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Grain Exports/"/>
    </mc:Choice>
  </mc:AlternateContent>
  <xr:revisionPtr revIDLastSave="7" documentId="8_{238FEE04-FFED-4EAF-82B4-ACBA7E39A730}" xr6:coauthVersionLast="47" xr6:coauthVersionMax="47" xr10:uidLastSave="{962F95F4-3B7F-4084-94C5-91C6BC58B1BE}"/>
  <bookViews>
    <workbookView xWindow="-28920" yWindow="-120" windowWidth="29040" windowHeight="15720" tabRatio="603" firstSheet="294" activeTab="306" xr2:uid="{00000000-000D-0000-FFFF-FFFF00000000}"/>
  </bookViews>
  <sheets>
    <sheet name="GTR Soybean Table " sheetId="10" state="hidden" r:id="rId1"/>
    <sheet name="GTR Soybean Table Redesign " sheetId="425" r:id="rId2"/>
    <sheet name="GTR Soybean Table Redesign NMY " sheetId="419" state="hidden" r:id="rId3"/>
    <sheet name="040325" sheetId="533" r:id="rId4"/>
    <sheet name="032725" sheetId="532" r:id="rId5"/>
    <sheet name="032025" sheetId="531" r:id="rId6"/>
    <sheet name="031325" sheetId="530" state="hidden" r:id="rId7"/>
    <sheet name="030625" sheetId="529" state="hidden" r:id="rId8"/>
    <sheet name="022725" sheetId="528" state="hidden" r:id="rId9"/>
    <sheet name="022025" sheetId="527" state="hidden" r:id="rId10"/>
    <sheet name="021325" sheetId="526" state="hidden" r:id="rId11"/>
    <sheet name="020625" sheetId="525" state="hidden" r:id="rId12"/>
    <sheet name="013025" sheetId="524" state="hidden" r:id="rId13"/>
    <sheet name="012325" sheetId="523" state="hidden" r:id="rId14"/>
    <sheet name="011625" sheetId="522" state="hidden" r:id="rId15"/>
    <sheet name="010925" sheetId="521" state="hidden" r:id="rId16"/>
    <sheet name="010225" sheetId="520" state="hidden" r:id="rId17"/>
    <sheet name="122624" sheetId="519" state="hidden" r:id="rId18"/>
    <sheet name="121924" sheetId="518" state="hidden" r:id="rId19"/>
    <sheet name="121224" sheetId="517" state="hidden" r:id="rId20"/>
    <sheet name="120524" sheetId="516" state="hidden" r:id="rId21"/>
    <sheet name="112824" sheetId="514" state="hidden" r:id="rId22"/>
    <sheet name="112124" sheetId="513" state="hidden" r:id="rId23"/>
    <sheet name="111424" sheetId="512" state="hidden" r:id="rId24"/>
    <sheet name="110724" sheetId="511" state="hidden" r:id="rId25"/>
    <sheet name="103124" sheetId="510" state="hidden" r:id="rId26"/>
    <sheet name="102424" sheetId="509" state="hidden" r:id="rId27"/>
    <sheet name="101724" sheetId="508" state="hidden" r:id="rId28"/>
    <sheet name="101024" sheetId="507" state="hidden" r:id="rId29"/>
    <sheet name="103" sheetId="506" state="hidden" r:id="rId30"/>
    <sheet name="926" sheetId="505" state="hidden" r:id="rId31"/>
    <sheet name="919" sheetId="504" state="hidden" r:id="rId32"/>
    <sheet name="912" sheetId="503" state="hidden" r:id="rId33"/>
    <sheet name="090524" sheetId="502" state="hidden" r:id="rId34"/>
    <sheet name="0829" sheetId="500" state="hidden" r:id="rId35"/>
    <sheet name="0822" sheetId="499" state="hidden" r:id="rId36"/>
    <sheet name="0815" sheetId="498" state="hidden" r:id="rId37"/>
    <sheet name="0808" sheetId="497" state="hidden" r:id="rId38"/>
    <sheet name="0801" sheetId="496" state="hidden" r:id="rId39"/>
    <sheet name="0725" sheetId="495" state="hidden" r:id="rId40"/>
    <sheet name="0718" sheetId="494" state="hidden" r:id="rId41"/>
    <sheet name="0711" sheetId="493" state="hidden" r:id="rId42"/>
    <sheet name="0704" sheetId="491" state="hidden" r:id="rId43"/>
    <sheet name="0627" sheetId="490" state="hidden" r:id="rId44"/>
    <sheet name="0620" sheetId="489" state="hidden" r:id="rId45"/>
    <sheet name="0613" sheetId="488" state="hidden" r:id="rId46"/>
    <sheet name="0606" sheetId="487" state="hidden" r:id="rId47"/>
    <sheet name="0530" sheetId="486" state="hidden" r:id="rId48"/>
    <sheet name="0523" sheetId="485" state="hidden" r:id="rId49"/>
    <sheet name="0516" sheetId="484" state="hidden" r:id="rId50"/>
    <sheet name="0509" sheetId="483" state="hidden" r:id="rId51"/>
    <sheet name="0502" sheetId="482" state="hidden" r:id="rId52"/>
    <sheet name="0425" sheetId="481" state="hidden" r:id="rId53"/>
    <sheet name="0418" sheetId="480" state="hidden" r:id="rId54"/>
    <sheet name="0411" sheetId="479" state="hidden" r:id="rId55"/>
    <sheet name="0404" sheetId="478" state="hidden" r:id="rId56"/>
    <sheet name="0328" sheetId="477" state="hidden" r:id="rId57"/>
    <sheet name="0321" sheetId="476" state="hidden" r:id="rId58"/>
    <sheet name="0314" sheetId="475" state="hidden" r:id="rId59"/>
    <sheet name="0307" sheetId="474" state="hidden" r:id="rId60"/>
    <sheet name="0229" sheetId="473" state="hidden" r:id="rId61"/>
    <sheet name="0222" sheetId="472" state="hidden" r:id="rId62"/>
    <sheet name="0215" sheetId="471" state="hidden" r:id="rId63"/>
    <sheet name="0208" sheetId="470" state="hidden" r:id="rId64"/>
    <sheet name="0201" sheetId="469" state="hidden" r:id="rId65"/>
    <sheet name="0125" sheetId="468" state="hidden" r:id="rId66"/>
    <sheet name="0118" sheetId="467" state="hidden" r:id="rId67"/>
    <sheet name="0111" sheetId="466" state="hidden" r:id="rId68"/>
    <sheet name="0104" sheetId="465" state="hidden" r:id="rId69"/>
    <sheet name="1228" sheetId="464" state="hidden" r:id="rId70"/>
    <sheet name="1221" sheetId="463" state="hidden" r:id="rId71"/>
    <sheet name="1214" sheetId="462" state="hidden" r:id="rId72"/>
    <sheet name="1207" sheetId="461" state="hidden" r:id="rId73"/>
    <sheet name="1130" sheetId="460" state="hidden" r:id="rId74"/>
    <sheet name="1123" sheetId="459" state="hidden" r:id="rId75"/>
    <sheet name="1116" sheetId="458" state="hidden" r:id="rId76"/>
    <sheet name="1109" sheetId="457" state="hidden" r:id="rId77"/>
    <sheet name="1102" sheetId="456" state="hidden" r:id="rId78"/>
    <sheet name="1026" sheetId="455" state="hidden" r:id="rId79"/>
    <sheet name="1019" sheetId="454" state="hidden" r:id="rId80"/>
    <sheet name="1005" sheetId="452" state="hidden" r:id="rId81"/>
    <sheet name="0928" sheetId="451" state="hidden" r:id="rId82"/>
    <sheet name="0921" sheetId="450" state="hidden" r:id="rId83"/>
    <sheet name="0914" sheetId="449" state="hidden" r:id="rId84"/>
    <sheet name="0907" sheetId="448" state="hidden" r:id="rId85"/>
    <sheet name="0831" sheetId="446" state="hidden" r:id="rId86"/>
    <sheet name="0824" sheetId="443" state="hidden" r:id="rId87"/>
    <sheet name="0817" sheetId="442" state="hidden" r:id="rId88"/>
    <sheet name="0810" sheetId="441" state="hidden" r:id="rId89"/>
    <sheet name="0803" sheetId="440" state="hidden" r:id="rId90"/>
    <sheet name="0727" sheetId="439" state="hidden" r:id="rId91"/>
    <sheet name="0720" sheetId="438" state="hidden" r:id="rId92"/>
    <sheet name="0713" sheetId="437" state="hidden" r:id="rId93"/>
    <sheet name="0706" sheetId="435" state="hidden" r:id="rId94"/>
    <sheet name="0629" sheetId="434" state="hidden" r:id="rId95"/>
    <sheet name="0622" sheetId="433" state="hidden" r:id="rId96"/>
    <sheet name="0615" sheetId="432" state="hidden" r:id="rId97"/>
    <sheet name="0608" sheetId="431" state="hidden" r:id="rId98"/>
    <sheet name="0601" sheetId="430" state="hidden" r:id="rId99"/>
    <sheet name="0525" sheetId="429" state="hidden" r:id="rId100"/>
    <sheet name="0518" sheetId="428" state="hidden" r:id="rId101"/>
    <sheet name="0511" sheetId="427" state="hidden" r:id="rId102"/>
    <sheet name="0504" sheetId="426" state="hidden" r:id="rId103"/>
    <sheet name="0427" sheetId="424" state="hidden" r:id="rId104"/>
    <sheet name="0420" sheetId="423" state="hidden" r:id="rId105"/>
    <sheet name="0413" sheetId="422" state="hidden" r:id="rId106"/>
    <sheet name="0406" sheetId="421" state="hidden" r:id="rId107"/>
    <sheet name="0330" sheetId="420" state="hidden" r:id="rId108"/>
    <sheet name="0323" sheetId="418" state="hidden" r:id="rId109"/>
    <sheet name="0316" sheetId="417" state="hidden" r:id="rId110"/>
    <sheet name="0309" sheetId="416" state="hidden" r:id="rId111"/>
    <sheet name="0302" sheetId="415" state="hidden" r:id="rId112"/>
    <sheet name="0223" sheetId="414" state="hidden" r:id="rId113"/>
    <sheet name="0216" sheetId="413" state="hidden" r:id="rId114"/>
    <sheet name="0209" sheetId="412" state="hidden" r:id="rId115"/>
    <sheet name="0202" sheetId="411" state="hidden" r:id="rId116"/>
    <sheet name="0126" sheetId="410" state="hidden" r:id="rId117"/>
    <sheet name="0119" sheetId="409" state="hidden" r:id="rId118"/>
    <sheet name="0112" sheetId="408" state="hidden" r:id="rId119"/>
    <sheet name="0105" sheetId="407" state="hidden" r:id="rId120"/>
    <sheet name="1229" sheetId="406" state="hidden" r:id="rId121"/>
    <sheet name="1222" sheetId="405" state="hidden" r:id="rId122"/>
    <sheet name="1215" sheetId="404" state="hidden" r:id="rId123"/>
    <sheet name="1208" sheetId="403" state="hidden" r:id="rId124"/>
    <sheet name="1201" sheetId="402" state="hidden" r:id="rId125"/>
    <sheet name="1124" sheetId="401" state="hidden" r:id="rId126"/>
    <sheet name="1117" sheetId="400" state="hidden" r:id="rId127"/>
    <sheet name="1110" sheetId="399" state="hidden" r:id="rId128"/>
    <sheet name="1103" sheetId="398" state="hidden" r:id="rId129"/>
    <sheet name="1027" sheetId="397" state="hidden" r:id="rId130"/>
    <sheet name="1020" sheetId="396" state="hidden" r:id="rId131"/>
    <sheet name="1013" sheetId="395" state="hidden" r:id="rId132"/>
    <sheet name="1006" sheetId="394" state="hidden" r:id="rId133"/>
    <sheet name="0929" sheetId="393" state="hidden" r:id="rId134"/>
    <sheet name="0922" sheetId="392" state="hidden" r:id="rId135"/>
    <sheet name="0915" sheetId="391" state="hidden" r:id="rId136"/>
    <sheet name="0908" sheetId="388" state="hidden" r:id="rId137"/>
    <sheet name="0901" sheetId="387" state="hidden" r:id="rId138"/>
    <sheet name="0825" sheetId="386" state="hidden" r:id="rId139"/>
    <sheet name="0811" sheetId="385" state="hidden" r:id="rId140"/>
    <sheet name="0804" sheetId="384" state="hidden" r:id="rId141"/>
    <sheet name="0728" sheetId="383" state="hidden" r:id="rId142"/>
    <sheet name="0721" sheetId="382" state="hidden" r:id="rId143"/>
    <sheet name="0714" sheetId="381" state="hidden" r:id="rId144"/>
    <sheet name="0707" sheetId="380" state="hidden" r:id="rId145"/>
    <sheet name="0630" sheetId="379" state="hidden" r:id="rId146"/>
    <sheet name="0623" sheetId="378" state="hidden" r:id="rId147"/>
    <sheet name="0616" sheetId="377" state="hidden" r:id="rId148"/>
    <sheet name="0609" sheetId="376" state="hidden" r:id="rId149"/>
    <sheet name="0602" sheetId="375" state="hidden" r:id="rId150"/>
    <sheet name="0526" sheetId="374" state="hidden" r:id="rId151"/>
    <sheet name="0519" sheetId="373" state="hidden" r:id="rId152"/>
    <sheet name="0512" sheetId="372" state="hidden" r:id="rId153"/>
    <sheet name="0505" sheetId="371" state="hidden" r:id="rId154"/>
    <sheet name="0428" sheetId="370" state="hidden" r:id="rId155"/>
    <sheet name="0421" sheetId="369" state="hidden" r:id="rId156"/>
    <sheet name="0414" sheetId="368" state="hidden" r:id="rId157"/>
    <sheet name="0407" sheetId="367" state="hidden" r:id="rId158"/>
    <sheet name="0331" sheetId="366" state="hidden" r:id="rId159"/>
    <sheet name="0324" sheetId="365" state="hidden" r:id="rId160"/>
    <sheet name="0317" sheetId="364" state="hidden" r:id="rId161"/>
    <sheet name="0310" sheetId="363" state="hidden" r:id="rId162"/>
    <sheet name="0303" sheetId="362" state="hidden" r:id="rId163"/>
    <sheet name="0224" sheetId="361" state="hidden" r:id="rId164"/>
    <sheet name="0217" sheetId="360" state="hidden" r:id="rId165"/>
    <sheet name="0210" sheetId="359" state="hidden" r:id="rId166"/>
    <sheet name="0203" sheetId="358" state="hidden" r:id="rId167"/>
    <sheet name="0127" sheetId="357" state="hidden" r:id="rId168"/>
    <sheet name="0120" sheetId="356" state="hidden" r:id="rId169"/>
    <sheet name="0113" sheetId="355" state="hidden" r:id="rId170"/>
    <sheet name="0106" sheetId="354" state="hidden" r:id="rId171"/>
    <sheet name="1230" sheetId="353" state="hidden" r:id="rId172"/>
    <sheet name="1223" sheetId="352" state="hidden" r:id="rId173"/>
    <sheet name="1216" sheetId="351" state="hidden" r:id="rId174"/>
    <sheet name="1209" sheetId="350" state="hidden" r:id="rId175"/>
    <sheet name="1202" sheetId="349" state="hidden" r:id="rId176"/>
    <sheet name="1125" sheetId="348" state="hidden" r:id="rId177"/>
    <sheet name="1118" sheetId="347" state="hidden" r:id="rId178"/>
    <sheet name="1111" sheetId="346" state="hidden" r:id="rId179"/>
    <sheet name="1104" sheetId="345" state="hidden" r:id="rId180"/>
    <sheet name="1028" sheetId="344" state="hidden" r:id="rId181"/>
    <sheet name="1021" sheetId="343" state="hidden" r:id="rId182"/>
    <sheet name="1014" sheetId="342" state="hidden" r:id="rId183"/>
    <sheet name="1007" sheetId="341" state="hidden" r:id="rId184"/>
    <sheet name="0930" sheetId="340" state="hidden" r:id="rId185"/>
    <sheet name="0923" sheetId="339" state="hidden" r:id="rId186"/>
    <sheet name="0916" sheetId="338" state="hidden" r:id="rId187"/>
    <sheet name="0909" sheetId="337" state="hidden" r:id="rId188"/>
    <sheet name="0902" sheetId="335" state="hidden" r:id="rId189"/>
    <sheet name="0826" sheetId="333" state="hidden" r:id="rId190"/>
    <sheet name="0819" sheetId="332" state="hidden" r:id="rId191"/>
    <sheet name="0812" sheetId="331" state="hidden" r:id="rId192"/>
    <sheet name="0805" sheetId="330" state="hidden" r:id="rId193"/>
    <sheet name="0729" sheetId="329" state="hidden" r:id="rId194"/>
    <sheet name="0722" sheetId="328" state="hidden" r:id="rId195"/>
    <sheet name="0715" sheetId="327" state="hidden" r:id="rId196"/>
    <sheet name="0708" sheetId="326" state="hidden" r:id="rId197"/>
    <sheet name="0701" sheetId="325" state="hidden" r:id="rId198"/>
    <sheet name="0624" sheetId="324" state="hidden" r:id="rId199"/>
    <sheet name="0617" sheetId="323" state="hidden" r:id="rId200"/>
    <sheet name="0610" sheetId="322" state="hidden" r:id="rId201"/>
    <sheet name="0603" sheetId="321" state="hidden" r:id="rId202"/>
    <sheet name="0527" sheetId="320" state="hidden" r:id="rId203"/>
    <sheet name="0520" sheetId="319" state="hidden" r:id="rId204"/>
    <sheet name="0513" sheetId="318" state="hidden" r:id="rId205"/>
    <sheet name="0506" sheetId="317" state="hidden" r:id="rId206"/>
    <sheet name="0429" sheetId="316" state="hidden" r:id="rId207"/>
    <sheet name="0422" sheetId="315" state="hidden" r:id="rId208"/>
    <sheet name="0415" sheetId="314" state="hidden" r:id="rId209"/>
    <sheet name="0408" sheetId="313" state="hidden" r:id="rId210"/>
    <sheet name="0401" sheetId="312" state="hidden" r:id="rId211"/>
    <sheet name="0325" sheetId="311" state="hidden" r:id="rId212"/>
    <sheet name="0318" sheetId="310" state="hidden" r:id="rId213"/>
    <sheet name="0311" sheetId="309" state="hidden" r:id="rId214"/>
    <sheet name="0304" sheetId="308" state="hidden" r:id="rId215"/>
    <sheet name="0225" sheetId="307" state="hidden" r:id="rId216"/>
    <sheet name="0218" sheetId="306" state="hidden" r:id="rId217"/>
    <sheet name="0211" sheetId="305" state="hidden" r:id="rId218"/>
    <sheet name="0204" sheetId="304" state="hidden" r:id="rId219"/>
    <sheet name="0128" sheetId="303" state="hidden" r:id="rId220"/>
    <sheet name="0121" sheetId="302" state="hidden" r:id="rId221"/>
    <sheet name="0114" sheetId="301" state="hidden" r:id="rId222"/>
    <sheet name="0107" sheetId="300" state="hidden" r:id="rId223"/>
    <sheet name="1231" sheetId="299" state="hidden" r:id="rId224"/>
    <sheet name="1224" sheetId="298" state="hidden" r:id="rId225"/>
    <sheet name="1217" sheetId="297" state="hidden" r:id="rId226"/>
    <sheet name="1210" sheetId="296" state="hidden" r:id="rId227"/>
    <sheet name="1203" sheetId="295" state="hidden" r:id="rId228"/>
    <sheet name="1126" sheetId="294" state="hidden" r:id="rId229"/>
    <sheet name="1119" sheetId="293" state="hidden" r:id="rId230"/>
    <sheet name="1112" sheetId="292" state="hidden" r:id="rId231"/>
    <sheet name="1105" sheetId="291" state="hidden" r:id="rId232"/>
    <sheet name="1029" sheetId="290" state="hidden" r:id="rId233"/>
    <sheet name="1022" sheetId="289" state="hidden" r:id="rId234"/>
    <sheet name="1015" sheetId="288" state="hidden" r:id="rId235"/>
    <sheet name="1008" sheetId="287" state="hidden" r:id="rId236"/>
    <sheet name="1001" sheetId="286" state="hidden" r:id="rId237"/>
    <sheet name="0924" sheetId="285" state="hidden" r:id="rId238"/>
    <sheet name="0917" sheetId="284" state="hidden" r:id="rId239"/>
    <sheet name="0910" sheetId="280" state="hidden" r:id="rId240"/>
    <sheet name="0903" sheetId="279" state="hidden" r:id="rId241"/>
    <sheet name="0827" sheetId="278" state="hidden" r:id="rId242"/>
    <sheet name="0820" sheetId="277" state="hidden" r:id="rId243"/>
    <sheet name="0813" sheetId="276" state="hidden" r:id="rId244"/>
    <sheet name="0806" sheetId="275" state="hidden" r:id="rId245"/>
    <sheet name="0730" sheetId="274" state="hidden" r:id="rId246"/>
    <sheet name="0723" sheetId="273" state="hidden" r:id="rId247"/>
    <sheet name="0716" sheetId="272" state="hidden" r:id="rId248"/>
    <sheet name="0709" sheetId="271" state="hidden" r:id="rId249"/>
    <sheet name="0702" sheetId="270" state="hidden" r:id="rId250"/>
    <sheet name="0625" sheetId="269" state="hidden" r:id="rId251"/>
    <sheet name="0618" sheetId="268" state="hidden" r:id="rId252"/>
    <sheet name="0611" sheetId="267" state="hidden" r:id="rId253"/>
    <sheet name="0604" sheetId="266" state="hidden" r:id="rId254"/>
    <sheet name="0528" sheetId="265" state="hidden" r:id="rId255"/>
    <sheet name="0521" sheetId="264" state="hidden" r:id="rId256"/>
    <sheet name="0514" sheetId="263" state="hidden" r:id="rId257"/>
    <sheet name="0507" sheetId="262" state="hidden" r:id="rId258"/>
    <sheet name="0430" sheetId="261" state="hidden" r:id="rId259"/>
    <sheet name="0423" sheetId="260" state="hidden" r:id="rId260"/>
    <sheet name="0416" sheetId="259" state="hidden" r:id="rId261"/>
    <sheet name="0409" sheetId="258" state="hidden" r:id="rId262"/>
    <sheet name="0402" sheetId="257" state="hidden" r:id="rId263"/>
    <sheet name="0326" sheetId="256" state="hidden" r:id="rId264"/>
    <sheet name="0319" sheetId="255" state="hidden" r:id="rId265"/>
    <sheet name="0312" sheetId="254" state="hidden" r:id="rId266"/>
    <sheet name="0305" sheetId="253" state="hidden" r:id="rId267"/>
    <sheet name="0227" sheetId="252" state="hidden" r:id="rId268"/>
    <sheet name="0220" sheetId="251" state="hidden" r:id="rId269"/>
    <sheet name="0213" sheetId="250" state="hidden" r:id="rId270"/>
    <sheet name="0206" sheetId="249" state="hidden" r:id="rId271"/>
    <sheet name="0130" sheetId="248" state="hidden" r:id="rId272"/>
    <sheet name="0123" sheetId="247" state="hidden" r:id="rId273"/>
    <sheet name="0116" sheetId="246" state="hidden" r:id="rId274"/>
    <sheet name="0109" sheetId="245" state="hidden" r:id="rId275"/>
    <sheet name="0102" sheetId="244" state="hidden" r:id="rId276"/>
    <sheet name="1226" sheetId="243" state="hidden" r:id="rId277"/>
    <sheet name="1219" sheetId="242" state="hidden" r:id="rId278"/>
    <sheet name="1212" sheetId="241" state="hidden" r:id="rId279"/>
    <sheet name="1205" sheetId="240" state="hidden" r:id="rId280"/>
    <sheet name="1128" sheetId="239" state="hidden" r:id="rId281"/>
    <sheet name="1121" sheetId="238" state="hidden" r:id="rId282"/>
    <sheet name="1114" sheetId="237" state="hidden" r:id="rId283"/>
    <sheet name="1107" sheetId="236" state="hidden" r:id="rId284"/>
    <sheet name="1031" sheetId="235" state="hidden" r:id="rId285"/>
    <sheet name="1024" sheetId="234" state="hidden" r:id="rId286"/>
    <sheet name="1017" sheetId="233" state="hidden" r:id="rId287"/>
    <sheet name="1010" sheetId="232" state="hidden" r:id="rId288"/>
    <sheet name="1003" sheetId="231" state="hidden" r:id="rId289"/>
    <sheet name="0926" sheetId="230" state="hidden" r:id="rId290"/>
    <sheet name="0919" sheetId="229" state="hidden" r:id="rId291"/>
    <sheet name="0912" sheetId="228" state="hidden" r:id="rId292"/>
    <sheet name="0905" sheetId="227" state="hidden" r:id="rId293"/>
    <sheet name="1012" sheetId="453" state="hidden" r:id="rId294"/>
    <sheet name="TOTAL" sheetId="7" r:id="rId295"/>
    <sheet name="China" sheetId="1" r:id="rId296"/>
    <sheet name="Mexico" sheetId="2" r:id="rId297"/>
    <sheet name="Japan" sheetId="4" r:id="rId298"/>
    <sheet name="Egypt" sheetId="14" r:id="rId299"/>
    <sheet name="Indonesia" sheetId="5" r:id="rId300"/>
    <sheet name="Korea" sheetId="9" r:id="rId301"/>
    <sheet name="Germany" sheetId="445" r:id="rId302"/>
    <sheet name="Netherlands" sheetId="78" r:id="rId303"/>
    <sheet name="Spain" sheetId="447" r:id="rId304"/>
    <sheet name="Taiwan" sheetId="3" r:id="rId305"/>
    <sheet name="EU" sheetId="8" r:id="rId306"/>
    <sheet name="Rankings 2023-24" sheetId="501" r:id="rId307"/>
    <sheet name="Rankings 2022-23" sheetId="444" r:id="rId308"/>
    <sheet name="Rankings 2021-22" sheetId="389" r:id="rId309"/>
    <sheet name="Rankings 2020-21" sheetId="336" r:id="rId310"/>
    <sheet name="Rankings 2019-20" sheetId="283" r:id="rId311"/>
    <sheet name="Top Rankings 2020-21" sheetId="334" r:id="rId312"/>
    <sheet name="Top Rankings 2019-20" sheetId="282" r:id="rId313"/>
    <sheet name=" Top Rankings 2018-19" sheetId="13" r:id="rId314"/>
    <sheet name="Sheet2" sheetId="172" r:id="rId315"/>
    <sheet name="2012-13 weekly analysis" sheetId="15" r:id="rId316"/>
  </sheets>
  <externalReferences>
    <externalReference r:id="rId317"/>
    <externalReference r:id="rId318"/>
  </externalReferences>
  <definedNames>
    <definedName name="_xlnm.Print_Titles" localSheetId="294">TOTAL!$2:$3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88" i="8" l="1"/>
  <c r="C988" i="8"/>
  <c r="D988" i="8"/>
  <c r="E988" i="8"/>
  <c r="B988" i="8"/>
  <c r="F988" i="8" s="1"/>
  <c r="F989" i="8" s="1"/>
  <c r="G989" i="3"/>
  <c r="H989" i="3"/>
  <c r="D989" i="3"/>
  <c r="E989" i="3"/>
  <c r="F989" i="3"/>
  <c r="C989" i="3"/>
  <c r="D86" i="447"/>
  <c r="H86" i="447" s="1"/>
  <c r="E86" i="447"/>
  <c r="F86" i="447"/>
  <c r="C86" i="447"/>
  <c r="G86" i="447" s="1"/>
  <c r="D432" i="78"/>
  <c r="H432" i="78" s="1"/>
  <c r="E432" i="78"/>
  <c r="F432" i="78"/>
  <c r="C432" i="78"/>
  <c r="G432" i="78" s="1"/>
  <c r="I432" i="78" s="1"/>
  <c r="D86" i="445"/>
  <c r="H86" i="445" s="1"/>
  <c r="E86" i="445"/>
  <c r="G86" i="445" s="1"/>
  <c r="F86" i="445"/>
  <c r="C86" i="445"/>
  <c r="D988" i="9"/>
  <c r="H988" i="9" s="1"/>
  <c r="E988" i="9"/>
  <c r="F988" i="9"/>
  <c r="C988" i="9"/>
  <c r="G988" i="9" s="1"/>
  <c r="C988" i="5"/>
  <c r="G988" i="5" s="1"/>
  <c r="D988" i="5"/>
  <c r="E988" i="5"/>
  <c r="B988" i="5"/>
  <c r="C659" i="14"/>
  <c r="G659" i="14" s="1"/>
  <c r="D659" i="14"/>
  <c r="F659" i="14" s="1"/>
  <c r="E659" i="14"/>
  <c r="B659" i="14"/>
  <c r="C988" i="4"/>
  <c r="G988" i="4" s="1"/>
  <c r="D988" i="4"/>
  <c r="E988" i="4"/>
  <c r="B988" i="4"/>
  <c r="F988" i="4" s="1"/>
  <c r="H988" i="4" s="1"/>
  <c r="C988" i="2"/>
  <c r="G988" i="2" s="1"/>
  <c r="D988" i="2"/>
  <c r="E988" i="2"/>
  <c r="B988" i="2"/>
  <c r="F988" i="2" s="1"/>
  <c r="C988" i="1"/>
  <c r="G988" i="1" s="1"/>
  <c r="D988" i="1"/>
  <c r="E988" i="1"/>
  <c r="B988" i="1"/>
  <c r="D988" i="7"/>
  <c r="E988" i="7"/>
  <c r="C988" i="7"/>
  <c r="G988" i="7" s="1"/>
  <c r="B988" i="7"/>
  <c r="I988" i="9" l="1"/>
  <c r="F988" i="5"/>
  <c r="F988" i="7"/>
  <c r="I989" i="3"/>
  <c r="F988" i="1"/>
  <c r="H988" i="1" s="1"/>
  <c r="H988" i="8"/>
  <c r="H988" i="7" l="1"/>
  <c r="H988" i="5"/>
  <c r="C987" i="8" l="1"/>
  <c r="D987" i="8"/>
  <c r="E987" i="8"/>
  <c r="B987" i="8"/>
  <c r="F987" i="8" s="1"/>
  <c r="D988" i="3"/>
  <c r="E988" i="3"/>
  <c r="F988" i="3"/>
  <c r="C988" i="3"/>
  <c r="D85" i="447"/>
  <c r="E85" i="447"/>
  <c r="F85" i="447"/>
  <c r="C85" i="447"/>
  <c r="D431" i="78"/>
  <c r="E431" i="78"/>
  <c r="F431" i="78"/>
  <c r="C431" i="78"/>
  <c r="G431" i="78" s="1"/>
  <c r="D85" i="445"/>
  <c r="E85" i="445"/>
  <c r="F85" i="445"/>
  <c r="C85" i="445"/>
  <c r="D987" i="9"/>
  <c r="E987" i="9"/>
  <c r="F987" i="9"/>
  <c r="C987" i="9"/>
  <c r="C987" i="5"/>
  <c r="D987" i="5"/>
  <c r="E987" i="5"/>
  <c r="B987" i="5"/>
  <c r="F987" i="5" s="1"/>
  <c r="I988" i="5" s="1"/>
  <c r="C658" i="14"/>
  <c r="D658" i="14"/>
  <c r="E658" i="14"/>
  <c r="B658" i="14"/>
  <c r="C987" i="4"/>
  <c r="D987" i="4"/>
  <c r="E987" i="4"/>
  <c r="G987" i="4" s="1"/>
  <c r="B987" i="4"/>
  <c r="F987" i="4" s="1"/>
  <c r="I988" i="4" s="1"/>
  <c r="C987" i="2"/>
  <c r="D987" i="2"/>
  <c r="H988" i="2" s="1"/>
  <c r="E987" i="2"/>
  <c r="B987" i="2"/>
  <c r="F987" i="2" s="1"/>
  <c r="C987" i="1"/>
  <c r="D987" i="1"/>
  <c r="E987" i="1"/>
  <c r="B987" i="1"/>
  <c r="C987" i="7"/>
  <c r="D987" i="7"/>
  <c r="E987" i="7"/>
  <c r="B987" i="7"/>
  <c r="G988" i="3" l="1"/>
  <c r="I988" i="3" s="1"/>
  <c r="F658" i="14"/>
  <c r="G987" i="7"/>
  <c r="I988" i="7" s="1"/>
  <c r="G85" i="447"/>
  <c r="F987" i="7"/>
  <c r="J988" i="7" s="1"/>
  <c r="G987" i="2"/>
  <c r="H85" i="447"/>
  <c r="G85" i="445"/>
  <c r="G987" i="1"/>
  <c r="H987" i="9"/>
  <c r="G987" i="5"/>
  <c r="H987" i="5" s="1"/>
  <c r="H431" i="78"/>
  <c r="I431" i="78" s="1"/>
  <c r="G658" i="14"/>
  <c r="H85" i="445"/>
  <c r="H988" i="3"/>
  <c r="F987" i="1"/>
  <c r="H987" i="1" s="1"/>
  <c r="G987" i="9"/>
  <c r="G987" i="8"/>
  <c r="H987" i="8" s="1"/>
  <c r="H987" i="4"/>
  <c r="H987" i="7" l="1"/>
  <c r="I987" i="9"/>
  <c r="C986" i="8" l="1"/>
  <c r="D986" i="8"/>
  <c r="E986" i="8"/>
  <c r="B986" i="8"/>
  <c r="D987" i="3"/>
  <c r="E987" i="3"/>
  <c r="F987" i="3"/>
  <c r="C987" i="3"/>
  <c r="D84" i="447"/>
  <c r="E84" i="447"/>
  <c r="F84" i="447"/>
  <c r="C84" i="447"/>
  <c r="D430" i="78"/>
  <c r="E430" i="78"/>
  <c r="F430" i="78"/>
  <c r="C430" i="78"/>
  <c r="G430" i="78" s="1"/>
  <c r="D84" i="445"/>
  <c r="E84" i="445"/>
  <c r="F84" i="445"/>
  <c r="C84" i="445"/>
  <c r="G84" i="445" s="1"/>
  <c r="D986" i="9"/>
  <c r="E986" i="9"/>
  <c r="F986" i="9"/>
  <c r="C986" i="9"/>
  <c r="C986" i="5"/>
  <c r="D986" i="5"/>
  <c r="E986" i="5"/>
  <c r="B986" i="5"/>
  <c r="G84" i="447" l="1"/>
  <c r="G986" i="9"/>
  <c r="G986" i="5"/>
  <c r="F986" i="8"/>
  <c r="H84" i="445"/>
  <c r="G986" i="8"/>
  <c r="H986" i="8" s="1"/>
  <c r="F986" i="5"/>
  <c r="I987" i="5" s="1"/>
  <c r="H987" i="3"/>
  <c r="H986" i="9"/>
  <c r="I986" i="9" s="1"/>
  <c r="H430" i="78"/>
  <c r="H84" i="447"/>
  <c r="G987" i="3"/>
  <c r="H986" i="5"/>
  <c r="I430" i="78"/>
  <c r="C657" i="14"/>
  <c r="D657" i="14"/>
  <c r="E657" i="14"/>
  <c r="B657" i="14"/>
  <c r="F657" i="14" s="1"/>
  <c r="C986" i="4"/>
  <c r="D986" i="4"/>
  <c r="E986" i="4"/>
  <c r="B986" i="4"/>
  <c r="C986" i="2"/>
  <c r="G986" i="2" s="1"/>
  <c r="D986" i="2"/>
  <c r="H987" i="2" s="1"/>
  <c r="E986" i="2"/>
  <c r="B986" i="2"/>
  <c r="C986" i="1"/>
  <c r="D986" i="1"/>
  <c r="E986" i="1"/>
  <c r="B986" i="1"/>
  <c r="C986" i="7"/>
  <c r="D986" i="7"/>
  <c r="E986" i="7"/>
  <c r="B986" i="7"/>
  <c r="F986" i="7" s="1"/>
  <c r="J987" i="7" s="1"/>
  <c r="J13" i="425" s="1"/>
  <c r="G657" i="14" l="1"/>
  <c r="F986" i="2"/>
  <c r="F986" i="4"/>
  <c r="I987" i="4" s="1"/>
  <c r="G986" i="1"/>
  <c r="G986" i="7"/>
  <c r="I987" i="7" s="1"/>
  <c r="I987" i="3"/>
  <c r="G986" i="4"/>
  <c r="H986" i="4" s="1"/>
  <c r="F986" i="1"/>
  <c r="H986" i="1" s="1"/>
  <c r="H986" i="7"/>
  <c r="C985" i="8" l="1"/>
  <c r="D985" i="8"/>
  <c r="E985" i="8"/>
  <c r="B985" i="8"/>
  <c r="D986" i="3"/>
  <c r="E986" i="3"/>
  <c r="F986" i="3"/>
  <c r="C986" i="3"/>
  <c r="D83" i="447"/>
  <c r="E83" i="447"/>
  <c r="F83" i="447"/>
  <c r="C83" i="447"/>
  <c r="D429" i="78"/>
  <c r="E429" i="78"/>
  <c r="F429" i="78"/>
  <c r="C429" i="78"/>
  <c r="G429" i="78" s="1"/>
  <c r="D83" i="445"/>
  <c r="E83" i="445"/>
  <c r="F83" i="445"/>
  <c r="C83" i="445"/>
  <c r="D985" i="9"/>
  <c r="E985" i="9"/>
  <c r="F985" i="9"/>
  <c r="C985" i="9"/>
  <c r="G985" i="9" s="1"/>
  <c r="C985" i="5"/>
  <c r="D985" i="5"/>
  <c r="E985" i="5"/>
  <c r="B985" i="5"/>
  <c r="F985" i="5" s="1"/>
  <c r="I986" i="5" s="1"/>
  <c r="C656" i="14"/>
  <c r="D656" i="14"/>
  <c r="E656" i="14"/>
  <c r="B656" i="14"/>
  <c r="C985" i="4"/>
  <c r="D985" i="4"/>
  <c r="E985" i="4"/>
  <c r="B985" i="4"/>
  <c r="C985" i="2"/>
  <c r="D985" i="2"/>
  <c r="E985" i="2"/>
  <c r="B985" i="2"/>
  <c r="C985" i="1"/>
  <c r="D985" i="1"/>
  <c r="E985" i="1"/>
  <c r="B985" i="1"/>
  <c r="C985" i="7"/>
  <c r="D985" i="7"/>
  <c r="E985" i="7"/>
  <c r="B985" i="7"/>
  <c r="C984" i="8"/>
  <c r="D984" i="8"/>
  <c r="E984" i="8"/>
  <c r="B984" i="8"/>
  <c r="D985" i="3"/>
  <c r="E985" i="3"/>
  <c r="F985" i="3"/>
  <c r="C985" i="3"/>
  <c r="D82" i="447"/>
  <c r="E82" i="447"/>
  <c r="F82" i="447"/>
  <c r="C82" i="447"/>
  <c r="D428" i="78"/>
  <c r="E428" i="78"/>
  <c r="F428" i="78"/>
  <c r="C428" i="78"/>
  <c r="D82" i="445"/>
  <c r="E82" i="445"/>
  <c r="F82" i="445"/>
  <c r="C82" i="445"/>
  <c r="D984" i="9"/>
  <c r="E984" i="9"/>
  <c r="F984" i="9"/>
  <c r="C984" i="9"/>
  <c r="C984" i="5"/>
  <c r="D984" i="5"/>
  <c r="E984" i="5"/>
  <c r="B984" i="5"/>
  <c r="C655" i="14"/>
  <c r="D655" i="14"/>
  <c r="E655" i="14"/>
  <c r="B655" i="14"/>
  <c r="C984" i="4"/>
  <c r="D984" i="4"/>
  <c r="E984" i="4"/>
  <c r="B984" i="4"/>
  <c r="C984" i="2"/>
  <c r="D984" i="2"/>
  <c r="E984" i="2"/>
  <c r="B984" i="2"/>
  <c r="C984" i="1"/>
  <c r="D984" i="1"/>
  <c r="E984" i="1"/>
  <c r="B984" i="1"/>
  <c r="C984" i="7"/>
  <c r="D984" i="7"/>
  <c r="E984" i="7"/>
  <c r="B984" i="7"/>
  <c r="G83" i="447" l="1"/>
  <c r="F985" i="8"/>
  <c r="F984" i="2"/>
  <c r="F656" i="14"/>
  <c r="F985" i="4"/>
  <c r="I986" i="4" s="1"/>
  <c r="F984" i="4"/>
  <c r="G984" i="9"/>
  <c r="G428" i="78"/>
  <c r="H429" i="78"/>
  <c r="H985" i="9"/>
  <c r="I985" i="9" s="1"/>
  <c r="H986" i="3"/>
  <c r="F985" i="2"/>
  <c r="I429" i="78"/>
  <c r="F984" i="7"/>
  <c r="H985" i="2"/>
  <c r="H986" i="2"/>
  <c r="G82" i="447"/>
  <c r="G986" i="3"/>
  <c r="I986" i="3" s="1"/>
  <c r="G83" i="445"/>
  <c r="G985" i="1"/>
  <c r="G985" i="2"/>
  <c r="H83" i="447"/>
  <c r="I985" i="4"/>
  <c r="G656" i="14"/>
  <c r="F985" i="7"/>
  <c r="G985" i="8"/>
  <c r="H985" i="8" s="1"/>
  <c r="G985" i="7"/>
  <c r="I986" i="7" s="1"/>
  <c r="G82" i="445"/>
  <c r="F985" i="1"/>
  <c r="H83" i="445"/>
  <c r="G985" i="4"/>
  <c r="H985" i="4" s="1"/>
  <c r="G985" i="5"/>
  <c r="H985" i="5" s="1"/>
  <c r="F984" i="1"/>
  <c r="F655" i="14"/>
  <c r="G985" i="3"/>
  <c r="H984" i="9"/>
  <c r="I984" i="9" s="1"/>
  <c r="H428" i="78"/>
  <c r="I428" i="78" s="1"/>
  <c r="G984" i="4"/>
  <c r="H984" i="4" s="1"/>
  <c r="H985" i="3"/>
  <c r="F984" i="8"/>
  <c r="G984" i="7"/>
  <c r="H82" i="447"/>
  <c r="G984" i="5"/>
  <c r="H82" i="445"/>
  <c r="G984" i="2"/>
  <c r="G655" i="14"/>
  <c r="G984" i="1"/>
  <c r="F984" i="5"/>
  <c r="I985" i="5" s="1"/>
  <c r="G984" i="8"/>
  <c r="H985" i="1" l="1"/>
  <c r="J985" i="7"/>
  <c r="J986" i="7"/>
  <c r="I985" i="3"/>
  <c r="H985" i="7"/>
  <c r="I985" i="7"/>
  <c r="H984" i="8"/>
  <c r="H984" i="1"/>
  <c r="H984" i="5"/>
  <c r="H984" i="7"/>
  <c r="C983" i="8"/>
  <c r="D983" i="8"/>
  <c r="E983" i="8"/>
  <c r="B983" i="8"/>
  <c r="D984" i="3"/>
  <c r="E984" i="3"/>
  <c r="F984" i="3"/>
  <c r="C984" i="3"/>
  <c r="E81" i="447"/>
  <c r="F81" i="447"/>
  <c r="D81" i="447"/>
  <c r="C81" i="447"/>
  <c r="D427" i="78"/>
  <c r="E427" i="78"/>
  <c r="F427" i="78"/>
  <c r="C427" i="78"/>
  <c r="D81" i="445"/>
  <c r="E81" i="445"/>
  <c r="F81" i="445"/>
  <c r="C81" i="445"/>
  <c r="D983" i="9"/>
  <c r="E983" i="9"/>
  <c r="F983" i="9"/>
  <c r="C983" i="9"/>
  <c r="C983" i="5"/>
  <c r="D983" i="5"/>
  <c r="E983" i="5"/>
  <c r="B983" i="5"/>
  <c r="C654" i="14"/>
  <c r="D654" i="14"/>
  <c r="E654" i="14"/>
  <c r="B654" i="14"/>
  <c r="C983" i="4"/>
  <c r="D983" i="4"/>
  <c r="E983" i="4"/>
  <c r="B983" i="4"/>
  <c r="C983" i="2"/>
  <c r="D983" i="2"/>
  <c r="H984" i="2" s="1"/>
  <c r="E983" i="2"/>
  <c r="B983" i="2"/>
  <c r="C983" i="1"/>
  <c r="D983" i="1"/>
  <c r="E983" i="1"/>
  <c r="B983" i="1"/>
  <c r="C983" i="7"/>
  <c r="E983" i="7"/>
  <c r="B983" i="7"/>
  <c r="F983" i="4" l="1"/>
  <c r="I984" i="4" s="1"/>
  <c r="G427" i="78"/>
  <c r="G81" i="447"/>
  <c r="H81" i="447"/>
  <c r="G81" i="445"/>
  <c r="G983" i="9"/>
  <c r="F983" i="2"/>
  <c r="G984" i="3"/>
  <c r="G983" i="2"/>
  <c r="H984" i="3"/>
  <c r="G983" i="8"/>
  <c r="F983" i="8"/>
  <c r="G983" i="5"/>
  <c r="F983" i="5"/>
  <c r="I984" i="5" s="1"/>
  <c r="F983" i="1"/>
  <c r="F654" i="14"/>
  <c r="F983" i="7"/>
  <c r="J984" i="7" s="1"/>
  <c r="H81" i="445"/>
  <c r="H427" i="78"/>
  <c r="I427" i="78" s="1"/>
  <c r="G983" i="4"/>
  <c r="H983" i="4" s="1"/>
  <c r="G983" i="7"/>
  <c r="I984" i="7" s="1"/>
  <c r="H983" i="9"/>
  <c r="I983" i="9" s="1"/>
  <c r="G983" i="1"/>
  <c r="H983" i="1" s="1"/>
  <c r="H983" i="5"/>
  <c r="G654" i="14"/>
  <c r="H983" i="8" l="1"/>
  <c r="I984" i="3"/>
  <c r="H983" i="7"/>
  <c r="C982" i="8"/>
  <c r="D982" i="8"/>
  <c r="E982" i="8"/>
  <c r="B982" i="8"/>
  <c r="F982" i="8" s="1"/>
  <c r="D983" i="3"/>
  <c r="E983" i="3"/>
  <c r="F983" i="3"/>
  <c r="C983" i="3"/>
  <c r="F80" i="447"/>
  <c r="D80" i="447"/>
  <c r="E80" i="447"/>
  <c r="C80" i="447"/>
  <c r="D426" i="78"/>
  <c r="E426" i="78"/>
  <c r="F426" i="78"/>
  <c r="C426" i="78"/>
  <c r="D80" i="445"/>
  <c r="E80" i="445"/>
  <c r="F80" i="445"/>
  <c r="C80" i="445"/>
  <c r="D982" i="9"/>
  <c r="E982" i="9"/>
  <c r="F982" i="9"/>
  <c r="C982" i="9"/>
  <c r="C982" i="5"/>
  <c r="D982" i="5"/>
  <c r="E982" i="5"/>
  <c r="B982" i="5"/>
  <c r="C653" i="14"/>
  <c r="D653" i="14"/>
  <c r="E653" i="14"/>
  <c r="G653" i="14" s="1"/>
  <c r="B653" i="14"/>
  <c r="C982" i="4"/>
  <c r="D982" i="4"/>
  <c r="E982" i="4"/>
  <c r="B982" i="4"/>
  <c r="C982" i="2"/>
  <c r="D982" i="2"/>
  <c r="H983" i="2" s="1"/>
  <c r="E982" i="2"/>
  <c r="B982" i="2"/>
  <c r="C982" i="1"/>
  <c r="D982" i="1"/>
  <c r="E982" i="1"/>
  <c r="B982" i="1"/>
  <c r="C982" i="7"/>
  <c r="E982" i="7"/>
  <c r="B982" i="7"/>
  <c r="F982" i="5" l="1"/>
  <c r="I983" i="5" s="1"/>
  <c r="H80" i="447"/>
  <c r="H426" i="78"/>
  <c r="F982" i="2"/>
  <c r="G982" i="1"/>
  <c r="F982" i="4"/>
  <c r="I983" i="4" s="1"/>
  <c r="G80" i="445"/>
  <c r="G426" i="78"/>
  <c r="H983" i="3"/>
  <c r="G982" i="8"/>
  <c r="H982" i="8" s="1"/>
  <c r="H982" i="9"/>
  <c r="F982" i="1"/>
  <c r="G80" i="447"/>
  <c r="G982" i="4"/>
  <c r="F653" i="14"/>
  <c r="G982" i="5"/>
  <c r="H982" i="5" s="1"/>
  <c r="I426" i="78"/>
  <c r="G982" i="9"/>
  <c r="I982" i="9" s="1"/>
  <c r="G982" i="7"/>
  <c r="I983" i="7" s="1"/>
  <c r="G982" i="2"/>
  <c r="G983" i="3"/>
  <c r="I983" i="3" s="1"/>
  <c r="H80" i="445"/>
  <c r="F982" i="7"/>
  <c r="J983" i="7" s="1"/>
  <c r="H982" i="4"/>
  <c r="C981" i="8"/>
  <c r="D981" i="8"/>
  <c r="E981" i="8"/>
  <c r="B981" i="8"/>
  <c r="D982" i="3"/>
  <c r="E982" i="3"/>
  <c r="F982" i="3"/>
  <c r="C982" i="3"/>
  <c r="F79" i="447"/>
  <c r="D79" i="447"/>
  <c r="E79" i="447"/>
  <c r="C79" i="447"/>
  <c r="D425" i="78"/>
  <c r="E425" i="78"/>
  <c r="F425" i="78"/>
  <c r="C425" i="78"/>
  <c r="D79" i="445"/>
  <c r="E79" i="445"/>
  <c r="F79" i="445"/>
  <c r="C79" i="445"/>
  <c r="D981" i="9"/>
  <c r="E981" i="9"/>
  <c r="F981" i="9"/>
  <c r="C981" i="9"/>
  <c r="E981" i="5"/>
  <c r="C981" i="5"/>
  <c r="D981" i="5"/>
  <c r="B981" i="5"/>
  <c r="C652" i="14"/>
  <c r="D652" i="14"/>
  <c r="E652" i="14"/>
  <c r="B652" i="14"/>
  <c r="C981" i="4"/>
  <c r="D981" i="4"/>
  <c r="E981" i="4"/>
  <c r="B981" i="4"/>
  <c r="C981" i="2"/>
  <c r="D981" i="2"/>
  <c r="H982" i="2" s="1"/>
  <c r="E981" i="2"/>
  <c r="B981" i="2"/>
  <c r="C981" i="1"/>
  <c r="D981" i="1"/>
  <c r="E981" i="1"/>
  <c r="B981" i="1"/>
  <c r="C981" i="7"/>
  <c r="E981" i="7"/>
  <c r="B981" i="7"/>
  <c r="F981" i="7" s="1"/>
  <c r="G981" i="9" l="1"/>
  <c r="H982" i="1"/>
  <c r="G652" i="14"/>
  <c r="J982" i="7"/>
  <c r="H982" i="7"/>
  <c r="F981" i="5"/>
  <c r="I982" i="5" s="1"/>
  <c r="G79" i="445"/>
  <c r="F981" i="8"/>
  <c r="H425" i="78"/>
  <c r="G981" i="4"/>
  <c r="H981" i="9"/>
  <c r="I981" i="9" s="1"/>
  <c r="F981" i="4"/>
  <c r="G79" i="447"/>
  <c r="H79" i="447"/>
  <c r="G981" i="7"/>
  <c r="I982" i="7" s="1"/>
  <c r="G425" i="78"/>
  <c r="F981" i="2"/>
  <c r="F981" i="1"/>
  <c r="G982" i="3"/>
  <c r="G981" i="1"/>
  <c r="G981" i="2"/>
  <c r="F652" i="14"/>
  <c r="G981" i="5"/>
  <c r="H981" i="5" s="1"/>
  <c r="G981" i="8"/>
  <c r="H982" i="3"/>
  <c r="H79" i="445"/>
  <c r="C980" i="8"/>
  <c r="D980" i="8"/>
  <c r="E980" i="8"/>
  <c r="B980" i="8"/>
  <c r="D981" i="3"/>
  <c r="E981" i="3"/>
  <c r="F981" i="3"/>
  <c r="C981" i="3"/>
  <c r="D78" i="447"/>
  <c r="E78" i="447"/>
  <c r="F78" i="447"/>
  <c r="C78" i="447"/>
  <c r="D424" i="78"/>
  <c r="E424" i="78"/>
  <c r="F424" i="78"/>
  <c r="C424" i="78"/>
  <c r="D78" i="445"/>
  <c r="E78" i="445"/>
  <c r="F78" i="445"/>
  <c r="C78" i="445"/>
  <c r="D980" i="9"/>
  <c r="E980" i="9"/>
  <c r="F980" i="9"/>
  <c r="C980" i="9"/>
  <c r="C980" i="5"/>
  <c r="D980" i="5"/>
  <c r="E980" i="5"/>
  <c r="B980" i="5"/>
  <c r="C651" i="14"/>
  <c r="D651" i="14"/>
  <c r="E651" i="14"/>
  <c r="B651" i="14"/>
  <c r="C980" i="4"/>
  <c r="D980" i="4"/>
  <c r="E980" i="4"/>
  <c r="B980" i="4"/>
  <c r="C980" i="2"/>
  <c r="D980" i="2"/>
  <c r="H981" i="2" s="1"/>
  <c r="E980" i="2"/>
  <c r="B980" i="2"/>
  <c r="C980" i="1"/>
  <c r="D980" i="1"/>
  <c r="E980" i="1"/>
  <c r="B980" i="1"/>
  <c r="C980" i="7"/>
  <c r="E980" i="7"/>
  <c r="B980" i="7"/>
  <c r="C979" i="8"/>
  <c r="D979" i="8"/>
  <c r="E979" i="8"/>
  <c r="B979" i="8"/>
  <c r="D980" i="3"/>
  <c r="E980" i="3"/>
  <c r="F980" i="3"/>
  <c r="C980" i="3"/>
  <c r="D77" i="447"/>
  <c r="E77" i="447"/>
  <c r="F77" i="447"/>
  <c r="C77" i="447"/>
  <c r="D423" i="78"/>
  <c r="E423" i="78"/>
  <c r="F423" i="78"/>
  <c r="C423" i="78"/>
  <c r="D77" i="445"/>
  <c r="E77" i="445"/>
  <c r="F77" i="445"/>
  <c r="C77" i="445"/>
  <c r="D979" i="9"/>
  <c r="E979" i="9"/>
  <c r="F979" i="9"/>
  <c r="C979" i="9"/>
  <c r="C979" i="5"/>
  <c r="D979" i="5"/>
  <c r="E979" i="5"/>
  <c r="B979" i="5"/>
  <c r="C650" i="14"/>
  <c r="D650" i="14"/>
  <c r="E650" i="14"/>
  <c r="B650" i="14"/>
  <c r="C979" i="4"/>
  <c r="D979" i="4"/>
  <c r="E979" i="4"/>
  <c r="B979" i="4"/>
  <c r="C979" i="2"/>
  <c r="D979" i="2"/>
  <c r="E979" i="2"/>
  <c r="B979" i="2"/>
  <c r="C979" i="1"/>
  <c r="D979" i="1"/>
  <c r="E979" i="1"/>
  <c r="B979" i="1"/>
  <c r="C979" i="7"/>
  <c r="E979" i="7"/>
  <c r="B979" i="7"/>
  <c r="C978" i="8"/>
  <c r="D978" i="8"/>
  <c r="E978" i="8"/>
  <c r="B978" i="8"/>
  <c r="F979" i="3"/>
  <c r="D979" i="3"/>
  <c r="E979" i="3"/>
  <c r="C979" i="3"/>
  <c r="D76" i="447"/>
  <c r="E76" i="447"/>
  <c r="F76" i="447"/>
  <c r="C76" i="447"/>
  <c r="D422" i="78"/>
  <c r="E422" i="78"/>
  <c r="F422" i="78"/>
  <c r="C422" i="78"/>
  <c r="D76" i="445"/>
  <c r="E76" i="445"/>
  <c r="F76" i="445"/>
  <c r="C76" i="445"/>
  <c r="D978" i="9"/>
  <c r="E978" i="9"/>
  <c r="F978" i="9"/>
  <c r="C978" i="9"/>
  <c r="C978" i="5"/>
  <c r="D978" i="5"/>
  <c r="E978" i="5"/>
  <c r="B978" i="5"/>
  <c r="C649" i="14"/>
  <c r="D649" i="14"/>
  <c r="E649" i="14"/>
  <c r="B649" i="14"/>
  <c r="C978" i="4"/>
  <c r="D978" i="4"/>
  <c r="E978" i="4"/>
  <c r="B978" i="4"/>
  <c r="C978" i="2"/>
  <c r="D978" i="2"/>
  <c r="E978" i="2"/>
  <c r="B978" i="2"/>
  <c r="C978" i="1"/>
  <c r="D978" i="1"/>
  <c r="E978" i="1"/>
  <c r="B978" i="1"/>
  <c r="C978" i="7"/>
  <c r="E978" i="7"/>
  <c r="B978" i="7"/>
  <c r="H981" i="8" l="1"/>
  <c r="I425" i="78"/>
  <c r="G78" i="445"/>
  <c r="F980" i="4"/>
  <c r="I981" i="4" s="1"/>
  <c r="H981" i="7"/>
  <c r="F978" i="7"/>
  <c r="I982" i="3"/>
  <c r="H981" i="4"/>
  <c r="I982" i="4"/>
  <c r="G978" i="9"/>
  <c r="H981" i="1"/>
  <c r="G78" i="447"/>
  <c r="F980" i="8"/>
  <c r="G980" i="1"/>
  <c r="G651" i="14"/>
  <c r="F980" i="5"/>
  <c r="I981" i="5" s="1"/>
  <c r="F980" i="7"/>
  <c r="J981" i="7" s="1"/>
  <c r="G980" i="9"/>
  <c r="G979" i="7"/>
  <c r="G980" i="7"/>
  <c r="H980" i="9"/>
  <c r="H78" i="445"/>
  <c r="F980" i="2"/>
  <c r="G424" i="78"/>
  <c r="G980" i="2"/>
  <c r="H424" i="78"/>
  <c r="H78" i="447"/>
  <c r="F649" i="14"/>
  <c r="G980" i="3"/>
  <c r="F651" i="14"/>
  <c r="F979" i="2"/>
  <c r="H980" i="2"/>
  <c r="G980" i="8"/>
  <c r="G980" i="4"/>
  <c r="H980" i="4" s="1"/>
  <c r="H981" i="3"/>
  <c r="G980" i="5"/>
  <c r="F980" i="1"/>
  <c r="G981" i="3"/>
  <c r="G76" i="447"/>
  <c r="F979" i="4"/>
  <c r="I980" i="4" s="1"/>
  <c r="G77" i="447"/>
  <c r="H979" i="3"/>
  <c r="F979" i="5"/>
  <c r="H423" i="78"/>
  <c r="F979" i="7"/>
  <c r="G979" i="1"/>
  <c r="F650" i="14"/>
  <c r="H980" i="3"/>
  <c r="G979" i="5"/>
  <c r="G979" i="8"/>
  <c r="F978" i="1"/>
  <c r="G76" i="445"/>
  <c r="F979" i="1"/>
  <c r="G978" i="1"/>
  <c r="G979" i="9"/>
  <c r="G423" i="78"/>
  <c r="G650" i="14"/>
  <c r="H979" i="9"/>
  <c r="H979" i="2"/>
  <c r="H76" i="447"/>
  <c r="F978" i="5"/>
  <c r="H77" i="447"/>
  <c r="F978" i="2"/>
  <c r="G422" i="78"/>
  <c r="F979" i="8"/>
  <c r="F978" i="4"/>
  <c r="G77" i="445"/>
  <c r="H77" i="445"/>
  <c r="G979" i="2"/>
  <c r="G979" i="4"/>
  <c r="G978" i="2"/>
  <c r="G649" i="14"/>
  <c r="F978" i="8"/>
  <c r="H76" i="445"/>
  <c r="H422" i="78"/>
  <c r="G978" i="8"/>
  <c r="G978" i="4"/>
  <c r="G979" i="3"/>
  <c r="H978" i="9"/>
  <c r="G978" i="5"/>
  <c r="G978" i="7"/>
  <c r="I980" i="5" l="1"/>
  <c r="H979" i="7"/>
  <c r="I980" i="9"/>
  <c r="I424" i="78"/>
  <c r="I979" i="4"/>
  <c r="H978" i="7"/>
  <c r="H980" i="8"/>
  <c r="I978" i="9"/>
  <c r="H980" i="1"/>
  <c r="H980" i="5"/>
  <c r="I980" i="7"/>
  <c r="I981" i="7"/>
  <c r="I981" i="3"/>
  <c r="I980" i="3"/>
  <c r="H980" i="7"/>
  <c r="I979" i="5"/>
  <c r="J979" i="7"/>
  <c r="H979" i="1"/>
  <c r="H979" i="5"/>
  <c r="H979" i="4"/>
  <c r="J980" i="7"/>
  <c r="I979" i="3"/>
  <c r="I423" i="78"/>
  <c r="I979" i="9"/>
  <c r="I422" i="78"/>
  <c r="H978" i="5"/>
  <c r="H978" i="8"/>
  <c r="H978" i="1"/>
  <c r="H979" i="8"/>
  <c r="H978" i="4"/>
  <c r="I979" i="7"/>
  <c r="C977" i="8"/>
  <c r="D977" i="8"/>
  <c r="E977" i="8"/>
  <c r="B977" i="8"/>
  <c r="D978" i="3"/>
  <c r="E978" i="3"/>
  <c r="F978" i="3"/>
  <c r="C978" i="3"/>
  <c r="D75" i="447"/>
  <c r="E75" i="447"/>
  <c r="F75" i="447"/>
  <c r="C75" i="447"/>
  <c r="D421" i="78"/>
  <c r="E421" i="78"/>
  <c r="F421" i="78"/>
  <c r="C421" i="78"/>
  <c r="D75" i="445"/>
  <c r="E75" i="445"/>
  <c r="F75" i="445"/>
  <c r="C75" i="445"/>
  <c r="D977" i="9"/>
  <c r="E977" i="9"/>
  <c r="F977" i="9"/>
  <c r="C977" i="9"/>
  <c r="C977" i="5"/>
  <c r="D977" i="5"/>
  <c r="E977" i="5"/>
  <c r="B977" i="5"/>
  <c r="C648" i="14"/>
  <c r="D648" i="14"/>
  <c r="E648" i="14"/>
  <c r="B648" i="14"/>
  <c r="C977" i="4"/>
  <c r="D977" i="4"/>
  <c r="E977" i="4"/>
  <c r="B977" i="4"/>
  <c r="C977" i="2"/>
  <c r="D977" i="2"/>
  <c r="H978" i="2" s="1"/>
  <c r="E977" i="2"/>
  <c r="B977" i="2"/>
  <c r="C977" i="1"/>
  <c r="D977" i="1"/>
  <c r="E977" i="1"/>
  <c r="B977" i="1"/>
  <c r="C977" i="7"/>
  <c r="E977" i="7"/>
  <c r="B977" i="7"/>
  <c r="F977" i="2" l="1"/>
  <c r="F977" i="4"/>
  <c r="I978" i="4" s="1"/>
  <c r="G75" i="447"/>
  <c r="F648" i="14"/>
  <c r="F977" i="5"/>
  <c r="I978" i="5" s="1"/>
  <c r="F977" i="8"/>
  <c r="G977" i="4"/>
  <c r="G977" i="9"/>
  <c r="G977" i="2"/>
  <c r="H75" i="445"/>
  <c r="G978" i="3"/>
  <c r="F977" i="1"/>
  <c r="F977" i="7"/>
  <c r="J978" i="7" s="1"/>
  <c r="H977" i="9"/>
  <c r="G421" i="78"/>
  <c r="H75" i="447"/>
  <c r="G977" i="8"/>
  <c r="G648" i="14"/>
  <c r="H421" i="78"/>
  <c r="G977" i="7"/>
  <c r="G977" i="5"/>
  <c r="G75" i="445"/>
  <c r="H978" i="3"/>
  <c r="G977" i="1"/>
  <c r="I978" i="3" l="1"/>
  <c r="H977" i="4"/>
  <c r="H977" i="8"/>
  <c r="H977" i="1"/>
  <c r="I977" i="9"/>
  <c r="H977" i="5"/>
  <c r="H977" i="7"/>
  <c r="I978" i="7"/>
  <c r="I421" i="78"/>
  <c r="C976" i="8"/>
  <c r="D976" i="8"/>
  <c r="E976" i="8"/>
  <c r="B976" i="8"/>
  <c r="D977" i="3"/>
  <c r="E977" i="3"/>
  <c r="F977" i="3"/>
  <c r="C977" i="3"/>
  <c r="D74" i="447"/>
  <c r="E74" i="447"/>
  <c r="F74" i="447"/>
  <c r="C74" i="447"/>
  <c r="D420" i="78"/>
  <c r="E420" i="78"/>
  <c r="F420" i="78"/>
  <c r="C420" i="78"/>
  <c r="D74" i="445"/>
  <c r="E74" i="445"/>
  <c r="F74" i="445"/>
  <c r="C74" i="445"/>
  <c r="D976" i="9"/>
  <c r="E976" i="9"/>
  <c r="F976" i="9"/>
  <c r="C976" i="9"/>
  <c r="C976" i="5"/>
  <c r="D976" i="5"/>
  <c r="E976" i="5"/>
  <c r="B976" i="5"/>
  <c r="C647" i="14"/>
  <c r="D647" i="14"/>
  <c r="E647" i="14"/>
  <c r="B647" i="14"/>
  <c r="C976" i="4"/>
  <c r="D976" i="4"/>
  <c r="E976" i="4"/>
  <c r="B976" i="4"/>
  <c r="C976" i="2"/>
  <c r="D976" i="2"/>
  <c r="H977" i="2" s="1"/>
  <c r="E976" i="2"/>
  <c r="B976" i="2"/>
  <c r="C976" i="1"/>
  <c r="D976" i="1"/>
  <c r="E976" i="1"/>
  <c r="B976" i="1"/>
  <c r="C976" i="7"/>
  <c r="E976" i="7"/>
  <c r="B976" i="7"/>
  <c r="H74" i="445" l="1"/>
  <c r="F976" i="8"/>
  <c r="G74" i="447"/>
  <c r="G976" i="7"/>
  <c r="I977" i="7" s="1"/>
  <c r="G647" i="14"/>
  <c r="H420" i="78"/>
  <c r="G420" i="78"/>
  <c r="F976" i="1"/>
  <c r="H74" i="447"/>
  <c r="G977" i="3"/>
  <c r="G74" i="445"/>
  <c r="F647" i="14"/>
  <c r="F976" i="5"/>
  <c r="I977" i="5" s="1"/>
  <c r="G976" i="5"/>
  <c r="F976" i="7"/>
  <c r="J977" i="7" s="1"/>
  <c r="H977" i="3"/>
  <c r="F976" i="4"/>
  <c r="I977" i="4" s="1"/>
  <c r="G976" i="4"/>
  <c r="G976" i="9"/>
  <c r="G976" i="1"/>
  <c r="G976" i="2"/>
  <c r="H976" i="9"/>
  <c r="G976" i="8"/>
  <c r="F976" i="2"/>
  <c r="C975" i="8"/>
  <c r="D975" i="8"/>
  <c r="E975" i="8"/>
  <c r="B975" i="8"/>
  <c r="D976" i="3"/>
  <c r="E976" i="3"/>
  <c r="F976" i="3"/>
  <c r="C976" i="3"/>
  <c r="D73" i="447"/>
  <c r="E73" i="447"/>
  <c r="F73" i="447"/>
  <c r="C73" i="447"/>
  <c r="D419" i="78"/>
  <c r="E419" i="78"/>
  <c r="F419" i="78"/>
  <c r="C419" i="78"/>
  <c r="D73" i="445"/>
  <c r="E73" i="445"/>
  <c r="F73" i="445"/>
  <c r="C73" i="445"/>
  <c r="D975" i="9"/>
  <c r="E975" i="9"/>
  <c r="F975" i="9"/>
  <c r="C975" i="9"/>
  <c r="C975" i="5"/>
  <c r="D975" i="5"/>
  <c r="E975" i="5"/>
  <c r="B975" i="5"/>
  <c r="C646" i="14"/>
  <c r="D646" i="14"/>
  <c r="E646" i="14"/>
  <c r="B646" i="14"/>
  <c r="C975" i="4"/>
  <c r="D975" i="4"/>
  <c r="E975" i="4"/>
  <c r="B975" i="4"/>
  <c r="C975" i="2"/>
  <c r="D975" i="2"/>
  <c r="H976" i="2" s="1"/>
  <c r="E975" i="2"/>
  <c r="B975" i="2"/>
  <c r="C975" i="1"/>
  <c r="D975" i="1"/>
  <c r="E975" i="1"/>
  <c r="B975" i="1"/>
  <c r="C975" i="7"/>
  <c r="E975" i="7"/>
  <c r="B975" i="7"/>
  <c r="F975" i="7" s="1"/>
  <c r="H976" i="1" l="1"/>
  <c r="I977" i="3"/>
  <c r="I420" i="78"/>
  <c r="H976" i="8"/>
  <c r="G976" i="3"/>
  <c r="H976" i="7"/>
  <c r="H976" i="4"/>
  <c r="G975" i="9"/>
  <c r="H976" i="5"/>
  <c r="H975" i="9"/>
  <c r="J976" i="7"/>
  <c r="F975" i="5"/>
  <c r="I976" i="5" s="1"/>
  <c r="I976" i="9"/>
  <c r="H419" i="78"/>
  <c r="F975" i="4"/>
  <c r="I976" i="4" s="1"/>
  <c r="G975" i="4"/>
  <c r="H73" i="445"/>
  <c r="F975" i="8"/>
  <c r="F975" i="2"/>
  <c r="G975" i="1"/>
  <c r="H976" i="3"/>
  <c r="H73" i="447"/>
  <c r="F646" i="14"/>
  <c r="G975" i="8"/>
  <c r="G975" i="5"/>
  <c r="G975" i="2"/>
  <c r="G646" i="14"/>
  <c r="G975" i="7"/>
  <c r="F975" i="1"/>
  <c r="G73" i="447"/>
  <c r="G419" i="78"/>
  <c r="G73" i="445"/>
  <c r="C974" i="8"/>
  <c r="D974" i="8"/>
  <c r="E974" i="8"/>
  <c r="B974" i="8"/>
  <c r="D975" i="3"/>
  <c r="E975" i="3"/>
  <c r="F975" i="3"/>
  <c r="C975" i="3"/>
  <c r="D72" i="447"/>
  <c r="E72" i="447"/>
  <c r="F72" i="447"/>
  <c r="C72" i="447"/>
  <c r="D418" i="78"/>
  <c r="E418" i="78"/>
  <c r="F418" i="78"/>
  <c r="C418" i="78"/>
  <c r="D72" i="445"/>
  <c r="E72" i="445"/>
  <c r="F72" i="445"/>
  <c r="C72" i="445"/>
  <c r="D974" i="9"/>
  <c r="E974" i="9"/>
  <c r="F974" i="9"/>
  <c r="C974" i="9"/>
  <c r="C974" i="5"/>
  <c r="D974" i="5"/>
  <c r="E974" i="5"/>
  <c r="B974" i="5"/>
  <c r="C645" i="14"/>
  <c r="D645" i="14"/>
  <c r="E645" i="14"/>
  <c r="B645" i="14"/>
  <c r="C974" i="4"/>
  <c r="D974" i="4"/>
  <c r="E974" i="4"/>
  <c r="B974" i="4"/>
  <c r="C974" i="2"/>
  <c r="D974" i="2"/>
  <c r="H975" i="2" s="1"/>
  <c r="E974" i="2"/>
  <c r="B974" i="2"/>
  <c r="C974" i="1"/>
  <c r="D974" i="1"/>
  <c r="E974" i="1"/>
  <c r="B974" i="1"/>
  <c r="C974" i="7"/>
  <c r="E974" i="7"/>
  <c r="B974" i="7"/>
  <c r="F974" i="7" s="1"/>
  <c r="J975" i="7" s="1"/>
  <c r="C973" i="8"/>
  <c r="D973" i="8"/>
  <c r="E973" i="8"/>
  <c r="B973" i="8"/>
  <c r="D974" i="3"/>
  <c r="E974" i="3"/>
  <c r="F974" i="3"/>
  <c r="C974" i="3"/>
  <c r="D71" i="447"/>
  <c r="E71" i="447"/>
  <c r="F71" i="447"/>
  <c r="C71" i="447"/>
  <c r="D417" i="78"/>
  <c r="E417" i="78"/>
  <c r="F417" i="78"/>
  <c r="C417" i="78"/>
  <c r="D71" i="445"/>
  <c r="E71" i="445"/>
  <c r="F71" i="445"/>
  <c r="C71" i="445"/>
  <c r="D973" i="9"/>
  <c r="E973" i="9"/>
  <c r="F973" i="9"/>
  <c r="C973" i="9"/>
  <c r="C973" i="5"/>
  <c r="D973" i="5"/>
  <c r="E973" i="5"/>
  <c r="B973" i="5"/>
  <c r="C644" i="14"/>
  <c r="D644" i="14"/>
  <c r="E644" i="14"/>
  <c r="B644" i="14"/>
  <c r="C973" i="4"/>
  <c r="D973" i="4"/>
  <c r="E973" i="4"/>
  <c r="B973" i="4"/>
  <c r="C973" i="2"/>
  <c r="D973" i="2"/>
  <c r="E973" i="2"/>
  <c r="B973" i="2"/>
  <c r="C973" i="1"/>
  <c r="D973" i="1"/>
  <c r="E973" i="1"/>
  <c r="B973" i="1"/>
  <c r="C973" i="7"/>
  <c r="E973" i="7"/>
  <c r="B973" i="7"/>
  <c r="H975" i="5" l="1"/>
  <c r="I976" i="3"/>
  <c r="H975" i="8"/>
  <c r="I975" i="9"/>
  <c r="G72" i="447"/>
  <c r="I419" i="78"/>
  <c r="H975" i="1"/>
  <c r="H975" i="4"/>
  <c r="F974" i="5"/>
  <c r="I975" i="5" s="1"/>
  <c r="H975" i="7"/>
  <c r="I976" i="7"/>
  <c r="F974" i="8"/>
  <c r="G72" i="445"/>
  <c r="F645" i="14"/>
  <c r="F973" i="1"/>
  <c r="G974" i="1"/>
  <c r="H72" i="445"/>
  <c r="G418" i="78"/>
  <c r="G973" i="9"/>
  <c r="G71" i="445"/>
  <c r="F974" i="2"/>
  <c r="F974" i="1"/>
  <c r="F974" i="4"/>
  <c r="G973" i="2"/>
  <c r="G645" i="14"/>
  <c r="H974" i="2"/>
  <c r="G974" i="2"/>
  <c r="G974" i="4"/>
  <c r="H418" i="78"/>
  <c r="H72" i="447"/>
  <c r="G975" i="3"/>
  <c r="G974" i="7"/>
  <c r="I975" i="7" s="1"/>
  <c r="G974" i="9"/>
  <c r="G974" i="5"/>
  <c r="G974" i="8"/>
  <c r="H975" i="3"/>
  <c r="H974" i="9"/>
  <c r="G417" i="78"/>
  <c r="H974" i="3"/>
  <c r="G973" i="5"/>
  <c r="H973" i="9"/>
  <c r="F973" i="4"/>
  <c r="G71" i="447"/>
  <c r="H71" i="445"/>
  <c r="G973" i="7"/>
  <c r="G973" i="1"/>
  <c r="F973" i="7"/>
  <c r="G973" i="4"/>
  <c r="F644" i="14"/>
  <c r="G644" i="14"/>
  <c r="G974" i="3"/>
  <c r="H71" i="447"/>
  <c r="F973" i="5"/>
  <c r="H417" i="78"/>
  <c r="F973" i="2"/>
  <c r="F973" i="8"/>
  <c r="G973" i="8"/>
  <c r="C972" i="8"/>
  <c r="D972" i="8"/>
  <c r="E972" i="8"/>
  <c r="B972" i="8"/>
  <c r="D973" i="3"/>
  <c r="E973" i="3"/>
  <c r="F973" i="3"/>
  <c r="C973" i="3"/>
  <c r="D70" i="447"/>
  <c r="E70" i="447"/>
  <c r="F70" i="447"/>
  <c r="C70" i="447"/>
  <c r="D416" i="78"/>
  <c r="E416" i="78"/>
  <c r="F416" i="78"/>
  <c r="C416" i="78"/>
  <c r="D70" i="445"/>
  <c r="E70" i="445"/>
  <c r="F70" i="445"/>
  <c r="C70" i="445"/>
  <c r="D972" i="9"/>
  <c r="E972" i="9"/>
  <c r="F972" i="9"/>
  <c r="C972" i="9"/>
  <c r="C972" i="5"/>
  <c r="D972" i="5"/>
  <c r="E972" i="5"/>
  <c r="B972" i="5"/>
  <c r="C643" i="14"/>
  <c r="D643" i="14"/>
  <c r="E643" i="14"/>
  <c r="B643" i="14"/>
  <c r="C972" i="4"/>
  <c r="D972" i="4"/>
  <c r="E972" i="4"/>
  <c r="B972" i="4"/>
  <c r="C972" i="2"/>
  <c r="D972" i="2"/>
  <c r="H973" i="2" s="1"/>
  <c r="E972" i="2"/>
  <c r="B972" i="2"/>
  <c r="C972" i="1"/>
  <c r="D972" i="1"/>
  <c r="E972" i="1"/>
  <c r="B972" i="1"/>
  <c r="C972" i="7"/>
  <c r="E972" i="7"/>
  <c r="B972" i="7"/>
  <c r="H974" i="1" l="1"/>
  <c r="H973" i="1"/>
  <c r="H974" i="5"/>
  <c r="I418" i="78"/>
  <c r="H973" i="7"/>
  <c r="H974" i="8"/>
  <c r="F972" i="8"/>
  <c r="H974" i="4"/>
  <c r="I975" i="4"/>
  <c r="I974" i="4"/>
  <c r="I974" i="9"/>
  <c r="I973" i="9"/>
  <c r="H974" i="7"/>
  <c r="J974" i="7"/>
  <c r="F972" i="5"/>
  <c r="F643" i="14"/>
  <c r="H973" i="5"/>
  <c r="I417" i="78"/>
  <c r="I974" i="7"/>
  <c r="I974" i="3"/>
  <c r="I975" i="3"/>
  <c r="H973" i="4"/>
  <c r="I974" i="5"/>
  <c r="I973" i="5"/>
  <c r="G972" i="9"/>
  <c r="G973" i="3"/>
  <c r="H973" i="8"/>
  <c r="G416" i="78"/>
  <c r="G70" i="445"/>
  <c r="H416" i="78"/>
  <c r="G70" i="447"/>
  <c r="F972" i="4"/>
  <c r="I973" i="4" s="1"/>
  <c r="G972" i="4"/>
  <c r="G972" i="2"/>
  <c r="G972" i="8"/>
  <c r="G643" i="14"/>
  <c r="H973" i="3"/>
  <c r="G972" i="5"/>
  <c r="G972" i="7"/>
  <c r="I973" i="7" s="1"/>
  <c r="F972" i="2"/>
  <c r="F972" i="1"/>
  <c r="H70" i="447"/>
  <c r="H972" i="9"/>
  <c r="F972" i="7"/>
  <c r="H70" i="445"/>
  <c r="G972" i="1"/>
  <c r="H972" i="8" l="1"/>
  <c r="H972" i="1"/>
  <c r="I416" i="78"/>
  <c r="I972" i="9"/>
  <c r="H972" i="5"/>
  <c r="I973" i="3"/>
  <c r="H972" i="4"/>
  <c r="H972" i="7"/>
  <c r="J973" i="7"/>
  <c r="C971" i="8"/>
  <c r="D971" i="8"/>
  <c r="E971" i="8"/>
  <c r="B971" i="8"/>
  <c r="D972" i="3"/>
  <c r="E972" i="3"/>
  <c r="F972" i="3"/>
  <c r="C972" i="3"/>
  <c r="D69" i="447"/>
  <c r="E69" i="447"/>
  <c r="F69" i="447"/>
  <c r="C69" i="447"/>
  <c r="D415" i="78"/>
  <c r="E415" i="78"/>
  <c r="F415" i="78"/>
  <c r="C415" i="78"/>
  <c r="D69" i="445"/>
  <c r="E69" i="445"/>
  <c r="F69" i="445"/>
  <c r="C69" i="445"/>
  <c r="D971" i="9"/>
  <c r="E971" i="9"/>
  <c r="F971" i="9"/>
  <c r="C971" i="9"/>
  <c r="C971" i="5"/>
  <c r="D971" i="5"/>
  <c r="E971" i="5"/>
  <c r="B971" i="5"/>
  <c r="C642" i="14"/>
  <c r="D642" i="14"/>
  <c r="E642" i="14"/>
  <c r="B642" i="14"/>
  <c r="C971" i="4"/>
  <c r="D971" i="4"/>
  <c r="E971" i="4"/>
  <c r="B971" i="4"/>
  <c r="C971" i="2"/>
  <c r="D971" i="2"/>
  <c r="H972" i="2" s="1"/>
  <c r="E971" i="2"/>
  <c r="B971" i="2"/>
  <c r="C971" i="1"/>
  <c r="D971" i="1"/>
  <c r="E971" i="1"/>
  <c r="B971" i="1"/>
  <c r="E971" i="7"/>
  <c r="C971" i="7"/>
  <c r="B971" i="7"/>
  <c r="F971" i="8" l="1"/>
  <c r="F971" i="4"/>
  <c r="I972" i="4" s="1"/>
  <c r="F971" i="1"/>
  <c r="F971" i="2"/>
  <c r="H69" i="445"/>
  <c r="G415" i="78"/>
  <c r="H415" i="78"/>
  <c r="G642" i="14"/>
  <c r="H972" i="3"/>
  <c r="G971" i="2"/>
  <c r="G971" i="5"/>
  <c r="G971" i="9"/>
  <c r="H971" i="9"/>
  <c r="G971" i="7"/>
  <c r="I972" i="7" s="1"/>
  <c r="G69" i="445"/>
  <c r="G971" i="8"/>
  <c r="G69" i="447"/>
  <c r="G971" i="4"/>
  <c r="H69" i="447"/>
  <c r="F642" i="14"/>
  <c r="G972" i="3"/>
  <c r="G971" i="1"/>
  <c r="F971" i="7"/>
  <c r="J972" i="7" s="1"/>
  <c r="F971" i="5"/>
  <c r="C970" i="8"/>
  <c r="D970" i="8"/>
  <c r="E970" i="8"/>
  <c r="B970" i="8"/>
  <c r="D971" i="3"/>
  <c r="E971" i="3"/>
  <c r="F971" i="3"/>
  <c r="C971" i="3"/>
  <c r="D68" i="447"/>
  <c r="E68" i="447"/>
  <c r="F68" i="447"/>
  <c r="C68" i="447"/>
  <c r="D414" i="78"/>
  <c r="E414" i="78"/>
  <c r="F414" i="78"/>
  <c r="C414" i="78"/>
  <c r="D68" i="445"/>
  <c r="E68" i="445"/>
  <c r="F68" i="445"/>
  <c r="C68" i="445"/>
  <c r="D970" i="9"/>
  <c r="E970" i="9"/>
  <c r="F970" i="9"/>
  <c r="C970" i="9"/>
  <c r="C970" i="5"/>
  <c r="D970" i="5"/>
  <c r="E970" i="5"/>
  <c r="B970" i="5"/>
  <c r="C641" i="14"/>
  <c r="D641" i="14"/>
  <c r="E641" i="14"/>
  <c r="B641" i="14"/>
  <c r="C970" i="4"/>
  <c r="D970" i="4"/>
  <c r="E970" i="4"/>
  <c r="B970" i="4"/>
  <c r="C970" i="2"/>
  <c r="D970" i="2"/>
  <c r="H971" i="2" s="1"/>
  <c r="E970" i="2"/>
  <c r="B970" i="2"/>
  <c r="C970" i="1"/>
  <c r="D970" i="1"/>
  <c r="E970" i="1"/>
  <c r="B970" i="1"/>
  <c r="C970" i="7"/>
  <c r="E970" i="7"/>
  <c r="B970" i="7"/>
  <c r="C969" i="8"/>
  <c r="D969" i="8"/>
  <c r="E969" i="8"/>
  <c r="B969" i="8"/>
  <c r="D970" i="3"/>
  <c r="E970" i="3"/>
  <c r="F970" i="3"/>
  <c r="C970" i="3"/>
  <c r="D67" i="447"/>
  <c r="E67" i="447"/>
  <c r="F67" i="447"/>
  <c r="C67" i="447"/>
  <c r="D413" i="78"/>
  <c r="E413" i="78"/>
  <c r="F413" i="78"/>
  <c r="C413" i="78"/>
  <c r="D67" i="445"/>
  <c r="E67" i="445"/>
  <c r="F67" i="445"/>
  <c r="C67" i="445"/>
  <c r="D969" i="9"/>
  <c r="E969" i="9"/>
  <c r="F969" i="9"/>
  <c r="C969" i="9"/>
  <c r="C969" i="5"/>
  <c r="D969" i="5"/>
  <c r="E969" i="5"/>
  <c r="B969" i="5"/>
  <c r="C640" i="14"/>
  <c r="D640" i="14"/>
  <c r="E640" i="14"/>
  <c r="B640" i="14"/>
  <c r="C969" i="4"/>
  <c r="D969" i="4"/>
  <c r="E969" i="4"/>
  <c r="B969" i="4"/>
  <c r="C969" i="2"/>
  <c r="D969" i="2"/>
  <c r="E969" i="2"/>
  <c r="B969" i="2"/>
  <c r="C969" i="1"/>
  <c r="D969" i="1"/>
  <c r="E969" i="1"/>
  <c r="B969" i="1"/>
  <c r="C969" i="7"/>
  <c r="E969" i="7"/>
  <c r="B969" i="7"/>
  <c r="H971" i="8" l="1"/>
  <c r="I972" i="3"/>
  <c r="G68" i="447"/>
  <c r="H971" i="4"/>
  <c r="H971" i="1"/>
  <c r="I971" i="9"/>
  <c r="I415" i="78"/>
  <c r="G970" i="9"/>
  <c r="H971" i="7"/>
  <c r="H971" i="5"/>
  <c r="I972" i="5"/>
  <c r="G68" i="445"/>
  <c r="H68" i="445"/>
  <c r="F970" i="1"/>
  <c r="F970" i="8"/>
  <c r="G640" i="14"/>
  <c r="H969" i="9"/>
  <c r="G970" i="2"/>
  <c r="G971" i="3"/>
  <c r="H68" i="447"/>
  <c r="H971" i="3"/>
  <c r="H970" i="9"/>
  <c r="G970" i="4"/>
  <c r="F970" i="4"/>
  <c r="I971" i="4" s="1"/>
  <c r="F969" i="2"/>
  <c r="G413" i="78"/>
  <c r="G414" i="78"/>
  <c r="H414" i="78"/>
  <c r="F969" i="7"/>
  <c r="G970" i="1"/>
  <c r="H970" i="2"/>
  <c r="F641" i="14"/>
  <c r="G641" i="14"/>
  <c r="F970" i="5"/>
  <c r="I971" i="5" s="1"/>
  <c r="G970" i="5"/>
  <c r="G970" i="8"/>
  <c r="G970" i="7"/>
  <c r="I971" i="7" s="1"/>
  <c r="F970" i="2"/>
  <c r="G67" i="445"/>
  <c r="F970" i="7"/>
  <c r="F969" i="5"/>
  <c r="F969" i="8"/>
  <c r="G969" i="8"/>
  <c r="F969" i="4"/>
  <c r="G67" i="447"/>
  <c r="G969" i="5"/>
  <c r="F969" i="1"/>
  <c r="G969" i="2"/>
  <c r="H67" i="445"/>
  <c r="H413" i="78"/>
  <c r="G969" i="1"/>
  <c r="G969" i="4"/>
  <c r="F640" i="14"/>
  <c r="H67" i="447"/>
  <c r="G970" i="3"/>
  <c r="H970" i="3"/>
  <c r="G969" i="7"/>
  <c r="G969" i="9"/>
  <c r="I970" i="9" l="1"/>
  <c r="H970" i="1"/>
  <c r="I414" i="78"/>
  <c r="I971" i="3"/>
  <c r="I969" i="9"/>
  <c r="I970" i="3"/>
  <c r="I970" i="4"/>
  <c r="I413" i="78"/>
  <c r="H970" i="8"/>
  <c r="H970" i="4"/>
  <c r="H970" i="7"/>
  <c r="J971" i="7"/>
  <c r="H969" i="8"/>
  <c r="I970" i="5"/>
  <c r="H969" i="7"/>
  <c r="H970" i="5"/>
  <c r="H969" i="4"/>
  <c r="H969" i="1"/>
  <c r="J970" i="7"/>
  <c r="I970" i="7"/>
  <c r="H969" i="5"/>
  <c r="C968" i="8"/>
  <c r="D968" i="8"/>
  <c r="E968" i="8"/>
  <c r="B968" i="8"/>
  <c r="D969" i="3"/>
  <c r="E969" i="3"/>
  <c r="F969" i="3"/>
  <c r="C969" i="3"/>
  <c r="D66" i="447"/>
  <c r="E66" i="447"/>
  <c r="F66" i="447"/>
  <c r="C66" i="447"/>
  <c r="D412" i="78"/>
  <c r="E412" i="78"/>
  <c r="F412" i="78"/>
  <c r="C412" i="78"/>
  <c r="D66" i="445"/>
  <c r="E66" i="445"/>
  <c r="F66" i="445"/>
  <c r="C66" i="445"/>
  <c r="D968" i="9"/>
  <c r="E968" i="9"/>
  <c r="F968" i="9"/>
  <c r="C968" i="9"/>
  <c r="C968" i="5"/>
  <c r="D968" i="5"/>
  <c r="E968" i="5"/>
  <c r="B968" i="5"/>
  <c r="C639" i="14"/>
  <c r="D639" i="14"/>
  <c r="E639" i="14"/>
  <c r="B639" i="14"/>
  <c r="C968" i="4"/>
  <c r="D968" i="4"/>
  <c r="E968" i="4"/>
  <c r="B968" i="4"/>
  <c r="C968" i="2"/>
  <c r="D968" i="2"/>
  <c r="H969" i="2" s="1"/>
  <c r="E968" i="2"/>
  <c r="B968" i="2"/>
  <c r="C968" i="1"/>
  <c r="D968" i="1"/>
  <c r="E968" i="1"/>
  <c r="B968" i="1"/>
  <c r="C968" i="7"/>
  <c r="E968" i="7"/>
  <c r="B968" i="7"/>
  <c r="F968" i="7" s="1"/>
  <c r="J969" i="7" s="1"/>
  <c r="G968" i="9" l="1"/>
  <c r="F968" i="4"/>
  <c r="I969" i="4" s="1"/>
  <c r="G66" i="447"/>
  <c r="G412" i="78"/>
  <c r="F968" i="1"/>
  <c r="G66" i="445"/>
  <c r="G968" i="7"/>
  <c r="I969" i="7" s="1"/>
  <c r="G968" i="2"/>
  <c r="F968" i="2"/>
  <c r="H412" i="78"/>
  <c r="F968" i="8"/>
  <c r="H969" i="3"/>
  <c r="G968" i="1"/>
  <c r="G968" i="8"/>
  <c r="G968" i="5"/>
  <c r="G969" i="3"/>
  <c r="F639" i="14"/>
  <c r="H968" i="9"/>
  <c r="H66" i="447"/>
  <c r="G968" i="4"/>
  <c r="G639" i="14"/>
  <c r="F968" i="5"/>
  <c r="I969" i="5" s="1"/>
  <c r="H66" i="445"/>
  <c r="C967" i="8"/>
  <c r="D967" i="8"/>
  <c r="E967" i="8"/>
  <c r="B967" i="8"/>
  <c r="D968" i="3"/>
  <c r="E968" i="3"/>
  <c r="F968" i="3"/>
  <c r="C968" i="3"/>
  <c r="F65" i="447"/>
  <c r="D65" i="447"/>
  <c r="E65" i="447"/>
  <c r="C65" i="447"/>
  <c r="D411" i="78"/>
  <c r="E411" i="78"/>
  <c r="F411" i="78"/>
  <c r="C411" i="78"/>
  <c r="D65" i="445"/>
  <c r="E65" i="445"/>
  <c r="F65" i="445"/>
  <c r="C65" i="445"/>
  <c r="D967" i="9"/>
  <c r="E967" i="9"/>
  <c r="F967" i="9"/>
  <c r="C967" i="9"/>
  <c r="C967" i="5"/>
  <c r="D967" i="5"/>
  <c r="E967" i="5"/>
  <c r="B967" i="5"/>
  <c r="C638" i="14"/>
  <c r="D638" i="14"/>
  <c r="E638" i="14"/>
  <c r="B638" i="14"/>
  <c r="C967" i="4"/>
  <c r="D967" i="4"/>
  <c r="E967" i="4"/>
  <c r="B967" i="4"/>
  <c r="C967" i="2"/>
  <c r="D967" i="2"/>
  <c r="H968" i="2" s="1"/>
  <c r="E967" i="2"/>
  <c r="B967" i="2"/>
  <c r="C967" i="1"/>
  <c r="D967" i="1"/>
  <c r="E967" i="1"/>
  <c r="B967" i="1"/>
  <c r="C967" i="7"/>
  <c r="E967" i="7"/>
  <c r="B967" i="7"/>
  <c r="I968" i="9" l="1"/>
  <c r="H968" i="1"/>
  <c r="H968" i="4"/>
  <c r="I969" i="3"/>
  <c r="H968" i="8"/>
  <c r="G967" i="9"/>
  <c r="I412" i="78"/>
  <c r="H968" i="5"/>
  <c r="H968" i="7"/>
  <c r="G638" i="14"/>
  <c r="H968" i="3"/>
  <c r="G968" i="3"/>
  <c r="H65" i="447"/>
  <c r="G65" i="447"/>
  <c r="G967" i="1"/>
  <c r="F967" i="7"/>
  <c r="J968" i="7" s="1"/>
  <c r="F967" i="1"/>
  <c r="F967" i="2"/>
  <c r="G65" i="445"/>
  <c r="G411" i="78"/>
  <c r="G967" i="2"/>
  <c r="G967" i="5"/>
  <c r="G967" i="4"/>
  <c r="F967" i="5"/>
  <c r="F638" i="14"/>
  <c r="G967" i="7"/>
  <c r="I968" i="7" s="1"/>
  <c r="F967" i="4"/>
  <c r="H967" i="9"/>
  <c r="H65" i="445"/>
  <c r="G967" i="8"/>
  <c r="H411" i="78"/>
  <c r="F967" i="8"/>
  <c r="I968" i="3" l="1"/>
  <c r="H967" i="1"/>
  <c r="I967" i="9"/>
  <c r="I411" i="78"/>
  <c r="H967" i="8"/>
  <c r="H967" i="4"/>
  <c r="I968" i="4"/>
  <c r="H967" i="5"/>
  <c r="I968" i="5"/>
  <c r="H967" i="7"/>
  <c r="C15" i="425"/>
  <c r="C966" i="8" l="1"/>
  <c r="D966" i="8"/>
  <c r="E966" i="8"/>
  <c r="B966" i="8"/>
  <c r="D967" i="3"/>
  <c r="E967" i="3"/>
  <c r="F967" i="3"/>
  <c r="C967" i="3"/>
  <c r="D64" i="447"/>
  <c r="E64" i="447"/>
  <c r="F64" i="447"/>
  <c r="C64" i="447"/>
  <c r="D410" i="78"/>
  <c r="E410" i="78"/>
  <c r="F410" i="78"/>
  <c r="C410" i="78"/>
  <c r="D64" i="445"/>
  <c r="E64" i="445"/>
  <c r="F64" i="445"/>
  <c r="C64" i="445"/>
  <c r="D966" i="9"/>
  <c r="E966" i="9"/>
  <c r="F966" i="9"/>
  <c r="C966" i="9"/>
  <c r="C966" i="5"/>
  <c r="D966" i="5"/>
  <c r="E966" i="5"/>
  <c r="B966" i="5"/>
  <c r="C637" i="14"/>
  <c r="D637" i="14"/>
  <c r="E637" i="14"/>
  <c r="B637" i="14"/>
  <c r="C966" i="4"/>
  <c r="D966" i="4"/>
  <c r="E966" i="4"/>
  <c r="B966" i="4"/>
  <c r="C966" i="2"/>
  <c r="D966" i="2"/>
  <c r="H967" i="2" s="1"/>
  <c r="E966" i="2"/>
  <c r="B966" i="2"/>
  <c r="C966" i="1"/>
  <c r="D966" i="1"/>
  <c r="E966" i="1"/>
  <c r="B966" i="1"/>
  <c r="C966" i="7"/>
  <c r="E966" i="7"/>
  <c r="B966" i="7"/>
  <c r="D63" i="447"/>
  <c r="E63" i="447"/>
  <c r="F63" i="447"/>
  <c r="C63" i="447"/>
  <c r="C965" i="8"/>
  <c r="D965" i="8"/>
  <c r="E965" i="8"/>
  <c r="B965" i="8"/>
  <c r="D966" i="3"/>
  <c r="E966" i="3"/>
  <c r="F966" i="3"/>
  <c r="C966" i="3"/>
  <c r="D409" i="78"/>
  <c r="E409" i="78"/>
  <c r="F409" i="78"/>
  <c r="C409" i="78"/>
  <c r="D63" i="445"/>
  <c r="E63" i="445"/>
  <c r="F63" i="445"/>
  <c r="C63" i="445"/>
  <c r="D965" i="9"/>
  <c r="E965" i="9"/>
  <c r="F965" i="9"/>
  <c r="C965" i="9"/>
  <c r="C965" i="5"/>
  <c r="D965" i="5"/>
  <c r="E965" i="5"/>
  <c r="B965" i="5"/>
  <c r="C636" i="14"/>
  <c r="D636" i="14"/>
  <c r="E636" i="14"/>
  <c r="B636" i="14"/>
  <c r="C965" i="4"/>
  <c r="D965" i="4"/>
  <c r="E965" i="4"/>
  <c r="B965" i="4"/>
  <c r="C965" i="2"/>
  <c r="D965" i="2"/>
  <c r="E965" i="2"/>
  <c r="B965" i="2"/>
  <c r="C965" i="1"/>
  <c r="D965" i="1"/>
  <c r="E965" i="1"/>
  <c r="B965" i="1"/>
  <c r="C965" i="7"/>
  <c r="E965" i="7"/>
  <c r="B965" i="7"/>
  <c r="F636" i="14" l="1"/>
  <c r="F966" i="5"/>
  <c r="I967" i="5" s="1"/>
  <c r="F966" i="8"/>
  <c r="F966" i="4"/>
  <c r="I967" i="4" s="1"/>
  <c r="F965" i="8"/>
  <c r="G966" i="3"/>
  <c r="G63" i="445"/>
  <c r="F965" i="2"/>
  <c r="F965" i="4"/>
  <c r="F637" i="14"/>
  <c r="G64" i="447"/>
  <c r="F966" i="7"/>
  <c r="J967" i="7" s="1"/>
  <c r="G966" i="8"/>
  <c r="G966" i="7"/>
  <c r="I967" i="7" s="1"/>
  <c r="H966" i="9"/>
  <c r="G64" i="445"/>
  <c r="H64" i="445"/>
  <c r="F966" i="2"/>
  <c r="G966" i="2"/>
  <c r="G410" i="78"/>
  <c r="G966" i="4"/>
  <c r="G965" i="8"/>
  <c r="H966" i="2"/>
  <c r="H966" i="3"/>
  <c r="H410" i="78"/>
  <c r="H64" i="447"/>
  <c r="G637" i="14"/>
  <c r="G965" i="7"/>
  <c r="G967" i="3"/>
  <c r="H967" i="3"/>
  <c r="G966" i="5"/>
  <c r="H63" i="445"/>
  <c r="F966" i="1"/>
  <c r="G966" i="9"/>
  <c r="F965" i="5"/>
  <c r="F965" i="1"/>
  <c r="G409" i="78"/>
  <c r="G966" i="1"/>
  <c r="H409" i="78"/>
  <c r="F965" i="7"/>
  <c r="G965" i="5"/>
  <c r="G965" i="9"/>
  <c r="H965" i="9"/>
  <c r="G965" i="1"/>
  <c r="G965" i="2"/>
  <c r="G965" i="4"/>
  <c r="G636" i="14"/>
  <c r="G63" i="447"/>
  <c r="H63" i="447"/>
  <c r="H965" i="4" l="1"/>
  <c r="I966" i="3"/>
  <c r="H965" i="8"/>
  <c r="H966" i="8"/>
  <c r="H966" i="5"/>
  <c r="I966" i="4"/>
  <c r="H966" i="4"/>
  <c r="I409" i="78"/>
  <c r="I966" i="7"/>
  <c r="H966" i="7"/>
  <c r="J966" i="7"/>
  <c r="I410" i="78"/>
  <c r="H965" i="5"/>
  <c r="I966" i="9"/>
  <c r="I966" i="5"/>
  <c r="H965" i="1"/>
  <c r="H966" i="1"/>
  <c r="H965" i="7"/>
  <c r="I967" i="3"/>
  <c r="I965" i="9"/>
  <c r="C964" i="8"/>
  <c r="D964" i="8"/>
  <c r="E964" i="8"/>
  <c r="B964" i="8"/>
  <c r="D965" i="3"/>
  <c r="E965" i="3"/>
  <c r="F965" i="3"/>
  <c r="C965" i="3"/>
  <c r="D62" i="447"/>
  <c r="E62" i="447"/>
  <c r="F62" i="447"/>
  <c r="C62" i="447"/>
  <c r="D408" i="78"/>
  <c r="E408" i="78"/>
  <c r="F408" i="78"/>
  <c r="C408" i="78"/>
  <c r="D62" i="445"/>
  <c r="E62" i="445"/>
  <c r="F62" i="445"/>
  <c r="C62" i="445"/>
  <c r="D964" i="9"/>
  <c r="E964" i="9"/>
  <c r="F964" i="9"/>
  <c r="C964" i="9"/>
  <c r="C964" i="5"/>
  <c r="D964" i="5"/>
  <c r="E964" i="5"/>
  <c r="B964" i="5"/>
  <c r="C635" i="14"/>
  <c r="D635" i="14"/>
  <c r="E635" i="14"/>
  <c r="B635" i="14"/>
  <c r="C964" i="4"/>
  <c r="D964" i="4"/>
  <c r="E964" i="4"/>
  <c r="B964" i="4"/>
  <c r="C964" i="2"/>
  <c r="D964" i="2"/>
  <c r="H965" i="2" s="1"/>
  <c r="E964" i="2"/>
  <c r="B964" i="2"/>
  <c r="C964" i="1"/>
  <c r="D964" i="1"/>
  <c r="E964" i="1"/>
  <c r="B964" i="1"/>
  <c r="C964" i="7"/>
  <c r="E964" i="7"/>
  <c r="B964" i="7"/>
  <c r="G62" i="447" l="1"/>
  <c r="G408" i="78"/>
  <c r="H62" i="447"/>
  <c r="G964" i="1"/>
  <c r="G964" i="7"/>
  <c r="I965" i="7" s="1"/>
  <c r="G964" i="2"/>
  <c r="H964" i="9"/>
  <c r="F964" i="1"/>
  <c r="H62" i="445"/>
  <c r="H408" i="78"/>
  <c r="G964" i="4"/>
  <c r="G635" i="14"/>
  <c r="G964" i="8"/>
  <c r="G964" i="9"/>
  <c r="F964" i="7"/>
  <c r="J965" i="7" s="1"/>
  <c r="G964" i="5"/>
  <c r="G62" i="445"/>
  <c r="F964" i="2"/>
  <c r="F635" i="14"/>
  <c r="F964" i="8"/>
  <c r="H965" i="3"/>
  <c r="F964" i="4"/>
  <c r="I965" i="4" s="1"/>
  <c r="F964" i="5"/>
  <c r="I965" i="5" s="1"/>
  <c r="G965" i="3"/>
  <c r="I964" i="9" l="1"/>
  <c r="H964" i="1"/>
  <c r="I408" i="78"/>
  <c r="H964" i="8"/>
  <c r="H964" i="5"/>
  <c r="I965" i="3"/>
  <c r="H964" i="4"/>
  <c r="H964" i="7"/>
  <c r="C963" i="8"/>
  <c r="D963" i="8"/>
  <c r="E963" i="8"/>
  <c r="B963" i="8"/>
  <c r="D964" i="3"/>
  <c r="E964" i="3"/>
  <c r="F964" i="3"/>
  <c r="C964" i="3"/>
  <c r="D61" i="447"/>
  <c r="E61" i="447"/>
  <c r="F61" i="447"/>
  <c r="C61" i="447"/>
  <c r="D407" i="78"/>
  <c r="E407" i="78"/>
  <c r="F407" i="78"/>
  <c r="C407" i="78"/>
  <c r="D61" i="445"/>
  <c r="E61" i="445"/>
  <c r="F61" i="445"/>
  <c r="C61" i="445"/>
  <c r="D963" i="9"/>
  <c r="E963" i="9"/>
  <c r="F963" i="9"/>
  <c r="C963" i="9"/>
  <c r="C963" i="5"/>
  <c r="D963" i="5"/>
  <c r="E963" i="5"/>
  <c r="B963" i="5"/>
  <c r="C634" i="14"/>
  <c r="D634" i="14"/>
  <c r="E634" i="14"/>
  <c r="B634" i="14"/>
  <c r="C963" i="4"/>
  <c r="D963" i="4"/>
  <c r="E963" i="4"/>
  <c r="B963" i="4"/>
  <c r="C963" i="2"/>
  <c r="D963" i="2"/>
  <c r="H964" i="2" s="1"/>
  <c r="E963" i="2"/>
  <c r="B963" i="2"/>
  <c r="C963" i="1"/>
  <c r="D963" i="1"/>
  <c r="E963" i="1"/>
  <c r="B963" i="1"/>
  <c r="C963" i="7"/>
  <c r="E963" i="7"/>
  <c r="B963" i="7"/>
  <c r="G963" i="4" l="1"/>
  <c r="F963" i="8"/>
  <c r="F963" i="5"/>
  <c r="I964" i="5" s="1"/>
  <c r="G963" i="1"/>
  <c r="F963" i="2"/>
  <c r="G407" i="78"/>
  <c r="G963" i="2"/>
  <c r="G963" i="9"/>
  <c r="F963" i="4"/>
  <c r="I964" i="4" s="1"/>
  <c r="H61" i="447"/>
  <c r="F634" i="14"/>
  <c r="G963" i="5"/>
  <c r="G963" i="8"/>
  <c r="H407" i="78"/>
  <c r="G61" i="447"/>
  <c r="H61" i="445"/>
  <c r="G634" i="14"/>
  <c r="F963" i="7"/>
  <c r="J964" i="7" s="1"/>
  <c r="H963" i="9"/>
  <c r="G61" i="445"/>
  <c r="G964" i="3"/>
  <c r="H964" i="3"/>
  <c r="G963" i="7"/>
  <c r="I964" i="7" s="1"/>
  <c r="F963" i="1"/>
  <c r="D15" i="425"/>
  <c r="H963" i="5" l="1"/>
  <c r="H963" i="8"/>
  <c r="I407" i="78"/>
  <c r="H963" i="4"/>
  <c r="I963" i="9"/>
  <c r="H963" i="7"/>
  <c r="I964" i="3"/>
  <c r="H963" i="1"/>
  <c r="C962" i="8"/>
  <c r="D962" i="8"/>
  <c r="E962" i="8"/>
  <c r="B962" i="8"/>
  <c r="D963" i="3"/>
  <c r="E963" i="3"/>
  <c r="F963" i="3"/>
  <c r="C963" i="3"/>
  <c r="D60" i="447"/>
  <c r="E60" i="447"/>
  <c r="F60" i="447"/>
  <c r="C60" i="447"/>
  <c r="D406" i="78"/>
  <c r="E406" i="78"/>
  <c r="F406" i="78"/>
  <c r="C406" i="78"/>
  <c r="D60" i="445"/>
  <c r="E60" i="445"/>
  <c r="F60" i="445"/>
  <c r="C60" i="445"/>
  <c r="D962" i="9"/>
  <c r="E962" i="9"/>
  <c r="F962" i="9"/>
  <c r="C962" i="9"/>
  <c r="C962" i="5"/>
  <c r="D962" i="5"/>
  <c r="E962" i="5"/>
  <c r="B962" i="5"/>
  <c r="C633" i="14"/>
  <c r="D633" i="14"/>
  <c r="E633" i="14"/>
  <c r="B633" i="14"/>
  <c r="C962" i="4"/>
  <c r="D962" i="4"/>
  <c r="E962" i="4"/>
  <c r="B962" i="4"/>
  <c r="C962" i="2"/>
  <c r="D962" i="2"/>
  <c r="H963" i="2" s="1"/>
  <c r="E962" i="2"/>
  <c r="B962" i="2"/>
  <c r="C962" i="1"/>
  <c r="D962" i="1"/>
  <c r="E962" i="1"/>
  <c r="B962" i="1"/>
  <c r="C962" i="7"/>
  <c r="E962" i="7"/>
  <c r="B962" i="7"/>
  <c r="H963" i="3" l="1"/>
  <c r="F962" i="8"/>
  <c r="H962" i="9"/>
  <c r="F962" i="4"/>
  <c r="I963" i="4" s="1"/>
  <c r="G963" i="3"/>
  <c r="G633" i="14"/>
  <c r="H406" i="78"/>
  <c r="H60" i="447"/>
  <c r="F962" i="5"/>
  <c r="I963" i="5" s="1"/>
  <c r="F633" i="14"/>
  <c r="G406" i="78"/>
  <c r="G60" i="445"/>
  <c r="F962" i="1"/>
  <c r="F962" i="2"/>
  <c r="G962" i="4"/>
  <c r="G962" i="5"/>
  <c r="H60" i="445"/>
  <c r="G962" i="2"/>
  <c r="G60" i="447"/>
  <c r="G962" i="8"/>
  <c r="G962" i="1"/>
  <c r="G962" i="7"/>
  <c r="I963" i="7" s="1"/>
  <c r="G962" i="9"/>
  <c r="F962" i="7"/>
  <c r="J963" i="7" s="1"/>
  <c r="I962" i="9" l="1"/>
  <c r="I963" i="3"/>
  <c r="H962" i="8"/>
  <c r="H962" i="5"/>
  <c r="H962" i="4"/>
  <c r="I406" i="78"/>
  <c r="H962" i="1"/>
  <c r="H962" i="7"/>
  <c r="C961" i="8"/>
  <c r="D961" i="8"/>
  <c r="E961" i="8"/>
  <c r="B961" i="8"/>
  <c r="D962" i="3"/>
  <c r="E962" i="3"/>
  <c r="F962" i="3"/>
  <c r="C962" i="3"/>
  <c r="D59" i="447"/>
  <c r="E59" i="447"/>
  <c r="F59" i="447"/>
  <c r="C59" i="447"/>
  <c r="D405" i="78"/>
  <c r="E405" i="78"/>
  <c r="F405" i="78"/>
  <c r="C405" i="78"/>
  <c r="D59" i="445"/>
  <c r="E59" i="445"/>
  <c r="F59" i="445"/>
  <c r="C59" i="445"/>
  <c r="D961" i="9"/>
  <c r="E961" i="9"/>
  <c r="F961" i="9"/>
  <c r="C961" i="9"/>
  <c r="C961" i="5"/>
  <c r="D961" i="5"/>
  <c r="E961" i="5"/>
  <c r="B961" i="5"/>
  <c r="C632" i="14"/>
  <c r="D632" i="14"/>
  <c r="E632" i="14"/>
  <c r="B632" i="14"/>
  <c r="C961" i="4"/>
  <c r="D961" i="4"/>
  <c r="E961" i="4"/>
  <c r="B961" i="4"/>
  <c r="C961" i="2"/>
  <c r="D961" i="2"/>
  <c r="H962" i="2" s="1"/>
  <c r="E961" i="2"/>
  <c r="B961" i="2"/>
  <c r="C961" i="1"/>
  <c r="D961" i="1"/>
  <c r="E961" i="1"/>
  <c r="B961" i="1"/>
  <c r="C961" i="7"/>
  <c r="E961" i="7"/>
  <c r="B961" i="7"/>
  <c r="F961" i="7" s="1"/>
  <c r="J962" i="7" s="1"/>
  <c r="F961" i="1" l="1"/>
  <c r="G405" i="78"/>
  <c r="G632" i="14"/>
  <c r="F961" i="5"/>
  <c r="I962" i="5" s="1"/>
  <c r="G961" i="1"/>
  <c r="H59" i="445"/>
  <c r="G961" i="9"/>
  <c r="G961" i="7"/>
  <c r="I962" i="7" s="1"/>
  <c r="G59" i="445"/>
  <c r="F961" i="2"/>
  <c r="H962" i="3"/>
  <c r="H405" i="78"/>
  <c r="G961" i="4"/>
  <c r="G961" i="2"/>
  <c r="F961" i="8"/>
  <c r="H961" i="9"/>
  <c r="F632" i="14"/>
  <c r="G961" i="5"/>
  <c r="G961" i="8"/>
  <c r="G59" i="447"/>
  <c r="F961" i="4"/>
  <c r="H59" i="447"/>
  <c r="G962" i="3"/>
  <c r="C960" i="8"/>
  <c r="D960" i="8"/>
  <c r="E960" i="8"/>
  <c r="B960" i="8"/>
  <c r="D961" i="3"/>
  <c r="E961" i="3"/>
  <c r="F961" i="3"/>
  <c r="C961" i="3"/>
  <c r="D58" i="447"/>
  <c r="E58" i="447"/>
  <c r="F58" i="447"/>
  <c r="C58" i="447"/>
  <c r="D404" i="78"/>
  <c r="E404" i="78"/>
  <c r="F404" i="78"/>
  <c r="C404" i="78"/>
  <c r="D960" i="9"/>
  <c r="E960" i="9"/>
  <c r="F960" i="9"/>
  <c r="C960" i="9"/>
  <c r="C960" i="5"/>
  <c r="D960" i="5"/>
  <c r="E960" i="5"/>
  <c r="B960" i="5"/>
  <c r="C631" i="14"/>
  <c r="D631" i="14"/>
  <c r="E631" i="14"/>
  <c r="B631" i="14"/>
  <c r="C960" i="4"/>
  <c r="D960" i="4"/>
  <c r="E960" i="4"/>
  <c r="B960" i="4"/>
  <c r="C960" i="2"/>
  <c r="D960" i="2"/>
  <c r="H961" i="2" s="1"/>
  <c r="E960" i="2"/>
  <c r="B960" i="2"/>
  <c r="C960" i="1"/>
  <c r="D960" i="1"/>
  <c r="E960" i="1"/>
  <c r="B960" i="1"/>
  <c r="I405" i="78" l="1"/>
  <c r="H961" i="1"/>
  <c r="H961" i="5"/>
  <c r="I961" i="9"/>
  <c r="H961" i="7"/>
  <c r="G961" i="3"/>
  <c r="H961" i="8"/>
  <c r="G960" i="2"/>
  <c r="F631" i="14"/>
  <c r="I962" i="3"/>
  <c r="F960" i="5"/>
  <c r="I961" i="5" s="1"/>
  <c r="G960" i="1"/>
  <c r="H961" i="4"/>
  <c r="I962" i="4"/>
  <c r="F960" i="1"/>
  <c r="G404" i="78"/>
  <c r="G58" i="447"/>
  <c r="G631" i="14"/>
  <c r="G960" i="9"/>
  <c r="H404" i="78"/>
  <c r="F960" i="4"/>
  <c r="I961" i="4" s="1"/>
  <c r="F960" i="2"/>
  <c r="H58" i="447"/>
  <c r="F960" i="8"/>
  <c r="H961" i="3"/>
  <c r="G960" i="4"/>
  <c r="G960" i="5"/>
  <c r="G960" i="8"/>
  <c r="H960" i="9"/>
  <c r="C960" i="7"/>
  <c r="E960" i="7"/>
  <c r="B960" i="7"/>
  <c r="I961" i="3" l="1"/>
  <c r="H960" i="5"/>
  <c r="H960" i="1"/>
  <c r="I404" i="78"/>
  <c r="I960" i="9"/>
  <c r="H960" i="4"/>
  <c r="H960" i="8"/>
  <c r="F960" i="7"/>
  <c r="J961" i="7" s="1"/>
  <c r="G960" i="7"/>
  <c r="I961" i="7" s="1"/>
  <c r="C959" i="8"/>
  <c r="D959" i="8"/>
  <c r="E959" i="8"/>
  <c r="B959" i="8"/>
  <c r="D960" i="3"/>
  <c r="E960" i="3"/>
  <c r="F960" i="3"/>
  <c r="C960" i="3"/>
  <c r="D57" i="447"/>
  <c r="E57" i="447"/>
  <c r="F57" i="447"/>
  <c r="C57" i="447"/>
  <c r="D403" i="78"/>
  <c r="E403" i="78"/>
  <c r="F403" i="78"/>
  <c r="C403" i="78"/>
  <c r="D959" i="9"/>
  <c r="E959" i="9"/>
  <c r="F959" i="9"/>
  <c r="C959" i="9"/>
  <c r="C959" i="5"/>
  <c r="D959" i="5"/>
  <c r="E959" i="5"/>
  <c r="B959" i="5"/>
  <c r="C630" i="14"/>
  <c r="D630" i="14"/>
  <c r="E630" i="14"/>
  <c r="B630" i="14"/>
  <c r="C959" i="4"/>
  <c r="D959" i="4"/>
  <c r="E959" i="4"/>
  <c r="B959" i="4"/>
  <c r="C959" i="2"/>
  <c r="D959" i="2"/>
  <c r="H960" i="2" s="1"/>
  <c r="E959" i="2"/>
  <c r="B959" i="2"/>
  <c r="C959" i="1"/>
  <c r="D959" i="1"/>
  <c r="E959" i="1"/>
  <c r="B959" i="1"/>
  <c r="C959" i="7"/>
  <c r="D959" i="7"/>
  <c r="E959" i="7"/>
  <c r="B959" i="7"/>
  <c r="A7" i="425"/>
  <c r="D15" i="419"/>
  <c r="C15" i="419"/>
  <c r="M11" i="501"/>
  <c r="F6" i="425" s="1"/>
  <c r="M12" i="501"/>
  <c r="F9" i="425" s="1"/>
  <c r="M13" i="501"/>
  <c r="F7" i="425" s="1"/>
  <c r="M16" i="501"/>
  <c r="F8" i="425" s="1"/>
  <c r="M15" i="501"/>
  <c r="M14" i="501"/>
  <c r="M10" i="501"/>
  <c r="F5" i="425" s="1"/>
  <c r="F37" i="447"/>
  <c r="F38" i="447"/>
  <c r="F39" i="447"/>
  <c r="F40" i="447"/>
  <c r="F41" i="447"/>
  <c r="F42" i="447"/>
  <c r="F43" i="447"/>
  <c r="F44" i="447"/>
  <c r="F45" i="447"/>
  <c r="F46" i="447"/>
  <c r="F47" i="447"/>
  <c r="F48" i="447"/>
  <c r="F49" i="447"/>
  <c r="F50" i="447"/>
  <c r="F51" i="447"/>
  <c r="F52" i="447"/>
  <c r="F53" i="447"/>
  <c r="F54" i="447"/>
  <c r="F55" i="447"/>
  <c r="F56" i="447"/>
  <c r="F24" i="447"/>
  <c r="F25" i="447"/>
  <c r="F26" i="447"/>
  <c r="F27" i="447"/>
  <c r="F28" i="447"/>
  <c r="F29" i="447"/>
  <c r="F30" i="447"/>
  <c r="F31" i="447"/>
  <c r="F32" i="447"/>
  <c r="F33" i="447"/>
  <c r="F34" i="447"/>
  <c r="F35" i="447"/>
  <c r="F36" i="447"/>
  <c r="G57" i="447" l="1"/>
  <c r="F630" i="14"/>
  <c r="F959" i="8"/>
  <c r="G959" i="1"/>
  <c r="G959" i="9"/>
  <c r="G959" i="2"/>
  <c r="F959" i="4"/>
  <c r="I960" i="4" s="1"/>
  <c r="G960" i="3"/>
  <c r="H960" i="7"/>
  <c r="G959" i="5"/>
  <c r="H403" i="78"/>
  <c r="G959" i="4"/>
  <c r="G630" i="14"/>
  <c r="G959" i="8"/>
  <c r="F959" i="7"/>
  <c r="J960" i="7" s="1"/>
  <c r="F959" i="5"/>
  <c r="I960" i="5" s="1"/>
  <c r="H959" i="9"/>
  <c r="F959" i="1"/>
  <c r="G403" i="78"/>
  <c r="F959" i="2"/>
  <c r="H57" i="447"/>
  <c r="H960" i="3"/>
  <c r="G959" i="7"/>
  <c r="L130" i="501"/>
  <c r="A7" i="419"/>
  <c r="C958" i="8"/>
  <c r="D958" i="8"/>
  <c r="E958" i="8"/>
  <c r="B958" i="8"/>
  <c r="D959" i="3"/>
  <c r="E959" i="3"/>
  <c r="F959" i="3"/>
  <c r="C959" i="3"/>
  <c r="D56" i="447"/>
  <c r="H56" i="447" s="1"/>
  <c r="E56" i="447"/>
  <c r="C56" i="447"/>
  <c r="D402" i="78"/>
  <c r="E402" i="78"/>
  <c r="F402" i="78"/>
  <c r="C402" i="78"/>
  <c r="D56" i="445"/>
  <c r="E56" i="445"/>
  <c r="F56" i="445"/>
  <c r="C56" i="445"/>
  <c r="D958" i="9"/>
  <c r="E958" i="9"/>
  <c r="F958" i="9"/>
  <c r="C958" i="9"/>
  <c r="C958" i="5"/>
  <c r="D958" i="5"/>
  <c r="E958" i="5"/>
  <c r="B958" i="5"/>
  <c r="C958" i="4"/>
  <c r="D958" i="4"/>
  <c r="E958" i="4"/>
  <c r="B958" i="4"/>
  <c r="C629" i="14"/>
  <c r="D629" i="14"/>
  <c r="E629" i="14"/>
  <c r="B629" i="14"/>
  <c r="C958" i="2"/>
  <c r="D958" i="2"/>
  <c r="H959" i="2" s="1"/>
  <c r="E958" i="2"/>
  <c r="B958" i="2"/>
  <c r="C958" i="1"/>
  <c r="D958" i="1"/>
  <c r="E958" i="1"/>
  <c r="B958" i="1"/>
  <c r="H959" i="8" l="1"/>
  <c r="H959" i="1"/>
  <c r="I959" i="9"/>
  <c r="I403" i="78"/>
  <c r="I960" i="3"/>
  <c r="H959" i="4"/>
  <c r="H959" i="5"/>
  <c r="H959" i="7"/>
  <c r="I960" i="7"/>
  <c r="G402" i="78"/>
  <c r="G958" i="9"/>
  <c r="H402" i="78"/>
  <c r="F11" i="419"/>
  <c r="F11" i="425"/>
  <c r="H56" i="445"/>
  <c r="G56" i="447"/>
  <c r="F958" i="2"/>
  <c r="F958" i="8"/>
  <c r="G958" i="8"/>
  <c r="F958" i="1"/>
  <c r="G56" i="445"/>
  <c r="F629" i="14"/>
  <c r="H958" i="9"/>
  <c r="G629" i="14"/>
  <c r="F958" i="4"/>
  <c r="I959" i="4" s="1"/>
  <c r="G959" i="3"/>
  <c r="F958" i="5"/>
  <c r="I959" i="5" s="1"/>
  <c r="G958" i="2"/>
  <c r="G958" i="1"/>
  <c r="G958" i="4"/>
  <c r="H959" i="3"/>
  <c r="G958" i="5"/>
  <c r="I958" i="9" l="1"/>
  <c r="I402" i="78"/>
  <c r="I959" i="3"/>
  <c r="H958" i="4"/>
  <c r="H958" i="8"/>
  <c r="H958" i="1"/>
  <c r="H958" i="5"/>
  <c r="C958" i="7" l="1"/>
  <c r="E958" i="7"/>
  <c r="B958" i="7"/>
  <c r="F8" i="419"/>
  <c r="F7" i="419"/>
  <c r="F9" i="419"/>
  <c r="F6" i="419"/>
  <c r="F5" i="419"/>
  <c r="F958" i="7" l="1"/>
  <c r="J959" i="7" s="1"/>
  <c r="G958" i="7"/>
  <c r="H958" i="7" l="1"/>
  <c r="I957" i="2"/>
  <c r="C957" i="2"/>
  <c r="D957" i="2"/>
  <c r="H958" i="2" s="1"/>
  <c r="E957" i="2"/>
  <c r="B957" i="2"/>
  <c r="I957" i="8"/>
  <c r="C957" i="8"/>
  <c r="D957" i="8"/>
  <c r="E957" i="8"/>
  <c r="B957" i="8"/>
  <c r="J958" i="3"/>
  <c r="D958" i="3"/>
  <c r="E958" i="3"/>
  <c r="F958" i="3"/>
  <c r="C958" i="3"/>
  <c r="I55" i="447"/>
  <c r="D55" i="447"/>
  <c r="H55" i="447" s="1"/>
  <c r="E55" i="447"/>
  <c r="C55" i="447"/>
  <c r="J401" i="78"/>
  <c r="D401" i="78"/>
  <c r="E401" i="78"/>
  <c r="F401" i="78"/>
  <c r="C401" i="78"/>
  <c r="I55" i="445"/>
  <c r="D55" i="445"/>
  <c r="E55" i="445"/>
  <c r="F55" i="445"/>
  <c r="C55" i="445"/>
  <c r="J957" i="9"/>
  <c r="D957" i="9"/>
  <c r="E957" i="9"/>
  <c r="F957" i="9"/>
  <c r="C957" i="9"/>
  <c r="J957" i="5"/>
  <c r="C957" i="5"/>
  <c r="D957" i="5"/>
  <c r="E957" i="5"/>
  <c r="B957" i="5"/>
  <c r="J957" i="4"/>
  <c r="C957" i="4"/>
  <c r="D957" i="4"/>
  <c r="E957" i="4"/>
  <c r="B957" i="4"/>
  <c r="H628" i="14"/>
  <c r="C628" i="14"/>
  <c r="D628" i="14"/>
  <c r="E628" i="14"/>
  <c r="B628" i="14"/>
  <c r="I957" i="1"/>
  <c r="C957" i="1"/>
  <c r="D957" i="1"/>
  <c r="E957" i="1"/>
  <c r="B957" i="1"/>
  <c r="K957" i="7"/>
  <c r="J958" i="7" s="1"/>
  <c r="C957" i="7"/>
  <c r="E957" i="7"/>
  <c r="B957" i="7"/>
  <c r="I956" i="8"/>
  <c r="C956" i="8"/>
  <c r="D956" i="8"/>
  <c r="E956" i="8"/>
  <c r="B956" i="8"/>
  <c r="J957" i="3"/>
  <c r="D957" i="3"/>
  <c r="E957" i="3"/>
  <c r="F957" i="3"/>
  <c r="C957" i="3"/>
  <c r="I54" i="447"/>
  <c r="D54" i="447"/>
  <c r="H54" i="447" s="1"/>
  <c r="E54" i="447"/>
  <c r="C54" i="447"/>
  <c r="J400" i="78"/>
  <c r="D400" i="78"/>
  <c r="E400" i="78"/>
  <c r="F400" i="78"/>
  <c r="C400" i="78"/>
  <c r="I54" i="445"/>
  <c r="D54" i="445"/>
  <c r="E54" i="445"/>
  <c r="F54" i="445"/>
  <c r="C54" i="445"/>
  <c r="J956" i="9"/>
  <c r="D956" i="9"/>
  <c r="E956" i="9"/>
  <c r="F956" i="9"/>
  <c r="C956" i="9"/>
  <c r="J956" i="5"/>
  <c r="C956" i="5"/>
  <c r="D956" i="5"/>
  <c r="E956" i="5"/>
  <c r="B956" i="5"/>
  <c r="J956" i="4"/>
  <c r="C956" i="4"/>
  <c r="D956" i="4"/>
  <c r="E956" i="4"/>
  <c r="B956" i="4"/>
  <c r="H627" i="14"/>
  <c r="C627" i="14"/>
  <c r="D627" i="14"/>
  <c r="E627" i="14"/>
  <c r="B627" i="14"/>
  <c r="I956" i="2"/>
  <c r="C956" i="2"/>
  <c r="D956" i="2"/>
  <c r="E956" i="2"/>
  <c r="B956" i="2"/>
  <c r="I956" i="1"/>
  <c r="C956" i="1"/>
  <c r="D956" i="1"/>
  <c r="E956" i="1"/>
  <c r="B956" i="1"/>
  <c r="K956" i="7"/>
  <c r="C956" i="7"/>
  <c r="E956" i="7"/>
  <c r="B956" i="7"/>
  <c r="G55" i="445" l="1"/>
  <c r="H958" i="3"/>
  <c r="G54" i="445"/>
  <c r="G957" i="9"/>
  <c r="F957" i="8"/>
  <c r="G958" i="3"/>
  <c r="H54" i="445"/>
  <c r="H55" i="445"/>
  <c r="G54" i="447"/>
  <c r="G401" i="78"/>
  <c r="G55" i="447"/>
  <c r="F957" i="2"/>
  <c r="F628" i="14"/>
  <c r="H957" i="2"/>
  <c r="G628" i="14"/>
  <c r="G957" i="4"/>
  <c r="G957" i="1"/>
  <c r="F957" i="5"/>
  <c r="I958" i="5" s="1"/>
  <c r="G957" i="5"/>
  <c r="F957" i="4"/>
  <c r="H401" i="78"/>
  <c r="H956" i="9"/>
  <c r="F957" i="7"/>
  <c r="G400" i="78"/>
  <c r="H957" i="9"/>
  <c r="F956" i="1"/>
  <c r="G957" i="2"/>
  <c r="G957" i="7"/>
  <c r="I958" i="7" s="1"/>
  <c r="L957" i="7"/>
  <c r="G956" i="2"/>
  <c r="F957" i="1"/>
  <c r="F956" i="5"/>
  <c r="G957" i="8"/>
  <c r="G956" i="4"/>
  <c r="F956" i="7"/>
  <c r="G957" i="3"/>
  <c r="G956" i="9"/>
  <c r="H400" i="78"/>
  <c r="F627" i="14"/>
  <c r="F956" i="2"/>
  <c r="G627" i="14"/>
  <c r="F956" i="4"/>
  <c r="G956" i="5"/>
  <c r="H957" i="3"/>
  <c r="G956" i="7"/>
  <c r="G956" i="1"/>
  <c r="F956" i="8"/>
  <c r="G956" i="8"/>
  <c r="I401" i="78" l="1"/>
  <c r="I958" i="3"/>
  <c r="H957" i="8"/>
  <c r="I957" i="9"/>
  <c r="H957" i="1"/>
  <c r="I957" i="5"/>
  <c r="H957" i="4"/>
  <c r="I958" i="4"/>
  <c r="H957" i="5"/>
  <c r="J957" i="7"/>
  <c r="H957" i="7"/>
  <c r="I400" i="78"/>
  <c r="I956" i="9"/>
  <c r="I957" i="3"/>
  <c r="H956" i="1"/>
  <c r="H956" i="5"/>
  <c r="H956" i="8"/>
  <c r="I957" i="7"/>
  <c r="H956" i="4"/>
  <c r="I957" i="4"/>
  <c r="H956" i="7"/>
  <c r="J13" i="419" l="1"/>
  <c r="I955" i="8"/>
  <c r="C955" i="8"/>
  <c r="D955" i="8"/>
  <c r="E955" i="8"/>
  <c r="B955" i="8"/>
  <c r="J956" i="3"/>
  <c r="D956" i="3"/>
  <c r="E956" i="3"/>
  <c r="F956" i="3"/>
  <c r="C956" i="3"/>
  <c r="I53" i="447"/>
  <c r="D53" i="447"/>
  <c r="H53" i="447" s="1"/>
  <c r="E53" i="447"/>
  <c r="C53" i="447"/>
  <c r="J399" i="78"/>
  <c r="D399" i="78"/>
  <c r="E399" i="78"/>
  <c r="F399" i="78"/>
  <c r="C399" i="78"/>
  <c r="I53" i="445"/>
  <c r="D53" i="445"/>
  <c r="E53" i="445"/>
  <c r="F53" i="445"/>
  <c r="C53" i="445"/>
  <c r="J955" i="9"/>
  <c r="D955" i="9"/>
  <c r="E955" i="9"/>
  <c r="F955" i="9"/>
  <c r="C955" i="9"/>
  <c r="J955" i="5"/>
  <c r="C955" i="5"/>
  <c r="D955" i="5"/>
  <c r="E955" i="5"/>
  <c r="B955" i="5"/>
  <c r="J955" i="4"/>
  <c r="C955" i="4"/>
  <c r="D955" i="4"/>
  <c r="E955" i="4"/>
  <c r="B955" i="4"/>
  <c r="H626" i="14"/>
  <c r="C626" i="14"/>
  <c r="D626" i="14"/>
  <c r="E626" i="14"/>
  <c r="B626" i="14"/>
  <c r="I955" i="2"/>
  <c r="C955" i="2"/>
  <c r="D955" i="2"/>
  <c r="H956" i="2" s="1"/>
  <c r="E955" i="2"/>
  <c r="B955" i="2"/>
  <c r="I955" i="1"/>
  <c r="C955" i="1"/>
  <c r="D955" i="1"/>
  <c r="E955" i="1"/>
  <c r="B955" i="1"/>
  <c r="K955" i="7"/>
  <c r="L956" i="7" s="1"/>
  <c r="C955" i="7"/>
  <c r="E955" i="7"/>
  <c r="B955" i="7"/>
  <c r="F955" i="7" s="1"/>
  <c r="J956" i="7" s="1"/>
  <c r="H53" i="445" l="1"/>
  <c r="G53" i="447"/>
  <c r="G955" i="2"/>
  <c r="G53" i="445"/>
  <c r="G955" i="9"/>
  <c r="F955" i="1"/>
  <c r="F955" i="5"/>
  <c r="I956" i="5" s="1"/>
  <c r="G399" i="78"/>
  <c r="G956" i="3"/>
  <c r="G626" i="14"/>
  <c r="G955" i="4"/>
  <c r="F955" i="8"/>
  <c r="G955" i="7"/>
  <c r="I956" i="7" s="1"/>
  <c r="F626" i="14"/>
  <c r="H399" i="78"/>
  <c r="F955" i="4"/>
  <c r="I956" i="4" s="1"/>
  <c r="G955" i="8"/>
  <c r="G955" i="5"/>
  <c r="H956" i="3"/>
  <c r="G955" i="1"/>
  <c r="H955" i="9"/>
  <c r="F955" i="2"/>
  <c r="I955" i="9" l="1"/>
  <c r="H955" i="1"/>
  <c r="H955" i="4"/>
  <c r="H955" i="5"/>
  <c r="I956" i="3"/>
  <c r="I399" i="78"/>
  <c r="H955" i="8"/>
  <c r="H955" i="7"/>
  <c r="I954" i="8"/>
  <c r="C954" i="8"/>
  <c r="D954" i="8"/>
  <c r="E954" i="8"/>
  <c r="B954" i="8"/>
  <c r="J955" i="3"/>
  <c r="D955" i="3"/>
  <c r="E955" i="3"/>
  <c r="F955" i="3"/>
  <c r="C955" i="3"/>
  <c r="I52" i="447"/>
  <c r="D52" i="447"/>
  <c r="H52" i="447" s="1"/>
  <c r="E52" i="447"/>
  <c r="C52" i="447"/>
  <c r="J398" i="78"/>
  <c r="D398" i="78"/>
  <c r="E398" i="78"/>
  <c r="F398" i="78"/>
  <c r="C398" i="78"/>
  <c r="I52" i="445"/>
  <c r="D52" i="445"/>
  <c r="E52" i="445"/>
  <c r="F52" i="445"/>
  <c r="C52" i="445"/>
  <c r="J954" i="9"/>
  <c r="D954" i="9"/>
  <c r="E954" i="9"/>
  <c r="F954" i="9"/>
  <c r="C954" i="9"/>
  <c r="J953" i="9"/>
  <c r="D953" i="9"/>
  <c r="E953" i="9"/>
  <c r="F953" i="9"/>
  <c r="C953" i="9"/>
  <c r="J954" i="5"/>
  <c r="C954" i="5"/>
  <c r="D954" i="5"/>
  <c r="E954" i="5"/>
  <c r="B954" i="5"/>
  <c r="J954" i="4"/>
  <c r="C954" i="4"/>
  <c r="D954" i="4"/>
  <c r="E954" i="4"/>
  <c r="B954" i="4"/>
  <c r="H625" i="14"/>
  <c r="C625" i="14"/>
  <c r="D625" i="14"/>
  <c r="E625" i="14"/>
  <c r="B625" i="14"/>
  <c r="I954" i="2"/>
  <c r="C954" i="2"/>
  <c r="D954" i="2"/>
  <c r="H955" i="2" s="1"/>
  <c r="E954" i="2"/>
  <c r="B954" i="2"/>
  <c r="I954" i="1"/>
  <c r="C954" i="1"/>
  <c r="D954" i="1"/>
  <c r="E954" i="1"/>
  <c r="B954" i="1"/>
  <c r="K954" i="7"/>
  <c r="L955" i="7" s="1"/>
  <c r="C954" i="7"/>
  <c r="E954" i="7"/>
  <c r="B954" i="7"/>
  <c r="F954" i="2" l="1"/>
  <c r="H52" i="445"/>
  <c r="G52" i="447"/>
  <c r="G52" i="445"/>
  <c r="F954" i="4"/>
  <c r="I955" i="4" s="1"/>
  <c r="G953" i="9"/>
  <c r="G955" i="3"/>
  <c r="F954" i="5"/>
  <c r="I955" i="5" s="1"/>
  <c r="G954" i="1"/>
  <c r="G954" i="4"/>
  <c r="G954" i="2"/>
  <c r="H954" i="9"/>
  <c r="H398" i="78"/>
  <c r="G954" i="7"/>
  <c r="I955" i="7" s="1"/>
  <c r="H955" i="3"/>
  <c r="G954" i="9"/>
  <c r="F625" i="14"/>
  <c r="F954" i="8"/>
  <c r="G954" i="8"/>
  <c r="G398" i="78"/>
  <c r="F954" i="7"/>
  <c r="J955" i="7" s="1"/>
  <c r="F954" i="1"/>
  <c r="H953" i="9"/>
  <c r="G954" i="5"/>
  <c r="G625" i="14"/>
  <c r="I953" i="9" l="1"/>
  <c r="H954" i="4"/>
  <c r="I398" i="78"/>
  <c r="H954" i="5"/>
  <c r="H954" i="1"/>
  <c r="H954" i="8"/>
  <c r="I955" i="3"/>
  <c r="I954" i="9"/>
  <c r="H954" i="7"/>
  <c r="I953" i="8"/>
  <c r="C953" i="8"/>
  <c r="D953" i="8"/>
  <c r="E953" i="8"/>
  <c r="B953" i="8"/>
  <c r="J954" i="3"/>
  <c r="D954" i="3"/>
  <c r="E954" i="3"/>
  <c r="F954" i="3"/>
  <c r="C954" i="3"/>
  <c r="I51" i="447"/>
  <c r="D51" i="447"/>
  <c r="H51" i="447" s="1"/>
  <c r="E51" i="447"/>
  <c r="C51" i="447"/>
  <c r="J397" i="78"/>
  <c r="D397" i="78"/>
  <c r="E397" i="78"/>
  <c r="F397" i="78"/>
  <c r="C397" i="78"/>
  <c r="I51" i="445"/>
  <c r="D51" i="445"/>
  <c r="E51" i="445"/>
  <c r="F51" i="445"/>
  <c r="C51" i="445"/>
  <c r="J952" i="9"/>
  <c r="D952" i="9"/>
  <c r="E952" i="9"/>
  <c r="F952" i="9"/>
  <c r="C952" i="9"/>
  <c r="J953" i="5"/>
  <c r="C953" i="5"/>
  <c r="D953" i="5"/>
  <c r="E953" i="5"/>
  <c r="B953" i="5"/>
  <c r="J953" i="4"/>
  <c r="C953" i="4"/>
  <c r="D953" i="4"/>
  <c r="E953" i="4"/>
  <c r="B953" i="4"/>
  <c r="H624" i="14"/>
  <c r="C624" i="14"/>
  <c r="D624" i="14"/>
  <c r="E624" i="14"/>
  <c r="B624" i="14"/>
  <c r="I953" i="2"/>
  <c r="C953" i="2"/>
  <c r="D953" i="2"/>
  <c r="H954" i="2" s="1"/>
  <c r="E953" i="2"/>
  <c r="B953" i="2"/>
  <c r="I953" i="1"/>
  <c r="C953" i="1"/>
  <c r="D953" i="1"/>
  <c r="E953" i="1"/>
  <c r="B953" i="1"/>
  <c r="K953" i="7"/>
  <c r="L954" i="7" s="1"/>
  <c r="C953" i="7"/>
  <c r="E953" i="7"/>
  <c r="B953" i="7"/>
  <c r="G51" i="445" l="1"/>
  <c r="G952" i="9"/>
  <c r="G51" i="447"/>
  <c r="H51" i="445"/>
  <c r="G397" i="78"/>
  <c r="F953" i="5"/>
  <c r="I954" i="5" s="1"/>
  <c r="F953" i="1"/>
  <c r="G953" i="1"/>
  <c r="G954" i="3"/>
  <c r="F953" i="4"/>
  <c r="I954" i="4" s="1"/>
  <c r="G953" i="4"/>
  <c r="G953" i="5"/>
  <c r="H954" i="3"/>
  <c r="F624" i="14"/>
  <c r="H397" i="78"/>
  <c r="G624" i="14"/>
  <c r="F953" i="7"/>
  <c r="J954" i="7" s="1"/>
  <c r="G953" i="7"/>
  <c r="I954" i="7" s="1"/>
  <c r="H952" i="9"/>
  <c r="F953" i="2"/>
  <c r="F953" i="8"/>
  <c r="G953" i="2"/>
  <c r="G953" i="8"/>
  <c r="I952" i="8"/>
  <c r="C952" i="8"/>
  <c r="D952" i="8"/>
  <c r="E952" i="8"/>
  <c r="B952" i="8"/>
  <c r="J953" i="3"/>
  <c r="D953" i="3"/>
  <c r="E953" i="3"/>
  <c r="F953" i="3"/>
  <c r="C953" i="3"/>
  <c r="I50" i="447"/>
  <c r="D50" i="447"/>
  <c r="H50" i="447" s="1"/>
  <c r="E50" i="447"/>
  <c r="C50" i="447"/>
  <c r="J396" i="78"/>
  <c r="D396" i="78"/>
  <c r="E396" i="78"/>
  <c r="F396" i="78"/>
  <c r="C396" i="78"/>
  <c r="I50" i="445"/>
  <c r="D50" i="445"/>
  <c r="E50" i="445"/>
  <c r="F50" i="445"/>
  <c r="C50" i="445"/>
  <c r="J951" i="9"/>
  <c r="D951" i="9"/>
  <c r="E951" i="9"/>
  <c r="F951" i="9"/>
  <c r="C951" i="9"/>
  <c r="C950" i="9"/>
  <c r="J952" i="5"/>
  <c r="C952" i="5"/>
  <c r="D952" i="5"/>
  <c r="E952" i="5"/>
  <c r="B952" i="5"/>
  <c r="J952" i="4"/>
  <c r="C952" i="4"/>
  <c r="D952" i="4"/>
  <c r="E952" i="4"/>
  <c r="B952" i="4"/>
  <c r="H623" i="14"/>
  <c r="C623" i="14"/>
  <c r="D623" i="14"/>
  <c r="E623" i="14"/>
  <c r="B623" i="14"/>
  <c r="I952" i="2"/>
  <c r="C952" i="2"/>
  <c r="D952" i="2"/>
  <c r="H953" i="2" s="1"/>
  <c r="E952" i="2"/>
  <c r="B952" i="2"/>
  <c r="I952" i="1"/>
  <c r="C952" i="1"/>
  <c r="D952" i="1"/>
  <c r="E952" i="1"/>
  <c r="B952" i="1"/>
  <c r="K952" i="7"/>
  <c r="L953" i="7" s="1"/>
  <c r="C952" i="7"/>
  <c r="E952" i="7"/>
  <c r="B952" i="7"/>
  <c r="F952" i="7" s="1"/>
  <c r="I952" i="9" l="1"/>
  <c r="I397" i="78"/>
  <c r="H953" i="5"/>
  <c r="H953" i="1"/>
  <c r="G50" i="445"/>
  <c r="H50" i="445"/>
  <c r="G50" i="447"/>
  <c r="I954" i="3"/>
  <c r="H953" i="4"/>
  <c r="G953" i="3"/>
  <c r="F623" i="14"/>
  <c r="G952" i="1"/>
  <c r="F952" i="8"/>
  <c r="F952" i="4"/>
  <c r="I953" i="4" s="1"/>
  <c r="H953" i="7"/>
  <c r="F952" i="2"/>
  <c r="H953" i="8"/>
  <c r="J953" i="7"/>
  <c r="F952" i="5"/>
  <c r="I953" i="5" s="1"/>
  <c r="H396" i="78"/>
  <c r="F952" i="1"/>
  <c r="G951" i="9"/>
  <c r="G952" i="2"/>
  <c r="G623" i="14"/>
  <c r="G396" i="78"/>
  <c r="G952" i="5"/>
  <c r="H951" i="9"/>
  <c r="G952" i="8"/>
  <c r="H953" i="3"/>
  <c r="G952" i="4"/>
  <c r="G952" i="7"/>
  <c r="I951" i="8"/>
  <c r="C951" i="8"/>
  <c r="D951" i="8"/>
  <c r="E951" i="8"/>
  <c r="B951" i="8"/>
  <c r="J952" i="3"/>
  <c r="D952" i="3"/>
  <c r="E952" i="3"/>
  <c r="F952" i="3"/>
  <c r="C952" i="3"/>
  <c r="I49" i="447"/>
  <c r="D49" i="447"/>
  <c r="H49" i="447" s="1"/>
  <c r="E49" i="447"/>
  <c r="C49" i="447"/>
  <c r="J395" i="78"/>
  <c r="F395" i="78"/>
  <c r="D395" i="78"/>
  <c r="E395" i="78"/>
  <c r="C395" i="78"/>
  <c r="I49" i="445"/>
  <c r="D49" i="445"/>
  <c r="E49" i="445"/>
  <c r="F49" i="445"/>
  <c r="C49" i="445"/>
  <c r="J951" i="5"/>
  <c r="C951" i="5"/>
  <c r="D951" i="5"/>
  <c r="E951" i="5"/>
  <c r="B951" i="5"/>
  <c r="J951" i="4"/>
  <c r="C951" i="4"/>
  <c r="D951" i="4"/>
  <c r="E951" i="4"/>
  <c r="B951" i="4"/>
  <c r="H622" i="14"/>
  <c r="C622" i="14"/>
  <c r="D622" i="14"/>
  <c r="E622" i="14"/>
  <c r="B622" i="14"/>
  <c r="I951" i="2"/>
  <c r="E951" i="2"/>
  <c r="C951" i="2"/>
  <c r="D951" i="2"/>
  <c r="B951" i="2"/>
  <c r="I951" i="1"/>
  <c r="C951" i="1"/>
  <c r="D951" i="1"/>
  <c r="E951" i="1"/>
  <c r="B951" i="1"/>
  <c r="K951" i="7"/>
  <c r="L952" i="7" s="1"/>
  <c r="C951" i="7"/>
  <c r="E951" i="7"/>
  <c r="B951" i="7"/>
  <c r="H952" i="1" l="1"/>
  <c r="G49" i="447"/>
  <c r="H49" i="445"/>
  <c r="G49" i="445"/>
  <c r="H952" i="8"/>
  <c r="I953" i="3"/>
  <c r="H952" i="4"/>
  <c r="I951" i="9"/>
  <c r="I396" i="78"/>
  <c r="F951" i="4"/>
  <c r="I952" i="4" s="1"/>
  <c r="H952" i="5"/>
  <c r="H952" i="7"/>
  <c r="I953" i="7"/>
  <c r="F951" i="8"/>
  <c r="F951" i="5"/>
  <c r="I952" i="5" s="1"/>
  <c r="F951" i="2"/>
  <c r="G951" i="5"/>
  <c r="H952" i="2"/>
  <c r="G951" i="2"/>
  <c r="H395" i="78"/>
  <c r="H952" i="3"/>
  <c r="G951" i="4"/>
  <c r="F622" i="14"/>
  <c r="F951" i="1"/>
  <c r="G951" i="1"/>
  <c r="G395" i="78"/>
  <c r="G622" i="14"/>
  <c r="F951" i="7"/>
  <c r="J952" i="7" s="1"/>
  <c r="G952" i="3"/>
  <c r="G951" i="7"/>
  <c r="I952" i="7" s="1"/>
  <c r="G951" i="8"/>
  <c r="J950" i="9"/>
  <c r="H951" i="4" l="1"/>
  <c r="I952" i="3"/>
  <c r="I395" i="78"/>
  <c r="H951" i="8"/>
  <c r="H951" i="5"/>
  <c r="H951" i="7"/>
  <c r="H951" i="1"/>
  <c r="I950" i="8"/>
  <c r="C950" i="8"/>
  <c r="D950" i="8"/>
  <c r="E950" i="8"/>
  <c r="B950" i="8"/>
  <c r="J951" i="3"/>
  <c r="D951" i="3"/>
  <c r="E951" i="3"/>
  <c r="F951" i="3"/>
  <c r="C951" i="3"/>
  <c r="I48" i="447"/>
  <c r="D48" i="447"/>
  <c r="H48" i="447" s="1"/>
  <c r="E48" i="447"/>
  <c r="C48" i="447"/>
  <c r="J394" i="78"/>
  <c r="D394" i="78"/>
  <c r="E394" i="78"/>
  <c r="F394" i="78"/>
  <c r="C394" i="78"/>
  <c r="I48" i="445"/>
  <c r="D48" i="445"/>
  <c r="E48" i="445"/>
  <c r="F48" i="445"/>
  <c r="C48" i="445"/>
  <c r="D950" i="9"/>
  <c r="E950" i="9"/>
  <c r="G950" i="9" s="1"/>
  <c r="F950" i="9"/>
  <c r="J950" i="5"/>
  <c r="C950" i="5"/>
  <c r="D950" i="5"/>
  <c r="E950" i="5"/>
  <c r="B950" i="5"/>
  <c r="J950" i="4"/>
  <c r="C950" i="4"/>
  <c r="D950" i="4"/>
  <c r="E950" i="4"/>
  <c r="B950" i="4"/>
  <c r="H621" i="14"/>
  <c r="E621" i="14"/>
  <c r="C621" i="14"/>
  <c r="D621" i="14"/>
  <c r="B621" i="14"/>
  <c r="I950" i="2"/>
  <c r="C950" i="2"/>
  <c r="D950" i="2"/>
  <c r="H951" i="2" s="1"/>
  <c r="E950" i="2"/>
  <c r="B950" i="2"/>
  <c r="I950" i="1"/>
  <c r="C950" i="1"/>
  <c r="D950" i="1"/>
  <c r="E950" i="1"/>
  <c r="B950" i="1"/>
  <c r="B619" i="14"/>
  <c r="B620" i="14"/>
  <c r="G48" i="445" l="1"/>
  <c r="G48" i="447"/>
  <c r="H48" i="445"/>
  <c r="F950" i="8"/>
  <c r="G950" i="5"/>
  <c r="G951" i="3"/>
  <c r="G950" i="2"/>
  <c r="G950" i="4"/>
  <c r="F950" i="4"/>
  <c r="I951" i="4" s="1"/>
  <c r="G394" i="78"/>
  <c r="F950" i="5"/>
  <c r="I951" i="5" s="1"/>
  <c r="H951" i="3"/>
  <c r="F950" i="2"/>
  <c r="H394" i="78"/>
  <c r="F950" i="1"/>
  <c r="G950" i="1"/>
  <c r="G621" i="14"/>
  <c r="G950" i="8"/>
  <c r="H950" i="9"/>
  <c r="I950" i="9" s="1"/>
  <c r="F621" i="14"/>
  <c r="H950" i="4" l="1"/>
  <c r="H950" i="8"/>
  <c r="I951" i="3"/>
  <c r="H950" i="5"/>
  <c r="I394" i="78"/>
  <c r="H950" i="1"/>
  <c r="K950" i="7"/>
  <c r="L951" i="7" s="1"/>
  <c r="C950" i="7"/>
  <c r="E950" i="7"/>
  <c r="B950" i="7"/>
  <c r="F950" i="7" l="1"/>
  <c r="J951" i="7" s="1"/>
  <c r="G950" i="7"/>
  <c r="I951" i="7" s="1"/>
  <c r="J950" i="3"/>
  <c r="H950" i="7" l="1"/>
  <c r="I949" i="8"/>
  <c r="C949" i="8"/>
  <c r="D949" i="8"/>
  <c r="E949" i="8"/>
  <c r="B949" i="8"/>
  <c r="D950" i="3"/>
  <c r="E950" i="3"/>
  <c r="F950" i="3"/>
  <c r="C950" i="3"/>
  <c r="I47" i="447"/>
  <c r="D47" i="447"/>
  <c r="H47" i="447" s="1"/>
  <c r="E47" i="447"/>
  <c r="C47" i="447"/>
  <c r="J393" i="78"/>
  <c r="D393" i="78"/>
  <c r="E393" i="78"/>
  <c r="F393" i="78"/>
  <c r="C393" i="78"/>
  <c r="I47" i="445"/>
  <c r="D47" i="445"/>
  <c r="E47" i="445"/>
  <c r="F47" i="445"/>
  <c r="C47" i="445"/>
  <c r="J949" i="9"/>
  <c r="D949" i="9"/>
  <c r="E949" i="9"/>
  <c r="F949" i="9"/>
  <c r="C949" i="9"/>
  <c r="J949" i="5"/>
  <c r="C949" i="5"/>
  <c r="D949" i="5"/>
  <c r="E949" i="5"/>
  <c r="B949" i="5"/>
  <c r="J949" i="4"/>
  <c r="C949" i="4"/>
  <c r="D949" i="4"/>
  <c r="E949" i="4"/>
  <c r="B949" i="4"/>
  <c r="H620" i="14"/>
  <c r="C620" i="14"/>
  <c r="D620" i="14"/>
  <c r="E620" i="14"/>
  <c r="I949" i="2"/>
  <c r="C949" i="2"/>
  <c r="D949" i="2"/>
  <c r="H950" i="2" s="1"/>
  <c r="E949" i="2"/>
  <c r="B949" i="2"/>
  <c r="I949" i="1"/>
  <c r="C949" i="1"/>
  <c r="D949" i="1"/>
  <c r="E949" i="1"/>
  <c r="B949" i="1"/>
  <c r="K949" i="7"/>
  <c r="L950" i="7" s="1"/>
  <c r="C949" i="7"/>
  <c r="E949" i="7"/>
  <c r="B949" i="7"/>
  <c r="B947" i="7"/>
  <c r="B948" i="7"/>
  <c r="H47" i="445" l="1"/>
  <c r="G47" i="445"/>
  <c r="G47" i="447"/>
  <c r="H950" i="3"/>
  <c r="F949" i="1"/>
  <c r="G950" i="3"/>
  <c r="G949" i="1"/>
  <c r="F949" i="5"/>
  <c r="I950" i="5" s="1"/>
  <c r="F620" i="14"/>
  <c r="G949" i="2"/>
  <c r="G620" i="14"/>
  <c r="G949" i="5"/>
  <c r="F949" i="4"/>
  <c r="I950" i="4" s="1"/>
  <c r="F949" i="2"/>
  <c r="G393" i="78"/>
  <c r="G949" i="8"/>
  <c r="H393" i="78"/>
  <c r="F949" i="7"/>
  <c r="J950" i="7" s="1"/>
  <c r="G949" i="7"/>
  <c r="I950" i="7" s="1"/>
  <c r="G949" i="9"/>
  <c r="G949" i="4"/>
  <c r="H949" i="9"/>
  <c r="F949" i="8"/>
  <c r="I950" i="3" l="1"/>
  <c r="H949" i="4"/>
  <c r="H949" i="1"/>
  <c r="I949" i="9"/>
  <c r="H949" i="8"/>
  <c r="H949" i="5"/>
  <c r="I393" i="78"/>
  <c r="H949" i="7"/>
  <c r="I948" i="8"/>
  <c r="C948" i="8"/>
  <c r="D948" i="8"/>
  <c r="E948" i="8"/>
  <c r="B948" i="8"/>
  <c r="J949" i="3"/>
  <c r="D949" i="3"/>
  <c r="E949" i="3"/>
  <c r="F949" i="3"/>
  <c r="C949" i="3"/>
  <c r="I46" i="447"/>
  <c r="D46" i="447"/>
  <c r="H46" i="447" s="1"/>
  <c r="E46" i="447"/>
  <c r="C46" i="447"/>
  <c r="J392" i="78"/>
  <c r="D392" i="78"/>
  <c r="E392" i="78"/>
  <c r="F392" i="78"/>
  <c r="C392" i="78"/>
  <c r="I46" i="445"/>
  <c r="D46" i="445"/>
  <c r="E46" i="445"/>
  <c r="F46" i="445"/>
  <c r="C46" i="445"/>
  <c r="J948" i="9"/>
  <c r="D948" i="9"/>
  <c r="E948" i="9"/>
  <c r="F948" i="9"/>
  <c r="C948" i="9"/>
  <c r="J948" i="5"/>
  <c r="C948" i="5"/>
  <c r="D948" i="5"/>
  <c r="E948" i="5"/>
  <c r="B948" i="5"/>
  <c r="J948" i="4"/>
  <c r="C948" i="4"/>
  <c r="D948" i="4"/>
  <c r="E948" i="4"/>
  <c r="B948" i="4"/>
  <c r="H619" i="14"/>
  <c r="C619" i="14"/>
  <c r="D619" i="14"/>
  <c r="E619" i="14"/>
  <c r="I948" i="2"/>
  <c r="C948" i="2"/>
  <c r="D948" i="2"/>
  <c r="H949" i="2" s="1"/>
  <c r="E948" i="2"/>
  <c r="B948" i="2"/>
  <c r="I948" i="1"/>
  <c r="C948" i="1"/>
  <c r="D948" i="1"/>
  <c r="E948" i="1"/>
  <c r="B948" i="1"/>
  <c r="K948" i="7"/>
  <c r="L949" i="7" s="1"/>
  <c r="C948" i="7"/>
  <c r="F948" i="7"/>
  <c r="E948" i="7"/>
  <c r="G46" i="445" l="1"/>
  <c r="G46" i="447"/>
  <c r="H46" i="445"/>
  <c r="G948" i="2"/>
  <c r="F948" i="1"/>
  <c r="F948" i="2"/>
  <c r="F619" i="14"/>
  <c r="G948" i="9"/>
  <c r="G392" i="78"/>
  <c r="F948" i="8"/>
  <c r="F948" i="5"/>
  <c r="I949" i="5" s="1"/>
  <c r="G948" i="5"/>
  <c r="G948" i="1"/>
  <c r="H948" i="9"/>
  <c r="J949" i="7"/>
  <c r="H392" i="78"/>
  <c r="F948" i="4"/>
  <c r="G948" i="7"/>
  <c r="I949" i="7" s="1"/>
  <c r="G948" i="4"/>
  <c r="G948" i="8"/>
  <c r="G949" i="3"/>
  <c r="H949" i="3"/>
  <c r="G619" i="14"/>
  <c r="H948" i="1" l="1"/>
  <c r="I948" i="9"/>
  <c r="H948" i="5"/>
  <c r="H948" i="8"/>
  <c r="I392" i="78"/>
  <c r="I949" i="3"/>
  <c r="H948" i="4"/>
  <c r="I949" i="4"/>
  <c r="H948" i="7"/>
  <c r="E946" i="7"/>
  <c r="I947" i="8"/>
  <c r="C947" i="8"/>
  <c r="D947" i="8"/>
  <c r="E947" i="8"/>
  <c r="B947" i="8"/>
  <c r="J948" i="3"/>
  <c r="D948" i="3"/>
  <c r="E948" i="3"/>
  <c r="F948" i="3"/>
  <c r="C948" i="3"/>
  <c r="I45" i="447"/>
  <c r="D45" i="447"/>
  <c r="H45" i="447" s="1"/>
  <c r="E45" i="447"/>
  <c r="C45" i="447"/>
  <c r="J391" i="78"/>
  <c r="D391" i="78"/>
  <c r="E391" i="78"/>
  <c r="F391" i="78"/>
  <c r="C391" i="78"/>
  <c r="I45" i="445"/>
  <c r="D45" i="445"/>
  <c r="E45" i="445"/>
  <c r="F45" i="445"/>
  <c r="C45" i="445"/>
  <c r="J947" i="9"/>
  <c r="D947" i="9"/>
  <c r="E947" i="9"/>
  <c r="F947" i="9"/>
  <c r="C947" i="9"/>
  <c r="J947" i="5"/>
  <c r="C947" i="5"/>
  <c r="D947" i="5"/>
  <c r="E947" i="5"/>
  <c r="B947" i="5"/>
  <c r="J947" i="4"/>
  <c r="C947" i="4"/>
  <c r="D947" i="4"/>
  <c r="E947" i="4"/>
  <c r="B947" i="4"/>
  <c r="H618" i="14"/>
  <c r="C618" i="14"/>
  <c r="D618" i="14"/>
  <c r="E618" i="14"/>
  <c r="B618" i="14"/>
  <c r="I947" i="2"/>
  <c r="C947" i="2"/>
  <c r="D947" i="2"/>
  <c r="H948" i="2" s="1"/>
  <c r="E947" i="2"/>
  <c r="B947" i="2"/>
  <c r="I947" i="1"/>
  <c r="C947" i="1"/>
  <c r="D947" i="1"/>
  <c r="E947" i="1"/>
  <c r="B947" i="1"/>
  <c r="K947" i="7"/>
  <c r="L948" i="7" s="1"/>
  <c r="C947" i="7"/>
  <c r="E947" i="7"/>
  <c r="I946" i="8"/>
  <c r="C946" i="8"/>
  <c r="D946" i="8"/>
  <c r="E946" i="8"/>
  <c r="B946" i="8"/>
  <c r="J947" i="3"/>
  <c r="D947" i="3"/>
  <c r="E947" i="3"/>
  <c r="F947" i="3"/>
  <c r="C947" i="3"/>
  <c r="I44" i="447"/>
  <c r="D44" i="447"/>
  <c r="H44" i="447" s="1"/>
  <c r="E44" i="447"/>
  <c r="C44" i="447"/>
  <c r="J390" i="78"/>
  <c r="D390" i="78"/>
  <c r="E390" i="78"/>
  <c r="F390" i="78"/>
  <c r="C390" i="78"/>
  <c r="I44" i="445"/>
  <c r="D44" i="445"/>
  <c r="E44" i="445"/>
  <c r="F44" i="445"/>
  <c r="C44" i="445"/>
  <c r="J946" i="9"/>
  <c r="D946" i="9"/>
  <c r="E946" i="9"/>
  <c r="F946" i="9"/>
  <c r="C946" i="9"/>
  <c r="J946" i="5"/>
  <c r="C946" i="5"/>
  <c r="D946" i="5"/>
  <c r="E946" i="5"/>
  <c r="B946" i="5"/>
  <c r="J946" i="4"/>
  <c r="C946" i="4"/>
  <c r="D946" i="4"/>
  <c r="E946" i="4"/>
  <c r="B946" i="4"/>
  <c r="H617" i="14"/>
  <c r="C617" i="14"/>
  <c r="D617" i="14"/>
  <c r="E617" i="14"/>
  <c r="B617" i="14"/>
  <c r="I946" i="2"/>
  <c r="C946" i="2"/>
  <c r="D946" i="2"/>
  <c r="E946" i="2"/>
  <c r="B946" i="2"/>
  <c r="I946" i="1"/>
  <c r="C946" i="1"/>
  <c r="D946" i="1"/>
  <c r="E946" i="1"/>
  <c r="B946" i="1"/>
  <c r="K946" i="7"/>
  <c r="C946" i="7"/>
  <c r="B946" i="7"/>
  <c r="F946" i="7" s="1"/>
  <c r="G44" i="445" l="1"/>
  <c r="G45" i="445"/>
  <c r="G45" i="447"/>
  <c r="H44" i="445"/>
  <c r="G44" i="447"/>
  <c r="H45" i="445"/>
  <c r="F946" i="5"/>
  <c r="G947" i="9"/>
  <c r="F946" i="1"/>
  <c r="G948" i="3"/>
  <c r="F617" i="14"/>
  <c r="G947" i="8"/>
  <c r="G946" i="2"/>
  <c r="G947" i="2"/>
  <c r="F618" i="14"/>
  <c r="G946" i="7"/>
  <c r="H946" i="7" s="1"/>
  <c r="F946" i="8"/>
  <c r="G947" i="1"/>
  <c r="G947" i="4"/>
  <c r="G617" i="14"/>
  <c r="F947" i="1"/>
  <c r="F947" i="8"/>
  <c r="G391" i="78"/>
  <c r="F946" i="4"/>
  <c r="F947" i="4"/>
  <c r="I948" i="4" s="1"/>
  <c r="G947" i="7"/>
  <c r="F947" i="5"/>
  <c r="H947" i="2"/>
  <c r="G946" i="5"/>
  <c r="G618" i="14"/>
  <c r="H391" i="78"/>
  <c r="G946" i="8"/>
  <c r="L947" i="7"/>
  <c r="G390" i="78"/>
  <c r="F947" i="7"/>
  <c r="H948" i="3"/>
  <c r="F947" i="2"/>
  <c r="G947" i="5"/>
  <c r="H947" i="9"/>
  <c r="G947" i="3"/>
  <c r="H947" i="3"/>
  <c r="G946" i="9"/>
  <c r="F946" i="2"/>
  <c r="H946" i="9"/>
  <c r="H390" i="78"/>
  <c r="G946" i="1"/>
  <c r="G946" i="4"/>
  <c r="I945" i="8"/>
  <c r="C945" i="8"/>
  <c r="D945" i="8"/>
  <c r="E945" i="8"/>
  <c r="B945" i="8"/>
  <c r="J946" i="3"/>
  <c r="D946" i="3"/>
  <c r="E946" i="3"/>
  <c r="F946" i="3"/>
  <c r="C946" i="3"/>
  <c r="I43" i="447"/>
  <c r="D43" i="447"/>
  <c r="H43" i="447" s="1"/>
  <c r="E43" i="447"/>
  <c r="C43" i="447"/>
  <c r="J389" i="78"/>
  <c r="D389" i="78"/>
  <c r="E389" i="78"/>
  <c r="F389" i="78"/>
  <c r="C389" i="78"/>
  <c r="I43" i="445"/>
  <c r="D43" i="445"/>
  <c r="E43" i="445"/>
  <c r="F43" i="445"/>
  <c r="C43" i="445"/>
  <c r="J945" i="9"/>
  <c r="D945" i="9"/>
  <c r="E945" i="9"/>
  <c r="F945" i="9"/>
  <c r="C945" i="9"/>
  <c r="J945" i="5"/>
  <c r="C945" i="5"/>
  <c r="D945" i="5"/>
  <c r="E945" i="5"/>
  <c r="B945" i="5"/>
  <c r="J945" i="4"/>
  <c r="C945" i="4"/>
  <c r="D945" i="4"/>
  <c r="E945" i="4"/>
  <c r="B945" i="4"/>
  <c r="H616" i="14"/>
  <c r="C616" i="14"/>
  <c r="D616" i="14"/>
  <c r="E616" i="14"/>
  <c r="B616" i="14"/>
  <c r="I945" i="2"/>
  <c r="C945" i="2"/>
  <c r="D945" i="2"/>
  <c r="H946" i="2" s="1"/>
  <c r="E945" i="2"/>
  <c r="B945" i="2"/>
  <c r="I945" i="1"/>
  <c r="C945" i="1"/>
  <c r="D945" i="1"/>
  <c r="E945" i="1"/>
  <c r="B945" i="1"/>
  <c r="K945" i="7"/>
  <c r="L946" i="7" s="1"/>
  <c r="C945" i="7"/>
  <c r="E945" i="7"/>
  <c r="B945" i="7"/>
  <c r="F945" i="7" s="1"/>
  <c r="J946" i="7" s="1"/>
  <c r="H946" i="1" l="1"/>
  <c r="G43" i="445"/>
  <c r="I947" i="9"/>
  <c r="G43" i="447"/>
  <c r="I948" i="3"/>
  <c r="H946" i="5"/>
  <c r="H43" i="445"/>
  <c r="H946" i="8"/>
  <c r="H947" i="8"/>
  <c r="H947" i="1"/>
  <c r="I947" i="4"/>
  <c r="H946" i="4"/>
  <c r="I391" i="78"/>
  <c r="H947" i="5"/>
  <c r="I948" i="5"/>
  <c r="H947" i="4"/>
  <c r="I947" i="7"/>
  <c r="I948" i="7"/>
  <c r="J947" i="7"/>
  <c r="J948" i="7"/>
  <c r="H947" i="7"/>
  <c r="I947" i="5"/>
  <c r="I390" i="78"/>
  <c r="I946" i="9"/>
  <c r="I947" i="3"/>
  <c r="F945" i="5"/>
  <c r="I946" i="5" s="1"/>
  <c r="G945" i="4"/>
  <c r="H946" i="3"/>
  <c r="F945" i="4"/>
  <c r="I946" i="4" s="1"/>
  <c r="G945" i="5"/>
  <c r="G945" i="7"/>
  <c r="G946" i="3"/>
  <c r="G945" i="8"/>
  <c r="F945" i="1"/>
  <c r="G945" i="9"/>
  <c r="G945" i="1"/>
  <c r="F945" i="2"/>
  <c r="H945" i="9"/>
  <c r="F945" i="8"/>
  <c r="G389" i="78"/>
  <c r="G945" i="2"/>
  <c r="F616" i="14"/>
  <c r="G616" i="14"/>
  <c r="H389" i="78"/>
  <c r="H945" i="5" l="1"/>
  <c r="H945" i="7"/>
  <c r="I946" i="7"/>
  <c r="H945" i="4"/>
  <c r="I946" i="3"/>
  <c r="H945" i="8"/>
  <c r="H945" i="1"/>
  <c r="I945" i="9"/>
  <c r="I389" i="78"/>
  <c r="I944" i="8" l="1"/>
  <c r="C944" i="8"/>
  <c r="D944" i="8"/>
  <c r="E944" i="8"/>
  <c r="B944" i="8"/>
  <c r="J945" i="3"/>
  <c r="D945" i="3"/>
  <c r="E945" i="3"/>
  <c r="F945" i="3"/>
  <c r="C945" i="3"/>
  <c r="I42" i="447"/>
  <c r="D42" i="447"/>
  <c r="H42" i="447" s="1"/>
  <c r="E42" i="447"/>
  <c r="C42" i="447"/>
  <c r="J388" i="78"/>
  <c r="D388" i="78"/>
  <c r="E388" i="78"/>
  <c r="F388" i="78"/>
  <c r="C388" i="78"/>
  <c r="I42" i="445"/>
  <c r="D42" i="445"/>
  <c r="E42" i="445"/>
  <c r="F42" i="445"/>
  <c r="C42" i="445"/>
  <c r="J944" i="9"/>
  <c r="D944" i="9"/>
  <c r="E944" i="9"/>
  <c r="F944" i="9"/>
  <c r="C944" i="9"/>
  <c r="J944" i="5"/>
  <c r="C944" i="5"/>
  <c r="D944" i="5"/>
  <c r="E944" i="5"/>
  <c r="B944" i="5"/>
  <c r="J944" i="4"/>
  <c r="C944" i="4"/>
  <c r="D944" i="4"/>
  <c r="E944" i="4"/>
  <c r="B944" i="4"/>
  <c r="H615" i="14"/>
  <c r="C615" i="14"/>
  <c r="D615" i="14"/>
  <c r="E615" i="14"/>
  <c r="B615" i="14"/>
  <c r="I944" i="2"/>
  <c r="C944" i="2"/>
  <c r="D944" i="2"/>
  <c r="H945" i="2" s="1"/>
  <c r="E944" i="2"/>
  <c r="B944" i="2"/>
  <c r="I944" i="1"/>
  <c r="C944" i="1"/>
  <c r="D944" i="1"/>
  <c r="E944" i="1"/>
  <c r="B944" i="1"/>
  <c r="K944" i="7"/>
  <c r="L945" i="7" s="1"/>
  <c r="C944" i="7"/>
  <c r="D944" i="7"/>
  <c r="E944" i="7"/>
  <c r="B944" i="7"/>
  <c r="G42" i="445" l="1"/>
  <c r="H42" i="445"/>
  <c r="G42" i="447"/>
  <c r="F944" i="5"/>
  <c r="I945" i="5" s="1"/>
  <c r="F944" i="8"/>
  <c r="G944" i="7"/>
  <c r="I945" i="7" s="1"/>
  <c r="F944" i="2"/>
  <c r="F944" i="4"/>
  <c r="I945" i="4" s="1"/>
  <c r="G944" i="1"/>
  <c r="G944" i="2"/>
  <c r="H945" i="3"/>
  <c r="G944" i="9"/>
  <c r="H944" i="9"/>
  <c r="G944" i="8"/>
  <c r="F944" i="7"/>
  <c r="G944" i="5"/>
  <c r="G945" i="3"/>
  <c r="F615" i="14"/>
  <c r="G615" i="14"/>
  <c r="G388" i="78"/>
  <c r="G944" i="4"/>
  <c r="H388" i="78"/>
  <c r="F944" i="1"/>
  <c r="H944" i="5" l="1"/>
  <c r="H944" i="8"/>
  <c r="H944" i="4"/>
  <c r="H944" i="1"/>
  <c r="I388" i="78"/>
  <c r="I945" i="3"/>
  <c r="I944" i="9"/>
  <c r="H944" i="7"/>
  <c r="J945" i="7"/>
  <c r="I943" i="8" l="1"/>
  <c r="C943" i="8"/>
  <c r="D943" i="8"/>
  <c r="E943" i="8"/>
  <c r="B943" i="8"/>
  <c r="J944" i="3"/>
  <c r="D944" i="3"/>
  <c r="E944" i="3"/>
  <c r="F944" i="3"/>
  <c r="C944" i="3"/>
  <c r="I41" i="447"/>
  <c r="D41" i="447"/>
  <c r="H41" i="447" s="1"/>
  <c r="E41" i="447"/>
  <c r="C41" i="447"/>
  <c r="J387" i="78"/>
  <c r="D387" i="78"/>
  <c r="E387" i="78"/>
  <c r="F387" i="78"/>
  <c r="C387" i="78"/>
  <c r="I41" i="445"/>
  <c r="D41" i="445"/>
  <c r="E41" i="445"/>
  <c r="F41" i="445"/>
  <c r="C41" i="445"/>
  <c r="J943" i="9"/>
  <c r="D943" i="9"/>
  <c r="E943" i="9"/>
  <c r="F943" i="9"/>
  <c r="C943" i="9"/>
  <c r="J943" i="5"/>
  <c r="C943" i="5"/>
  <c r="D943" i="5"/>
  <c r="E943" i="5"/>
  <c r="B943" i="5"/>
  <c r="J943" i="4"/>
  <c r="C943" i="4"/>
  <c r="D943" i="4"/>
  <c r="E943" i="4"/>
  <c r="B943" i="4"/>
  <c r="H614" i="14"/>
  <c r="C614" i="14"/>
  <c r="D614" i="14"/>
  <c r="E614" i="14"/>
  <c r="B614" i="14"/>
  <c r="I943" i="2"/>
  <c r="C943" i="2"/>
  <c r="D943" i="2"/>
  <c r="H944" i="2" s="1"/>
  <c r="E943" i="2"/>
  <c r="B943" i="2"/>
  <c r="I943" i="1"/>
  <c r="C943" i="1"/>
  <c r="D943" i="1"/>
  <c r="E943" i="1"/>
  <c r="B943" i="1"/>
  <c r="K943" i="7"/>
  <c r="L944" i="7" s="1"/>
  <c r="C943" i="7"/>
  <c r="D943" i="7"/>
  <c r="E943" i="7"/>
  <c r="B943" i="7"/>
  <c r="I942" i="8"/>
  <c r="C942" i="8"/>
  <c r="D942" i="8"/>
  <c r="E942" i="8"/>
  <c r="B942" i="8"/>
  <c r="J943" i="3"/>
  <c r="D943" i="3"/>
  <c r="E943" i="3"/>
  <c r="F943" i="3"/>
  <c r="C943" i="3"/>
  <c r="I40" i="447"/>
  <c r="D40" i="447"/>
  <c r="H40" i="447" s="1"/>
  <c r="E40" i="447"/>
  <c r="C40" i="447"/>
  <c r="J386" i="78"/>
  <c r="D386" i="78"/>
  <c r="E386" i="78"/>
  <c r="F386" i="78"/>
  <c r="C386" i="78"/>
  <c r="I40" i="445"/>
  <c r="D40" i="445"/>
  <c r="E40" i="445"/>
  <c r="F40" i="445"/>
  <c r="C40" i="445"/>
  <c r="J942" i="9"/>
  <c r="D942" i="9"/>
  <c r="E942" i="9"/>
  <c r="F942" i="9"/>
  <c r="C942" i="9"/>
  <c r="J942" i="5"/>
  <c r="C942" i="5"/>
  <c r="D942" i="5"/>
  <c r="E942" i="5"/>
  <c r="B942" i="5"/>
  <c r="J942" i="4"/>
  <c r="C942" i="4"/>
  <c r="D942" i="4"/>
  <c r="E942" i="4"/>
  <c r="B942" i="4"/>
  <c r="H613" i="14"/>
  <c r="C613" i="14"/>
  <c r="D613" i="14"/>
  <c r="E613" i="14"/>
  <c r="B613" i="14"/>
  <c r="I942" i="2"/>
  <c r="C942" i="2"/>
  <c r="D942" i="2"/>
  <c r="E942" i="2"/>
  <c r="B942" i="2"/>
  <c r="I942" i="1"/>
  <c r="C942" i="1"/>
  <c r="D942" i="1"/>
  <c r="E942" i="1"/>
  <c r="B942" i="1"/>
  <c r="K942" i="7"/>
  <c r="C942" i="7"/>
  <c r="D942" i="7"/>
  <c r="E942" i="7"/>
  <c r="B942" i="7"/>
  <c r="G41" i="445" l="1"/>
  <c r="H40" i="445"/>
  <c r="H41" i="445"/>
  <c r="G41" i="447"/>
  <c r="G40" i="445"/>
  <c r="G40" i="447"/>
  <c r="F943" i="7"/>
  <c r="J944" i="7" s="1"/>
  <c r="F943" i="5"/>
  <c r="F943" i="2"/>
  <c r="F613" i="14"/>
  <c r="G943" i="9"/>
  <c r="H943" i="9"/>
  <c r="G943" i="2"/>
  <c r="F614" i="14"/>
  <c r="G943" i="4"/>
  <c r="F942" i="1"/>
  <c r="G387" i="78"/>
  <c r="L943" i="7"/>
  <c r="G944" i="3"/>
  <c r="H944" i="3"/>
  <c r="F942" i="5"/>
  <c r="H943" i="2"/>
  <c r="F943" i="1"/>
  <c r="F943" i="8"/>
  <c r="G943" i="8"/>
  <c r="F943" i="4"/>
  <c r="I944" i="4" s="1"/>
  <c r="H387" i="78"/>
  <c r="G943" i="5"/>
  <c r="G943" i="1"/>
  <c r="G614" i="14"/>
  <c r="G943" i="7"/>
  <c r="F942" i="4"/>
  <c r="F942" i="8"/>
  <c r="G942" i="9"/>
  <c r="F942" i="7"/>
  <c r="F942" i="2"/>
  <c r="G386" i="78"/>
  <c r="G942" i="4"/>
  <c r="H386" i="78"/>
  <c r="G942" i="5"/>
  <c r="G942" i="7"/>
  <c r="H943" i="3"/>
  <c r="G942" i="2"/>
  <c r="G942" i="8"/>
  <c r="G613" i="14"/>
  <c r="G942" i="1"/>
  <c r="G943" i="3"/>
  <c r="H942" i="9"/>
  <c r="H942" i="1" l="1"/>
  <c r="I943" i="3"/>
  <c r="I943" i="5"/>
  <c r="I944" i="5"/>
  <c r="J943" i="7"/>
  <c r="I387" i="78"/>
  <c r="H943" i="5"/>
  <c r="I943" i="9"/>
  <c r="H942" i="5"/>
  <c r="I944" i="3"/>
  <c r="H943" i="7"/>
  <c r="I944" i="7"/>
  <c r="I943" i="4"/>
  <c r="H943" i="4"/>
  <c r="H943" i="8"/>
  <c r="H943" i="1"/>
  <c r="H942" i="4"/>
  <c r="I942" i="9"/>
  <c r="H942" i="8"/>
  <c r="I943" i="7"/>
  <c r="I386" i="78"/>
  <c r="H942" i="7"/>
  <c r="I941" i="8"/>
  <c r="C941" i="8"/>
  <c r="D941" i="8"/>
  <c r="E941" i="8"/>
  <c r="B941" i="8"/>
  <c r="J942" i="3"/>
  <c r="D942" i="3"/>
  <c r="E942" i="3"/>
  <c r="F942" i="3"/>
  <c r="C942" i="3"/>
  <c r="I39" i="447"/>
  <c r="D39" i="447"/>
  <c r="H39" i="447" s="1"/>
  <c r="E39" i="447"/>
  <c r="C39" i="447"/>
  <c r="J385" i="78"/>
  <c r="D385" i="78"/>
  <c r="E385" i="78"/>
  <c r="F385" i="78"/>
  <c r="C385" i="78"/>
  <c r="I39" i="445"/>
  <c r="D39" i="445"/>
  <c r="E39" i="445"/>
  <c r="F39" i="445"/>
  <c r="C39" i="445"/>
  <c r="J941" i="9"/>
  <c r="D941" i="9"/>
  <c r="E941" i="9"/>
  <c r="F941" i="9"/>
  <c r="C941" i="9"/>
  <c r="C940" i="9"/>
  <c r="J941" i="5"/>
  <c r="C941" i="5"/>
  <c r="D941" i="5"/>
  <c r="E941" i="5"/>
  <c r="B941" i="5"/>
  <c r="J941" i="4"/>
  <c r="C941" i="4"/>
  <c r="D941" i="4"/>
  <c r="E941" i="4"/>
  <c r="B941" i="4"/>
  <c r="H612" i="14"/>
  <c r="C612" i="14"/>
  <c r="D612" i="14"/>
  <c r="E612" i="14"/>
  <c r="B612" i="14"/>
  <c r="I941" i="2"/>
  <c r="C941" i="2"/>
  <c r="D941" i="2"/>
  <c r="H942" i="2" s="1"/>
  <c r="E941" i="2"/>
  <c r="B941" i="2"/>
  <c r="I941" i="1"/>
  <c r="C941" i="1"/>
  <c r="D941" i="1"/>
  <c r="E941" i="1"/>
  <c r="B941" i="1"/>
  <c r="K941" i="7"/>
  <c r="L942" i="7" s="1"/>
  <c r="C941" i="7"/>
  <c r="D941" i="7"/>
  <c r="E941" i="7"/>
  <c r="B941" i="7"/>
  <c r="G39" i="447" l="1"/>
  <c r="G39" i="445"/>
  <c r="H39" i="445"/>
  <c r="F941" i="2"/>
  <c r="G941" i="2"/>
  <c r="F941" i="1"/>
  <c r="G385" i="78"/>
  <c r="F941" i="5"/>
  <c r="F612" i="14"/>
  <c r="F941" i="7"/>
  <c r="J942" i="7" s="1"/>
  <c r="G941" i="4"/>
  <c r="G941" i="7"/>
  <c r="I942" i="7" s="1"/>
  <c r="G941" i="9"/>
  <c r="H385" i="78"/>
  <c r="F941" i="4"/>
  <c r="I942" i="4" s="1"/>
  <c r="G941" i="8"/>
  <c r="H942" i="3"/>
  <c r="G612" i="14"/>
  <c r="F941" i="8"/>
  <c r="H941" i="9"/>
  <c r="G941" i="5"/>
  <c r="G942" i="3"/>
  <c r="G941" i="1"/>
  <c r="I939" i="1"/>
  <c r="I939" i="2"/>
  <c r="H610" i="14"/>
  <c r="J939" i="4"/>
  <c r="J939" i="5"/>
  <c r="J939" i="9"/>
  <c r="I37" i="445"/>
  <c r="I940" i="8"/>
  <c r="C940" i="8"/>
  <c r="D940" i="8"/>
  <c r="E940" i="8"/>
  <c r="B940" i="8"/>
  <c r="I939" i="8"/>
  <c r="I37" i="447"/>
  <c r="J940" i="3"/>
  <c r="J941" i="3"/>
  <c r="D941" i="3"/>
  <c r="E941" i="3"/>
  <c r="F941" i="3"/>
  <c r="C941" i="3"/>
  <c r="I38" i="447"/>
  <c r="D38" i="447"/>
  <c r="H38" i="447" s="1"/>
  <c r="E38" i="447"/>
  <c r="C38" i="447"/>
  <c r="J383" i="78"/>
  <c r="J384" i="78"/>
  <c r="D384" i="78"/>
  <c r="E384" i="78"/>
  <c r="F384" i="78"/>
  <c r="C384" i="78"/>
  <c r="I38" i="445"/>
  <c r="D38" i="445"/>
  <c r="E38" i="445"/>
  <c r="F38" i="445"/>
  <c r="C38" i="445"/>
  <c r="J940" i="9"/>
  <c r="D940" i="9"/>
  <c r="E940" i="9"/>
  <c r="F940" i="9"/>
  <c r="I940" i="2"/>
  <c r="G38" i="447" l="1"/>
  <c r="G38" i="445"/>
  <c r="H38" i="445"/>
  <c r="I942" i="5"/>
  <c r="H941" i="1"/>
  <c r="H941" i="8"/>
  <c r="I385" i="78"/>
  <c r="H941" i="7"/>
  <c r="I942" i="3"/>
  <c r="H941" i="5"/>
  <c r="I941" i="9"/>
  <c r="H941" i="4"/>
  <c r="H384" i="78"/>
  <c r="H940" i="9"/>
  <c r="H941" i="3"/>
  <c r="G941" i="3"/>
  <c r="G940" i="8"/>
  <c r="G940" i="9"/>
  <c r="F940" i="8"/>
  <c r="G384" i="78"/>
  <c r="K939" i="7"/>
  <c r="K940" i="7"/>
  <c r="J940" i="5"/>
  <c r="J940" i="4"/>
  <c r="H611" i="14"/>
  <c r="I940" i="1"/>
  <c r="C940" i="5"/>
  <c r="D940" i="5"/>
  <c r="E940" i="5"/>
  <c r="B940" i="5"/>
  <c r="C940" i="4"/>
  <c r="D940" i="4"/>
  <c r="E940" i="4"/>
  <c r="B940" i="4"/>
  <c r="C611" i="14"/>
  <c r="D611" i="14"/>
  <c r="E611" i="14"/>
  <c r="B611" i="14"/>
  <c r="C940" i="2"/>
  <c r="D940" i="2"/>
  <c r="H941" i="2" s="1"/>
  <c r="E940" i="2"/>
  <c r="B940" i="2"/>
  <c r="C940" i="1"/>
  <c r="D940" i="1"/>
  <c r="E940" i="1"/>
  <c r="B940" i="1"/>
  <c r="C940" i="7"/>
  <c r="D940" i="7"/>
  <c r="E940" i="7"/>
  <c r="B940" i="7"/>
  <c r="I941" i="3" l="1"/>
  <c r="I940" i="9"/>
  <c r="I384" i="78"/>
  <c r="H940" i="8"/>
  <c r="L940" i="7"/>
  <c r="L941" i="7"/>
  <c r="F940" i="4"/>
  <c r="I941" i="4" s="1"/>
  <c r="F940" i="1"/>
  <c r="G611" i="14"/>
  <c r="G940" i="7"/>
  <c r="I941" i="7" s="1"/>
  <c r="F940" i="7"/>
  <c r="J941" i="7" s="1"/>
  <c r="G940" i="5"/>
  <c r="G940" i="1"/>
  <c r="F940" i="2"/>
  <c r="G940" i="2"/>
  <c r="F611" i="14"/>
  <c r="G940" i="4"/>
  <c r="F940" i="5"/>
  <c r="I941" i="5" s="1"/>
  <c r="H940" i="4" l="1"/>
  <c r="H940" i="1"/>
  <c r="H940" i="7"/>
  <c r="H940" i="5"/>
  <c r="D939" i="9" l="1"/>
  <c r="E939" i="9"/>
  <c r="F939" i="9"/>
  <c r="C939" i="9"/>
  <c r="C939" i="1"/>
  <c r="D939" i="1"/>
  <c r="E939" i="1"/>
  <c r="B939" i="1"/>
  <c r="H939" i="9" l="1"/>
  <c r="G939" i="9"/>
  <c r="C939" i="8"/>
  <c r="D939" i="8"/>
  <c r="E939" i="8"/>
  <c r="B939" i="8"/>
  <c r="C908" i="8"/>
  <c r="D908" i="8"/>
  <c r="E908" i="8"/>
  <c r="C909" i="8"/>
  <c r="D909" i="8"/>
  <c r="E909" i="8"/>
  <c r="C910" i="8"/>
  <c r="D910" i="8"/>
  <c r="E910" i="8"/>
  <c r="C911" i="8"/>
  <c r="D911" i="8"/>
  <c r="E911" i="8"/>
  <c r="C912" i="8"/>
  <c r="D912" i="8"/>
  <c r="E912" i="8"/>
  <c r="C913" i="8"/>
  <c r="D913" i="8"/>
  <c r="E913" i="8"/>
  <c r="C914" i="8"/>
  <c r="D914" i="8"/>
  <c r="E914" i="8"/>
  <c r="C915" i="8"/>
  <c r="D915" i="8"/>
  <c r="E915" i="8"/>
  <c r="C916" i="8"/>
  <c r="D916" i="8"/>
  <c r="E916" i="8"/>
  <c r="C917" i="8"/>
  <c r="D917" i="8"/>
  <c r="E917" i="8"/>
  <c r="C918" i="8"/>
  <c r="D918" i="8"/>
  <c r="E918" i="8"/>
  <c r="C919" i="8"/>
  <c r="D919" i="8"/>
  <c r="E919" i="8"/>
  <c r="C920" i="8"/>
  <c r="D920" i="8"/>
  <c r="E920" i="8"/>
  <c r="C921" i="8"/>
  <c r="D921" i="8"/>
  <c r="E921" i="8"/>
  <c r="C922" i="8"/>
  <c r="D922" i="8"/>
  <c r="E922" i="8"/>
  <c r="C923" i="8"/>
  <c r="D923" i="8"/>
  <c r="E923" i="8"/>
  <c r="C924" i="8"/>
  <c r="D924" i="8"/>
  <c r="E924" i="8"/>
  <c r="C925" i="8"/>
  <c r="D925" i="8"/>
  <c r="E925" i="8"/>
  <c r="C926" i="8"/>
  <c r="D926" i="8"/>
  <c r="E926" i="8"/>
  <c r="C927" i="8"/>
  <c r="D927" i="8"/>
  <c r="E927" i="8"/>
  <c r="C928" i="8"/>
  <c r="D928" i="8"/>
  <c r="E928" i="8"/>
  <c r="C907" i="8"/>
  <c r="D907" i="8"/>
  <c r="E907" i="8"/>
  <c r="C906" i="8"/>
  <c r="D906" i="8"/>
  <c r="E906" i="8"/>
  <c r="D940" i="3"/>
  <c r="E940" i="3"/>
  <c r="F940" i="3"/>
  <c r="C940" i="3"/>
  <c r="D37" i="447"/>
  <c r="H37" i="447" s="1"/>
  <c r="E37" i="447"/>
  <c r="C37" i="447"/>
  <c r="D383" i="78"/>
  <c r="E383" i="78"/>
  <c r="F383" i="78"/>
  <c r="C383" i="78"/>
  <c r="D37" i="445"/>
  <c r="E37" i="445"/>
  <c r="F37" i="445"/>
  <c r="C37" i="445"/>
  <c r="C939" i="5"/>
  <c r="D939" i="5"/>
  <c r="E939" i="5"/>
  <c r="B939" i="5"/>
  <c r="C939" i="4"/>
  <c r="D939" i="4"/>
  <c r="E939" i="4"/>
  <c r="B939" i="4"/>
  <c r="C610" i="14"/>
  <c r="D610" i="14"/>
  <c r="E610" i="14"/>
  <c r="B610" i="14"/>
  <c r="C939" i="2"/>
  <c r="D939" i="2"/>
  <c r="H940" i="2" s="1"/>
  <c r="E939" i="2"/>
  <c r="B939" i="2"/>
  <c r="F939" i="1"/>
  <c r="G939" i="1"/>
  <c r="C939" i="7"/>
  <c r="D939" i="7"/>
  <c r="E939" i="7"/>
  <c r="B939" i="7"/>
  <c r="I905" i="8"/>
  <c r="C938" i="8"/>
  <c r="D938" i="8"/>
  <c r="E938" i="8"/>
  <c r="B938" i="8"/>
  <c r="D939" i="3"/>
  <c r="E939" i="3"/>
  <c r="F939" i="3"/>
  <c r="C939" i="3"/>
  <c r="D36" i="447"/>
  <c r="H36" i="447" s="1"/>
  <c r="E36" i="447"/>
  <c r="C36" i="447"/>
  <c r="D382" i="78"/>
  <c r="E382" i="78"/>
  <c r="F382" i="78"/>
  <c r="C382" i="78"/>
  <c r="D36" i="445"/>
  <c r="E36" i="445"/>
  <c r="F36" i="445"/>
  <c r="C36" i="445"/>
  <c r="D938" i="9"/>
  <c r="E938" i="9"/>
  <c r="F938" i="9"/>
  <c r="C938" i="9"/>
  <c r="C938" i="5"/>
  <c r="D938" i="5"/>
  <c r="E938" i="5"/>
  <c r="B938" i="5"/>
  <c r="C938" i="4"/>
  <c r="D938" i="4"/>
  <c r="E938" i="4"/>
  <c r="B938" i="4"/>
  <c r="C609" i="14"/>
  <c r="D609" i="14"/>
  <c r="E609" i="14"/>
  <c r="B609" i="14"/>
  <c r="C938" i="2"/>
  <c r="D938" i="2"/>
  <c r="E938" i="2"/>
  <c r="B938" i="2"/>
  <c r="C938" i="1"/>
  <c r="D938" i="1"/>
  <c r="E938" i="1"/>
  <c r="B938" i="1"/>
  <c r="C938" i="7"/>
  <c r="E938" i="7"/>
  <c r="B938" i="7"/>
  <c r="H37" i="445" l="1"/>
  <c r="G36" i="445"/>
  <c r="H36" i="445"/>
  <c r="G37" i="445"/>
  <c r="G37" i="447"/>
  <c r="G36" i="447"/>
  <c r="F939" i="8"/>
  <c r="F939" i="4"/>
  <c r="I940" i="4" s="1"/>
  <c r="G940" i="3"/>
  <c r="F939" i="5"/>
  <c r="I940" i="5" s="1"/>
  <c r="G383" i="78"/>
  <c r="G939" i="5"/>
  <c r="F939" i="7"/>
  <c r="J940" i="7" s="1"/>
  <c r="F939" i="2"/>
  <c r="G382" i="78"/>
  <c r="H939" i="2"/>
  <c r="G610" i="14"/>
  <c r="H940" i="3"/>
  <c r="F610" i="14"/>
  <c r="G939" i="7"/>
  <c r="I940" i="7" s="1"/>
  <c r="H382" i="78"/>
  <c r="G939" i="2"/>
  <c r="H383" i="78"/>
  <c r="F938" i="4"/>
  <c r="G939" i="4"/>
  <c r="G939" i="8"/>
  <c r="I939" i="9"/>
  <c r="G938" i="9"/>
  <c r="F938" i="1"/>
  <c r="F938" i="8"/>
  <c r="G938" i="8"/>
  <c r="H939" i="1"/>
  <c r="H938" i="9"/>
  <c r="G939" i="3"/>
  <c r="F609" i="14"/>
  <c r="G938" i="5"/>
  <c r="G938" i="1"/>
  <c r="F938" i="2"/>
  <c r="G938" i="4"/>
  <c r="H939" i="3"/>
  <c r="F938" i="5"/>
  <c r="G938" i="2"/>
  <c r="G609" i="14"/>
  <c r="F938" i="7"/>
  <c r="G938" i="7"/>
  <c r="I940" i="3" l="1"/>
  <c r="H939" i="8"/>
  <c r="I383" i="78"/>
  <c r="I382" i="78"/>
  <c r="I939" i="4"/>
  <c r="H939" i="4"/>
  <c r="H939" i="5"/>
  <c r="I939" i="7"/>
  <c r="H939" i="7"/>
  <c r="I939" i="5"/>
  <c r="H938" i="7"/>
  <c r="H938" i="4"/>
  <c r="J939" i="7"/>
  <c r="I938" i="9"/>
  <c r="H938" i="8"/>
  <c r="H938" i="1"/>
  <c r="I939" i="3"/>
  <c r="H938" i="5"/>
  <c r="C937" i="8"/>
  <c r="D937" i="8"/>
  <c r="E937" i="8"/>
  <c r="B937" i="8"/>
  <c r="D938" i="3"/>
  <c r="E938" i="3"/>
  <c r="F938" i="3"/>
  <c r="C938" i="3"/>
  <c r="D35" i="447"/>
  <c r="H35" i="447" s="1"/>
  <c r="E35" i="447"/>
  <c r="C35" i="447"/>
  <c r="D381" i="78"/>
  <c r="E381" i="78"/>
  <c r="F381" i="78"/>
  <c r="C381" i="78"/>
  <c r="D35" i="445"/>
  <c r="E35" i="445"/>
  <c r="F35" i="445"/>
  <c r="C35" i="445"/>
  <c r="D937" i="9"/>
  <c r="E937" i="9"/>
  <c r="F937" i="9"/>
  <c r="C937" i="9"/>
  <c r="C937" i="5"/>
  <c r="D937" i="5"/>
  <c r="E937" i="5"/>
  <c r="B937" i="5"/>
  <c r="C937" i="4"/>
  <c r="D937" i="4"/>
  <c r="E937" i="4"/>
  <c r="B937" i="4"/>
  <c r="C608" i="14"/>
  <c r="D608" i="14"/>
  <c r="E608" i="14"/>
  <c r="B608" i="14"/>
  <c r="C937" i="2"/>
  <c r="D937" i="2"/>
  <c r="H938" i="2" s="1"/>
  <c r="E937" i="2"/>
  <c r="B937" i="2"/>
  <c r="C937" i="1"/>
  <c r="D937" i="1"/>
  <c r="E937" i="1"/>
  <c r="B937" i="1"/>
  <c r="C937" i="7"/>
  <c r="D937" i="7"/>
  <c r="E937" i="7"/>
  <c r="B937" i="7"/>
  <c r="G1" i="479"/>
  <c r="C936" i="8"/>
  <c r="D936" i="8"/>
  <c r="E936" i="8"/>
  <c r="B936" i="8"/>
  <c r="D937" i="3"/>
  <c r="E937" i="3"/>
  <c r="F937" i="3"/>
  <c r="C937" i="3"/>
  <c r="D34" i="447"/>
  <c r="H34" i="447" s="1"/>
  <c r="E34" i="447"/>
  <c r="C34" i="447"/>
  <c r="D380" i="78"/>
  <c r="E380" i="78"/>
  <c r="F380" i="78"/>
  <c r="C380" i="78"/>
  <c r="D34" i="445"/>
  <c r="E34" i="445"/>
  <c r="F34" i="445"/>
  <c r="C34" i="445"/>
  <c r="D936" i="9"/>
  <c r="E936" i="9"/>
  <c r="F936" i="9"/>
  <c r="C936" i="9"/>
  <c r="C936" i="5"/>
  <c r="D936" i="5"/>
  <c r="E936" i="5"/>
  <c r="B936" i="5"/>
  <c r="C936" i="4"/>
  <c r="D936" i="4"/>
  <c r="E936" i="4"/>
  <c r="B936" i="4"/>
  <c r="C607" i="14"/>
  <c r="D607" i="14"/>
  <c r="E607" i="14"/>
  <c r="B607" i="14"/>
  <c r="C936" i="2"/>
  <c r="D936" i="2"/>
  <c r="E936" i="2"/>
  <c r="B936" i="2"/>
  <c r="C936" i="1"/>
  <c r="D936" i="1"/>
  <c r="E936" i="1"/>
  <c r="B936" i="1"/>
  <c r="C936" i="7"/>
  <c r="E936" i="7"/>
  <c r="B936" i="7"/>
  <c r="F936" i="7" s="1"/>
  <c r="G34" i="445" l="1"/>
  <c r="G35" i="445"/>
  <c r="G34" i="447"/>
  <c r="H35" i="445"/>
  <c r="G35" i="447"/>
  <c r="H34" i="445"/>
  <c r="F937" i="5"/>
  <c r="I938" i="5" s="1"/>
  <c r="G381" i="78"/>
  <c r="F937" i="4"/>
  <c r="I938" i="4" s="1"/>
  <c r="G938" i="3"/>
  <c r="H937" i="9"/>
  <c r="F937" i="2"/>
  <c r="F607" i="14"/>
  <c r="G937" i="8"/>
  <c r="G937" i="7"/>
  <c r="I938" i="7" s="1"/>
  <c r="G936" i="5"/>
  <c r="F936" i="2"/>
  <c r="H938" i="3"/>
  <c r="H381" i="78"/>
  <c r="G937" i="5"/>
  <c r="F936" i="1"/>
  <c r="H936" i="9"/>
  <c r="F937" i="7"/>
  <c r="J938" i="7" s="1"/>
  <c r="G937" i="9"/>
  <c r="F937" i="1"/>
  <c r="G380" i="78"/>
  <c r="G937" i="1"/>
  <c r="F608" i="14"/>
  <c r="G937" i="3"/>
  <c r="G936" i="2"/>
  <c r="F937" i="8"/>
  <c r="G937" i="2"/>
  <c r="H937" i="2"/>
  <c r="F936" i="4"/>
  <c r="H937" i="3"/>
  <c r="G608" i="14"/>
  <c r="F936" i="5"/>
  <c r="G937" i="4"/>
  <c r="G936" i="9"/>
  <c r="G936" i="4"/>
  <c r="G607" i="14"/>
  <c r="H380" i="78"/>
  <c r="F936" i="8"/>
  <c r="G936" i="7"/>
  <c r="G936" i="8"/>
  <c r="G936" i="1"/>
  <c r="I937" i="4" l="1"/>
  <c r="H937" i="4"/>
  <c r="H937" i="5"/>
  <c r="I937" i="5"/>
  <c r="I381" i="78"/>
  <c r="I938" i="3"/>
  <c r="I937" i="7"/>
  <c r="H936" i="1"/>
  <c r="I937" i="9"/>
  <c r="J937" i="7"/>
  <c r="H937" i="1"/>
  <c r="H937" i="8"/>
  <c r="I937" i="3"/>
  <c r="H937" i="7"/>
  <c r="I936" i="9"/>
  <c r="H936" i="5"/>
  <c r="H936" i="8"/>
  <c r="I380" i="78"/>
  <c r="H936" i="4"/>
  <c r="H936" i="7"/>
  <c r="C935" i="8"/>
  <c r="D935" i="8"/>
  <c r="E935" i="8"/>
  <c r="C934" i="8"/>
  <c r="D934" i="8"/>
  <c r="E934" i="8"/>
  <c r="B934" i="8"/>
  <c r="B935" i="8"/>
  <c r="F935" i="8" l="1"/>
  <c r="G935" i="8"/>
  <c r="F934" i="8"/>
  <c r="G934" i="8"/>
  <c r="D936" i="3"/>
  <c r="E936" i="3"/>
  <c r="F936" i="3"/>
  <c r="C936" i="3"/>
  <c r="D33" i="447"/>
  <c r="H33" i="447" s="1"/>
  <c r="E33" i="447"/>
  <c r="C33" i="447"/>
  <c r="D379" i="78"/>
  <c r="E379" i="78"/>
  <c r="F379" i="78"/>
  <c r="C379" i="78"/>
  <c r="D33" i="445"/>
  <c r="E33" i="445"/>
  <c r="F33" i="445"/>
  <c r="C33" i="445"/>
  <c r="D935" i="9"/>
  <c r="E935" i="9"/>
  <c r="F935" i="9"/>
  <c r="C935" i="9"/>
  <c r="C935" i="5"/>
  <c r="D935" i="5"/>
  <c r="E935" i="5"/>
  <c r="B935" i="5"/>
  <c r="C935" i="4"/>
  <c r="D935" i="4"/>
  <c r="E935" i="4"/>
  <c r="B935" i="4"/>
  <c r="C606" i="14"/>
  <c r="D606" i="14"/>
  <c r="E606" i="14"/>
  <c r="B606" i="14"/>
  <c r="C935" i="2"/>
  <c r="D935" i="2"/>
  <c r="H936" i="2" s="1"/>
  <c r="E935" i="2"/>
  <c r="B935" i="2"/>
  <c r="C935" i="1"/>
  <c r="D935" i="1"/>
  <c r="E935" i="1"/>
  <c r="B935" i="1"/>
  <c r="C935" i="7"/>
  <c r="E935" i="7"/>
  <c r="B935" i="7"/>
  <c r="G33" i="447" l="1"/>
  <c r="G33" i="445"/>
  <c r="H33" i="445"/>
  <c r="F935" i="4"/>
  <c r="I936" i="4" s="1"/>
  <c r="G606" i="14"/>
  <c r="H935" i="8"/>
  <c r="G379" i="78"/>
  <c r="F606" i="14"/>
  <c r="H935" i="9"/>
  <c r="F935" i="1"/>
  <c r="F935" i="7"/>
  <c r="J936" i="7" s="1"/>
  <c r="G935" i="1"/>
  <c r="G935" i="2"/>
  <c r="F935" i="2"/>
  <c r="G936" i="3"/>
  <c r="F935" i="5"/>
  <c r="I936" i="5" s="1"/>
  <c r="H379" i="78"/>
  <c r="H936" i="3"/>
  <c r="G935" i="4"/>
  <c r="G935" i="7"/>
  <c r="G935" i="5"/>
  <c r="G935" i="9"/>
  <c r="H934" i="8"/>
  <c r="H935" i="4" l="1"/>
  <c r="I379" i="78"/>
  <c r="I935" i="9"/>
  <c r="H935" i="1"/>
  <c r="H935" i="7"/>
  <c r="I936" i="7"/>
  <c r="H935" i="5"/>
  <c r="I936" i="3"/>
  <c r="D935" i="3"/>
  <c r="E935" i="3"/>
  <c r="F935" i="3"/>
  <c r="C935" i="3"/>
  <c r="D32" i="447"/>
  <c r="H32" i="447" s="1"/>
  <c r="E32" i="447"/>
  <c r="C32" i="447"/>
  <c r="D378" i="78"/>
  <c r="E378" i="78"/>
  <c r="F378" i="78"/>
  <c r="C378" i="78"/>
  <c r="D32" i="445"/>
  <c r="E32" i="445"/>
  <c r="F32" i="445"/>
  <c r="C32" i="445"/>
  <c r="D934" i="9"/>
  <c r="E934" i="9"/>
  <c r="F934" i="9"/>
  <c r="C934" i="9"/>
  <c r="G32" i="445" l="1"/>
  <c r="G32" i="447"/>
  <c r="H32" i="445"/>
  <c r="G378" i="78"/>
  <c r="H934" i="9"/>
  <c r="H378" i="78"/>
  <c r="H935" i="3"/>
  <c r="G934" i="9"/>
  <c r="G935" i="3"/>
  <c r="C934" i="5"/>
  <c r="D934" i="5"/>
  <c r="E934" i="5"/>
  <c r="B934" i="5"/>
  <c r="C934" i="4"/>
  <c r="D934" i="4"/>
  <c r="E934" i="4"/>
  <c r="B934" i="4"/>
  <c r="C605" i="14"/>
  <c r="D605" i="14"/>
  <c r="E605" i="14"/>
  <c r="B605" i="14"/>
  <c r="C934" i="2"/>
  <c r="D934" i="2"/>
  <c r="H935" i="2" s="1"/>
  <c r="E934" i="2"/>
  <c r="B934" i="2"/>
  <c r="C934" i="1"/>
  <c r="D934" i="1"/>
  <c r="E934" i="1"/>
  <c r="B934" i="1"/>
  <c r="C934" i="7"/>
  <c r="D934" i="7"/>
  <c r="E934" i="7"/>
  <c r="B934" i="7"/>
  <c r="I935" i="3" l="1"/>
  <c r="I378" i="78"/>
  <c r="I934" i="9"/>
  <c r="G934" i="5"/>
  <c r="G605" i="14"/>
  <c r="F934" i="2"/>
  <c r="F934" i="4"/>
  <c r="I935" i="4" s="1"/>
  <c r="F934" i="5"/>
  <c r="I935" i="5" s="1"/>
  <c r="F934" i="1"/>
  <c r="G934" i="1"/>
  <c r="F605" i="14"/>
  <c r="G934" i="7"/>
  <c r="I935" i="7" s="1"/>
  <c r="G934" i="2"/>
  <c r="G934" i="4"/>
  <c r="F934" i="7"/>
  <c r="C933" i="8"/>
  <c r="D933" i="8"/>
  <c r="E933" i="8"/>
  <c r="B933" i="8"/>
  <c r="D934" i="3"/>
  <c r="E934" i="3"/>
  <c r="F934" i="3"/>
  <c r="C934" i="3"/>
  <c r="D31" i="447"/>
  <c r="H31" i="447" s="1"/>
  <c r="E31" i="447"/>
  <c r="C31" i="447"/>
  <c r="D377" i="78"/>
  <c r="E377" i="78"/>
  <c r="F377" i="78"/>
  <c r="C377" i="78"/>
  <c r="D31" i="445"/>
  <c r="E31" i="445"/>
  <c r="F31" i="445"/>
  <c r="C31" i="445"/>
  <c r="D933" i="9"/>
  <c r="E933" i="9"/>
  <c r="F933" i="9"/>
  <c r="C933" i="9"/>
  <c r="C933" i="5"/>
  <c r="D933" i="5"/>
  <c r="E933" i="5"/>
  <c r="B933" i="5"/>
  <c r="C933" i="4"/>
  <c r="D933" i="4"/>
  <c r="E933" i="4"/>
  <c r="B933" i="4"/>
  <c r="C604" i="14"/>
  <c r="D604" i="14"/>
  <c r="E604" i="14"/>
  <c r="B604" i="14"/>
  <c r="C933" i="2"/>
  <c r="D933" i="2"/>
  <c r="H934" i="2" s="1"/>
  <c r="E933" i="2"/>
  <c r="B933" i="2"/>
  <c r="C933" i="1"/>
  <c r="D933" i="1"/>
  <c r="E933" i="1"/>
  <c r="B933" i="1"/>
  <c r="C933" i="7"/>
  <c r="E933" i="7"/>
  <c r="B933" i="7"/>
  <c r="D933" i="3"/>
  <c r="E933" i="3"/>
  <c r="F933" i="3"/>
  <c r="C933" i="3"/>
  <c r="G31" i="447" l="1"/>
  <c r="G31" i="445"/>
  <c r="H31" i="445"/>
  <c r="H934" i="4"/>
  <c r="H934" i="1"/>
  <c r="H934" i="5"/>
  <c r="H933" i="9"/>
  <c r="H934" i="7"/>
  <c r="J935" i="7"/>
  <c r="F933" i="8"/>
  <c r="G933" i="9"/>
  <c r="G377" i="78"/>
  <c r="F933" i="2"/>
  <c r="F604" i="14"/>
  <c r="G934" i="3"/>
  <c r="F933" i="5"/>
  <c r="I934" i="5" s="1"/>
  <c r="G933" i="4"/>
  <c r="F933" i="4"/>
  <c r="I934" i="4" s="1"/>
  <c r="H934" i="3"/>
  <c r="G933" i="1"/>
  <c r="F933" i="1"/>
  <c r="G604" i="14"/>
  <c r="G933" i="2"/>
  <c r="G933" i="5"/>
  <c r="G933" i="7"/>
  <c r="I934" i="7" s="1"/>
  <c r="G933" i="8"/>
  <c r="H377" i="78"/>
  <c r="F933" i="7"/>
  <c r="J934" i="7" s="1"/>
  <c r="H933" i="3"/>
  <c r="G933" i="3"/>
  <c r="B929" i="8"/>
  <c r="F929" i="8" s="1"/>
  <c r="B928" i="8"/>
  <c r="F928" i="8" s="1"/>
  <c r="B927" i="8"/>
  <c r="F927" i="8" s="1"/>
  <c r="B926" i="8"/>
  <c r="F926" i="8" s="1"/>
  <c r="B925" i="8"/>
  <c r="F925" i="8" s="1"/>
  <c r="B924" i="8"/>
  <c r="F924" i="8" s="1"/>
  <c r="B923" i="8"/>
  <c r="F923" i="8" s="1"/>
  <c r="B922" i="8"/>
  <c r="F922" i="8" s="1"/>
  <c r="B921" i="8"/>
  <c r="F921" i="8" s="1"/>
  <c r="B920" i="8"/>
  <c r="F920" i="8" s="1"/>
  <c r="B919" i="8"/>
  <c r="F919" i="8" s="1"/>
  <c r="B918" i="8"/>
  <c r="F918" i="8" s="1"/>
  <c r="B917" i="8"/>
  <c r="F917" i="8" s="1"/>
  <c r="B916" i="8"/>
  <c r="F916" i="8" s="1"/>
  <c r="B915" i="8"/>
  <c r="F915" i="8" s="1"/>
  <c r="B914" i="8"/>
  <c r="F914" i="8" s="1"/>
  <c r="B912" i="8"/>
  <c r="F912" i="8" s="1"/>
  <c r="B913" i="8"/>
  <c r="F913" i="8" s="1"/>
  <c r="B911" i="8"/>
  <c r="F911" i="8" s="1"/>
  <c r="B910" i="8"/>
  <c r="F910" i="8" s="1"/>
  <c r="B909" i="8"/>
  <c r="F909" i="8" s="1"/>
  <c r="B908" i="8"/>
  <c r="F908" i="8" s="1"/>
  <c r="B907" i="8"/>
  <c r="F907" i="8" s="1"/>
  <c r="B906" i="8"/>
  <c r="F906" i="8" s="1"/>
  <c r="C930" i="8"/>
  <c r="D930" i="8"/>
  <c r="E930" i="8"/>
  <c r="B930" i="8"/>
  <c r="C905" i="8"/>
  <c r="D905" i="8"/>
  <c r="E905" i="8"/>
  <c r="B905" i="8"/>
  <c r="G929" i="8"/>
  <c r="G928" i="8"/>
  <c r="G927" i="8"/>
  <c r="G926" i="8"/>
  <c r="G925" i="8"/>
  <c r="G924" i="8"/>
  <c r="G923" i="8"/>
  <c r="G922" i="8"/>
  <c r="G921" i="8"/>
  <c r="G920" i="8"/>
  <c r="G919" i="8"/>
  <c r="G918" i="8"/>
  <c r="G917" i="8"/>
  <c r="G916" i="8"/>
  <c r="G915" i="8"/>
  <c r="G914" i="8"/>
  <c r="G913" i="8"/>
  <c r="G912" i="8"/>
  <c r="G911" i="8"/>
  <c r="G910" i="8"/>
  <c r="G909" i="8"/>
  <c r="G908" i="8"/>
  <c r="G907" i="8"/>
  <c r="G906" i="8"/>
  <c r="C931" i="8"/>
  <c r="D931" i="8"/>
  <c r="E931" i="8"/>
  <c r="B931" i="8"/>
  <c r="C932" i="8"/>
  <c r="D932" i="8"/>
  <c r="E932" i="8"/>
  <c r="B932" i="8"/>
  <c r="D30" i="447"/>
  <c r="H30" i="447" s="1"/>
  <c r="E30" i="447"/>
  <c r="C30" i="447"/>
  <c r="D376" i="78"/>
  <c r="E376" i="78"/>
  <c r="F376" i="78"/>
  <c r="C376" i="78"/>
  <c r="D30" i="445"/>
  <c r="E30" i="445"/>
  <c r="F30" i="445"/>
  <c r="C30" i="445"/>
  <c r="D932" i="9"/>
  <c r="E932" i="9"/>
  <c r="F932" i="9"/>
  <c r="C932" i="9"/>
  <c r="C932" i="5"/>
  <c r="D932" i="5"/>
  <c r="E932" i="5"/>
  <c r="B932" i="5"/>
  <c r="C932" i="4"/>
  <c r="D932" i="4"/>
  <c r="E932" i="4"/>
  <c r="B932" i="4"/>
  <c r="C603" i="14"/>
  <c r="D603" i="14"/>
  <c r="E603" i="14"/>
  <c r="B603" i="14"/>
  <c r="C932" i="2"/>
  <c r="D932" i="2"/>
  <c r="H933" i="2" s="1"/>
  <c r="E932" i="2"/>
  <c r="B932" i="2"/>
  <c r="C932" i="1"/>
  <c r="D932" i="1"/>
  <c r="E932" i="1"/>
  <c r="B932" i="1"/>
  <c r="C932" i="7"/>
  <c r="E932" i="7"/>
  <c r="B932" i="7"/>
  <c r="G30" i="447" l="1"/>
  <c r="G30" i="445"/>
  <c r="H30" i="445"/>
  <c r="H933" i="8"/>
  <c r="I933" i="9"/>
  <c r="I377" i="78"/>
  <c r="H933" i="4"/>
  <c r="I934" i="3"/>
  <c r="H933" i="5"/>
  <c r="G932" i="4"/>
  <c r="F932" i="4"/>
  <c r="I933" i="4" s="1"/>
  <c r="I933" i="3"/>
  <c r="H906" i="8"/>
  <c r="H933" i="7"/>
  <c r="F931" i="8"/>
  <c r="H933" i="1"/>
  <c r="F603" i="14"/>
  <c r="H911" i="8"/>
  <c r="G932" i="2"/>
  <c r="H376" i="78"/>
  <c r="F932" i="1"/>
  <c r="G932" i="1"/>
  <c r="G603" i="14"/>
  <c r="G931" i="8"/>
  <c r="F932" i="2"/>
  <c r="G376" i="78"/>
  <c r="F930" i="8"/>
  <c r="G930" i="8"/>
  <c r="H915" i="8"/>
  <c r="H932" i="9"/>
  <c r="H918" i="8"/>
  <c r="H923" i="8"/>
  <c r="H907" i="8"/>
  <c r="H908" i="8"/>
  <c r="H927" i="8"/>
  <c r="F932" i="5"/>
  <c r="I933" i="5" s="1"/>
  <c r="H910" i="8"/>
  <c r="G932" i="5"/>
  <c r="G932" i="7"/>
  <c r="I933" i="7" s="1"/>
  <c r="G932" i="9"/>
  <c r="H914" i="8"/>
  <c r="H929" i="8"/>
  <c r="G932" i="8"/>
  <c r="H909" i="8"/>
  <c r="H913" i="8"/>
  <c r="H912" i="8"/>
  <c r="H916" i="8"/>
  <c r="G905" i="8"/>
  <c r="F932" i="7"/>
  <c r="J933" i="7" s="1"/>
  <c r="H924" i="8"/>
  <c r="H925" i="8"/>
  <c r="H926" i="8"/>
  <c r="F932" i="8"/>
  <c r="H928" i="8"/>
  <c r="H917" i="8"/>
  <c r="H919" i="8"/>
  <c r="H920" i="8"/>
  <c r="H921" i="8"/>
  <c r="H922" i="8"/>
  <c r="F905" i="8"/>
  <c r="H932" i="4" l="1"/>
  <c r="I376" i="78"/>
  <c r="H932" i="1"/>
  <c r="H931" i="8"/>
  <c r="H930" i="8"/>
  <c r="I932" i="9"/>
  <c r="H932" i="5"/>
  <c r="H932" i="8"/>
  <c r="H932" i="7"/>
  <c r="H905" i="8"/>
  <c r="D932" i="3"/>
  <c r="E932" i="3"/>
  <c r="F932" i="3"/>
  <c r="C932" i="3"/>
  <c r="D29" i="447"/>
  <c r="H29" i="447" s="1"/>
  <c r="E29" i="447"/>
  <c r="C29" i="447"/>
  <c r="D375" i="78"/>
  <c r="E375" i="78"/>
  <c r="F375" i="78"/>
  <c r="C375" i="78"/>
  <c r="D29" i="445"/>
  <c r="E29" i="445"/>
  <c r="F29" i="445"/>
  <c r="C29" i="445"/>
  <c r="D931" i="9"/>
  <c r="E931" i="9"/>
  <c r="F931" i="9"/>
  <c r="C931" i="9"/>
  <c r="C931" i="5"/>
  <c r="D931" i="5"/>
  <c r="E931" i="5"/>
  <c r="B931" i="5"/>
  <c r="C931" i="4"/>
  <c r="D931" i="4"/>
  <c r="E931" i="4"/>
  <c r="B931" i="4"/>
  <c r="C602" i="14"/>
  <c r="D602" i="14"/>
  <c r="E602" i="14"/>
  <c r="B602" i="14"/>
  <c r="C931" i="2"/>
  <c r="D931" i="2"/>
  <c r="H932" i="2" s="1"/>
  <c r="E931" i="2"/>
  <c r="B931" i="2"/>
  <c r="C931" i="1"/>
  <c r="D931" i="1"/>
  <c r="E931" i="1"/>
  <c r="B931" i="1"/>
  <c r="C931" i="7"/>
  <c r="E931" i="7"/>
  <c r="B931" i="7"/>
  <c r="H29" i="445" l="1"/>
  <c r="G29" i="447"/>
  <c r="G29" i="445"/>
  <c r="G932" i="3"/>
  <c r="F931" i="4"/>
  <c r="I932" i="4" s="1"/>
  <c r="F931" i="2"/>
  <c r="G375" i="78"/>
  <c r="G931" i="9"/>
  <c r="G931" i="7"/>
  <c r="I932" i="7" s="1"/>
  <c r="G931" i="5"/>
  <c r="H932" i="3"/>
  <c r="I932" i="3" s="1"/>
  <c r="F602" i="14"/>
  <c r="G602" i="14"/>
  <c r="G931" i="4"/>
  <c r="H375" i="78"/>
  <c r="F931" i="5"/>
  <c r="I932" i="5" s="1"/>
  <c r="G931" i="2"/>
  <c r="F931" i="1"/>
  <c r="H931" i="9"/>
  <c r="G931" i="1"/>
  <c r="F931" i="7"/>
  <c r="I375" i="78" l="1"/>
  <c r="H931" i="4"/>
  <c r="I931" i="9"/>
  <c r="H931" i="5"/>
  <c r="H931" i="1"/>
  <c r="H931" i="7"/>
  <c r="J932" i="7"/>
  <c r="D931" i="3"/>
  <c r="E931" i="3"/>
  <c r="F931" i="3"/>
  <c r="C931" i="3"/>
  <c r="D28" i="447"/>
  <c r="H28" i="447" s="1"/>
  <c r="E28" i="447"/>
  <c r="C28" i="447"/>
  <c r="D374" i="78"/>
  <c r="E374" i="78"/>
  <c r="F374" i="78"/>
  <c r="C374" i="78"/>
  <c r="D28" i="445"/>
  <c r="E28" i="445"/>
  <c r="F28" i="445"/>
  <c r="C28" i="445"/>
  <c r="D930" i="9"/>
  <c r="E930" i="9"/>
  <c r="F930" i="9"/>
  <c r="C930" i="9"/>
  <c r="C930" i="5"/>
  <c r="D930" i="5"/>
  <c r="E930" i="5"/>
  <c r="B930" i="5"/>
  <c r="C930" i="4"/>
  <c r="D930" i="4"/>
  <c r="E930" i="4"/>
  <c r="B930" i="4"/>
  <c r="C601" i="14"/>
  <c r="D601" i="14"/>
  <c r="E601" i="14"/>
  <c r="B601" i="14"/>
  <c r="C930" i="2"/>
  <c r="D930" i="2"/>
  <c r="H931" i="2" s="1"/>
  <c r="E930" i="2"/>
  <c r="B930" i="2"/>
  <c r="C930" i="1"/>
  <c r="D930" i="1"/>
  <c r="E930" i="1"/>
  <c r="B930" i="1"/>
  <c r="C930" i="7"/>
  <c r="E930" i="7"/>
  <c r="B930" i="7"/>
  <c r="D930" i="3"/>
  <c r="E930" i="3"/>
  <c r="F930" i="3"/>
  <c r="C930" i="3"/>
  <c r="D27" i="447"/>
  <c r="H27" i="447" s="1"/>
  <c r="E27" i="447"/>
  <c r="C27" i="447"/>
  <c r="D373" i="78"/>
  <c r="E373" i="78"/>
  <c r="F373" i="78"/>
  <c r="C373" i="78"/>
  <c r="D27" i="445"/>
  <c r="E27" i="445"/>
  <c r="F27" i="445"/>
  <c r="C27" i="445"/>
  <c r="D929" i="9"/>
  <c r="E929" i="9"/>
  <c r="F929" i="9"/>
  <c r="C929" i="9"/>
  <c r="C929" i="5"/>
  <c r="D929" i="5"/>
  <c r="E929" i="5"/>
  <c r="B929" i="5"/>
  <c r="C929" i="4"/>
  <c r="D929" i="4"/>
  <c r="E929" i="4"/>
  <c r="B929" i="4"/>
  <c r="C600" i="14"/>
  <c r="D600" i="14"/>
  <c r="E600" i="14"/>
  <c r="B600" i="14"/>
  <c r="C929" i="2"/>
  <c r="D929" i="2"/>
  <c r="E929" i="2"/>
  <c r="B929" i="2"/>
  <c r="C929" i="1"/>
  <c r="D929" i="1"/>
  <c r="E929" i="1"/>
  <c r="B929" i="1"/>
  <c r="C929" i="7"/>
  <c r="E929" i="7"/>
  <c r="B929" i="7"/>
  <c r="G27" i="445" l="1"/>
  <c r="G28" i="445"/>
  <c r="H27" i="445"/>
  <c r="G28" i="447"/>
  <c r="H28" i="445"/>
  <c r="G27" i="447"/>
  <c r="F930" i="1"/>
  <c r="G374" i="78"/>
  <c r="G601" i="14"/>
  <c r="F600" i="14"/>
  <c r="G930" i="5"/>
  <c r="G929" i="9"/>
  <c r="F930" i="2"/>
  <c r="G930" i="2"/>
  <c r="F930" i="4"/>
  <c r="I931" i="4" s="1"/>
  <c r="F930" i="5"/>
  <c r="F930" i="7"/>
  <c r="J931" i="7" s="1"/>
  <c r="H930" i="9"/>
  <c r="G930" i="1"/>
  <c r="F601" i="14"/>
  <c r="H374" i="78"/>
  <c r="G931" i="3"/>
  <c r="G930" i="7"/>
  <c r="I931" i="7" s="1"/>
  <c r="H931" i="3"/>
  <c r="G930" i="9"/>
  <c r="H930" i="2"/>
  <c r="G930" i="4"/>
  <c r="G929" i="5"/>
  <c r="H930" i="3"/>
  <c r="G600" i="14"/>
  <c r="F929" i="1"/>
  <c r="G930" i="3"/>
  <c r="G929" i="2"/>
  <c r="H373" i="78"/>
  <c r="G373" i="78"/>
  <c r="F929" i="7"/>
  <c r="G929" i="1"/>
  <c r="H929" i="9"/>
  <c r="F929" i="5"/>
  <c r="F929" i="2"/>
  <c r="F929" i="4"/>
  <c r="G929" i="4"/>
  <c r="G929" i="7"/>
  <c r="D929" i="3"/>
  <c r="E929" i="3"/>
  <c r="F929" i="3"/>
  <c r="C929" i="3"/>
  <c r="D26" i="447"/>
  <c r="H26" i="447" s="1"/>
  <c r="E26" i="447"/>
  <c r="C26" i="447"/>
  <c r="D372" i="78"/>
  <c r="E372" i="78"/>
  <c r="F372" i="78"/>
  <c r="C372" i="78"/>
  <c r="D26" i="445"/>
  <c r="E26" i="445"/>
  <c r="F26" i="445"/>
  <c r="C26" i="445"/>
  <c r="D928" i="9"/>
  <c r="E928" i="9"/>
  <c r="F928" i="9"/>
  <c r="C928" i="9"/>
  <c r="C928" i="5"/>
  <c r="D928" i="5"/>
  <c r="E928" i="5"/>
  <c r="B928" i="5"/>
  <c r="C928" i="4"/>
  <c r="D928" i="4"/>
  <c r="E928" i="4"/>
  <c r="B928" i="4"/>
  <c r="C599" i="14"/>
  <c r="D599" i="14"/>
  <c r="E599" i="14"/>
  <c r="B599" i="14"/>
  <c r="C928" i="2"/>
  <c r="D928" i="2"/>
  <c r="H929" i="2" s="1"/>
  <c r="E928" i="2"/>
  <c r="B928" i="2"/>
  <c r="C928" i="1"/>
  <c r="D928" i="1"/>
  <c r="E928" i="1"/>
  <c r="B928" i="1"/>
  <c r="C928" i="7"/>
  <c r="E928" i="7"/>
  <c r="B928" i="7"/>
  <c r="G26" i="445" l="1"/>
  <c r="G26" i="447"/>
  <c r="H26" i="445"/>
  <c r="I374" i="78"/>
  <c r="H930" i="1"/>
  <c r="I929" i="9"/>
  <c r="I930" i="5"/>
  <c r="I930" i="4"/>
  <c r="I373" i="78"/>
  <c r="H930" i="4"/>
  <c r="I930" i="9"/>
  <c r="I931" i="3"/>
  <c r="H930" i="7"/>
  <c r="I930" i="7"/>
  <c r="H929" i="7"/>
  <c r="I930" i="3"/>
  <c r="H930" i="5"/>
  <c r="I931" i="5"/>
  <c r="J930" i="7"/>
  <c r="F928" i="1"/>
  <c r="H929" i="5"/>
  <c r="H929" i="4"/>
  <c r="H929" i="1"/>
  <c r="F928" i="2"/>
  <c r="G928" i="9"/>
  <c r="H928" i="9"/>
  <c r="F928" i="5"/>
  <c r="I929" i="5" s="1"/>
  <c r="G928" i="2"/>
  <c r="F599" i="14"/>
  <c r="G928" i="4"/>
  <c r="H929" i="3"/>
  <c r="G928" i="5"/>
  <c r="F928" i="7"/>
  <c r="J929" i="7" s="1"/>
  <c r="G372" i="78"/>
  <c r="G928" i="7"/>
  <c r="G928" i="1"/>
  <c r="H372" i="78"/>
  <c r="G599" i="14"/>
  <c r="F928" i="4"/>
  <c r="I929" i="4" s="1"/>
  <c r="G929" i="3"/>
  <c r="H928" i="5" l="1"/>
  <c r="H928" i="1"/>
  <c r="I928" i="9"/>
  <c r="I929" i="3"/>
  <c r="I372" i="78"/>
  <c r="H928" i="4"/>
  <c r="H928" i="7"/>
  <c r="I929" i="7"/>
  <c r="D928" i="3" l="1"/>
  <c r="E928" i="3"/>
  <c r="F928" i="3"/>
  <c r="C928" i="3"/>
  <c r="D25" i="447"/>
  <c r="H25" i="447" s="1"/>
  <c r="E25" i="447"/>
  <c r="C25" i="447"/>
  <c r="D371" i="78"/>
  <c r="E371" i="78"/>
  <c r="F371" i="78"/>
  <c r="C371" i="78"/>
  <c r="D25" i="445"/>
  <c r="E25" i="445"/>
  <c r="F25" i="445"/>
  <c r="C25" i="445"/>
  <c r="D927" i="9"/>
  <c r="E927" i="9"/>
  <c r="F927" i="9"/>
  <c r="C927" i="9"/>
  <c r="C927" i="5"/>
  <c r="D927" i="5"/>
  <c r="E927" i="5"/>
  <c r="B927" i="5"/>
  <c r="C927" i="4"/>
  <c r="D927" i="4"/>
  <c r="E927" i="4"/>
  <c r="B927" i="4"/>
  <c r="C598" i="14"/>
  <c r="D598" i="14"/>
  <c r="E598" i="14"/>
  <c r="B598" i="14"/>
  <c r="C927" i="2"/>
  <c r="D927" i="2"/>
  <c r="H928" i="2" s="1"/>
  <c r="E927" i="2"/>
  <c r="B927" i="2"/>
  <c r="C927" i="1"/>
  <c r="D927" i="1"/>
  <c r="E927" i="1"/>
  <c r="B927" i="1"/>
  <c r="C927" i="7"/>
  <c r="E927" i="7"/>
  <c r="B927" i="7"/>
  <c r="D927" i="3"/>
  <c r="E927" i="3"/>
  <c r="F927" i="3"/>
  <c r="C927" i="3"/>
  <c r="D24" i="447"/>
  <c r="H24" i="447" s="1"/>
  <c r="E24" i="447"/>
  <c r="C24" i="447"/>
  <c r="D370" i="78"/>
  <c r="E370" i="78"/>
  <c r="F370" i="78"/>
  <c r="C370" i="78"/>
  <c r="D24" i="445"/>
  <c r="E24" i="445"/>
  <c r="F24" i="445"/>
  <c r="C24" i="445"/>
  <c r="D926" i="9"/>
  <c r="E926" i="9"/>
  <c r="F926" i="9"/>
  <c r="C926" i="9"/>
  <c r="C926" i="5"/>
  <c r="D926" i="5"/>
  <c r="E926" i="5"/>
  <c r="B926" i="5"/>
  <c r="C926" i="4"/>
  <c r="D926" i="4"/>
  <c r="E926" i="4"/>
  <c r="B926" i="4"/>
  <c r="C597" i="14"/>
  <c r="D597" i="14"/>
  <c r="E597" i="14"/>
  <c r="B597" i="14"/>
  <c r="C926" i="2"/>
  <c r="D926" i="2"/>
  <c r="E926" i="2"/>
  <c r="B926" i="2"/>
  <c r="C926" i="1"/>
  <c r="D926" i="1"/>
  <c r="E926" i="1"/>
  <c r="B926" i="1"/>
  <c r="C926" i="7"/>
  <c r="D926" i="7"/>
  <c r="E926" i="7"/>
  <c r="B926" i="7"/>
  <c r="D926" i="3"/>
  <c r="E926" i="3"/>
  <c r="F926" i="3"/>
  <c r="C926" i="3"/>
  <c r="D23" i="447"/>
  <c r="E23" i="447"/>
  <c r="F23" i="447"/>
  <c r="C23" i="447"/>
  <c r="D369" i="78"/>
  <c r="E369" i="78"/>
  <c r="F369" i="78"/>
  <c r="C369" i="78"/>
  <c r="D23" i="445"/>
  <c r="E23" i="445"/>
  <c r="F23" i="445"/>
  <c r="C23" i="445"/>
  <c r="D925" i="9"/>
  <c r="E925" i="9"/>
  <c r="F925" i="9"/>
  <c r="C925" i="9"/>
  <c r="C925" i="5"/>
  <c r="D925" i="5"/>
  <c r="E925" i="5"/>
  <c r="B925" i="5"/>
  <c r="C925" i="4"/>
  <c r="D925" i="4"/>
  <c r="E925" i="4"/>
  <c r="B925" i="4"/>
  <c r="C596" i="14"/>
  <c r="D596" i="14"/>
  <c r="E596" i="14"/>
  <c r="B596" i="14"/>
  <c r="C925" i="2"/>
  <c r="D925" i="2"/>
  <c r="E925" i="2"/>
  <c r="B925" i="2"/>
  <c r="C925" i="1"/>
  <c r="D925" i="1"/>
  <c r="E925" i="1"/>
  <c r="B925" i="1"/>
  <c r="C925" i="7"/>
  <c r="D925" i="7"/>
  <c r="E925" i="7"/>
  <c r="B925" i="7"/>
  <c r="D368" i="78"/>
  <c r="E368" i="78"/>
  <c r="F368" i="78"/>
  <c r="C368" i="78"/>
  <c r="C924" i="2"/>
  <c r="D924" i="2"/>
  <c r="E924" i="2"/>
  <c r="B924" i="2"/>
  <c r="C924" i="1"/>
  <c r="D924" i="1"/>
  <c r="E924" i="1"/>
  <c r="B924" i="1"/>
  <c r="G23" i="445" l="1"/>
  <c r="G25" i="445"/>
  <c r="G24" i="445"/>
  <c r="G25" i="447"/>
  <c r="H23" i="445"/>
  <c r="H23" i="447"/>
  <c r="H25" i="445"/>
  <c r="H24" i="445"/>
  <c r="G24" i="447"/>
  <c r="G371" i="78"/>
  <c r="G926" i="9"/>
  <c r="F927" i="2"/>
  <c r="G927" i="5"/>
  <c r="G927" i="3"/>
  <c r="H927" i="9"/>
  <c r="F927" i="1"/>
  <c r="G928" i="3"/>
  <c r="F926" i="4"/>
  <c r="G925" i="9"/>
  <c r="F926" i="1"/>
  <c r="G598" i="14"/>
  <c r="G927" i="4"/>
  <c r="G926" i="4"/>
  <c r="F596" i="14"/>
  <c r="G23" i="447"/>
  <c r="G927" i="7"/>
  <c r="I928" i="7" s="1"/>
  <c r="G927" i="1"/>
  <c r="G370" i="78"/>
  <c r="F927" i="4"/>
  <c r="I928" i="4" s="1"/>
  <c r="H928" i="3"/>
  <c r="F927" i="5"/>
  <c r="F926" i="5"/>
  <c r="G927" i="9"/>
  <c r="G926" i="5"/>
  <c r="G926" i="1"/>
  <c r="G927" i="2"/>
  <c r="F927" i="7"/>
  <c r="F926" i="2"/>
  <c r="H927" i="2"/>
  <c r="F597" i="14"/>
  <c r="H370" i="78"/>
  <c r="F598" i="14"/>
  <c r="H371" i="78"/>
  <c r="G926" i="7"/>
  <c r="H926" i="9"/>
  <c r="G926" i="2"/>
  <c r="G597" i="14"/>
  <c r="H927" i="3"/>
  <c r="F925" i="7"/>
  <c r="F926" i="7"/>
  <c r="H926" i="2"/>
  <c r="F924" i="1"/>
  <c r="H369" i="78"/>
  <c r="G924" i="1"/>
  <c r="G926" i="3"/>
  <c r="F925" i="5"/>
  <c r="G369" i="78"/>
  <c r="H926" i="3"/>
  <c r="G925" i="1"/>
  <c r="G925" i="7"/>
  <c r="F925" i="1"/>
  <c r="H925" i="9"/>
  <c r="F925" i="2"/>
  <c r="G925" i="2"/>
  <c r="F924" i="2"/>
  <c r="G596" i="14"/>
  <c r="G925" i="5"/>
  <c r="G924" i="2"/>
  <c r="H925" i="2"/>
  <c r="D925" i="3"/>
  <c r="E925" i="3"/>
  <c r="F925" i="3"/>
  <c r="C925" i="3"/>
  <c r="D22" i="447"/>
  <c r="E22" i="447"/>
  <c r="F22" i="447"/>
  <c r="C22" i="447"/>
  <c r="G368" i="78"/>
  <c r="H368" i="78"/>
  <c r="D22" i="445"/>
  <c r="E22" i="445"/>
  <c r="F22" i="445"/>
  <c r="C22" i="445"/>
  <c r="D924" i="9"/>
  <c r="E924" i="9"/>
  <c r="F924" i="9"/>
  <c r="C924" i="9"/>
  <c r="C924" i="5"/>
  <c r="D924" i="5"/>
  <c r="E924" i="5"/>
  <c r="B924" i="5"/>
  <c r="G925" i="4"/>
  <c r="F925" i="4"/>
  <c r="C595" i="14"/>
  <c r="D595" i="14"/>
  <c r="E595" i="14"/>
  <c r="B595" i="14"/>
  <c r="C924" i="4"/>
  <c r="D924" i="4"/>
  <c r="E924" i="4"/>
  <c r="B924" i="4"/>
  <c r="E924" i="7"/>
  <c r="C924" i="7"/>
  <c r="D924" i="7"/>
  <c r="B924" i="7"/>
  <c r="G22" i="445" l="1"/>
  <c r="H22" i="447"/>
  <c r="H22" i="445"/>
  <c r="I927" i="3"/>
  <c r="I926" i="4"/>
  <c r="H926" i="4"/>
  <c r="I926" i="9"/>
  <c r="I371" i="78"/>
  <c r="I927" i="9"/>
  <c r="I927" i="7"/>
  <c r="I928" i="3"/>
  <c r="H927" i="1"/>
  <c r="H926" i="1"/>
  <c r="I925" i="9"/>
  <c r="I927" i="4"/>
  <c r="H924" i="1"/>
  <c r="H926" i="5"/>
  <c r="I926" i="5"/>
  <c r="H927" i="7"/>
  <c r="J928" i="7"/>
  <c r="I927" i="5"/>
  <c r="I928" i="5"/>
  <c r="H927" i="4"/>
  <c r="H927" i="5"/>
  <c r="I926" i="3"/>
  <c r="I370" i="78"/>
  <c r="I368" i="78"/>
  <c r="H925" i="5"/>
  <c r="J926" i="7"/>
  <c r="G925" i="3"/>
  <c r="H925" i="7"/>
  <c r="J927" i="7"/>
  <c r="I369" i="78"/>
  <c r="I926" i="7"/>
  <c r="H926" i="7"/>
  <c r="H925" i="1"/>
  <c r="F924" i="5"/>
  <c r="I925" i="5" s="1"/>
  <c r="G924" i="7"/>
  <c r="I925" i="7" s="1"/>
  <c r="F595" i="14"/>
  <c r="G924" i="9"/>
  <c r="H924" i="9"/>
  <c r="F924" i="4"/>
  <c r="I925" i="4" s="1"/>
  <c r="G22" i="447"/>
  <c r="G924" i="4"/>
  <c r="G595" i="14"/>
  <c r="H925" i="3"/>
  <c r="G924" i="5"/>
  <c r="F924" i="7"/>
  <c r="J925" i="7" s="1"/>
  <c r="H925" i="4"/>
  <c r="I925" i="3" l="1"/>
  <c r="H924" i="4"/>
  <c r="I924" i="9"/>
  <c r="H924" i="5"/>
  <c r="H924" i="7"/>
  <c r="D924" i="3"/>
  <c r="E924" i="3"/>
  <c r="F924" i="3"/>
  <c r="C924" i="3"/>
  <c r="G924" i="3" l="1"/>
  <c r="H924" i="3"/>
  <c r="D21" i="447"/>
  <c r="E21" i="447"/>
  <c r="F21" i="447"/>
  <c r="C21" i="447"/>
  <c r="D367" i="78"/>
  <c r="E367" i="78"/>
  <c r="F367" i="78"/>
  <c r="C367" i="78"/>
  <c r="D21" i="445"/>
  <c r="E21" i="445"/>
  <c r="F21" i="445"/>
  <c r="C21" i="445"/>
  <c r="D923" i="9"/>
  <c r="E923" i="9"/>
  <c r="F923" i="9"/>
  <c r="C923" i="9"/>
  <c r="C923" i="5"/>
  <c r="D923" i="5"/>
  <c r="E923" i="5"/>
  <c r="B923" i="5"/>
  <c r="C923" i="4"/>
  <c r="D923" i="4"/>
  <c r="E923" i="4"/>
  <c r="B923" i="4"/>
  <c r="C594" i="14"/>
  <c r="D594" i="14"/>
  <c r="E594" i="14"/>
  <c r="B594" i="14"/>
  <c r="C923" i="2"/>
  <c r="D923" i="2"/>
  <c r="H924" i="2" s="1"/>
  <c r="E923" i="2"/>
  <c r="B923" i="2"/>
  <c r="C923" i="1"/>
  <c r="D923" i="1"/>
  <c r="E923" i="1"/>
  <c r="B923" i="1"/>
  <c r="C923" i="7"/>
  <c r="E923" i="7"/>
  <c r="B923" i="7"/>
  <c r="D923" i="3"/>
  <c r="E923" i="3"/>
  <c r="F923" i="3"/>
  <c r="C923" i="3"/>
  <c r="D20" i="447"/>
  <c r="E20" i="447"/>
  <c r="F20" i="447"/>
  <c r="C20" i="447"/>
  <c r="D366" i="78"/>
  <c r="E366" i="78"/>
  <c r="F366" i="78"/>
  <c r="C366" i="78"/>
  <c r="D20" i="445"/>
  <c r="E20" i="445"/>
  <c r="F20" i="445"/>
  <c r="C20" i="445"/>
  <c r="D922" i="9"/>
  <c r="E922" i="9"/>
  <c r="F922" i="9"/>
  <c r="C922" i="9"/>
  <c r="C922" i="5"/>
  <c r="D922" i="5"/>
  <c r="E922" i="5"/>
  <c r="B922" i="5"/>
  <c r="C922" i="4"/>
  <c r="D922" i="4"/>
  <c r="E922" i="4"/>
  <c r="B922" i="4"/>
  <c r="C593" i="14"/>
  <c r="D593" i="14"/>
  <c r="E593" i="14"/>
  <c r="B593" i="14"/>
  <c r="C922" i="2"/>
  <c r="D922" i="2"/>
  <c r="E922" i="2"/>
  <c r="B922" i="2"/>
  <c r="C922" i="1"/>
  <c r="D922" i="1"/>
  <c r="E922" i="1"/>
  <c r="B922" i="1"/>
  <c r="C922" i="7"/>
  <c r="E922" i="7"/>
  <c r="B922" i="7"/>
  <c r="D922" i="3"/>
  <c r="E922" i="3"/>
  <c r="F922" i="3"/>
  <c r="C922" i="3"/>
  <c r="D19" i="447"/>
  <c r="E19" i="447"/>
  <c r="F19" i="447"/>
  <c r="C19" i="447"/>
  <c r="D365" i="78"/>
  <c r="E365" i="78"/>
  <c r="F365" i="78"/>
  <c r="C365" i="78"/>
  <c r="D19" i="445"/>
  <c r="E19" i="445"/>
  <c r="F19" i="445"/>
  <c r="C19" i="445"/>
  <c r="D921" i="9"/>
  <c r="E921" i="9"/>
  <c r="F921" i="9"/>
  <c r="C921" i="9"/>
  <c r="C921" i="5"/>
  <c r="D921" i="5"/>
  <c r="E921" i="5"/>
  <c r="B921" i="5"/>
  <c r="C921" i="4"/>
  <c r="D921" i="4"/>
  <c r="E921" i="4"/>
  <c r="B921" i="4"/>
  <c r="C592" i="14"/>
  <c r="D592" i="14"/>
  <c r="E592" i="14"/>
  <c r="B592" i="14"/>
  <c r="C921" i="2"/>
  <c r="D921" i="2"/>
  <c r="E921" i="2"/>
  <c r="B921" i="2"/>
  <c r="C921" i="1"/>
  <c r="D921" i="1"/>
  <c r="E921" i="1"/>
  <c r="B921" i="1"/>
  <c r="C921" i="7"/>
  <c r="E921" i="7"/>
  <c r="B921" i="7"/>
  <c r="D921" i="3"/>
  <c r="E921" i="3"/>
  <c r="F921" i="3"/>
  <c r="C921" i="3"/>
  <c r="D18" i="447"/>
  <c r="E18" i="447"/>
  <c r="F18" i="447"/>
  <c r="C18" i="447"/>
  <c r="D364" i="78"/>
  <c r="E364" i="78"/>
  <c r="F364" i="78"/>
  <c r="C364" i="78"/>
  <c r="D18" i="445"/>
  <c r="E18" i="445"/>
  <c r="F18" i="445"/>
  <c r="C18" i="445"/>
  <c r="C920" i="2"/>
  <c r="D920" i="2"/>
  <c r="E920" i="2"/>
  <c r="B920" i="2"/>
  <c r="C591" i="14"/>
  <c r="D591" i="14"/>
  <c r="E591" i="14"/>
  <c r="B591" i="14"/>
  <c r="C920" i="4"/>
  <c r="D920" i="4"/>
  <c r="E920" i="4"/>
  <c r="B920" i="4"/>
  <c r="C920" i="5"/>
  <c r="D920" i="5"/>
  <c r="E920" i="5"/>
  <c r="B920" i="5"/>
  <c r="D920" i="9"/>
  <c r="E920" i="9"/>
  <c r="F920" i="9"/>
  <c r="C920" i="9"/>
  <c r="C920" i="1"/>
  <c r="D920" i="1"/>
  <c r="E920" i="1"/>
  <c r="B920" i="1"/>
  <c r="C920" i="7"/>
  <c r="E920" i="7"/>
  <c r="B920" i="7"/>
  <c r="G21" i="445" l="1"/>
  <c r="H18" i="447"/>
  <c r="H21" i="445"/>
  <c r="G18" i="445"/>
  <c r="G19" i="445"/>
  <c r="H21" i="447"/>
  <c r="I924" i="3"/>
  <c r="G21" i="447"/>
  <c r="G367" i="78"/>
  <c r="F593" i="14"/>
  <c r="H20" i="447"/>
  <c r="F923" i="4"/>
  <c r="I924" i="4" s="1"/>
  <c r="G922" i="4"/>
  <c r="G923" i="3"/>
  <c r="G922" i="5"/>
  <c r="F923" i="7"/>
  <c r="J924" i="7" s="1"/>
  <c r="F923" i="5"/>
  <c r="I924" i="5" s="1"/>
  <c r="G923" i="9"/>
  <c r="G922" i="9"/>
  <c r="F923" i="1"/>
  <c r="F922" i="2"/>
  <c r="H923" i="2"/>
  <c r="G20" i="447"/>
  <c r="H922" i="2"/>
  <c r="F922" i="7"/>
  <c r="G923" i="7"/>
  <c r="G923" i="5"/>
  <c r="G922" i="7"/>
  <c r="F922" i="1"/>
  <c r="H923" i="9"/>
  <c r="G923" i="1"/>
  <c r="G922" i="2"/>
  <c r="F923" i="2"/>
  <c r="G923" i="2"/>
  <c r="H366" i="78"/>
  <c r="F594" i="14"/>
  <c r="H367" i="78"/>
  <c r="G594" i="14"/>
  <c r="H923" i="3"/>
  <c r="G923" i="4"/>
  <c r="F921" i="7"/>
  <c r="G921" i="9"/>
  <c r="H921" i="9"/>
  <c r="H922" i="9"/>
  <c r="F920" i="2"/>
  <c r="F921" i="1"/>
  <c r="G922" i="1"/>
  <c r="G20" i="445"/>
  <c r="H19" i="445"/>
  <c r="H20" i="445"/>
  <c r="G366" i="78"/>
  <c r="G593" i="14"/>
  <c r="G592" i="14"/>
  <c r="F922" i="4"/>
  <c r="F922" i="5"/>
  <c r="H921" i="2"/>
  <c r="F592" i="14"/>
  <c r="H19" i="447"/>
  <c r="F921" i="4"/>
  <c r="G921" i="4"/>
  <c r="G921" i="2"/>
  <c r="G921" i="7"/>
  <c r="G922" i="3"/>
  <c r="G921" i="5"/>
  <c r="G591" i="14"/>
  <c r="F591" i="14"/>
  <c r="F921" i="5"/>
  <c r="H922" i="3"/>
  <c r="F921" i="2"/>
  <c r="G921" i="1"/>
  <c r="G920" i="9"/>
  <c r="G365" i="78"/>
  <c r="G18" i="447"/>
  <c r="F920" i="4"/>
  <c r="F920" i="5"/>
  <c r="H365" i="78"/>
  <c r="G19" i="447"/>
  <c r="G921" i="3"/>
  <c r="H921" i="3"/>
  <c r="G920" i="5"/>
  <c r="F920" i="7"/>
  <c r="G920" i="7"/>
  <c r="G920" i="1"/>
  <c r="H364" i="78"/>
  <c r="G920" i="4"/>
  <c r="G920" i="2"/>
  <c r="F920" i="1"/>
  <c r="H18" i="445"/>
  <c r="H920" i="9"/>
  <c r="G364" i="78"/>
  <c r="I367" i="78" l="1"/>
  <c r="H923" i="5"/>
  <c r="H923" i="4"/>
  <c r="I922" i="9"/>
  <c r="I923" i="7"/>
  <c r="I923" i="3"/>
  <c r="H921" i="1"/>
  <c r="H922" i="5"/>
  <c r="H922" i="4"/>
  <c r="H923" i="1"/>
  <c r="I923" i="9"/>
  <c r="J923" i="7"/>
  <c r="H922" i="1"/>
  <c r="I366" i="78"/>
  <c r="H923" i="7"/>
  <c r="I924" i="7"/>
  <c r="I922" i="3"/>
  <c r="I921" i="4"/>
  <c r="J922" i="7"/>
  <c r="I923" i="5"/>
  <c r="J921" i="7"/>
  <c r="I921" i="3"/>
  <c r="H920" i="4"/>
  <c r="I921" i="7"/>
  <c r="H920" i="1"/>
  <c r="I921" i="9"/>
  <c r="H922" i="7"/>
  <c r="H921" i="5"/>
  <c r="I922" i="4"/>
  <c r="I923" i="4"/>
  <c r="H921" i="4"/>
  <c r="I922" i="5"/>
  <c r="I922" i="7"/>
  <c r="H921" i="7"/>
  <c r="I364" i="78"/>
  <c r="I920" i="9"/>
  <c r="I921" i="5"/>
  <c r="I365" i="78"/>
  <c r="H920" i="5"/>
  <c r="H920" i="7"/>
  <c r="D920" i="3"/>
  <c r="E920" i="3"/>
  <c r="F920" i="3"/>
  <c r="C920" i="3"/>
  <c r="D17" i="447"/>
  <c r="E17" i="447"/>
  <c r="F17" i="447"/>
  <c r="C17" i="447"/>
  <c r="D363" i="78"/>
  <c r="E363" i="78"/>
  <c r="F363" i="78"/>
  <c r="C363" i="78"/>
  <c r="D17" i="445"/>
  <c r="E17" i="445"/>
  <c r="F17" i="445"/>
  <c r="C17" i="445"/>
  <c r="D919" i="9"/>
  <c r="E919" i="9"/>
  <c r="F919" i="9"/>
  <c r="C919" i="9"/>
  <c r="C919" i="5"/>
  <c r="D919" i="5"/>
  <c r="E919" i="5"/>
  <c r="B919" i="5"/>
  <c r="C919" i="4"/>
  <c r="D919" i="4"/>
  <c r="E919" i="4"/>
  <c r="B919" i="4"/>
  <c r="C590" i="14"/>
  <c r="D590" i="14"/>
  <c r="E590" i="14"/>
  <c r="B590" i="14"/>
  <c r="C919" i="2"/>
  <c r="D919" i="2"/>
  <c r="H920" i="2" s="1"/>
  <c r="E919" i="2"/>
  <c r="B919" i="2"/>
  <c r="C919" i="1"/>
  <c r="D919" i="1"/>
  <c r="E919" i="1"/>
  <c r="B919" i="1"/>
  <c r="C919" i="7"/>
  <c r="E919" i="7"/>
  <c r="B919" i="7"/>
  <c r="H17" i="447" l="1"/>
  <c r="G920" i="3"/>
  <c r="G919" i="2"/>
  <c r="F919" i="1"/>
  <c r="F919" i="2"/>
  <c r="G363" i="78"/>
  <c r="G17" i="445"/>
  <c r="H919" i="9"/>
  <c r="G919" i="5"/>
  <c r="G590" i="14"/>
  <c r="H363" i="78"/>
  <c r="H920" i="3"/>
  <c r="G919" i="7"/>
  <c r="I920" i="7" s="1"/>
  <c r="F919" i="4"/>
  <c r="I920" i="4" s="1"/>
  <c r="G919" i="4"/>
  <c r="F919" i="7"/>
  <c r="J920" i="7" s="1"/>
  <c r="F919" i="5"/>
  <c r="G919" i="9"/>
  <c r="H17" i="445"/>
  <c r="G919" i="1"/>
  <c r="G17" i="447"/>
  <c r="F590" i="14"/>
  <c r="D919" i="3"/>
  <c r="E919" i="3"/>
  <c r="F919" i="3"/>
  <c r="C919" i="3"/>
  <c r="D16" i="447"/>
  <c r="E16" i="447"/>
  <c r="F16" i="447"/>
  <c r="C16" i="447"/>
  <c r="D362" i="78"/>
  <c r="E362" i="78"/>
  <c r="F362" i="78"/>
  <c r="C362" i="78"/>
  <c r="D16" i="445"/>
  <c r="E16" i="445"/>
  <c r="F16" i="445"/>
  <c r="C16" i="445"/>
  <c r="D918" i="9"/>
  <c r="E918" i="9"/>
  <c r="F918" i="9"/>
  <c r="C918" i="9"/>
  <c r="C918" i="5"/>
  <c r="D918" i="5"/>
  <c r="E918" i="5"/>
  <c r="B918" i="5"/>
  <c r="C918" i="4"/>
  <c r="D918" i="4"/>
  <c r="E918" i="4"/>
  <c r="B918" i="4"/>
  <c r="C589" i="14"/>
  <c r="D589" i="14"/>
  <c r="E589" i="14"/>
  <c r="B589" i="14"/>
  <c r="C918" i="2"/>
  <c r="D918" i="2"/>
  <c r="H919" i="2" s="1"/>
  <c r="E918" i="2"/>
  <c r="B918" i="2"/>
  <c r="C918" i="1"/>
  <c r="D918" i="1"/>
  <c r="E918" i="1"/>
  <c r="B918" i="1"/>
  <c r="C918" i="7"/>
  <c r="E918" i="7"/>
  <c r="B918" i="7"/>
  <c r="F918" i="7" s="1"/>
  <c r="D918" i="3"/>
  <c r="E918" i="3"/>
  <c r="F918" i="3"/>
  <c r="C918" i="3"/>
  <c r="D15" i="447"/>
  <c r="E15" i="447"/>
  <c r="F15" i="447"/>
  <c r="C15" i="447"/>
  <c r="D361" i="78"/>
  <c r="E361" i="78"/>
  <c r="F361" i="78"/>
  <c r="C361" i="78"/>
  <c r="D15" i="445"/>
  <c r="E15" i="445"/>
  <c r="F15" i="445"/>
  <c r="C15" i="445"/>
  <c r="D917" i="9"/>
  <c r="E917" i="9"/>
  <c r="F917" i="9"/>
  <c r="C917" i="9"/>
  <c r="C917" i="5"/>
  <c r="D917" i="5"/>
  <c r="E917" i="5"/>
  <c r="B917" i="5"/>
  <c r="C917" i="4"/>
  <c r="D917" i="4"/>
  <c r="E917" i="4"/>
  <c r="B917" i="4"/>
  <c r="C588" i="14"/>
  <c r="D588" i="14"/>
  <c r="E588" i="14"/>
  <c r="B588" i="14"/>
  <c r="C917" i="2"/>
  <c r="D917" i="2"/>
  <c r="E917" i="2"/>
  <c r="B917" i="2"/>
  <c r="C917" i="1"/>
  <c r="D917" i="1"/>
  <c r="E917" i="1"/>
  <c r="B917" i="1"/>
  <c r="C917" i="7"/>
  <c r="E917" i="7"/>
  <c r="B917" i="7"/>
  <c r="F917" i="7" s="1"/>
  <c r="H919" i="1" l="1"/>
  <c r="I920" i="3"/>
  <c r="H919" i="4"/>
  <c r="I363" i="78"/>
  <c r="J919" i="7"/>
  <c r="I919" i="9"/>
  <c r="H919" i="7"/>
  <c r="H919" i="5"/>
  <c r="I920" i="5"/>
  <c r="H16" i="447"/>
  <c r="H918" i="9"/>
  <c r="G16" i="445"/>
  <c r="G918" i="9"/>
  <c r="H362" i="78"/>
  <c r="G589" i="14"/>
  <c r="F917" i="1"/>
  <c r="G362" i="78"/>
  <c r="G918" i="2"/>
  <c r="H919" i="3"/>
  <c r="G917" i="1"/>
  <c r="G919" i="3"/>
  <c r="G918" i="4"/>
  <c r="F588" i="14"/>
  <c r="F918" i="1"/>
  <c r="G918" i="7"/>
  <c r="I919" i="7" s="1"/>
  <c r="G918" i="1"/>
  <c r="F589" i="14"/>
  <c r="G16" i="447"/>
  <c r="F918" i="4"/>
  <c r="F918" i="5"/>
  <c r="I919" i="5" s="1"/>
  <c r="G918" i="5"/>
  <c r="H16" i="445"/>
  <c r="H918" i="2"/>
  <c r="F918" i="2"/>
  <c r="G361" i="78"/>
  <c r="F917" i="2"/>
  <c r="G917" i="2"/>
  <c r="H918" i="3"/>
  <c r="J918" i="7"/>
  <c r="G917" i="4"/>
  <c r="F917" i="5"/>
  <c r="G917" i="7"/>
  <c r="G917" i="9"/>
  <c r="G917" i="5"/>
  <c r="G15" i="445"/>
  <c r="H15" i="445"/>
  <c r="H917" i="9"/>
  <c r="F917" i="4"/>
  <c r="G918" i="3"/>
  <c r="G588" i="14"/>
  <c r="H361" i="78"/>
  <c r="G15" i="447"/>
  <c r="H15" i="447"/>
  <c r="D917" i="3"/>
  <c r="E917" i="3"/>
  <c r="F917" i="3"/>
  <c r="C917" i="3"/>
  <c r="D14" i="447"/>
  <c r="E14" i="447"/>
  <c r="F14" i="447"/>
  <c r="C14" i="447"/>
  <c r="D360" i="78"/>
  <c r="E360" i="78"/>
  <c r="F360" i="78"/>
  <c r="C360" i="78"/>
  <c r="D14" i="445"/>
  <c r="E14" i="445"/>
  <c r="F14" i="445"/>
  <c r="C14" i="445"/>
  <c r="D916" i="9"/>
  <c r="E916" i="9"/>
  <c r="F916" i="9"/>
  <c r="C916" i="9"/>
  <c r="C916" i="5"/>
  <c r="D916" i="5"/>
  <c r="E916" i="5"/>
  <c r="B916" i="5"/>
  <c r="C916" i="4"/>
  <c r="D916" i="4"/>
  <c r="E916" i="4"/>
  <c r="B916" i="4"/>
  <c r="C587" i="14"/>
  <c r="D587" i="14"/>
  <c r="E587" i="14"/>
  <c r="B587" i="14"/>
  <c r="C916" i="2"/>
  <c r="D916" i="2"/>
  <c r="H917" i="2" s="1"/>
  <c r="E916" i="2"/>
  <c r="B916" i="2"/>
  <c r="C916" i="1"/>
  <c r="D916" i="1"/>
  <c r="E916" i="1"/>
  <c r="B916" i="1"/>
  <c r="C916" i="7"/>
  <c r="E916" i="7"/>
  <c r="B916" i="7"/>
  <c r="D916" i="3"/>
  <c r="E916" i="3"/>
  <c r="F916" i="3"/>
  <c r="C916" i="3"/>
  <c r="D13" i="447"/>
  <c r="E13" i="447"/>
  <c r="F13" i="447"/>
  <c r="C13" i="447"/>
  <c r="D359" i="78"/>
  <c r="E359" i="78"/>
  <c r="F359" i="78"/>
  <c r="C359" i="78"/>
  <c r="D13" i="445"/>
  <c r="E13" i="445"/>
  <c r="F13" i="445"/>
  <c r="C13" i="445"/>
  <c r="D915" i="9"/>
  <c r="E915" i="9"/>
  <c r="F915" i="9"/>
  <c r="C915" i="9"/>
  <c r="C915" i="5"/>
  <c r="D915" i="5"/>
  <c r="E915" i="5"/>
  <c r="B915" i="5"/>
  <c r="C915" i="4"/>
  <c r="D915" i="4"/>
  <c r="E915" i="4"/>
  <c r="B915" i="4"/>
  <c r="C586" i="14"/>
  <c r="D586" i="14"/>
  <c r="E586" i="14"/>
  <c r="B586" i="14"/>
  <c r="C915" i="2"/>
  <c r="D915" i="2"/>
  <c r="E915" i="2"/>
  <c r="B915" i="2"/>
  <c r="C915" i="1"/>
  <c r="D915" i="1"/>
  <c r="E915" i="1"/>
  <c r="B915" i="1"/>
  <c r="C915" i="7"/>
  <c r="E915" i="7"/>
  <c r="B915" i="7"/>
  <c r="F915" i="7" s="1"/>
  <c r="C914" i="7"/>
  <c r="E914" i="7"/>
  <c r="B914" i="7"/>
  <c r="F914" i="7" s="1"/>
  <c r="D915" i="3"/>
  <c r="E915" i="3"/>
  <c r="F915" i="3"/>
  <c r="C915" i="3"/>
  <c r="D12" i="447"/>
  <c r="E12" i="447"/>
  <c r="F12" i="447"/>
  <c r="C12" i="447"/>
  <c r="D358" i="78"/>
  <c r="E358" i="78"/>
  <c r="F358" i="78"/>
  <c r="C358" i="78"/>
  <c r="D12" i="445"/>
  <c r="E12" i="445"/>
  <c r="F12" i="445"/>
  <c r="C12" i="445"/>
  <c r="D914" i="9"/>
  <c r="E914" i="9"/>
  <c r="F914" i="9"/>
  <c r="C914" i="9"/>
  <c r="C914" i="5"/>
  <c r="D914" i="5"/>
  <c r="E914" i="5"/>
  <c r="B914" i="5"/>
  <c r="C914" i="4"/>
  <c r="D914" i="4"/>
  <c r="E914" i="4"/>
  <c r="B914" i="4"/>
  <c r="C585" i="14"/>
  <c r="D585" i="14"/>
  <c r="E585" i="14"/>
  <c r="B585" i="14"/>
  <c r="C914" i="2"/>
  <c r="D914" i="2"/>
  <c r="E914" i="2"/>
  <c r="B914" i="2"/>
  <c r="C914" i="1"/>
  <c r="D914" i="1"/>
  <c r="E914" i="1"/>
  <c r="B914" i="1"/>
  <c r="I362" i="78" l="1"/>
  <c r="I918" i="9"/>
  <c r="F916" i="5"/>
  <c r="I917" i="5" s="1"/>
  <c r="H917" i="1"/>
  <c r="H918" i="7"/>
  <c r="H918" i="1"/>
  <c r="H917" i="5"/>
  <c r="I919" i="3"/>
  <c r="F916" i="2"/>
  <c r="H918" i="5"/>
  <c r="H918" i="4"/>
  <c r="I919" i="4"/>
  <c r="I918" i="4"/>
  <c r="I918" i="7"/>
  <c r="I917" i="9"/>
  <c r="I918" i="5"/>
  <c r="F916" i="4"/>
  <c r="I917" i="4" s="1"/>
  <c r="I918" i="3"/>
  <c r="G917" i="3"/>
  <c r="H917" i="7"/>
  <c r="H917" i="4"/>
  <c r="I361" i="78"/>
  <c r="G916" i="5"/>
  <c r="G14" i="445"/>
  <c r="H14" i="445"/>
  <c r="F915" i="4"/>
  <c r="G916" i="3"/>
  <c r="H14" i="447"/>
  <c r="G915" i="1"/>
  <c r="H13" i="445"/>
  <c r="G360" i="78"/>
  <c r="G916" i="7"/>
  <c r="I917" i="7" s="1"/>
  <c r="G916" i="9"/>
  <c r="F914" i="1"/>
  <c r="H916" i="9"/>
  <c r="F915" i="1"/>
  <c r="H915" i="9"/>
  <c r="G12" i="445"/>
  <c r="G359" i="78"/>
  <c r="H360" i="78"/>
  <c r="G14" i="447"/>
  <c r="G587" i="14"/>
  <c r="H13" i="447"/>
  <c r="G916" i="4"/>
  <c r="H917" i="3"/>
  <c r="H359" i="78"/>
  <c r="F916" i="7"/>
  <c r="G13" i="445"/>
  <c r="G916" i="1"/>
  <c r="G916" i="2"/>
  <c r="H916" i="2"/>
  <c r="F587" i="14"/>
  <c r="G586" i="14"/>
  <c r="F915" i="5"/>
  <c r="G914" i="2"/>
  <c r="G358" i="78"/>
  <c r="G915" i="9"/>
  <c r="F916" i="1"/>
  <c r="G585" i="14"/>
  <c r="G13" i="447"/>
  <c r="F914" i="4"/>
  <c r="G914" i="4"/>
  <c r="G915" i="4"/>
  <c r="F585" i="14"/>
  <c r="F914" i="5"/>
  <c r="G914" i="9"/>
  <c r="G915" i="5"/>
  <c r="H916" i="3"/>
  <c r="G914" i="1"/>
  <c r="F914" i="2"/>
  <c r="F915" i="2"/>
  <c r="G915" i="2"/>
  <c r="H915" i="2"/>
  <c r="F586" i="14"/>
  <c r="G915" i="7"/>
  <c r="H915" i="7" s="1"/>
  <c r="G914" i="5"/>
  <c r="G12" i="447"/>
  <c r="G914" i="7"/>
  <c r="H914" i="7" s="1"/>
  <c r="H12" i="447"/>
  <c r="G915" i="3"/>
  <c r="H12" i="445"/>
  <c r="H914" i="9"/>
  <c r="H915" i="3"/>
  <c r="H358" i="78"/>
  <c r="J915" i="7"/>
  <c r="H916" i="5" l="1"/>
  <c r="H916" i="4"/>
  <c r="I916" i="4"/>
  <c r="I917" i="3"/>
  <c r="H915" i="1"/>
  <c r="I915" i="4"/>
  <c r="H915" i="4"/>
  <c r="I360" i="78"/>
  <c r="I916" i="3"/>
  <c r="I915" i="5"/>
  <c r="I916" i="9"/>
  <c r="H916" i="7"/>
  <c r="J917" i="7"/>
  <c r="H914" i="1"/>
  <c r="J916" i="7"/>
  <c r="H915" i="5"/>
  <c r="I359" i="78"/>
  <c r="I915" i="9"/>
  <c r="I915" i="3"/>
  <c r="H916" i="1"/>
  <c r="I916" i="5"/>
  <c r="I914" i="9"/>
  <c r="I358" i="78"/>
  <c r="I916" i="7"/>
  <c r="I915" i="7"/>
  <c r="H914" i="4"/>
  <c r="H914" i="5"/>
  <c r="C913" i="4"/>
  <c r="D913" i="4"/>
  <c r="E913" i="4"/>
  <c r="B913" i="4"/>
  <c r="D914" i="3"/>
  <c r="E914" i="3"/>
  <c r="F914" i="3"/>
  <c r="C914" i="3"/>
  <c r="D11" i="447"/>
  <c r="E11" i="447"/>
  <c r="F11" i="447"/>
  <c r="C11" i="447"/>
  <c r="D357" i="78"/>
  <c r="E357" i="78"/>
  <c r="F357" i="78"/>
  <c r="C357" i="78"/>
  <c r="D11" i="445"/>
  <c r="E11" i="445"/>
  <c r="F11" i="445"/>
  <c r="C11" i="445"/>
  <c r="D913" i="9"/>
  <c r="E913" i="9"/>
  <c r="F913" i="9"/>
  <c r="C913" i="9"/>
  <c r="C913" i="5"/>
  <c r="D913" i="5"/>
  <c r="E913" i="5"/>
  <c r="B913" i="5"/>
  <c r="C584" i="14"/>
  <c r="D584" i="14"/>
  <c r="E584" i="14"/>
  <c r="B584" i="14"/>
  <c r="C913" i="2"/>
  <c r="D913" i="2"/>
  <c r="H914" i="2" s="1"/>
  <c r="E913" i="2"/>
  <c r="B913" i="2"/>
  <c r="C913" i="1"/>
  <c r="D913" i="1"/>
  <c r="E913" i="1"/>
  <c r="B913" i="1"/>
  <c r="C913" i="7"/>
  <c r="E913" i="7"/>
  <c r="B913" i="7"/>
  <c r="F913" i="7" s="1"/>
  <c r="J914" i="7" s="1"/>
  <c r="H913" i="9" l="1"/>
  <c r="F913" i="2"/>
  <c r="G913" i="2"/>
  <c r="G357" i="78"/>
  <c r="F913" i="4"/>
  <c r="I914" i="4" s="1"/>
  <c r="H914" i="3"/>
  <c r="G11" i="445"/>
  <c r="G584" i="14"/>
  <c r="G913" i="9"/>
  <c r="H11" i="445"/>
  <c r="G913" i="5"/>
  <c r="G11" i="447"/>
  <c r="H357" i="78"/>
  <c r="H11" i="447"/>
  <c r="G914" i="3"/>
  <c r="F913" i="5"/>
  <c r="I914" i="5" s="1"/>
  <c r="F584" i="14"/>
  <c r="G913" i="4"/>
  <c r="G913" i="7"/>
  <c r="I914" i="7" s="1"/>
  <c r="F913" i="1"/>
  <c r="G913" i="1"/>
  <c r="I357" i="78" l="1"/>
  <c r="H913" i="4"/>
  <c r="I914" i="3"/>
  <c r="I913" i="9"/>
  <c r="H913" i="5"/>
  <c r="H913" i="7"/>
  <c r="H913" i="1"/>
  <c r="D913" i="3" l="1"/>
  <c r="E913" i="3"/>
  <c r="F913" i="3"/>
  <c r="C913" i="3"/>
  <c r="D10" i="447"/>
  <c r="E10" i="447"/>
  <c r="F10" i="447"/>
  <c r="C10" i="447"/>
  <c r="D356" i="78"/>
  <c r="E356" i="78"/>
  <c r="F356" i="78"/>
  <c r="C356" i="78"/>
  <c r="D10" i="445"/>
  <c r="E10" i="445"/>
  <c r="F10" i="445"/>
  <c r="C10" i="445"/>
  <c r="D912" i="9"/>
  <c r="E912" i="9"/>
  <c r="F912" i="9"/>
  <c r="C912" i="9"/>
  <c r="C912" i="5"/>
  <c r="D912" i="5"/>
  <c r="E912" i="5"/>
  <c r="B912" i="5"/>
  <c r="C912" i="4"/>
  <c r="D912" i="4"/>
  <c r="E912" i="4"/>
  <c r="B912" i="4"/>
  <c r="C583" i="14"/>
  <c r="D583" i="14"/>
  <c r="E583" i="14"/>
  <c r="B583" i="14"/>
  <c r="C912" i="2"/>
  <c r="D912" i="2"/>
  <c r="H913" i="2" s="1"/>
  <c r="E912" i="2"/>
  <c r="B912" i="2"/>
  <c r="C912" i="1"/>
  <c r="D912" i="1"/>
  <c r="E912" i="1"/>
  <c r="B912" i="1"/>
  <c r="C912" i="7"/>
  <c r="E912" i="7"/>
  <c r="B912" i="7"/>
  <c r="F912" i="7" s="1"/>
  <c r="J913" i="7" s="1"/>
  <c r="D912" i="3"/>
  <c r="E912" i="3"/>
  <c r="F912" i="3"/>
  <c r="C912" i="3"/>
  <c r="D9" i="447"/>
  <c r="E9" i="447"/>
  <c r="F9" i="447"/>
  <c r="C9" i="447"/>
  <c r="D355" i="78"/>
  <c r="E355" i="78"/>
  <c r="F355" i="78"/>
  <c r="C355" i="78"/>
  <c r="G4" i="445"/>
  <c r="H4" i="445"/>
  <c r="G5" i="445"/>
  <c r="H5" i="445"/>
  <c r="G6" i="445"/>
  <c r="H6" i="445"/>
  <c r="G7" i="445"/>
  <c r="H7" i="445"/>
  <c r="G8" i="445"/>
  <c r="H8" i="445"/>
  <c r="D9" i="445"/>
  <c r="E9" i="445"/>
  <c r="F9" i="445"/>
  <c r="C9" i="445"/>
  <c r="D911" i="9"/>
  <c r="E911" i="9"/>
  <c r="F911" i="9"/>
  <c r="C911" i="9"/>
  <c r="C911" i="5"/>
  <c r="D911" i="5"/>
  <c r="E911" i="5"/>
  <c r="B911" i="5"/>
  <c r="C911" i="4"/>
  <c r="D911" i="4"/>
  <c r="E911" i="4"/>
  <c r="B911" i="4"/>
  <c r="C582" i="14"/>
  <c r="D582" i="14"/>
  <c r="E582" i="14"/>
  <c r="B582" i="14"/>
  <c r="C911" i="2"/>
  <c r="D911" i="2"/>
  <c r="E911" i="2"/>
  <c r="B911" i="2"/>
  <c r="C911" i="1"/>
  <c r="D911" i="1"/>
  <c r="E911" i="1"/>
  <c r="B911" i="1"/>
  <c r="C911" i="7"/>
  <c r="E911" i="7"/>
  <c r="B911" i="7"/>
  <c r="F912" i="1" l="1"/>
  <c r="G913" i="3"/>
  <c r="G912" i="9"/>
  <c r="G583" i="14"/>
  <c r="H356" i="78"/>
  <c r="G912" i="5"/>
  <c r="G912" i="7"/>
  <c r="I913" i="7" s="1"/>
  <c r="H912" i="9"/>
  <c r="G10" i="445"/>
  <c r="F582" i="14"/>
  <c r="H10" i="445"/>
  <c r="G356" i="78"/>
  <c r="H912" i="2"/>
  <c r="F911" i="5"/>
  <c r="G10" i="447"/>
  <c r="F912" i="5"/>
  <c r="G911" i="2"/>
  <c r="G912" i="1"/>
  <c r="F912" i="2"/>
  <c r="F583" i="14"/>
  <c r="G355" i="78"/>
  <c r="G912" i="2"/>
  <c r="G9" i="447"/>
  <c r="H9" i="447"/>
  <c r="H10" i="447"/>
  <c r="F912" i="4"/>
  <c r="G912" i="4"/>
  <c r="H913" i="3"/>
  <c r="H911" i="9"/>
  <c r="F911" i="7"/>
  <c r="J912" i="7" s="1"/>
  <c r="G911" i="9"/>
  <c r="G912" i="3"/>
  <c r="H912" i="3"/>
  <c r="F911" i="2"/>
  <c r="F911" i="4"/>
  <c r="G9" i="445"/>
  <c r="G911" i="1"/>
  <c r="G582" i="14"/>
  <c r="H9" i="445"/>
  <c r="G911" i="4"/>
  <c r="G911" i="5"/>
  <c r="H355" i="78"/>
  <c r="G911" i="7"/>
  <c r="F911" i="1"/>
  <c r="H911" i="7" l="1"/>
  <c r="H912" i="1"/>
  <c r="H911" i="4"/>
  <c r="I913" i="3"/>
  <c r="I356" i="78"/>
  <c r="I912" i="9"/>
  <c r="H911" i="5"/>
  <c r="I355" i="78"/>
  <c r="H912" i="4"/>
  <c r="I913" i="4"/>
  <c r="I912" i="5"/>
  <c r="I913" i="5"/>
  <c r="H912" i="7"/>
  <c r="H912" i="5"/>
  <c r="I912" i="3"/>
  <c r="I911" i="9"/>
  <c r="H911" i="1"/>
  <c r="I912" i="4"/>
  <c r="I912" i="7"/>
  <c r="D911" i="3"/>
  <c r="E911" i="3"/>
  <c r="F911" i="3"/>
  <c r="C911" i="3"/>
  <c r="D8" i="447"/>
  <c r="E8" i="447"/>
  <c r="F8" i="447"/>
  <c r="C8" i="447"/>
  <c r="D354" i="78"/>
  <c r="E354" i="78"/>
  <c r="F354" i="78"/>
  <c r="C354" i="78"/>
  <c r="D910" i="9"/>
  <c r="E910" i="9"/>
  <c r="F910" i="9"/>
  <c r="C910" i="9"/>
  <c r="C910" i="5"/>
  <c r="D910" i="5"/>
  <c r="E910" i="5"/>
  <c r="B910" i="5"/>
  <c r="C910" i="4"/>
  <c r="D910" i="4"/>
  <c r="E910" i="4"/>
  <c r="B910" i="4"/>
  <c r="C581" i="14"/>
  <c r="D581" i="14"/>
  <c r="E581" i="14"/>
  <c r="B581" i="14"/>
  <c r="C910" i="2"/>
  <c r="D910" i="2"/>
  <c r="H911" i="2" s="1"/>
  <c r="E910" i="2"/>
  <c r="B910" i="2"/>
  <c r="C910" i="1"/>
  <c r="D910" i="1"/>
  <c r="E910" i="1"/>
  <c r="B910" i="1"/>
  <c r="C910" i="7"/>
  <c r="E910" i="7"/>
  <c r="B910" i="7"/>
  <c r="D910" i="3"/>
  <c r="E910" i="3"/>
  <c r="F910" i="3"/>
  <c r="C910" i="3"/>
  <c r="D7" i="447"/>
  <c r="E7" i="447"/>
  <c r="F7" i="447"/>
  <c r="C7" i="447"/>
  <c r="D353" i="78"/>
  <c r="E353" i="78"/>
  <c r="F353" i="78"/>
  <c r="C353" i="78"/>
  <c r="D352" i="78"/>
  <c r="E352" i="78"/>
  <c r="F352" i="78"/>
  <c r="C352" i="78"/>
  <c r="D909" i="9"/>
  <c r="E909" i="9"/>
  <c r="F909" i="9"/>
  <c r="C909" i="9"/>
  <c r="C909" i="5"/>
  <c r="D909" i="5"/>
  <c r="E909" i="5"/>
  <c r="B909" i="5"/>
  <c r="C909" i="4"/>
  <c r="D909" i="4"/>
  <c r="E909" i="4"/>
  <c r="B909" i="4"/>
  <c r="C580" i="14"/>
  <c r="D580" i="14"/>
  <c r="E580" i="14"/>
  <c r="B580" i="14"/>
  <c r="C909" i="2"/>
  <c r="D909" i="2"/>
  <c r="E909" i="2"/>
  <c r="B909" i="2"/>
  <c r="C909" i="1"/>
  <c r="D909" i="1"/>
  <c r="E909" i="1"/>
  <c r="B909" i="1"/>
  <c r="C909" i="7"/>
  <c r="E909" i="7"/>
  <c r="B909" i="7"/>
  <c r="F910" i="1" l="1"/>
  <c r="G910" i="7"/>
  <c r="I911" i="7" s="1"/>
  <c r="F910" i="2"/>
  <c r="G910" i="5"/>
  <c r="G911" i="3"/>
  <c r="G354" i="78"/>
  <c r="H354" i="78"/>
  <c r="F581" i="14"/>
  <c r="G581" i="14"/>
  <c r="H911" i="3"/>
  <c r="H910" i="9"/>
  <c r="F909" i="4"/>
  <c r="G910" i="1"/>
  <c r="H8" i="447"/>
  <c r="G910" i="4"/>
  <c r="F910" i="5"/>
  <c r="I911" i="5" s="1"/>
  <c r="G910" i="9"/>
  <c r="G909" i="9"/>
  <c r="F909" i="5"/>
  <c r="H910" i="2"/>
  <c r="G7" i="447"/>
  <c r="G910" i="2"/>
  <c r="F910" i="4"/>
  <c r="G8" i="447"/>
  <c r="G909" i="5"/>
  <c r="F909" i="7"/>
  <c r="F910" i="7"/>
  <c r="F909" i="1"/>
  <c r="G910" i="3"/>
  <c r="G909" i="7"/>
  <c r="G909" i="1"/>
  <c r="G353" i="78"/>
  <c r="H353" i="78"/>
  <c r="F580" i="14"/>
  <c r="H7" i="447"/>
  <c r="H910" i="3"/>
  <c r="H909" i="9"/>
  <c r="G580" i="14"/>
  <c r="G909" i="4"/>
  <c r="I909" i="9" l="1"/>
  <c r="H909" i="4"/>
  <c r="I910" i="9"/>
  <c r="I911" i="3"/>
  <c r="H910" i="5"/>
  <c r="H909" i="5"/>
  <c r="H910" i="1"/>
  <c r="I910" i="4"/>
  <c r="I911" i="4"/>
  <c r="I910" i="7"/>
  <c r="H910" i="7"/>
  <c r="J911" i="7"/>
  <c r="I910" i="5"/>
  <c r="I354" i="78"/>
  <c r="H910" i="4"/>
  <c r="H909" i="1"/>
  <c r="H909" i="7"/>
  <c r="J910" i="7"/>
  <c r="I910" i="3"/>
  <c r="I353" i="78"/>
  <c r="D909" i="3"/>
  <c r="E909" i="3"/>
  <c r="F909" i="3"/>
  <c r="C909" i="3"/>
  <c r="D6" i="447"/>
  <c r="E6" i="447"/>
  <c r="F6" i="447"/>
  <c r="C6" i="447"/>
  <c r="D908" i="9"/>
  <c r="E908" i="9"/>
  <c r="F908" i="9"/>
  <c r="C908" i="9"/>
  <c r="D907" i="9"/>
  <c r="E907" i="9"/>
  <c r="F907" i="9"/>
  <c r="C907" i="9"/>
  <c r="C908" i="5"/>
  <c r="D908" i="5"/>
  <c r="E908" i="5"/>
  <c r="B908" i="5"/>
  <c r="C908" i="4"/>
  <c r="D908" i="4"/>
  <c r="E908" i="4"/>
  <c r="B908" i="4"/>
  <c r="C579" i="14"/>
  <c r="D579" i="14"/>
  <c r="E579" i="14"/>
  <c r="B579" i="14"/>
  <c r="C908" i="2"/>
  <c r="D908" i="2"/>
  <c r="H909" i="2" s="1"/>
  <c r="E908" i="2"/>
  <c r="B908" i="2"/>
  <c r="C908" i="1"/>
  <c r="D908" i="1"/>
  <c r="E908" i="1"/>
  <c r="B908" i="1"/>
  <c r="C908" i="7"/>
  <c r="E908" i="7"/>
  <c r="B908" i="7"/>
  <c r="C907" i="1"/>
  <c r="D907" i="1"/>
  <c r="E907" i="1"/>
  <c r="B907" i="1"/>
  <c r="D908" i="3"/>
  <c r="E908" i="3"/>
  <c r="F908" i="3"/>
  <c r="C908" i="3"/>
  <c r="D5" i="447"/>
  <c r="E5" i="447"/>
  <c r="F5" i="447"/>
  <c r="C5" i="447"/>
  <c r="A4" i="447"/>
  <c r="A5" i="447" s="1"/>
  <c r="A6" i="447" s="1"/>
  <c r="A7" i="447" s="1"/>
  <c r="A8" i="447" s="1"/>
  <c r="A9" i="447" s="1"/>
  <c r="A10" i="447" s="1"/>
  <c r="A11" i="447" s="1"/>
  <c r="A12" i="447" s="1"/>
  <c r="A13" i="447" s="1"/>
  <c r="A14" i="447" s="1"/>
  <c r="A15" i="447" s="1"/>
  <c r="A16" i="447" s="1"/>
  <c r="A17" i="447" s="1"/>
  <c r="A18" i="447" s="1"/>
  <c r="A19" i="447" s="1"/>
  <c r="A20" i="447" s="1"/>
  <c r="A21" i="447" s="1"/>
  <c r="A22" i="447" s="1"/>
  <c r="A23" i="447" s="1"/>
  <c r="A24" i="447" s="1"/>
  <c r="A25" i="447" s="1"/>
  <c r="A26" i="447" s="1"/>
  <c r="A27" i="447" s="1"/>
  <c r="A28" i="447" s="1"/>
  <c r="A29" i="447" s="1"/>
  <c r="A30" i="447" s="1"/>
  <c r="A31" i="447" s="1"/>
  <c r="A32" i="447" s="1"/>
  <c r="A33" i="447" s="1"/>
  <c r="A34" i="447" s="1"/>
  <c r="A35" i="447" s="1"/>
  <c r="A36" i="447" s="1"/>
  <c r="A37" i="447" s="1"/>
  <c r="A38" i="447" s="1"/>
  <c r="A39" i="447" s="1"/>
  <c r="A40" i="447" s="1"/>
  <c r="A41" i="447" s="1"/>
  <c r="A42" i="447" s="1"/>
  <c r="A43" i="447" s="1"/>
  <c r="A44" i="447" s="1"/>
  <c r="A45" i="447" s="1"/>
  <c r="A46" i="447" s="1"/>
  <c r="A47" i="447" s="1"/>
  <c r="A48" i="447" s="1"/>
  <c r="A49" i="447" s="1"/>
  <c r="A50" i="447" s="1"/>
  <c r="A51" i="447" s="1"/>
  <c r="A52" i="447" s="1"/>
  <c r="A53" i="447" s="1"/>
  <c r="A54" i="447" s="1"/>
  <c r="A55" i="447" s="1"/>
  <c r="A56" i="447" s="1"/>
  <c r="A57" i="447" s="1"/>
  <c r="A58" i="447" s="1"/>
  <c r="A59" i="447" s="1"/>
  <c r="A60" i="447" s="1"/>
  <c r="A61" i="447" s="1"/>
  <c r="A62" i="447" s="1"/>
  <c r="A63" i="447" s="1"/>
  <c r="A64" i="447" s="1"/>
  <c r="A65" i="447" s="1"/>
  <c r="A66" i="447" s="1"/>
  <c r="A67" i="447" s="1"/>
  <c r="A68" i="447" s="1"/>
  <c r="A69" i="447" s="1"/>
  <c r="A70" i="447" s="1"/>
  <c r="A71" i="447" s="1"/>
  <c r="A72" i="447" s="1"/>
  <c r="A73" i="447" s="1"/>
  <c r="A74" i="447" s="1"/>
  <c r="A75" i="447" s="1"/>
  <c r="A76" i="447" s="1"/>
  <c r="A77" i="447" s="1"/>
  <c r="A78" i="447" s="1"/>
  <c r="A79" i="447" s="1"/>
  <c r="A80" i="447" s="1"/>
  <c r="A81" i="447" s="1"/>
  <c r="A82" i="447" s="1"/>
  <c r="A83" i="447" s="1"/>
  <c r="A84" i="447" s="1"/>
  <c r="A85" i="447" s="1"/>
  <c r="A86" i="447" s="1"/>
  <c r="G352" i="78"/>
  <c r="H352" i="78"/>
  <c r="D351" i="78"/>
  <c r="E351" i="78"/>
  <c r="F351" i="78"/>
  <c r="C351" i="78"/>
  <c r="C907" i="5"/>
  <c r="D907" i="5"/>
  <c r="E907" i="5"/>
  <c r="B907" i="5"/>
  <c r="C907" i="4"/>
  <c r="D907" i="4"/>
  <c r="E907" i="4"/>
  <c r="B907" i="4"/>
  <c r="C578" i="14"/>
  <c r="D578" i="14"/>
  <c r="E578" i="14"/>
  <c r="B578" i="14"/>
  <c r="F909" i="2"/>
  <c r="G909" i="2"/>
  <c r="C907" i="2"/>
  <c r="D907" i="2"/>
  <c r="E907" i="2"/>
  <c r="B907" i="2"/>
  <c r="C907" i="7"/>
  <c r="E907" i="7"/>
  <c r="B907" i="7"/>
  <c r="F908" i="5" l="1"/>
  <c r="I909" i="5" s="1"/>
  <c r="G5" i="447"/>
  <c r="F578" i="14"/>
  <c r="F908" i="1"/>
  <c r="G907" i="4"/>
  <c r="G908" i="9"/>
  <c r="F908" i="2"/>
  <c r="G351" i="78"/>
  <c r="G909" i="3"/>
  <c r="F907" i="2"/>
  <c r="F908" i="7"/>
  <c r="J909" i="7" s="1"/>
  <c r="G907" i="9"/>
  <c r="G907" i="2"/>
  <c r="F907" i="5"/>
  <c r="G908" i="3"/>
  <c r="G908" i="1"/>
  <c r="F908" i="4"/>
  <c r="I909" i="4" s="1"/>
  <c r="G578" i="14"/>
  <c r="G908" i="2"/>
  <c r="H6" i="447"/>
  <c r="G908" i="7"/>
  <c r="I909" i="7" s="1"/>
  <c r="G907" i="5"/>
  <c r="F907" i="4"/>
  <c r="G579" i="14"/>
  <c r="G908" i="4"/>
  <c r="F907" i="1"/>
  <c r="G6" i="447"/>
  <c r="H907" i="9"/>
  <c r="I352" i="78"/>
  <c r="F579" i="14"/>
  <c r="G908" i="5"/>
  <c r="H908" i="9"/>
  <c r="H909" i="3"/>
  <c r="H351" i="78"/>
  <c r="G907" i="1"/>
  <c r="H5" i="447"/>
  <c r="H908" i="3"/>
  <c r="G907" i="7"/>
  <c r="F907" i="7"/>
  <c r="H908" i="2"/>
  <c r="D907" i="3"/>
  <c r="E907" i="3"/>
  <c r="F907" i="3"/>
  <c r="C907" i="3"/>
  <c r="D4" i="447"/>
  <c r="E4" i="447"/>
  <c r="F4" i="447"/>
  <c r="C4" i="447"/>
  <c r="D350" i="78"/>
  <c r="E350" i="78"/>
  <c r="F350" i="78"/>
  <c r="C350" i="78"/>
  <c r="D906" i="9"/>
  <c r="E906" i="9"/>
  <c r="F906" i="9"/>
  <c r="C906" i="9"/>
  <c r="C906" i="5"/>
  <c r="D906" i="5"/>
  <c r="E906" i="5"/>
  <c r="B906" i="5"/>
  <c r="C906" i="4"/>
  <c r="D906" i="4"/>
  <c r="E906" i="4"/>
  <c r="B906" i="4"/>
  <c r="C577" i="14"/>
  <c r="D577" i="14"/>
  <c r="E577" i="14"/>
  <c r="B577" i="14"/>
  <c r="C906" i="2"/>
  <c r="D906" i="2"/>
  <c r="H907" i="2" s="1"/>
  <c r="E906" i="2"/>
  <c r="B906" i="2"/>
  <c r="C906" i="1"/>
  <c r="D906" i="1"/>
  <c r="E906" i="1"/>
  <c r="B906" i="1"/>
  <c r="C906" i="7"/>
  <c r="D906" i="7"/>
  <c r="E906" i="7"/>
  <c r="B906" i="7"/>
  <c r="I908" i="5" l="1"/>
  <c r="H908" i="5"/>
  <c r="I909" i="3"/>
  <c r="I351" i="78"/>
  <c r="H908" i="4"/>
  <c r="H908" i="1"/>
  <c r="I908" i="4"/>
  <c r="I908" i="9"/>
  <c r="H907" i="5"/>
  <c r="I908" i="3"/>
  <c r="I907" i="9"/>
  <c r="G4" i="447"/>
  <c r="F906" i="2"/>
  <c r="J908" i="7"/>
  <c r="G350" i="78"/>
  <c r="G906" i="9"/>
  <c r="H906" i="9"/>
  <c r="H907" i="1"/>
  <c r="F906" i="5"/>
  <c r="I907" i="5" s="1"/>
  <c r="H907" i="4"/>
  <c r="H908" i="7"/>
  <c r="H907" i="7"/>
  <c r="I908" i="7"/>
  <c r="G906" i="4"/>
  <c r="G906" i="5"/>
  <c r="G906" i="2"/>
  <c r="G906" i="1"/>
  <c r="F577" i="14"/>
  <c r="G577" i="14"/>
  <c r="H907" i="3"/>
  <c r="G906" i="7"/>
  <c r="I907" i="7" s="1"/>
  <c r="H350" i="78"/>
  <c r="H4" i="447"/>
  <c r="F906" i="7"/>
  <c r="F906" i="4"/>
  <c r="I907" i="4" s="1"/>
  <c r="G907" i="3"/>
  <c r="F906" i="1"/>
  <c r="H906" i="5" l="1"/>
  <c r="I350" i="78"/>
  <c r="I906" i="9"/>
  <c r="I907" i="3"/>
  <c r="H906" i="4"/>
  <c r="H906" i="7"/>
  <c r="J907" i="7"/>
  <c r="I959" i="7" s="1"/>
  <c r="N12" i="444"/>
  <c r="N10" i="444"/>
  <c r="N9" i="444"/>
  <c r="J906" i="3"/>
  <c r="D906" i="3"/>
  <c r="E906" i="3"/>
  <c r="F906" i="3"/>
  <c r="C906" i="3"/>
  <c r="J3" i="445"/>
  <c r="J3" i="447"/>
  <c r="D3" i="445"/>
  <c r="E3" i="445"/>
  <c r="F3" i="445"/>
  <c r="C3" i="445"/>
  <c r="I905" i="1"/>
  <c r="H906" i="1" s="1"/>
  <c r="G906" i="3" l="1"/>
  <c r="H906" i="3"/>
  <c r="D3" i="447"/>
  <c r="E3" i="447"/>
  <c r="F3" i="447"/>
  <c r="C3" i="447"/>
  <c r="J349" i="78"/>
  <c r="D349" i="78"/>
  <c r="E349" i="78"/>
  <c r="F349" i="78"/>
  <c r="C349" i="78"/>
  <c r="G3" i="445"/>
  <c r="A4" i="445"/>
  <c r="A5" i="445" s="1"/>
  <c r="A6" i="445" s="1"/>
  <c r="A7" i="445" s="1"/>
  <c r="A8" i="445" s="1"/>
  <c r="A9" i="445" s="1"/>
  <c r="A10" i="445" s="1"/>
  <c r="A11" i="445" s="1"/>
  <c r="A12" i="445" s="1"/>
  <c r="A13" i="445" s="1"/>
  <c r="A14" i="445" s="1"/>
  <c r="A15" i="445" s="1"/>
  <c r="A16" i="445" s="1"/>
  <c r="A17" i="445" s="1"/>
  <c r="A18" i="445" s="1"/>
  <c r="A19" i="445" s="1"/>
  <c r="A20" i="445" s="1"/>
  <c r="A21" i="445" s="1"/>
  <c r="A22" i="445" s="1"/>
  <c r="A23" i="445" s="1"/>
  <c r="A24" i="445" s="1"/>
  <c r="A25" i="445" s="1"/>
  <c r="A26" i="445" s="1"/>
  <c r="A27" i="445" s="1"/>
  <c r="A28" i="445" s="1"/>
  <c r="A29" i="445" s="1"/>
  <c r="A30" i="445" s="1"/>
  <c r="A31" i="445" s="1"/>
  <c r="A32" i="445" s="1"/>
  <c r="A33" i="445" s="1"/>
  <c r="A34" i="445" s="1"/>
  <c r="A35" i="445" s="1"/>
  <c r="A36" i="445" s="1"/>
  <c r="A37" i="445" s="1"/>
  <c r="A38" i="445" s="1"/>
  <c r="A39" i="445" s="1"/>
  <c r="A40" i="445" s="1"/>
  <c r="A41" i="445" s="1"/>
  <c r="A42" i="445" s="1"/>
  <c r="A43" i="445" s="1"/>
  <c r="A44" i="445" s="1"/>
  <c r="A45" i="445" s="1"/>
  <c r="A46" i="445" s="1"/>
  <c r="A47" i="445" s="1"/>
  <c r="A48" i="445" s="1"/>
  <c r="A49" i="445" s="1"/>
  <c r="A50" i="445" s="1"/>
  <c r="A51" i="445" s="1"/>
  <c r="A52" i="445" s="1"/>
  <c r="A53" i="445" s="1"/>
  <c r="A54" i="445" s="1"/>
  <c r="A55" i="445" s="1"/>
  <c r="A56" i="445" s="1"/>
  <c r="A57" i="445" s="1"/>
  <c r="A58" i="445" s="1"/>
  <c r="A59" i="445" s="1"/>
  <c r="A60" i="445" s="1"/>
  <c r="A61" i="445" s="1"/>
  <c r="A62" i="445" s="1"/>
  <c r="A63" i="445" s="1"/>
  <c r="A64" i="445" s="1"/>
  <c r="A65" i="445" s="1"/>
  <c r="A66" i="445" s="1"/>
  <c r="A67" i="445" s="1"/>
  <c r="A68" i="445" s="1"/>
  <c r="A69" i="445" s="1"/>
  <c r="A70" i="445" s="1"/>
  <c r="A71" i="445" s="1"/>
  <c r="A72" i="445" s="1"/>
  <c r="A73" i="445" s="1"/>
  <c r="A74" i="445" s="1"/>
  <c r="A75" i="445" s="1"/>
  <c r="A76" i="445" s="1"/>
  <c r="A77" i="445" s="1"/>
  <c r="A78" i="445" s="1"/>
  <c r="A79" i="445" s="1"/>
  <c r="A80" i="445" s="1"/>
  <c r="A81" i="445" s="1"/>
  <c r="A82" i="445" s="1"/>
  <c r="A83" i="445" s="1"/>
  <c r="A84" i="445" s="1"/>
  <c r="A85" i="445" s="1"/>
  <c r="A86" i="445" s="1"/>
  <c r="J905" i="9"/>
  <c r="D905" i="9"/>
  <c r="E905" i="9"/>
  <c r="F905" i="9"/>
  <c r="C905" i="9"/>
  <c r="J905" i="5"/>
  <c r="C905" i="5"/>
  <c r="D905" i="5"/>
  <c r="E905" i="5"/>
  <c r="B905" i="5"/>
  <c r="J905" i="4"/>
  <c r="C905" i="4"/>
  <c r="D905" i="4"/>
  <c r="E905" i="4"/>
  <c r="B905" i="4"/>
  <c r="H576" i="14"/>
  <c r="C576" i="14"/>
  <c r="D576" i="14"/>
  <c r="E576" i="14"/>
  <c r="B576" i="14"/>
  <c r="I905" i="2"/>
  <c r="C905" i="2"/>
  <c r="D905" i="2"/>
  <c r="E905" i="2"/>
  <c r="B905" i="2"/>
  <c r="C905" i="1"/>
  <c r="D905" i="1"/>
  <c r="E905" i="1"/>
  <c r="B905" i="1"/>
  <c r="K905" i="7"/>
  <c r="J906" i="7" s="1"/>
  <c r="C905" i="7"/>
  <c r="D905" i="7"/>
  <c r="E905" i="7"/>
  <c r="B905" i="7"/>
  <c r="M138" i="444"/>
  <c r="N15" i="444"/>
  <c r="N16" i="444"/>
  <c r="N17" i="444"/>
  <c r="N18" i="444"/>
  <c r="N14" i="444"/>
  <c r="N13" i="444"/>
  <c r="N11" i="444"/>
  <c r="D13" i="419" l="1"/>
  <c r="H906" i="2"/>
  <c r="G3" i="447"/>
  <c r="F905" i="4"/>
  <c r="I906" i="4" s="1"/>
  <c r="F576" i="14"/>
  <c r="G349" i="78"/>
  <c r="G576" i="14"/>
  <c r="I906" i="3"/>
  <c r="H905" i="9"/>
  <c r="G905" i="2"/>
  <c r="H3" i="447"/>
  <c r="F905" i="7"/>
  <c r="F905" i="5"/>
  <c r="I906" i="5" s="1"/>
  <c r="G905" i="1"/>
  <c r="G905" i="5"/>
  <c r="H349" i="78"/>
  <c r="H3" i="445"/>
  <c r="F905" i="1"/>
  <c r="G905" i="7"/>
  <c r="I906" i="7" s="1"/>
  <c r="G905" i="4"/>
  <c r="F905" i="2"/>
  <c r="G905" i="9"/>
  <c r="I349" i="78" l="1"/>
  <c r="H905" i="5"/>
  <c r="H905" i="4"/>
  <c r="H905" i="1"/>
  <c r="I905" i="9"/>
  <c r="H905" i="7"/>
  <c r="I904" i="8"/>
  <c r="C904" i="8"/>
  <c r="D904" i="8"/>
  <c r="E904" i="8"/>
  <c r="B904" i="8"/>
  <c r="J905" i="3"/>
  <c r="D905" i="3"/>
  <c r="E905" i="3"/>
  <c r="F905" i="3"/>
  <c r="C905" i="3"/>
  <c r="J348" i="78"/>
  <c r="D348" i="78"/>
  <c r="E348" i="78"/>
  <c r="F348" i="78"/>
  <c r="C348" i="78"/>
  <c r="J904" i="9"/>
  <c r="D904" i="9"/>
  <c r="E904" i="9"/>
  <c r="F904" i="9"/>
  <c r="C904" i="9"/>
  <c r="J904" i="5"/>
  <c r="C904" i="5"/>
  <c r="D904" i="5"/>
  <c r="E904" i="5"/>
  <c r="B904" i="5"/>
  <c r="J904" i="4"/>
  <c r="C904" i="4"/>
  <c r="D904" i="4"/>
  <c r="E904" i="4"/>
  <c r="B904" i="4"/>
  <c r="H575" i="14"/>
  <c r="C575" i="14"/>
  <c r="D575" i="14"/>
  <c r="E575" i="14"/>
  <c r="B575" i="14"/>
  <c r="I904" i="2"/>
  <c r="C904" i="2"/>
  <c r="D904" i="2"/>
  <c r="H905" i="2" s="1"/>
  <c r="E904" i="2"/>
  <c r="B904" i="2"/>
  <c r="I904" i="1"/>
  <c r="C904" i="1"/>
  <c r="D904" i="1"/>
  <c r="E904" i="1"/>
  <c r="B904" i="1"/>
  <c r="K904" i="7"/>
  <c r="L905" i="7" s="1"/>
  <c r="C904" i="7"/>
  <c r="E904" i="7"/>
  <c r="B904" i="7"/>
  <c r="F904" i="7" s="1"/>
  <c r="J905" i="7" s="1"/>
  <c r="F575" i="14" l="1"/>
  <c r="F904" i="8"/>
  <c r="G348" i="78"/>
  <c r="G905" i="3"/>
  <c r="G904" i="2"/>
  <c r="H348" i="78"/>
  <c r="G904" i="1"/>
  <c r="F904" i="5"/>
  <c r="I905" i="5" s="1"/>
  <c r="G575" i="14"/>
  <c r="G904" i="7"/>
  <c r="I905" i="7" s="1"/>
  <c r="F904" i="4"/>
  <c r="I905" i="4" s="1"/>
  <c r="F904" i="2"/>
  <c r="G904" i="4"/>
  <c r="H904" i="9"/>
  <c r="F904" i="1"/>
  <c r="H905" i="3"/>
  <c r="G904" i="8"/>
  <c r="G904" i="5"/>
  <c r="G904" i="9"/>
  <c r="H904" i="8" l="1"/>
  <c r="I905" i="3"/>
  <c r="I348" i="78"/>
  <c r="H904" i="1"/>
  <c r="H904" i="4"/>
  <c r="H904" i="7"/>
  <c r="H904" i="5"/>
  <c r="I904" i="9"/>
  <c r="I903" i="8"/>
  <c r="C903" i="8"/>
  <c r="D903" i="8"/>
  <c r="E903" i="8"/>
  <c r="B903" i="8"/>
  <c r="J904" i="3"/>
  <c r="D904" i="3"/>
  <c r="E904" i="3"/>
  <c r="F904" i="3"/>
  <c r="C904" i="3"/>
  <c r="J347" i="78"/>
  <c r="D347" i="78"/>
  <c r="E347" i="78"/>
  <c r="F347" i="78"/>
  <c r="C347" i="78"/>
  <c r="J903" i="9"/>
  <c r="D903" i="9"/>
  <c r="E903" i="9"/>
  <c r="F903" i="9"/>
  <c r="C903" i="9"/>
  <c r="J903" i="5"/>
  <c r="C903" i="5"/>
  <c r="D903" i="5"/>
  <c r="E903" i="5"/>
  <c r="B903" i="5"/>
  <c r="J903" i="4"/>
  <c r="C903" i="4"/>
  <c r="D903" i="4"/>
  <c r="E903" i="4"/>
  <c r="B903" i="4"/>
  <c r="H574" i="14"/>
  <c r="C574" i="14"/>
  <c r="D574" i="14"/>
  <c r="E574" i="14"/>
  <c r="B574" i="14"/>
  <c r="I903" i="2"/>
  <c r="C903" i="2"/>
  <c r="D903" i="2"/>
  <c r="H904" i="2" s="1"/>
  <c r="E903" i="2"/>
  <c r="B903" i="2"/>
  <c r="I903" i="1"/>
  <c r="C903" i="1"/>
  <c r="D903" i="1"/>
  <c r="E903" i="1"/>
  <c r="B903" i="1"/>
  <c r="K903" i="7"/>
  <c r="L904" i="7" s="1"/>
  <c r="C903" i="7"/>
  <c r="E903" i="7"/>
  <c r="B903" i="7"/>
  <c r="F903" i="2" l="1"/>
  <c r="F903" i="4"/>
  <c r="I904" i="4" s="1"/>
  <c r="F574" i="14"/>
  <c r="F903" i="8"/>
  <c r="F903" i="1"/>
  <c r="G903" i="4"/>
  <c r="G903" i="9"/>
  <c r="G903" i="7"/>
  <c r="I904" i="7" s="1"/>
  <c r="G904" i="3"/>
  <c r="F903" i="7"/>
  <c r="J904" i="7" s="1"/>
  <c r="H903" i="9"/>
  <c r="G903" i="2"/>
  <c r="H347" i="78"/>
  <c r="H904" i="3"/>
  <c r="G574" i="14"/>
  <c r="F903" i="5"/>
  <c r="I904" i="5" s="1"/>
  <c r="G903" i="8"/>
  <c r="G347" i="78"/>
  <c r="G903" i="5"/>
  <c r="G903" i="1"/>
  <c r="I902" i="8"/>
  <c r="C902" i="8"/>
  <c r="D902" i="8"/>
  <c r="E902" i="8"/>
  <c r="B902" i="8"/>
  <c r="J903" i="3"/>
  <c r="D903" i="3"/>
  <c r="E903" i="3"/>
  <c r="F903" i="3"/>
  <c r="C903" i="3"/>
  <c r="J346" i="78"/>
  <c r="D346" i="78"/>
  <c r="E346" i="78"/>
  <c r="F346" i="78"/>
  <c r="C346" i="78"/>
  <c r="J902" i="9"/>
  <c r="D902" i="9"/>
  <c r="E902" i="9"/>
  <c r="F902" i="9"/>
  <c r="C902" i="9"/>
  <c r="J902" i="5"/>
  <c r="C902" i="5"/>
  <c r="D902" i="5"/>
  <c r="E902" i="5"/>
  <c r="B902" i="5"/>
  <c r="J902" i="4"/>
  <c r="C902" i="4"/>
  <c r="D902" i="4"/>
  <c r="E902" i="4"/>
  <c r="B902" i="4"/>
  <c r="H573" i="14"/>
  <c r="C573" i="14"/>
  <c r="D573" i="14"/>
  <c r="E573" i="14"/>
  <c r="B573" i="14"/>
  <c r="I902" i="2"/>
  <c r="C902" i="2"/>
  <c r="D902" i="2"/>
  <c r="H903" i="2" s="1"/>
  <c r="E902" i="2"/>
  <c r="B902" i="2"/>
  <c r="I902" i="1"/>
  <c r="C902" i="1"/>
  <c r="D902" i="1"/>
  <c r="E902" i="1"/>
  <c r="B902" i="1"/>
  <c r="K902" i="7"/>
  <c r="L903" i="7" s="1"/>
  <c r="C902" i="7"/>
  <c r="E902" i="7"/>
  <c r="B902" i="7"/>
  <c r="C17" i="10"/>
  <c r="H903" i="4" l="1"/>
  <c r="H903" i="8"/>
  <c r="H903" i="1"/>
  <c r="I903" i="9"/>
  <c r="F573" i="14"/>
  <c r="I904" i="3"/>
  <c r="H903" i="7"/>
  <c r="I347" i="78"/>
  <c r="H903" i="5"/>
  <c r="G903" i="3"/>
  <c r="G346" i="78"/>
  <c r="G902" i="9"/>
  <c r="G902" i="7"/>
  <c r="F902" i="4"/>
  <c r="I903" i="4" s="1"/>
  <c r="G902" i="8"/>
  <c r="H346" i="78"/>
  <c r="F902" i="5"/>
  <c r="I903" i="5" s="1"/>
  <c r="G902" i="1"/>
  <c r="H902" i="9"/>
  <c r="G573" i="14"/>
  <c r="G902" i="4"/>
  <c r="F902" i="7"/>
  <c r="F902" i="8"/>
  <c r="F902" i="2"/>
  <c r="G902" i="2"/>
  <c r="H903" i="3"/>
  <c r="F902" i="1"/>
  <c r="G902" i="5"/>
  <c r="I901" i="8"/>
  <c r="C901" i="8"/>
  <c r="D901" i="8"/>
  <c r="E901" i="8"/>
  <c r="B901" i="8"/>
  <c r="J902" i="3"/>
  <c r="D902" i="3"/>
  <c r="E902" i="3"/>
  <c r="F902" i="3"/>
  <c r="C902" i="3"/>
  <c r="J345" i="78"/>
  <c r="D345" i="78"/>
  <c r="E345" i="78"/>
  <c r="F345" i="78"/>
  <c r="C345" i="78"/>
  <c r="J901" i="9"/>
  <c r="D901" i="9"/>
  <c r="E901" i="9"/>
  <c r="F901" i="9"/>
  <c r="C901" i="9"/>
  <c r="J901" i="5"/>
  <c r="C901" i="5"/>
  <c r="D901" i="5"/>
  <c r="E901" i="5"/>
  <c r="B901" i="5"/>
  <c r="J901" i="4"/>
  <c r="C901" i="4"/>
  <c r="D901" i="4"/>
  <c r="E901" i="4"/>
  <c r="B901" i="4"/>
  <c r="H572" i="14"/>
  <c r="C572" i="14"/>
  <c r="D572" i="14"/>
  <c r="E572" i="14"/>
  <c r="B572" i="14"/>
  <c r="I901" i="2"/>
  <c r="C901" i="2"/>
  <c r="D901" i="2"/>
  <c r="H902" i="2" s="1"/>
  <c r="E901" i="2"/>
  <c r="B901" i="2"/>
  <c r="I901" i="1"/>
  <c r="C901" i="1"/>
  <c r="D901" i="1"/>
  <c r="E901" i="1"/>
  <c r="B901" i="1"/>
  <c r="K901" i="7"/>
  <c r="L902" i="7" s="1"/>
  <c r="C901" i="7"/>
  <c r="E901" i="7"/>
  <c r="B901" i="7"/>
  <c r="I903" i="3" l="1"/>
  <c r="G345" i="78"/>
  <c r="I346" i="78"/>
  <c r="F901" i="2"/>
  <c r="I902" i="9"/>
  <c r="H902" i="5"/>
  <c r="J903" i="7"/>
  <c r="H902" i="7"/>
  <c r="I903" i="7"/>
  <c r="H902" i="8"/>
  <c r="H902" i="4"/>
  <c r="F572" i="14"/>
  <c r="G902" i="3"/>
  <c r="H902" i="1"/>
  <c r="G901" i="9"/>
  <c r="G901" i="7"/>
  <c r="I902" i="7" s="1"/>
  <c r="F901" i="7"/>
  <c r="J902" i="7" s="1"/>
  <c r="F901" i="1"/>
  <c r="H901" i="9"/>
  <c r="G572" i="14"/>
  <c r="F901" i="4"/>
  <c r="I902" i="4" s="1"/>
  <c r="H902" i="3"/>
  <c r="G901" i="1"/>
  <c r="G901" i="2"/>
  <c r="G901" i="4"/>
  <c r="F901" i="5"/>
  <c r="I902" i="5" s="1"/>
  <c r="H345" i="78"/>
  <c r="G901" i="8"/>
  <c r="F901" i="8"/>
  <c r="G901" i="5"/>
  <c r="I345" i="78" l="1"/>
  <c r="H901" i="8"/>
  <c r="I901" i="9"/>
  <c r="H901" i="1"/>
  <c r="H901" i="4"/>
  <c r="H901" i="5"/>
  <c r="I902" i="3"/>
  <c r="H901" i="7"/>
  <c r="I900" i="8"/>
  <c r="C900" i="8"/>
  <c r="D900" i="8"/>
  <c r="E900" i="8"/>
  <c r="B900" i="8"/>
  <c r="J901" i="3"/>
  <c r="D901" i="3"/>
  <c r="E901" i="3"/>
  <c r="F901" i="3"/>
  <c r="C901" i="3"/>
  <c r="J344" i="78"/>
  <c r="D344" i="78"/>
  <c r="E344" i="78"/>
  <c r="F344" i="78"/>
  <c r="C344" i="78"/>
  <c r="J900" i="9"/>
  <c r="D900" i="9"/>
  <c r="E900" i="9"/>
  <c r="F900" i="9"/>
  <c r="C900" i="9"/>
  <c r="J900" i="5"/>
  <c r="C900" i="5"/>
  <c r="D900" i="5"/>
  <c r="E900" i="5"/>
  <c r="B900" i="5"/>
  <c r="J900" i="4"/>
  <c r="C900" i="4"/>
  <c r="D900" i="4"/>
  <c r="E900" i="4"/>
  <c r="B900" i="4"/>
  <c r="H571" i="14"/>
  <c r="C571" i="14"/>
  <c r="D571" i="14"/>
  <c r="E571" i="14"/>
  <c r="B571" i="14"/>
  <c r="I900" i="2"/>
  <c r="C900" i="2"/>
  <c r="D900" i="2"/>
  <c r="H901" i="2" s="1"/>
  <c r="E900" i="2"/>
  <c r="B900" i="2"/>
  <c r="I900" i="1"/>
  <c r="C900" i="1"/>
  <c r="D900" i="1"/>
  <c r="E900" i="1"/>
  <c r="B900" i="1"/>
  <c r="K900" i="7"/>
  <c r="L901" i="7" s="1"/>
  <c r="C900" i="7"/>
  <c r="E900" i="7"/>
  <c r="B900" i="7"/>
  <c r="F900" i="2" l="1"/>
  <c r="F900" i="1"/>
  <c r="G900" i="9"/>
  <c r="G900" i="8"/>
  <c r="G900" i="7"/>
  <c r="I901" i="7" s="1"/>
  <c r="G344" i="78"/>
  <c r="G571" i="14"/>
  <c r="F900" i="5"/>
  <c r="I901" i="5" s="1"/>
  <c r="G900" i="4"/>
  <c r="G900" i="1"/>
  <c r="G900" i="2"/>
  <c r="G900" i="5"/>
  <c r="H344" i="78"/>
  <c r="G901" i="3"/>
  <c r="F571" i="14"/>
  <c r="H901" i="3"/>
  <c r="F900" i="4"/>
  <c r="I901" i="4" s="1"/>
  <c r="H900" i="9"/>
  <c r="F900" i="7"/>
  <c r="J901" i="7" s="1"/>
  <c r="K15" i="10" s="1"/>
  <c r="F900" i="8"/>
  <c r="H900" i="1" l="1"/>
  <c r="I344" i="78"/>
  <c r="H900" i="5"/>
  <c r="H900" i="4"/>
  <c r="I900" i="9"/>
  <c r="I901" i="3"/>
  <c r="H900" i="8"/>
  <c r="H900" i="7"/>
  <c r="I899" i="8"/>
  <c r="C899" i="8"/>
  <c r="D899" i="8"/>
  <c r="E899" i="8"/>
  <c r="B899" i="8"/>
  <c r="J900" i="3"/>
  <c r="D900" i="3"/>
  <c r="E900" i="3"/>
  <c r="F900" i="3"/>
  <c r="C900" i="3"/>
  <c r="J343" i="78"/>
  <c r="D343" i="78"/>
  <c r="E343" i="78"/>
  <c r="F343" i="78"/>
  <c r="C343" i="78"/>
  <c r="J899" i="9"/>
  <c r="D899" i="9"/>
  <c r="E899" i="9"/>
  <c r="F899" i="9"/>
  <c r="C899" i="9"/>
  <c r="J899" i="5"/>
  <c r="C899" i="5"/>
  <c r="D899" i="5"/>
  <c r="E899" i="5"/>
  <c r="B899" i="5"/>
  <c r="J899" i="4"/>
  <c r="C899" i="4"/>
  <c r="D899" i="4"/>
  <c r="E899" i="4"/>
  <c r="B899" i="4"/>
  <c r="H570" i="14"/>
  <c r="E570" i="14"/>
  <c r="C570" i="14"/>
  <c r="D570" i="14"/>
  <c r="B570" i="14"/>
  <c r="I899" i="2"/>
  <c r="C899" i="2"/>
  <c r="D899" i="2"/>
  <c r="H900" i="2" s="1"/>
  <c r="E899" i="2"/>
  <c r="B899" i="2"/>
  <c r="I899" i="1"/>
  <c r="C899" i="1"/>
  <c r="D899" i="1"/>
  <c r="E899" i="1"/>
  <c r="B899" i="1"/>
  <c r="K899" i="7"/>
  <c r="L900" i="7" s="1"/>
  <c r="C899" i="7"/>
  <c r="E899" i="7"/>
  <c r="B899" i="7"/>
  <c r="G343" i="78" l="1"/>
  <c r="G899" i="9"/>
  <c r="F899" i="1"/>
  <c r="F570" i="14"/>
  <c r="F899" i="2"/>
  <c r="G570" i="14"/>
  <c r="G900" i="3"/>
  <c r="G899" i="1"/>
  <c r="F899" i="8"/>
  <c r="G899" i="7"/>
  <c r="I900" i="7" s="1"/>
  <c r="H899" i="9"/>
  <c r="G899" i="2"/>
  <c r="H343" i="78"/>
  <c r="G899" i="4"/>
  <c r="H900" i="3"/>
  <c r="F899" i="7"/>
  <c r="J900" i="7" s="1"/>
  <c r="G899" i="5"/>
  <c r="F899" i="4"/>
  <c r="G899" i="8"/>
  <c r="F899" i="5"/>
  <c r="I900" i="5" s="1"/>
  <c r="I899" i="9" l="1"/>
  <c r="I900" i="3"/>
  <c r="I343" i="78"/>
  <c r="H899" i="1"/>
  <c r="H899" i="8"/>
  <c r="H899" i="7"/>
  <c r="H899" i="4"/>
  <c r="I900" i="4"/>
  <c r="H899" i="5"/>
  <c r="I898" i="8"/>
  <c r="C898" i="8"/>
  <c r="D898" i="8"/>
  <c r="E898" i="8"/>
  <c r="B898" i="8"/>
  <c r="J899" i="3"/>
  <c r="D899" i="3"/>
  <c r="E899" i="3"/>
  <c r="F899" i="3"/>
  <c r="C899" i="3"/>
  <c r="J342" i="78"/>
  <c r="D342" i="78"/>
  <c r="E342" i="78"/>
  <c r="F342" i="78"/>
  <c r="C342" i="78"/>
  <c r="J898" i="9"/>
  <c r="D898" i="9"/>
  <c r="E898" i="9"/>
  <c r="F898" i="9"/>
  <c r="C898" i="9"/>
  <c r="J898" i="5"/>
  <c r="C898" i="5"/>
  <c r="D898" i="5"/>
  <c r="E898" i="5"/>
  <c r="B898" i="5"/>
  <c r="J898" i="4"/>
  <c r="C898" i="4"/>
  <c r="D898" i="4"/>
  <c r="E898" i="4"/>
  <c r="B898" i="4"/>
  <c r="H569" i="14"/>
  <c r="C569" i="14"/>
  <c r="D569" i="14"/>
  <c r="E569" i="14"/>
  <c r="B569" i="14"/>
  <c r="I898" i="2"/>
  <c r="C898" i="2"/>
  <c r="D898" i="2"/>
  <c r="H899" i="2" s="1"/>
  <c r="E898" i="2"/>
  <c r="B898" i="2"/>
  <c r="I898" i="1"/>
  <c r="C898" i="1"/>
  <c r="D898" i="1"/>
  <c r="E898" i="1"/>
  <c r="B898" i="1"/>
  <c r="C898" i="7"/>
  <c r="E898" i="7"/>
  <c r="B898" i="7"/>
  <c r="K898" i="7"/>
  <c r="L899" i="7" l="1"/>
  <c r="F898" i="4"/>
  <c r="I899" i="4" s="1"/>
  <c r="F569" i="14"/>
  <c r="F898" i="8"/>
  <c r="G898" i="7"/>
  <c r="I899" i="7" s="1"/>
  <c r="F898" i="2"/>
  <c r="G898" i="9"/>
  <c r="G898" i="5"/>
  <c r="G898" i="2"/>
  <c r="H899" i="3"/>
  <c r="G342" i="78"/>
  <c r="F898" i="5"/>
  <c r="G899" i="3"/>
  <c r="G898" i="1"/>
  <c r="H898" i="9"/>
  <c r="G569" i="14"/>
  <c r="G898" i="4"/>
  <c r="G898" i="8"/>
  <c r="H342" i="78"/>
  <c r="F898" i="1"/>
  <c r="F898" i="7"/>
  <c r="H898" i="4" l="1"/>
  <c r="I899" i="3"/>
  <c r="I898" i="9"/>
  <c r="I342" i="78"/>
  <c r="H898" i="1"/>
  <c r="H898" i="8"/>
  <c r="H898" i="5"/>
  <c r="I899" i="5"/>
  <c r="H898" i="7"/>
  <c r="J899" i="7"/>
  <c r="I897" i="8"/>
  <c r="C897" i="8"/>
  <c r="D897" i="8"/>
  <c r="E897" i="8"/>
  <c r="B897" i="8"/>
  <c r="J898" i="3"/>
  <c r="D898" i="3"/>
  <c r="E898" i="3"/>
  <c r="F898" i="3"/>
  <c r="C898" i="3"/>
  <c r="J341" i="78"/>
  <c r="D341" i="78"/>
  <c r="E341" i="78"/>
  <c r="F341" i="78"/>
  <c r="C341" i="78"/>
  <c r="J897" i="9"/>
  <c r="D897" i="9"/>
  <c r="E897" i="9"/>
  <c r="F897" i="9"/>
  <c r="C897" i="9"/>
  <c r="J897" i="5"/>
  <c r="C897" i="5"/>
  <c r="D897" i="5"/>
  <c r="E897" i="5"/>
  <c r="B897" i="5"/>
  <c r="J897" i="4"/>
  <c r="C897" i="4"/>
  <c r="D897" i="4"/>
  <c r="E897" i="4"/>
  <c r="B897" i="4"/>
  <c r="H568" i="14"/>
  <c r="C568" i="14"/>
  <c r="D568" i="14"/>
  <c r="E568" i="14"/>
  <c r="B568" i="14"/>
  <c r="I897" i="2"/>
  <c r="C897" i="2"/>
  <c r="D897" i="2"/>
  <c r="H898" i="2" s="1"/>
  <c r="E897" i="2"/>
  <c r="B897" i="2"/>
  <c r="I897" i="1"/>
  <c r="C897" i="1"/>
  <c r="D897" i="1"/>
  <c r="E897" i="1"/>
  <c r="B897" i="1"/>
  <c r="K897" i="7"/>
  <c r="L898" i="7" s="1"/>
  <c r="C897" i="7"/>
  <c r="E897" i="7"/>
  <c r="B897" i="7"/>
  <c r="H897" i="9" l="1"/>
  <c r="F897" i="2"/>
  <c r="G898" i="3"/>
  <c r="F568" i="14"/>
  <c r="F897" i="4"/>
  <c r="I898" i="4" s="1"/>
  <c r="G897" i="4"/>
  <c r="F897" i="8"/>
  <c r="G897" i="9"/>
  <c r="F897" i="1"/>
  <c r="G897" i="5"/>
  <c r="G897" i="2"/>
  <c r="G897" i="1"/>
  <c r="G568" i="14"/>
  <c r="H341" i="78"/>
  <c r="H898" i="3"/>
  <c r="G341" i="78"/>
  <c r="F897" i="7"/>
  <c r="J898" i="7" s="1"/>
  <c r="G897" i="8"/>
  <c r="F897" i="5"/>
  <c r="I898" i="5" s="1"/>
  <c r="G897" i="7"/>
  <c r="I897" i="9" l="1"/>
  <c r="I898" i="3"/>
  <c r="I341" i="78"/>
  <c r="H897" i="1"/>
  <c r="H897" i="4"/>
  <c r="H897" i="8"/>
  <c r="H897" i="5"/>
  <c r="H897" i="7"/>
  <c r="I898" i="7"/>
  <c r="D17" i="10"/>
  <c r="E17" i="10"/>
  <c r="I896" i="8"/>
  <c r="C896" i="8"/>
  <c r="D896" i="8"/>
  <c r="E896" i="8"/>
  <c r="B896" i="8"/>
  <c r="J897" i="3"/>
  <c r="D897" i="3"/>
  <c r="E897" i="3"/>
  <c r="F897" i="3"/>
  <c r="C897" i="3"/>
  <c r="J340" i="78"/>
  <c r="D340" i="78"/>
  <c r="E340" i="78"/>
  <c r="F340" i="78"/>
  <c r="C340" i="78"/>
  <c r="J896" i="9"/>
  <c r="D896" i="9"/>
  <c r="E896" i="9"/>
  <c r="F896" i="9"/>
  <c r="C896" i="9"/>
  <c r="J896" i="5"/>
  <c r="C896" i="5"/>
  <c r="D896" i="5"/>
  <c r="E896" i="5"/>
  <c r="B896" i="5"/>
  <c r="J896" i="4"/>
  <c r="C896" i="4"/>
  <c r="D896" i="4"/>
  <c r="E896" i="4"/>
  <c r="B896" i="4"/>
  <c r="H567" i="14"/>
  <c r="C567" i="14"/>
  <c r="D567" i="14"/>
  <c r="E567" i="14"/>
  <c r="B567" i="14"/>
  <c r="I896" i="2"/>
  <c r="C896" i="2"/>
  <c r="D896" i="2"/>
  <c r="H897" i="2" s="1"/>
  <c r="E896" i="2"/>
  <c r="B896" i="2"/>
  <c r="I896" i="1"/>
  <c r="C896" i="1"/>
  <c r="D896" i="1"/>
  <c r="E896" i="1"/>
  <c r="B896" i="1"/>
  <c r="K896" i="7"/>
  <c r="L897" i="7" s="1"/>
  <c r="C896" i="7"/>
  <c r="E896" i="7"/>
  <c r="B896" i="7"/>
  <c r="F896" i="7" s="1"/>
  <c r="J897" i="7" s="1"/>
  <c r="B894" i="7"/>
  <c r="B895" i="7"/>
  <c r="G896" i="9" l="1"/>
  <c r="F896" i="4"/>
  <c r="I897" i="4" s="1"/>
  <c r="F896" i="1"/>
  <c r="G897" i="3"/>
  <c r="F896" i="5"/>
  <c r="I897" i="5" s="1"/>
  <c r="G896" i="1"/>
  <c r="F17" i="10"/>
  <c r="F567" i="14"/>
  <c r="F896" i="8"/>
  <c r="G340" i="78"/>
  <c r="G896" i="2"/>
  <c r="G567" i="14"/>
  <c r="H340" i="78"/>
  <c r="G896" i="7"/>
  <c r="I897" i="7" s="1"/>
  <c r="H896" i="9"/>
  <c r="F896" i="2"/>
  <c r="G896" i="4"/>
  <c r="G896" i="8"/>
  <c r="H897" i="3"/>
  <c r="G896" i="5"/>
  <c r="H566" i="14"/>
  <c r="I895" i="8"/>
  <c r="C895" i="8"/>
  <c r="D895" i="8"/>
  <c r="E895" i="8"/>
  <c r="B895" i="8"/>
  <c r="J896" i="3"/>
  <c r="D896" i="3"/>
  <c r="E896" i="3"/>
  <c r="F896" i="3"/>
  <c r="C896" i="3"/>
  <c r="J339" i="78"/>
  <c r="D339" i="78"/>
  <c r="E339" i="78"/>
  <c r="F339" i="78"/>
  <c r="C339" i="78"/>
  <c r="J895" i="9"/>
  <c r="D895" i="9"/>
  <c r="E895" i="9"/>
  <c r="F895" i="9"/>
  <c r="C895" i="9"/>
  <c r="J895" i="5"/>
  <c r="C895" i="5"/>
  <c r="D895" i="5"/>
  <c r="E895" i="5"/>
  <c r="B895" i="5"/>
  <c r="J895" i="4"/>
  <c r="C895" i="4"/>
  <c r="D895" i="4"/>
  <c r="E895" i="4"/>
  <c r="B895" i="4"/>
  <c r="C566" i="14"/>
  <c r="D566" i="14"/>
  <c r="E566" i="14"/>
  <c r="B566" i="14"/>
  <c r="I895" i="2"/>
  <c r="C895" i="2"/>
  <c r="D895" i="2"/>
  <c r="H896" i="2" s="1"/>
  <c r="E895" i="2"/>
  <c r="B895" i="2"/>
  <c r="I895" i="1"/>
  <c r="C895" i="1"/>
  <c r="D895" i="1"/>
  <c r="E895" i="1"/>
  <c r="B895" i="1"/>
  <c r="K895" i="7"/>
  <c r="L896" i="7" s="1"/>
  <c r="C895" i="7"/>
  <c r="D895" i="7"/>
  <c r="F895" i="7" s="1"/>
  <c r="E895" i="7"/>
  <c r="H896" i="4" l="1"/>
  <c r="I896" i="9"/>
  <c r="I897" i="3"/>
  <c r="H896" i="1"/>
  <c r="H896" i="8"/>
  <c r="F895" i="2"/>
  <c r="I340" i="78"/>
  <c r="F895" i="5"/>
  <c r="I896" i="5" s="1"/>
  <c r="H896" i="7"/>
  <c r="F895" i="1"/>
  <c r="H896" i="5"/>
  <c r="G895" i="9"/>
  <c r="G895" i="5"/>
  <c r="F895" i="8"/>
  <c r="H896" i="3"/>
  <c r="F566" i="14"/>
  <c r="G896" i="3"/>
  <c r="H339" i="78"/>
  <c r="F895" i="4"/>
  <c r="I896" i="4" s="1"/>
  <c r="G895" i="8"/>
  <c r="G895" i="1"/>
  <c r="G895" i="2"/>
  <c r="H895" i="9"/>
  <c r="G339" i="78"/>
  <c r="G566" i="14"/>
  <c r="G895" i="4"/>
  <c r="G895" i="7"/>
  <c r="I896" i="7" s="1"/>
  <c r="J896" i="7"/>
  <c r="I895" i="9" l="1"/>
  <c r="H895" i="5"/>
  <c r="H895" i="8"/>
  <c r="I339" i="78"/>
  <c r="H895" i="1"/>
  <c r="I896" i="3"/>
  <c r="H895" i="4"/>
  <c r="H895" i="7"/>
  <c r="I894" i="8"/>
  <c r="C894" i="8"/>
  <c r="D894" i="8"/>
  <c r="E894" i="8"/>
  <c r="B894" i="8"/>
  <c r="J895" i="3"/>
  <c r="D895" i="3"/>
  <c r="E895" i="3"/>
  <c r="F895" i="3"/>
  <c r="C895" i="3"/>
  <c r="J338" i="78"/>
  <c r="D338" i="78"/>
  <c r="E338" i="78"/>
  <c r="F338" i="78"/>
  <c r="C338" i="78"/>
  <c r="J894" i="9"/>
  <c r="D894" i="9"/>
  <c r="E894" i="9"/>
  <c r="F894" i="9"/>
  <c r="C894" i="9"/>
  <c r="J894" i="5"/>
  <c r="C894" i="5"/>
  <c r="D894" i="5"/>
  <c r="E894" i="5"/>
  <c r="B894" i="5"/>
  <c r="J894" i="4"/>
  <c r="C894" i="4"/>
  <c r="D894" i="4"/>
  <c r="E894" i="4"/>
  <c r="B894" i="4"/>
  <c r="H565" i="14"/>
  <c r="C565" i="14"/>
  <c r="D565" i="14"/>
  <c r="E565" i="14"/>
  <c r="B565" i="14"/>
  <c r="I894" i="2"/>
  <c r="C894" i="2"/>
  <c r="D894" i="2"/>
  <c r="H895" i="2" s="1"/>
  <c r="E894" i="2"/>
  <c r="B894" i="2"/>
  <c r="I894" i="1"/>
  <c r="C894" i="1"/>
  <c r="D894" i="1"/>
  <c r="E894" i="1"/>
  <c r="B894" i="1"/>
  <c r="K894" i="7"/>
  <c r="L895" i="7" s="1"/>
  <c r="C894" i="7"/>
  <c r="D894" i="7"/>
  <c r="E894" i="7"/>
  <c r="G894" i="8" l="1"/>
  <c r="H895" i="3"/>
  <c r="G565" i="14"/>
  <c r="G894" i="2"/>
  <c r="F565" i="14"/>
  <c r="H894" i="9"/>
  <c r="F894" i="8"/>
  <c r="F894" i="2"/>
  <c r="G338" i="78"/>
  <c r="G894" i="4"/>
  <c r="G894" i="1"/>
  <c r="G894" i="5"/>
  <c r="G894" i="7"/>
  <c r="I895" i="7" s="1"/>
  <c r="G894" i="9"/>
  <c r="F894" i="5"/>
  <c r="I895" i="5" s="1"/>
  <c r="F894" i="7"/>
  <c r="F894" i="1"/>
  <c r="F894" i="4"/>
  <c r="H338" i="78"/>
  <c r="G895" i="3"/>
  <c r="H894" i="8" l="1"/>
  <c r="I895" i="3"/>
  <c r="I894" i="9"/>
  <c r="I338" i="78"/>
  <c r="H894" i="1"/>
  <c r="H894" i="5"/>
  <c r="H894" i="4"/>
  <c r="I895" i="4"/>
  <c r="H894" i="7"/>
  <c r="J895" i="7"/>
  <c r="I893" i="8"/>
  <c r="C893" i="8"/>
  <c r="D893" i="8"/>
  <c r="E893" i="8"/>
  <c r="B893" i="8"/>
  <c r="J894" i="3"/>
  <c r="D894" i="3"/>
  <c r="E894" i="3"/>
  <c r="F894" i="3"/>
  <c r="C894" i="3"/>
  <c r="J337" i="78"/>
  <c r="D337" i="78"/>
  <c r="E337" i="78"/>
  <c r="F337" i="78"/>
  <c r="C337" i="78"/>
  <c r="J893" i="9"/>
  <c r="D893" i="9"/>
  <c r="E893" i="9"/>
  <c r="F893" i="9"/>
  <c r="C893" i="9"/>
  <c r="J893" i="5"/>
  <c r="C893" i="5"/>
  <c r="D893" i="5"/>
  <c r="E893" i="5"/>
  <c r="B893" i="5"/>
  <c r="J893" i="4"/>
  <c r="C893" i="4"/>
  <c r="D893" i="4"/>
  <c r="E893" i="4"/>
  <c r="B893" i="4"/>
  <c r="H564" i="14"/>
  <c r="C564" i="14"/>
  <c r="D564" i="14"/>
  <c r="E564" i="14"/>
  <c r="B564" i="14"/>
  <c r="I893" i="2"/>
  <c r="C893" i="2"/>
  <c r="D893" i="2"/>
  <c r="H894" i="2" s="1"/>
  <c r="E893" i="2"/>
  <c r="B893" i="2"/>
  <c r="I893" i="1"/>
  <c r="C893" i="1"/>
  <c r="D893" i="1"/>
  <c r="E893" i="1"/>
  <c r="B893" i="1"/>
  <c r="K893" i="7"/>
  <c r="L894" i="7" s="1"/>
  <c r="C893" i="7"/>
  <c r="D893" i="7"/>
  <c r="E893" i="7"/>
  <c r="B893" i="7"/>
  <c r="I892" i="8"/>
  <c r="C892" i="8"/>
  <c r="D892" i="8"/>
  <c r="E892" i="8"/>
  <c r="B892" i="8"/>
  <c r="J893" i="3"/>
  <c r="D893" i="3"/>
  <c r="E893" i="3"/>
  <c r="F893" i="3"/>
  <c r="C893" i="3"/>
  <c r="J336" i="78"/>
  <c r="D336" i="78"/>
  <c r="E336" i="78"/>
  <c r="F336" i="78"/>
  <c r="C336" i="78"/>
  <c r="J892" i="9"/>
  <c r="D892" i="9"/>
  <c r="E892" i="9"/>
  <c r="F892" i="9"/>
  <c r="C892" i="9"/>
  <c r="J892" i="5"/>
  <c r="C892" i="5"/>
  <c r="D892" i="5"/>
  <c r="E892" i="5"/>
  <c r="B892" i="5"/>
  <c r="J892" i="4"/>
  <c r="C892" i="4"/>
  <c r="D892" i="4"/>
  <c r="E892" i="4"/>
  <c r="B892" i="4"/>
  <c r="H563" i="14"/>
  <c r="C563" i="14"/>
  <c r="D563" i="14"/>
  <c r="E563" i="14"/>
  <c r="B563" i="14"/>
  <c r="I892" i="2"/>
  <c r="C892" i="2"/>
  <c r="D892" i="2"/>
  <c r="E892" i="2"/>
  <c r="B892" i="2"/>
  <c r="I892" i="1"/>
  <c r="C892" i="1"/>
  <c r="D892" i="1"/>
  <c r="E892" i="1"/>
  <c r="B892" i="1"/>
  <c r="K892" i="7"/>
  <c r="C892" i="7"/>
  <c r="D892" i="7"/>
  <c r="E892" i="7"/>
  <c r="B892" i="7"/>
  <c r="I891" i="8"/>
  <c r="C891" i="8"/>
  <c r="D891" i="8"/>
  <c r="E891" i="8"/>
  <c r="B891" i="8"/>
  <c r="J892" i="3"/>
  <c r="D892" i="3"/>
  <c r="E892" i="3"/>
  <c r="F892" i="3"/>
  <c r="C892" i="3"/>
  <c r="J335" i="78"/>
  <c r="D335" i="78"/>
  <c r="E335" i="78"/>
  <c r="F335" i="78"/>
  <c r="C335" i="78"/>
  <c r="J891" i="9"/>
  <c r="D891" i="9"/>
  <c r="E891" i="9"/>
  <c r="F891" i="9"/>
  <c r="C891" i="9"/>
  <c r="J891" i="5"/>
  <c r="C891" i="5"/>
  <c r="D891" i="5"/>
  <c r="E891" i="5"/>
  <c r="B891" i="5"/>
  <c r="J891" i="4"/>
  <c r="C891" i="4"/>
  <c r="D891" i="4"/>
  <c r="E891" i="4"/>
  <c r="B891" i="4"/>
  <c r="H562" i="14"/>
  <c r="C562" i="14"/>
  <c r="D562" i="14"/>
  <c r="E562" i="14"/>
  <c r="B562" i="14"/>
  <c r="I891" i="2"/>
  <c r="C891" i="2"/>
  <c r="D891" i="2"/>
  <c r="E891" i="2"/>
  <c r="B891" i="2"/>
  <c r="I891" i="1"/>
  <c r="C891" i="1"/>
  <c r="D891" i="1"/>
  <c r="E891" i="1"/>
  <c r="B891" i="1"/>
  <c r="K891" i="7"/>
  <c r="C891" i="7"/>
  <c r="D891" i="7"/>
  <c r="E891" i="7"/>
  <c r="B891" i="7"/>
  <c r="F892" i="7" l="1"/>
  <c r="G893" i="5"/>
  <c r="H336" i="78"/>
  <c r="G893" i="1"/>
  <c r="F893" i="2"/>
  <c r="G893" i="9"/>
  <c r="G893" i="3"/>
  <c r="H337" i="78"/>
  <c r="G892" i="8"/>
  <c r="G564" i="14"/>
  <c r="F891" i="2"/>
  <c r="G891" i="9"/>
  <c r="H335" i="78"/>
  <c r="G891" i="8"/>
  <c r="G892" i="7"/>
  <c r="F892" i="5"/>
  <c r="H893" i="3"/>
  <c r="F892" i="8"/>
  <c r="G893" i="7"/>
  <c r="I894" i="7" s="1"/>
  <c r="G893" i="2"/>
  <c r="F564" i="14"/>
  <c r="G893" i="4"/>
  <c r="H893" i="9"/>
  <c r="G337" i="78"/>
  <c r="G335" i="78"/>
  <c r="G563" i="14"/>
  <c r="F893" i="8"/>
  <c r="H894" i="3"/>
  <c r="G892" i="2"/>
  <c r="F563" i="14"/>
  <c r="G892" i="9"/>
  <c r="F893" i="7"/>
  <c r="L893" i="7"/>
  <c r="H893" i="2"/>
  <c r="F893" i="4"/>
  <c r="G894" i="3"/>
  <c r="G893" i="8"/>
  <c r="G892" i="4"/>
  <c r="G336" i="78"/>
  <c r="F893" i="1"/>
  <c r="F893" i="5"/>
  <c r="F892" i="4"/>
  <c r="G892" i="5"/>
  <c r="H892" i="9"/>
  <c r="L892" i="7"/>
  <c r="H892" i="2"/>
  <c r="F892" i="2"/>
  <c r="F891" i="5"/>
  <c r="G891" i="7"/>
  <c r="H891" i="9"/>
  <c r="F891" i="7"/>
  <c r="G891" i="4"/>
  <c r="H892" i="3"/>
  <c r="F891" i="4"/>
  <c r="F891" i="8"/>
  <c r="G891" i="2"/>
  <c r="G891" i="5"/>
  <c r="G892" i="3"/>
  <c r="I890" i="8"/>
  <c r="C890" i="8"/>
  <c r="D890" i="8"/>
  <c r="E890" i="8"/>
  <c r="B890" i="8"/>
  <c r="J891" i="3"/>
  <c r="D891" i="3"/>
  <c r="E891" i="3"/>
  <c r="F891" i="3"/>
  <c r="C891" i="3"/>
  <c r="J334" i="78"/>
  <c r="D334" i="78"/>
  <c r="E334" i="78"/>
  <c r="F334" i="78"/>
  <c r="C334" i="78"/>
  <c r="J890" i="9"/>
  <c r="D890" i="9"/>
  <c r="E890" i="9"/>
  <c r="F890" i="9"/>
  <c r="C890" i="9"/>
  <c r="J890" i="5"/>
  <c r="C890" i="5"/>
  <c r="D890" i="5"/>
  <c r="E890" i="5"/>
  <c r="B890" i="5"/>
  <c r="J890" i="4"/>
  <c r="C890" i="4"/>
  <c r="D890" i="4"/>
  <c r="E890" i="4"/>
  <c r="B890" i="4"/>
  <c r="H561" i="14"/>
  <c r="C561" i="14"/>
  <c r="D561" i="14"/>
  <c r="E561" i="14"/>
  <c r="B561" i="14"/>
  <c r="I890" i="2"/>
  <c r="C890" i="2"/>
  <c r="D890" i="2"/>
  <c r="H891" i="2" s="1"/>
  <c r="E890" i="2"/>
  <c r="B890" i="2"/>
  <c r="I890" i="1"/>
  <c r="C890" i="1"/>
  <c r="D890" i="1"/>
  <c r="E890" i="1"/>
  <c r="B890" i="1"/>
  <c r="K890" i="7"/>
  <c r="L891" i="7" s="1"/>
  <c r="C890" i="7"/>
  <c r="D890" i="7"/>
  <c r="E890" i="7"/>
  <c r="B890" i="7"/>
  <c r="I336" i="78" l="1"/>
  <c r="H892" i="7"/>
  <c r="H893" i="5"/>
  <c r="I893" i="9"/>
  <c r="H893" i="1"/>
  <c r="I337" i="78"/>
  <c r="I893" i="3"/>
  <c r="H892" i="8"/>
  <c r="I335" i="78"/>
  <c r="I892" i="9"/>
  <c r="I893" i="4"/>
  <c r="H892" i="5"/>
  <c r="H891" i="8"/>
  <c r="I893" i="7"/>
  <c r="I892" i="5"/>
  <c r="I891" i="9"/>
  <c r="H893" i="8"/>
  <c r="I892" i="7"/>
  <c r="I894" i="3"/>
  <c r="I893" i="5"/>
  <c r="I894" i="5"/>
  <c r="H893" i="7"/>
  <c r="J894" i="7"/>
  <c r="J893" i="7"/>
  <c r="H893" i="4"/>
  <c r="I894" i="4"/>
  <c r="H891" i="4"/>
  <c r="H892" i="4"/>
  <c r="H891" i="7"/>
  <c r="G890" i="5"/>
  <c r="H891" i="5"/>
  <c r="J892" i="7"/>
  <c r="I892" i="4"/>
  <c r="I892" i="3"/>
  <c r="F890" i="5"/>
  <c r="I891" i="5" s="1"/>
  <c r="G891" i="3"/>
  <c r="G890" i="8"/>
  <c r="F890" i="8"/>
  <c r="H891" i="3"/>
  <c r="G890" i="7"/>
  <c r="I891" i="7" s="1"/>
  <c r="J333" i="78"/>
  <c r="I889" i="8"/>
  <c r="C889" i="8"/>
  <c r="D889" i="8"/>
  <c r="E889" i="8"/>
  <c r="B889" i="8"/>
  <c r="J890" i="3"/>
  <c r="D890" i="3"/>
  <c r="E890" i="3"/>
  <c r="F890" i="3"/>
  <c r="C890" i="3"/>
  <c r="D333" i="78"/>
  <c r="E333" i="78"/>
  <c r="F333" i="78"/>
  <c r="C333" i="78"/>
  <c r="J889" i="9"/>
  <c r="D889" i="9"/>
  <c r="E889" i="9"/>
  <c r="F889" i="9"/>
  <c r="C889" i="9"/>
  <c r="J889" i="5"/>
  <c r="C889" i="5"/>
  <c r="D889" i="5"/>
  <c r="E889" i="5"/>
  <c r="B889" i="5"/>
  <c r="J889" i="4"/>
  <c r="C889" i="4"/>
  <c r="D889" i="4"/>
  <c r="E889" i="4"/>
  <c r="B889" i="4"/>
  <c r="H560" i="14"/>
  <c r="C560" i="14"/>
  <c r="D560" i="14"/>
  <c r="E560" i="14"/>
  <c r="B560" i="14"/>
  <c r="I889" i="2"/>
  <c r="C889" i="2"/>
  <c r="D889" i="2"/>
  <c r="E889" i="2"/>
  <c r="B889" i="2"/>
  <c r="I889" i="1"/>
  <c r="C889" i="1"/>
  <c r="D889" i="1"/>
  <c r="E889" i="1"/>
  <c r="B889" i="1"/>
  <c r="K889" i="7"/>
  <c r="L890" i="7" s="1"/>
  <c r="C889" i="7"/>
  <c r="E889" i="7"/>
  <c r="B889" i="7"/>
  <c r="H890" i="8" l="1"/>
  <c r="H890" i="5"/>
  <c r="I891" i="3"/>
  <c r="H890" i="3"/>
  <c r="G890" i="3"/>
  <c r="I888" i="8"/>
  <c r="C888" i="8"/>
  <c r="D888" i="8"/>
  <c r="E888" i="8"/>
  <c r="B888" i="8"/>
  <c r="J889" i="3"/>
  <c r="D889" i="3"/>
  <c r="E889" i="3"/>
  <c r="F889" i="3"/>
  <c r="C889" i="3"/>
  <c r="J332" i="78"/>
  <c r="D332" i="78"/>
  <c r="E332" i="78"/>
  <c r="F332" i="78"/>
  <c r="C332" i="78"/>
  <c r="J888" i="9"/>
  <c r="D888" i="9"/>
  <c r="E888" i="9"/>
  <c r="F888" i="9"/>
  <c r="C888" i="9"/>
  <c r="J888" i="5"/>
  <c r="C888" i="5"/>
  <c r="D888" i="5"/>
  <c r="E888" i="5"/>
  <c r="B888" i="5"/>
  <c r="J888" i="4"/>
  <c r="C888" i="4"/>
  <c r="D888" i="4"/>
  <c r="E888" i="4"/>
  <c r="B888" i="4"/>
  <c r="H559" i="14"/>
  <c r="G560" i="14"/>
  <c r="F560" i="14"/>
  <c r="F561" i="14"/>
  <c r="G561" i="14"/>
  <c r="F562" i="14"/>
  <c r="G562" i="14"/>
  <c r="C559" i="14"/>
  <c r="D559" i="14"/>
  <c r="E559" i="14"/>
  <c r="B559" i="14"/>
  <c r="I888" i="2"/>
  <c r="C888" i="2"/>
  <c r="D888" i="2"/>
  <c r="E888" i="2"/>
  <c r="B888" i="2"/>
  <c r="I888" i="1"/>
  <c r="C888" i="1"/>
  <c r="D888" i="1"/>
  <c r="E888" i="1"/>
  <c r="B888" i="1"/>
  <c r="K888" i="7"/>
  <c r="L889" i="7" s="1"/>
  <c r="F889" i="7"/>
  <c r="G889" i="7"/>
  <c r="I890" i="7" s="1"/>
  <c r="F890" i="7"/>
  <c r="J891" i="7" s="1"/>
  <c r="C888" i="7"/>
  <c r="E888" i="7"/>
  <c r="B888" i="7"/>
  <c r="I890" i="3" l="1"/>
  <c r="J890" i="7"/>
  <c r="G888" i="7"/>
  <c r="I889" i="7" s="1"/>
  <c r="F888" i="7"/>
  <c r="H890" i="7"/>
  <c r="H889" i="7"/>
  <c r="H888" i="7" l="1"/>
  <c r="J889" i="7"/>
  <c r="K885" i="7"/>
  <c r="K886" i="7"/>
  <c r="I887" i="8"/>
  <c r="J888" i="3"/>
  <c r="J331" i="78"/>
  <c r="J887" i="9"/>
  <c r="J887" i="5"/>
  <c r="J887" i="4"/>
  <c r="H558" i="14"/>
  <c r="I887" i="2"/>
  <c r="I887" i="1"/>
  <c r="A13" i="425"/>
  <c r="A11" i="425"/>
  <c r="A9" i="425"/>
  <c r="A8" i="425"/>
  <c r="A6" i="425"/>
  <c r="A5" i="425"/>
  <c r="E15" i="425" l="1"/>
  <c r="L886" i="7"/>
  <c r="K887" i="7"/>
  <c r="L888" i="7" l="1"/>
  <c r="L887" i="7"/>
  <c r="C887" i="8"/>
  <c r="D887" i="8"/>
  <c r="E887" i="8"/>
  <c r="B887" i="8"/>
  <c r="D888" i="3"/>
  <c r="E888" i="3"/>
  <c r="F888" i="3"/>
  <c r="C888" i="3"/>
  <c r="D331" i="78"/>
  <c r="E331" i="78"/>
  <c r="F331" i="78"/>
  <c r="C331" i="78"/>
  <c r="D887" i="9"/>
  <c r="E887" i="9"/>
  <c r="F887" i="9"/>
  <c r="C887" i="9"/>
  <c r="C887" i="5"/>
  <c r="D887" i="5"/>
  <c r="E887" i="5"/>
  <c r="B887" i="5"/>
  <c r="C887" i="4"/>
  <c r="D887" i="4"/>
  <c r="E887" i="4"/>
  <c r="B887" i="4"/>
  <c r="C558" i="14"/>
  <c r="D558" i="14"/>
  <c r="E558" i="14"/>
  <c r="B558" i="14"/>
  <c r="C887" i="2"/>
  <c r="D887" i="2"/>
  <c r="E887" i="2"/>
  <c r="B887" i="2"/>
  <c r="C887" i="1"/>
  <c r="D887" i="1"/>
  <c r="E887" i="1"/>
  <c r="B887" i="1"/>
  <c r="C887" i="7"/>
  <c r="D887" i="7"/>
  <c r="E887" i="7"/>
  <c r="B887" i="7"/>
  <c r="G887" i="7" l="1"/>
  <c r="I888" i="7" s="1"/>
  <c r="F887" i="7"/>
  <c r="J888" i="7" s="1"/>
  <c r="H887" i="7" l="1"/>
  <c r="C886" i="8"/>
  <c r="D886" i="8"/>
  <c r="E886" i="8"/>
  <c r="B886" i="8"/>
  <c r="D887" i="3"/>
  <c r="E887" i="3"/>
  <c r="F887" i="3"/>
  <c r="C887" i="3"/>
  <c r="D330" i="78"/>
  <c r="E330" i="78"/>
  <c r="F330" i="78"/>
  <c r="C330" i="78"/>
  <c r="D886" i="9"/>
  <c r="E886" i="9"/>
  <c r="F886" i="9"/>
  <c r="C886" i="9"/>
  <c r="C886" i="5"/>
  <c r="D886" i="5"/>
  <c r="E886" i="5"/>
  <c r="B886" i="5"/>
  <c r="C886" i="4"/>
  <c r="D886" i="4"/>
  <c r="E886" i="4"/>
  <c r="B886" i="4"/>
  <c r="C557" i="14"/>
  <c r="D557" i="14"/>
  <c r="E557" i="14"/>
  <c r="B557" i="14"/>
  <c r="C886" i="2"/>
  <c r="D886" i="2"/>
  <c r="E886" i="2"/>
  <c r="B886" i="2"/>
  <c r="C886" i="1"/>
  <c r="D886" i="1"/>
  <c r="E886" i="1"/>
  <c r="B886" i="1"/>
  <c r="C886" i="7"/>
  <c r="E886" i="7"/>
  <c r="B886" i="7"/>
  <c r="F886" i="7" l="1"/>
  <c r="J887" i="7" s="1"/>
  <c r="G886" i="7"/>
  <c r="C885" i="8"/>
  <c r="D885" i="8"/>
  <c r="E885" i="8"/>
  <c r="B885" i="8"/>
  <c r="F887" i="8"/>
  <c r="G887" i="8"/>
  <c r="F888" i="8"/>
  <c r="G888" i="8"/>
  <c r="F889" i="8"/>
  <c r="G889" i="8"/>
  <c r="D886" i="3"/>
  <c r="E886" i="3"/>
  <c r="F886" i="3"/>
  <c r="C886" i="3"/>
  <c r="D329" i="78"/>
  <c r="E329" i="78"/>
  <c r="F329" i="78"/>
  <c r="C329" i="78"/>
  <c r="D885" i="9"/>
  <c r="E885" i="9"/>
  <c r="F885" i="9"/>
  <c r="C885" i="9"/>
  <c r="C885" i="5"/>
  <c r="D885" i="5"/>
  <c r="E885" i="5"/>
  <c r="B885" i="5"/>
  <c r="C885" i="4"/>
  <c r="D885" i="4"/>
  <c r="E885" i="4"/>
  <c r="B885" i="4"/>
  <c r="F886" i="4"/>
  <c r="G886" i="4"/>
  <c r="F887" i="4"/>
  <c r="G887" i="4"/>
  <c r="F888" i="4"/>
  <c r="G888" i="4"/>
  <c r="F889" i="4"/>
  <c r="G889" i="4"/>
  <c r="F890" i="4"/>
  <c r="G890" i="4"/>
  <c r="C556" i="14"/>
  <c r="D556" i="14"/>
  <c r="E556" i="14"/>
  <c r="B556" i="14"/>
  <c r="F558" i="14"/>
  <c r="G558" i="14"/>
  <c r="F559" i="14"/>
  <c r="G559" i="14"/>
  <c r="C885" i="2"/>
  <c r="D885" i="2"/>
  <c r="H886" i="2" s="1"/>
  <c r="E885" i="2"/>
  <c r="B885" i="2"/>
  <c r="F886" i="2"/>
  <c r="G886" i="2"/>
  <c r="F887" i="2"/>
  <c r="G887" i="2"/>
  <c r="H887" i="2"/>
  <c r="F888" i="2"/>
  <c r="G888" i="2"/>
  <c r="H888" i="2"/>
  <c r="F889" i="2"/>
  <c r="G889" i="2"/>
  <c r="H889" i="2"/>
  <c r="F890" i="2"/>
  <c r="G890" i="2"/>
  <c r="H890" i="2"/>
  <c r="F886" i="1"/>
  <c r="G886" i="1"/>
  <c r="F887" i="1"/>
  <c r="G887" i="1"/>
  <c r="F888" i="1"/>
  <c r="G888" i="1"/>
  <c r="F889" i="1"/>
  <c r="G889" i="1"/>
  <c r="F890" i="1"/>
  <c r="G890" i="1"/>
  <c r="F891" i="1"/>
  <c r="G891" i="1"/>
  <c r="F892" i="1"/>
  <c r="G892" i="1"/>
  <c r="C885" i="1"/>
  <c r="D885" i="1"/>
  <c r="E885" i="1"/>
  <c r="B885" i="1"/>
  <c r="C885" i="7"/>
  <c r="E885" i="7"/>
  <c r="B885" i="7"/>
  <c r="F885" i="7" s="1"/>
  <c r="H890" i="1" l="1"/>
  <c r="H888" i="4"/>
  <c r="H891" i="1"/>
  <c r="H889" i="1"/>
  <c r="H887" i="1"/>
  <c r="F885" i="1"/>
  <c r="H890" i="4"/>
  <c r="I891" i="4"/>
  <c r="H886" i="4"/>
  <c r="G885" i="1"/>
  <c r="H892" i="1"/>
  <c r="H888" i="1"/>
  <c r="H888" i="8"/>
  <c r="H889" i="8"/>
  <c r="H889" i="4"/>
  <c r="H887" i="8"/>
  <c r="H887" i="4"/>
  <c r="G885" i="7"/>
  <c r="I886" i="7" s="1"/>
  <c r="H886" i="7"/>
  <c r="I887" i="7"/>
  <c r="J886" i="7"/>
  <c r="H886" i="1"/>
  <c r="I890" i="4"/>
  <c r="I889" i="4"/>
  <c r="I888" i="4"/>
  <c r="I887" i="4"/>
  <c r="C884" i="8"/>
  <c r="D884" i="8"/>
  <c r="E884" i="8"/>
  <c r="B884" i="8"/>
  <c r="D885" i="3"/>
  <c r="E885" i="3"/>
  <c r="F885" i="3"/>
  <c r="C885" i="3"/>
  <c r="G887" i="3"/>
  <c r="H887" i="3"/>
  <c r="G888" i="3"/>
  <c r="H888" i="3"/>
  <c r="G889" i="3"/>
  <c r="H889" i="3"/>
  <c r="D328" i="78"/>
  <c r="E328" i="78"/>
  <c r="F328" i="78"/>
  <c r="C328" i="78"/>
  <c r="G330" i="78"/>
  <c r="H330" i="78"/>
  <c r="G331" i="78"/>
  <c r="H331" i="78"/>
  <c r="G332" i="78"/>
  <c r="H332" i="78"/>
  <c r="G333" i="78"/>
  <c r="H333" i="78"/>
  <c r="G334" i="78"/>
  <c r="H334" i="78"/>
  <c r="G885" i="9"/>
  <c r="H885" i="9"/>
  <c r="G886" i="9"/>
  <c r="H886" i="9"/>
  <c r="G887" i="9"/>
  <c r="H887" i="9"/>
  <c r="G888" i="9"/>
  <c r="H888" i="9"/>
  <c r="G889" i="9"/>
  <c r="H889" i="9"/>
  <c r="G890" i="9"/>
  <c r="H890" i="9"/>
  <c r="D884" i="9"/>
  <c r="E884" i="9"/>
  <c r="F884" i="9"/>
  <c r="C884" i="9"/>
  <c r="C884" i="5"/>
  <c r="D884" i="5"/>
  <c r="E884" i="5"/>
  <c r="B884" i="5"/>
  <c r="C884" i="4"/>
  <c r="D884" i="4"/>
  <c r="E884" i="4"/>
  <c r="B884" i="4"/>
  <c r="C555" i="14"/>
  <c r="D555" i="14"/>
  <c r="E555" i="14"/>
  <c r="B555" i="14"/>
  <c r="C884" i="2"/>
  <c r="D884" i="2"/>
  <c r="E884" i="2"/>
  <c r="B884" i="2"/>
  <c r="C884" i="1"/>
  <c r="D884" i="1"/>
  <c r="E884" i="1"/>
  <c r="B884" i="1"/>
  <c r="C884" i="7"/>
  <c r="E884" i="7"/>
  <c r="B884" i="7"/>
  <c r="I890" i="9" l="1"/>
  <c r="H885" i="1"/>
  <c r="I330" i="78"/>
  <c r="I334" i="78"/>
  <c r="I332" i="78"/>
  <c r="H885" i="7"/>
  <c r="I887" i="9"/>
  <c r="I888" i="3"/>
  <c r="I888" i="9"/>
  <c r="I333" i="78"/>
  <c r="I889" i="9"/>
  <c r="I889" i="3"/>
  <c r="I331" i="78"/>
  <c r="I887" i="3"/>
  <c r="I886" i="9"/>
  <c r="I885" i="9"/>
  <c r="C883" i="8" l="1"/>
  <c r="D883" i="8"/>
  <c r="E883" i="8"/>
  <c r="B883" i="8"/>
  <c r="D884" i="3"/>
  <c r="E884" i="3"/>
  <c r="F884" i="3"/>
  <c r="C884" i="3"/>
  <c r="D327" i="78"/>
  <c r="E327" i="78"/>
  <c r="F327" i="78"/>
  <c r="C327" i="78"/>
  <c r="D883" i="9"/>
  <c r="E883" i="9"/>
  <c r="F883" i="9"/>
  <c r="C883" i="9"/>
  <c r="C883" i="5"/>
  <c r="D883" i="5"/>
  <c r="E883" i="5"/>
  <c r="B883" i="5"/>
  <c r="F884" i="5"/>
  <c r="G884" i="5"/>
  <c r="F885" i="5"/>
  <c r="G885" i="5"/>
  <c r="F886" i="5"/>
  <c r="G886" i="5"/>
  <c r="F887" i="5"/>
  <c r="G887" i="5"/>
  <c r="F888" i="5"/>
  <c r="G888" i="5"/>
  <c r="F889" i="5"/>
  <c r="G889" i="5"/>
  <c r="C883" i="4"/>
  <c r="D883" i="4"/>
  <c r="E883" i="4"/>
  <c r="B883" i="4"/>
  <c r="C554" i="14"/>
  <c r="D554" i="14"/>
  <c r="E554" i="14"/>
  <c r="B554" i="14"/>
  <c r="C883" i="2"/>
  <c r="D883" i="2"/>
  <c r="E883" i="2"/>
  <c r="B883" i="2"/>
  <c r="C883" i="1"/>
  <c r="D883" i="1"/>
  <c r="E883" i="1"/>
  <c r="B883" i="1"/>
  <c r="C883" i="7"/>
  <c r="D883" i="7"/>
  <c r="E883" i="7"/>
  <c r="B883" i="7"/>
  <c r="I889" i="5" l="1"/>
  <c r="I890" i="5"/>
  <c r="H887" i="5"/>
  <c r="H886" i="5"/>
  <c r="H884" i="5"/>
  <c r="H889" i="5"/>
  <c r="H888" i="5"/>
  <c r="I888" i="5"/>
  <c r="I887" i="5"/>
  <c r="H885" i="5"/>
  <c r="I886" i="5"/>
  <c r="I885" i="5"/>
  <c r="E15" i="419" l="1"/>
  <c r="A13" i="419"/>
  <c r="A11" i="419"/>
  <c r="A9" i="419"/>
  <c r="A8" i="419"/>
  <c r="A6" i="419"/>
  <c r="A5" i="419"/>
  <c r="C882" i="8" l="1"/>
  <c r="D882" i="8"/>
  <c r="E882" i="8"/>
  <c r="B882" i="8"/>
  <c r="D883" i="3"/>
  <c r="E883" i="3"/>
  <c r="F883" i="3"/>
  <c r="C883" i="3"/>
  <c r="G884" i="3"/>
  <c r="H884" i="3"/>
  <c r="G885" i="3"/>
  <c r="H885" i="3"/>
  <c r="G886" i="3"/>
  <c r="H886" i="3"/>
  <c r="D326" i="78"/>
  <c r="E326" i="78"/>
  <c r="F326" i="78"/>
  <c r="C326" i="78"/>
  <c r="D882" i="9"/>
  <c r="E882" i="9"/>
  <c r="F882" i="9"/>
  <c r="C882" i="9"/>
  <c r="C882" i="5"/>
  <c r="D882" i="5"/>
  <c r="E882" i="5"/>
  <c r="B882" i="5"/>
  <c r="F883" i="5"/>
  <c r="I884" i="5" s="1"/>
  <c r="G883" i="5"/>
  <c r="C882" i="4"/>
  <c r="D882" i="4"/>
  <c r="E882" i="4"/>
  <c r="B882" i="4"/>
  <c r="C553" i="14"/>
  <c r="D553" i="14"/>
  <c r="E553" i="14"/>
  <c r="B553" i="14"/>
  <c r="C882" i="2"/>
  <c r="D882" i="2"/>
  <c r="E882" i="2"/>
  <c r="B882" i="2"/>
  <c r="F883" i="1"/>
  <c r="G883" i="1"/>
  <c r="F884" i="1"/>
  <c r="G884" i="1"/>
  <c r="C882" i="1"/>
  <c r="D882" i="1"/>
  <c r="E882" i="1"/>
  <c r="B882" i="1"/>
  <c r="C882" i="7"/>
  <c r="D882" i="7"/>
  <c r="E882" i="7"/>
  <c r="B882" i="7"/>
  <c r="F882" i="1" l="1"/>
  <c r="I886" i="3"/>
  <c r="I884" i="3"/>
  <c r="F882" i="5"/>
  <c r="I883" i="5" s="1"/>
  <c r="I885" i="3"/>
  <c r="H883" i="5"/>
  <c r="G882" i="1"/>
  <c r="G882" i="5"/>
  <c r="H882" i="5" l="1"/>
  <c r="C881" i="8"/>
  <c r="D881" i="8"/>
  <c r="E881" i="8"/>
  <c r="B881" i="8"/>
  <c r="D882" i="3"/>
  <c r="E882" i="3"/>
  <c r="F882" i="3"/>
  <c r="C882" i="3"/>
  <c r="D325" i="78"/>
  <c r="E325" i="78"/>
  <c r="F325" i="78"/>
  <c r="C325" i="78"/>
  <c r="G329" i="78"/>
  <c r="H329" i="78"/>
  <c r="G326" i="78"/>
  <c r="H326" i="78"/>
  <c r="G327" i="78"/>
  <c r="H327" i="78"/>
  <c r="G328" i="78"/>
  <c r="H328" i="78"/>
  <c r="D881" i="9"/>
  <c r="E881" i="9"/>
  <c r="F881" i="9"/>
  <c r="C881" i="9"/>
  <c r="C881" i="5"/>
  <c r="D881" i="5"/>
  <c r="E881" i="5"/>
  <c r="B881" i="5"/>
  <c r="C881" i="4"/>
  <c r="D881" i="4"/>
  <c r="E881" i="4"/>
  <c r="B881" i="4"/>
  <c r="C552" i="14"/>
  <c r="D552" i="14"/>
  <c r="E552" i="14"/>
  <c r="B552" i="14"/>
  <c r="C881" i="2"/>
  <c r="D881" i="2"/>
  <c r="H882" i="2" s="1"/>
  <c r="E881" i="2"/>
  <c r="B881" i="2"/>
  <c r="F882" i="2"/>
  <c r="G882" i="2"/>
  <c r="F883" i="2"/>
  <c r="G883" i="2"/>
  <c r="H883" i="2"/>
  <c r="F884" i="2"/>
  <c r="G884" i="2"/>
  <c r="H884" i="2"/>
  <c r="F885" i="2"/>
  <c r="G885" i="2"/>
  <c r="H885" i="2"/>
  <c r="H882" i="1"/>
  <c r="H883" i="1"/>
  <c r="H884" i="1"/>
  <c r="C881" i="1"/>
  <c r="D881" i="1"/>
  <c r="E881" i="1"/>
  <c r="B881" i="1"/>
  <c r="F882" i="7"/>
  <c r="G882" i="7"/>
  <c r="F883" i="7"/>
  <c r="G883" i="7"/>
  <c r="F884" i="7"/>
  <c r="G884" i="7"/>
  <c r="I885" i="7" s="1"/>
  <c r="C881" i="7"/>
  <c r="E881" i="7"/>
  <c r="B881" i="7"/>
  <c r="F881" i="7" s="1"/>
  <c r="I326" i="78" l="1"/>
  <c r="G881" i="7"/>
  <c r="H881" i="7" s="1"/>
  <c r="H884" i="7"/>
  <c r="J885" i="7"/>
  <c r="I329" i="78"/>
  <c r="I328" i="78"/>
  <c r="J884" i="7"/>
  <c r="I327" i="78"/>
  <c r="I884" i="7"/>
  <c r="H883" i="7"/>
  <c r="J882" i="7"/>
  <c r="H882" i="7"/>
  <c r="J883" i="7"/>
  <c r="I883" i="7"/>
  <c r="I882" i="7" l="1"/>
  <c r="F881" i="5"/>
  <c r="I882" i="5" s="1"/>
  <c r="G881" i="5"/>
  <c r="G552" i="14"/>
  <c r="F886" i="8"/>
  <c r="G886" i="8"/>
  <c r="F881" i="8"/>
  <c r="G881" i="8"/>
  <c r="F882" i="8"/>
  <c r="G882" i="8"/>
  <c r="F883" i="8"/>
  <c r="G883" i="8"/>
  <c r="F884" i="8"/>
  <c r="G884" i="8"/>
  <c r="F885" i="8"/>
  <c r="G885" i="8"/>
  <c r="C880" i="8"/>
  <c r="D880" i="8"/>
  <c r="E880" i="8"/>
  <c r="B880" i="8"/>
  <c r="D881" i="3"/>
  <c r="E881" i="3"/>
  <c r="F881" i="3"/>
  <c r="C881" i="3"/>
  <c r="D324" i="78"/>
  <c r="E324" i="78"/>
  <c r="F324" i="78"/>
  <c r="C324" i="78"/>
  <c r="D880" i="9"/>
  <c r="E880" i="9"/>
  <c r="F880" i="9"/>
  <c r="C880" i="9"/>
  <c r="G881" i="9"/>
  <c r="H881" i="9"/>
  <c r="G882" i="9"/>
  <c r="H882" i="9"/>
  <c r="G883" i="9"/>
  <c r="H883" i="9"/>
  <c r="G884" i="9"/>
  <c r="H884" i="9"/>
  <c r="C880" i="5"/>
  <c r="D880" i="5"/>
  <c r="E880" i="5"/>
  <c r="B880" i="5"/>
  <c r="C880" i="4"/>
  <c r="D880" i="4"/>
  <c r="E880" i="4"/>
  <c r="B880" i="4"/>
  <c r="C551" i="14"/>
  <c r="D551" i="14"/>
  <c r="E551" i="14"/>
  <c r="B551" i="14"/>
  <c r="C880" i="2"/>
  <c r="D880" i="2"/>
  <c r="E880" i="2"/>
  <c r="B880" i="2"/>
  <c r="C880" i="1"/>
  <c r="D880" i="1"/>
  <c r="E880" i="1"/>
  <c r="B880" i="1"/>
  <c r="C880" i="7"/>
  <c r="E880" i="7"/>
  <c r="B880" i="7"/>
  <c r="F880" i="7" s="1"/>
  <c r="C879" i="8"/>
  <c r="D879" i="8"/>
  <c r="E879" i="8"/>
  <c r="B879" i="8"/>
  <c r="D880" i="3"/>
  <c r="E880" i="3"/>
  <c r="F880" i="3"/>
  <c r="C880" i="3"/>
  <c r="D323" i="78"/>
  <c r="E323" i="78"/>
  <c r="F323" i="78"/>
  <c r="C323" i="78"/>
  <c r="D879" i="9"/>
  <c r="E879" i="9"/>
  <c r="F879" i="9"/>
  <c r="C879" i="9"/>
  <c r="C879" i="5"/>
  <c r="D879" i="5"/>
  <c r="E879" i="5"/>
  <c r="B879" i="5"/>
  <c r="C879" i="4"/>
  <c r="D879" i="4"/>
  <c r="E879" i="4"/>
  <c r="B879" i="4"/>
  <c r="F881" i="4"/>
  <c r="G881" i="4"/>
  <c r="F882" i="4"/>
  <c r="G882" i="4"/>
  <c r="F883" i="4"/>
  <c r="G883" i="4"/>
  <c r="F884" i="4"/>
  <c r="G884" i="4"/>
  <c r="F885" i="4"/>
  <c r="I886" i="4" s="1"/>
  <c r="G885" i="4"/>
  <c r="F552" i="14"/>
  <c r="F553" i="14"/>
  <c r="G553" i="14"/>
  <c r="G554" i="14"/>
  <c r="F554" i="14"/>
  <c r="G555" i="14"/>
  <c r="F555" i="14"/>
  <c r="F556" i="14"/>
  <c r="G556" i="14"/>
  <c r="F557" i="14"/>
  <c r="G557" i="14"/>
  <c r="C550" i="14"/>
  <c r="D550" i="14"/>
  <c r="E550" i="14"/>
  <c r="B550" i="14"/>
  <c r="C879" i="2"/>
  <c r="D879" i="2"/>
  <c r="E879" i="2"/>
  <c r="B879" i="2"/>
  <c r="C879" i="1"/>
  <c r="D879" i="1"/>
  <c r="E879" i="1"/>
  <c r="B879" i="1"/>
  <c r="C879" i="7"/>
  <c r="E879" i="7"/>
  <c r="B879" i="7"/>
  <c r="G551" i="14" l="1"/>
  <c r="G880" i="4"/>
  <c r="F880" i="4"/>
  <c r="I881" i="4" s="1"/>
  <c r="F551" i="14"/>
  <c r="H885" i="4"/>
  <c r="G880" i="9"/>
  <c r="H884" i="4"/>
  <c r="H883" i="4"/>
  <c r="I884" i="9"/>
  <c r="I882" i="9"/>
  <c r="H880" i="9"/>
  <c r="H885" i="8"/>
  <c r="I883" i="4"/>
  <c r="I883" i="9"/>
  <c r="I881" i="9"/>
  <c r="G880" i="7"/>
  <c r="I881" i="7" s="1"/>
  <c r="J881" i="7"/>
  <c r="H886" i="8"/>
  <c r="H884" i="8"/>
  <c r="I885" i="4"/>
  <c r="I884" i="4"/>
  <c r="H883" i="8"/>
  <c r="H882" i="8"/>
  <c r="H882" i="4"/>
  <c r="I882" i="4"/>
  <c r="H881" i="8"/>
  <c r="H881" i="4"/>
  <c r="F879" i="8"/>
  <c r="G879" i="8"/>
  <c r="F880" i="8"/>
  <c r="G880" i="8"/>
  <c r="C878" i="8"/>
  <c r="D878" i="8"/>
  <c r="E878" i="8"/>
  <c r="B878" i="8"/>
  <c r="D879" i="3"/>
  <c r="E879" i="3"/>
  <c r="F879" i="3"/>
  <c r="C879" i="3"/>
  <c r="D322" i="78"/>
  <c r="E322" i="78"/>
  <c r="F322" i="78"/>
  <c r="C322" i="78"/>
  <c r="G323" i="78"/>
  <c r="H323" i="78"/>
  <c r="G324" i="78"/>
  <c r="H324" i="78"/>
  <c r="G325" i="78"/>
  <c r="H325" i="78"/>
  <c r="D878" i="9"/>
  <c r="E878" i="9"/>
  <c r="F878" i="9"/>
  <c r="C878" i="9"/>
  <c r="C878" i="5"/>
  <c r="D878" i="5"/>
  <c r="E878" i="5"/>
  <c r="B878" i="5"/>
  <c r="C878" i="4"/>
  <c r="D878" i="4"/>
  <c r="E878" i="4"/>
  <c r="B878" i="4"/>
  <c r="C549" i="14"/>
  <c r="D549" i="14"/>
  <c r="E549" i="14"/>
  <c r="B549" i="14"/>
  <c r="C878" i="2"/>
  <c r="D878" i="2"/>
  <c r="E878" i="2"/>
  <c r="B878" i="2"/>
  <c r="C878" i="1"/>
  <c r="D878" i="1"/>
  <c r="E878" i="1"/>
  <c r="B878" i="1"/>
  <c r="C878" i="7"/>
  <c r="E878" i="7"/>
  <c r="B878" i="7"/>
  <c r="H880" i="4" l="1"/>
  <c r="F878" i="8"/>
  <c r="H322" i="78"/>
  <c r="G878" i="8"/>
  <c r="H879" i="8"/>
  <c r="I880" i="9"/>
  <c r="I325" i="78"/>
  <c r="G322" i="78"/>
  <c r="H880" i="7"/>
  <c r="H880" i="8"/>
  <c r="I324" i="78"/>
  <c r="I323" i="78"/>
  <c r="C877" i="8"/>
  <c r="D877" i="8"/>
  <c r="E877" i="8"/>
  <c r="B877" i="8"/>
  <c r="D878" i="3"/>
  <c r="E878" i="3"/>
  <c r="F878" i="3"/>
  <c r="C878" i="3"/>
  <c r="D321" i="78"/>
  <c r="E321" i="78"/>
  <c r="F321" i="78"/>
  <c r="C321" i="78"/>
  <c r="D877" i="9"/>
  <c r="E877" i="9"/>
  <c r="F877" i="9"/>
  <c r="C877" i="9"/>
  <c r="C877" i="5"/>
  <c r="D877" i="5"/>
  <c r="E877" i="5"/>
  <c r="B877" i="5"/>
  <c r="C877" i="4"/>
  <c r="D877" i="4"/>
  <c r="E877" i="4"/>
  <c r="B877" i="4"/>
  <c r="C548" i="14"/>
  <c r="D548" i="14"/>
  <c r="E548" i="14"/>
  <c r="B548" i="14"/>
  <c r="F878" i="2"/>
  <c r="G878" i="2"/>
  <c r="F879" i="2"/>
  <c r="G879" i="2"/>
  <c r="H879" i="2"/>
  <c r="F880" i="2"/>
  <c r="G880" i="2"/>
  <c r="H880" i="2"/>
  <c r="F881" i="2"/>
  <c r="G881" i="2"/>
  <c r="H881" i="2"/>
  <c r="C877" i="2"/>
  <c r="D877" i="2"/>
  <c r="H878" i="2" s="1"/>
  <c r="E877" i="2"/>
  <c r="B877" i="2"/>
  <c r="C877" i="1"/>
  <c r="D877" i="1"/>
  <c r="E877" i="1"/>
  <c r="B877" i="1"/>
  <c r="C877" i="7"/>
  <c r="E877" i="7"/>
  <c r="B877" i="7"/>
  <c r="H878" i="8" l="1"/>
  <c r="I322" i="78"/>
  <c r="C876" i="8"/>
  <c r="D876" i="8"/>
  <c r="E876" i="8"/>
  <c r="B876" i="8"/>
  <c r="D877" i="3"/>
  <c r="E877" i="3"/>
  <c r="F877" i="3"/>
  <c r="C877" i="3"/>
  <c r="D320" i="78"/>
  <c r="E320" i="78"/>
  <c r="F320" i="78"/>
  <c r="C320" i="78"/>
  <c r="D876" i="9"/>
  <c r="E876" i="9"/>
  <c r="F876" i="9"/>
  <c r="C876" i="9"/>
  <c r="C876" i="5"/>
  <c r="D876" i="5"/>
  <c r="E876" i="5"/>
  <c r="B876" i="5"/>
  <c r="C876" i="4"/>
  <c r="D876" i="4"/>
  <c r="E876" i="4"/>
  <c r="B876" i="4"/>
  <c r="C547" i="14"/>
  <c r="D547" i="14"/>
  <c r="E547" i="14"/>
  <c r="B547" i="14"/>
  <c r="F548" i="14"/>
  <c r="G548" i="14"/>
  <c r="F549" i="14"/>
  <c r="G549" i="14"/>
  <c r="F550" i="14"/>
  <c r="G550" i="14"/>
  <c r="C876" i="2"/>
  <c r="D876" i="2"/>
  <c r="E876" i="2"/>
  <c r="B876" i="2"/>
  <c r="C876" i="1"/>
  <c r="D876" i="1"/>
  <c r="E876" i="1"/>
  <c r="B876" i="1"/>
  <c r="C876" i="7"/>
  <c r="E876" i="7"/>
  <c r="B876" i="7"/>
  <c r="C875" i="8" l="1"/>
  <c r="D875" i="8"/>
  <c r="E875" i="8"/>
  <c r="B875" i="8"/>
  <c r="D876" i="3"/>
  <c r="E876" i="3"/>
  <c r="F876" i="3"/>
  <c r="C876" i="3"/>
  <c r="G320" i="78"/>
  <c r="H320" i="78"/>
  <c r="G321" i="78"/>
  <c r="H321" i="78"/>
  <c r="D319" i="78"/>
  <c r="E319" i="78"/>
  <c r="F319" i="78"/>
  <c r="C319" i="78"/>
  <c r="D875" i="9"/>
  <c r="E875" i="9"/>
  <c r="F875" i="9"/>
  <c r="C875" i="9"/>
  <c r="C875" i="5"/>
  <c r="D875" i="5"/>
  <c r="E875" i="5"/>
  <c r="B875" i="5"/>
  <c r="F876" i="4"/>
  <c r="G876" i="4"/>
  <c r="F877" i="4"/>
  <c r="G877" i="4"/>
  <c r="F878" i="4"/>
  <c r="G878" i="4"/>
  <c r="F879" i="4"/>
  <c r="I880" i="4" s="1"/>
  <c r="G879" i="4"/>
  <c r="C875" i="4"/>
  <c r="D875" i="4"/>
  <c r="E875" i="4"/>
  <c r="B875" i="4"/>
  <c r="C546" i="14"/>
  <c r="D546" i="14"/>
  <c r="E546" i="14"/>
  <c r="B546" i="14"/>
  <c r="C875" i="2"/>
  <c r="D875" i="2"/>
  <c r="E875" i="2"/>
  <c r="B875" i="2"/>
  <c r="C875" i="1"/>
  <c r="D875" i="1"/>
  <c r="E875" i="1"/>
  <c r="B875" i="1"/>
  <c r="C875" i="7"/>
  <c r="E875" i="7"/>
  <c r="B875" i="7"/>
  <c r="I320" i="78" l="1"/>
  <c r="H879" i="4"/>
  <c r="I879" i="4"/>
  <c r="H878" i="4"/>
  <c r="I878" i="4"/>
  <c r="I321" i="78"/>
  <c r="H877" i="4"/>
  <c r="H876" i="4"/>
  <c r="I877" i="4"/>
  <c r="C874" i="8"/>
  <c r="D874" i="8"/>
  <c r="E874" i="8"/>
  <c r="B874" i="8"/>
  <c r="F875" i="8"/>
  <c r="G875" i="8"/>
  <c r="F876" i="8"/>
  <c r="G876" i="8"/>
  <c r="F877" i="8"/>
  <c r="G877" i="8"/>
  <c r="D875" i="3"/>
  <c r="E875" i="3"/>
  <c r="F875" i="3"/>
  <c r="C875" i="3"/>
  <c r="G876" i="3"/>
  <c r="H876" i="3"/>
  <c r="G877" i="3"/>
  <c r="H877" i="3"/>
  <c r="G878" i="3"/>
  <c r="H878" i="3"/>
  <c r="G879" i="3"/>
  <c r="H879" i="3"/>
  <c r="G880" i="3"/>
  <c r="H880" i="3"/>
  <c r="G881" i="3"/>
  <c r="H881" i="3"/>
  <c r="G882" i="3"/>
  <c r="H882" i="3"/>
  <c r="G883" i="3"/>
  <c r="H883" i="3"/>
  <c r="D318" i="78"/>
  <c r="E318" i="78"/>
  <c r="F318" i="78"/>
  <c r="C318" i="78"/>
  <c r="D874" i="9"/>
  <c r="E874" i="9"/>
  <c r="F874" i="9"/>
  <c r="C874" i="9"/>
  <c r="F875" i="5"/>
  <c r="G875" i="5"/>
  <c r="F876" i="5"/>
  <c r="G876" i="5"/>
  <c r="F877" i="5"/>
  <c r="G877" i="5"/>
  <c r="F878" i="5"/>
  <c r="G878" i="5"/>
  <c r="F879" i="5"/>
  <c r="G879" i="5"/>
  <c r="F880" i="5"/>
  <c r="G880" i="5"/>
  <c r="H881" i="5"/>
  <c r="C874" i="5"/>
  <c r="D874" i="5"/>
  <c r="E874" i="5"/>
  <c r="B874" i="5"/>
  <c r="C874" i="4"/>
  <c r="D874" i="4"/>
  <c r="E874" i="4"/>
  <c r="B874" i="4"/>
  <c r="C545" i="14"/>
  <c r="D545" i="14"/>
  <c r="E545" i="14"/>
  <c r="B545" i="14"/>
  <c r="C874" i="2"/>
  <c r="D874" i="2"/>
  <c r="E874" i="2"/>
  <c r="B874" i="2"/>
  <c r="C874" i="1"/>
  <c r="D874" i="1"/>
  <c r="E874" i="1"/>
  <c r="B874" i="1"/>
  <c r="C874" i="7"/>
  <c r="E874" i="7"/>
  <c r="B874" i="7"/>
  <c r="C873" i="8"/>
  <c r="D873" i="8"/>
  <c r="E873" i="8"/>
  <c r="B873" i="8"/>
  <c r="D874" i="3"/>
  <c r="E874" i="3"/>
  <c r="F874" i="3"/>
  <c r="C874" i="3"/>
  <c r="D317" i="78"/>
  <c r="E317" i="78"/>
  <c r="F317" i="78"/>
  <c r="C317" i="78"/>
  <c r="G875" i="9"/>
  <c r="H875" i="9"/>
  <c r="G876" i="9"/>
  <c r="H876" i="9"/>
  <c r="G877" i="9"/>
  <c r="H877" i="9"/>
  <c r="G878" i="9"/>
  <c r="H878" i="9"/>
  <c r="G879" i="9"/>
  <c r="H879" i="9"/>
  <c r="D873" i="9"/>
  <c r="E873" i="9"/>
  <c r="F873" i="9"/>
  <c r="C873" i="9"/>
  <c r="C873" i="5"/>
  <c r="D873" i="5"/>
  <c r="E873" i="5"/>
  <c r="B873" i="5"/>
  <c r="C873" i="4"/>
  <c r="D873" i="4"/>
  <c r="E873" i="4"/>
  <c r="B873" i="4"/>
  <c r="C544" i="14"/>
  <c r="D544" i="14"/>
  <c r="E544" i="14"/>
  <c r="B544" i="14"/>
  <c r="C873" i="2"/>
  <c r="D873" i="2"/>
  <c r="E873" i="2"/>
  <c r="B873" i="2"/>
  <c r="C873" i="1"/>
  <c r="D873" i="1"/>
  <c r="E873" i="1"/>
  <c r="B873" i="1"/>
  <c r="C873" i="7"/>
  <c r="E873" i="7"/>
  <c r="B873" i="7"/>
  <c r="G874" i="9" l="1"/>
  <c r="H874" i="9"/>
  <c r="I874" i="9" s="1"/>
  <c r="G873" i="9"/>
  <c r="H873" i="9"/>
  <c r="F874" i="5"/>
  <c r="I875" i="5" s="1"/>
  <c r="I879" i="9"/>
  <c r="H878" i="5"/>
  <c r="H876" i="5"/>
  <c r="I879" i="3"/>
  <c r="I877" i="3"/>
  <c r="H875" i="8"/>
  <c r="G874" i="5"/>
  <c r="I875" i="9"/>
  <c r="H877" i="5"/>
  <c r="I882" i="3"/>
  <c r="I878" i="3"/>
  <c r="F874" i="8"/>
  <c r="I876" i="9"/>
  <c r="G874" i="8"/>
  <c r="I883" i="3"/>
  <c r="I881" i="3"/>
  <c r="H880" i="5"/>
  <c r="I880" i="3"/>
  <c r="H879" i="5"/>
  <c r="I878" i="9"/>
  <c r="H877" i="8"/>
  <c r="I877" i="9"/>
  <c r="H876" i="8"/>
  <c r="I876" i="3"/>
  <c r="H875" i="5"/>
  <c r="I881" i="5"/>
  <c r="I880" i="5"/>
  <c r="I879" i="5"/>
  <c r="I878" i="5"/>
  <c r="I877" i="5"/>
  <c r="I876" i="5"/>
  <c r="B872" i="1"/>
  <c r="C872" i="8"/>
  <c r="D872" i="8"/>
  <c r="E872" i="8"/>
  <c r="B872" i="8"/>
  <c r="D873" i="3"/>
  <c r="E873" i="3"/>
  <c r="F873" i="3"/>
  <c r="C873" i="3"/>
  <c r="D316" i="78"/>
  <c r="E316" i="78"/>
  <c r="F316" i="78"/>
  <c r="C316" i="78"/>
  <c r="D872" i="9"/>
  <c r="E872" i="9"/>
  <c r="F872" i="9"/>
  <c r="C872" i="9"/>
  <c r="C872" i="5"/>
  <c r="D872" i="5"/>
  <c r="E872" i="5"/>
  <c r="B872" i="5"/>
  <c r="C872" i="4"/>
  <c r="D872" i="4"/>
  <c r="E872" i="4"/>
  <c r="B872" i="4"/>
  <c r="C543" i="14"/>
  <c r="D543" i="14"/>
  <c r="E543" i="14"/>
  <c r="B543" i="14"/>
  <c r="C872" i="2"/>
  <c r="D872" i="2"/>
  <c r="E872" i="2"/>
  <c r="B872" i="2"/>
  <c r="C872" i="1"/>
  <c r="D872" i="1"/>
  <c r="E872" i="1"/>
  <c r="C872" i="7"/>
  <c r="E872" i="7"/>
  <c r="B872" i="7"/>
  <c r="H874" i="8" l="1"/>
  <c r="I873" i="9"/>
  <c r="H874" i="5"/>
  <c r="C871" i="8"/>
  <c r="D871" i="8"/>
  <c r="E871" i="8"/>
  <c r="B871" i="8"/>
  <c r="D872" i="3"/>
  <c r="E872" i="3"/>
  <c r="F872" i="3"/>
  <c r="C872" i="3"/>
  <c r="G873" i="3"/>
  <c r="H873" i="3"/>
  <c r="G874" i="3"/>
  <c r="H874" i="3"/>
  <c r="G875" i="3"/>
  <c r="H875" i="3"/>
  <c r="G316" i="78"/>
  <c r="H316" i="78"/>
  <c r="G317" i="78"/>
  <c r="H317" i="78"/>
  <c r="G318" i="78"/>
  <c r="H318" i="78"/>
  <c r="G319" i="78"/>
  <c r="H319" i="78"/>
  <c r="D315" i="78"/>
  <c r="E315" i="78"/>
  <c r="F315" i="78"/>
  <c r="C315" i="78"/>
  <c r="D871" i="9"/>
  <c r="E871" i="9"/>
  <c r="F871" i="9"/>
  <c r="C871" i="9"/>
  <c r="C871" i="5"/>
  <c r="D871" i="5"/>
  <c r="E871" i="5"/>
  <c r="B871" i="5"/>
  <c r="C871" i="4"/>
  <c r="D871" i="4"/>
  <c r="E871" i="4"/>
  <c r="B871" i="4"/>
  <c r="C542" i="14"/>
  <c r="D542" i="14"/>
  <c r="E542" i="14"/>
  <c r="B542" i="14"/>
  <c r="F872" i="2"/>
  <c r="G872" i="2"/>
  <c r="F873" i="2"/>
  <c r="G873" i="2"/>
  <c r="H873" i="2"/>
  <c r="F874" i="2"/>
  <c r="G874" i="2"/>
  <c r="H874" i="2"/>
  <c r="F875" i="2"/>
  <c r="G875" i="2"/>
  <c r="H875" i="2"/>
  <c r="F876" i="2"/>
  <c r="G876" i="2"/>
  <c r="H876" i="2"/>
  <c r="F877" i="2"/>
  <c r="G877" i="2"/>
  <c r="H877" i="2"/>
  <c r="C871" i="2"/>
  <c r="D871" i="2"/>
  <c r="H872" i="2" s="1"/>
  <c r="E871" i="2"/>
  <c r="B871" i="2"/>
  <c r="C871" i="1"/>
  <c r="D871" i="1"/>
  <c r="E871" i="1"/>
  <c r="B871" i="1"/>
  <c r="C871" i="7"/>
  <c r="E871" i="7"/>
  <c r="B871" i="7"/>
  <c r="F879" i="7"/>
  <c r="J880" i="7" s="1"/>
  <c r="G879" i="7"/>
  <c r="I880" i="7" s="1"/>
  <c r="F873" i="7"/>
  <c r="G873" i="7"/>
  <c r="F874" i="7"/>
  <c r="G874" i="7"/>
  <c r="F875" i="7"/>
  <c r="G875" i="7"/>
  <c r="F876" i="7"/>
  <c r="G876" i="7"/>
  <c r="F877" i="7"/>
  <c r="G877" i="7"/>
  <c r="F878" i="7"/>
  <c r="G878" i="7"/>
  <c r="C870" i="8"/>
  <c r="D870" i="8"/>
  <c r="E870" i="8"/>
  <c r="B870" i="8"/>
  <c r="D871" i="3"/>
  <c r="E871" i="3"/>
  <c r="F871" i="3"/>
  <c r="C871" i="3"/>
  <c r="D314" i="78"/>
  <c r="E314" i="78"/>
  <c r="F314" i="78"/>
  <c r="C314" i="78"/>
  <c r="D870" i="9"/>
  <c r="E870" i="9"/>
  <c r="F870" i="9"/>
  <c r="C870" i="9"/>
  <c r="C870" i="5"/>
  <c r="D870" i="5"/>
  <c r="E870" i="5"/>
  <c r="B870" i="5"/>
  <c r="C870" i="4"/>
  <c r="D870" i="4"/>
  <c r="E870" i="4"/>
  <c r="B870" i="4"/>
  <c r="F543" i="14"/>
  <c r="G543" i="14"/>
  <c r="F544" i="14"/>
  <c r="G544" i="14"/>
  <c r="F545" i="14"/>
  <c r="G545" i="14"/>
  <c r="F546" i="14"/>
  <c r="G546" i="14"/>
  <c r="F547" i="14"/>
  <c r="G547" i="14"/>
  <c r="C541" i="14"/>
  <c r="D541" i="14"/>
  <c r="E541" i="14"/>
  <c r="B541" i="14"/>
  <c r="C870" i="2"/>
  <c r="D870" i="2"/>
  <c r="E870" i="2"/>
  <c r="B870" i="2"/>
  <c r="C870" i="1"/>
  <c r="D870" i="1"/>
  <c r="E870" i="1"/>
  <c r="B870" i="1"/>
  <c r="C870" i="7"/>
  <c r="E870" i="7"/>
  <c r="B870" i="7"/>
  <c r="G542" i="14" l="1"/>
  <c r="H872" i="3"/>
  <c r="G872" i="3"/>
  <c r="I874" i="3"/>
  <c r="F542" i="14"/>
  <c r="I317" i="78"/>
  <c r="I873" i="3"/>
  <c r="H876" i="7"/>
  <c r="I875" i="7"/>
  <c r="H879" i="7"/>
  <c r="H875" i="7"/>
  <c r="I879" i="7"/>
  <c r="I878" i="7"/>
  <c r="H878" i="7"/>
  <c r="J879" i="7"/>
  <c r="J878" i="7"/>
  <c r="I319" i="78"/>
  <c r="I876" i="7"/>
  <c r="J875" i="7"/>
  <c r="J876" i="7"/>
  <c r="I875" i="3"/>
  <c r="I318" i="78"/>
  <c r="I874" i="7"/>
  <c r="H874" i="7"/>
  <c r="J874" i="7"/>
  <c r="I316" i="78"/>
  <c r="J877" i="7"/>
  <c r="I877" i="7"/>
  <c r="H877" i="7"/>
  <c r="H873" i="7"/>
  <c r="F870" i="8"/>
  <c r="G870" i="8"/>
  <c r="F871" i="8"/>
  <c r="G871" i="8"/>
  <c r="F872" i="8"/>
  <c r="G872" i="8"/>
  <c r="F873" i="8"/>
  <c r="G873" i="8"/>
  <c r="C869" i="8"/>
  <c r="D869" i="8"/>
  <c r="E869" i="8"/>
  <c r="B869" i="8"/>
  <c r="D870" i="3"/>
  <c r="E870" i="3"/>
  <c r="F870" i="3"/>
  <c r="C870" i="3"/>
  <c r="G314" i="78"/>
  <c r="H314" i="78"/>
  <c r="G315" i="78"/>
  <c r="H315" i="78"/>
  <c r="D313" i="78"/>
  <c r="E313" i="78"/>
  <c r="F313" i="78"/>
  <c r="C313" i="78"/>
  <c r="G870" i="9"/>
  <c r="H870" i="9"/>
  <c r="G871" i="9"/>
  <c r="H871" i="9"/>
  <c r="G872" i="9"/>
  <c r="H872" i="9"/>
  <c r="D869" i="9"/>
  <c r="E869" i="9"/>
  <c r="F869" i="9"/>
  <c r="C869" i="9"/>
  <c r="G873" i="5"/>
  <c r="F873" i="5"/>
  <c r="I874" i="5" s="1"/>
  <c r="G872" i="5"/>
  <c r="F872" i="5"/>
  <c r="G871" i="5"/>
  <c r="F871" i="5"/>
  <c r="G870" i="5"/>
  <c r="F870" i="5"/>
  <c r="C869" i="5"/>
  <c r="D869" i="5"/>
  <c r="E869" i="5"/>
  <c r="B869" i="5"/>
  <c r="F870" i="4"/>
  <c r="G870" i="4"/>
  <c r="F871" i="4"/>
  <c r="G871" i="4"/>
  <c r="F872" i="4"/>
  <c r="G872" i="4"/>
  <c r="F873" i="4"/>
  <c r="G873" i="4"/>
  <c r="F874" i="4"/>
  <c r="G874" i="4"/>
  <c r="F875" i="4"/>
  <c r="G875" i="4"/>
  <c r="C869" i="4"/>
  <c r="D869" i="4"/>
  <c r="E869" i="4"/>
  <c r="B869" i="4"/>
  <c r="C540" i="14"/>
  <c r="D540" i="14"/>
  <c r="E540" i="14"/>
  <c r="B540" i="14"/>
  <c r="C869" i="2"/>
  <c r="D869" i="2"/>
  <c r="E869" i="2"/>
  <c r="B869" i="2"/>
  <c r="C869" i="1"/>
  <c r="D869" i="1"/>
  <c r="E869" i="1"/>
  <c r="B869" i="1"/>
  <c r="C869" i="7"/>
  <c r="E869" i="7"/>
  <c r="B869" i="7"/>
  <c r="C868" i="8"/>
  <c r="D868" i="8"/>
  <c r="E868" i="8"/>
  <c r="B868" i="8"/>
  <c r="D869" i="3"/>
  <c r="E869" i="3"/>
  <c r="F869" i="3"/>
  <c r="C869" i="3"/>
  <c r="D312" i="78"/>
  <c r="E312" i="78"/>
  <c r="F312" i="78"/>
  <c r="C312" i="78"/>
  <c r="D868" i="9"/>
  <c r="E868" i="9"/>
  <c r="F868" i="9"/>
  <c r="C868" i="9"/>
  <c r="C868" i="5"/>
  <c r="D868" i="5"/>
  <c r="E868" i="5"/>
  <c r="B868" i="5"/>
  <c r="C868" i="4"/>
  <c r="D868" i="4"/>
  <c r="E868" i="4"/>
  <c r="B868" i="4"/>
  <c r="C539" i="14"/>
  <c r="D539" i="14"/>
  <c r="E539" i="14"/>
  <c r="B539" i="14"/>
  <c r="C868" i="2"/>
  <c r="D868" i="2"/>
  <c r="E868" i="2"/>
  <c r="B868" i="2"/>
  <c r="C868" i="1"/>
  <c r="D868" i="1"/>
  <c r="E868" i="1"/>
  <c r="B868" i="1"/>
  <c r="F870" i="7"/>
  <c r="G870" i="7"/>
  <c r="F871" i="7"/>
  <c r="G871" i="7"/>
  <c r="F872" i="7"/>
  <c r="J873" i="7" s="1"/>
  <c r="G872" i="7"/>
  <c r="I873" i="7" s="1"/>
  <c r="C868" i="7"/>
  <c r="E868" i="7"/>
  <c r="B868" i="7"/>
  <c r="G869" i="9" l="1"/>
  <c r="I872" i="3"/>
  <c r="H869" i="9"/>
  <c r="G868" i="4"/>
  <c r="G313" i="78"/>
  <c r="H873" i="8"/>
  <c r="H313" i="78"/>
  <c r="I314" i="78"/>
  <c r="H872" i="8"/>
  <c r="H870" i="8"/>
  <c r="H875" i="4"/>
  <c r="I876" i="4"/>
  <c r="I872" i="9"/>
  <c r="H871" i="8"/>
  <c r="H874" i="4"/>
  <c r="H870" i="5"/>
  <c r="I873" i="5"/>
  <c r="H873" i="5"/>
  <c r="H873" i="4"/>
  <c r="H872" i="5"/>
  <c r="I872" i="5"/>
  <c r="H872" i="4"/>
  <c r="I315" i="78"/>
  <c r="I871" i="9"/>
  <c r="I871" i="5"/>
  <c r="H871" i="5"/>
  <c r="H871" i="4"/>
  <c r="H872" i="7"/>
  <c r="I870" i="9"/>
  <c r="H870" i="4"/>
  <c r="H870" i="7"/>
  <c r="I875" i="4"/>
  <c r="I874" i="4"/>
  <c r="I873" i="4"/>
  <c r="I872" i="4"/>
  <c r="I871" i="4"/>
  <c r="H871" i="7"/>
  <c r="I872" i="7"/>
  <c r="J871" i="7"/>
  <c r="J872" i="7"/>
  <c r="I871" i="7"/>
  <c r="I869" i="9" l="1"/>
  <c r="I313" i="78"/>
  <c r="C867" i="8"/>
  <c r="D867" i="8"/>
  <c r="E867" i="8"/>
  <c r="B867" i="8"/>
  <c r="D868" i="3"/>
  <c r="E868" i="3"/>
  <c r="F868" i="3"/>
  <c r="C868" i="3"/>
  <c r="D311" i="78"/>
  <c r="E311" i="78"/>
  <c r="F311" i="78"/>
  <c r="C311" i="78"/>
  <c r="D867" i="9"/>
  <c r="E867" i="9"/>
  <c r="F867" i="9"/>
  <c r="C867" i="9"/>
  <c r="C867" i="5"/>
  <c r="D867" i="5"/>
  <c r="E867" i="5"/>
  <c r="B867" i="5"/>
  <c r="C867" i="4"/>
  <c r="D867" i="4"/>
  <c r="E867" i="4"/>
  <c r="B867" i="4"/>
  <c r="C538" i="14"/>
  <c r="D538" i="14"/>
  <c r="E538" i="14"/>
  <c r="B538" i="14"/>
  <c r="F868" i="2"/>
  <c r="G868" i="2"/>
  <c r="F869" i="2"/>
  <c r="G869" i="2"/>
  <c r="H869" i="2"/>
  <c r="F870" i="2"/>
  <c r="G870" i="2"/>
  <c r="H870" i="2"/>
  <c r="F871" i="2"/>
  <c r="G871" i="2"/>
  <c r="H871" i="2"/>
  <c r="C867" i="2"/>
  <c r="D867" i="2"/>
  <c r="H868" i="2" s="1"/>
  <c r="E867" i="2"/>
  <c r="B867" i="2"/>
  <c r="C867" i="1"/>
  <c r="D867" i="1"/>
  <c r="E867" i="1"/>
  <c r="B867" i="1"/>
  <c r="C867" i="7"/>
  <c r="E867" i="7"/>
  <c r="B867" i="7"/>
  <c r="F867" i="8" l="1"/>
  <c r="G867" i="8"/>
  <c r="F868" i="8"/>
  <c r="G868" i="8"/>
  <c r="F869" i="8"/>
  <c r="G869" i="8"/>
  <c r="C866" i="8"/>
  <c r="D866" i="8"/>
  <c r="E866" i="8"/>
  <c r="B866" i="8"/>
  <c r="G868" i="3"/>
  <c r="H868" i="3"/>
  <c r="G869" i="3"/>
  <c r="H869" i="3"/>
  <c r="G870" i="3"/>
  <c r="H870" i="3"/>
  <c r="G871" i="3"/>
  <c r="H871" i="3"/>
  <c r="D867" i="3"/>
  <c r="E867" i="3"/>
  <c r="F867" i="3"/>
  <c r="C867" i="3"/>
  <c r="F310" i="78"/>
  <c r="D310" i="78"/>
  <c r="E310" i="78"/>
  <c r="C310" i="78"/>
  <c r="D866" i="9"/>
  <c r="E866" i="9"/>
  <c r="F866" i="9"/>
  <c r="C866" i="9"/>
  <c r="C866" i="5"/>
  <c r="D866" i="5"/>
  <c r="E866" i="5"/>
  <c r="B866" i="5"/>
  <c r="C866" i="4"/>
  <c r="D866" i="4"/>
  <c r="E866" i="4"/>
  <c r="B866" i="4"/>
  <c r="C537" i="14"/>
  <c r="D537" i="14"/>
  <c r="E537" i="14"/>
  <c r="B537" i="14"/>
  <c r="C866" i="2"/>
  <c r="D866" i="2"/>
  <c r="E866" i="2"/>
  <c r="B866" i="2"/>
  <c r="C866" i="1"/>
  <c r="D866" i="1"/>
  <c r="E866" i="1"/>
  <c r="B866" i="1"/>
  <c r="C866" i="7"/>
  <c r="E866" i="7"/>
  <c r="B866" i="7"/>
  <c r="F867" i="7"/>
  <c r="G867" i="7"/>
  <c r="F868" i="7"/>
  <c r="G868" i="7"/>
  <c r="F869" i="7"/>
  <c r="J870" i="7" s="1"/>
  <c r="G869" i="7"/>
  <c r="I870" i="7" s="1"/>
  <c r="F866" i="8" l="1"/>
  <c r="I871" i="3"/>
  <c r="I869" i="3"/>
  <c r="G866" i="8"/>
  <c r="H869" i="8"/>
  <c r="I870" i="3"/>
  <c r="H868" i="8"/>
  <c r="H869" i="7"/>
  <c r="H868" i="7"/>
  <c r="I868" i="7"/>
  <c r="J869" i="7"/>
  <c r="J868" i="7"/>
  <c r="H867" i="8"/>
  <c r="I868" i="3"/>
  <c r="H867" i="7"/>
  <c r="I869" i="7"/>
  <c r="H866" i="8" l="1"/>
  <c r="C865" i="8"/>
  <c r="D865" i="8"/>
  <c r="E865" i="8"/>
  <c r="B865" i="8"/>
  <c r="D866" i="3"/>
  <c r="E866" i="3"/>
  <c r="F866" i="3"/>
  <c r="C866" i="3"/>
  <c r="D309" i="78"/>
  <c r="E309" i="78"/>
  <c r="F309" i="78"/>
  <c r="C309" i="78"/>
  <c r="G310" i="78"/>
  <c r="H310" i="78"/>
  <c r="G311" i="78"/>
  <c r="H311" i="78"/>
  <c r="G312" i="78"/>
  <c r="H312" i="78"/>
  <c r="G866" i="9"/>
  <c r="H866" i="9"/>
  <c r="G867" i="9"/>
  <c r="H867" i="9"/>
  <c r="G868" i="9"/>
  <c r="H868" i="9"/>
  <c r="D865" i="9"/>
  <c r="E865" i="9"/>
  <c r="F865" i="9"/>
  <c r="C865" i="9"/>
  <c r="C865" i="5"/>
  <c r="D865" i="5"/>
  <c r="E865" i="5"/>
  <c r="B865" i="5"/>
  <c r="C865" i="4"/>
  <c r="D865" i="4"/>
  <c r="E865" i="4"/>
  <c r="B865" i="4"/>
  <c r="C536" i="14"/>
  <c r="D536" i="14"/>
  <c r="E536" i="14"/>
  <c r="B536" i="14"/>
  <c r="F537" i="14"/>
  <c r="G537" i="14"/>
  <c r="F538" i="14"/>
  <c r="G538" i="14"/>
  <c r="F539" i="14"/>
  <c r="G539" i="14"/>
  <c r="F540" i="14"/>
  <c r="G540" i="14"/>
  <c r="F541" i="14"/>
  <c r="G541" i="14"/>
  <c r="C865" i="2"/>
  <c r="D865" i="2"/>
  <c r="E865" i="2"/>
  <c r="B865" i="2"/>
  <c r="C865" i="1"/>
  <c r="D865" i="1"/>
  <c r="E865" i="1"/>
  <c r="B865" i="1"/>
  <c r="C865" i="7"/>
  <c r="E865" i="7"/>
  <c r="B865" i="7"/>
  <c r="H865" i="9" l="1"/>
  <c r="G536" i="14"/>
  <c r="I311" i="78"/>
  <c r="F536" i="14"/>
  <c r="G865" i="9"/>
  <c r="I868" i="9"/>
  <c r="I312" i="78"/>
  <c r="I867" i="9"/>
  <c r="I310" i="78"/>
  <c r="I866" i="9"/>
  <c r="C864" i="8"/>
  <c r="D864" i="8"/>
  <c r="E864" i="8"/>
  <c r="B864" i="8"/>
  <c r="D865" i="3"/>
  <c r="E865" i="3"/>
  <c r="F865" i="3"/>
  <c r="C865" i="3"/>
  <c r="D308" i="78"/>
  <c r="E308" i="78"/>
  <c r="F308" i="78"/>
  <c r="C308" i="78"/>
  <c r="D864" i="9"/>
  <c r="E864" i="9"/>
  <c r="F864" i="9"/>
  <c r="C864" i="9"/>
  <c r="C864" i="5"/>
  <c r="D864" i="5"/>
  <c r="E864" i="5"/>
  <c r="B864" i="5"/>
  <c r="C864" i="4"/>
  <c r="D864" i="4"/>
  <c r="E864" i="4"/>
  <c r="B864" i="4"/>
  <c r="F865" i="4"/>
  <c r="G865" i="4"/>
  <c r="F866" i="4"/>
  <c r="G866" i="4"/>
  <c r="F867" i="4"/>
  <c r="G867" i="4"/>
  <c r="F868" i="4"/>
  <c r="F869" i="4"/>
  <c r="I870" i="4" s="1"/>
  <c r="G869" i="4"/>
  <c r="C535" i="14"/>
  <c r="D535" i="14"/>
  <c r="E535" i="14"/>
  <c r="B535" i="14"/>
  <c r="C864" i="2"/>
  <c r="D864" i="2"/>
  <c r="E864" i="2"/>
  <c r="B864" i="2"/>
  <c r="C864" i="1"/>
  <c r="D864" i="1"/>
  <c r="E864" i="1"/>
  <c r="B864" i="1"/>
  <c r="C864" i="7"/>
  <c r="E864" i="7"/>
  <c r="B864" i="7"/>
  <c r="I865" i="9" l="1"/>
  <c r="H866" i="4"/>
  <c r="F864" i="8"/>
  <c r="I867" i="4"/>
  <c r="I866" i="4"/>
  <c r="H869" i="4"/>
  <c r="H868" i="4"/>
  <c r="I869" i="4"/>
  <c r="I868" i="4"/>
  <c r="H867" i="4"/>
  <c r="H865" i="4"/>
  <c r="C863" i="7"/>
  <c r="E863" i="7"/>
  <c r="B863" i="7"/>
  <c r="C863" i="8"/>
  <c r="D863" i="8"/>
  <c r="E863" i="8"/>
  <c r="B863" i="8"/>
  <c r="D864" i="3"/>
  <c r="E864" i="3"/>
  <c r="F864" i="3"/>
  <c r="C864" i="3"/>
  <c r="D307" i="78"/>
  <c r="E307" i="78"/>
  <c r="F307" i="78"/>
  <c r="C307" i="78"/>
  <c r="D863" i="9"/>
  <c r="E863" i="9"/>
  <c r="F863" i="9"/>
  <c r="C863" i="9"/>
  <c r="C863" i="5"/>
  <c r="D863" i="5"/>
  <c r="E863" i="5"/>
  <c r="B863" i="5"/>
  <c r="C863" i="4"/>
  <c r="D863" i="4"/>
  <c r="E863" i="4"/>
  <c r="B863" i="4"/>
  <c r="C534" i="14"/>
  <c r="D534" i="14"/>
  <c r="E534" i="14"/>
  <c r="B534" i="14"/>
  <c r="C863" i="2"/>
  <c r="D863" i="2"/>
  <c r="E863" i="2"/>
  <c r="B863" i="2"/>
  <c r="C863" i="1"/>
  <c r="D863" i="1"/>
  <c r="E863" i="1"/>
  <c r="B863" i="1"/>
  <c r="C862" i="8" l="1"/>
  <c r="D862" i="8"/>
  <c r="E862" i="8"/>
  <c r="B862" i="8"/>
  <c r="D863" i="3"/>
  <c r="E863" i="3"/>
  <c r="F863" i="3"/>
  <c r="C863" i="3"/>
  <c r="D306" i="78"/>
  <c r="E306" i="78"/>
  <c r="F306" i="78"/>
  <c r="C306" i="78"/>
  <c r="D862" i="9"/>
  <c r="E862" i="9"/>
  <c r="F862" i="9"/>
  <c r="C862" i="9"/>
  <c r="F864" i="5"/>
  <c r="G864" i="5"/>
  <c r="F865" i="5"/>
  <c r="G865" i="5"/>
  <c r="F866" i="5"/>
  <c r="G866" i="5"/>
  <c r="F867" i="5"/>
  <c r="G867" i="5"/>
  <c r="F868" i="5"/>
  <c r="G868" i="5"/>
  <c r="F869" i="5"/>
  <c r="I870" i="5" s="1"/>
  <c r="G869" i="5"/>
  <c r="C862" i="5"/>
  <c r="D862" i="5"/>
  <c r="E862" i="5"/>
  <c r="B862" i="5"/>
  <c r="C862" i="4"/>
  <c r="D862" i="4"/>
  <c r="E862" i="4"/>
  <c r="B862" i="4"/>
  <c r="C533" i="14"/>
  <c r="D533" i="14"/>
  <c r="E533" i="14"/>
  <c r="B533" i="14"/>
  <c r="C862" i="2"/>
  <c r="D862" i="2"/>
  <c r="E862" i="2"/>
  <c r="B862" i="2"/>
  <c r="C862" i="1"/>
  <c r="D862" i="1"/>
  <c r="E862" i="1"/>
  <c r="B862" i="1"/>
  <c r="C862" i="7"/>
  <c r="E862" i="7"/>
  <c r="B862" i="7"/>
  <c r="F864" i="7"/>
  <c r="G864" i="7"/>
  <c r="F865" i="7"/>
  <c r="G865" i="7"/>
  <c r="F866" i="7"/>
  <c r="J867" i="7" s="1"/>
  <c r="G866" i="7"/>
  <c r="I867" i="7" s="1"/>
  <c r="H868" i="5" l="1"/>
  <c r="H866" i="5"/>
  <c r="H864" i="5"/>
  <c r="H867" i="5"/>
  <c r="H865" i="5"/>
  <c r="H869" i="5"/>
  <c r="H866" i="7"/>
  <c r="I866" i="7"/>
  <c r="J866" i="7"/>
  <c r="H864" i="7"/>
  <c r="J865" i="7"/>
  <c r="I869" i="5"/>
  <c r="I868" i="5"/>
  <c r="I867" i="5"/>
  <c r="I866" i="5"/>
  <c r="I865" i="5"/>
  <c r="I865" i="7"/>
  <c r="H865" i="7"/>
  <c r="C861" i="8" l="1"/>
  <c r="D861" i="8"/>
  <c r="E861" i="8"/>
  <c r="B861" i="8"/>
  <c r="D862" i="3"/>
  <c r="E862" i="3"/>
  <c r="F862" i="3"/>
  <c r="C862" i="3"/>
  <c r="D305" i="78"/>
  <c r="E305" i="78"/>
  <c r="F305" i="78"/>
  <c r="C305" i="78"/>
  <c r="D861" i="9"/>
  <c r="E861" i="9"/>
  <c r="F861" i="9"/>
  <c r="C861" i="9"/>
  <c r="C861" i="5"/>
  <c r="D861" i="5"/>
  <c r="E861" i="5"/>
  <c r="B861" i="5"/>
  <c r="C861" i="4"/>
  <c r="D861" i="4"/>
  <c r="E861" i="4"/>
  <c r="B861" i="4"/>
  <c r="C532" i="14"/>
  <c r="D532" i="14"/>
  <c r="E532" i="14"/>
  <c r="B532" i="14"/>
  <c r="F863" i="2"/>
  <c r="G863" i="2"/>
  <c r="H863" i="2"/>
  <c r="F864" i="2"/>
  <c r="G864" i="2"/>
  <c r="H864" i="2"/>
  <c r="F865" i="2"/>
  <c r="G865" i="2"/>
  <c r="H865" i="2"/>
  <c r="F866" i="2"/>
  <c r="G866" i="2"/>
  <c r="H866" i="2"/>
  <c r="F867" i="2"/>
  <c r="G867" i="2"/>
  <c r="H867" i="2"/>
  <c r="C861" i="2"/>
  <c r="D861" i="2"/>
  <c r="E861" i="2"/>
  <c r="B861" i="2"/>
  <c r="C861" i="1"/>
  <c r="D861" i="1"/>
  <c r="E861" i="1"/>
  <c r="B861" i="1"/>
  <c r="C861" i="7"/>
  <c r="E861" i="7"/>
  <c r="B861" i="7"/>
  <c r="C860" i="8"/>
  <c r="D860" i="8"/>
  <c r="E860" i="8"/>
  <c r="B860" i="8"/>
  <c r="F862" i="8"/>
  <c r="G862" i="8"/>
  <c r="F863" i="8"/>
  <c r="G863" i="8"/>
  <c r="G864" i="8"/>
  <c r="F865" i="8"/>
  <c r="G865" i="8"/>
  <c r="D861" i="3"/>
  <c r="E861" i="3"/>
  <c r="F861" i="3"/>
  <c r="C861" i="3"/>
  <c r="D304" i="78"/>
  <c r="E304" i="78"/>
  <c r="F304" i="78"/>
  <c r="C304" i="78"/>
  <c r="D860" i="9"/>
  <c r="E860" i="9"/>
  <c r="F860" i="9"/>
  <c r="C860" i="9"/>
  <c r="C860" i="5"/>
  <c r="D860" i="5"/>
  <c r="E860" i="5"/>
  <c r="B860" i="5"/>
  <c r="C860" i="4"/>
  <c r="D860" i="4"/>
  <c r="E860" i="4"/>
  <c r="B860" i="4"/>
  <c r="C531" i="14"/>
  <c r="D531" i="14"/>
  <c r="E531" i="14"/>
  <c r="B531" i="14"/>
  <c r="C860" i="2"/>
  <c r="D860" i="2"/>
  <c r="E860" i="2"/>
  <c r="B860" i="2"/>
  <c r="C860" i="1"/>
  <c r="D860" i="1"/>
  <c r="E860" i="1"/>
  <c r="B860" i="1"/>
  <c r="C860" i="7"/>
  <c r="E860" i="7"/>
  <c r="B860" i="7"/>
  <c r="G860" i="8" l="1"/>
  <c r="G861" i="8"/>
  <c r="F861" i="8"/>
  <c r="H863" i="8"/>
  <c r="H865" i="8"/>
  <c r="F860" i="8"/>
  <c r="H864" i="8"/>
  <c r="H862" i="8"/>
  <c r="L45" i="389"/>
  <c r="L43" i="389"/>
  <c r="L41" i="389"/>
  <c r="L39" i="389"/>
  <c r="L37" i="389"/>
  <c r="L35" i="389"/>
  <c r="L33" i="389"/>
  <c r="L31" i="389"/>
  <c r="L29" i="389"/>
  <c r="L27" i="389"/>
  <c r="L25" i="389"/>
  <c r="L23" i="389"/>
  <c r="L21" i="389"/>
  <c r="L19" i="389"/>
  <c r="L17" i="389"/>
  <c r="L15" i="389"/>
  <c r="L13" i="389"/>
  <c r="L11" i="389"/>
  <c r="L9" i="389"/>
  <c r="D856" i="7"/>
  <c r="C859" i="8"/>
  <c r="D859" i="8"/>
  <c r="E859" i="8"/>
  <c r="B859" i="8"/>
  <c r="D860" i="3"/>
  <c r="E860" i="3"/>
  <c r="F860" i="3"/>
  <c r="C860" i="3"/>
  <c r="D303" i="78"/>
  <c r="E303" i="78"/>
  <c r="F303" i="78"/>
  <c r="C303" i="78"/>
  <c r="G305" i="78"/>
  <c r="H305" i="78"/>
  <c r="G306" i="78"/>
  <c r="H306" i="78"/>
  <c r="G307" i="78"/>
  <c r="H307" i="78"/>
  <c r="G308" i="78"/>
  <c r="H308" i="78"/>
  <c r="G309" i="78"/>
  <c r="H309" i="78"/>
  <c r="G861" i="9"/>
  <c r="H861" i="9"/>
  <c r="G862" i="9"/>
  <c r="H862" i="9"/>
  <c r="G863" i="9"/>
  <c r="H863" i="9"/>
  <c r="G864" i="9"/>
  <c r="H864" i="9"/>
  <c r="D859" i="9"/>
  <c r="E859" i="9"/>
  <c r="F859" i="9"/>
  <c r="C859" i="9"/>
  <c r="C859" i="5"/>
  <c r="D859" i="5"/>
  <c r="E859" i="5"/>
  <c r="B859" i="5"/>
  <c r="F861" i="4"/>
  <c r="G861" i="4"/>
  <c r="F862" i="4"/>
  <c r="G862" i="4"/>
  <c r="F863" i="4"/>
  <c r="G863" i="4"/>
  <c r="F864" i="4"/>
  <c r="I865" i="4" s="1"/>
  <c r="G864" i="4"/>
  <c r="C859" i="4"/>
  <c r="D859" i="4"/>
  <c r="E859" i="4"/>
  <c r="B859" i="4"/>
  <c r="F532" i="14"/>
  <c r="G532" i="14"/>
  <c r="F533" i="14"/>
  <c r="G533" i="14"/>
  <c r="F534" i="14"/>
  <c r="G534" i="14"/>
  <c r="F535" i="14"/>
  <c r="G535" i="14"/>
  <c r="C530" i="14"/>
  <c r="D530" i="14"/>
  <c r="E530" i="14"/>
  <c r="B530" i="14"/>
  <c r="C859" i="2"/>
  <c r="D859" i="2"/>
  <c r="E859" i="2"/>
  <c r="B859" i="2"/>
  <c r="C859" i="1"/>
  <c r="D859" i="1"/>
  <c r="E859" i="1"/>
  <c r="B859" i="1"/>
  <c r="C859" i="7"/>
  <c r="E859" i="7"/>
  <c r="B859" i="7"/>
  <c r="C858" i="8"/>
  <c r="D858" i="8"/>
  <c r="E858" i="8"/>
  <c r="B858" i="8"/>
  <c r="G861" i="3"/>
  <c r="H861" i="3"/>
  <c r="G862" i="3"/>
  <c r="H862" i="3"/>
  <c r="G863" i="3"/>
  <c r="H863" i="3"/>
  <c r="G864" i="3"/>
  <c r="H864" i="3"/>
  <c r="G865" i="3"/>
  <c r="H865" i="3"/>
  <c r="G866" i="3"/>
  <c r="H866" i="3"/>
  <c r="G867" i="3"/>
  <c r="H867" i="3"/>
  <c r="D859" i="3"/>
  <c r="E859" i="3"/>
  <c r="F859" i="3"/>
  <c r="C859" i="3"/>
  <c r="D302" i="78"/>
  <c r="E302" i="78"/>
  <c r="F302" i="78"/>
  <c r="C302" i="78"/>
  <c r="D858" i="9"/>
  <c r="E858" i="9"/>
  <c r="F858" i="9"/>
  <c r="C858" i="9"/>
  <c r="C858" i="5"/>
  <c r="D858" i="5"/>
  <c r="E858" i="5"/>
  <c r="B858" i="5"/>
  <c r="C858" i="4"/>
  <c r="D858" i="4"/>
  <c r="E858" i="4"/>
  <c r="B858" i="4"/>
  <c r="C529" i="14"/>
  <c r="D529" i="14"/>
  <c r="E529" i="14"/>
  <c r="B529" i="14"/>
  <c r="C858" i="2"/>
  <c r="D858" i="2"/>
  <c r="E858" i="2"/>
  <c r="B858" i="2"/>
  <c r="C858" i="1"/>
  <c r="D858" i="1"/>
  <c r="E858" i="1"/>
  <c r="B858" i="1"/>
  <c r="C858" i="7"/>
  <c r="E858" i="7"/>
  <c r="B858" i="7"/>
  <c r="H861" i="8" l="1"/>
  <c r="H860" i="8"/>
  <c r="I862" i="3"/>
  <c r="I305" i="78"/>
  <c r="H861" i="4"/>
  <c r="I861" i="9"/>
  <c r="G860" i="3"/>
  <c r="I865" i="3"/>
  <c r="I863" i="9"/>
  <c r="I864" i="9"/>
  <c r="I862" i="9"/>
  <c r="H860" i="3"/>
  <c r="I867" i="3"/>
  <c r="I866" i="3"/>
  <c r="I309" i="78"/>
  <c r="I308" i="78"/>
  <c r="H864" i="4"/>
  <c r="I864" i="3"/>
  <c r="I307" i="78"/>
  <c r="H863" i="4"/>
  <c r="I864" i="4"/>
  <c r="I863" i="3"/>
  <c r="I306" i="78"/>
  <c r="H862" i="4"/>
  <c r="I863" i="4"/>
  <c r="I862" i="4"/>
  <c r="I861" i="3"/>
  <c r="C857" i="8"/>
  <c r="D857" i="8"/>
  <c r="E857" i="8"/>
  <c r="B857" i="8"/>
  <c r="D858" i="3"/>
  <c r="E858" i="3"/>
  <c r="F858" i="3"/>
  <c r="C858" i="3"/>
  <c r="D301" i="78"/>
  <c r="E301" i="78"/>
  <c r="F301" i="78"/>
  <c r="C301" i="78"/>
  <c r="D857" i="9"/>
  <c r="E857" i="9"/>
  <c r="F857" i="9"/>
  <c r="C857" i="9"/>
  <c r="C857" i="5"/>
  <c r="D857" i="5"/>
  <c r="E857" i="5"/>
  <c r="B857" i="5"/>
  <c r="C857" i="4"/>
  <c r="D857" i="4"/>
  <c r="E857" i="4"/>
  <c r="B857" i="4"/>
  <c r="C528" i="14"/>
  <c r="D528" i="14"/>
  <c r="E528" i="14"/>
  <c r="B528" i="14"/>
  <c r="C857" i="2"/>
  <c r="D857" i="2"/>
  <c r="E857" i="2"/>
  <c r="B857" i="2"/>
  <c r="C857" i="1"/>
  <c r="D857" i="1"/>
  <c r="E857" i="1"/>
  <c r="B857" i="1"/>
  <c r="I860" i="3" l="1"/>
  <c r="C857" i="7"/>
  <c r="E857" i="7"/>
  <c r="B857" i="7"/>
  <c r="C856" i="8" l="1"/>
  <c r="D856" i="8"/>
  <c r="E856" i="8"/>
  <c r="B856" i="8"/>
  <c r="D857" i="3"/>
  <c r="E857" i="3"/>
  <c r="F857" i="3"/>
  <c r="C857" i="3"/>
  <c r="D300" i="78"/>
  <c r="E300" i="78"/>
  <c r="F300" i="78"/>
  <c r="C300" i="78"/>
  <c r="D856" i="9"/>
  <c r="E856" i="9"/>
  <c r="F856" i="9"/>
  <c r="C856" i="9"/>
  <c r="C856" i="5"/>
  <c r="D856" i="5"/>
  <c r="E856" i="5"/>
  <c r="B856" i="5"/>
  <c r="C856" i="4"/>
  <c r="D856" i="4"/>
  <c r="E856" i="4"/>
  <c r="B856" i="4"/>
  <c r="C527" i="14"/>
  <c r="D527" i="14"/>
  <c r="E527" i="14"/>
  <c r="B527" i="14"/>
  <c r="C856" i="2"/>
  <c r="D856" i="2"/>
  <c r="H857" i="2" s="1"/>
  <c r="E856" i="2"/>
  <c r="B856" i="2"/>
  <c r="C856" i="1"/>
  <c r="D856" i="1"/>
  <c r="E856" i="1"/>
  <c r="B856" i="1"/>
  <c r="C856" i="7"/>
  <c r="E856" i="7"/>
  <c r="B856" i="7"/>
  <c r="F856" i="7" s="1"/>
  <c r="N16" i="389"/>
  <c r="G11" i="10" s="1"/>
  <c r="N14" i="389"/>
  <c r="G10" i="10" s="1"/>
  <c r="N12" i="389"/>
  <c r="G9" i="10" s="1"/>
  <c r="N10" i="389"/>
  <c r="G8" i="10" s="1"/>
  <c r="N8" i="389"/>
  <c r="G7" i="10" s="1"/>
  <c r="D855" i="8"/>
  <c r="C855" i="8"/>
  <c r="E855" i="8"/>
  <c r="B855" i="8"/>
  <c r="D856" i="3"/>
  <c r="E856" i="3"/>
  <c r="F856" i="3"/>
  <c r="C856" i="3"/>
  <c r="F857" i="8"/>
  <c r="G857" i="8"/>
  <c r="F858" i="8"/>
  <c r="G858" i="8"/>
  <c r="F859" i="8"/>
  <c r="G859" i="8"/>
  <c r="G858" i="3"/>
  <c r="H858" i="3"/>
  <c r="G859" i="3"/>
  <c r="H859" i="3"/>
  <c r="G301" i="78"/>
  <c r="H301" i="78"/>
  <c r="G302" i="78"/>
  <c r="H302" i="78"/>
  <c r="G303" i="78"/>
  <c r="H303" i="78"/>
  <c r="G304" i="78"/>
  <c r="H304" i="78"/>
  <c r="D299" i="78"/>
  <c r="E299" i="78"/>
  <c r="F299" i="78"/>
  <c r="C299" i="78"/>
  <c r="G857" i="9"/>
  <c r="H857" i="9"/>
  <c r="G858" i="9"/>
  <c r="H858" i="9"/>
  <c r="G859" i="9"/>
  <c r="H859" i="9"/>
  <c r="G860" i="9"/>
  <c r="H860" i="9"/>
  <c r="D855" i="9"/>
  <c r="E855" i="9"/>
  <c r="F855" i="9"/>
  <c r="C855" i="9"/>
  <c r="F857" i="4"/>
  <c r="G857" i="4"/>
  <c r="F858" i="4"/>
  <c r="G858" i="4"/>
  <c r="F859" i="4"/>
  <c r="G859" i="4"/>
  <c r="F860" i="4"/>
  <c r="G860" i="4"/>
  <c r="C855" i="4"/>
  <c r="D855" i="4"/>
  <c r="E855" i="4"/>
  <c r="B855" i="4"/>
  <c r="F858" i="5"/>
  <c r="G858" i="5"/>
  <c r="F859" i="5"/>
  <c r="G859" i="5"/>
  <c r="F860" i="5"/>
  <c r="G860" i="5"/>
  <c r="F861" i="5"/>
  <c r="G861" i="5"/>
  <c r="F862" i="5"/>
  <c r="G862" i="5"/>
  <c r="F863" i="5"/>
  <c r="I864" i="5" s="1"/>
  <c r="G863" i="5"/>
  <c r="C855" i="5"/>
  <c r="D855" i="5"/>
  <c r="E855" i="5"/>
  <c r="B855" i="5"/>
  <c r="F528" i="14"/>
  <c r="G528" i="14"/>
  <c r="F529" i="14"/>
  <c r="G529" i="14"/>
  <c r="F530" i="14"/>
  <c r="G530" i="14"/>
  <c r="F531" i="14"/>
  <c r="G531" i="14"/>
  <c r="C526" i="14"/>
  <c r="D526" i="14"/>
  <c r="E526" i="14"/>
  <c r="B526" i="14"/>
  <c r="F857" i="2"/>
  <c r="G857" i="2"/>
  <c r="F858" i="2"/>
  <c r="G858" i="2"/>
  <c r="H858" i="2"/>
  <c r="F859" i="2"/>
  <c r="G859" i="2"/>
  <c r="H859" i="2"/>
  <c r="F860" i="2"/>
  <c r="G860" i="2"/>
  <c r="H860" i="2"/>
  <c r="F861" i="2"/>
  <c r="G861" i="2"/>
  <c r="H861" i="2"/>
  <c r="F862" i="2"/>
  <c r="G862" i="2"/>
  <c r="H862" i="2"/>
  <c r="C855" i="2"/>
  <c r="D855" i="2"/>
  <c r="E855" i="2"/>
  <c r="B855" i="2"/>
  <c r="C855" i="1"/>
  <c r="D855" i="1"/>
  <c r="E855" i="1"/>
  <c r="B855" i="1"/>
  <c r="F857" i="7"/>
  <c r="G857" i="7"/>
  <c r="F858" i="7"/>
  <c r="G858" i="7"/>
  <c r="F859" i="7"/>
  <c r="G859" i="7"/>
  <c r="F860" i="7"/>
  <c r="G860" i="7"/>
  <c r="F861" i="7"/>
  <c r="G861" i="7"/>
  <c r="F862" i="7"/>
  <c r="G862" i="7"/>
  <c r="F863" i="7"/>
  <c r="J864" i="7" s="1"/>
  <c r="G863" i="7"/>
  <c r="I864" i="7" s="1"/>
  <c r="C855" i="7"/>
  <c r="E855" i="7"/>
  <c r="B855" i="7"/>
  <c r="F855" i="7" s="1"/>
  <c r="M132" i="389"/>
  <c r="G13" i="10" s="1"/>
  <c r="F527" i="14" l="1"/>
  <c r="G856" i="3"/>
  <c r="F856" i="8"/>
  <c r="H857" i="3"/>
  <c r="F856" i="4"/>
  <c r="G855" i="8"/>
  <c r="G856" i="4"/>
  <c r="G856" i="2"/>
  <c r="G527" i="14"/>
  <c r="F856" i="2"/>
  <c r="G857" i="3"/>
  <c r="G856" i="9"/>
  <c r="G300" i="78"/>
  <c r="H856" i="9"/>
  <c r="I857" i="9"/>
  <c r="G299" i="78"/>
  <c r="G856" i="8"/>
  <c r="H855" i="9"/>
  <c r="H299" i="78"/>
  <c r="F855" i="8"/>
  <c r="I859" i="3"/>
  <c r="G855" i="2"/>
  <c r="F526" i="14"/>
  <c r="G855" i="4"/>
  <c r="G526" i="14"/>
  <c r="F855" i="4"/>
  <c r="G855" i="9"/>
  <c r="H856" i="2"/>
  <c r="F855" i="2"/>
  <c r="I860" i="9"/>
  <c r="I858" i="9"/>
  <c r="I304" i="78"/>
  <c r="I302" i="78"/>
  <c r="I860" i="5"/>
  <c r="H857" i="4"/>
  <c r="I858" i="3"/>
  <c r="H859" i="8"/>
  <c r="H856" i="3"/>
  <c r="I303" i="78"/>
  <c r="I301" i="78"/>
  <c r="H300" i="78"/>
  <c r="H860" i="7"/>
  <c r="J863" i="7"/>
  <c r="G855" i="7"/>
  <c r="H855" i="7" s="1"/>
  <c r="H863" i="7"/>
  <c r="I863" i="5"/>
  <c r="I862" i="5"/>
  <c r="H861" i="7"/>
  <c r="J862" i="7"/>
  <c r="G856" i="7"/>
  <c r="I857" i="7" s="1"/>
  <c r="I863" i="7"/>
  <c r="H860" i="4"/>
  <c r="I861" i="4"/>
  <c r="J861" i="7"/>
  <c r="J860" i="7"/>
  <c r="I859" i="9"/>
  <c r="I861" i="5"/>
  <c r="H859" i="4"/>
  <c r="I860" i="7"/>
  <c r="I859" i="7"/>
  <c r="H859" i="7"/>
  <c r="J859" i="7"/>
  <c r="I862" i="7"/>
  <c r="H858" i="8"/>
  <c r="I859" i="5"/>
  <c r="H858" i="4"/>
  <c r="I858" i="7"/>
  <c r="H857" i="8"/>
  <c r="H857" i="7"/>
  <c r="J858" i="7"/>
  <c r="J856" i="7"/>
  <c r="J857" i="7"/>
  <c r="I860" i="4"/>
  <c r="I859" i="4"/>
  <c r="I858" i="4"/>
  <c r="H863" i="5"/>
  <c r="H862" i="5"/>
  <c r="H861" i="5"/>
  <c r="H860" i="5"/>
  <c r="H859" i="5"/>
  <c r="H858" i="5"/>
  <c r="H862" i="7"/>
  <c r="I861" i="7"/>
  <c r="H858" i="7"/>
  <c r="F851" i="8"/>
  <c r="G851" i="8"/>
  <c r="H856" i="8" l="1"/>
  <c r="I856" i="3"/>
  <c r="I857" i="3"/>
  <c r="H855" i="8"/>
  <c r="H856" i="4"/>
  <c r="I857" i="4"/>
  <c r="I856" i="4"/>
  <c r="I856" i="9"/>
  <c r="I855" i="9"/>
  <c r="I300" i="78"/>
  <c r="H856" i="7"/>
  <c r="I299" i="78"/>
  <c r="H851" i="8"/>
  <c r="H855" i="4"/>
  <c r="F10" i="419"/>
  <c r="F14" i="419" s="1"/>
  <c r="F10" i="425"/>
  <c r="F14" i="425" s="1"/>
  <c r="I856" i="7"/>
  <c r="K852" i="7"/>
  <c r="I852" i="8"/>
  <c r="H852" i="3"/>
  <c r="G852" i="3"/>
  <c r="J853" i="3"/>
  <c r="J296" i="78"/>
  <c r="J852" i="9"/>
  <c r="J852" i="4"/>
  <c r="J852" i="5"/>
  <c r="H523" i="14"/>
  <c r="I852" i="2"/>
  <c r="I852" i="1"/>
  <c r="E854" i="8"/>
  <c r="D854" i="8"/>
  <c r="C854" i="8"/>
  <c r="B854" i="8"/>
  <c r="F855" i="3"/>
  <c r="E855" i="3"/>
  <c r="D855" i="3"/>
  <c r="C855" i="3"/>
  <c r="F298" i="78"/>
  <c r="E298" i="78"/>
  <c r="D298" i="78"/>
  <c r="C298" i="78"/>
  <c r="F854" i="9"/>
  <c r="E854" i="9"/>
  <c r="D854" i="9"/>
  <c r="C854" i="9"/>
  <c r="E854" i="4"/>
  <c r="D854" i="4"/>
  <c r="C854" i="4"/>
  <c r="B854" i="4"/>
  <c r="E854" i="5"/>
  <c r="D854" i="5"/>
  <c r="C854" i="5"/>
  <c r="B854" i="5"/>
  <c r="E525" i="14"/>
  <c r="D525" i="14"/>
  <c r="C525" i="14"/>
  <c r="B525" i="14"/>
  <c r="E854" i="2"/>
  <c r="D854" i="2"/>
  <c r="H855" i="2" s="1"/>
  <c r="C854" i="2"/>
  <c r="B854" i="2"/>
  <c r="E854" i="1"/>
  <c r="D854" i="1"/>
  <c r="C854" i="1"/>
  <c r="B854" i="1"/>
  <c r="E854" i="7"/>
  <c r="D854" i="7"/>
  <c r="C854" i="7"/>
  <c r="B854" i="7"/>
  <c r="E853" i="8"/>
  <c r="D853" i="8"/>
  <c r="C853" i="8"/>
  <c r="B853" i="8"/>
  <c r="F854" i="3"/>
  <c r="E854" i="3"/>
  <c r="D854" i="3"/>
  <c r="C854" i="3"/>
  <c r="F297" i="78"/>
  <c r="E297" i="78"/>
  <c r="D297" i="78"/>
  <c r="C297" i="78"/>
  <c r="F853" i="9"/>
  <c r="E853" i="9"/>
  <c r="D853" i="9"/>
  <c r="C853" i="9"/>
  <c r="F852" i="9"/>
  <c r="E852" i="9"/>
  <c r="D852" i="9"/>
  <c r="C852" i="9"/>
  <c r="E853" i="4"/>
  <c r="D853" i="4"/>
  <c r="C853" i="4"/>
  <c r="B853" i="4"/>
  <c r="E853" i="5"/>
  <c r="D853" i="5"/>
  <c r="C853" i="5"/>
  <c r="B853" i="5"/>
  <c r="E524" i="14"/>
  <c r="D524" i="14"/>
  <c r="C524" i="14"/>
  <c r="B524" i="14"/>
  <c r="E853" i="2"/>
  <c r="D853" i="2"/>
  <c r="C853" i="2"/>
  <c r="B853" i="2"/>
  <c r="E853" i="1"/>
  <c r="D853" i="1"/>
  <c r="C853" i="1"/>
  <c r="B853" i="1"/>
  <c r="E853" i="7"/>
  <c r="D853" i="7"/>
  <c r="C853" i="7"/>
  <c r="B853" i="7"/>
  <c r="F853" i="3"/>
  <c r="E852" i="8"/>
  <c r="D852" i="8"/>
  <c r="C852" i="8"/>
  <c r="B852" i="8"/>
  <c r="E853" i="3"/>
  <c r="D853" i="3"/>
  <c r="C853" i="3"/>
  <c r="F296" i="78"/>
  <c r="E296" i="78"/>
  <c r="D296" i="78"/>
  <c r="C296" i="78"/>
  <c r="E852" i="4"/>
  <c r="D852" i="4"/>
  <c r="C852" i="4"/>
  <c r="B852" i="4"/>
  <c r="E852" i="5"/>
  <c r="D852" i="5"/>
  <c r="C852" i="5"/>
  <c r="B852" i="5"/>
  <c r="E523" i="14"/>
  <c r="D523" i="14"/>
  <c r="C523" i="14"/>
  <c r="B523" i="14"/>
  <c r="E852" i="2"/>
  <c r="D852" i="2"/>
  <c r="H852" i="2" s="1"/>
  <c r="C852" i="2"/>
  <c r="B852" i="2"/>
  <c r="E852" i="1"/>
  <c r="D852" i="1"/>
  <c r="C852" i="1"/>
  <c r="B852" i="1"/>
  <c r="E852" i="7"/>
  <c r="D852" i="7"/>
  <c r="C852" i="7"/>
  <c r="B852" i="7"/>
  <c r="H296" i="78" l="1"/>
  <c r="G853" i="2"/>
  <c r="H853" i="3"/>
  <c r="J853" i="7"/>
  <c r="H297" i="78"/>
  <c r="H854" i="3"/>
  <c r="G853" i="8"/>
  <c r="G854" i="2"/>
  <c r="G525" i="14"/>
  <c r="G296" i="78"/>
  <c r="G853" i="3"/>
  <c r="G852" i="8"/>
  <c r="F853" i="2"/>
  <c r="G297" i="78"/>
  <c r="F853" i="8"/>
  <c r="F854" i="2"/>
  <c r="F525" i="14"/>
  <c r="F854" i="4"/>
  <c r="I855" i="4" s="1"/>
  <c r="G854" i="9"/>
  <c r="G298" i="78"/>
  <c r="G855" i="3"/>
  <c r="F854" i="8"/>
  <c r="I852" i="3"/>
  <c r="G854" i="4"/>
  <c r="H854" i="9"/>
  <c r="H298" i="78"/>
  <c r="H855" i="3"/>
  <c r="G854" i="8"/>
  <c r="H853" i="2"/>
  <c r="H854" i="2"/>
  <c r="F852" i="8"/>
  <c r="G854" i="3"/>
  <c r="F854" i="7"/>
  <c r="J855" i="7" s="1"/>
  <c r="G854" i="7"/>
  <c r="I855" i="7" s="1"/>
  <c r="I850" i="8"/>
  <c r="C850" i="8"/>
  <c r="D850" i="8"/>
  <c r="E850" i="8"/>
  <c r="B850" i="8"/>
  <c r="J851" i="3"/>
  <c r="D851" i="3"/>
  <c r="E851" i="3"/>
  <c r="F851" i="3"/>
  <c r="C851" i="3"/>
  <c r="J294" i="78"/>
  <c r="D294" i="78"/>
  <c r="E294" i="78"/>
  <c r="F294" i="78"/>
  <c r="C294" i="78"/>
  <c r="J850" i="9"/>
  <c r="D850" i="9"/>
  <c r="E850" i="9"/>
  <c r="F850" i="9"/>
  <c r="C850" i="9"/>
  <c r="J850" i="4"/>
  <c r="F851" i="4"/>
  <c r="G851" i="4"/>
  <c r="F852" i="4"/>
  <c r="G852" i="4"/>
  <c r="F853" i="4"/>
  <c r="G853" i="4"/>
  <c r="C850" i="4"/>
  <c r="D850" i="4"/>
  <c r="E850" i="4"/>
  <c r="B850" i="4"/>
  <c r="J850" i="5"/>
  <c r="F851" i="5"/>
  <c r="G851" i="5"/>
  <c r="F852" i="5"/>
  <c r="G852" i="5"/>
  <c r="F853" i="5"/>
  <c r="G853" i="5"/>
  <c r="F854" i="5"/>
  <c r="G854" i="5"/>
  <c r="F855" i="5"/>
  <c r="G855" i="5"/>
  <c r="F856" i="5"/>
  <c r="G856" i="5"/>
  <c r="F857" i="5"/>
  <c r="I858" i="5" s="1"/>
  <c r="G857" i="5"/>
  <c r="C850" i="5"/>
  <c r="D850" i="5"/>
  <c r="E850" i="5"/>
  <c r="B850" i="5"/>
  <c r="H521" i="14"/>
  <c r="F522" i="14"/>
  <c r="G522" i="14"/>
  <c r="F523" i="14"/>
  <c r="G523" i="14"/>
  <c r="F524" i="14"/>
  <c r="G524" i="14"/>
  <c r="C521" i="14"/>
  <c r="D521" i="14"/>
  <c r="E521" i="14"/>
  <c r="B521" i="14"/>
  <c r="I850" i="2"/>
  <c r="C850" i="2"/>
  <c r="D850" i="2"/>
  <c r="H851" i="2" s="1"/>
  <c r="E850" i="2"/>
  <c r="B850" i="2"/>
  <c r="I850" i="1"/>
  <c r="C850" i="1"/>
  <c r="D850" i="1"/>
  <c r="E850" i="1"/>
  <c r="B850" i="1"/>
  <c r="K850" i="7"/>
  <c r="L852" i="7" s="1"/>
  <c r="C850" i="7"/>
  <c r="D850" i="7"/>
  <c r="E850" i="7"/>
  <c r="B850" i="7"/>
  <c r="I296" i="78" l="1"/>
  <c r="I297" i="78"/>
  <c r="I853" i="3"/>
  <c r="I854" i="3"/>
  <c r="I855" i="3"/>
  <c r="I854" i="9"/>
  <c r="H853" i="8"/>
  <c r="H854" i="8"/>
  <c r="H852" i="8"/>
  <c r="H854" i="4"/>
  <c r="I852" i="5"/>
  <c r="I298" i="78"/>
  <c r="G850" i="4"/>
  <c r="I853" i="5"/>
  <c r="F850" i="4"/>
  <c r="I851" i="4" s="1"/>
  <c r="F850" i="8"/>
  <c r="I854" i="5"/>
  <c r="H852" i="5"/>
  <c r="H851" i="5"/>
  <c r="I853" i="4"/>
  <c r="H856" i="5"/>
  <c r="G521" i="14"/>
  <c r="H855" i="5"/>
  <c r="G850" i="5"/>
  <c r="G850" i="8"/>
  <c r="F521" i="14"/>
  <c r="F850" i="5"/>
  <c r="H854" i="5"/>
  <c r="I852" i="4"/>
  <c r="I856" i="5"/>
  <c r="I854" i="4"/>
  <c r="H854" i="7"/>
  <c r="H857" i="5"/>
  <c r="I857" i="5"/>
  <c r="I855" i="5"/>
  <c r="H853" i="4"/>
  <c r="H853" i="5"/>
  <c r="H851" i="4"/>
  <c r="H852" i="4"/>
  <c r="I849" i="8"/>
  <c r="C849" i="8"/>
  <c r="D849" i="8"/>
  <c r="E849" i="8"/>
  <c r="B849" i="8"/>
  <c r="J850" i="3"/>
  <c r="D850" i="3"/>
  <c r="E850" i="3"/>
  <c r="F850" i="3"/>
  <c r="C850" i="3"/>
  <c r="J293" i="78"/>
  <c r="D293" i="78"/>
  <c r="E293" i="78"/>
  <c r="F293" i="78"/>
  <c r="C293" i="78"/>
  <c r="J849" i="9"/>
  <c r="D849" i="9"/>
  <c r="E849" i="9"/>
  <c r="F849" i="9"/>
  <c r="C849" i="9"/>
  <c r="J849" i="4"/>
  <c r="C849" i="4"/>
  <c r="D849" i="4"/>
  <c r="E849" i="4"/>
  <c r="B849" i="4"/>
  <c r="J849" i="5"/>
  <c r="C849" i="5"/>
  <c r="D849" i="5"/>
  <c r="E849" i="5"/>
  <c r="B849" i="5"/>
  <c r="H520" i="14"/>
  <c r="C520" i="14"/>
  <c r="D520" i="14"/>
  <c r="E520" i="14"/>
  <c r="B520" i="14"/>
  <c r="I849" i="2"/>
  <c r="C849" i="2"/>
  <c r="D849" i="2"/>
  <c r="H850" i="2" s="1"/>
  <c r="E849" i="2"/>
  <c r="B849" i="2"/>
  <c r="I849" i="1"/>
  <c r="C849" i="1"/>
  <c r="D849" i="1"/>
  <c r="E849" i="1"/>
  <c r="B849" i="1"/>
  <c r="K849" i="7"/>
  <c r="L850" i="7" s="1"/>
  <c r="C849" i="7"/>
  <c r="D849" i="7"/>
  <c r="E849" i="7"/>
  <c r="B849" i="7"/>
  <c r="I848" i="8"/>
  <c r="C848" i="8"/>
  <c r="D848" i="8"/>
  <c r="E848" i="8"/>
  <c r="B848" i="8"/>
  <c r="J849" i="3"/>
  <c r="D849" i="3"/>
  <c r="E849" i="3"/>
  <c r="F849" i="3"/>
  <c r="C849" i="3"/>
  <c r="J292" i="78"/>
  <c r="D292" i="78"/>
  <c r="E292" i="78"/>
  <c r="F292" i="78"/>
  <c r="C292" i="78"/>
  <c r="J848" i="9"/>
  <c r="D848" i="9"/>
  <c r="E848" i="9"/>
  <c r="F848" i="9"/>
  <c r="C848" i="9"/>
  <c r="J848" i="4"/>
  <c r="C848" i="4"/>
  <c r="D848" i="4"/>
  <c r="E848" i="4"/>
  <c r="B848" i="4"/>
  <c r="J848" i="5"/>
  <c r="C848" i="5"/>
  <c r="D848" i="5"/>
  <c r="E848" i="5"/>
  <c r="B848" i="5"/>
  <c r="H519" i="14"/>
  <c r="C519" i="14"/>
  <c r="D519" i="14"/>
  <c r="E519" i="14"/>
  <c r="B519" i="14"/>
  <c r="I848" i="2"/>
  <c r="F850" i="2"/>
  <c r="G850" i="2"/>
  <c r="F851" i="2"/>
  <c r="G851" i="2"/>
  <c r="F852" i="2"/>
  <c r="G852" i="2"/>
  <c r="C848" i="2"/>
  <c r="D848" i="2"/>
  <c r="E848" i="2"/>
  <c r="B848" i="2"/>
  <c r="I848" i="1"/>
  <c r="C848" i="1"/>
  <c r="D848" i="1"/>
  <c r="E848" i="1"/>
  <c r="B848" i="1"/>
  <c r="K848" i="7"/>
  <c r="F850" i="7"/>
  <c r="G850" i="7"/>
  <c r="F851" i="7"/>
  <c r="G851" i="7"/>
  <c r="F852" i="7"/>
  <c r="G852" i="7"/>
  <c r="F853" i="7"/>
  <c r="J854" i="7" s="1"/>
  <c r="G853" i="7"/>
  <c r="I854" i="7" s="1"/>
  <c r="C848" i="7"/>
  <c r="D848" i="7"/>
  <c r="E848" i="7"/>
  <c r="B848" i="7"/>
  <c r="I847" i="8"/>
  <c r="C847" i="8"/>
  <c r="D847" i="8"/>
  <c r="E847" i="8"/>
  <c r="B847" i="8"/>
  <c r="J848" i="3"/>
  <c r="D848" i="3"/>
  <c r="E848" i="3"/>
  <c r="F848" i="3"/>
  <c r="C848" i="3"/>
  <c r="J291" i="78"/>
  <c r="D291" i="78"/>
  <c r="E291" i="78"/>
  <c r="F291" i="78"/>
  <c r="C291" i="78"/>
  <c r="G294" i="78"/>
  <c r="H294" i="78"/>
  <c r="G295" i="78"/>
  <c r="H295" i="78"/>
  <c r="J847" i="9"/>
  <c r="D847" i="9"/>
  <c r="E847" i="9"/>
  <c r="F847" i="9"/>
  <c r="C847" i="9"/>
  <c r="G850" i="9"/>
  <c r="H850" i="9"/>
  <c r="G851" i="9"/>
  <c r="H851" i="9"/>
  <c r="G852" i="9"/>
  <c r="H852" i="9"/>
  <c r="G853" i="9"/>
  <c r="H853" i="9"/>
  <c r="J847" i="4"/>
  <c r="C847" i="4"/>
  <c r="D847" i="4"/>
  <c r="E847" i="4"/>
  <c r="B847" i="4"/>
  <c r="J847" i="5"/>
  <c r="C847" i="5"/>
  <c r="D847" i="5"/>
  <c r="E847" i="5"/>
  <c r="B847" i="5"/>
  <c r="H518" i="14"/>
  <c r="C518" i="14"/>
  <c r="D518" i="14"/>
  <c r="E518" i="14"/>
  <c r="B518" i="14"/>
  <c r="I847" i="2"/>
  <c r="C847" i="2"/>
  <c r="D847" i="2"/>
  <c r="E847" i="2"/>
  <c r="B847" i="2"/>
  <c r="I847" i="1"/>
  <c r="C847" i="1"/>
  <c r="D847" i="1"/>
  <c r="E847" i="1"/>
  <c r="B847" i="1"/>
  <c r="K847" i="7"/>
  <c r="C847" i="7"/>
  <c r="D847" i="7"/>
  <c r="E847" i="7"/>
  <c r="B847" i="7"/>
  <c r="G292" i="78" l="1"/>
  <c r="H850" i="4"/>
  <c r="G848" i="9"/>
  <c r="H292" i="78"/>
  <c r="F849" i="2"/>
  <c r="H293" i="78"/>
  <c r="H848" i="9"/>
  <c r="G849" i="2"/>
  <c r="G293" i="78"/>
  <c r="H850" i="8"/>
  <c r="I294" i="78"/>
  <c r="F849" i="7"/>
  <c r="J850" i="7" s="1"/>
  <c r="F848" i="2"/>
  <c r="H849" i="9"/>
  <c r="H850" i="5"/>
  <c r="H848" i="2"/>
  <c r="I851" i="5"/>
  <c r="H849" i="2"/>
  <c r="G849" i="7"/>
  <c r="I850" i="7" s="1"/>
  <c r="G848" i="7"/>
  <c r="F848" i="7"/>
  <c r="J851" i="7"/>
  <c r="L848" i="7"/>
  <c r="J852" i="7"/>
  <c r="L849" i="7"/>
  <c r="I852" i="7"/>
  <c r="I851" i="9"/>
  <c r="I853" i="9"/>
  <c r="I852" i="9"/>
  <c r="I853" i="7"/>
  <c r="H853" i="7"/>
  <c r="I295" i="78"/>
  <c r="H851" i="7"/>
  <c r="I851" i="7"/>
  <c r="H852" i="7"/>
  <c r="I850" i="9"/>
  <c r="H850" i="7"/>
  <c r="G849" i="9"/>
  <c r="I292" i="78" l="1"/>
  <c r="I293" i="78"/>
  <c r="I848" i="9"/>
  <c r="J849" i="7"/>
  <c r="I849" i="9"/>
  <c r="H849" i="7"/>
  <c r="I849" i="7"/>
  <c r="H848" i="7"/>
  <c r="I846" i="8"/>
  <c r="F847" i="8"/>
  <c r="G847" i="8"/>
  <c r="F848" i="8"/>
  <c r="G848" i="8"/>
  <c r="F849" i="8"/>
  <c r="G849" i="8"/>
  <c r="C846" i="8"/>
  <c r="D846" i="8"/>
  <c r="E846" i="8"/>
  <c r="B846" i="8"/>
  <c r="J847" i="3"/>
  <c r="D847" i="3"/>
  <c r="E847" i="3"/>
  <c r="F847" i="3"/>
  <c r="C847" i="3"/>
  <c r="J290" i="78"/>
  <c r="D290" i="78"/>
  <c r="E290" i="78"/>
  <c r="F290" i="78"/>
  <c r="C290" i="78"/>
  <c r="J846" i="9"/>
  <c r="D846" i="9"/>
  <c r="E846" i="9"/>
  <c r="F846" i="9"/>
  <c r="C846" i="9"/>
  <c r="J846" i="4"/>
  <c r="F847" i="4"/>
  <c r="G847" i="4"/>
  <c r="F848" i="4"/>
  <c r="G848" i="4"/>
  <c r="F849" i="4"/>
  <c r="G849" i="4"/>
  <c r="C846" i="4"/>
  <c r="D846" i="4"/>
  <c r="E846" i="4"/>
  <c r="B846" i="4"/>
  <c r="J846" i="5"/>
  <c r="F847" i="5"/>
  <c r="G847" i="5"/>
  <c r="F848" i="5"/>
  <c r="G848" i="5"/>
  <c r="F849" i="5"/>
  <c r="I850" i="5" s="1"/>
  <c r="G849" i="5"/>
  <c r="C846" i="5"/>
  <c r="D846" i="5"/>
  <c r="E846" i="5"/>
  <c r="B846" i="5"/>
  <c r="H517" i="14"/>
  <c r="C517" i="14"/>
  <c r="D517" i="14"/>
  <c r="E517" i="14"/>
  <c r="B517" i="14"/>
  <c r="I846" i="2"/>
  <c r="C846" i="2"/>
  <c r="D846" i="2"/>
  <c r="E846" i="2"/>
  <c r="B846" i="2"/>
  <c r="I846" i="1"/>
  <c r="C846" i="1"/>
  <c r="D846" i="1"/>
  <c r="E846" i="1"/>
  <c r="B846" i="1"/>
  <c r="K846" i="7"/>
  <c r="L847" i="7" s="1"/>
  <c r="C846" i="7"/>
  <c r="D846" i="7"/>
  <c r="E846" i="7"/>
  <c r="B846" i="7"/>
  <c r="F846" i="5" l="1"/>
  <c r="I847" i="5" s="1"/>
  <c r="H847" i="4"/>
  <c r="H848" i="5"/>
  <c r="G846" i="4"/>
  <c r="F846" i="4"/>
  <c r="I847" i="4" s="1"/>
  <c r="F846" i="8"/>
  <c r="G846" i="5"/>
  <c r="G846" i="8"/>
  <c r="H849" i="8"/>
  <c r="H847" i="8"/>
  <c r="H849" i="4"/>
  <c r="I850" i="4"/>
  <c r="H847" i="2"/>
  <c r="H847" i="5"/>
  <c r="H849" i="5"/>
  <c r="H848" i="8"/>
  <c r="H848" i="4"/>
  <c r="I849" i="4"/>
  <c r="I848" i="4"/>
  <c r="I849" i="5"/>
  <c r="I848" i="5"/>
  <c r="H846" i="5" l="1"/>
  <c r="H846" i="4"/>
  <c r="H846" i="8"/>
  <c r="I845" i="8"/>
  <c r="C845" i="8"/>
  <c r="D845" i="8"/>
  <c r="E845" i="8"/>
  <c r="B845" i="8"/>
  <c r="G847" i="3"/>
  <c r="H847" i="3"/>
  <c r="G848" i="3"/>
  <c r="H848" i="3"/>
  <c r="G849" i="3"/>
  <c r="H849" i="3"/>
  <c r="G850" i="3"/>
  <c r="H850" i="3"/>
  <c r="G851" i="3"/>
  <c r="H851" i="3"/>
  <c r="J846" i="3"/>
  <c r="D846" i="3"/>
  <c r="E846" i="3"/>
  <c r="F846" i="3"/>
  <c r="C846" i="3"/>
  <c r="J289" i="78"/>
  <c r="D289" i="78"/>
  <c r="E289" i="78"/>
  <c r="F289" i="78"/>
  <c r="C289" i="78"/>
  <c r="J845" i="9"/>
  <c r="D845" i="9"/>
  <c r="E845" i="9"/>
  <c r="F845" i="9"/>
  <c r="C845" i="9"/>
  <c r="J845" i="4"/>
  <c r="C845" i="4"/>
  <c r="D845" i="4"/>
  <c r="E845" i="4"/>
  <c r="B845" i="4"/>
  <c r="J845" i="5"/>
  <c r="C845" i="5"/>
  <c r="D845" i="5"/>
  <c r="E845" i="5"/>
  <c r="B845" i="5"/>
  <c r="H516" i="14"/>
  <c r="C516" i="14"/>
  <c r="D516" i="14"/>
  <c r="E516" i="14"/>
  <c r="B516" i="14"/>
  <c r="F517" i="14"/>
  <c r="G517" i="14"/>
  <c r="F518" i="14"/>
  <c r="G518" i="14"/>
  <c r="F519" i="14"/>
  <c r="G519" i="14"/>
  <c r="F520" i="14"/>
  <c r="G520" i="14"/>
  <c r="F846" i="2"/>
  <c r="G846" i="2"/>
  <c r="F847" i="2"/>
  <c r="G847" i="2"/>
  <c r="G848" i="2"/>
  <c r="I845" i="2"/>
  <c r="C845" i="2"/>
  <c r="D845" i="2"/>
  <c r="E845" i="2"/>
  <c r="B845" i="2"/>
  <c r="I845" i="1"/>
  <c r="C845" i="1"/>
  <c r="D845" i="1"/>
  <c r="E845" i="1"/>
  <c r="B845" i="1"/>
  <c r="K845" i="7"/>
  <c r="C845" i="7"/>
  <c r="E845" i="7"/>
  <c r="B845" i="7"/>
  <c r="L846" i="7" l="1"/>
  <c r="I847" i="3"/>
  <c r="I850" i="3"/>
  <c r="H846" i="2"/>
  <c r="I851" i="3"/>
  <c r="I849" i="3"/>
  <c r="I848" i="3"/>
  <c r="I844" i="8"/>
  <c r="C844" i="8"/>
  <c r="D844" i="8"/>
  <c r="E844" i="8"/>
  <c r="B844" i="8"/>
  <c r="J845" i="3"/>
  <c r="D845" i="3"/>
  <c r="E845" i="3"/>
  <c r="F845" i="3"/>
  <c r="C845" i="3"/>
  <c r="J288" i="78"/>
  <c r="D288" i="78"/>
  <c r="E288" i="78"/>
  <c r="F288" i="78"/>
  <c r="C288" i="78"/>
  <c r="J844" i="9"/>
  <c r="G845" i="9"/>
  <c r="H845" i="9"/>
  <c r="G846" i="9"/>
  <c r="H846" i="9"/>
  <c r="G847" i="9"/>
  <c r="H847" i="9"/>
  <c r="D844" i="9"/>
  <c r="E844" i="9"/>
  <c r="F844" i="9"/>
  <c r="C844" i="9"/>
  <c r="J844" i="4"/>
  <c r="C844" i="4"/>
  <c r="D844" i="4"/>
  <c r="E844" i="4"/>
  <c r="B844" i="4"/>
  <c r="J844" i="5"/>
  <c r="C844" i="5"/>
  <c r="D844" i="5"/>
  <c r="E844" i="5"/>
  <c r="B844" i="5"/>
  <c r="H515" i="14"/>
  <c r="C515" i="14"/>
  <c r="D515" i="14"/>
  <c r="E515" i="14"/>
  <c r="B515" i="14"/>
  <c r="I844" i="2"/>
  <c r="C844" i="2"/>
  <c r="D844" i="2"/>
  <c r="E844" i="2"/>
  <c r="B844" i="2"/>
  <c r="C844" i="1"/>
  <c r="D844" i="1"/>
  <c r="E844" i="1"/>
  <c r="B844" i="1"/>
  <c r="I844" i="1"/>
  <c r="K844" i="7"/>
  <c r="L845" i="7" s="1"/>
  <c r="F845" i="7"/>
  <c r="G845" i="7"/>
  <c r="F846" i="7"/>
  <c r="G846" i="7"/>
  <c r="F847" i="7"/>
  <c r="G847" i="7"/>
  <c r="C844" i="7"/>
  <c r="E844" i="7"/>
  <c r="B844" i="7"/>
  <c r="F844" i="7" s="1"/>
  <c r="H844" i="9" l="1"/>
  <c r="I847" i="9"/>
  <c r="I845" i="9"/>
  <c r="G844" i="9"/>
  <c r="I846" i="9"/>
  <c r="H845" i="2"/>
  <c r="H846" i="7"/>
  <c r="G844" i="7"/>
  <c r="H844" i="7" s="1"/>
  <c r="I847" i="7"/>
  <c r="I848" i="7"/>
  <c r="H847" i="7"/>
  <c r="J848" i="7"/>
  <c r="I846" i="7"/>
  <c r="J847" i="7"/>
  <c r="J846" i="7"/>
  <c r="J845" i="7"/>
  <c r="H845" i="7"/>
  <c r="I844" i="9" l="1"/>
  <c r="I845" i="7"/>
  <c r="C843" i="7"/>
  <c r="E843" i="7"/>
  <c r="B843" i="7"/>
  <c r="I843" i="8"/>
  <c r="C843" i="8"/>
  <c r="D843" i="8"/>
  <c r="E843" i="8"/>
  <c r="B843" i="8"/>
  <c r="J844" i="3"/>
  <c r="D844" i="3"/>
  <c r="E844" i="3"/>
  <c r="F844" i="3"/>
  <c r="C844" i="3"/>
  <c r="J287" i="78"/>
  <c r="D287" i="78"/>
  <c r="E287" i="78"/>
  <c r="F287" i="78"/>
  <c r="C287" i="78"/>
  <c r="J843" i="9"/>
  <c r="D843" i="9"/>
  <c r="E843" i="9"/>
  <c r="F843" i="9"/>
  <c r="C843" i="9"/>
  <c r="J843" i="4"/>
  <c r="C843" i="4"/>
  <c r="D843" i="4"/>
  <c r="E843" i="4"/>
  <c r="B843" i="4"/>
  <c r="J843" i="5"/>
  <c r="C843" i="5"/>
  <c r="D843" i="5"/>
  <c r="E843" i="5"/>
  <c r="B843" i="5"/>
  <c r="H514" i="14"/>
  <c r="C514" i="14"/>
  <c r="D514" i="14"/>
  <c r="E514" i="14"/>
  <c r="B514" i="14"/>
  <c r="I843" i="2"/>
  <c r="C843" i="2"/>
  <c r="D843" i="2"/>
  <c r="H844" i="2" s="1"/>
  <c r="E843" i="2"/>
  <c r="B843" i="2"/>
  <c r="I843" i="1"/>
  <c r="C843" i="1"/>
  <c r="D843" i="1"/>
  <c r="E843" i="1"/>
  <c r="B843" i="1"/>
  <c r="K843" i="7"/>
  <c r="L844" i="7" s="1"/>
  <c r="I842" i="2" l="1"/>
  <c r="C842" i="2"/>
  <c r="D842" i="2"/>
  <c r="H843" i="2" s="1"/>
  <c r="E842" i="2"/>
  <c r="B842" i="2"/>
  <c r="I842" i="8"/>
  <c r="C842" i="8"/>
  <c r="D842" i="8"/>
  <c r="E842" i="8"/>
  <c r="B842" i="8"/>
  <c r="J843" i="3"/>
  <c r="D843" i="3"/>
  <c r="E843" i="3"/>
  <c r="F843" i="3"/>
  <c r="C843" i="3"/>
  <c r="J286" i="78"/>
  <c r="D286" i="78"/>
  <c r="E286" i="78"/>
  <c r="F286" i="78"/>
  <c r="C286" i="78"/>
  <c r="J842" i="9"/>
  <c r="D842" i="9"/>
  <c r="E842" i="9"/>
  <c r="F842" i="9"/>
  <c r="C842" i="9"/>
  <c r="J842" i="4"/>
  <c r="F843" i="4"/>
  <c r="G843" i="4"/>
  <c r="F844" i="4"/>
  <c r="G844" i="4"/>
  <c r="F845" i="4"/>
  <c r="G845" i="4"/>
  <c r="C842" i="4"/>
  <c r="D842" i="4"/>
  <c r="E842" i="4"/>
  <c r="B842" i="4"/>
  <c r="J842" i="5"/>
  <c r="C842" i="5"/>
  <c r="D842" i="5"/>
  <c r="E842" i="5"/>
  <c r="B842" i="5"/>
  <c r="H513" i="14"/>
  <c r="C513" i="14"/>
  <c r="D513" i="14"/>
  <c r="E513" i="14"/>
  <c r="B513" i="14"/>
  <c r="I842" i="1"/>
  <c r="C842" i="1"/>
  <c r="D842" i="1"/>
  <c r="E842" i="1"/>
  <c r="B842" i="1"/>
  <c r="K842" i="7"/>
  <c r="L843" i="7" s="1"/>
  <c r="C842" i="7"/>
  <c r="E842" i="7"/>
  <c r="B842" i="7"/>
  <c r="F842" i="4" l="1"/>
  <c r="I843" i="4" s="1"/>
  <c r="G842" i="4"/>
  <c r="H845" i="4"/>
  <c r="I846" i="4"/>
  <c r="I845" i="4"/>
  <c r="H843" i="4"/>
  <c r="H844" i="4"/>
  <c r="I844" i="4"/>
  <c r="J841" i="5"/>
  <c r="C841" i="5"/>
  <c r="D841" i="5"/>
  <c r="E841" i="5"/>
  <c r="B841" i="5"/>
  <c r="J841" i="4"/>
  <c r="C841" i="4"/>
  <c r="D841" i="4"/>
  <c r="E841" i="4"/>
  <c r="B841" i="4"/>
  <c r="I841" i="8"/>
  <c r="C841" i="8"/>
  <c r="D841" i="8"/>
  <c r="E841" i="8"/>
  <c r="B841" i="8"/>
  <c r="J842" i="3"/>
  <c r="G843" i="3"/>
  <c r="H843" i="3"/>
  <c r="G844" i="3"/>
  <c r="H844" i="3"/>
  <c r="G845" i="3"/>
  <c r="H845" i="3"/>
  <c r="G846" i="3"/>
  <c r="H846" i="3"/>
  <c r="D842" i="3"/>
  <c r="E842" i="3"/>
  <c r="F842" i="3"/>
  <c r="C842" i="3"/>
  <c r="J285" i="78"/>
  <c r="G286" i="78"/>
  <c r="H286" i="78"/>
  <c r="G287" i="78"/>
  <c r="H287" i="78"/>
  <c r="G288" i="78"/>
  <c r="H288" i="78"/>
  <c r="G289" i="78"/>
  <c r="H289" i="78"/>
  <c r="G290" i="78"/>
  <c r="H290" i="78"/>
  <c r="G291" i="78"/>
  <c r="H291" i="78"/>
  <c r="D285" i="78"/>
  <c r="E285" i="78"/>
  <c r="F285" i="78"/>
  <c r="C285" i="78"/>
  <c r="J841" i="9"/>
  <c r="D841" i="9"/>
  <c r="E841" i="9"/>
  <c r="F841" i="9"/>
  <c r="C841" i="9"/>
  <c r="F842" i="5"/>
  <c r="G842" i="5"/>
  <c r="F843" i="5"/>
  <c r="G843" i="5"/>
  <c r="F844" i="5"/>
  <c r="G844" i="5"/>
  <c r="F845" i="5"/>
  <c r="I846" i="5" s="1"/>
  <c r="G845" i="5"/>
  <c r="H512" i="14"/>
  <c r="C512" i="14"/>
  <c r="D512" i="14"/>
  <c r="E512" i="14"/>
  <c r="B512" i="14"/>
  <c r="I841" i="2"/>
  <c r="C841" i="2"/>
  <c r="D841" i="2"/>
  <c r="H842" i="2" s="1"/>
  <c r="E841" i="2"/>
  <c r="B841" i="2"/>
  <c r="I841" i="1"/>
  <c r="C841" i="1"/>
  <c r="D841" i="1"/>
  <c r="E841" i="1"/>
  <c r="B841" i="1"/>
  <c r="K841" i="7"/>
  <c r="L842" i="7" s="1"/>
  <c r="C841" i="7"/>
  <c r="E841" i="7"/>
  <c r="B841" i="7"/>
  <c r="I840" i="8"/>
  <c r="C840" i="8"/>
  <c r="D840" i="8"/>
  <c r="E840" i="8"/>
  <c r="B840" i="8"/>
  <c r="J841" i="3"/>
  <c r="D841" i="3"/>
  <c r="E841" i="3"/>
  <c r="F841" i="3"/>
  <c r="C841" i="3"/>
  <c r="J284" i="78"/>
  <c r="D284" i="78"/>
  <c r="E284" i="78"/>
  <c r="F284" i="78"/>
  <c r="C284" i="78"/>
  <c r="J840" i="9"/>
  <c r="D840" i="9"/>
  <c r="E840" i="9"/>
  <c r="F840" i="9"/>
  <c r="C840" i="9"/>
  <c r="J840" i="4"/>
  <c r="C840" i="4"/>
  <c r="D840" i="4"/>
  <c r="E840" i="4"/>
  <c r="B840" i="4"/>
  <c r="J840" i="5"/>
  <c r="C840" i="5"/>
  <c r="D840" i="5"/>
  <c r="E840" i="5"/>
  <c r="B840" i="5"/>
  <c r="H511" i="14"/>
  <c r="C511" i="14"/>
  <c r="D511" i="14"/>
  <c r="E511" i="14"/>
  <c r="B511" i="14"/>
  <c r="I840" i="2"/>
  <c r="C840" i="2"/>
  <c r="D840" i="2"/>
  <c r="E840" i="2"/>
  <c r="B840" i="2"/>
  <c r="K840" i="7"/>
  <c r="C840" i="7"/>
  <c r="E840" i="7"/>
  <c r="B840" i="7"/>
  <c r="F864" i="1"/>
  <c r="G864" i="1"/>
  <c r="F865" i="1"/>
  <c r="G865" i="1"/>
  <c r="F866" i="1"/>
  <c r="G866" i="1"/>
  <c r="F867" i="1"/>
  <c r="G867" i="1"/>
  <c r="F868" i="1"/>
  <c r="G868" i="1"/>
  <c r="F869" i="1"/>
  <c r="G869" i="1"/>
  <c r="F870" i="1"/>
  <c r="G870" i="1"/>
  <c r="F871" i="1"/>
  <c r="G871" i="1"/>
  <c r="F872" i="1"/>
  <c r="G872" i="1"/>
  <c r="F873" i="1"/>
  <c r="G873" i="1"/>
  <c r="F874" i="1"/>
  <c r="G874" i="1"/>
  <c r="F875" i="1"/>
  <c r="G875" i="1"/>
  <c r="F876" i="1"/>
  <c r="G876" i="1"/>
  <c r="F877" i="1"/>
  <c r="G877" i="1"/>
  <c r="F878" i="1"/>
  <c r="G878" i="1"/>
  <c r="F879" i="1"/>
  <c r="G879" i="1"/>
  <c r="F880" i="1"/>
  <c r="G880" i="1"/>
  <c r="F881" i="1"/>
  <c r="G881" i="1"/>
  <c r="F842" i="1"/>
  <c r="G842" i="1"/>
  <c r="F843" i="1"/>
  <c r="G843" i="1"/>
  <c r="F844" i="1"/>
  <c r="G844" i="1"/>
  <c r="F845" i="1"/>
  <c r="G845" i="1"/>
  <c r="F846" i="1"/>
  <c r="G846" i="1"/>
  <c r="F847" i="1"/>
  <c r="G847" i="1"/>
  <c r="F848" i="1"/>
  <c r="G848" i="1"/>
  <c r="F849" i="1"/>
  <c r="G849" i="1"/>
  <c r="F850" i="1"/>
  <c r="G850" i="1"/>
  <c r="F851" i="1"/>
  <c r="G851" i="1"/>
  <c r="F852" i="1"/>
  <c r="G852" i="1"/>
  <c r="F853" i="1"/>
  <c r="G853" i="1"/>
  <c r="F854" i="1"/>
  <c r="G854" i="1"/>
  <c r="F855" i="1"/>
  <c r="G855" i="1"/>
  <c r="F856" i="1"/>
  <c r="G856" i="1"/>
  <c r="F857" i="1"/>
  <c r="G857" i="1"/>
  <c r="F858" i="1"/>
  <c r="G858" i="1"/>
  <c r="F859" i="1"/>
  <c r="G859" i="1"/>
  <c r="F860" i="1"/>
  <c r="G860" i="1"/>
  <c r="F861" i="1"/>
  <c r="G861" i="1"/>
  <c r="F862" i="1"/>
  <c r="G862" i="1"/>
  <c r="F863" i="1"/>
  <c r="G863" i="1"/>
  <c r="I840" i="1"/>
  <c r="C840" i="1"/>
  <c r="D840" i="1"/>
  <c r="E840" i="1"/>
  <c r="B840" i="1"/>
  <c r="H842" i="4" l="1"/>
  <c r="F841" i="5"/>
  <c r="I842" i="5" s="1"/>
  <c r="L841" i="7"/>
  <c r="F840" i="1"/>
  <c r="H880" i="1"/>
  <c r="H878" i="1"/>
  <c r="H876" i="1"/>
  <c r="H874" i="1"/>
  <c r="H872" i="1"/>
  <c r="H870" i="1"/>
  <c r="H868" i="1"/>
  <c r="H866" i="1"/>
  <c r="G841" i="1"/>
  <c r="H285" i="78"/>
  <c r="G841" i="5"/>
  <c r="I288" i="78"/>
  <c r="I286" i="78"/>
  <c r="H867" i="1"/>
  <c r="H881" i="1"/>
  <c r="H879" i="1"/>
  <c r="H875" i="1"/>
  <c r="H873" i="1"/>
  <c r="G285" i="78"/>
  <c r="G840" i="1"/>
  <c r="G842" i="3"/>
  <c r="H841" i="2"/>
  <c r="H843" i="5"/>
  <c r="I289" i="78"/>
  <c r="I287" i="78"/>
  <c r="H842" i="3"/>
  <c r="F841" i="1"/>
  <c r="H877" i="1"/>
  <c r="H871" i="1"/>
  <c r="H869" i="1"/>
  <c r="I846" i="3"/>
  <c r="I845" i="3"/>
  <c r="I291" i="78"/>
  <c r="I290" i="78"/>
  <c r="H845" i="5"/>
  <c r="H844" i="5"/>
  <c r="I845" i="5"/>
  <c r="I844" i="3"/>
  <c r="I844" i="5"/>
  <c r="I843" i="5"/>
  <c r="I843" i="3"/>
  <c r="H842" i="5"/>
  <c r="I839" i="1"/>
  <c r="I839" i="8"/>
  <c r="C839" i="8"/>
  <c r="D839" i="8"/>
  <c r="E839" i="8"/>
  <c r="B839" i="8"/>
  <c r="J840" i="3"/>
  <c r="D840" i="3"/>
  <c r="E840" i="3"/>
  <c r="F840" i="3"/>
  <c r="C840" i="3"/>
  <c r="J283" i="78"/>
  <c r="D283" i="78"/>
  <c r="E283" i="78"/>
  <c r="F283" i="78"/>
  <c r="C283" i="78"/>
  <c r="J839" i="9"/>
  <c r="G840" i="9"/>
  <c r="H840" i="9"/>
  <c r="G841" i="9"/>
  <c r="H841" i="9"/>
  <c r="G842" i="9"/>
  <c r="H842" i="9"/>
  <c r="G843" i="9"/>
  <c r="H843" i="9"/>
  <c r="D839" i="9"/>
  <c r="E839" i="9"/>
  <c r="F839" i="9"/>
  <c r="C839" i="9"/>
  <c r="J839" i="4"/>
  <c r="F840" i="4"/>
  <c r="G840" i="4"/>
  <c r="F841" i="4"/>
  <c r="G841" i="4"/>
  <c r="C839" i="4"/>
  <c r="D839" i="4"/>
  <c r="E839" i="4"/>
  <c r="B839" i="4"/>
  <c r="J839" i="5"/>
  <c r="C839" i="5"/>
  <c r="D839" i="5"/>
  <c r="E839" i="5"/>
  <c r="B839" i="5"/>
  <c r="H510" i="14"/>
  <c r="C510" i="14"/>
  <c r="D510" i="14"/>
  <c r="E510" i="14"/>
  <c r="B510" i="14"/>
  <c r="I839" i="2"/>
  <c r="C839" i="2"/>
  <c r="D839" i="2"/>
  <c r="E839" i="2"/>
  <c r="B839" i="2"/>
  <c r="C839" i="1"/>
  <c r="D839" i="1"/>
  <c r="E839" i="1"/>
  <c r="B839" i="1"/>
  <c r="K839" i="7"/>
  <c r="L840" i="7" s="1"/>
  <c r="C839" i="7"/>
  <c r="E839" i="7"/>
  <c r="B839" i="7"/>
  <c r="H841" i="5" l="1"/>
  <c r="I285" i="78"/>
  <c r="I842" i="3"/>
  <c r="G839" i="4"/>
  <c r="G839" i="1"/>
  <c r="F839" i="4"/>
  <c r="I840" i="4" s="1"/>
  <c r="H839" i="9"/>
  <c r="F839" i="1"/>
  <c r="G839" i="9"/>
  <c r="H840" i="2"/>
  <c r="I842" i="4"/>
  <c r="I841" i="4"/>
  <c r="I841" i="9"/>
  <c r="I842" i="9"/>
  <c r="I843" i="9"/>
  <c r="H841" i="4"/>
  <c r="I840" i="9"/>
  <c r="H840" i="4"/>
  <c r="I838" i="2"/>
  <c r="I838" i="8"/>
  <c r="F839" i="8"/>
  <c r="G839" i="8"/>
  <c r="F840" i="8"/>
  <c r="G840" i="8"/>
  <c r="F841" i="8"/>
  <c r="G841" i="8"/>
  <c r="F842" i="8"/>
  <c r="G842" i="8"/>
  <c r="F843" i="8"/>
  <c r="G843" i="8"/>
  <c r="F844" i="8"/>
  <c r="G844" i="8"/>
  <c r="F845" i="8"/>
  <c r="G845" i="8"/>
  <c r="C838" i="8"/>
  <c r="D838" i="8"/>
  <c r="E838" i="8"/>
  <c r="B838" i="8"/>
  <c r="J839" i="3"/>
  <c r="D839" i="3"/>
  <c r="E839" i="3"/>
  <c r="F839" i="3"/>
  <c r="C839" i="3"/>
  <c r="J282" i="78"/>
  <c r="D282" i="78"/>
  <c r="E282" i="78"/>
  <c r="F282" i="78"/>
  <c r="C282" i="78"/>
  <c r="J838" i="9"/>
  <c r="D838" i="9"/>
  <c r="E838" i="9"/>
  <c r="F838" i="9"/>
  <c r="C838" i="9"/>
  <c r="J838" i="4"/>
  <c r="C838" i="4"/>
  <c r="D838" i="4"/>
  <c r="E838" i="4"/>
  <c r="B838" i="4"/>
  <c r="J838" i="5"/>
  <c r="C838" i="5"/>
  <c r="D838" i="5"/>
  <c r="E838" i="5"/>
  <c r="B838" i="5"/>
  <c r="F510" i="14"/>
  <c r="G510" i="14"/>
  <c r="F511" i="14"/>
  <c r="G511" i="14"/>
  <c r="F512" i="14"/>
  <c r="G512" i="14"/>
  <c r="F513" i="14"/>
  <c r="G513" i="14"/>
  <c r="F514" i="14"/>
  <c r="G514" i="14"/>
  <c r="F515" i="14"/>
  <c r="G515" i="14"/>
  <c r="F516" i="14"/>
  <c r="G516" i="14"/>
  <c r="H509" i="14"/>
  <c r="C509" i="14"/>
  <c r="D509" i="14"/>
  <c r="E509" i="14"/>
  <c r="B509" i="14"/>
  <c r="C838" i="2"/>
  <c r="D838" i="2"/>
  <c r="H839" i="2" s="1"/>
  <c r="E838" i="2"/>
  <c r="B838" i="2"/>
  <c r="I838" i="1"/>
  <c r="C838" i="1"/>
  <c r="D838" i="1"/>
  <c r="E838" i="1"/>
  <c r="B838" i="1"/>
  <c r="K838" i="7"/>
  <c r="L839" i="7" s="1"/>
  <c r="C838" i="7"/>
  <c r="E838" i="7"/>
  <c r="B838" i="7"/>
  <c r="H839" i="4" l="1"/>
  <c r="G838" i="8"/>
  <c r="H844" i="8"/>
  <c r="I839" i="9"/>
  <c r="F838" i="8"/>
  <c r="H845" i="8"/>
  <c r="H841" i="8"/>
  <c r="H839" i="8"/>
  <c r="H843" i="8"/>
  <c r="H842" i="8"/>
  <c r="H840" i="8"/>
  <c r="I837" i="8"/>
  <c r="C837" i="8"/>
  <c r="D837" i="8"/>
  <c r="E837" i="8"/>
  <c r="B837" i="8"/>
  <c r="J838" i="3"/>
  <c r="D838" i="3"/>
  <c r="E838" i="3"/>
  <c r="F838" i="3"/>
  <c r="C838" i="3"/>
  <c r="J281" i="78"/>
  <c r="D281" i="78"/>
  <c r="E281" i="78"/>
  <c r="F281" i="78"/>
  <c r="C281" i="78"/>
  <c r="J837" i="9"/>
  <c r="D837" i="9"/>
  <c r="E837" i="9"/>
  <c r="F837" i="9"/>
  <c r="C837" i="9"/>
  <c r="J837" i="4"/>
  <c r="C837" i="4"/>
  <c r="D837" i="4"/>
  <c r="E837" i="4"/>
  <c r="B837" i="4"/>
  <c r="J837" i="5"/>
  <c r="C837" i="5"/>
  <c r="D837" i="5"/>
  <c r="E837" i="5"/>
  <c r="B837" i="5"/>
  <c r="H508" i="14"/>
  <c r="C508" i="14"/>
  <c r="D508" i="14"/>
  <c r="E508" i="14"/>
  <c r="B508" i="14"/>
  <c r="I837" i="2"/>
  <c r="C837" i="2"/>
  <c r="D837" i="2"/>
  <c r="H838" i="2" s="1"/>
  <c r="E837" i="2"/>
  <c r="B837" i="2"/>
  <c r="F838" i="2"/>
  <c r="G838" i="2"/>
  <c r="F839" i="2"/>
  <c r="G839" i="2"/>
  <c r="F840" i="2"/>
  <c r="G840" i="2"/>
  <c r="F841" i="2"/>
  <c r="G841" i="2"/>
  <c r="F842" i="2"/>
  <c r="G842" i="2"/>
  <c r="F843" i="2"/>
  <c r="G843" i="2"/>
  <c r="F844" i="2"/>
  <c r="G844" i="2"/>
  <c r="F845" i="2"/>
  <c r="G845" i="2"/>
  <c r="I837" i="1"/>
  <c r="C837" i="1"/>
  <c r="D837" i="1"/>
  <c r="E837" i="1"/>
  <c r="B837" i="1"/>
  <c r="K837" i="7"/>
  <c r="F838" i="7"/>
  <c r="G838" i="7"/>
  <c r="F839" i="7"/>
  <c r="G839" i="7"/>
  <c r="F840" i="7"/>
  <c r="G840" i="7"/>
  <c r="F841" i="7"/>
  <c r="G841" i="7"/>
  <c r="F842" i="7"/>
  <c r="G842" i="7"/>
  <c r="F843" i="7"/>
  <c r="G843" i="7"/>
  <c r="I844" i="7" s="1"/>
  <c r="C837" i="7"/>
  <c r="D837" i="7"/>
  <c r="E837" i="7"/>
  <c r="B837" i="7"/>
  <c r="H838" i="8" l="1"/>
  <c r="L838" i="7"/>
  <c r="I841" i="7"/>
  <c r="G837" i="7"/>
  <c r="I838" i="7" s="1"/>
  <c r="F837" i="7"/>
  <c r="J838" i="7" s="1"/>
  <c r="J843" i="7"/>
  <c r="J844" i="7"/>
  <c r="H843" i="7"/>
  <c r="I843" i="7"/>
  <c r="H841" i="7"/>
  <c r="J842" i="7"/>
  <c r="J841" i="7"/>
  <c r="H842" i="7"/>
  <c r="I842" i="7"/>
  <c r="J840" i="7"/>
  <c r="J839" i="7"/>
  <c r="H840" i="7"/>
  <c r="I840" i="7"/>
  <c r="H839" i="7"/>
  <c r="I839" i="7"/>
  <c r="H838" i="7"/>
  <c r="I836" i="8"/>
  <c r="C836" i="8"/>
  <c r="D836" i="8"/>
  <c r="E836" i="8"/>
  <c r="B836" i="8"/>
  <c r="J837" i="3"/>
  <c r="D837" i="3"/>
  <c r="E837" i="3"/>
  <c r="F837" i="3"/>
  <c r="C837" i="3"/>
  <c r="J280" i="78"/>
  <c r="D280" i="78"/>
  <c r="E280" i="78"/>
  <c r="F280" i="78"/>
  <c r="C280" i="78"/>
  <c r="J836" i="9"/>
  <c r="D836" i="9"/>
  <c r="E836" i="9"/>
  <c r="F836" i="9"/>
  <c r="C836" i="9"/>
  <c r="J836" i="4"/>
  <c r="C836" i="4"/>
  <c r="D836" i="4"/>
  <c r="E836" i="4"/>
  <c r="B836" i="4"/>
  <c r="J836" i="5"/>
  <c r="C836" i="5"/>
  <c r="D836" i="5"/>
  <c r="E836" i="5"/>
  <c r="B836" i="5"/>
  <c r="H507" i="14"/>
  <c r="C507" i="14"/>
  <c r="D507" i="14"/>
  <c r="E507" i="14"/>
  <c r="B507" i="14"/>
  <c r="I836" i="2"/>
  <c r="C836" i="2"/>
  <c r="D836" i="2"/>
  <c r="E836" i="2"/>
  <c r="B836" i="2"/>
  <c r="I836" i="1"/>
  <c r="C836" i="1"/>
  <c r="D836" i="1"/>
  <c r="E836" i="1"/>
  <c r="B836" i="1"/>
  <c r="K836" i="7"/>
  <c r="L837" i="7" s="1"/>
  <c r="C836" i="7"/>
  <c r="D836" i="7"/>
  <c r="E836" i="7"/>
  <c r="B836" i="7"/>
  <c r="H837" i="7" l="1"/>
  <c r="I835" i="8"/>
  <c r="F836" i="8"/>
  <c r="G836" i="8"/>
  <c r="F837" i="8"/>
  <c r="G837" i="8"/>
  <c r="C835" i="8"/>
  <c r="D835" i="8"/>
  <c r="E835" i="8"/>
  <c r="B835" i="8"/>
  <c r="J836" i="3"/>
  <c r="D836" i="3"/>
  <c r="E836" i="3"/>
  <c r="F836" i="3"/>
  <c r="C836" i="3"/>
  <c r="J279" i="78"/>
  <c r="G280" i="78"/>
  <c r="H280" i="78"/>
  <c r="G281" i="78"/>
  <c r="H281" i="78"/>
  <c r="G282" i="78"/>
  <c r="H282" i="78"/>
  <c r="G283" i="78"/>
  <c r="H283" i="78"/>
  <c r="G284" i="78"/>
  <c r="H284" i="78"/>
  <c r="D279" i="78"/>
  <c r="E279" i="78"/>
  <c r="F279" i="78"/>
  <c r="C279" i="78"/>
  <c r="J835" i="9"/>
  <c r="D835" i="9"/>
  <c r="E835" i="9"/>
  <c r="F835" i="9"/>
  <c r="C835" i="9"/>
  <c r="J835" i="4"/>
  <c r="C835" i="4"/>
  <c r="D835" i="4"/>
  <c r="E835" i="4"/>
  <c r="B835" i="4"/>
  <c r="J835" i="5"/>
  <c r="F836" i="5"/>
  <c r="G836" i="5"/>
  <c r="F837" i="5"/>
  <c r="G837" i="5"/>
  <c r="F838" i="5"/>
  <c r="G838" i="5"/>
  <c r="F839" i="5"/>
  <c r="G839" i="5"/>
  <c r="F840" i="5"/>
  <c r="G840" i="5"/>
  <c r="C835" i="5"/>
  <c r="D835" i="5"/>
  <c r="E835" i="5"/>
  <c r="B835" i="5"/>
  <c r="H506" i="14"/>
  <c r="C506" i="14"/>
  <c r="D506" i="14"/>
  <c r="E506" i="14"/>
  <c r="B506" i="14"/>
  <c r="I835" i="2"/>
  <c r="H837" i="2"/>
  <c r="F836" i="2"/>
  <c r="G836" i="2"/>
  <c r="F837" i="2"/>
  <c r="G837" i="2"/>
  <c r="C835" i="2"/>
  <c r="D835" i="2"/>
  <c r="H836" i="2" s="1"/>
  <c r="E835" i="2"/>
  <c r="B835" i="2"/>
  <c r="I835" i="1"/>
  <c r="C835" i="1"/>
  <c r="D835" i="1"/>
  <c r="E835" i="1"/>
  <c r="B835" i="1"/>
  <c r="K835" i="7"/>
  <c r="L836" i="7" s="1"/>
  <c r="C835" i="7"/>
  <c r="D835" i="7"/>
  <c r="E835" i="7"/>
  <c r="B835" i="7"/>
  <c r="I834" i="8"/>
  <c r="C834" i="8"/>
  <c r="D834" i="8"/>
  <c r="E834" i="8"/>
  <c r="B834" i="8"/>
  <c r="J835" i="3"/>
  <c r="D835" i="3"/>
  <c r="E835" i="3"/>
  <c r="F835" i="3"/>
  <c r="C835" i="3"/>
  <c r="J278" i="78"/>
  <c r="D278" i="78"/>
  <c r="E278" i="78"/>
  <c r="F278" i="78"/>
  <c r="C278" i="78"/>
  <c r="J834" i="9"/>
  <c r="G836" i="9"/>
  <c r="H836" i="9"/>
  <c r="G837" i="9"/>
  <c r="H837" i="9"/>
  <c r="G838" i="9"/>
  <c r="H838" i="9"/>
  <c r="D834" i="9"/>
  <c r="E834" i="9"/>
  <c r="F834" i="9"/>
  <c r="C834" i="9"/>
  <c r="J834" i="4"/>
  <c r="F836" i="4"/>
  <c r="G836" i="4"/>
  <c r="F837" i="4"/>
  <c r="G837" i="4"/>
  <c r="F838" i="4"/>
  <c r="G838" i="4"/>
  <c r="C834" i="4"/>
  <c r="D834" i="4"/>
  <c r="E834" i="4"/>
  <c r="B834" i="4"/>
  <c r="J834" i="5"/>
  <c r="C834" i="5"/>
  <c r="D834" i="5"/>
  <c r="E834" i="5"/>
  <c r="B834" i="5"/>
  <c r="H505" i="14"/>
  <c r="F507" i="14"/>
  <c r="G507" i="14"/>
  <c r="F508" i="14"/>
  <c r="G508" i="14"/>
  <c r="F509" i="14"/>
  <c r="G509" i="14"/>
  <c r="C505" i="14"/>
  <c r="D505" i="14"/>
  <c r="E505" i="14"/>
  <c r="B505" i="14"/>
  <c r="I834" i="2"/>
  <c r="C834" i="2"/>
  <c r="D834" i="2"/>
  <c r="E834" i="2"/>
  <c r="B834" i="2"/>
  <c r="I834" i="1"/>
  <c r="C834" i="1"/>
  <c r="D834" i="1"/>
  <c r="E834" i="1"/>
  <c r="B834" i="1"/>
  <c r="K834" i="7"/>
  <c r="C834" i="7"/>
  <c r="D834" i="7"/>
  <c r="E834" i="7"/>
  <c r="B834" i="7"/>
  <c r="G835" i="9" l="1"/>
  <c r="G506" i="14"/>
  <c r="G835" i="4"/>
  <c r="F505" i="14"/>
  <c r="F506" i="14"/>
  <c r="F835" i="4"/>
  <c r="H835" i="9"/>
  <c r="G834" i="9"/>
  <c r="G505" i="14"/>
  <c r="I838" i="9"/>
  <c r="G835" i="2"/>
  <c r="G835" i="5"/>
  <c r="G279" i="78"/>
  <c r="H835" i="2"/>
  <c r="F834" i="4"/>
  <c r="H279" i="78"/>
  <c r="I282" i="78"/>
  <c r="I280" i="78"/>
  <c r="G834" i="4"/>
  <c r="F835" i="2"/>
  <c r="F835" i="8"/>
  <c r="H834" i="9"/>
  <c r="F835" i="5"/>
  <c r="I836" i="5" s="1"/>
  <c r="I836" i="9"/>
  <c r="G835" i="8"/>
  <c r="H837" i="4"/>
  <c r="I837" i="4"/>
  <c r="H840" i="5"/>
  <c r="I841" i="5"/>
  <c r="I837" i="9"/>
  <c r="H838" i="4"/>
  <c r="I839" i="4"/>
  <c r="I838" i="4"/>
  <c r="H836" i="4"/>
  <c r="I283" i="78"/>
  <c r="L835" i="7"/>
  <c r="I284" i="78"/>
  <c r="H839" i="5"/>
  <c r="I840" i="5"/>
  <c r="H838" i="5"/>
  <c r="I839" i="5"/>
  <c r="I838" i="5"/>
  <c r="H837" i="8"/>
  <c r="I281" i="78"/>
  <c r="H837" i="5"/>
  <c r="H836" i="8"/>
  <c r="H836" i="5"/>
  <c r="I837" i="5"/>
  <c r="I833" i="8"/>
  <c r="C833" i="8"/>
  <c r="D833" i="8"/>
  <c r="E833" i="8"/>
  <c r="B833" i="8"/>
  <c r="J834" i="3"/>
  <c r="G835" i="3"/>
  <c r="H835" i="3"/>
  <c r="G836" i="3"/>
  <c r="H836" i="3"/>
  <c r="G837" i="3"/>
  <c r="H837" i="3"/>
  <c r="G838" i="3"/>
  <c r="H838" i="3"/>
  <c r="G839" i="3"/>
  <c r="H839" i="3"/>
  <c r="G840" i="3"/>
  <c r="H840" i="3"/>
  <c r="G841" i="3"/>
  <c r="H841" i="3"/>
  <c r="D834" i="3"/>
  <c r="E834" i="3"/>
  <c r="F834" i="3"/>
  <c r="C834" i="3"/>
  <c r="J277" i="78"/>
  <c r="D277" i="78"/>
  <c r="E277" i="78"/>
  <c r="F277" i="78"/>
  <c r="C277" i="78"/>
  <c r="J833" i="9"/>
  <c r="D833" i="9"/>
  <c r="E833" i="9"/>
  <c r="F833" i="9"/>
  <c r="C833" i="9"/>
  <c r="J833" i="4"/>
  <c r="C833" i="4"/>
  <c r="D833" i="4"/>
  <c r="E833" i="4"/>
  <c r="B833" i="4"/>
  <c r="J833" i="5"/>
  <c r="C833" i="5"/>
  <c r="D833" i="5"/>
  <c r="E833" i="5"/>
  <c r="B833" i="5"/>
  <c r="H504" i="14"/>
  <c r="C504" i="14"/>
  <c r="D504" i="14"/>
  <c r="E504" i="14"/>
  <c r="B504" i="14"/>
  <c r="I833" i="2"/>
  <c r="C833" i="2"/>
  <c r="D833" i="2"/>
  <c r="E833" i="2"/>
  <c r="B833" i="2"/>
  <c r="I833" i="1"/>
  <c r="C833" i="1"/>
  <c r="D833" i="1"/>
  <c r="E833" i="1"/>
  <c r="B833" i="1"/>
  <c r="K833" i="7"/>
  <c r="C833" i="7"/>
  <c r="D833" i="7"/>
  <c r="E833" i="7"/>
  <c r="B833" i="7"/>
  <c r="I832" i="8"/>
  <c r="C832" i="8"/>
  <c r="D832" i="8"/>
  <c r="E832" i="8"/>
  <c r="B832" i="8"/>
  <c r="J833" i="3"/>
  <c r="D833" i="3"/>
  <c r="E833" i="3"/>
  <c r="F833" i="3"/>
  <c r="C833" i="3"/>
  <c r="J276" i="78"/>
  <c r="D276" i="78"/>
  <c r="E276" i="78"/>
  <c r="F276" i="78"/>
  <c r="C276" i="78"/>
  <c r="J832" i="9"/>
  <c r="D832" i="9"/>
  <c r="E832" i="9"/>
  <c r="F832" i="9"/>
  <c r="C832" i="9"/>
  <c r="J832" i="4"/>
  <c r="C832" i="4"/>
  <c r="D832" i="4"/>
  <c r="E832" i="4"/>
  <c r="B832" i="4"/>
  <c r="J832" i="5"/>
  <c r="C832" i="5"/>
  <c r="D832" i="5"/>
  <c r="E832" i="5"/>
  <c r="B832" i="5"/>
  <c r="H503" i="14"/>
  <c r="C503" i="14"/>
  <c r="D503" i="14"/>
  <c r="E503" i="14"/>
  <c r="B503" i="14"/>
  <c r="I832" i="2"/>
  <c r="C832" i="2"/>
  <c r="D832" i="2"/>
  <c r="E832" i="2"/>
  <c r="B832" i="2"/>
  <c r="I832" i="1"/>
  <c r="K832" i="7"/>
  <c r="C832" i="7"/>
  <c r="D832" i="7"/>
  <c r="E832" i="7"/>
  <c r="B832" i="7"/>
  <c r="C832" i="1"/>
  <c r="D832" i="1"/>
  <c r="E832" i="1"/>
  <c r="B832" i="1"/>
  <c r="F834" i="8"/>
  <c r="G834" i="8"/>
  <c r="C831" i="8"/>
  <c r="D831" i="8"/>
  <c r="E831" i="8"/>
  <c r="B831" i="8"/>
  <c r="D832" i="3"/>
  <c r="E832" i="3"/>
  <c r="F832" i="3"/>
  <c r="C832" i="3"/>
  <c r="D275" i="78"/>
  <c r="E275" i="78"/>
  <c r="F275" i="78"/>
  <c r="C275" i="78"/>
  <c r="D831" i="9"/>
  <c r="E831" i="9"/>
  <c r="F831" i="9"/>
  <c r="C831" i="9"/>
  <c r="C831" i="4"/>
  <c r="D831" i="4"/>
  <c r="E831" i="4"/>
  <c r="B831" i="4"/>
  <c r="C831" i="5"/>
  <c r="D831" i="5"/>
  <c r="E831" i="5"/>
  <c r="B831" i="5"/>
  <c r="C502" i="14"/>
  <c r="D502" i="14"/>
  <c r="E502" i="14"/>
  <c r="B502" i="14"/>
  <c r="C831" i="2"/>
  <c r="D831" i="2"/>
  <c r="E831" i="2"/>
  <c r="B831" i="2"/>
  <c r="C831" i="1"/>
  <c r="D831" i="1"/>
  <c r="E831" i="1"/>
  <c r="B831" i="1"/>
  <c r="C831" i="7"/>
  <c r="E831" i="7"/>
  <c r="B831" i="7"/>
  <c r="H835" i="4" l="1"/>
  <c r="I835" i="4"/>
  <c r="I836" i="4"/>
  <c r="I835" i="9"/>
  <c r="H834" i="4"/>
  <c r="I834" i="9"/>
  <c r="I279" i="78"/>
  <c r="H835" i="8"/>
  <c r="F832" i="8"/>
  <c r="G832" i="8"/>
  <c r="H835" i="5"/>
  <c r="H834" i="3"/>
  <c r="G831" i="8"/>
  <c r="G833" i="8"/>
  <c r="F831" i="8"/>
  <c r="H834" i="8"/>
  <c r="F833" i="8"/>
  <c r="G834" i="3"/>
  <c r="I839" i="3"/>
  <c r="L833" i="7"/>
  <c r="L834" i="7"/>
  <c r="I841" i="3"/>
  <c r="I840" i="3"/>
  <c r="I838" i="3"/>
  <c r="I837" i="3"/>
  <c r="I836" i="3"/>
  <c r="I835" i="3"/>
  <c r="C830" i="8"/>
  <c r="D830" i="8"/>
  <c r="E830" i="8"/>
  <c r="B830" i="8"/>
  <c r="D831" i="3"/>
  <c r="E831" i="3"/>
  <c r="F831" i="3"/>
  <c r="C831" i="3"/>
  <c r="D274" i="78"/>
  <c r="E274" i="78"/>
  <c r="F274" i="78"/>
  <c r="C274" i="78"/>
  <c r="D830" i="9"/>
  <c r="E830" i="9"/>
  <c r="F830" i="9"/>
  <c r="C830" i="9"/>
  <c r="C830" i="4"/>
  <c r="D830" i="4"/>
  <c r="E830" i="4"/>
  <c r="B830" i="4"/>
  <c r="C830" i="5"/>
  <c r="D830" i="5"/>
  <c r="E830" i="5"/>
  <c r="B830" i="5"/>
  <c r="C501" i="14"/>
  <c r="D501" i="14"/>
  <c r="E501" i="14"/>
  <c r="B501" i="14"/>
  <c r="C830" i="2"/>
  <c r="D830" i="2"/>
  <c r="E830" i="2"/>
  <c r="B830" i="2"/>
  <c r="C830" i="1"/>
  <c r="D830" i="1"/>
  <c r="E830" i="1"/>
  <c r="B830" i="1"/>
  <c r="C830" i="7"/>
  <c r="E830" i="7"/>
  <c r="B830" i="7"/>
  <c r="H832" i="8" l="1"/>
  <c r="I834" i="3"/>
  <c r="H831" i="8"/>
  <c r="H833" i="8"/>
  <c r="C829" i="8"/>
  <c r="D829" i="8"/>
  <c r="E829" i="8"/>
  <c r="B829" i="8"/>
  <c r="D830" i="3"/>
  <c r="E830" i="3"/>
  <c r="F830" i="3"/>
  <c r="C830" i="3"/>
  <c r="D273" i="78"/>
  <c r="E273" i="78"/>
  <c r="F273" i="78"/>
  <c r="C273" i="78"/>
  <c r="D829" i="9"/>
  <c r="E829" i="9"/>
  <c r="F829" i="9"/>
  <c r="C829" i="9"/>
  <c r="C829" i="4"/>
  <c r="D829" i="4"/>
  <c r="E829" i="4"/>
  <c r="B829" i="4"/>
  <c r="C829" i="5"/>
  <c r="D829" i="5"/>
  <c r="E829" i="5"/>
  <c r="B829" i="5"/>
  <c r="C500" i="14"/>
  <c r="D500" i="14"/>
  <c r="E500" i="14"/>
  <c r="B500" i="14"/>
  <c r="F830" i="2"/>
  <c r="G830" i="2"/>
  <c r="F831" i="2"/>
  <c r="G831" i="2"/>
  <c r="H831" i="2"/>
  <c r="F832" i="2"/>
  <c r="G832" i="2"/>
  <c r="H832" i="2"/>
  <c r="F833" i="2"/>
  <c r="G833" i="2"/>
  <c r="H833" i="2"/>
  <c r="F834" i="2"/>
  <c r="G834" i="2"/>
  <c r="H834" i="2"/>
  <c r="C829" i="2"/>
  <c r="D829" i="2"/>
  <c r="H830" i="2" s="1"/>
  <c r="E829" i="2"/>
  <c r="B829" i="2"/>
  <c r="C829" i="1"/>
  <c r="D829" i="1"/>
  <c r="E829" i="1"/>
  <c r="B829" i="1"/>
  <c r="C829" i="7"/>
  <c r="D829" i="7"/>
  <c r="E829" i="7"/>
  <c r="B829" i="7"/>
  <c r="F831" i="7"/>
  <c r="G831" i="7"/>
  <c r="F832" i="7"/>
  <c r="G832" i="7"/>
  <c r="F833" i="7"/>
  <c r="G833" i="7"/>
  <c r="F834" i="7"/>
  <c r="G834" i="7"/>
  <c r="F835" i="7"/>
  <c r="G835" i="7"/>
  <c r="F836" i="7"/>
  <c r="G836" i="7"/>
  <c r="I837" i="7" s="1"/>
  <c r="I833" i="7" l="1"/>
  <c r="F829" i="2"/>
  <c r="G829" i="2"/>
  <c r="H832" i="7"/>
  <c r="J834" i="7"/>
  <c r="J836" i="7"/>
  <c r="J837" i="7"/>
  <c r="J835" i="7"/>
  <c r="H833" i="7"/>
  <c r="J833" i="7"/>
  <c r="I832" i="7"/>
  <c r="I836" i="7"/>
  <c r="H836" i="7"/>
  <c r="H835" i="7"/>
  <c r="I834" i="7"/>
  <c r="I835" i="7"/>
  <c r="H834" i="7"/>
  <c r="J832" i="7"/>
  <c r="H831" i="7"/>
  <c r="C828" i="8"/>
  <c r="D828" i="8"/>
  <c r="E828" i="8"/>
  <c r="B828" i="8"/>
  <c r="D829" i="3"/>
  <c r="E829" i="3"/>
  <c r="F829" i="3"/>
  <c r="C829" i="3"/>
  <c r="G274" i="78"/>
  <c r="H274" i="78"/>
  <c r="G275" i="78"/>
  <c r="H275" i="78"/>
  <c r="G276" i="78"/>
  <c r="H276" i="78"/>
  <c r="G277" i="78"/>
  <c r="H277" i="78"/>
  <c r="G278" i="78"/>
  <c r="H278" i="78"/>
  <c r="D272" i="78"/>
  <c r="E272" i="78"/>
  <c r="F272" i="78"/>
  <c r="C272" i="78"/>
  <c r="D828" i="9"/>
  <c r="E828" i="9"/>
  <c r="F828" i="9"/>
  <c r="C828" i="9"/>
  <c r="C828" i="4"/>
  <c r="D828" i="4"/>
  <c r="E828" i="4"/>
  <c r="B828" i="4"/>
  <c r="C828" i="5"/>
  <c r="D828" i="5"/>
  <c r="E828" i="5"/>
  <c r="B828" i="5"/>
  <c r="F831" i="5"/>
  <c r="G831" i="5"/>
  <c r="F832" i="5"/>
  <c r="G832" i="5"/>
  <c r="F833" i="5"/>
  <c r="G833" i="5"/>
  <c r="F834" i="5"/>
  <c r="G834" i="5"/>
  <c r="F501" i="14"/>
  <c r="G501" i="14"/>
  <c r="F502" i="14"/>
  <c r="G502" i="14"/>
  <c r="F503" i="14"/>
  <c r="G503" i="14"/>
  <c r="F504" i="14"/>
  <c r="G504" i="14"/>
  <c r="C499" i="14"/>
  <c r="D499" i="14"/>
  <c r="E499" i="14"/>
  <c r="B499" i="14"/>
  <c r="C828" i="2"/>
  <c r="D828" i="2"/>
  <c r="H829" i="2" s="1"/>
  <c r="E828" i="2"/>
  <c r="B828" i="2"/>
  <c r="C828" i="1"/>
  <c r="D828" i="1"/>
  <c r="E828" i="1"/>
  <c r="B828" i="1"/>
  <c r="C828" i="7"/>
  <c r="D828" i="7"/>
  <c r="E828" i="7"/>
  <c r="B828" i="7"/>
  <c r="I834" i="5" l="1"/>
  <c r="H834" i="5"/>
  <c r="I835" i="5"/>
  <c r="I832" i="5"/>
  <c r="H832" i="5"/>
  <c r="H833" i="5"/>
  <c r="I833" i="5"/>
  <c r="H831" i="5"/>
  <c r="I278" i="78"/>
  <c r="I277" i="78"/>
  <c r="I276" i="78"/>
  <c r="I275" i="78"/>
  <c r="I274" i="78"/>
  <c r="C827" i="8"/>
  <c r="D827" i="8"/>
  <c r="E827" i="8"/>
  <c r="B827" i="8"/>
  <c r="G829" i="3"/>
  <c r="H829" i="3"/>
  <c r="G830" i="3"/>
  <c r="H830" i="3"/>
  <c r="G831" i="3"/>
  <c r="H831" i="3"/>
  <c r="G832" i="3"/>
  <c r="H832" i="3"/>
  <c r="G833" i="3"/>
  <c r="H833" i="3"/>
  <c r="D828" i="3"/>
  <c r="E828" i="3"/>
  <c r="F828" i="3"/>
  <c r="C828" i="3"/>
  <c r="G832" i="9"/>
  <c r="H832" i="9"/>
  <c r="G833" i="9"/>
  <c r="H833" i="9"/>
  <c r="G829" i="9"/>
  <c r="H829" i="9"/>
  <c r="G830" i="9"/>
  <c r="H830" i="9"/>
  <c r="G831" i="9"/>
  <c r="H831" i="9"/>
  <c r="D271" i="78"/>
  <c r="E271" i="78"/>
  <c r="F271" i="78"/>
  <c r="C271" i="78"/>
  <c r="D827" i="9"/>
  <c r="E827" i="9"/>
  <c r="F827" i="9"/>
  <c r="C827" i="9"/>
  <c r="F828" i="4"/>
  <c r="G828" i="4"/>
  <c r="F829" i="4"/>
  <c r="G829" i="4"/>
  <c r="F830" i="4"/>
  <c r="G830" i="4"/>
  <c r="F831" i="4"/>
  <c r="G831" i="4"/>
  <c r="F832" i="4"/>
  <c r="G832" i="4"/>
  <c r="F833" i="4"/>
  <c r="I834" i="4" s="1"/>
  <c r="G833" i="4"/>
  <c r="C827" i="4"/>
  <c r="D827" i="4"/>
  <c r="E827" i="4"/>
  <c r="B827" i="4"/>
  <c r="C827" i="5"/>
  <c r="D827" i="5"/>
  <c r="E827" i="5"/>
  <c r="B827" i="5"/>
  <c r="C498" i="14"/>
  <c r="D498" i="14"/>
  <c r="E498" i="14"/>
  <c r="B498" i="14"/>
  <c r="C827" i="2"/>
  <c r="D827" i="2"/>
  <c r="E827" i="2"/>
  <c r="B827" i="2"/>
  <c r="C827" i="1"/>
  <c r="D827" i="1"/>
  <c r="E827" i="1"/>
  <c r="B827" i="1"/>
  <c r="C827" i="7"/>
  <c r="D827" i="7"/>
  <c r="E827" i="7"/>
  <c r="B827" i="7"/>
  <c r="G828" i="3" l="1"/>
  <c r="H832" i="4"/>
  <c r="H828" i="4"/>
  <c r="H831" i="4"/>
  <c r="H829" i="4"/>
  <c r="I832" i="9"/>
  <c r="I833" i="9"/>
  <c r="H828" i="3"/>
  <c r="I830" i="3"/>
  <c r="I833" i="3"/>
  <c r="I829" i="3"/>
  <c r="H833" i="4"/>
  <c r="I832" i="3"/>
  <c r="I831" i="9"/>
  <c r="I831" i="3"/>
  <c r="I830" i="9"/>
  <c r="H830" i="4"/>
  <c r="I829" i="9"/>
  <c r="I833" i="4"/>
  <c r="I832" i="4"/>
  <c r="I831" i="4"/>
  <c r="I830" i="4"/>
  <c r="I829" i="4"/>
  <c r="I828" i="3" l="1"/>
  <c r="F828" i="8"/>
  <c r="G828" i="8"/>
  <c r="F829" i="8"/>
  <c r="G829" i="8"/>
  <c r="F830" i="8"/>
  <c r="G830" i="8"/>
  <c r="C826" i="8"/>
  <c r="D826" i="8"/>
  <c r="E826" i="8"/>
  <c r="B826" i="8"/>
  <c r="D827" i="3"/>
  <c r="E827" i="3"/>
  <c r="F827" i="3"/>
  <c r="C827" i="3"/>
  <c r="G271" i="78"/>
  <c r="H271" i="78"/>
  <c r="G272" i="78"/>
  <c r="H272" i="78"/>
  <c r="G273" i="78"/>
  <c r="H273" i="78"/>
  <c r="D270" i="78"/>
  <c r="E270" i="78"/>
  <c r="F270" i="78"/>
  <c r="C270" i="78"/>
  <c r="D826" i="9"/>
  <c r="E826" i="9"/>
  <c r="F826" i="9"/>
  <c r="C826" i="9"/>
  <c r="C826" i="4"/>
  <c r="D826" i="4"/>
  <c r="E826" i="4"/>
  <c r="B826" i="4"/>
  <c r="C826" i="5"/>
  <c r="D826" i="5"/>
  <c r="E826" i="5"/>
  <c r="B826" i="5"/>
  <c r="C497" i="14"/>
  <c r="D497" i="14"/>
  <c r="E497" i="14"/>
  <c r="B497" i="14"/>
  <c r="F827" i="2"/>
  <c r="G827" i="2"/>
  <c r="F828" i="2"/>
  <c r="G828" i="2"/>
  <c r="H828" i="2"/>
  <c r="C826" i="2"/>
  <c r="D826" i="2"/>
  <c r="H827" i="2" s="1"/>
  <c r="E826" i="2"/>
  <c r="B826" i="2"/>
  <c r="C826" i="1"/>
  <c r="D826" i="1"/>
  <c r="E826" i="1"/>
  <c r="B826" i="1"/>
  <c r="C826" i="7"/>
  <c r="D826" i="7"/>
  <c r="E826" i="7"/>
  <c r="B826" i="7"/>
  <c r="F827" i="7"/>
  <c r="G827" i="7"/>
  <c r="F828" i="7"/>
  <c r="G828" i="7"/>
  <c r="F829" i="7"/>
  <c r="G829" i="7"/>
  <c r="F830" i="7"/>
  <c r="J831" i="7" s="1"/>
  <c r="G830" i="7"/>
  <c r="I831" i="7" s="1"/>
  <c r="A826" i="7"/>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G826" i="2" l="1"/>
  <c r="G270" i="78"/>
  <c r="H830" i="8"/>
  <c r="H829" i="8"/>
  <c r="F826" i="1"/>
  <c r="F826" i="2"/>
  <c r="H270" i="78"/>
  <c r="F826" i="7"/>
  <c r="J827" i="7" s="1"/>
  <c r="I273" i="78"/>
  <c r="I271" i="78"/>
  <c r="H828" i="8"/>
  <c r="G826" i="7"/>
  <c r="H829" i="7"/>
  <c r="H828" i="7"/>
  <c r="J830" i="7"/>
  <c r="H830" i="7"/>
  <c r="I830" i="7"/>
  <c r="J829" i="7"/>
  <c r="I272" i="78"/>
  <c r="I829" i="7"/>
  <c r="I828" i="7"/>
  <c r="J828" i="7"/>
  <c r="H827" i="7"/>
  <c r="I270" i="78" l="1"/>
  <c r="H826" i="7"/>
  <c r="I827" i="7"/>
  <c r="C825" i="8"/>
  <c r="D825" i="8"/>
  <c r="E825" i="8"/>
  <c r="B825" i="8"/>
  <c r="D826" i="3"/>
  <c r="E826" i="3"/>
  <c r="F826" i="3"/>
  <c r="C826" i="3"/>
  <c r="D269" i="78"/>
  <c r="E269" i="78"/>
  <c r="F269" i="78"/>
  <c r="C269" i="78"/>
  <c r="D825" i="9"/>
  <c r="E825" i="9"/>
  <c r="F825" i="9"/>
  <c r="C825" i="9"/>
  <c r="F826" i="4"/>
  <c r="G826" i="4"/>
  <c r="F827" i="4"/>
  <c r="G827" i="4"/>
  <c r="C825" i="4"/>
  <c r="D825" i="4"/>
  <c r="E825" i="4"/>
  <c r="B825" i="4"/>
  <c r="C825" i="5"/>
  <c r="D825" i="5"/>
  <c r="E825" i="5"/>
  <c r="B825" i="5"/>
  <c r="C496" i="14"/>
  <c r="D496" i="14"/>
  <c r="E496" i="14"/>
  <c r="B496" i="14"/>
  <c r="C825" i="2"/>
  <c r="D825" i="2"/>
  <c r="H826" i="2" s="1"/>
  <c r="E825" i="2"/>
  <c r="B825" i="2"/>
  <c r="G825" i="4" l="1"/>
  <c r="F825" i="4"/>
  <c r="I826" i="4" s="1"/>
  <c r="H827" i="4"/>
  <c r="I828" i="4"/>
  <c r="H826" i="4"/>
  <c r="I827" i="4"/>
  <c r="C825" i="1"/>
  <c r="D825" i="1"/>
  <c r="E825" i="1"/>
  <c r="B825" i="1"/>
  <c r="C825" i="7"/>
  <c r="D825" i="7"/>
  <c r="E825" i="7"/>
  <c r="B825" i="7"/>
  <c r="H825" i="4" l="1"/>
  <c r="F825" i="7"/>
  <c r="J826" i="7" s="1"/>
  <c r="G825" i="7"/>
  <c r="F142" i="336"/>
  <c r="E142" i="336"/>
  <c r="E144" i="336" l="1"/>
  <c r="E148" i="336"/>
  <c r="F144" i="336"/>
  <c r="F148" i="336"/>
  <c r="H825" i="7"/>
  <c r="I826" i="7"/>
  <c r="C824" i="8"/>
  <c r="D824" i="8"/>
  <c r="E824" i="8"/>
  <c r="B824" i="8"/>
  <c r="D825" i="3"/>
  <c r="E825" i="3"/>
  <c r="F825" i="3"/>
  <c r="C825" i="3"/>
  <c r="D268" i="78"/>
  <c r="E268" i="78"/>
  <c r="F268" i="78"/>
  <c r="C268" i="78"/>
  <c r="G825" i="9"/>
  <c r="H825" i="9"/>
  <c r="G826" i="9"/>
  <c r="H826" i="9"/>
  <c r="G827" i="9"/>
  <c r="H827" i="9"/>
  <c r="G828" i="9"/>
  <c r="H828" i="9"/>
  <c r="D824" i="9"/>
  <c r="E824" i="9"/>
  <c r="F824" i="9"/>
  <c r="C824" i="9"/>
  <c r="C824" i="4"/>
  <c r="D824" i="4"/>
  <c r="E824" i="4"/>
  <c r="B824" i="4"/>
  <c r="C824" i="5"/>
  <c r="D824" i="5"/>
  <c r="E824" i="5"/>
  <c r="B824" i="5"/>
  <c r="C495" i="14"/>
  <c r="D495" i="14"/>
  <c r="E495" i="14"/>
  <c r="B495" i="14"/>
  <c r="C824" i="2"/>
  <c r="D824" i="2"/>
  <c r="E824" i="2"/>
  <c r="B824" i="2"/>
  <c r="C824" i="1"/>
  <c r="D824" i="1"/>
  <c r="E824" i="1"/>
  <c r="B824" i="1"/>
  <c r="C824" i="7"/>
  <c r="E824" i="7"/>
  <c r="B824" i="7"/>
  <c r="F149" i="336" l="1"/>
  <c r="H824" i="9"/>
  <c r="I826" i="9"/>
  <c r="F146" i="336"/>
  <c r="G824" i="9"/>
  <c r="G495" i="14"/>
  <c r="I828" i="9"/>
  <c r="I827" i="9"/>
  <c r="I825" i="9"/>
  <c r="C823" i="8"/>
  <c r="D823" i="8"/>
  <c r="E823" i="8"/>
  <c r="B823" i="8"/>
  <c r="D824" i="3"/>
  <c r="E824" i="3"/>
  <c r="F824" i="3"/>
  <c r="C824" i="3"/>
  <c r="D267" i="78"/>
  <c r="E267" i="78"/>
  <c r="F267" i="78"/>
  <c r="C267" i="78"/>
  <c r="D823" i="9"/>
  <c r="E823" i="9"/>
  <c r="F823" i="9"/>
  <c r="C823" i="9"/>
  <c r="C823" i="4"/>
  <c r="D823" i="4"/>
  <c r="E823" i="4"/>
  <c r="B823" i="4"/>
  <c r="G830" i="5"/>
  <c r="F824" i="5"/>
  <c r="F825" i="5"/>
  <c r="F826" i="5"/>
  <c r="F827" i="5"/>
  <c r="F828" i="5"/>
  <c r="F829" i="5"/>
  <c r="F830" i="5"/>
  <c r="I831" i="5" s="1"/>
  <c r="C823" i="5"/>
  <c r="D823" i="5"/>
  <c r="E823" i="5"/>
  <c r="B823" i="5"/>
  <c r="C494" i="14"/>
  <c r="D494" i="14"/>
  <c r="E494" i="14"/>
  <c r="B494" i="14"/>
  <c r="C823" i="2"/>
  <c r="D823" i="2"/>
  <c r="E823" i="2"/>
  <c r="B823" i="2"/>
  <c r="C823" i="1"/>
  <c r="D823" i="1"/>
  <c r="E823" i="1"/>
  <c r="B823" i="1"/>
  <c r="C823" i="7"/>
  <c r="E823" i="7"/>
  <c r="B823" i="7"/>
  <c r="F823" i="5" l="1"/>
  <c r="I824" i="5" s="1"/>
  <c r="I824" i="9"/>
  <c r="I830" i="5"/>
  <c r="H830" i="5"/>
  <c r="F823" i="8"/>
  <c r="G823" i="8"/>
  <c r="F824" i="8"/>
  <c r="G824" i="8"/>
  <c r="F825" i="8"/>
  <c r="G825" i="8"/>
  <c r="F826" i="8"/>
  <c r="G826" i="8"/>
  <c r="F827" i="8"/>
  <c r="G827" i="8"/>
  <c r="C822" i="8"/>
  <c r="D822" i="8"/>
  <c r="E822" i="8"/>
  <c r="B822" i="8"/>
  <c r="D823" i="3"/>
  <c r="E823" i="3"/>
  <c r="F823" i="3"/>
  <c r="C823" i="3"/>
  <c r="D266" i="78"/>
  <c r="E266" i="78"/>
  <c r="F266" i="78"/>
  <c r="C266" i="78"/>
  <c r="D822" i="9"/>
  <c r="E822" i="9"/>
  <c r="F822" i="9"/>
  <c r="C822" i="9"/>
  <c r="C822" i="4"/>
  <c r="D822" i="4"/>
  <c r="E822" i="4"/>
  <c r="B822" i="4"/>
  <c r="C822" i="5"/>
  <c r="D822" i="5"/>
  <c r="E822" i="5"/>
  <c r="B822" i="5"/>
  <c r="G823" i="5"/>
  <c r="G824" i="5"/>
  <c r="H824" i="5" s="1"/>
  <c r="G825" i="5"/>
  <c r="H825" i="5" s="1"/>
  <c r="I825" i="5"/>
  <c r="G826" i="5"/>
  <c r="H826" i="5" s="1"/>
  <c r="I826" i="5"/>
  <c r="G827" i="5"/>
  <c r="H827" i="5" s="1"/>
  <c r="I827" i="5"/>
  <c r="G828" i="5"/>
  <c r="H828" i="5" s="1"/>
  <c r="I828" i="5"/>
  <c r="G829" i="5"/>
  <c r="H829" i="5" s="1"/>
  <c r="I829" i="5"/>
  <c r="F497" i="14"/>
  <c r="G497" i="14"/>
  <c r="F498" i="14"/>
  <c r="G498" i="14"/>
  <c r="F499" i="14"/>
  <c r="G499" i="14"/>
  <c r="F500" i="14"/>
  <c r="G500" i="14"/>
  <c r="F494" i="14"/>
  <c r="G494" i="14"/>
  <c r="F495" i="14"/>
  <c r="F496" i="14"/>
  <c r="G496" i="14"/>
  <c r="C493" i="14"/>
  <c r="D493" i="14"/>
  <c r="E493" i="14"/>
  <c r="B493" i="14"/>
  <c r="C822" i="2"/>
  <c r="D822" i="2"/>
  <c r="E822" i="2"/>
  <c r="B822" i="2"/>
  <c r="C822" i="1"/>
  <c r="D822" i="1"/>
  <c r="E822" i="1"/>
  <c r="B822" i="1"/>
  <c r="C822" i="7"/>
  <c r="E822" i="7"/>
  <c r="B822" i="7"/>
  <c r="H823" i="5" l="1"/>
  <c r="G822" i="8"/>
  <c r="G493" i="14"/>
  <c r="H827" i="8"/>
  <c r="F822" i="8"/>
  <c r="F493" i="14"/>
  <c r="H825" i="8"/>
  <c r="H826" i="8"/>
  <c r="H824" i="8"/>
  <c r="H823" i="8"/>
  <c r="C821" i="8"/>
  <c r="D821" i="8"/>
  <c r="E821" i="8"/>
  <c r="B821" i="8"/>
  <c r="G823" i="3"/>
  <c r="H823" i="3"/>
  <c r="G824" i="3"/>
  <c r="H824" i="3"/>
  <c r="G825" i="3"/>
  <c r="H825" i="3"/>
  <c r="G826" i="3"/>
  <c r="H826" i="3"/>
  <c r="G827" i="3"/>
  <c r="H827" i="3"/>
  <c r="D822" i="3"/>
  <c r="E822" i="3"/>
  <c r="F822" i="3"/>
  <c r="C822" i="3"/>
  <c r="D265" i="78"/>
  <c r="E265" i="78"/>
  <c r="F265" i="78"/>
  <c r="C265" i="78"/>
  <c r="D821" i="9"/>
  <c r="E821" i="9"/>
  <c r="F821" i="9"/>
  <c r="C821" i="9"/>
  <c r="C821" i="4"/>
  <c r="D821" i="4"/>
  <c r="E821" i="4"/>
  <c r="B821" i="4"/>
  <c r="C821" i="5"/>
  <c r="D821" i="5"/>
  <c r="E821" i="5"/>
  <c r="B821" i="5"/>
  <c r="C492" i="14"/>
  <c r="D492" i="14"/>
  <c r="E492" i="14"/>
  <c r="B492" i="14"/>
  <c r="C821" i="2"/>
  <c r="D821" i="2"/>
  <c r="E821" i="2"/>
  <c r="B821" i="2"/>
  <c r="C821" i="1"/>
  <c r="D821" i="1"/>
  <c r="E821" i="1"/>
  <c r="B821" i="1"/>
  <c r="C821" i="7"/>
  <c r="D821" i="7"/>
  <c r="E821" i="7"/>
  <c r="B821" i="7"/>
  <c r="H822" i="8" l="1"/>
  <c r="I823" i="3"/>
  <c r="I824" i="3"/>
  <c r="I827" i="3"/>
  <c r="I826" i="3"/>
  <c r="I825" i="3"/>
  <c r="C820" i="8"/>
  <c r="D820" i="8"/>
  <c r="E820" i="8"/>
  <c r="B820" i="8"/>
  <c r="D821" i="3"/>
  <c r="E821" i="3"/>
  <c r="F821" i="3"/>
  <c r="C821" i="3"/>
  <c r="D264" i="78"/>
  <c r="E264" i="78"/>
  <c r="F264" i="78"/>
  <c r="C264" i="78"/>
  <c r="D820" i="9"/>
  <c r="E820" i="9"/>
  <c r="F820" i="9"/>
  <c r="C820" i="9"/>
  <c r="C820" i="4"/>
  <c r="D820" i="4"/>
  <c r="E820" i="4"/>
  <c r="B820" i="4"/>
  <c r="C820" i="5"/>
  <c r="D820" i="5"/>
  <c r="E820" i="5"/>
  <c r="B820" i="5"/>
  <c r="C491" i="14"/>
  <c r="D491" i="14"/>
  <c r="E491" i="14"/>
  <c r="B491" i="14"/>
  <c r="C820" i="2"/>
  <c r="D820" i="2"/>
  <c r="E820" i="2"/>
  <c r="B820" i="2"/>
  <c r="C820" i="1"/>
  <c r="D820" i="1"/>
  <c r="E820" i="1"/>
  <c r="B820" i="1"/>
  <c r="C820" i="7"/>
  <c r="D820" i="7"/>
  <c r="E820" i="7"/>
  <c r="B820" i="7"/>
  <c r="C819" i="8" l="1"/>
  <c r="D819" i="8"/>
  <c r="E819" i="8"/>
  <c r="B819" i="8"/>
  <c r="D820" i="3"/>
  <c r="E820" i="3"/>
  <c r="F820" i="3"/>
  <c r="C820" i="3"/>
  <c r="D263" i="78"/>
  <c r="E263" i="78"/>
  <c r="F263" i="78"/>
  <c r="C263" i="78"/>
  <c r="G264" i="78"/>
  <c r="H264" i="78"/>
  <c r="G265" i="78"/>
  <c r="H265" i="78"/>
  <c r="G266" i="78"/>
  <c r="H266" i="78"/>
  <c r="G267" i="78"/>
  <c r="H267" i="78"/>
  <c r="G268" i="78"/>
  <c r="H268" i="78"/>
  <c r="G269" i="78"/>
  <c r="H269" i="78"/>
  <c r="D819" i="9"/>
  <c r="E819" i="9"/>
  <c r="F819" i="9"/>
  <c r="C819" i="9"/>
  <c r="C819" i="4"/>
  <c r="D819" i="4"/>
  <c r="E819" i="4"/>
  <c r="B819" i="4"/>
  <c r="C819" i="5"/>
  <c r="D819" i="5"/>
  <c r="E819" i="5"/>
  <c r="B819" i="5"/>
  <c r="C490" i="14"/>
  <c r="D490" i="14"/>
  <c r="E490" i="14"/>
  <c r="B490" i="14"/>
  <c r="C819" i="2"/>
  <c r="D819" i="2"/>
  <c r="E819" i="2"/>
  <c r="B819" i="2"/>
  <c r="C819" i="1"/>
  <c r="D819" i="1"/>
  <c r="E819" i="1"/>
  <c r="B819" i="1"/>
  <c r="C819" i="7"/>
  <c r="D819" i="7"/>
  <c r="E819" i="7"/>
  <c r="B819" i="7"/>
  <c r="I268" i="78" l="1"/>
  <c r="I269" i="78"/>
  <c r="I266" i="78"/>
  <c r="I267" i="78"/>
  <c r="I265" i="78"/>
  <c r="I264" i="78"/>
  <c r="C818" i="8"/>
  <c r="D818" i="8"/>
  <c r="E818" i="8"/>
  <c r="B818" i="8"/>
  <c r="D819" i="3"/>
  <c r="E819" i="3"/>
  <c r="F819" i="3"/>
  <c r="C819" i="3"/>
  <c r="D262" i="78"/>
  <c r="E262" i="78"/>
  <c r="F262" i="78"/>
  <c r="C262" i="78"/>
  <c r="D818" i="9"/>
  <c r="E818" i="9"/>
  <c r="F818" i="9"/>
  <c r="C818" i="9"/>
  <c r="C818" i="4"/>
  <c r="D818" i="4"/>
  <c r="E818" i="4"/>
  <c r="B818" i="4"/>
  <c r="C818" i="5"/>
  <c r="D818" i="5"/>
  <c r="E818" i="5"/>
  <c r="B818" i="5"/>
  <c r="C489" i="14"/>
  <c r="D489" i="14"/>
  <c r="E489" i="14"/>
  <c r="B489" i="14"/>
  <c r="C818" i="2"/>
  <c r="D818" i="2"/>
  <c r="E818" i="2"/>
  <c r="B818" i="2"/>
  <c r="C818" i="1"/>
  <c r="D818" i="1"/>
  <c r="E818" i="1"/>
  <c r="B818" i="1"/>
  <c r="C818" i="7"/>
  <c r="D818" i="7"/>
  <c r="E818" i="7"/>
  <c r="B818" i="7"/>
  <c r="G818" i="7" l="1"/>
  <c r="C817" i="8"/>
  <c r="D817" i="8"/>
  <c r="E817" i="8"/>
  <c r="B817" i="8"/>
  <c r="D818" i="3"/>
  <c r="E818" i="3"/>
  <c r="F818" i="3"/>
  <c r="C818" i="3"/>
  <c r="D261" i="78"/>
  <c r="E261" i="78"/>
  <c r="F261" i="78"/>
  <c r="C261" i="78"/>
  <c r="D817" i="9"/>
  <c r="E817" i="9"/>
  <c r="F817" i="9"/>
  <c r="C817" i="9"/>
  <c r="C817" i="4"/>
  <c r="D817" i="4"/>
  <c r="E817" i="4"/>
  <c r="B817" i="4"/>
  <c r="C817" i="5"/>
  <c r="D817" i="5"/>
  <c r="E817" i="5"/>
  <c r="B817" i="5"/>
  <c r="C488" i="14"/>
  <c r="D488" i="14"/>
  <c r="E488" i="14"/>
  <c r="B488" i="14"/>
  <c r="F819" i="2"/>
  <c r="G819" i="2"/>
  <c r="H819" i="2"/>
  <c r="F820" i="2"/>
  <c r="G820" i="2"/>
  <c r="H820" i="2"/>
  <c r="F821" i="2"/>
  <c r="G821" i="2"/>
  <c r="H821" i="2"/>
  <c r="F822" i="2"/>
  <c r="G822" i="2"/>
  <c r="H822" i="2"/>
  <c r="F823" i="2"/>
  <c r="G823" i="2"/>
  <c r="H823" i="2"/>
  <c r="F824" i="2"/>
  <c r="G824" i="2"/>
  <c r="H824" i="2"/>
  <c r="F825" i="2"/>
  <c r="G825" i="2"/>
  <c r="H825" i="2"/>
  <c r="C817" i="2"/>
  <c r="D817" i="2"/>
  <c r="E817" i="2"/>
  <c r="B817" i="2"/>
  <c r="C817" i="1"/>
  <c r="D817" i="1"/>
  <c r="E817" i="1"/>
  <c r="B817" i="1"/>
  <c r="C817" i="7"/>
  <c r="E817" i="7"/>
  <c r="B817" i="7"/>
  <c r="F817" i="7" s="1"/>
  <c r="C816" i="8" l="1"/>
  <c r="D816" i="8"/>
  <c r="E816" i="8"/>
  <c r="B816" i="8"/>
  <c r="D817" i="3"/>
  <c r="E817" i="3"/>
  <c r="F817" i="3"/>
  <c r="C817" i="3"/>
  <c r="D260" i="78"/>
  <c r="E260" i="78"/>
  <c r="F260" i="78"/>
  <c r="C260" i="78"/>
  <c r="D816" i="9"/>
  <c r="E816" i="9"/>
  <c r="F816" i="9"/>
  <c r="C816" i="9"/>
  <c r="C816" i="4"/>
  <c r="D816" i="4"/>
  <c r="E816" i="4"/>
  <c r="B816" i="4"/>
  <c r="C816" i="5"/>
  <c r="D816" i="5"/>
  <c r="E816" i="5"/>
  <c r="B816" i="5"/>
  <c r="C487" i="14"/>
  <c r="D487" i="14"/>
  <c r="E487" i="14"/>
  <c r="B487" i="14"/>
  <c r="C816" i="2"/>
  <c r="D816" i="2"/>
  <c r="E816" i="2"/>
  <c r="B816" i="2"/>
  <c r="C816" i="1"/>
  <c r="D816" i="1"/>
  <c r="E816" i="1"/>
  <c r="B816" i="1"/>
  <c r="C816" i="7"/>
  <c r="E816" i="7"/>
  <c r="B816" i="7"/>
  <c r="C815" i="8" l="1"/>
  <c r="D815" i="8"/>
  <c r="E815" i="8"/>
  <c r="B815" i="8"/>
  <c r="D816" i="3"/>
  <c r="E816" i="3"/>
  <c r="F816" i="3"/>
  <c r="C816" i="3"/>
  <c r="D259" i="78"/>
  <c r="E259" i="78"/>
  <c r="F259" i="78"/>
  <c r="C259" i="78"/>
  <c r="D815" i="9"/>
  <c r="E815" i="9"/>
  <c r="F815" i="9"/>
  <c r="C815" i="9"/>
  <c r="F816" i="1"/>
  <c r="G816" i="1"/>
  <c r="F817" i="1"/>
  <c r="G817" i="1"/>
  <c r="F818" i="1"/>
  <c r="G818" i="1"/>
  <c r="F819" i="1"/>
  <c r="G819" i="1"/>
  <c r="F820" i="1"/>
  <c r="G820" i="1"/>
  <c r="F821" i="1"/>
  <c r="G821" i="1"/>
  <c r="F822" i="1"/>
  <c r="G822" i="1"/>
  <c r="F823" i="1"/>
  <c r="G823" i="1"/>
  <c r="F824" i="1"/>
  <c r="G824" i="1"/>
  <c r="F825" i="1"/>
  <c r="G825" i="1"/>
  <c r="G826" i="1"/>
  <c r="F827" i="1"/>
  <c r="G827" i="1"/>
  <c r="F828" i="1"/>
  <c r="G828" i="1"/>
  <c r="F829" i="1"/>
  <c r="G829" i="1"/>
  <c r="F830" i="1"/>
  <c r="G830" i="1"/>
  <c r="F831" i="1"/>
  <c r="G831" i="1"/>
  <c r="F832" i="1"/>
  <c r="G832" i="1"/>
  <c r="F833" i="1"/>
  <c r="G833" i="1"/>
  <c r="F834" i="1"/>
  <c r="G834" i="1"/>
  <c r="F835" i="1"/>
  <c r="G835" i="1"/>
  <c r="F836" i="1"/>
  <c r="G836" i="1"/>
  <c r="F837" i="1"/>
  <c r="G837" i="1"/>
  <c r="F838" i="1"/>
  <c r="G838" i="1"/>
  <c r="H841" i="1"/>
  <c r="H844" i="1"/>
  <c r="H845" i="1"/>
  <c r="H848" i="1"/>
  <c r="H849" i="1"/>
  <c r="H852" i="1"/>
  <c r="H853" i="1"/>
  <c r="H856" i="1"/>
  <c r="H857" i="1"/>
  <c r="H860" i="1"/>
  <c r="H861" i="1"/>
  <c r="H864" i="1"/>
  <c r="H865" i="1"/>
  <c r="C815" i="4"/>
  <c r="D815" i="4"/>
  <c r="E815" i="4"/>
  <c r="B815" i="4"/>
  <c r="C815" i="5"/>
  <c r="D815" i="5"/>
  <c r="E815" i="5"/>
  <c r="B815" i="5"/>
  <c r="C486" i="14"/>
  <c r="D486" i="14"/>
  <c r="E486" i="14"/>
  <c r="B486" i="14"/>
  <c r="C815" i="2"/>
  <c r="D815" i="2"/>
  <c r="E815" i="2"/>
  <c r="B815" i="2"/>
  <c r="C815" i="1"/>
  <c r="D815" i="1"/>
  <c r="E815" i="1"/>
  <c r="B815" i="1"/>
  <c r="C815" i="7"/>
  <c r="E815" i="7"/>
  <c r="B815" i="7"/>
  <c r="C814" i="8"/>
  <c r="D814" i="8"/>
  <c r="E814" i="8"/>
  <c r="B814" i="8"/>
  <c r="D815" i="3"/>
  <c r="E815" i="3"/>
  <c r="F815" i="3"/>
  <c r="C815" i="3"/>
  <c r="D258" i="78"/>
  <c r="E258" i="78"/>
  <c r="F258" i="78"/>
  <c r="C258" i="78"/>
  <c r="G816" i="9"/>
  <c r="H816" i="9"/>
  <c r="G817" i="9"/>
  <c r="H817" i="9"/>
  <c r="G818" i="9"/>
  <c r="H818" i="9"/>
  <c r="G819" i="9"/>
  <c r="H819" i="9"/>
  <c r="G820" i="9"/>
  <c r="H820" i="9"/>
  <c r="G821" i="9"/>
  <c r="H821" i="9"/>
  <c r="G822" i="9"/>
  <c r="H822" i="9"/>
  <c r="G823" i="9"/>
  <c r="H823" i="9"/>
  <c r="D814" i="9"/>
  <c r="E814" i="9"/>
  <c r="F814" i="9"/>
  <c r="C814" i="9"/>
  <c r="C814" i="4"/>
  <c r="D814" i="4"/>
  <c r="E814" i="4"/>
  <c r="B814" i="4"/>
  <c r="F816" i="4"/>
  <c r="G816" i="4"/>
  <c r="F817" i="4"/>
  <c r="G817" i="4"/>
  <c r="F818" i="4"/>
  <c r="G818" i="4"/>
  <c r="F819" i="4"/>
  <c r="G819" i="4"/>
  <c r="F820" i="4"/>
  <c r="G820" i="4"/>
  <c r="F821" i="4"/>
  <c r="G821" i="4"/>
  <c r="F822" i="4"/>
  <c r="G822" i="4"/>
  <c r="F823" i="4"/>
  <c r="G823" i="4"/>
  <c r="F824" i="4"/>
  <c r="G824" i="4"/>
  <c r="C814" i="5"/>
  <c r="D814" i="5"/>
  <c r="E814" i="5"/>
  <c r="B814" i="5"/>
  <c r="F816" i="5"/>
  <c r="G816" i="5"/>
  <c r="F817" i="5"/>
  <c r="G817" i="5"/>
  <c r="F818" i="5"/>
  <c r="G818" i="5"/>
  <c r="F819" i="5"/>
  <c r="G819" i="5"/>
  <c r="F820" i="5"/>
  <c r="G820" i="5"/>
  <c r="F821" i="5"/>
  <c r="G821" i="5"/>
  <c r="F822" i="5"/>
  <c r="G822" i="5"/>
  <c r="F487" i="14"/>
  <c r="G487" i="14"/>
  <c r="F488" i="14"/>
  <c r="G488" i="14"/>
  <c r="F489" i="14"/>
  <c r="G489" i="14"/>
  <c r="F490" i="14"/>
  <c r="G490" i="14"/>
  <c r="F491" i="14"/>
  <c r="G491" i="14"/>
  <c r="F492" i="14"/>
  <c r="G492" i="14"/>
  <c r="C485" i="14"/>
  <c r="D485" i="14"/>
  <c r="E485" i="14"/>
  <c r="B485" i="14"/>
  <c r="C814" i="2"/>
  <c r="D814" i="2"/>
  <c r="E814" i="2"/>
  <c r="B814" i="2"/>
  <c r="C814" i="1"/>
  <c r="D814" i="1"/>
  <c r="E814" i="1"/>
  <c r="B814" i="1"/>
  <c r="C814" i="7"/>
  <c r="E814" i="7"/>
  <c r="B814" i="7"/>
  <c r="F816" i="7"/>
  <c r="G816" i="7"/>
  <c r="G817" i="7"/>
  <c r="I818" i="7" s="1"/>
  <c r="F818" i="7"/>
  <c r="F819" i="7"/>
  <c r="G819" i="7"/>
  <c r="F820" i="7"/>
  <c r="G820" i="7"/>
  <c r="F821" i="7"/>
  <c r="G821" i="7"/>
  <c r="F822" i="7"/>
  <c r="G822" i="7"/>
  <c r="F823" i="7"/>
  <c r="G823" i="7"/>
  <c r="F824" i="7"/>
  <c r="G824" i="7"/>
  <c r="I825" i="7" s="1"/>
  <c r="G815" i="4" l="1"/>
  <c r="F815" i="5"/>
  <c r="I816" i="5" s="1"/>
  <c r="F815" i="4"/>
  <c r="I816" i="4" s="1"/>
  <c r="I823" i="9"/>
  <c r="H818" i="4"/>
  <c r="H820" i="5"/>
  <c r="H818" i="5"/>
  <c r="H816" i="5"/>
  <c r="H837" i="1"/>
  <c r="I821" i="9"/>
  <c r="I819" i="9"/>
  <c r="H821" i="5"/>
  <c r="H819" i="5"/>
  <c r="H819" i="4"/>
  <c r="H817" i="4"/>
  <c r="I820" i="9"/>
  <c r="I818" i="9"/>
  <c r="G815" i="5"/>
  <c r="H824" i="4"/>
  <c r="I825" i="4"/>
  <c r="I817" i="9"/>
  <c r="H822" i="1"/>
  <c r="H816" i="1"/>
  <c r="I824" i="7"/>
  <c r="H816" i="7"/>
  <c r="H862" i="1"/>
  <c r="H859" i="1"/>
  <c r="H854" i="1"/>
  <c r="H851" i="1"/>
  <c r="H846" i="1"/>
  <c r="H843" i="1"/>
  <c r="H830" i="1"/>
  <c r="H819" i="1"/>
  <c r="H836" i="1"/>
  <c r="H834" i="1"/>
  <c r="H832" i="1"/>
  <c r="H863" i="1"/>
  <c r="H858" i="1"/>
  <c r="H855" i="1"/>
  <c r="H850" i="1"/>
  <c r="H847" i="1"/>
  <c r="H842" i="1"/>
  <c r="H840" i="1"/>
  <c r="H839" i="1"/>
  <c r="H838" i="1"/>
  <c r="H835" i="1"/>
  <c r="H833" i="1"/>
  <c r="H831" i="1"/>
  <c r="H828" i="1"/>
  <c r="H827" i="1"/>
  <c r="H824" i="7"/>
  <c r="J825" i="7"/>
  <c r="H829" i="1"/>
  <c r="H825" i="1"/>
  <c r="H826" i="1"/>
  <c r="H822" i="7"/>
  <c r="H824" i="1"/>
  <c r="J824" i="7"/>
  <c r="H823" i="4"/>
  <c r="I824" i="4"/>
  <c r="H823" i="1"/>
  <c r="J823" i="7"/>
  <c r="I822" i="9"/>
  <c r="H822" i="4"/>
  <c r="I823" i="4"/>
  <c r="H822" i="5"/>
  <c r="I823" i="5"/>
  <c r="I823" i="7"/>
  <c r="J822" i="7"/>
  <c r="H821" i="4"/>
  <c r="I822" i="4"/>
  <c r="I822" i="5"/>
  <c r="H821" i="1"/>
  <c r="I821" i="7"/>
  <c r="H821" i="7"/>
  <c r="H820" i="4"/>
  <c r="I821" i="4"/>
  <c r="I821" i="5"/>
  <c r="H820" i="1"/>
  <c r="H820" i="7"/>
  <c r="I820" i="7"/>
  <c r="J821" i="7"/>
  <c r="J820" i="7"/>
  <c r="I820" i="4"/>
  <c r="I820" i="5"/>
  <c r="J819" i="7"/>
  <c r="I819" i="4"/>
  <c r="I819" i="5"/>
  <c r="H818" i="1"/>
  <c r="I819" i="7"/>
  <c r="J818" i="7"/>
  <c r="H818" i="7"/>
  <c r="I817" i="4"/>
  <c r="I818" i="4"/>
  <c r="H817" i="5"/>
  <c r="I817" i="5"/>
  <c r="I818" i="5"/>
  <c r="H817" i="1"/>
  <c r="I817" i="7"/>
  <c r="H817" i="7"/>
  <c r="I816" i="9"/>
  <c r="H816" i="4"/>
  <c r="J817" i="7"/>
  <c r="H823" i="7"/>
  <c r="I822" i="7"/>
  <c r="H819" i="7"/>
  <c r="H815" i="5" l="1"/>
  <c r="H815" i="4"/>
  <c r="F817" i="8"/>
  <c r="G817" i="8"/>
  <c r="F818" i="8"/>
  <c r="G818" i="8"/>
  <c r="F819" i="8"/>
  <c r="G819" i="8"/>
  <c r="F820" i="8"/>
  <c r="G820" i="8"/>
  <c r="F821" i="8"/>
  <c r="G821" i="8"/>
  <c r="C813" i="8"/>
  <c r="D813" i="8"/>
  <c r="E813" i="8"/>
  <c r="B813" i="8"/>
  <c r="G258" i="78"/>
  <c r="H258" i="78"/>
  <c r="G259" i="78"/>
  <c r="H259" i="78"/>
  <c r="G260" i="78"/>
  <c r="H260" i="78"/>
  <c r="G261" i="78"/>
  <c r="H261" i="78"/>
  <c r="G262" i="78"/>
  <c r="H262" i="78"/>
  <c r="G263" i="78"/>
  <c r="H263" i="78"/>
  <c r="G816" i="3"/>
  <c r="H816" i="3"/>
  <c r="G817" i="3"/>
  <c r="H817" i="3"/>
  <c r="G818" i="3"/>
  <c r="H818" i="3"/>
  <c r="G819" i="3"/>
  <c r="H819" i="3"/>
  <c r="G820" i="3"/>
  <c r="H820" i="3"/>
  <c r="G821" i="3"/>
  <c r="H821" i="3"/>
  <c r="G822" i="3"/>
  <c r="H822" i="3"/>
  <c r="D814" i="3"/>
  <c r="E814" i="3"/>
  <c r="F814" i="3"/>
  <c r="C814" i="3"/>
  <c r="D257" i="78"/>
  <c r="E257" i="78"/>
  <c r="F257" i="78"/>
  <c r="C257" i="78"/>
  <c r="D813" i="9"/>
  <c r="E813" i="9"/>
  <c r="F813" i="9"/>
  <c r="C813" i="9"/>
  <c r="C813" i="4"/>
  <c r="D813" i="4"/>
  <c r="E813" i="4"/>
  <c r="B813" i="4"/>
  <c r="C813" i="5"/>
  <c r="D813" i="5"/>
  <c r="E813" i="5"/>
  <c r="B813" i="5"/>
  <c r="C484" i="14"/>
  <c r="D484" i="14"/>
  <c r="E484" i="14"/>
  <c r="B484" i="14"/>
  <c r="C813" i="2"/>
  <c r="D813" i="2"/>
  <c r="E813" i="2"/>
  <c r="B813" i="2"/>
  <c r="C813" i="1"/>
  <c r="D813" i="1"/>
  <c r="E813" i="1"/>
  <c r="B813" i="1"/>
  <c r="C813" i="7"/>
  <c r="D813" i="7"/>
  <c r="E813" i="7"/>
  <c r="B813" i="7"/>
  <c r="H820" i="8" l="1"/>
  <c r="H819" i="8"/>
  <c r="I262" i="78"/>
  <c r="I260" i="78"/>
  <c r="I258" i="78"/>
  <c r="I816" i="3"/>
  <c r="I820" i="3"/>
  <c r="I817" i="3"/>
  <c r="H821" i="8"/>
  <c r="I822" i="3"/>
  <c r="I821" i="3"/>
  <c r="I263" i="78"/>
  <c r="H818" i="8"/>
  <c r="I819" i="3"/>
  <c r="H817" i="8"/>
  <c r="I818" i="3"/>
  <c r="I261" i="78"/>
  <c r="I259" i="78"/>
  <c r="C812" i="8"/>
  <c r="D812" i="8"/>
  <c r="E812" i="8"/>
  <c r="B812" i="8"/>
  <c r="D813" i="3"/>
  <c r="E813" i="3"/>
  <c r="F813" i="3"/>
  <c r="C813" i="3"/>
  <c r="D256" i="78"/>
  <c r="E256" i="78"/>
  <c r="F256" i="78"/>
  <c r="C256" i="78"/>
  <c r="D812" i="9"/>
  <c r="E812" i="9"/>
  <c r="F812" i="9"/>
  <c r="C812" i="9"/>
  <c r="C812" i="4"/>
  <c r="D812" i="4"/>
  <c r="E812" i="4"/>
  <c r="B812" i="4"/>
  <c r="C812" i="5"/>
  <c r="D812" i="5"/>
  <c r="E812" i="5"/>
  <c r="B812" i="5"/>
  <c r="C483" i="14"/>
  <c r="D483" i="14"/>
  <c r="E483" i="14"/>
  <c r="B483" i="14"/>
  <c r="C812" i="2"/>
  <c r="D812" i="2"/>
  <c r="E812" i="2"/>
  <c r="B812" i="2"/>
  <c r="C812" i="1"/>
  <c r="D812" i="1"/>
  <c r="E812" i="1"/>
  <c r="B812" i="1"/>
  <c r="C812" i="7"/>
  <c r="E812" i="7"/>
  <c r="B812" i="7"/>
  <c r="C811" i="8" l="1"/>
  <c r="D811" i="8"/>
  <c r="E811" i="8"/>
  <c r="B811" i="8"/>
  <c r="D812" i="3"/>
  <c r="E812" i="3"/>
  <c r="F812" i="3"/>
  <c r="C812" i="3"/>
  <c r="D255" i="78"/>
  <c r="E255" i="78"/>
  <c r="F255" i="78"/>
  <c r="C255" i="78"/>
  <c r="D811" i="9"/>
  <c r="E811" i="9"/>
  <c r="F811" i="9"/>
  <c r="C811" i="9"/>
  <c r="C811" i="4"/>
  <c r="D811" i="4"/>
  <c r="E811" i="4"/>
  <c r="B811" i="4"/>
  <c r="C811" i="5"/>
  <c r="D811" i="5"/>
  <c r="E811" i="5"/>
  <c r="B811" i="5"/>
  <c r="C482" i="14"/>
  <c r="D482" i="14"/>
  <c r="E482" i="14"/>
  <c r="B482" i="14"/>
  <c r="C811" i="2"/>
  <c r="D811" i="2"/>
  <c r="E811" i="2"/>
  <c r="B811" i="2"/>
  <c r="C811" i="1"/>
  <c r="D811" i="1"/>
  <c r="E811" i="1"/>
  <c r="B811" i="1"/>
  <c r="C811" i="7"/>
  <c r="E811" i="7"/>
  <c r="B811" i="7"/>
  <c r="C809" i="8" l="1"/>
  <c r="D809" i="8"/>
  <c r="E809" i="8"/>
  <c r="B809" i="8"/>
  <c r="D810" i="3"/>
  <c r="E810" i="3"/>
  <c r="F810" i="3"/>
  <c r="C810" i="3"/>
  <c r="D253" i="78"/>
  <c r="E253" i="78"/>
  <c r="F253" i="78"/>
  <c r="C253" i="78"/>
  <c r="D809" i="9"/>
  <c r="E809" i="9"/>
  <c r="F809" i="9"/>
  <c r="C809" i="9"/>
  <c r="C809" i="4"/>
  <c r="D809" i="4"/>
  <c r="E809" i="4"/>
  <c r="B809" i="4"/>
  <c r="C809" i="5"/>
  <c r="D809" i="5"/>
  <c r="E809" i="5"/>
  <c r="B809" i="5"/>
  <c r="F481" i="14"/>
  <c r="G481" i="14"/>
  <c r="F482" i="14"/>
  <c r="G482" i="14"/>
  <c r="F483" i="14"/>
  <c r="G483" i="14"/>
  <c r="F484" i="14"/>
  <c r="G484" i="14"/>
  <c r="F485" i="14"/>
  <c r="G485" i="14"/>
  <c r="F486" i="14"/>
  <c r="G486" i="14"/>
  <c r="C480" i="14"/>
  <c r="D480" i="14"/>
  <c r="E480" i="14"/>
  <c r="B480" i="14"/>
  <c r="C809" i="2"/>
  <c r="D809" i="2"/>
  <c r="E809" i="2"/>
  <c r="B809" i="2"/>
  <c r="C809" i="1"/>
  <c r="D809" i="1"/>
  <c r="E809" i="1"/>
  <c r="B809" i="1"/>
  <c r="F810" i="1"/>
  <c r="G810" i="1"/>
  <c r="F811" i="1"/>
  <c r="G811" i="1"/>
  <c r="F812" i="1"/>
  <c r="G812" i="1"/>
  <c r="F813" i="1"/>
  <c r="G813" i="1"/>
  <c r="F814" i="1"/>
  <c r="G814" i="1"/>
  <c r="F815" i="1"/>
  <c r="G815" i="1"/>
  <c r="C809" i="7"/>
  <c r="E809" i="7"/>
  <c r="B809" i="7"/>
  <c r="F809" i="7" s="1"/>
  <c r="G809" i="1" l="1"/>
  <c r="F480" i="14"/>
  <c r="F809" i="1"/>
  <c r="H815" i="1"/>
  <c r="H814" i="1"/>
  <c r="H812" i="1"/>
  <c r="H810" i="1"/>
  <c r="H813" i="1"/>
  <c r="G480" i="14"/>
  <c r="H811" i="1"/>
  <c r="H809" i="1" l="1"/>
  <c r="C808" i="8"/>
  <c r="D808" i="8"/>
  <c r="E808" i="8"/>
  <c r="B808" i="8"/>
  <c r="D809" i="3"/>
  <c r="E809" i="3"/>
  <c r="F809" i="3"/>
  <c r="C809" i="3"/>
  <c r="D252" i="78"/>
  <c r="E252" i="78"/>
  <c r="F252" i="78"/>
  <c r="C252" i="78"/>
  <c r="D808" i="9"/>
  <c r="E808" i="9"/>
  <c r="F808" i="9"/>
  <c r="C808" i="9"/>
  <c r="C808" i="4"/>
  <c r="D808" i="4"/>
  <c r="E808" i="4"/>
  <c r="B808" i="4"/>
  <c r="C808" i="5"/>
  <c r="D808" i="5"/>
  <c r="E808" i="5"/>
  <c r="B808" i="5"/>
  <c r="C479" i="14"/>
  <c r="D479" i="14"/>
  <c r="E479" i="14"/>
  <c r="B479" i="14"/>
  <c r="C808" i="2"/>
  <c r="D808" i="2"/>
  <c r="E808" i="2"/>
  <c r="B808" i="2"/>
  <c r="C808" i="1"/>
  <c r="D808" i="1"/>
  <c r="E808" i="1"/>
  <c r="B808" i="1"/>
  <c r="C808" i="7"/>
  <c r="E808" i="7"/>
  <c r="B808" i="7"/>
  <c r="C807" i="8" l="1"/>
  <c r="D807" i="8"/>
  <c r="E807" i="8"/>
  <c r="B807" i="8"/>
  <c r="D808" i="3"/>
  <c r="E808" i="3"/>
  <c r="F808" i="3"/>
  <c r="C808" i="3"/>
  <c r="D251" i="78"/>
  <c r="E251" i="78"/>
  <c r="F251" i="78"/>
  <c r="C251" i="78"/>
  <c r="D807" i="9"/>
  <c r="E807" i="9"/>
  <c r="F807" i="9"/>
  <c r="C807" i="9"/>
  <c r="C807" i="4"/>
  <c r="D807" i="4"/>
  <c r="E807" i="4"/>
  <c r="B807" i="4"/>
  <c r="C807" i="5"/>
  <c r="D807" i="5"/>
  <c r="E807" i="5"/>
  <c r="B807" i="5"/>
  <c r="C478" i="14"/>
  <c r="D478" i="14"/>
  <c r="E478" i="14"/>
  <c r="B478" i="14"/>
  <c r="C807" i="2"/>
  <c r="D807" i="2"/>
  <c r="E807" i="2"/>
  <c r="B807" i="2"/>
  <c r="C807" i="1"/>
  <c r="D807" i="1"/>
  <c r="E807" i="1"/>
  <c r="B807" i="1"/>
  <c r="C807" i="7"/>
  <c r="E807" i="7"/>
  <c r="B807" i="7"/>
  <c r="D807" i="3" l="1"/>
  <c r="E807" i="3"/>
  <c r="F807" i="3"/>
  <c r="C807" i="3"/>
  <c r="C806" i="8"/>
  <c r="D806" i="8"/>
  <c r="E806" i="8"/>
  <c r="B806" i="8"/>
  <c r="G813" i="3"/>
  <c r="H813" i="3"/>
  <c r="G814" i="3"/>
  <c r="H814" i="3"/>
  <c r="G815" i="3"/>
  <c r="H815" i="3"/>
  <c r="F812" i="4"/>
  <c r="G812" i="4"/>
  <c r="F813" i="4"/>
  <c r="G813" i="4"/>
  <c r="F814" i="4"/>
  <c r="I815" i="4" s="1"/>
  <c r="G814" i="4"/>
  <c r="G812" i="9"/>
  <c r="H812" i="9"/>
  <c r="G813" i="9"/>
  <c r="H813" i="9"/>
  <c r="G814" i="9"/>
  <c r="H814" i="9"/>
  <c r="G815" i="9"/>
  <c r="H815" i="9"/>
  <c r="G252" i="78"/>
  <c r="H252" i="78"/>
  <c r="G253" i="78"/>
  <c r="H253" i="78"/>
  <c r="G254" i="78"/>
  <c r="H254" i="78"/>
  <c r="G255" i="78"/>
  <c r="H255" i="78"/>
  <c r="G256" i="78"/>
  <c r="H256" i="78"/>
  <c r="G257" i="78"/>
  <c r="H257" i="78"/>
  <c r="D250" i="78"/>
  <c r="E250" i="78"/>
  <c r="F250" i="78"/>
  <c r="C250" i="78"/>
  <c r="D806" i="9"/>
  <c r="E806" i="9"/>
  <c r="F806" i="9"/>
  <c r="C806" i="9"/>
  <c r="C806" i="4"/>
  <c r="D806" i="4"/>
  <c r="E806" i="4"/>
  <c r="B806" i="4"/>
  <c r="C806" i="5"/>
  <c r="D806" i="5"/>
  <c r="E806" i="5"/>
  <c r="B806" i="5"/>
  <c r="C477" i="14"/>
  <c r="D477" i="14"/>
  <c r="E477" i="14"/>
  <c r="B477" i="14"/>
  <c r="C806" i="2"/>
  <c r="D806" i="2"/>
  <c r="E806" i="2"/>
  <c r="B806" i="2"/>
  <c r="C806" i="1"/>
  <c r="D806" i="1"/>
  <c r="E806" i="1"/>
  <c r="B806" i="1"/>
  <c r="C806" i="7"/>
  <c r="E806" i="7"/>
  <c r="B806" i="7"/>
  <c r="I256" i="78" l="1"/>
  <c r="I254" i="78"/>
  <c r="I252" i="78"/>
  <c r="I814" i="9"/>
  <c r="I812" i="9"/>
  <c r="I255" i="78"/>
  <c r="I813" i="9"/>
  <c r="H814" i="4"/>
  <c r="I815" i="9"/>
  <c r="I815" i="3"/>
  <c r="I814" i="4"/>
  <c r="I814" i="3"/>
  <c r="I257" i="78"/>
  <c r="H813" i="4"/>
  <c r="I813" i="4"/>
  <c r="I813" i="3"/>
  <c r="H812" i="4"/>
  <c r="I253" i="78"/>
  <c r="E805" i="2"/>
  <c r="D805" i="2"/>
  <c r="H806" i="2" s="1"/>
  <c r="C805" i="2"/>
  <c r="B805" i="2"/>
  <c r="C805" i="8"/>
  <c r="D805" i="8"/>
  <c r="E805" i="8"/>
  <c r="B805" i="8"/>
  <c r="D806" i="3"/>
  <c r="E806" i="3"/>
  <c r="F806" i="3"/>
  <c r="C806" i="3"/>
  <c r="G807" i="3"/>
  <c r="H807" i="3"/>
  <c r="G808" i="3"/>
  <c r="H808" i="3"/>
  <c r="G809" i="3"/>
  <c r="H809" i="3"/>
  <c r="G810" i="3"/>
  <c r="H810" i="3"/>
  <c r="G811" i="3"/>
  <c r="H811" i="3"/>
  <c r="G812" i="3"/>
  <c r="H812" i="3"/>
  <c r="D249" i="78"/>
  <c r="E249" i="78"/>
  <c r="F249" i="78"/>
  <c r="C249" i="78"/>
  <c r="G806" i="9"/>
  <c r="H806" i="9"/>
  <c r="G807" i="9"/>
  <c r="H807" i="9"/>
  <c r="G808" i="9"/>
  <c r="H808" i="9"/>
  <c r="G809" i="9"/>
  <c r="H809" i="9"/>
  <c r="G810" i="9"/>
  <c r="H810" i="9"/>
  <c r="G811" i="9"/>
  <c r="H811" i="9"/>
  <c r="D805" i="9"/>
  <c r="E805" i="9"/>
  <c r="F805" i="9"/>
  <c r="C805" i="9"/>
  <c r="C805" i="4"/>
  <c r="D805" i="4"/>
  <c r="E805" i="4"/>
  <c r="B805" i="4"/>
  <c r="C805" i="5"/>
  <c r="D805" i="5"/>
  <c r="E805" i="5"/>
  <c r="B805" i="5"/>
  <c r="C476" i="14"/>
  <c r="D476" i="14"/>
  <c r="E476" i="14"/>
  <c r="B476" i="14"/>
  <c r="F806" i="2"/>
  <c r="G806" i="2"/>
  <c r="F807" i="2"/>
  <c r="G807" i="2"/>
  <c r="H807" i="2"/>
  <c r="F808" i="2"/>
  <c r="G808" i="2"/>
  <c r="H808" i="2"/>
  <c r="F809" i="2"/>
  <c r="G809" i="2"/>
  <c r="H809" i="2"/>
  <c r="F810" i="2"/>
  <c r="G810" i="2"/>
  <c r="H810" i="2"/>
  <c r="F811" i="2"/>
  <c r="G811" i="2"/>
  <c r="H811" i="2"/>
  <c r="F812" i="2"/>
  <c r="G812" i="2"/>
  <c r="H812" i="2"/>
  <c r="F813" i="2"/>
  <c r="G813" i="2"/>
  <c r="H813" i="2"/>
  <c r="F814" i="2"/>
  <c r="G814" i="2"/>
  <c r="H814" i="2"/>
  <c r="F815" i="2"/>
  <c r="G815" i="2"/>
  <c r="H815" i="2"/>
  <c r="F816" i="2"/>
  <c r="G816" i="2"/>
  <c r="H816" i="2"/>
  <c r="F817" i="2"/>
  <c r="G817" i="2"/>
  <c r="H817" i="2"/>
  <c r="F818" i="2"/>
  <c r="G818" i="2"/>
  <c r="H818" i="2"/>
  <c r="C805" i="1"/>
  <c r="D805" i="1"/>
  <c r="E805" i="1"/>
  <c r="B805" i="1"/>
  <c r="C805" i="7"/>
  <c r="E805" i="7"/>
  <c r="B805" i="7"/>
  <c r="G805" i="2" l="1"/>
  <c r="I810" i="9"/>
  <c r="H805" i="9"/>
  <c r="G805" i="9"/>
  <c r="I810" i="3"/>
  <c r="F805" i="2"/>
  <c r="I811" i="9"/>
  <c r="I809" i="9"/>
  <c r="I807" i="9"/>
  <c r="I811" i="3"/>
  <c r="I809" i="3"/>
  <c r="I807" i="3"/>
  <c r="G806" i="3"/>
  <c r="I812" i="3"/>
  <c r="I808" i="3"/>
  <c r="H806" i="3"/>
  <c r="I808" i="9"/>
  <c r="I806" i="9"/>
  <c r="I805" i="9" l="1"/>
  <c r="I806" i="3"/>
  <c r="C804" i="8"/>
  <c r="D804" i="8"/>
  <c r="E804" i="8"/>
  <c r="B804" i="8"/>
  <c r="D805" i="3"/>
  <c r="E805" i="3"/>
  <c r="F805" i="3"/>
  <c r="C805" i="3"/>
  <c r="D248" i="78"/>
  <c r="E248" i="78"/>
  <c r="F248" i="78"/>
  <c r="C248" i="78"/>
  <c r="D804" i="9"/>
  <c r="E804" i="9"/>
  <c r="F804" i="9"/>
  <c r="C804" i="9"/>
  <c r="C804" i="4"/>
  <c r="D804" i="4"/>
  <c r="E804" i="4"/>
  <c r="B804" i="4"/>
  <c r="C804" i="5"/>
  <c r="D804" i="5"/>
  <c r="E804" i="5"/>
  <c r="B804" i="5"/>
  <c r="C475" i="14"/>
  <c r="D475" i="14"/>
  <c r="E475" i="14"/>
  <c r="B475" i="14"/>
  <c r="C804" i="2"/>
  <c r="D804" i="2"/>
  <c r="H805" i="2" s="1"/>
  <c r="E804" i="2"/>
  <c r="B804" i="2"/>
  <c r="C804" i="1"/>
  <c r="D804" i="1"/>
  <c r="E804" i="1"/>
  <c r="B804" i="1"/>
  <c r="C804" i="7"/>
  <c r="E804" i="7"/>
  <c r="B804" i="7"/>
  <c r="C803" i="8" l="1"/>
  <c r="D803" i="8"/>
  <c r="E803" i="8"/>
  <c r="B803" i="8"/>
  <c r="D804" i="3"/>
  <c r="E804" i="3"/>
  <c r="F804" i="3"/>
  <c r="C804" i="3"/>
  <c r="D247" i="78"/>
  <c r="E247" i="78"/>
  <c r="F247" i="78"/>
  <c r="C247" i="78"/>
  <c r="D803" i="9"/>
  <c r="E803" i="9"/>
  <c r="F803" i="9"/>
  <c r="C803" i="9"/>
  <c r="C803" i="4"/>
  <c r="D803" i="4"/>
  <c r="E803" i="4"/>
  <c r="B803" i="4"/>
  <c r="C803" i="5"/>
  <c r="D803" i="5"/>
  <c r="E803" i="5"/>
  <c r="B803" i="5"/>
  <c r="C474" i="14"/>
  <c r="D474" i="14"/>
  <c r="E474" i="14"/>
  <c r="B474" i="14"/>
  <c r="C803" i="2"/>
  <c r="D803" i="2"/>
  <c r="E803" i="2"/>
  <c r="B803" i="2"/>
  <c r="C803" i="1"/>
  <c r="D803" i="1"/>
  <c r="E803" i="1"/>
  <c r="B803" i="1"/>
  <c r="C803" i="7"/>
  <c r="D803" i="7"/>
  <c r="E803" i="7"/>
  <c r="B803" i="7"/>
  <c r="C802" i="8" l="1"/>
  <c r="D802" i="8"/>
  <c r="E802" i="8"/>
  <c r="B802" i="8"/>
  <c r="D803" i="3"/>
  <c r="E803" i="3"/>
  <c r="F803" i="3"/>
  <c r="C803" i="3"/>
  <c r="D246" i="78"/>
  <c r="E246" i="78"/>
  <c r="F246" i="78"/>
  <c r="C246" i="78"/>
  <c r="D802" i="9"/>
  <c r="H802" i="9" s="1"/>
  <c r="E802" i="9"/>
  <c r="F802" i="9"/>
  <c r="C802" i="9"/>
  <c r="C802" i="4"/>
  <c r="D802" i="4"/>
  <c r="E802" i="4"/>
  <c r="B802" i="4"/>
  <c r="C802" i="5"/>
  <c r="D802" i="5"/>
  <c r="E802" i="5"/>
  <c r="B802" i="5"/>
  <c r="C802" i="2"/>
  <c r="D802" i="2"/>
  <c r="E802" i="2"/>
  <c r="B802" i="2"/>
  <c r="C473" i="14"/>
  <c r="D473" i="14"/>
  <c r="E473" i="14"/>
  <c r="B473" i="14"/>
  <c r="C802" i="1"/>
  <c r="D802" i="1"/>
  <c r="E802" i="1"/>
  <c r="B802" i="1"/>
  <c r="C802" i="7"/>
  <c r="D802" i="7"/>
  <c r="E802" i="7"/>
  <c r="B802" i="7"/>
  <c r="C801" i="8" l="1"/>
  <c r="D801" i="8"/>
  <c r="E801" i="8"/>
  <c r="B801" i="8"/>
  <c r="D802" i="3"/>
  <c r="E802" i="3"/>
  <c r="F802" i="3"/>
  <c r="C802" i="3"/>
  <c r="D245" i="78"/>
  <c r="E245" i="78"/>
  <c r="F245" i="78"/>
  <c r="C245" i="78"/>
  <c r="G804" i="9"/>
  <c r="H804" i="9"/>
  <c r="G802" i="9"/>
  <c r="G803" i="9"/>
  <c r="H803" i="9"/>
  <c r="D801" i="9"/>
  <c r="E801" i="9"/>
  <c r="F801" i="9"/>
  <c r="C801" i="9"/>
  <c r="C801" i="4"/>
  <c r="D801" i="4"/>
  <c r="E801" i="4"/>
  <c r="B801" i="4"/>
  <c r="C801" i="5"/>
  <c r="D801" i="5"/>
  <c r="E801" i="5"/>
  <c r="B801" i="5"/>
  <c r="F473" i="14"/>
  <c r="G473" i="14"/>
  <c r="F474" i="14"/>
  <c r="G474" i="14"/>
  <c r="F475" i="14"/>
  <c r="G475" i="14"/>
  <c r="F476" i="14"/>
  <c r="G476" i="14"/>
  <c r="F477" i="14"/>
  <c r="G477" i="14"/>
  <c r="F478" i="14"/>
  <c r="G478" i="14"/>
  <c r="F479" i="14"/>
  <c r="G479" i="14"/>
  <c r="C472" i="14"/>
  <c r="D472" i="14"/>
  <c r="E472" i="14"/>
  <c r="B472" i="14"/>
  <c r="C801" i="2"/>
  <c r="D801" i="2"/>
  <c r="E801" i="2"/>
  <c r="B801" i="2"/>
  <c r="C801" i="1"/>
  <c r="D801" i="1"/>
  <c r="E801" i="1"/>
  <c r="B801" i="1"/>
  <c r="C801" i="7"/>
  <c r="D801" i="7"/>
  <c r="E801" i="7"/>
  <c r="B801" i="7"/>
  <c r="C19" i="334"/>
  <c r="C21" i="334"/>
  <c r="C23" i="334"/>
  <c r="C25" i="334"/>
  <c r="C27" i="334"/>
  <c r="C29" i="334"/>
  <c r="C31" i="334"/>
  <c r="C33" i="334"/>
  <c r="C35" i="334"/>
  <c r="C37" i="334"/>
  <c r="C39" i="334"/>
  <c r="C41" i="334"/>
  <c r="C43" i="334"/>
  <c r="C45" i="334"/>
  <c r="C47" i="334"/>
  <c r="C49" i="334"/>
  <c r="C51" i="334"/>
  <c r="C53" i="334"/>
  <c r="C55" i="334"/>
  <c r="C57" i="334"/>
  <c r="C59" i="334"/>
  <c r="C61" i="334"/>
  <c r="C63" i="334"/>
  <c r="C65" i="334"/>
  <c r="C67" i="334"/>
  <c r="C69" i="334"/>
  <c r="C71" i="334"/>
  <c r="C73" i="334"/>
  <c r="C75" i="334"/>
  <c r="C77" i="334"/>
  <c r="C79" i="334"/>
  <c r="C81" i="334"/>
  <c r="C83" i="334"/>
  <c r="C85" i="334"/>
  <c r="C87" i="334"/>
  <c r="C89" i="334"/>
  <c r="C91" i="334"/>
  <c r="C93" i="334"/>
  <c r="C95" i="334"/>
  <c r="C97" i="334"/>
  <c r="C99" i="334"/>
  <c r="C101" i="334"/>
  <c r="C103" i="334"/>
  <c r="C105" i="334"/>
  <c r="C107" i="334"/>
  <c r="C109" i="334"/>
  <c r="C111" i="334"/>
  <c r="C113" i="334"/>
  <c r="C115" i="334"/>
  <c r="C117" i="334"/>
  <c r="C119" i="334"/>
  <c r="C121" i="334"/>
  <c r="C129" i="334"/>
  <c r="C131" i="334"/>
  <c r="C133" i="334"/>
  <c r="C135" i="334"/>
  <c r="F137" i="334"/>
  <c r="T137" i="334" s="1"/>
  <c r="D137" i="334"/>
  <c r="B135" i="336"/>
  <c r="B135" i="334"/>
  <c r="B133" i="334"/>
  <c r="B131" i="334"/>
  <c r="B138" i="334"/>
  <c r="B129" i="334"/>
  <c r="B121" i="334"/>
  <c r="B119" i="334"/>
  <c r="B117" i="334"/>
  <c r="B115" i="334"/>
  <c r="B113" i="334"/>
  <c r="B111" i="334"/>
  <c r="B109" i="334"/>
  <c r="B107" i="334"/>
  <c r="B105" i="334"/>
  <c r="B103" i="334"/>
  <c r="B101" i="334"/>
  <c r="B99" i="334"/>
  <c r="B97" i="334"/>
  <c r="B95" i="334"/>
  <c r="B93" i="334"/>
  <c r="B91" i="334"/>
  <c r="B89" i="334"/>
  <c r="B87" i="334"/>
  <c r="B85" i="334"/>
  <c r="B83" i="334"/>
  <c r="B81" i="334"/>
  <c r="B79" i="334"/>
  <c r="B77" i="334"/>
  <c r="B75" i="334"/>
  <c r="B73" i="334"/>
  <c r="B71" i="334"/>
  <c r="B69" i="334"/>
  <c r="B67" i="334"/>
  <c r="B65" i="334"/>
  <c r="B63" i="334"/>
  <c r="B61" i="334"/>
  <c r="B59" i="334"/>
  <c r="B57" i="334"/>
  <c r="B55" i="334"/>
  <c r="B53" i="334"/>
  <c r="B51" i="334"/>
  <c r="B49" i="334"/>
  <c r="B47" i="334"/>
  <c r="B45" i="334"/>
  <c r="B43" i="334"/>
  <c r="B41" i="334"/>
  <c r="B39" i="334"/>
  <c r="B37" i="334"/>
  <c r="B35" i="334"/>
  <c r="B33" i="334"/>
  <c r="B31" i="334"/>
  <c r="B29" i="334"/>
  <c r="B27" i="334"/>
  <c r="B25" i="334"/>
  <c r="B23" i="334"/>
  <c r="B21" i="334"/>
  <c r="B19" i="334"/>
  <c r="C17" i="334"/>
  <c r="B17" i="334"/>
  <c r="C15" i="334"/>
  <c r="C13" i="334"/>
  <c r="B13" i="334"/>
  <c r="B15" i="334"/>
  <c r="C11" i="334"/>
  <c r="B11" i="334"/>
  <c r="C9" i="334"/>
  <c r="B9" i="334"/>
  <c r="BZ201" i="334"/>
  <c r="BZ189" i="334"/>
  <c r="BZ177" i="334"/>
  <c r="BZ172" i="334"/>
  <c r="BZ170" i="334"/>
  <c r="BZ168" i="334"/>
  <c r="BZ148" i="334"/>
  <c r="J138" i="334"/>
  <c r="H138" i="334"/>
  <c r="F138" i="334"/>
  <c r="D138" i="334"/>
  <c r="E129" i="334"/>
  <c r="D129" i="334"/>
  <c r="E127" i="334"/>
  <c r="D127" i="334"/>
  <c r="E125" i="334"/>
  <c r="D125" i="334"/>
  <c r="E123" i="334"/>
  <c r="D123" i="334"/>
  <c r="E121" i="334"/>
  <c r="D121" i="334"/>
  <c r="BE120" i="334"/>
  <c r="E119" i="334"/>
  <c r="D119" i="334"/>
  <c r="E117" i="334"/>
  <c r="D117" i="334"/>
  <c r="E115" i="334"/>
  <c r="D115" i="334"/>
  <c r="E113" i="334"/>
  <c r="D113" i="334"/>
  <c r="E111" i="334"/>
  <c r="D111" i="334"/>
  <c r="E109" i="334"/>
  <c r="D109" i="334"/>
  <c r="E107" i="334"/>
  <c r="D107" i="334"/>
  <c r="E105" i="334"/>
  <c r="D105" i="334"/>
  <c r="E103" i="334"/>
  <c r="D103" i="334"/>
  <c r="E101" i="334"/>
  <c r="D101" i="334"/>
  <c r="E99" i="334"/>
  <c r="D99" i="334"/>
  <c r="Z98" i="334"/>
  <c r="E97" i="334"/>
  <c r="D97" i="334"/>
  <c r="E95" i="334"/>
  <c r="D95" i="334"/>
  <c r="E93" i="334"/>
  <c r="D93" i="334"/>
  <c r="E91" i="334"/>
  <c r="D91" i="334"/>
  <c r="E89" i="334"/>
  <c r="D89" i="334"/>
  <c r="E87" i="334"/>
  <c r="D87" i="334"/>
  <c r="E85" i="334"/>
  <c r="D85" i="334"/>
  <c r="E83" i="334"/>
  <c r="D83" i="334"/>
  <c r="E81" i="334"/>
  <c r="D81" i="334"/>
  <c r="E79" i="334"/>
  <c r="D79" i="334"/>
  <c r="E77" i="334"/>
  <c r="D77" i="334"/>
  <c r="E75" i="334"/>
  <c r="D75" i="334"/>
  <c r="E73" i="334"/>
  <c r="D73" i="334"/>
  <c r="E71" i="334"/>
  <c r="D71" i="334"/>
  <c r="E69" i="334"/>
  <c r="D69" i="334"/>
  <c r="E67" i="334"/>
  <c r="D67" i="334"/>
  <c r="E65" i="334"/>
  <c r="D65" i="334"/>
  <c r="E63" i="334"/>
  <c r="D63" i="334"/>
  <c r="E61" i="334"/>
  <c r="D61" i="334"/>
  <c r="E59" i="334"/>
  <c r="D59" i="334"/>
  <c r="E57" i="334"/>
  <c r="D57" i="334"/>
  <c r="E55" i="334"/>
  <c r="D55" i="334"/>
  <c r="E53" i="334"/>
  <c r="D53" i="334"/>
  <c r="E51" i="334"/>
  <c r="D51" i="334"/>
  <c r="E49" i="334"/>
  <c r="D49" i="334"/>
  <c r="E47" i="334"/>
  <c r="D47" i="334"/>
  <c r="E45" i="334"/>
  <c r="D45" i="334"/>
  <c r="E43" i="334"/>
  <c r="D43" i="334"/>
  <c r="E41" i="334"/>
  <c r="D41" i="334"/>
  <c r="E39" i="334"/>
  <c r="D39" i="334"/>
  <c r="E37" i="334"/>
  <c r="D37" i="334"/>
  <c r="E35" i="334"/>
  <c r="D35" i="334"/>
  <c r="E33" i="334"/>
  <c r="D33" i="334"/>
  <c r="E31" i="334"/>
  <c r="D31" i="334"/>
  <c r="E29" i="334"/>
  <c r="D29" i="334"/>
  <c r="E27" i="334"/>
  <c r="D27" i="334"/>
  <c r="Q27" i="334" s="1"/>
  <c r="E25" i="334"/>
  <c r="D25" i="334"/>
  <c r="Q25" i="334" s="1"/>
  <c r="E23" i="334"/>
  <c r="D23" i="334"/>
  <c r="Q23" i="334" s="1"/>
  <c r="E21" i="334"/>
  <c r="D21" i="334"/>
  <c r="Q21" i="334" s="1"/>
  <c r="R19" i="334"/>
  <c r="E19" i="334"/>
  <c r="D19" i="334"/>
  <c r="Q19" i="334" s="1"/>
  <c r="R17" i="334"/>
  <c r="E17" i="334"/>
  <c r="D17" i="334"/>
  <c r="Q17" i="334" s="1"/>
  <c r="R15" i="334"/>
  <c r="E15" i="334"/>
  <c r="D15" i="334"/>
  <c r="Q15" i="334" s="1"/>
  <c r="R13" i="334"/>
  <c r="E13" i="334"/>
  <c r="D13" i="334"/>
  <c r="Q13" i="334" s="1"/>
  <c r="R11" i="334"/>
  <c r="E11" i="334"/>
  <c r="D11" i="334"/>
  <c r="Q11" i="334" s="1"/>
  <c r="R9" i="334"/>
  <c r="E9" i="334"/>
  <c r="D9" i="334"/>
  <c r="Q9" i="334" s="1"/>
  <c r="T138" i="334" l="1"/>
  <c r="Q137" i="334"/>
  <c r="H801" i="9"/>
  <c r="G801" i="9"/>
  <c r="B137" i="334"/>
  <c r="B139" i="334" s="1"/>
  <c r="P9" i="334"/>
  <c r="P15" i="334"/>
  <c r="P17" i="334"/>
  <c r="P23" i="334"/>
  <c r="P13" i="334"/>
  <c r="P25" i="334"/>
  <c r="G472" i="14"/>
  <c r="P11" i="334"/>
  <c r="P19" i="334"/>
  <c r="P27" i="334"/>
  <c r="F472" i="14"/>
  <c r="P21" i="334"/>
  <c r="Q138" i="334"/>
  <c r="I804" i="9"/>
  <c r="I803" i="9"/>
  <c r="I802" i="9"/>
  <c r="I801" i="9" l="1"/>
  <c r="I800" i="8"/>
  <c r="C800" i="8"/>
  <c r="D800" i="8"/>
  <c r="E800" i="8"/>
  <c r="B800" i="8"/>
  <c r="J801" i="3"/>
  <c r="D801" i="3"/>
  <c r="E801" i="3"/>
  <c r="F801" i="3"/>
  <c r="C801" i="3"/>
  <c r="J244" i="78"/>
  <c r="D244" i="78"/>
  <c r="E244" i="78"/>
  <c r="F244" i="78"/>
  <c r="C244" i="78"/>
  <c r="J800" i="9"/>
  <c r="D800" i="9"/>
  <c r="E800" i="9"/>
  <c r="F800" i="9"/>
  <c r="C800" i="9"/>
  <c r="J800" i="4"/>
  <c r="C800" i="4"/>
  <c r="D800" i="4"/>
  <c r="E800" i="4"/>
  <c r="B800" i="4"/>
  <c r="J800" i="5"/>
  <c r="C800" i="5"/>
  <c r="D800" i="5"/>
  <c r="E800" i="5"/>
  <c r="B800" i="5"/>
  <c r="H471" i="14"/>
  <c r="C471" i="14"/>
  <c r="D471" i="14"/>
  <c r="E471" i="14"/>
  <c r="B471" i="14"/>
  <c r="I800" i="2"/>
  <c r="C800" i="2"/>
  <c r="D800" i="2"/>
  <c r="E800" i="2"/>
  <c r="B800" i="2"/>
  <c r="I800" i="1"/>
  <c r="C800" i="1"/>
  <c r="D800" i="1"/>
  <c r="E800" i="1"/>
  <c r="B800" i="1"/>
  <c r="K800" i="7"/>
  <c r="J801" i="7" s="1"/>
  <c r="C800" i="7"/>
  <c r="D800" i="7"/>
  <c r="E800" i="7"/>
  <c r="B800" i="7"/>
  <c r="I799" i="8"/>
  <c r="C799" i="8"/>
  <c r="D799" i="8"/>
  <c r="E799" i="8"/>
  <c r="B799" i="8"/>
  <c r="J800" i="3"/>
  <c r="D800" i="3"/>
  <c r="E800" i="3"/>
  <c r="F800" i="3"/>
  <c r="C800" i="3"/>
  <c r="G802" i="3"/>
  <c r="H802" i="3"/>
  <c r="G803" i="3"/>
  <c r="H803" i="3"/>
  <c r="G804" i="3"/>
  <c r="H804" i="3"/>
  <c r="G805" i="3"/>
  <c r="H805" i="3"/>
  <c r="J243" i="78"/>
  <c r="D243" i="78"/>
  <c r="E243" i="78"/>
  <c r="F243" i="78"/>
  <c r="C243" i="78"/>
  <c r="J799" i="9"/>
  <c r="D799" i="9"/>
  <c r="E799" i="9"/>
  <c r="F799" i="9"/>
  <c r="C799" i="9"/>
  <c r="J798" i="9"/>
  <c r="J797" i="9"/>
  <c r="D797" i="9"/>
  <c r="E797" i="9"/>
  <c r="F797" i="9"/>
  <c r="C797" i="9"/>
  <c r="D798" i="9"/>
  <c r="E798" i="9"/>
  <c r="F798" i="9"/>
  <c r="C798" i="9"/>
  <c r="J799" i="4"/>
  <c r="C799" i="4"/>
  <c r="D799" i="4"/>
  <c r="E799" i="4"/>
  <c r="B799" i="4"/>
  <c r="J799" i="5"/>
  <c r="C799" i="5"/>
  <c r="D799" i="5"/>
  <c r="E799" i="5"/>
  <c r="B799" i="5"/>
  <c r="H470" i="14"/>
  <c r="C470" i="14"/>
  <c r="D470" i="14"/>
  <c r="E470" i="14"/>
  <c r="B470" i="14"/>
  <c r="I799" i="2"/>
  <c r="C799" i="2"/>
  <c r="D799" i="2"/>
  <c r="E799" i="2"/>
  <c r="B799" i="2"/>
  <c r="I799" i="1"/>
  <c r="C799" i="1"/>
  <c r="D799" i="1"/>
  <c r="E799" i="1"/>
  <c r="B799" i="1"/>
  <c r="K799" i="7"/>
  <c r="C799" i="7"/>
  <c r="D799" i="7"/>
  <c r="E799" i="7"/>
  <c r="B799" i="7"/>
  <c r="I803" i="3" l="1"/>
  <c r="I804" i="3"/>
  <c r="I802" i="3"/>
  <c r="L800" i="7"/>
  <c r="I805" i="3"/>
  <c r="I798" i="8"/>
  <c r="C798" i="8"/>
  <c r="D798" i="8"/>
  <c r="E798" i="8"/>
  <c r="B798" i="8"/>
  <c r="J799" i="3"/>
  <c r="D799" i="3"/>
  <c r="E799" i="3"/>
  <c r="F799" i="3"/>
  <c r="C799" i="3"/>
  <c r="J242" i="78"/>
  <c r="D242" i="78"/>
  <c r="E242" i="78"/>
  <c r="F242" i="78"/>
  <c r="C242" i="78"/>
  <c r="J798" i="4"/>
  <c r="C798" i="4"/>
  <c r="D798" i="4"/>
  <c r="E798" i="4"/>
  <c r="B798" i="4"/>
  <c r="J798" i="5"/>
  <c r="C798" i="5"/>
  <c r="D798" i="5"/>
  <c r="E798" i="5"/>
  <c r="B798" i="5"/>
  <c r="H469" i="14"/>
  <c r="C469" i="14"/>
  <c r="D469" i="14"/>
  <c r="E469" i="14"/>
  <c r="B469" i="14"/>
  <c r="I798" i="2"/>
  <c r="C798" i="2"/>
  <c r="D798" i="2"/>
  <c r="E798" i="2"/>
  <c r="B798" i="2"/>
  <c r="I798" i="1"/>
  <c r="C798" i="1"/>
  <c r="D798" i="1"/>
  <c r="E798" i="1"/>
  <c r="B798" i="1"/>
  <c r="K798" i="7"/>
  <c r="C798" i="7"/>
  <c r="D798" i="7"/>
  <c r="E798" i="7"/>
  <c r="B798" i="7"/>
  <c r="K797" i="7" l="1"/>
  <c r="I797" i="8"/>
  <c r="C797" i="8"/>
  <c r="D797" i="8"/>
  <c r="E797" i="8"/>
  <c r="B797" i="8"/>
  <c r="J798" i="3"/>
  <c r="D798" i="3"/>
  <c r="E798" i="3"/>
  <c r="F798" i="3"/>
  <c r="C798" i="3"/>
  <c r="J241" i="78"/>
  <c r="D241" i="78"/>
  <c r="E241" i="78"/>
  <c r="F241" i="78"/>
  <c r="C241" i="78"/>
  <c r="J797" i="4"/>
  <c r="C797" i="4"/>
  <c r="D797" i="4"/>
  <c r="E797" i="4"/>
  <c r="B797" i="4"/>
  <c r="J797" i="5"/>
  <c r="C797" i="5"/>
  <c r="D797" i="5"/>
  <c r="E797" i="5"/>
  <c r="B797" i="5"/>
  <c r="H468" i="14"/>
  <c r="C468" i="14"/>
  <c r="D468" i="14"/>
  <c r="E468" i="14"/>
  <c r="B468" i="14"/>
  <c r="I797" i="1"/>
  <c r="I797" i="2"/>
  <c r="F804" i="2"/>
  <c r="G804" i="2"/>
  <c r="H804" i="2"/>
  <c r="H799" i="2"/>
  <c r="H800" i="2"/>
  <c r="H801" i="2"/>
  <c r="H802" i="2"/>
  <c r="H803" i="2"/>
  <c r="F798" i="2"/>
  <c r="G798" i="2"/>
  <c r="F799" i="2"/>
  <c r="G799" i="2"/>
  <c r="F800" i="2"/>
  <c r="G800" i="2"/>
  <c r="F801" i="2"/>
  <c r="G801" i="2"/>
  <c r="F802" i="2"/>
  <c r="G802" i="2"/>
  <c r="F803" i="2"/>
  <c r="G803" i="2"/>
  <c r="C797" i="2"/>
  <c r="D797" i="2"/>
  <c r="H798" i="2" s="1"/>
  <c r="E797" i="2"/>
  <c r="B797" i="2"/>
  <c r="C797" i="1"/>
  <c r="D797" i="1"/>
  <c r="E797" i="1"/>
  <c r="B797" i="1"/>
  <c r="C797" i="7"/>
  <c r="D797" i="7"/>
  <c r="E797" i="7"/>
  <c r="B797" i="7"/>
  <c r="G797" i="2" l="1"/>
  <c r="F797" i="2"/>
  <c r="J798" i="2" s="1"/>
  <c r="J800" i="2"/>
  <c r="J799" i="2"/>
  <c r="I796" i="8"/>
  <c r="C796" i="8"/>
  <c r="D796" i="8"/>
  <c r="E796" i="8"/>
  <c r="B796" i="8"/>
  <c r="J797" i="3"/>
  <c r="D797" i="3"/>
  <c r="E797" i="3"/>
  <c r="F797" i="3"/>
  <c r="C797" i="3"/>
  <c r="J240" i="78"/>
  <c r="D240" i="78"/>
  <c r="E240" i="78"/>
  <c r="F240" i="78"/>
  <c r="C240" i="78"/>
  <c r="J796" i="9"/>
  <c r="D796" i="9"/>
  <c r="E796" i="9"/>
  <c r="F796" i="9"/>
  <c r="C796" i="9"/>
  <c r="J796" i="4"/>
  <c r="C796" i="4"/>
  <c r="D796" i="4"/>
  <c r="E796" i="4"/>
  <c r="B796" i="4"/>
  <c r="J796" i="5"/>
  <c r="C796" i="5"/>
  <c r="D796" i="5"/>
  <c r="E796" i="5"/>
  <c r="B796" i="5"/>
  <c r="H467" i="14"/>
  <c r="C467" i="14"/>
  <c r="D467" i="14"/>
  <c r="E467" i="14"/>
  <c r="B467" i="14"/>
  <c r="I796" i="2"/>
  <c r="C796" i="2"/>
  <c r="D796" i="2"/>
  <c r="H797" i="2" s="1"/>
  <c r="E796" i="2"/>
  <c r="B796" i="2"/>
  <c r="I796" i="1"/>
  <c r="C796" i="1"/>
  <c r="D796" i="1"/>
  <c r="E796" i="1"/>
  <c r="B796" i="1"/>
  <c r="F797" i="1"/>
  <c r="G797" i="1"/>
  <c r="F798" i="1"/>
  <c r="G798" i="1"/>
  <c r="F799" i="1"/>
  <c r="G799" i="1"/>
  <c r="F800" i="1"/>
  <c r="G800" i="1"/>
  <c r="F801" i="1"/>
  <c r="G801" i="1"/>
  <c r="F802" i="1"/>
  <c r="G802" i="1"/>
  <c r="F803" i="1"/>
  <c r="G803" i="1"/>
  <c r="F804" i="1"/>
  <c r="G804" i="1"/>
  <c r="F805" i="1"/>
  <c r="G805" i="1"/>
  <c r="F806" i="1"/>
  <c r="G806" i="1"/>
  <c r="F807" i="1"/>
  <c r="G807" i="1"/>
  <c r="F808" i="1"/>
  <c r="G808" i="1"/>
  <c r="K796" i="7"/>
  <c r="C796" i="7"/>
  <c r="D796" i="7"/>
  <c r="E796" i="7"/>
  <c r="B796" i="7"/>
  <c r="G796" i="1" l="1"/>
  <c r="H805" i="1"/>
  <c r="H803" i="1"/>
  <c r="H801" i="1"/>
  <c r="H797" i="1"/>
  <c r="F796" i="1"/>
  <c r="H804" i="1"/>
  <c r="H808" i="1"/>
  <c r="H807" i="1"/>
  <c r="H806" i="1"/>
  <c r="H802" i="1"/>
  <c r="H800" i="1"/>
  <c r="J800" i="1"/>
  <c r="H799" i="1"/>
  <c r="H798" i="1"/>
  <c r="J799" i="1"/>
  <c r="J798" i="1"/>
  <c r="H796" i="1" l="1"/>
  <c r="J797" i="1"/>
  <c r="I795" i="8"/>
  <c r="C795" i="8"/>
  <c r="D795" i="8"/>
  <c r="E795" i="8"/>
  <c r="B795" i="8"/>
  <c r="J796" i="3"/>
  <c r="D796" i="3"/>
  <c r="E796" i="3"/>
  <c r="F796" i="3"/>
  <c r="C796" i="3"/>
  <c r="J239" i="78"/>
  <c r="G240" i="78"/>
  <c r="H240" i="78"/>
  <c r="G241" i="78"/>
  <c r="H241" i="78"/>
  <c r="G242" i="78"/>
  <c r="H242" i="78"/>
  <c r="G243" i="78"/>
  <c r="H243" i="78"/>
  <c r="G244" i="78"/>
  <c r="H244" i="78"/>
  <c r="G245" i="78"/>
  <c r="H245" i="78"/>
  <c r="G246" i="78"/>
  <c r="H246" i="78"/>
  <c r="G247" i="78"/>
  <c r="H247" i="78"/>
  <c r="G248" i="78"/>
  <c r="H248" i="78"/>
  <c r="G249" i="78"/>
  <c r="H249" i="78"/>
  <c r="G250" i="78"/>
  <c r="H250" i="78"/>
  <c r="G251" i="78"/>
  <c r="H251" i="78"/>
  <c r="D239" i="78"/>
  <c r="E239" i="78"/>
  <c r="F239" i="78"/>
  <c r="C239" i="78"/>
  <c r="J795" i="9"/>
  <c r="D795" i="9"/>
  <c r="E795" i="9"/>
  <c r="F795" i="9"/>
  <c r="C795" i="9"/>
  <c r="J795" i="4"/>
  <c r="C795" i="4"/>
  <c r="D795" i="4"/>
  <c r="E795" i="4"/>
  <c r="B795" i="4"/>
  <c r="J795" i="5"/>
  <c r="C795" i="5"/>
  <c r="D795" i="5"/>
  <c r="E795" i="5"/>
  <c r="B795" i="5"/>
  <c r="H466" i="14"/>
  <c r="F467" i="14"/>
  <c r="G467" i="14"/>
  <c r="F468" i="14"/>
  <c r="G468" i="14"/>
  <c r="F469" i="14"/>
  <c r="G469" i="14"/>
  <c r="F470" i="14"/>
  <c r="G470" i="14"/>
  <c r="F471" i="14"/>
  <c r="G471" i="14"/>
  <c r="C466" i="14"/>
  <c r="D466" i="14"/>
  <c r="E466" i="14"/>
  <c r="B466" i="14"/>
  <c r="I795" i="2"/>
  <c r="C795" i="2"/>
  <c r="D795" i="2"/>
  <c r="E795" i="2"/>
  <c r="B795" i="2"/>
  <c r="I795" i="1"/>
  <c r="C795" i="1"/>
  <c r="D795" i="1"/>
  <c r="E795" i="1"/>
  <c r="B795" i="1"/>
  <c r="L797" i="7"/>
  <c r="L798" i="7"/>
  <c r="L799" i="7"/>
  <c r="K795" i="7"/>
  <c r="L796" i="7" s="1"/>
  <c r="C795" i="7"/>
  <c r="D795" i="7"/>
  <c r="E795" i="7"/>
  <c r="B795" i="7"/>
  <c r="G239" i="78" l="1"/>
  <c r="I250" i="78"/>
  <c r="I248" i="78"/>
  <c r="I246" i="78"/>
  <c r="I244" i="78"/>
  <c r="I242" i="78"/>
  <c r="I240" i="78"/>
  <c r="H239" i="78"/>
  <c r="F466" i="14"/>
  <c r="G466" i="14"/>
  <c r="I251" i="78"/>
  <c r="I249" i="78"/>
  <c r="I247" i="78"/>
  <c r="I245" i="78"/>
  <c r="I243" i="78"/>
  <c r="I241" i="78"/>
  <c r="I794" i="8"/>
  <c r="C794" i="8"/>
  <c r="D794" i="8"/>
  <c r="E794" i="8"/>
  <c r="B794" i="8"/>
  <c r="J795" i="3"/>
  <c r="D795" i="3"/>
  <c r="E795" i="3"/>
  <c r="F795" i="3"/>
  <c r="C795" i="3"/>
  <c r="J238" i="78"/>
  <c r="D238" i="78"/>
  <c r="E238" i="78"/>
  <c r="F238" i="78"/>
  <c r="C238" i="78"/>
  <c r="J794" i="9"/>
  <c r="D794" i="9"/>
  <c r="E794" i="9"/>
  <c r="F794" i="9"/>
  <c r="C794" i="9"/>
  <c r="J794" i="4"/>
  <c r="C794" i="4"/>
  <c r="D794" i="4"/>
  <c r="E794" i="4"/>
  <c r="B794" i="4"/>
  <c r="J794" i="5"/>
  <c r="C794" i="5"/>
  <c r="D794" i="5"/>
  <c r="E794" i="5"/>
  <c r="B794" i="5"/>
  <c r="H465" i="14"/>
  <c r="C465" i="14"/>
  <c r="D465" i="14"/>
  <c r="E465" i="14"/>
  <c r="B465" i="14"/>
  <c r="I794" i="2"/>
  <c r="C794" i="2"/>
  <c r="D794" i="2"/>
  <c r="E794" i="2"/>
  <c r="B794" i="2"/>
  <c r="I794" i="1"/>
  <c r="C794" i="1"/>
  <c r="D794" i="1"/>
  <c r="E794" i="1"/>
  <c r="B794" i="1"/>
  <c r="K794" i="7"/>
  <c r="L795" i="7" s="1"/>
  <c r="C794" i="7"/>
  <c r="D794" i="7"/>
  <c r="E794" i="7"/>
  <c r="B794" i="7"/>
  <c r="I239" i="78" l="1"/>
  <c r="I793" i="8"/>
  <c r="C793" i="8"/>
  <c r="D793" i="8"/>
  <c r="E793" i="8"/>
  <c r="B793" i="8"/>
  <c r="J794" i="3"/>
  <c r="D794" i="3"/>
  <c r="E794" i="3"/>
  <c r="F794" i="3"/>
  <c r="C794" i="3"/>
  <c r="J237" i="78"/>
  <c r="D237" i="78"/>
  <c r="E237" i="78"/>
  <c r="F237" i="78"/>
  <c r="C237" i="78"/>
  <c r="J793" i="9"/>
  <c r="D793" i="9"/>
  <c r="E793" i="9"/>
  <c r="F793" i="9"/>
  <c r="C793" i="9"/>
  <c r="J793" i="4"/>
  <c r="C793" i="4"/>
  <c r="D793" i="4"/>
  <c r="E793" i="4"/>
  <c r="B793" i="4"/>
  <c r="J793" i="5"/>
  <c r="C793" i="5"/>
  <c r="D793" i="5"/>
  <c r="E793" i="5"/>
  <c r="B793" i="5"/>
  <c r="H464" i="14"/>
  <c r="C464" i="14"/>
  <c r="D464" i="14"/>
  <c r="E464" i="14"/>
  <c r="B464" i="14"/>
  <c r="I793" i="2"/>
  <c r="C793" i="2"/>
  <c r="D793" i="2"/>
  <c r="E793" i="2"/>
  <c r="B793" i="2"/>
  <c r="I793" i="1"/>
  <c r="C793" i="1"/>
  <c r="D793" i="1"/>
  <c r="E793" i="1"/>
  <c r="B793" i="1"/>
  <c r="K793" i="7"/>
  <c r="C793" i="7"/>
  <c r="D793" i="7"/>
  <c r="E793" i="7"/>
  <c r="B793" i="7"/>
  <c r="L794" i="7" l="1"/>
  <c r="H463" i="14"/>
  <c r="I792" i="8" l="1"/>
  <c r="C792" i="8"/>
  <c r="D792" i="8"/>
  <c r="E792" i="8"/>
  <c r="B792" i="8"/>
  <c r="J793" i="3"/>
  <c r="D793" i="3"/>
  <c r="E793" i="3"/>
  <c r="F793" i="3"/>
  <c r="C793" i="3"/>
  <c r="J236" i="78"/>
  <c r="D236" i="78"/>
  <c r="E236" i="78"/>
  <c r="F236" i="78"/>
  <c r="C236" i="78"/>
  <c r="J792" i="9"/>
  <c r="D792" i="9"/>
  <c r="E792" i="9"/>
  <c r="F792" i="9"/>
  <c r="C792" i="9"/>
  <c r="J792" i="4"/>
  <c r="C792" i="4"/>
  <c r="D792" i="4"/>
  <c r="E792" i="4"/>
  <c r="B792" i="4"/>
  <c r="J792" i="5"/>
  <c r="C792" i="5"/>
  <c r="D792" i="5"/>
  <c r="E792" i="5"/>
  <c r="B792" i="5"/>
  <c r="C463" i="14"/>
  <c r="D463" i="14"/>
  <c r="E463" i="14"/>
  <c r="B463" i="14"/>
  <c r="I792" i="2"/>
  <c r="C792" i="2"/>
  <c r="D792" i="2"/>
  <c r="E792" i="2"/>
  <c r="B792" i="2"/>
  <c r="I792" i="1"/>
  <c r="C792" i="1"/>
  <c r="D792" i="1"/>
  <c r="E792" i="1"/>
  <c r="B792" i="1"/>
  <c r="K792" i="7"/>
  <c r="L793" i="7" s="1"/>
  <c r="C792" i="7"/>
  <c r="D792" i="7"/>
  <c r="E792" i="7"/>
  <c r="B792" i="7"/>
  <c r="I791" i="8" l="1"/>
  <c r="C791" i="8"/>
  <c r="D791" i="8"/>
  <c r="E791" i="8"/>
  <c r="B791" i="8"/>
  <c r="J792" i="3"/>
  <c r="D792" i="3"/>
  <c r="E792" i="3"/>
  <c r="F792" i="3"/>
  <c r="C792" i="3"/>
  <c r="J235" i="78"/>
  <c r="D235" i="78"/>
  <c r="E235" i="78"/>
  <c r="F235" i="78"/>
  <c r="C235" i="78"/>
  <c r="J791" i="9"/>
  <c r="D791" i="9"/>
  <c r="E791" i="9"/>
  <c r="F791" i="9"/>
  <c r="C791" i="9"/>
  <c r="J791" i="4"/>
  <c r="C791" i="4"/>
  <c r="D791" i="4"/>
  <c r="E791" i="4"/>
  <c r="B791" i="4"/>
  <c r="J791" i="5"/>
  <c r="C791" i="5"/>
  <c r="D791" i="5"/>
  <c r="E791" i="5"/>
  <c r="B791" i="5"/>
  <c r="H462" i="14"/>
  <c r="C462" i="14"/>
  <c r="D462" i="14"/>
  <c r="E462" i="14"/>
  <c r="B462" i="14"/>
  <c r="I791" i="2"/>
  <c r="C791" i="2"/>
  <c r="D791" i="2"/>
  <c r="E791" i="2"/>
  <c r="B791" i="2"/>
  <c r="I791" i="1"/>
  <c r="C791" i="1"/>
  <c r="D791" i="1"/>
  <c r="E791" i="1"/>
  <c r="B791" i="1"/>
  <c r="K791" i="7"/>
  <c r="L792" i="7" s="1"/>
  <c r="C791" i="7"/>
  <c r="D791" i="7"/>
  <c r="E791" i="7"/>
  <c r="B791" i="7"/>
  <c r="I790" i="8" l="1"/>
  <c r="C790" i="8"/>
  <c r="D790" i="8"/>
  <c r="E790" i="8"/>
  <c r="B790" i="8"/>
  <c r="J791" i="3"/>
  <c r="D791" i="3"/>
  <c r="E791" i="3"/>
  <c r="F791" i="3"/>
  <c r="C791" i="3"/>
  <c r="J234" i="78"/>
  <c r="D234" i="78"/>
  <c r="E234" i="78"/>
  <c r="F234" i="78"/>
  <c r="C234" i="78"/>
  <c r="J790" i="9"/>
  <c r="D790" i="9"/>
  <c r="E790" i="9"/>
  <c r="F790" i="9"/>
  <c r="C790" i="9"/>
  <c r="J790" i="4"/>
  <c r="C790" i="4"/>
  <c r="D790" i="4"/>
  <c r="E790" i="4"/>
  <c r="B790" i="4"/>
  <c r="J790" i="5"/>
  <c r="C790" i="5"/>
  <c r="D790" i="5"/>
  <c r="E790" i="5"/>
  <c r="B790" i="5"/>
  <c r="H461" i="14"/>
  <c r="C461" i="14"/>
  <c r="D461" i="14"/>
  <c r="E461" i="14"/>
  <c r="B461" i="14"/>
  <c r="I790" i="2"/>
  <c r="C790" i="2"/>
  <c r="D790" i="2"/>
  <c r="E790" i="2"/>
  <c r="B790" i="2"/>
  <c r="I790" i="1"/>
  <c r="C790" i="1"/>
  <c r="D790" i="1"/>
  <c r="E790" i="1"/>
  <c r="B790" i="1"/>
  <c r="K790" i="7"/>
  <c r="L791" i="7" s="1"/>
  <c r="C790" i="7"/>
  <c r="E790" i="7"/>
  <c r="B790" i="7"/>
  <c r="I789" i="8" l="1"/>
  <c r="C789" i="8"/>
  <c r="D789" i="8"/>
  <c r="E789" i="8"/>
  <c r="B789" i="8"/>
  <c r="J790" i="3"/>
  <c r="D790" i="3"/>
  <c r="E790" i="3"/>
  <c r="F790" i="3"/>
  <c r="C790" i="3"/>
  <c r="J233" i="78"/>
  <c r="D233" i="78"/>
  <c r="E233" i="78"/>
  <c r="F233" i="78"/>
  <c r="C233" i="78"/>
  <c r="J789" i="9"/>
  <c r="D789" i="9"/>
  <c r="E789" i="9"/>
  <c r="F789" i="9"/>
  <c r="C789" i="9"/>
  <c r="J789" i="4"/>
  <c r="C789" i="4"/>
  <c r="D789" i="4"/>
  <c r="E789" i="4"/>
  <c r="B789" i="4"/>
  <c r="J789" i="5"/>
  <c r="C789" i="5"/>
  <c r="D789" i="5"/>
  <c r="E789" i="5"/>
  <c r="B789" i="5"/>
  <c r="H460" i="14"/>
  <c r="C460" i="14"/>
  <c r="D460" i="14"/>
  <c r="E460" i="14"/>
  <c r="B460" i="14"/>
  <c r="I789" i="2"/>
  <c r="C789" i="2"/>
  <c r="D789" i="2"/>
  <c r="E789" i="2"/>
  <c r="B789" i="2"/>
  <c r="I789" i="1"/>
  <c r="C789" i="1"/>
  <c r="D789" i="1"/>
  <c r="E789" i="1"/>
  <c r="B789" i="1"/>
  <c r="K789" i="7"/>
  <c r="L790" i="7" s="1"/>
  <c r="C789" i="7"/>
  <c r="E789" i="7"/>
  <c r="B789" i="7"/>
  <c r="I788" i="8" l="1"/>
  <c r="C788" i="8"/>
  <c r="D788" i="8"/>
  <c r="E788" i="8"/>
  <c r="B788" i="8"/>
  <c r="J789" i="3"/>
  <c r="D789" i="3"/>
  <c r="E789" i="3"/>
  <c r="F789" i="3"/>
  <c r="C789" i="3"/>
  <c r="G790" i="3"/>
  <c r="H790" i="3"/>
  <c r="G791" i="3"/>
  <c r="H791" i="3"/>
  <c r="G792" i="3"/>
  <c r="H792" i="3"/>
  <c r="G793" i="3"/>
  <c r="H793" i="3"/>
  <c r="G794" i="3"/>
  <c r="H794" i="3"/>
  <c r="G795" i="3"/>
  <c r="H795" i="3"/>
  <c r="G796" i="3"/>
  <c r="H796" i="3"/>
  <c r="G797" i="3"/>
  <c r="H797" i="3"/>
  <c r="G798" i="3"/>
  <c r="H798" i="3"/>
  <c r="G799" i="3"/>
  <c r="H799" i="3"/>
  <c r="G800" i="3"/>
  <c r="H800" i="3"/>
  <c r="G801" i="3"/>
  <c r="H801" i="3"/>
  <c r="J232" i="78"/>
  <c r="D232" i="78"/>
  <c r="E232" i="78"/>
  <c r="F232" i="78"/>
  <c r="C232" i="78"/>
  <c r="J788" i="9"/>
  <c r="D788" i="9"/>
  <c r="E788" i="9"/>
  <c r="F788" i="9"/>
  <c r="C788" i="9"/>
  <c r="J788" i="4"/>
  <c r="C788" i="4"/>
  <c r="D788" i="4"/>
  <c r="E788" i="4"/>
  <c r="B788" i="4"/>
  <c r="J788" i="5"/>
  <c r="C788" i="5"/>
  <c r="D788" i="5"/>
  <c r="E788" i="5"/>
  <c r="B788" i="5"/>
  <c r="H459" i="14"/>
  <c r="C459" i="14"/>
  <c r="D459" i="14"/>
  <c r="E459" i="14"/>
  <c r="B459" i="14"/>
  <c r="I788" i="2"/>
  <c r="C788" i="2"/>
  <c r="D788" i="2"/>
  <c r="E788" i="2"/>
  <c r="B788" i="2"/>
  <c r="I788" i="1"/>
  <c r="C788" i="1"/>
  <c r="D788" i="1"/>
  <c r="E788" i="1"/>
  <c r="B788" i="1"/>
  <c r="K788" i="7"/>
  <c r="L789" i="7" s="1"/>
  <c r="C788" i="7"/>
  <c r="E788" i="7"/>
  <c r="B788" i="7"/>
  <c r="F788" i="7" s="1"/>
  <c r="F789" i="7"/>
  <c r="G789" i="7"/>
  <c r="F790" i="7"/>
  <c r="G790" i="7"/>
  <c r="F791" i="7"/>
  <c r="G791" i="7"/>
  <c r="F792" i="7"/>
  <c r="G792" i="7"/>
  <c r="F793" i="7"/>
  <c r="G793" i="7"/>
  <c r="F794" i="7"/>
  <c r="G794" i="7"/>
  <c r="F795" i="7"/>
  <c r="G795" i="7"/>
  <c r="F796" i="7"/>
  <c r="G796" i="7"/>
  <c r="F797" i="7"/>
  <c r="G797" i="7"/>
  <c r="F798" i="7"/>
  <c r="G798" i="7"/>
  <c r="F799" i="7"/>
  <c r="G799" i="7"/>
  <c r="F800" i="7"/>
  <c r="G800" i="7"/>
  <c r="F801" i="7"/>
  <c r="G801" i="7"/>
  <c r="F802" i="7"/>
  <c r="G802" i="7"/>
  <c r="F803" i="7"/>
  <c r="G803" i="7"/>
  <c r="F804" i="7"/>
  <c r="G804" i="7"/>
  <c r="F805" i="7"/>
  <c r="G805" i="7"/>
  <c r="F806" i="7"/>
  <c r="G806" i="7"/>
  <c r="F807" i="7"/>
  <c r="G807" i="7"/>
  <c r="F808" i="7"/>
  <c r="J809" i="7" s="1"/>
  <c r="G808" i="7"/>
  <c r="G809" i="7"/>
  <c r="F810" i="7"/>
  <c r="J810" i="7" s="1"/>
  <c r="G810" i="7"/>
  <c r="F811" i="7"/>
  <c r="G811" i="7"/>
  <c r="F812" i="7"/>
  <c r="G812" i="7"/>
  <c r="F813" i="7"/>
  <c r="G813" i="7"/>
  <c r="F814" i="7"/>
  <c r="G814" i="7"/>
  <c r="F815" i="7"/>
  <c r="J816" i="7" s="1"/>
  <c r="G815" i="7"/>
  <c r="I816" i="7" s="1"/>
  <c r="I801" i="3" l="1"/>
  <c r="I799" i="3"/>
  <c r="I793" i="3"/>
  <c r="G788" i="7"/>
  <c r="I798" i="7"/>
  <c r="I800" i="3"/>
  <c r="I796" i="3"/>
  <c r="I792" i="3"/>
  <c r="I791" i="3"/>
  <c r="I798" i="3"/>
  <c r="I797" i="3"/>
  <c r="I795" i="3"/>
  <c r="I794" i="3"/>
  <c r="I790" i="3"/>
  <c r="I787" i="1"/>
  <c r="I787" i="8" l="1"/>
  <c r="C787" i="8"/>
  <c r="D787" i="8"/>
  <c r="E787" i="8"/>
  <c r="B787" i="8"/>
  <c r="J788" i="3"/>
  <c r="D788" i="3"/>
  <c r="E788" i="3"/>
  <c r="F788" i="3"/>
  <c r="C788" i="3"/>
  <c r="J231" i="78"/>
  <c r="D231" i="78"/>
  <c r="E231" i="78"/>
  <c r="F231" i="78"/>
  <c r="C231" i="78"/>
  <c r="J787" i="9"/>
  <c r="D787" i="9"/>
  <c r="E787" i="9"/>
  <c r="F787" i="9"/>
  <c r="C787" i="9"/>
  <c r="J787" i="4"/>
  <c r="C787" i="4"/>
  <c r="D787" i="4"/>
  <c r="E787" i="4"/>
  <c r="B787" i="4"/>
  <c r="J787" i="5"/>
  <c r="C787" i="5"/>
  <c r="D787" i="5"/>
  <c r="E787" i="5"/>
  <c r="B787" i="5"/>
  <c r="H458" i="14"/>
  <c r="C458" i="14"/>
  <c r="D458" i="14"/>
  <c r="E458" i="14"/>
  <c r="B458" i="14"/>
  <c r="I787" i="2"/>
  <c r="C787" i="2"/>
  <c r="D787" i="2"/>
  <c r="E787" i="2"/>
  <c r="B787" i="2"/>
  <c r="C787" i="1"/>
  <c r="D787" i="1"/>
  <c r="E787" i="1"/>
  <c r="B787" i="1"/>
  <c r="K787" i="7"/>
  <c r="L788" i="7" s="1"/>
  <c r="C787" i="7"/>
  <c r="E787" i="7"/>
  <c r="B787" i="7"/>
  <c r="J230" i="78" l="1"/>
  <c r="I786" i="8" l="1"/>
  <c r="C786" i="8"/>
  <c r="D786" i="8"/>
  <c r="E786" i="8"/>
  <c r="B786" i="8"/>
  <c r="J787" i="3"/>
  <c r="D787" i="3"/>
  <c r="E787" i="3"/>
  <c r="F787" i="3"/>
  <c r="C787" i="3"/>
  <c r="D230" i="78"/>
  <c r="E230" i="78"/>
  <c r="F230" i="78"/>
  <c r="C230" i="78"/>
  <c r="D786" i="9"/>
  <c r="E786" i="9"/>
  <c r="F786" i="9"/>
  <c r="C786" i="9"/>
  <c r="J786" i="9"/>
  <c r="J786" i="4"/>
  <c r="C786" i="4"/>
  <c r="D786" i="4"/>
  <c r="E786" i="4"/>
  <c r="B786" i="4"/>
  <c r="J786" i="5"/>
  <c r="C786" i="5"/>
  <c r="D786" i="5"/>
  <c r="E786" i="5"/>
  <c r="B786" i="5"/>
  <c r="H457" i="14"/>
  <c r="C457" i="14"/>
  <c r="D457" i="14"/>
  <c r="E457" i="14"/>
  <c r="B457" i="14"/>
  <c r="I786" i="2"/>
  <c r="C786" i="2"/>
  <c r="D786" i="2"/>
  <c r="E786" i="2"/>
  <c r="B786" i="2"/>
  <c r="I786" i="1"/>
  <c r="C786" i="1"/>
  <c r="D786" i="1"/>
  <c r="E786" i="1"/>
  <c r="B786" i="1"/>
  <c r="K786" i="7"/>
  <c r="L787" i="7" s="1"/>
  <c r="C786" i="7"/>
  <c r="D786" i="7"/>
  <c r="E786" i="7"/>
  <c r="B786" i="7"/>
  <c r="I785" i="8" l="1"/>
  <c r="C785" i="8"/>
  <c r="D785" i="8"/>
  <c r="E785" i="8"/>
  <c r="B785" i="8"/>
  <c r="J786" i="3"/>
  <c r="D786" i="3"/>
  <c r="E786" i="3"/>
  <c r="F786" i="3"/>
  <c r="C786" i="3"/>
  <c r="J229" i="78"/>
  <c r="D229" i="78"/>
  <c r="E229" i="78"/>
  <c r="F229" i="78"/>
  <c r="C229" i="78"/>
  <c r="G787" i="9"/>
  <c r="H787" i="9"/>
  <c r="G788" i="9"/>
  <c r="H788" i="9"/>
  <c r="G789" i="9"/>
  <c r="H789" i="9"/>
  <c r="G790" i="9"/>
  <c r="H790" i="9"/>
  <c r="G791" i="9"/>
  <c r="H791" i="9"/>
  <c r="G792" i="9"/>
  <c r="H792" i="9"/>
  <c r="G793" i="9"/>
  <c r="H793" i="9"/>
  <c r="G794" i="9"/>
  <c r="H794" i="9"/>
  <c r="G795" i="9"/>
  <c r="H795" i="9"/>
  <c r="G796" i="9"/>
  <c r="H796" i="9"/>
  <c r="G797" i="9"/>
  <c r="H797" i="9"/>
  <c r="G798" i="9"/>
  <c r="H798" i="9"/>
  <c r="G799" i="9"/>
  <c r="H799" i="9"/>
  <c r="G800" i="9"/>
  <c r="H800" i="9"/>
  <c r="J785" i="9"/>
  <c r="D785" i="9"/>
  <c r="E785" i="9"/>
  <c r="F785" i="9"/>
  <c r="C785" i="9"/>
  <c r="J785" i="4"/>
  <c r="C785" i="4"/>
  <c r="D785" i="4"/>
  <c r="E785" i="4"/>
  <c r="B785" i="4"/>
  <c r="J785" i="5"/>
  <c r="C785" i="5"/>
  <c r="D785" i="5"/>
  <c r="E785" i="5"/>
  <c r="B785" i="5"/>
  <c r="H456" i="14"/>
  <c r="C456" i="14"/>
  <c r="D456" i="14"/>
  <c r="E456" i="14"/>
  <c r="B456" i="14"/>
  <c r="F457" i="14"/>
  <c r="G457" i="14"/>
  <c r="F458" i="14"/>
  <c r="G458" i="14"/>
  <c r="F459" i="14"/>
  <c r="G459" i="14"/>
  <c r="F460" i="14"/>
  <c r="G460" i="14"/>
  <c r="F461" i="14"/>
  <c r="G461" i="14"/>
  <c r="F462" i="14"/>
  <c r="G462" i="14"/>
  <c r="F463" i="14"/>
  <c r="G463" i="14"/>
  <c r="F464" i="14"/>
  <c r="G464" i="14"/>
  <c r="F465" i="14"/>
  <c r="G465" i="14"/>
  <c r="I785" i="2"/>
  <c r="C785" i="2"/>
  <c r="D785" i="2"/>
  <c r="H786" i="2" s="1"/>
  <c r="E785" i="2"/>
  <c r="B785" i="2"/>
  <c r="H787" i="2"/>
  <c r="H788" i="2"/>
  <c r="H789" i="2"/>
  <c r="H790" i="2"/>
  <c r="H791" i="2"/>
  <c r="H792" i="2"/>
  <c r="H793" i="2"/>
  <c r="H794" i="2"/>
  <c r="H795" i="2"/>
  <c r="H796" i="2"/>
  <c r="F791" i="2"/>
  <c r="G791" i="2"/>
  <c r="F792" i="2"/>
  <c r="G792" i="2"/>
  <c r="F793" i="2"/>
  <c r="G793" i="2"/>
  <c r="F794" i="2"/>
  <c r="G794" i="2"/>
  <c r="F795" i="2"/>
  <c r="G795" i="2"/>
  <c r="F796" i="2"/>
  <c r="J797" i="2" s="1"/>
  <c r="G796" i="2"/>
  <c r="I785" i="1"/>
  <c r="C785" i="1"/>
  <c r="D785" i="1"/>
  <c r="E785" i="1"/>
  <c r="B785" i="1"/>
  <c r="K785" i="7"/>
  <c r="L786" i="7" s="1"/>
  <c r="C785" i="7"/>
  <c r="D785" i="7"/>
  <c r="E785" i="7"/>
  <c r="B785" i="7"/>
  <c r="I789" i="9" l="1"/>
  <c r="I787" i="9"/>
  <c r="I792" i="9"/>
  <c r="G456" i="14"/>
  <c r="J792" i="2"/>
  <c r="I795" i="9"/>
  <c r="I800" i="9"/>
  <c r="I799" i="9"/>
  <c r="I798" i="9"/>
  <c r="I797" i="9"/>
  <c r="I796" i="9"/>
  <c r="J796" i="2"/>
  <c r="J795" i="2"/>
  <c r="I794" i="9"/>
  <c r="J794" i="2"/>
  <c r="I793" i="9"/>
  <c r="J793" i="2"/>
  <c r="I791" i="9"/>
  <c r="I790" i="9"/>
  <c r="I788" i="9"/>
  <c r="F456" i="14"/>
  <c r="I784" i="8" l="1"/>
  <c r="C784" i="8"/>
  <c r="D784" i="8"/>
  <c r="E784" i="8"/>
  <c r="B784" i="8"/>
  <c r="J785" i="3"/>
  <c r="D785" i="3"/>
  <c r="E785" i="3"/>
  <c r="F785" i="3"/>
  <c r="C785" i="3"/>
  <c r="J228" i="78"/>
  <c r="G229" i="78"/>
  <c r="H229" i="78"/>
  <c r="G230" i="78"/>
  <c r="H230" i="78"/>
  <c r="G231" i="78"/>
  <c r="H231" i="78"/>
  <c r="G232" i="78"/>
  <c r="H232" i="78"/>
  <c r="G233" i="78"/>
  <c r="H233" i="78"/>
  <c r="G234" i="78"/>
  <c r="H234" i="78"/>
  <c r="G235" i="78"/>
  <c r="H235" i="78"/>
  <c r="G236" i="78"/>
  <c r="H236" i="78"/>
  <c r="G237" i="78"/>
  <c r="H237" i="78"/>
  <c r="G238" i="78"/>
  <c r="H238" i="78"/>
  <c r="D228" i="78"/>
  <c r="E228" i="78"/>
  <c r="F228" i="78"/>
  <c r="C228" i="78"/>
  <c r="J784" i="9"/>
  <c r="D784" i="9"/>
  <c r="E784" i="9"/>
  <c r="F784" i="9"/>
  <c r="C784" i="9"/>
  <c r="J784" i="4"/>
  <c r="C784" i="4"/>
  <c r="D784" i="4"/>
  <c r="E784" i="4"/>
  <c r="B784" i="4"/>
  <c r="J784" i="5"/>
  <c r="C784" i="5"/>
  <c r="D784" i="5"/>
  <c r="E784" i="5"/>
  <c r="B784" i="5"/>
  <c r="H455" i="14"/>
  <c r="C455" i="14"/>
  <c r="D455" i="14"/>
  <c r="E455" i="14"/>
  <c r="B455" i="14"/>
  <c r="I236" i="78" l="1"/>
  <c r="G785" i="3"/>
  <c r="G228" i="78"/>
  <c r="H228" i="78"/>
  <c r="I237" i="78"/>
  <c r="I229" i="78"/>
  <c r="I234" i="78"/>
  <c r="I238" i="78"/>
  <c r="I235" i="78"/>
  <c r="I233" i="78"/>
  <c r="I232" i="78"/>
  <c r="I231" i="78"/>
  <c r="I230" i="78"/>
  <c r="I784" i="2"/>
  <c r="F785" i="2"/>
  <c r="G785" i="2"/>
  <c r="F786" i="2"/>
  <c r="G786" i="2"/>
  <c r="F787" i="2"/>
  <c r="G787" i="2"/>
  <c r="F788" i="2"/>
  <c r="G788" i="2"/>
  <c r="F789" i="2"/>
  <c r="G789" i="2"/>
  <c r="F790" i="2"/>
  <c r="J791" i="2" s="1"/>
  <c r="G790" i="2"/>
  <c r="C784" i="2"/>
  <c r="D784" i="2"/>
  <c r="H785" i="2" s="1"/>
  <c r="E784" i="2"/>
  <c r="B784" i="2"/>
  <c r="I784" i="1"/>
  <c r="C784" i="1"/>
  <c r="D784" i="1"/>
  <c r="E784" i="1"/>
  <c r="B784" i="1"/>
  <c r="K784" i="7"/>
  <c r="L785" i="7" s="1"/>
  <c r="C784" i="7"/>
  <c r="D784" i="7"/>
  <c r="E784" i="7"/>
  <c r="B784" i="7"/>
  <c r="I228" i="78" l="1"/>
  <c r="F784" i="2"/>
  <c r="J785" i="2" s="1"/>
  <c r="G784" i="2"/>
  <c r="J790" i="2"/>
  <c r="J789" i="2"/>
  <c r="J788" i="2"/>
  <c r="J787" i="2"/>
  <c r="J786" i="2"/>
  <c r="I783" i="8"/>
  <c r="I782" i="8"/>
  <c r="I781" i="8"/>
  <c r="J784" i="3"/>
  <c r="J783" i="3"/>
  <c r="J782" i="3"/>
  <c r="J227" i="78"/>
  <c r="J226" i="78"/>
  <c r="J225" i="78"/>
  <c r="J783" i="9"/>
  <c r="J782" i="9"/>
  <c r="J781" i="9"/>
  <c r="J783" i="4"/>
  <c r="J782" i="4"/>
  <c r="J781" i="4"/>
  <c r="J783" i="5"/>
  <c r="J782" i="5"/>
  <c r="J781" i="5"/>
  <c r="H454" i="14"/>
  <c r="H453" i="14"/>
  <c r="H452" i="14"/>
  <c r="I783" i="2"/>
  <c r="I782" i="2"/>
  <c r="I781" i="2"/>
  <c r="I783" i="1"/>
  <c r="I782" i="1"/>
  <c r="I781" i="1"/>
  <c r="K783" i="7"/>
  <c r="L784" i="7" s="1"/>
  <c r="K782" i="7"/>
  <c r="K781" i="7"/>
  <c r="L782" i="7" l="1"/>
  <c r="L783" i="7"/>
  <c r="C783" i="8"/>
  <c r="D783" i="8"/>
  <c r="E783" i="8"/>
  <c r="B783" i="8"/>
  <c r="D784" i="3"/>
  <c r="E784" i="3"/>
  <c r="F784" i="3"/>
  <c r="C784" i="3"/>
  <c r="D227" i="78"/>
  <c r="E227" i="78"/>
  <c r="F227" i="78"/>
  <c r="C227" i="78"/>
  <c r="D783" i="9"/>
  <c r="E783" i="9"/>
  <c r="F783" i="9"/>
  <c r="C783" i="9"/>
  <c r="C783" i="4"/>
  <c r="D783" i="4"/>
  <c r="E783" i="4"/>
  <c r="B783" i="4"/>
  <c r="C783" i="5"/>
  <c r="D783" i="5"/>
  <c r="E783" i="5"/>
  <c r="B783" i="5"/>
  <c r="C454" i="14"/>
  <c r="D454" i="14"/>
  <c r="E454" i="14"/>
  <c r="B454" i="14"/>
  <c r="C783" i="2"/>
  <c r="D783" i="2"/>
  <c r="E783" i="2"/>
  <c r="B783" i="2"/>
  <c r="C783" i="1"/>
  <c r="D783" i="1"/>
  <c r="E783" i="1"/>
  <c r="B783" i="1"/>
  <c r="C783" i="7"/>
  <c r="D783" i="7"/>
  <c r="E783" i="7"/>
  <c r="B783" i="7"/>
  <c r="C782" i="8" l="1"/>
  <c r="D782" i="8"/>
  <c r="E782" i="8"/>
  <c r="B782" i="8"/>
  <c r="D783" i="3"/>
  <c r="E783" i="3"/>
  <c r="F783" i="3"/>
  <c r="C783" i="3"/>
  <c r="D226" i="78"/>
  <c r="E226" i="78"/>
  <c r="F226" i="78"/>
  <c r="C226" i="78"/>
  <c r="D782" i="9"/>
  <c r="E782" i="9"/>
  <c r="F782" i="9"/>
  <c r="C782" i="9"/>
  <c r="C782" i="4"/>
  <c r="D782" i="4"/>
  <c r="E782" i="4"/>
  <c r="B782" i="4"/>
  <c r="C782" i="5"/>
  <c r="D782" i="5"/>
  <c r="E782" i="5"/>
  <c r="B782" i="5"/>
  <c r="C453" i="14"/>
  <c r="D453" i="14"/>
  <c r="E453" i="14"/>
  <c r="B453" i="14"/>
  <c r="C782" i="2"/>
  <c r="D782" i="2"/>
  <c r="E782" i="2"/>
  <c r="B782" i="2"/>
  <c r="C782" i="1"/>
  <c r="D782" i="1"/>
  <c r="E782" i="1"/>
  <c r="B782" i="1"/>
  <c r="F783" i="1"/>
  <c r="G783" i="1"/>
  <c r="F784" i="1"/>
  <c r="G784" i="1"/>
  <c r="F785" i="1"/>
  <c r="G785" i="1"/>
  <c r="F786" i="1"/>
  <c r="G786" i="1"/>
  <c r="F787" i="1"/>
  <c r="G787" i="1"/>
  <c r="F788" i="1"/>
  <c r="G788" i="1"/>
  <c r="F789" i="1"/>
  <c r="G789" i="1"/>
  <c r="F790" i="1"/>
  <c r="G790" i="1"/>
  <c r="F791" i="1"/>
  <c r="G791" i="1"/>
  <c r="F792" i="1"/>
  <c r="G792" i="1"/>
  <c r="F793" i="1"/>
  <c r="G793" i="1"/>
  <c r="F794" i="1"/>
  <c r="G794" i="1"/>
  <c r="F795" i="1"/>
  <c r="J796" i="1" s="1"/>
  <c r="G795" i="1"/>
  <c r="C782" i="7"/>
  <c r="D782" i="7"/>
  <c r="E782" i="7"/>
  <c r="B782" i="7"/>
  <c r="H789" i="1" l="1"/>
  <c r="H795" i="1"/>
  <c r="J795" i="1"/>
  <c r="H794" i="1"/>
  <c r="H793" i="1"/>
  <c r="J793" i="1"/>
  <c r="J794" i="1"/>
  <c r="J792" i="1"/>
  <c r="H792" i="1"/>
  <c r="J791" i="1"/>
  <c r="H791" i="1"/>
  <c r="H790" i="1"/>
  <c r="J790" i="1"/>
  <c r="H788" i="1"/>
  <c r="J789" i="1"/>
  <c r="J788" i="1"/>
  <c r="H787" i="1"/>
  <c r="J787" i="1"/>
  <c r="H786" i="1"/>
  <c r="H785" i="1"/>
  <c r="J786" i="1"/>
  <c r="J785" i="1"/>
  <c r="H784" i="1"/>
  <c r="H783" i="1"/>
  <c r="J784" i="1"/>
  <c r="F783" i="8"/>
  <c r="G783" i="8"/>
  <c r="F784" i="8"/>
  <c r="G784" i="8"/>
  <c r="F785" i="8"/>
  <c r="G785" i="8"/>
  <c r="F786" i="8"/>
  <c r="G786" i="8"/>
  <c r="F787" i="8"/>
  <c r="G787" i="8"/>
  <c r="F788" i="8"/>
  <c r="G788" i="8"/>
  <c r="F789" i="8"/>
  <c r="G789" i="8"/>
  <c r="F790" i="8"/>
  <c r="G790" i="8"/>
  <c r="F791" i="8"/>
  <c r="G791" i="8"/>
  <c r="F792" i="8"/>
  <c r="G792" i="8"/>
  <c r="F793" i="8"/>
  <c r="G793" i="8"/>
  <c r="F794" i="8"/>
  <c r="G794" i="8"/>
  <c r="F795" i="8"/>
  <c r="G795" i="8"/>
  <c r="F796" i="8"/>
  <c r="G796" i="8"/>
  <c r="F797" i="8"/>
  <c r="G797" i="8"/>
  <c r="F798" i="8"/>
  <c r="G798" i="8"/>
  <c r="F799" i="8"/>
  <c r="G799" i="8"/>
  <c r="F800" i="8"/>
  <c r="G800" i="8"/>
  <c r="F801" i="8"/>
  <c r="G801" i="8"/>
  <c r="F802" i="8"/>
  <c r="G802" i="8"/>
  <c r="F803" i="8"/>
  <c r="G803" i="8"/>
  <c r="F804" i="8"/>
  <c r="G804" i="8"/>
  <c r="F805" i="8"/>
  <c r="G805" i="8"/>
  <c r="F806" i="8"/>
  <c r="G806" i="8"/>
  <c r="F807" i="8"/>
  <c r="G807" i="8"/>
  <c r="F808" i="8"/>
  <c r="G808" i="8"/>
  <c r="F809" i="8"/>
  <c r="G809" i="8"/>
  <c r="F810" i="8"/>
  <c r="G810" i="8"/>
  <c r="F811" i="8"/>
  <c r="G811" i="8"/>
  <c r="F812" i="8"/>
  <c r="G812" i="8"/>
  <c r="F813" i="8"/>
  <c r="G813" i="8"/>
  <c r="F814" i="8"/>
  <c r="G814" i="8"/>
  <c r="F815" i="8"/>
  <c r="G815" i="8"/>
  <c r="F816" i="8"/>
  <c r="G816" i="8"/>
  <c r="C781" i="8"/>
  <c r="D781" i="8"/>
  <c r="E781" i="8"/>
  <c r="B781" i="8"/>
  <c r="D782" i="3"/>
  <c r="E782" i="3"/>
  <c r="F782" i="3"/>
  <c r="C782" i="3"/>
  <c r="D225" i="78"/>
  <c r="E225" i="78"/>
  <c r="F225" i="78"/>
  <c r="C225" i="78"/>
  <c r="D781" i="9"/>
  <c r="E781" i="9"/>
  <c r="F781" i="9"/>
  <c r="C781" i="9"/>
  <c r="F782" i="4"/>
  <c r="G782" i="4"/>
  <c r="F783" i="4"/>
  <c r="G783" i="4"/>
  <c r="F784" i="4"/>
  <c r="G784" i="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F799" i="4"/>
  <c r="G799" i="4"/>
  <c r="F800" i="4"/>
  <c r="G800" i="4"/>
  <c r="F801" i="4"/>
  <c r="G801" i="4"/>
  <c r="F802" i="4"/>
  <c r="G802" i="4"/>
  <c r="F803" i="4"/>
  <c r="G803" i="4"/>
  <c r="F804" i="4"/>
  <c r="G804" i="4"/>
  <c r="F805" i="4"/>
  <c r="G805" i="4"/>
  <c r="F806" i="4"/>
  <c r="G806" i="4"/>
  <c r="F807" i="4"/>
  <c r="G807" i="4"/>
  <c r="F808" i="4"/>
  <c r="G808" i="4"/>
  <c r="F809" i="4"/>
  <c r="G809" i="4"/>
  <c r="F810" i="4"/>
  <c r="G810" i="4"/>
  <c r="F811" i="4"/>
  <c r="G811" i="4"/>
  <c r="C781" i="4"/>
  <c r="D781" i="4"/>
  <c r="E781" i="4"/>
  <c r="B781" i="4"/>
  <c r="C781" i="5"/>
  <c r="D781" i="5"/>
  <c r="E781" i="5"/>
  <c r="B781" i="5"/>
  <c r="C452" i="14"/>
  <c r="D452" i="14"/>
  <c r="E452" i="14"/>
  <c r="B452" i="14"/>
  <c r="C781" i="2"/>
  <c r="D781" i="2"/>
  <c r="E781" i="2"/>
  <c r="B781" i="2"/>
  <c r="C781" i="1"/>
  <c r="D781" i="1"/>
  <c r="E781" i="1"/>
  <c r="B781" i="1"/>
  <c r="C781" i="7"/>
  <c r="D781" i="7"/>
  <c r="E781" i="7"/>
  <c r="B781" i="7"/>
  <c r="H809" i="4" l="1"/>
  <c r="H807" i="4"/>
  <c r="H797" i="8"/>
  <c r="H789" i="8"/>
  <c r="H799" i="4"/>
  <c r="H791" i="4"/>
  <c r="H785" i="4"/>
  <c r="H783" i="4"/>
  <c r="H794" i="8"/>
  <c r="H803" i="8"/>
  <c r="H810" i="4"/>
  <c r="H806" i="4"/>
  <c r="H800" i="4"/>
  <c r="H798" i="4"/>
  <c r="H794" i="4"/>
  <c r="H792" i="4"/>
  <c r="H790" i="4"/>
  <c r="H810" i="8"/>
  <c r="H806" i="8"/>
  <c r="H802" i="8"/>
  <c r="H790" i="8"/>
  <c r="H788" i="8"/>
  <c r="H786" i="8"/>
  <c r="H816" i="8"/>
  <c r="H815" i="8"/>
  <c r="H814" i="8"/>
  <c r="H813" i="8"/>
  <c r="H812" i="8"/>
  <c r="H811" i="8"/>
  <c r="H811" i="4"/>
  <c r="I812" i="4"/>
  <c r="H809" i="8"/>
  <c r="H808" i="8"/>
  <c r="H808" i="4"/>
  <c r="H807" i="8"/>
  <c r="H805" i="8"/>
  <c r="H805" i="4"/>
  <c r="H804" i="8"/>
  <c r="H804" i="4"/>
  <c r="H803" i="4"/>
  <c r="H802" i="4"/>
  <c r="H801" i="8"/>
  <c r="H801" i="4"/>
  <c r="H800" i="8"/>
  <c r="H799" i="8"/>
  <c r="H798" i="8"/>
  <c r="H797" i="4"/>
  <c r="H796" i="8"/>
  <c r="H796" i="4"/>
  <c r="H795" i="8"/>
  <c r="H795" i="4"/>
  <c r="H793" i="4"/>
  <c r="H793" i="8"/>
  <c r="H792" i="8"/>
  <c r="H791" i="8"/>
  <c r="H789" i="4"/>
  <c r="H788" i="4"/>
  <c r="H787" i="8"/>
  <c r="H787" i="4"/>
  <c r="H786" i="4"/>
  <c r="H785" i="8"/>
  <c r="H784" i="8"/>
  <c r="H784" i="4"/>
  <c r="H783" i="8"/>
  <c r="H78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C780" i="5" l="1"/>
  <c r="D780" i="5"/>
  <c r="E780" i="5"/>
  <c r="B780" i="5"/>
  <c r="C780" i="8" l="1"/>
  <c r="D780" i="8"/>
  <c r="E780" i="8"/>
  <c r="B780" i="8"/>
  <c r="D781" i="3"/>
  <c r="E781" i="3"/>
  <c r="F781" i="3"/>
  <c r="C781" i="3"/>
  <c r="D224" i="78"/>
  <c r="E224" i="78"/>
  <c r="F224" i="78"/>
  <c r="F223" i="78"/>
  <c r="D223" i="78"/>
  <c r="C224" i="78"/>
  <c r="D780" i="9"/>
  <c r="E780" i="9"/>
  <c r="F780" i="9"/>
  <c r="C780" i="9"/>
  <c r="C780" i="4"/>
  <c r="D780" i="4"/>
  <c r="E780" i="4"/>
  <c r="B780" i="4"/>
  <c r="C451" i="14"/>
  <c r="D451" i="14"/>
  <c r="E451" i="14"/>
  <c r="B451" i="14"/>
  <c r="H782" i="2"/>
  <c r="H783" i="2"/>
  <c r="H784" i="2"/>
  <c r="E780" i="2"/>
  <c r="C780" i="2"/>
  <c r="D780" i="2"/>
  <c r="H781" i="2" s="1"/>
  <c r="B780" i="2"/>
  <c r="C780" i="1"/>
  <c r="D780" i="1"/>
  <c r="E780" i="1"/>
  <c r="B780" i="1"/>
  <c r="C780" i="7"/>
  <c r="D780" i="7"/>
  <c r="E780" i="7"/>
  <c r="B780" i="7"/>
  <c r="C779" i="8" l="1"/>
  <c r="D779" i="8"/>
  <c r="E779" i="8"/>
  <c r="B779" i="8"/>
  <c r="G781" i="3"/>
  <c r="H781" i="3"/>
  <c r="G782" i="3"/>
  <c r="H782" i="3"/>
  <c r="G783" i="3"/>
  <c r="H783" i="3"/>
  <c r="G784" i="3"/>
  <c r="H784" i="3"/>
  <c r="H785" i="3"/>
  <c r="I785" i="3" s="1"/>
  <c r="G786" i="3"/>
  <c r="H786" i="3"/>
  <c r="G787" i="3"/>
  <c r="H787" i="3"/>
  <c r="G788" i="3"/>
  <c r="H788" i="3"/>
  <c r="G789" i="3"/>
  <c r="H789" i="3"/>
  <c r="D780" i="3"/>
  <c r="E780" i="3"/>
  <c r="F780" i="3"/>
  <c r="C780" i="3"/>
  <c r="E223" i="78"/>
  <c r="C223" i="78"/>
  <c r="D779" i="9"/>
  <c r="E779" i="9"/>
  <c r="F779" i="9"/>
  <c r="C779" i="9"/>
  <c r="C779" i="4"/>
  <c r="D779" i="4"/>
  <c r="E779" i="4"/>
  <c r="B779" i="4"/>
  <c r="C779" i="5"/>
  <c r="D779" i="5"/>
  <c r="E779" i="5"/>
  <c r="B779" i="5"/>
  <c r="C450" i="14"/>
  <c r="D450" i="14"/>
  <c r="E450" i="14"/>
  <c r="B450" i="14"/>
  <c r="C779" i="2"/>
  <c r="D779" i="2"/>
  <c r="E779" i="2"/>
  <c r="B779" i="2"/>
  <c r="C779" i="1"/>
  <c r="D779" i="1"/>
  <c r="E779" i="1"/>
  <c r="B779" i="1"/>
  <c r="C779" i="7"/>
  <c r="E779" i="7"/>
  <c r="B779" i="7"/>
  <c r="H780" i="3" l="1"/>
  <c r="G780" i="3"/>
  <c r="H780" i="2"/>
  <c r="I783" i="3"/>
  <c r="I789" i="3"/>
  <c r="I788" i="3"/>
  <c r="I787" i="3"/>
  <c r="I786" i="3"/>
  <c r="I784" i="3"/>
  <c r="I782" i="3"/>
  <c r="I781" i="3"/>
  <c r="C778" i="8"/>
  <c r="D778" i="8"/>
  <c r="E778" i="8"/>
  <c r="B778" i="8"/>
  <c r="D779" i="3"/>
  <c r="E779" i="3"/>
  <c r="F779" i="3"/>
  <c r="C779" i="3"/>
  <c r="D222" i="78"/>
  <c r="E222" i="78"/>
  <c r="F222" i="78"/>
  <c r="C222" i="78"/>
  <c r="G779" i="9"/>
  <c r="H779" i="9"/>
  <c r="G780" i="9"/>
  <c r="H780" i="9"/>
  <c r="G781" i="9"/>
  <c r="H781" i="9"/>
  <c r="G782" i="9"/>
  <c r="H782" i="9"/>
  <c r="G783" i="9"/>
  <c r="H783" i="9"/>
  <c r="G784" i="9"/>
  <c r="H784" i="9"/>
  <c r="G785" i="9"/>
  <c r="H785" i="9"/>
  <c r="G786" i="9"/>
  <c r="H786" i="9"/>
  <c r="D778" i="9"/>
  <c r="E778" i="9"/>
  <c r="F778" i="9"/>
  <c r="C778" i="9"/>
  <c r="C778" i="4"/>
  <c r="D778" i="4"/>
  <c r="E778" i="4"/>
  <c r="B778" i="4"/>
  <c r="C778" i="5"/>
  <c r="D778" i="5"/>
  <c r="E778" i="5"/>
  <c r="B778" i="5"/>
  <c r="C449" i="14"/>
  <c r="D449" i="14"/>
  <c r="E449" i="14"/>
  <c r="B449" i="14"/>
  <c r="C778" i="2"/>
  <c r="D778" i="2"/>
  <c r="H779" i="2" s="1"/>
  <c r="E778" i="2"/>
  <c r="B778" i="2"/>
  <c r="C778" i="1"/>
  <c r="D778" i="1"/>
  <c r="E778" i="1"/>
  <c r="B778" i="1"/>
  <c r="F779" i="7"/>
  <c r="G779" i="7"/>
  <c r="F780" i="7"/>
  <c r="G780" i="7"/>
  <c r="F781" i="7"/>
  <c r="G781" i="7"/>
  <c r="F782" i="7"/>
  <c r="G782" i="7"/>
  <c r="F783" i="7"/>
  <c r="G783" i="7"/>
  <c r="F784" i="7"/>
  <c r="G784" i="7"/>
  <c r="F785" i="7"/>
  <c r="G785" i="7"/>
  <c r="F786" i="7"/>
  <c r="G786" i="7"/>
  <c r="F787" i="7"/>
  <c r="G787" i="7"/>
  <c r="C778" i="7"/>
  <c r="D778" i="7"/>
  <c r="E778" i="7"/>
  <c r="B778" i="7"/>
  <c r="I780" i="3" l="1"/>
  <c r="I782" i="9"/>
  <c r="I780" i="9"/>
  <c r="I783" i="9"/>
  <c r="I779" i="9"/>
  <c r="F778" i="7"/>
  <c r="G778" i="7"/>
  <c r="I786" i="9"/>
  <c r="I785" i="9"/>
  <c r="I784" i="9"/>
  <c r="I781" i="9"/>
  <c r="F778" i="8"/>
  <c r="G778" i="8"/>
  <c r="F779" i="8"/>
  <c r="G779" i="8"/>
  <c r="F780" i="8"/>
  <c r="G780" i="8"/>
  <c r="F781" i="8"/>
  <c r="G781" i="8"/>
  <c r="F782" i="8"/>
  <c r="G782" i="8"/>
  <c r="C777" i="8"/>
  <c r="D777" i="8"/>
  <c r="E777" i="8"/>
  <c r="B777" i="8"/>
  <c r="D778" i="3"/>
  <c r="E778" i="3"/>
  <c r="F778" i="3"/>
  <c r="C778" i="3"/>
  <c r="D221" i="78"/>
  <c r="E221" i="78"/>
  <c r="F221" i="78"/>
  <c r="C221" i="78"/>
  <c r="D777" i="9"/>
  <c r="E777" i="9"/>
  <c r="F777" i="9"/>
  <c r="C777" i="9"/>
  <c r="C777" i="4"/>
  <c r="D777" i="4"/>
  <c r="E777" i="4"/>
  <c r="B777" i="4"/>
  <c r="C777" i="5"/>
  <c r="D777" i="5"/>
  <c r="E777" i="5"/>
  <c r="B777" i="5"/>
  <c r="C448" i="14"/>
  <c r="D448" i="14"/>
  <c r="E448" i="14"/>
  <c r="B448" i="14"/>
  <c r="C777" i="2"/>
  <c r="D777" i="2"/>
  <c r="E777" i="2"/>
  <c r="B777" i="2"/>
  <c r="C777" i="1"/>
  <c r="D777" i="1"/>
  <c r="E777" i="1"/>
  <c r="B777" i="1"/>
  <c r="C777" i="7"/>
  <c r="D777" i="7"/>
  <c r="E777" i="7"/>
  <c r="B777" i="7"/>
  <c r="F777" i="8" l="1"/>
  <c r="H779" i="8"/>
  <c r="G777" i="8"/>
  <c r="H782" i="8"/>
  <c r="H778" i="8"/>
  <c r="H781" i="8"/>
  <c r="H780" i="8"/>
  <c r="C776" i="8"/>
  <c r="D776" i="8"/>
  <c r="E776" i="8"/>
  <c r="B776" i="8"/>
  <c r="D777" i="3"/>
  <c r="E777" i="3"/>
  <c r="F777" i="3"/>
  <c r="C777" i="3"/>
  <c r="D220" i="78"/>
  <c r="E220" i="78"/>
  <c r="F220" i="78"/>
  <c r="C220" i="78"/>
  <c r="D776" i="9"/>
  <c r="E776" i="9"/>
  <c r="F776" i="9"/>
  <c r="C776" i="9"/>
  <c r="C776" i="4"/>
  <c r="D776" i="4"/>
  <c r="E776" i="4"/>
  <c r="B776" i="4"/>
  <c r="C776" i="5"/>
  <c r="D776" i="5"/>
  <c r="E776" i="5"/>
  <c r="B776" i="5"/>
  <c r="C447" i="14"/>
  <c r="D447" i="14"/>
  <c r="E447" i="14"/>
  <c r="B447" i="14"/>
  <c r="C776" i="2"/>
  <c r="D776" i="2"/>
  <c r="E776" i="2"/>
  <c r="B776" i="2"/>
  <c r="C776" i="1"/>
  <c r="D776" i="1"/>
  <c r="E776" i="1"/>
  <c r="B776" i="1"/>
  <c r="C776" i="7"/>
  <c r="D776" i="7"/>
  <c r="E776" i="7"/>
  <c r="B776" i="7"/>
  <c r="H777" i="8" l="1"/>
  <c r="C775" i="8"/>
  <c r="D775" i="8"/>
  <c r="E775" i="8"/>
  <c r="B775" i="8"/>
  <c r="D776" i="3"/>
  <c r="E776" i="3"/>
  <c r="F776" i="3"/>
  <c r="C776" i="3"/>
  <c r="D219" i="78"/>
  <c r="E219" i="78"/>
  <c r="F219" i="78"/>
  <c r="C219" i="78"/>
  <c r="D775" i="9"/>
  <c r="E775" i="9"/>
  <c r="F775" i="9"/>
  <c r="C775" i="9"/>
  <c r="C775" i="4"/>
  <c r="D775" i="4"/>
  <c r="E775" i="4"/>
  <c r="B775" i="4"/>
  <c r="C775" i="5"/>
  <c r="D775" i="5"/>
  <c r="E775" i="5"/>
  <c r="B775" i="5"/>
  <c r="C446" i="14"/>
  <c r="D446" i="14"/>
  <c r="E446" i="14"/>
  <c r="B446" i="14"/>
  <c r="C775" i="2"/>
  <c r="D775" i="2"/>
  <c r="E775" i="2"/>
  <c r="B775" i="2"/>
  <c r="C775" i="1"/>
  <c r="D775" i="1"/>
  <c r="E775" i="1"/>
  <c r="B775" i="1"/>
  <c r="C775" i="7"/>
  <c r="D775" i="7"/>
  <c r="E775" i="7"/>
  <c r="B775" i="7"/>
  <c r="C774" i="8" l="1"/>
  <c r="D774" i="8"/>
  <c r="E774" i="8"/>
  <c r="B774" i="8"/>
  <c r="D775" i="3"/>
  <c r="E775" i="3"/>
  <c r="F775" i="3"/>
  <c r="C775" i="3"/>
  <c r="G219" i="78"/>
  <c r="H219" i="78"/>
  <c r="G220" i="78"/>
  <c r="H220" i="78"/>
  <c r="G221" i="78"/>
  <c r="H221" i="78"/>
  <c r="G222" i="78"/>
  <c r="H222" i="78"/>
  <c r="G223" i="78"/>
  <c r="H223" i="78"/>
  <c r="G224" i="78"/>
  <c r="H224" i="78"/>
  <c r="G225" i="78"/>
  <c r="H225" i="78"/>
  <c r="G226" i="78"/>
  <c r="H226" i="78"/>
  <c r="G227" i="78"/>
  <c r="H227" i="78"/>
  <c r="D218" i="78"/>
  <c r="E218" i="78"/>
  <c r="F218" i="78"/>
  <c r="C218" i="78"/>
  <c r="D774" i="9"/>
  <c r="E774" i="9"/>
  <c r="F774" i="9"/>
  <c r="C774" i="9"/>
  <c r="C774" i="4"/>
  <c r="D774" i="4"/>
  <c r="E774" i="4"/>
  <c r="B774" i="4"/>
  <c r="C774" i="5"/>
  <c r="D774" i="5"/>
  <c r="E774" i="5"/>
  <c r="B774" i="5"/>
  <c r="C445" i="14"/>
  <c r="D445" i="14"/>
  <c r="E445" i="14"/>
  <c r="B445" i="14"/>
  <c r="C774" i="2"/>
  <c r="D774" i="2"/>
  <c r="E774" i="2"/>
  <c r="B774" i="2"/>
  <c r="C774" i="1"/>
  <c r="D774" i="1"/>
  <c r="E774" i="1"/>
  <c r="B774" i="1"/>
  <c r="C774" i="7"/>
  <c r="E774" i="7"/>
  <c r="B774" i="7"/>
  <c r="I219" i="78" l="1"/>
  <c r="I226" i="78"/>
  <c r="I222" i="78"/>
  <c r="I227" i="78"/>
  <c r="I225" i="78"/>
  <c r="I224" i="78"/>
  <c r="I223" i="78"/>
  <c r="I221" i="78"/>
  <c r="I220" i="78"/>
  <c r="C773" i="8"/>
  <c r="D773" i="8"/>
  <c r="E773" i="8"/>
  <c r="B773" i="8"/>
  <c r="D774" i="3"/>
  <c r="E774" i="3"/>
  <c r="F774" i="3"/>
  <c r="C774" i="3"/>
  <c r="D217" i="78"/>
  <c r="E217" i="78"/>
  <c r="F217" i="78"/>
  <c r="C217" i="78"/>
  <c r="D773" i="9"/>
  <c r="E773" i="9"/>
  <c r="F773" i="9"/>
  <c r="C773" i="9"/>
  <c r="C773" i="4"/>
  <c r="D773" i="4"/>
  <c r="E773" i="4"/>
  <c r="B773" i="4"/>
  <c r="C773" i="5"/>
  <c r="D773" i="5"/>
  <c r="E773" i="5"/>
  <c r="B773" i="5"/>
  <c r="C444" i="14"/>
  <c r="D444" i="14"/>
  <c r="E444" i="14"/>
  <c r="B444" i="14"/>
  <c r="C773" i="2"/>
  <c r="D773" i="2"/>
  <c r="E773" i="2"/>
  <c r="B773" i="2"/>
  <c r="C773" i="1"/>
  <c r="D773" i="1"/>
  <c r="E773" i="1"/>
  <c r="B773" i="1"/>
  <c r="C773" i="7"/>
  <c r="E773" i="7"/>
  <c r="B773" i="7"/>
  <c r="C772" i="8" l="1"/>
  <c r="D772" i="8"/>
  <c r="E772" i="8"/>
  <c r="B772" i="8"/>
  <c r="D773" i="3"/>
  <c r="E773" i="3"/>
  <c r="F773" i="3"/>
  <c r="C773" i="3"/>
  <c r="D216" i="78"/>
  <c r="E216" i="78"/>
  <c r="F216" i="78"/>
  <c r="C216" i="78"/>
  <c r="D772" i="9"/>
  <c r="E772" i="9"/>
  <c r="F772" i="9"/>
  <c r="C772" i="9"/>
  <c r="C772" i="4"/>
  <c r="D772" i="4"/>
  <c r="E772" i="4"/>
  <c r="B772" i="4"/>
  <c r="C772" i="5"/>
  <c r="D772" i="5"/>
  <c r="E772" i="5"/>
  <c r="B772" i="5"/>
  <c r="C443" i="14"/>
  <c r="D443" i="14"/>
  <c r="E443" i="14"/>
  <c r="B443" i="14"/>
  <c r="C772" i="2"/>
  <c r="D772" i="2"/>
  <c r="E772" i="2"/>
  <c r="B772" i="2"/>
  <c r="C772" i="1"/>
  <c r="D772" i="1"/>
  <c r="E772" i="1"/>
  <c r="B772" i="1"/>
  <c r="C772" i="7"/>
  <c r="E772" i="7"/>
  <c r="B772" i="7"/>
  <c r="C771" i="8" l="1"/>
  <c r="D771" i="8"/>
  <c r="E771" i="8"/>
  <c r="B771" i="8"/>
  <c r="D772" i="3"/>
  <c r="E772" i="3"/>
  <c r="F772" i="3"/>
  <c r="C772" i="3"/>
  <c r="D215" i="78"/>
  <c r="E215" i="78"/>
  <c r="F215" i="78"/>
  <c r="C215" i="78"/>
  <c r="D771" i="9"/>
  <c r="E771" i="9"/>
  <c r="F771" i="9"/>
  <c r="C771" i="9"/>
  <c r="F772" i="4"/>
  <c r="G772" i="4"/>
  <c r="F773" i="4"/>
  <c r="G773" i="4"/>
  <c r="F774" i="4"/>
  <c r="G774" i="4"/>
  <c r="F775" i="4"/>
  <c r="G775" i="4"/>
  <c r="F776" i="4"/>
  <c r="G776" i="4"/>
  <c r="F777" i="4"/>
  <c r="G777" i="4"/>
  <c r="F778" i="4"/>
  <c r="G778" i="4"/>
  <c r="F779" i="4"/>
  <c r="G779" i="4"/>
  <c r="F780" i="4"/>
  <c r="G780" i="4"/>
  <c r="F781" i="4"/>
  <c r="G781" i="4"/>
  <c r="C771" i="4"/>
  <c r="D771" i="4"/>
  <c r="E771" i="4"/>
  <c r="B771" i="4"/>
  <c r="C771" i="5"/>
  <c r="D771" i="5"/>
  <c r="E771" i="5"/>
  <c r="B771" i="5"/>
  <c r="C442" i="14"/>
  <c r="D442" i="14"/>
  <c r="E442" i="14"/>
  <c r="B442" i="14"/>
  <c r="C771" i="2"/>
  <c r="D771" i="2"/>
  <c r="E771" i="2"/>
  <c r="B771" i="2"/>
  <c r="C771" i="1"/>
  <c r="D771" i="1"/>
  <c r="E771" i="1"/>
  <c r="B771" i="1"/>
  <c r="C771" i="7"/>
  <c r="E771" i="7"/>
  <c r="B771" i="7"/>
  <c r="H779" i="4" l="1"/>
  <c r="H775" i="4"/>
  <c r="H778" i="4"/>
  <c r="H781" i="4"/>
  <c r="I782" i="4"/>
  <c r="H774" i="4"/>
  <c r="H780" i="4"/>
  <c r="H777" i="4"/>
  <c r="H776" i="4"/>
  <c r="H772" i="4"/>
  <c r="I773" i="4"/>
  <c r="I781" i="4"/>
  <c r="I780" i="4"/>
  <c r="I779" i="4"/>
  <c r="I778" i="4"/>
  <c r="I777" i="4"/>
  <c r="I776" i="4"/>
  <c r="I775" i="4"/>
  <c r="I774" i="4"/>
  <c r="H773" i="4"/>
  <c r="C770" i="8" l="1"/>
  <c r="D770" i="8"/>
  <c r="E770" i="8"/>
  <c r="B770" i="8"/>
  <c r="D771" i="3"/>
  <c r="E771" i="3"/>
  <c r="F771" i="3"/>
  <c r="C771" i="3"/>
  <c r="D214" i="78"/>
  <c r="E214" i="78"/>
  <c r="F214" i="78"/>
  <c r="C214" i="78"/>
  <c r="D770" i="9"/>
  <c r="E770" i="9"/>
  <c r="F770" i="9"/>
  <c r="C770" i="9"/>
  <c r="C770" i="4"/>
  <c r="D770" i="4"/>
  <c r="E770" i="4"/>
  <c r="B770" i="4"/>
  <c r="C770" i="5"/>
  <c r="D770" i="5"/>
  <c r="E770" i="5"/>
  <c r="B770" i="5"/>
  <c r="C441" i="14"/>
  <c r="D441" i="14"/>
  <c r="E441" i="14"/>
  <c r="B441" i="14"/>
  <c r="C770" i="2"/>
  <c r="D770" i="2"/>
  <c r="E770" i="2"/>
  <c r="B770" i="2"/>
  <c r="C770" i="1"/>
  <c r="D770" i="1"/>
  <c r="E770" i="1"/>
  <c r="B770" i="1"/>
  <c r="C770" i="7"/>
  <c r="E770" i="7"/>
  <c r="B770" i="7"/>
  <c r="C769" i="8" l="1"/>
  <c r="D769" i="8"/>
  <c r="E769" i="8"/>
  <c r="B769" i="8"/>
  <c r="D770" i="3"/>
  <c r="E770" i="3"/>
  <c r="F770" i="3"/>
  <c r="C770" i="3"/>
  <c r="D213" i="78"/>
  <c r="E213" i="78"/>
  <c r="F213" i="78"/>
  <c r="C213" i="78"/>
  <c r="D769" i="9"/>
  <c r="E769" i="9"/>
  <c r="F769" i="9"/>
  <c r="C769" i="9"/>
  <c r="C769" i="4"/>
  <c r="D769" i="4"/>
  <c r="E769" i="4"/>
  <c r="B769" i="4"/>
  <c r="C769" i="5"/>
  <c r="D769" i="5"/>
  <c r="E769" i="5"/>
  <c r="B769" i="5"/>
  <c r="F441" i="14"/>
  <c r="G441" i="14"/>
  <c r="F442" i="14"/>
  <c r="G442" i="14"/>
  <c r="F443" i="14"/>
  <c r="G443" i="14"/>
  <c r="F444" i="14"/>
  <c r="G444" i="14"/>
  <c r="F445" i="14"/>
  <c r="G445" i="14"/>
  <c r="F446" i="14"/>
  <c r="G446" i="14"/>
  <c r="F447" i="14"/>
  <c r="G447" i="14"/>
  <c r="F448" i="14"/>
  <c r="G448" i="14"/>
  <c r="F449" i="14"/>
  <c r="G449" i="14"/>
  <c r="F450" i="14"/>
  <c r="G450" i="14"/>
  <c r="F451" i="14"/>
  <c r="G451" i="14"/>
  <c r="F452" i="14"/>
  <c r="G452" i="14"/>
  <c r="F453" i="14"/>
  <c r="G453" i="14"/>
  <c r="F454" i="14"/>
  <c r="G454" i="14"/>
  <c r="F455" i="14"/>
  <c r="G455" i="14"/>
  <c r="C440" i="14"/>
  <c r="D440" i="14"/>
  <c r="E440" i="14"/>
  <c r="B440" i="14"/>
  <c r="C769" i="2"/>
  <c r="D769" i="2"/>
  <c r="E769" i="2"/>
  <c r="B769" i="2"/>
  <c r="C769" i="1"/>
  <c r="D769" i="1"/>
  <c r="E769" i="1"/>
  <c r="B769" i="1"/>
  <c r="C769" i="7"/>
  <c r="D769" i="7"/>
  <c r="E769" i="7"/>
  <c r="B769" i="7"/>
  <c r="C768" i="8" l="1"/>
  <c r="D768" i="8"/>
  <c r="E768" i="8"/>
  <c r="B768" i="8"/>
  <c r="D769" i="3"/>
  <c r="E769" i="3"/>
  <c r="F769" i="3"/>
  <c r="C769" i="3"/>
  <c r="G213" i="78"/>
  <c r="G214" i="78"/>
  <c r="G215" i="78"/>
  <c r="G216" i="78"/>
  <c r="G217" i="78"/>
  <c r="G218" i="78"/>
  <c r="D212" i="78"/>
  <c r="E212" i="78"/>
  <c r="F212" i="78"/>
  <c r="C212" i="78"/>
  <c r="D768" i="9"/>
  <c r="E768" i="9"/>
  <c r="F768" i="9"/>
  <c r="C768" i="9"/>
  <c r="C768" i="4"/>
  <c r="D768" i="4"/>
  <c r="E768" i="4"/>
  <c r="B768" i="4"/>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I815" i="5" s="1"/>
  <c r="G814" i="5"/>
  <c r="C768" i="5"/>
  <c r="D768" i="5"/>
  <c r="E768" i="5"/>
  <c r="B768" i="5"/>
  <c r="C439" i="14"/>
  <c r="D439" i="14"/>
  <c r="E439" i="14"/>
  <c r="B439" i="14"/>
  <c r="C768" i="2"/>
  <c r="D768" i="2"/>
  <c r="E768" i="2"/>
  <c r="B768" i="2"/>
  <c r="G782" i="1"/>
  <c r="F769" i="1"/>
  <c r="F770" i="1"/>
  <c r="F771" i="1"/>
  <c r="F772" i="1"/>
  <c r="F773" i="1"/>
  <c r="F774" i="1"/>
  <c r="F775" i="1"/>
  <c r="F776" i="1"/>
  <c r="F777" i="1"/>
  <c r="F778" i="1"/>
  <c r="F779" i="1"/>
  <c r="F780" i="1"/>
  <c r="F781" i="1"/>
  <c r="F782" i="1"/>
  <c r="C768" i="1"/>
  <c r="D768" i="1"/>
  <c r="E768" i="1"/>
  <c r="B768" i="1"/>
  <c r="C768" i="7"/>
  <c r="D768" i="7"/>
  <c r="E768" i="7"/>
  <c r="B768" i="7"/>
  <c r="F768" i="1" l="1"/>
  <c r="H813" i="5"/>
  <c r="G212" i="78"/>
  <c r="J782" i="1"/>
  <c r="H782" i="1"/>
  <c r="J783" i="1"/>
  <c r="H811" i="5"/>
  <c r="I814" i="5"/>
  <c r="I811" i="5"/>
  <c r="I810" i="5"/>
  <c r="I813" i="5"/>
  <c r="H812" i="5"/>
  <c r="H809" i="5"/>
  <c r="I809" i="5"/>
  <c r="H807" i="5"/>
  <c r="I807" i="5"/>
  <c r="H805" i="5"/>
  <c r="I805" i="5"/>
  <c r="H803" i="5"/>
  <c r="I803" i="5"/>
  <c r="H801" i="5"/>
  <c r="I801" i="5"/>
  <c r="H799" i="5"/>
  <c r="I799" i="5"/>
  <c r="H797" i="5"/>
  <c r="I797" i="5"/>
  <c r="H795" i="5"/>
  <c r="I795" i="5"/>
  <c r="H793" i="5"/>
  <c r="I793" i="5"/>
  <c r="H791" i="5"/>
  <c r="I791" i="5"/>
  <c r="H789" i="5"/>
  <c r="I789" i="5"/>
  <c r="H787" i="5"/>
  <c r="I787" i="5"/>
  <c r="H785" i="5"/>
  <c r="I785" i="5"/>
  <c r="H783" i="5"/>
  <c r="I783" i="5"/>
  <c r="H781" i="5"/>
  <c r="I781" i="5"/>
  <c r="H779" i="5"/>
  <c r="I779" i="5"/>
  <c r="H777" i="5"/>
  <c r="I777" i="5"/>
  <c r="H775" i="5"/>
  <c r="I775" i="5"/>
  <c r="H773" i="5"/>
  <c r="I773" i="5"/>
  <c r="H771" i="5"/>
  <c r="I771" i="5"/>
  <c r="H814" i="5"/>
  <c r="I812" i="5"/>
  <c r="H810" i="5"/>
  <c r="H808" i="5"/>
  <c r="I808" i="5"/>
  <c r="H806" i="5"/>
  <c r="I806" i="5"/>
  <c r="H804" i="5"/>
  <c r="I804" i="5"/>
  <c r="H802" i="5"/>
  <c r="I802" i="5"/>
  <c r="H800" i="5"/>
  <c r="I800" i="5"/>
  <c r="H798" i="5"/>
  <c r="I798" i="5"/>
  <c r="H796" i="5"/>
  <c r="I796" i="5"/>
  <c r="H794" i="5"/>
  <c r="I794" i="5"/>
  <c r="H792" i="5"/>
  <c r="I792" i="5"/>
  <c r="H790" i="5"/>
  <c r="I790" i="5"/>
  <c r="H788" i="5"/>
  <c r="I788" i="5"/>
  <c r="H786" i="5"/>
  <c r="I786" i="5"/>
  <c r="H784" i="5"/>
  <c r="I784" i="5"/>
  <c r="H782" i="5"/>
  <c r="I782" i="5"/>
  <c r="H780" i="5"/>
  <c r="I780" i="5"/>
  <c r="H778" i="5"/>
  <c r="I778" i="5"/>
  <c r="H776" i="5"/>
  <c r="I776" i="5"/>
  <c r="H774" i="5"/>
  <c r="I774" i="5"/>
  <c r="H772" i="5"/>
  <c r="I772" i="5"/>
  <c r="H770" i="5"/>
  <c r="C767" i="8" l="1"/>
  <c r="D767" i="8"/>
  <c r="E767" i="8"/>
  <c r="B767" i="8"/>
  <c r="D768" i="3"/>
  <c r="E768" i="3"/>
  <c r="F768" i="3"/>
  <c r="C768" i="3"/>
  <c r="G769" i="3"/>
  <c r="H769" i="3"/>
  <c r="G770" i="3"/>
  <c r="H770" i="3"/>
  <c r="G771" i="3"/>
  <c r="H771" i="3"/>
  <c r="G772" i="3"/>
  <c r="H772" i="3"/>
  <c r="G773" i="3"/>
  <c r="H773" i="3"/>
  <c r="G774" i="3"/>
  <c r="H774" i="3"/>
  <c r="G775" i="3"/>
  <c r="H775" i="3"/>
  <c r="G776" i="3"/>
  <c r="H776" i="3"/>
  <c r="G777" i="3"/>
  <c r="H777" i="3"/>
  <c r="G778" i="3"/>
  <c r="H778" i="3"/>
  <c r="G779" i="3"/>
  <c r="H779" i="3"/>
  <c r="D211" i="78"/>
  <c r="E211" i="78"/>
  <c r="F211" i="78"/>
  <c r="C211" i="78"/>
  <c r="G768" i="9"/>
  <c r="H768" i="9"/>
  <c r="G769" i="9"/>
  <c r="H769" i="9"/>
  <c r="G770" i="9"/>
  <c r="H770" i="9"/>
  <c r="G771" i="9"/>
  <c r="H771" i="9"/>
  <c r="G772" i="9"/>
  <c r="H772" i="9"/>
  <c r="G773" i="9"/>
  <c r="H773" i="9"/>
  <c r="G774" i="9"/>
  <c r="H774" i="9"/>
  <c r="G775" i="9"/>
  <c r="H775" i="9"/>
  <c r="G776" i="9"/>
  <c r="H776" i="9"/>
  <c r="G777" i="9"/>
  <c r="H777" i="9"/>
  <c r="G778" i="9"/>
  <c r="H778" i="9"/>
  <c r="D767" i="9"/>
  <c r="E767" i="9"/>
  <c r="F767" i="9"/>
  <c r="C767" i="9"/>
  <c r="C767" i="4"/>
  <c r="D767" i="4"/>
  <c r="E767" i="4"/>
  <c r="B767" i="4"/>
  <c r="C767" i="5"/>
  <c r="D767" i="5"/>
  <c r="E767" i="5"/>
  <c r="B767" i="5"/>
  <c r="C438" i="14"/>
  <c r="D438" i="14"/>
  <c r="E438" i="14"/>
  <c r="B438" i="14"/>
  <c r="C767" i="2"/>
  <c r="D767" i="2"/>
  <c r="E767" i="2"/>
  <c r="B767" i="2"/>
  <c r="C767" i="1"/>
  <c r="D767" i="1"/>
  <c r="E767" i="1"/>
  <c r="B767" i="1"/>
  <c r="C767" i="7"/>
  <c r="E767" i="7"/>
  <c r="B767" i="7"/>
  <c r="I775" i="3" l="1"/>
  <c r="I778" i="9"/>
  <c r="I774" i="9"/>
  <c r="I772" i="9"/>
  <c r="I770" i="9"/>
  <c r="I776" i="3"/>
  <c r="G211" i="78"/>
  <c r="I770" i="3"/>
  <c r="F767" i="1"/>
  <c r="I769" i="9"/>
  <c r="I777" i="3"/>
  <c r="I771" i="3"/>
  <c r="I779" i="3"/>
  <c r="I778" i="3"/>
  <c r="I777" i="9"/>
  <c r="I776" i="9"/>
  <c r="I775" i="9"/>
  <c r="I774" i="3"/>
  <c r="I773" i="9"/>
  <c r="I773" i="3"/>
  <c r="I772" i="3"/>
  <c r="I771" i="9"/>
  <c r="I769" i="3"/>
  <c r="I768" i="9"/>
  <c r="C766" i="8"/>
  <c r="D766" i="8"/>
  <c r="E766" i="8"/>
  <c r="B766" i="8"/>
  <c r="F768" i="8" l="1"/>
  <c r="G768" i="8"/>
  <c r="F769" i="8"/>
  <c r="G769" i="8"/>
  <c r="F770" i="8"/>
  <c r="G770" i="8"/>
  <c r="F771" i="8"/>
  <c r="G771" i="8"/>
  <c r="F772" i="8"/>
  <c r="G772" i="8"/>
  <c r="F773" i="8"/>
  <c r="G773" i="8"/>
  <c r="F774" i="8"/>
  <c r="G774" i="8"/>
  <c r="F775" i="8"/>
  <c r="G775" i="8"/>
  <c r="F776" i="8"/>
  <c r="G776" i="8"/>
  <c r="D767" i="3"/>
  <c r="E767" i="3"/>
  <c r="F767" i="3"/>
  <c r="C767" i="3"/>
  <c r="D210" i="78"/>
  <c r="E210" i="78"/>
  <c r="F210" i="78"/>
  <c r="C210" i="78"/>
  <c r="D766" i="9"/>
  <c r="E766" i="9"/>
  <c r="F766" i="9"/>
  <c r="C766" i="9"/>
  <c r="C766" i="4"/>
  <c r="D766" i="4"/>
  <c r="E766" i="4"/>
  <c r="B766" i="4"/>
  <c r="C766" i="5"/>
  <c r="D766" i="5"/>
  <c r="E766" i="5"/>
  <c r="B766" i="5"/>
  <c r="C437" i="14"/>
  <c r="D437" i="14"/>
  <c r="E437" i="14"/>
  <c r="B437" i="14"/>
  <c r="C766" i="2"/>
  <c r="D766" i="2"/>
  <c r="E766" i="2"/>
  <c r="B766" i="2"/>
  <c r="J768" i="1"/>
  <c r="J769" i="1"/>
  <c r="J770" i="1"/>
  <c r="J771" i="1"/>
  <c r="J772" i="1"/>
  <c r="J773" i="1"/>
  <c r="J774" i="1"/>
  <c r="J775" i="1"/>
  <c r="J776" i="1"/>
  <c r="J777" i="1"/>
  <c r="J778" i="1"/>
  <c r="J779" i="1"/>
  <c r="J780" i="1"/>
  <c r="J781" i="1"/>
  <c r="G767" i="1"/>
  <c r="H767" i="1" s="1"/>
  <c r="G768" i="1"/>
  <c r="H768" i="1" s="1"/>
  <c r="G769" i="1"/>
  <c r="H769" i="1" s="1"/>
  <c r="G770" i="1"/>
  <c r="H770" i="1" s="1"/>
  <c r="G771" i="1"/>
  <c r="H771" i="1" s="1"/>
  <c r="G772" i="1"/>
  <c r="H772" i="1" s="1"/>
  <c r="G773" i="1"/>
  <c r="H773" i="1" s="1"/>
  <c r="G774" i="1"/>
  <c r="H774" i="1" s="1"/>
  <c r="G775" i="1"/>
  <c r="H775" i="1" s="1"/>
  <c r="G776" i="1"/>
  <c r="H776" i="1" s="1"/>
  <c r="G777" i="1"/>
  <c r="H777" i="1" s="1"/>
  <c r="G778" i="1"/>
  <c r="H778" i="1" s="1"/>
  <c r="G779" i="1"/>
  <c r="H779" i="1" s="1"/>
  <c r="G780" i="1"/>
  <c r="H780" i="1" s="1"/>
  <c r="G781" i="1"/>
  <c r="H781" i="1" s="1"/>
  <c r="C766" i="1"/>
  <c r="D766" i="1"/>
  <c r="E766" i="1"/>
  <c r="B766" i="1"/>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C766" i="7"/>
  <c r="D766" i="7"/>
  <c r="E766" i="7"/>
  <c r="B766" i="7"/>
  <c r="H776" i="8" l="1"/>
  <c r="G210" i="78"/>
  <c r="H775" i="8"/>
  <c r="H774" i="8"/>
  <c r="H773" i="8"/>
  <c r="H772" i="8"/>
  <c r="H771" i="8"/>
  <c r="H770" i="8"/>
  <c r="H769" i="8"/>
  <c r="H768" i="8"/>
  <c r="C765" i="8"/>
  <c r="D765" i="8"/>
  <c r="E765" i="8"/>
  <c r="B765" i="8"/>
  <c r="D766" i="3"/>
  <c r="E766" i="3"/>
  <c r="F766" i="3"/>
  <c r="C766" i="3"/>
  <c r="H210" i="78"/>
  <c r="H211" i="78"/>
  <c r="I211" i="78" s="1"/>
  <c r="H212" i="78"/>
  <c r="I212" i="78" s="1"/>
  <c r="H213" i="78"/>
  <c r="I213" i="78" s="1"/>
  <c r="H214" i="78"/>
  <c r="I214" i="78" s="1"/>
  <c r="H215" i="78"/>
  <c r="I215" i="78" s="1"/>
  <c r="H216" i="78"/>
  <c r="I216" i="78" s="1"/>
  <c r="H217" i="78"/>
  <c r="I217" i="78" s="1"/>
  <c r="H218" i="78"/>
  <c r="I218" i="78" s="1"/>
  <c r="D209" i="78"/>
  <c r="E209" i="78"/>
  <c r="F209" i="78"/>
  <c r="C209" i="78"/>
  <c r="D765" i="9"/>
  <c r="E765" i="9"/>
  <c r="F765" i="9"/>
  <c r="C765" i="9"/>
  <c r="C765" i="4"/>
  <c r="D765" i="4"/>
  <c r="E765" i="4"/>
  <c r="B765" i="4"/>
  <c r="C765" i="5"/>
  <c r="D765" i="5"/>
  <c r="E765" i="5"/>
  <c r="B765" i="5"/>
  <c r="C436" i="14"/>
  <c r="D436" i="14"/>
  <c r="E436" i="14"/>
  <c r="B436" i="14"/>
  <c r="C765" i="2"/>
  <c r="D765" i="2"/>
  <c r="E765" i="2"/>
  <c r="B765" i="2"/>
  <c r="C765" i="1"/>
  <c r="D765" i="1"/>
  <c r="E765" i="1"/>
  <c r="B765" i="1"/>
  <c r="C765" i="7"/>
  <c r="E765" i="7"/>
  <c r="B765" i="7"/>
  <c r="I210" i="78" l="1"/>
  <c r="G209" i="78"/>
  <c r="H209" i="78"/>
  <c r="C764" i="8"/>
  <c r="D764" i="8"/>
  <c r="E764" i="8"/>
  <c r="B764" i="8"/>
  <c r="D765" i="3"/>
  <c r="E765" i="3"/>
  <c r="F765" i="3"/>
  <c r="C765" i="3"/>
  <c r="D208" i="78"/>
  <c r="E208" i="78"/>
  <c r="F208" i="78"/>
  <c r="C208" i="78"/>
  <c r="D764" i="9"/>
  <c r="E764" i="9"/>
  <c r="F764" i="9"/>
  <c r="C764" i="9"/>
  <c r="C764" i="4"/>
  <c r="D764" i="4"/>
  <c r="E764" i="4"/>
  <c r="B764" i="4"/>
  <c r="C764" i="5"/>
  <c r="D764" i="5"/>
  <c r="E764" i="5"/>
  <c r="B764" i="5"/>
  <c r="C435" i="14"/>
  <c r="D435" i="14"/>
  <c r="E435" i="14"/>
  <c r="B435" i="14"/>
  <c r="C764" i="2"/>
  <c r="D764" i="2"/>
  <c r="E764" i="2"/>
  <c r="B764" i="2"/>
  <c r="C764" i="1"/>
  <c r="D764" i="1"/>
  <c r="E764" i="1"/>
  <c r="B764" i="1"/>
  <c r="F765" i="7"/>
  <c r="G765" i="7"/>
  <c r="F766" i="7"/>
  <c r="G766" i="7"/>
  <c r="F767" i="7"/>
  <c r="G767" i="7"/>
  <c r="F768" i="7"/>
  <c r="G768" i="7"/>
  <c r="F769" i="7"/>
  <c r="G769" i="7"/>
  <c r="F770" i="7"/>
  <c r="G770" i="7"/>
  <c r="F771" i="7"/>
  <c r="G771" i="7"/>
  <c r="F772" i="7"/>
  <c r="G772" i="7"/>
  <c r="F773" i="7"/>
  <c r="G773" i="7"/>
  <c r="F774" i="7"/>
  <c r="G774" i="7"/>
  <c r="F775" i="7"/>
  <c r="G775" i="7"/>
  <c r="F776" i="7"/>
  <c r="G776" i="7"/>
  <c r="F777" i="7"/>
  <c r="G777" i="7"/>
  <c r="C764" i="7"/>
  <c r="E764" i="7"/>
  <c r="B764" i="7"/>
  <c r="F764" i="7" s="1"/>
  <c r="I209" i="78" l="1"/>
  <c r="G764" i="7"/>
  <c r="H764" i="7" s="1"/>
  <c r="H774" i="7"/>
  <c r="H772" i="7"/>
  <c r="H770" i="7"/>
  <c r="H766" i="7"/>
  <c r="H777" i="7"/>
  <c r="H776" i="7"/>
  <c r="H775" i="7"/>
  <c r="H773" i="7"/>
  <c r="H771" i="7"/>
  <c r="H769" i="7"/>
  <c r="H768" i="7"/>
  <c r="H767" i="7"/>
  <c r="H765" i="7"/>
  <c r="J766" i="7"/>
  <c r="C763" i="8"/>
  <c r="D763" i="8"/>
  <c r="E763" i="8"/>
  <c r="B763" i="8"/>
  <c r="D764" i="3"/>
  <c r="E764" i="3"/>
  <c r="F764" i="3"/>
  <c r="C764" i="3"/>
  <c r="D207" i="78"/>
  <c r="E207" i="78"/>
  <c r="F207" i="78"/>
  <c r="C207" i="78"/>
  <c r="D763" i="9"/>
  <c r="E763" i="9"/>
  <c r="F763" i="9"/>
  <c r="C763" i="9"/>
  <c r="C763" i="4"/>
  <c r="D763" i="4"/>
  <c r="E763" i="4"/>
  <c r="B763" i="4"/>
  <c r="C763" i="5"/>
  <c r="D763" i="5"/>
  <c r="E763" i="5"/>
  <c r="B763" i="5"/>
  <c r="C434" i="14"/>
  <c r="D434" i="14"/>
  <c r="E434" i="14"/>
  <c r="B434" i="14"/>
  <c r="C763" i="2"/>
  <c r="D763" i="2"/>
  <c r="E763" i="2"/>
  <c r="B763" i="2"/>
  <c r="C763" i="1"/>
  <c r="D763" i="1"/>
  <c r="E763" i="1"/>
  <c r="B763" i="1"/>
  <c r="C763" i="7"/>
  <c r="E763" i="7"/>
  <c r="B763" i="7"/>
  <c r="C762" i="8" l="1"/>
  <c r="D762" i="8"/>
  <c r="E762" i="8"/>
  <c r="B762" i="8"/>
  <c r="D763" i="3"/>
  <c r="E763" i="3"/>
  <c r="F763" i="3"/>
  <c r="C763" i="3"/>
  <c r="D206" i="78"/>
  <c r="E206" i="78"/>
  <c r="F206" i="78"/>
  <c r="C206" i="78"/>
  <c r="D762" i="9"/>
  <c r="E762" i="9"/>
  <c r="F762" i="9"/>
  <c r="C762" i="9"/>
  <c r="C762" i="4"/>
  <c r="D762" i="4"/>
  <c r="E762" i="4"/>
  <c r="B762" i="4"/>
  <c r="C762" i="5"/>
  <c r="D762" i="5"/>
  <c r="E762" i="5"/>
  <c r="B762" i="5"/>
  <c r="C433" i="14"/>
  <c r="D433" i="14"/>
  <c r="E433" i="14"/>
  <c r="B433" i="14"/>
  <c r="C762" i="2"/>
  <c r="D762" i="2"/>
  <c r="E762" i="2"/>
  <c r="B762" i="2"/>
  <c r="C762" i="1"/>
  <c r="D762" i="1"/>
  <c r="E762" i="1"/>
  <c r="B762" i="1"/>
  <c r="C762" i="7"/>
  <c r="E762" i="7"/>
  <c r="B762" i="7"/>
  <c r="C761" i="8" l="1"/>
  <c r="D761" i="8"/>
  <c r="E761" i="8"/>
  <c r="B761" i="8"/>
  <c r="D762" i="3"/>
  <c r="E762" i="3"/>
  <c r="F762" i="3"/>
  <c r="C762" i="3"/>
  <c r="D205" i="78"/>
  <c r="E205" i="78"/>
  <c r="F205" i="78"/>
  <c r="C205" i="78"/>
  <c r="D761" i="9"/>
  <c r="E761" i="9"/>
  <c r="F761" i="9"/>
  <c r="C761" i="9"/>
  <c r="C761" i="4"/>
  <c r="D761" i="4"/>
  <c r="E761" i="4"/>
  <c r="B761" i="4"/>
  <c r="C761" i="5"/>
  <c r="D761" i="5"/>
  <c r="E761" i="5"/>
  <c r="B761" i="5"/>
  <c r="C432" i="14"/>
  <c r="D432" i="14"/>
  <c r="E432" i="14"/>
  <c r="B432" i="14"/>
  <c r="C761" i="2"/>
  <c r="D761" i="2"/>
  <c r="E761" i="2"/>
  <c r="B761" i="2"/>
  <c r="C761" i="1"/>
  <c r="D761" i="1"/>
  <c r="E761" i="1"/>
  <c r="B761" i="1"/>
  <c r="C761" i="7"/>
  <c r="D761" i="7"/>
  <c r="E761" i="7"/>
  <c r="B761" i="7"/>
  <c r="C760" i="8" l="1"/>
  <c r="D760" i="8"/>
  <c r="E760" i="8"/>
  <c r="B760" i="8"/>
  <c r="D761" i="3"/>
  <c r="E761" i="3"/>
  <c r="F761" i="3"/>
  <c r="C761" i="3"/>
  <c r="D204" i="78"/>
  <c r="E204" i="78"/>
  <c r="F204" i="78"/>
  <c r="C204" i="78"/>
  <c r="D760" i="9"/>
  <c r="E760" i="9"/>
  <c r="F760" i="9"/>
  <c r="C760" i="9"/>
  <c r="C760" i="4"/>
  <c r="D760" i="4"/>
  <c r="E760" i="4"/>
  <c r="B760" i="4"/>
  <c r="C760" i="5"/>
  <c r="D760" i="5"/>
  <c r="E760" i="5"/>
  <c r="B760" i="5"/>
  <c r="C431" i="14"/>
  <c r="D431" i="14"/>
  <c r="E431" i="14"/>
  <c r="B431" i="14"/>
  <c r="C760" i="2"/>
  <c r="D760" i="2"/>
  <c r="E760" i="2"/>
  <c r="B760" i="2"/>
  <c r="C760" i="1"/>
  <c r="D760" i="1"/>
  <c r="E760" i="1"/>
  <c r="B760" i="1"/>
  <c r="C760" i="7"/>
  <c r="D760" i="7"/>
  <c r="E760" i="7"/>
  <c r="B760" i="7"/>
  <c r="F760" i="8" l="1"/>
  <c r="C759" i="8"/>
  <c r="D759" i="8"/>
  <c r="E759" i="8"/>
  <c r="B759" i="8"/>
  <c r="D760" i="3"/>
  <c r="E760" i="3"/>
  <c r="F760" i="3"/>
  <c r="C760" i="3"/>
  <c r="D203" i="78"/>
  <c r="E203" i="78"/>
  <c r="F203" i="78"/>
  <c r="C203" i="78"/>
  <c r="D759" i="9"/>
  <c r="E759" i="9"/>
  <c r="F759" i="9"/>
  <c r="C759" i="9"/>
  <c r="C759" i="4"/>
  <c r="D759" i="4"/>
  <c r="E759" i="4"/>
  <c r="B759" i="4"/>
  <c r="C759" i="5"/>
  <c r="D759" i="5"/>
  <c r="E759" i="5"/>
  <c r="B759" i="5"/>
  <c r="C430" i="14"/>
  <c r="D430" i="14"/>
  <c r="E430" i="14"/>
  <c r="B430" i="14"/>
  <c r="C759" i="2"/>
  <c r="D759" i="2"/>
  <c r="E759" i="2"/>
  <c r="B759" i="2"/>
  <c r="C759" i="1"/>
  <c r="D759" i="1"/>
  <c r="E759" i="1"/>
  <c r="B759" i="1"/>
  <c r="C759" i="7"/>
  <c r="E759" i="7"/>
  <c r="B759" i="7"/>
  <c r="J55" i="291" l="1"/>
  <c r="J51" i="291"/>
  <c r="J23" i="291"/>
  <c r="J21" i="291"/>
  <c r="J64" i="291" l="1"/>
  <c r="C758" i="8"/>
  <c r="D758" i="8"/>
  <c r="E758" i="8"/>
  <c r="B758" i="8"/>
  <c r="D759" i="3"/>
  <c r="E759" i="3"/>
  <c r="F759" i="3"/>
  <c r="C759" i="3"/>
  <c r="D202" i="78"/>
  <c r="E202" i="78"/>
  <c r="F202" i="78"/>
  <c r="C202" i="78"/>
  <c r="G203" i="78"/>
  <c r="H203" i="78"/>
  <c r="G204" i="78"/>
  <c r="H204" i="78"/>
  <c r="G205" i="78"/>
  <c r="H205" i="78"/>
  <c r="G206" i="78"/>
  <c r="H206" i="78"/>
  <c r="G207" i="78"/>
  <c r="H207" i="78"/>
  <c r="G208" i="78"/>
  <c r="H208" i="78"/>
  <c r="D758" i="9"/>
  <c r="E758" i="9"/>
  <c r="F758" i="9"/>
  <c r="C758" i="9"/>
  <c r="F759" i="4"/>
  <c r="G759" i="4"/>
  <c r="F760" i="4"/>
  <c r="G760" i="4"/>
  <c r="F761" i="4"/>
  <c r="G761" i="4"/>
  <c r="F762" i="4"/>
  <c r="G762" i="4"/>
  <c r="F763" i="4"/>
  <c r="G763" i="4"/>
  <c r="F764" i="4"/>
  <c r="G764" i="4"/>
  <c r="F765" i="4"/>
  <c r="G765" i="4"/>
  <c r="F766" i="4"/>
  <c r="G766" i="4"/>
  <c r="F767" i="4"/>
  <c r="G767" i="4"/>
  <c r="F768" i="4"/>
  <c r="G768" i="4"/>
  <c r="F769" i="4"/>
  <c r="G769" i="4"/>
  <c r="F770" i="4"/>
  <c r="G770" i="4"/>
  <c r="F771" i="4"/>
  <c r="G771" i="4"/>
  <c r="C758" i="4"/>
  <c r="D758" i="4"/>
  <c r="E758" i="4"/>
  <c r="B758" i="4"/>
  <c r="F759" i="5"/>
  <c r="G759" i="5"/>
  <c r="F760" i="5"/>
  <c r="G760" i="5"/>
  <c r="F761" i="5"/>
  <c r="G761" i="5"/>
  <c r="F762" i="5"/>
  <c r="G762" i="5"/>
  <c r="F763" i="5"/>
  <c r="G763" i="5"/>
  <c r="F764" i="5"/>
  <c r="G764" i="5"/>
  <c r="F765" i="5"/>
  <c r="G765" i="5"/>
  <c r="F766" i="5"/>
  <c r="G766" i="5"/>
  <c r="F767" i="5"/>
  <c r="G767" i="5"/>
  <c r="F768" i="5"/>
  <c r="G768" i="5"/>
  <c r="F769" i="5"/>
  <c r="I770" i="5" s="1"/>
  <c r="G769" i="5"/>
  <c r="C758" i="5"/>
  <c r="D758" i="5"/>
  <c r="E758" i="5"/>
  <c r="B758" i="5"/>
  <c r="F430" i="14"/>
  <c r="G430" i="14"/>
  <c r="F431" i="14"/>
  <c r="G431" i="14"/>
  <c r="F432" i="14"/>
  <c r="G432" i="14"/>
  <c r="F433" i="14"/>
  <c r="G433" i="14"/>
  <c r="F434" i="14"/>
  <c r="G434" i="14"/>
  <c r="F435" i="14"/>
  <c r="G435" i="14"/>
  <c r="F436" i="14"/>
  <c r="G436" i="14"/>
  <c r="F437" i="14"/>
  <c r="G437" i="14"/>
  <c r="F438" i="14"/>
  <c r="G438" i="14"/>
  <c r="F439" i="14"/>
  <c r="G439" i="14"/>
  <c r="F440" i="14"/>
  <c r="G440" i="14"/>
  <c r="C429" i="14"/>
  <c r="D429" i="14"/>
  <c r="E429" i="14"/>
  <c r="B429" i="14"/>
  <c r="C758" i="2"/>
  <c r="D758" i="2"/>
  <c r="E758" i="2"/>
  <c r="B758" i="2"/>
  <c r="C758" i="1"/>
  <c r="D758" i="1"/>
  <c r="E758" i="1"/>
  <c r="B758" i="1"/>
  <c r="C758" i="7"/>
  <c r="E758" i="7"/>
  <c r="B758" i="7"/>
  <c r="I204" i="78" l="1"/>
  <c r="F429" i="14"/>
  <c r="F758" i="4"/>
  <c r="I759" i="4" s="1"/>
  <c r="G429" i="14"/>
  <c r="H768" i="5"/>
  <c r="H762" i="5"/>
  <c r="H760" i="5"/>
  <c r="G758" i="4"/>
  <c r="H767" i="4"/>
  <c r="H764" i="4"/>
  <c r="H771" i="4"/>
  <c r="I772" i="4"/>
  <c r="H767" i="5"/>
  <c r="H765" i="5"/>
  <c r="H763" i="5"/>
  <c r="H761" i="5"/>
  <c r="H770" i="4"/>
  <c r="H766" i="4"/>
  <c r="H762" i="4"/>
  <c r="I771" i="4"/>
  <c r="H769" i="4"/>
  <c r="I770" i="4"/>
  <c r="I769" i="4"/>
  <c r="H768" i="4"/>
  <c r="I769" i="5"/>
  <c r="I768" i="4"/>
  <c r="I767" i="4"/>
  <c r="H766" i="5"/>
  <c r="H765" i="4"/>
  <c r="I766" i="4"/>
  <c r="I765" i="4"/>
  <c r="I208" i="78"/>
  <c r="H764" i="5"/>
  <c r="I207" i="78"/>
  <c r="H763" i="4"/>
  <c r="I764" i="4"/>
  <c r="I206" i="78"/>
  <c r="I763" i="4"/>
  <c r="I205" i="78"/>
  <c r="H761" i="4"/>
  <c r="I762" i="4"/>
  <c r="I761" i="4"/>
  <c r="I760" i="4"/>
  <c r="H760" i="4"/>
  <c r="I203" i="78"/>
  <c r="H759" i="4"/>
  <c r="I768" i="5"/>
  <c r="I767" i="5"/>
  <c r="I766" i="5"/>
  <c r="I765" i="5"/>
  <c r="I764" i="5"/>
  <c r="I763" i="5"/>
  <c r="I762" i="5"/>
  <c r="I761" i="5"/>
  <c r="I760" i="5"/>
  <c r="H769" i="5"/>
  <c r="H759" i="5"/>
  <c r="H758" i="4" l="1"/>
  <c r="C757" i="8"/>
  <c r="D757" i="8"/>
  <c r="E757" i="8"/>
  <c r="B757" i="8"/>
  <c r="D758" i="3"/>
  <c r="E758" i="3"/>
  <c r="F758" i="3"/>
  <c r="C758" i="3"/>
  <c r="D201" i="78"/>
  <c r="E201" i="78"/>
  <c r="F201" i="78"/>
  <c r="C201" i="78"/>
  <c r="D757" i="9"/>
  <c r="E757" i="9"/>
  <c r="F757" i="9"/>
  <c r="C757" i="9"/>
  <c r="C757" i="4"/>
  <c r="D757" i="4"/>
  <c r="E757" i="4"/>
  <c r="B757" i="4"/>
  <c r="C757" i="5"/>
  <c r="D757" i="5"/>
  <c r="E757" i="5"/>
  <c r="B757" i="5"/>
  <c r="C428" i="14"/>
  <c r="D428" i="14"/>
  <c r="E428" i="14"/>
  <c r="B428" i="14"/>
  <c r="C757" i="2"/>
  <c r="D757" i="2"/>
  <c r="E757" i="2"/>
  <c r="B757" i="2"/>
  <c r="C757" i="1"/>
  <c r="D757" i="1"/>
  <c r="E757" i="1"/>
  <c r="B757" i="1"/>
  <c r="C757" i="7"/>
  <c r="E757" i="7"/>
  <c r="B757" i="7"/>
  <c r="F757" i="7" s="1"/>
  <c r="C756" i="8" l="1"/>
  <c r="D756" i="8"/>
  <c r="E756" i="8"/>
  <c r="B756" i="8"/>
  <c r="D757" i="3"/>
  <c r="E757" i="3"/>
  <c r="F757" i="3"/>
  <c r="C757" i="3"/>
  <c r="D200" i="78"/>
  <c r="E200" i="78"/>
  <c r="F200" i="78"/>
  <c r="C200" i="78"/>
  <c r="D756" i="9"/>
  <c r="E756" i="9"/>
  <c r="F756" i="9"/>
  <c r="C756" i="9"/>
  <c r="C756" i="4"/>
  <c r="D756" i="4"/>
  <c r="E756" i="4"/>
  <c r="B756" i="4"/>
  <c r="C756" i="5"/>
  <c r="D756" i="5"/>
  <c r="E756" i="5"/>
  <c r="B756" i="5"/>
  <c r="C427" i="14"/>
  <c r="D427" i="14"/>
  <c r="E427" i="14"/>
  <c r="B427" i="14"/>
  <c r="C756" i="2"/>
  <c r="D756" i="2"/>
  <c r="E756" i="2"/>
  <c r="B756" i="2"/>
  <c r="C756" i="1"/>
  <c r="D756" i="1"/>
  <c r="E756" i="1"/>
  <c r="B756" i="1"/>
  <c r="C756" i="7"/>
  <c r="E756" i="7"/>
  <c r="B756" i="7"/>
  <c r="C755" i="8" l="1"/>
  <c r="D755" i="8"/>
  <c r="E755" i="8"/>
  <c r="B755" i="8"/>
  <c r="D756" i="3"/>
  <c r="E756" i="3"/>
  <c r="F756" i="3"/>
  <c r="C756" i="3"/>
  <c r="D199" i="78"/>
  <c r="E199" i="78"/>
  <c r="F199" i="78"/>
  <c r="C199" i="78"/>
  <c r="D755" i="9"/>
  <c r="E755" i="9"/>
  <c r="F755" i="9"/>
  <c r="C755" i="9"/>
  <c r="C755" i="4"/>
  <c r="D755" i="4"/>
  <c r="E755" i="4"/>
  <c r="B755" i="4"/>
  <c r="C755" i="5"/>
  <c r="D755" i="5"/>
  <c r="E755" i="5"/>
  <c r="B755" i="5"/>
  <c r="C426" i="14"/>
  <c r="D426" i="14"/>
  <c r="E426" i="14"/>
  <c r="B426" i="14"/>
  <c r="C755" i="2"/>
  <c r="D755" i="2"/>
  <c r="E755" i="2"/>
  <c r="B755" i="2"/>
  <c r="C755" i="1"/>
  <c r="D755" i="1"/>
  <c r="E755" i="1"/>
  <c r="B755" i="1"/>
  <c r="C755" i="7"/>
  <c r="D755" i="7"/>
  <c r="E755" i="7"/>
  <c r="B755" i="7"/>
  <c r="C754" i="8" l="1"/>
  <c r="D754" i="8"/>
  <c r="E754" i="8"/>
  <c r="B754" i="8"/>
  <c r="D755" i="3"/>
  <c r="E755" i="3"/>
  <c r="F755" i="3"/>
  <c r="C755" i="3"/>
  <c r="D198" i="78"/>
  <c r="E198" i="78"/>
  <c r="F198" i="78"/>
  <c r="C198" i="78"/>
  <c r="D754" i="9"/>
  <c r="E754" i="9"/>
  <c r="F754" i="9"/>
  <c r="C754" i="9"/>
  <c r="C754" i="4"/>
  <c r="D754" i="4"/>
  <c r="E754" i="4"/>
  <c r="B754" i="4"/>
  <c r="C754" i="5"/>
  <c r="D754" i="5"/>
  <c r="E754" i="5"/>
  <c r="B754" i="5"/>
  <c r="C425" i="14"/>
  <c r="D425" i="14"/>
  <c r="E425" i="14"/>
  <c r="B425" i="14"/>
  <c r="C754" i="2"/>
  <c r="D754" i="2"/>
  <c r="E754" i="2"/>
  <c r="B754" i="2"/>
  <c r="C754" i="1"/>
  <c r="D754" i="1"/>
  <c r="E754" i="1"/>
  <c r="B754" i="1"/>
  <c r="C754" i="7"/>
  <c r="E754" i="7"/>
  <c r="B754" i="7"/>
  <c r="C753" i="8" l="1"/>
  <c r="D753" i="8"/>
  <c r="E753" i="8"/>
  <c r="B753" i="8"/>
  <c r="D754" i="3"/>
  <c r="E754" i="3"/>
  <c r="F754" i="3"/>
  <c r="C754" i="3"/>
  <c r="D197" i="78"/>
  <c r="E197" i="78"/>
  <c r="F197" i="78"/>
  <c r="C197" i="78"/>
  <c r="D753" i="9"/>
  <c r="E753" i="9"/>
  <c r="F753" i="9"/>
  <c r="C753" i="9"/>
  <c r="C753" i="4"/>
  <c r="D753" i="4"/>
  <c r="E753" i="4"/>
  <c r="B753" i="4"/>
  <c r="C753" i="5"/>
  <c r="D753" i="5"/>
  <c r="E753" i="5"/>
  <c r="B753" i="5"/>
  <c r="C424" i="14"/>
  <c r="D424" i="14"/>
  <c r="E424" i="14"/>
  <c r="B424" i="14"/>
  <c r="C753" i="2"/>
  <c r="D753" i="2"/>
  <c r="E753" i="2"/>
  <c r="B753" i="2"/>
  <c r="C753" i="1"/>
  <c r="D753" i="1"/>
  <c r="E753" i="1"/>
  <c r="B753" i="1"/>
  <c r="G754" i="7"/>
  <c r="G755" i="7"/>
  <c r="G756" i="7"/>
  <c r="G757" i="7"/>
  <c r="G758" i="7"/>
  <c r="G759" i="7"/>
  <c r="G760" i="7"/>
  <c r="G761" i="7"/>
  <c r="G762" i="7"/>
  <c r="G763" i="7"/>
  <c r="F754" i="7"/>
  <c r="F755" i="7"/>
  <c r="F756" i="7"/>
  <c r="F758" i="7"/>
  <c r="J758" i="7" s="1"/>
  <c r="F759" i="7"/>
  <c r="F760" i="7"/>
  <c r="F761" i="7"/>
  <c r="F762" i="7"/>
  <c r="F763" i="7"/>
  <c r="C753" i="7"/>
  <c r="E753" i="7"/>
  <c r="B753" i="7"/>
  <c r="F753" i="7" s="1"/>
  <c r="H755" i="7" l="1"/>
  <c r="G753" i="7"/>
  <c r="H753" i="7" s="1"/>
  <c r="H754" i="7"/>
  <c r="H763" i="7"/>
  <c r="H762" i="7"/>
  <c r="H761" i="7"/>
  <c r="H760" i="7"/>
  <c r="H759" i="7"/>
  <c r="H758" i="7"/>
  <c r="H757" i="7"/>
  <c r="H756" i="7"/>
  <c r="C752" i="8"/>
  <c r="D752" i="8"/>
  <c r="E752" i="8"/>
  <c r="B752" i="8"/>
  <c r="D753" i="3"/>
  <c r="E753" i="3"/>
  <c r="F753" i="3"/>
  <c r="C753" i="3"/>
  <c r="D196" i="78"/>
  <c r="E196" i="78"/>
  <c r="F196" i="78"/>
  <c r="C196" i="78"/>
  <c r="D752" i="9"/>
  <c r="E752" i="9"/>
  <c r="F752" i="9"/>
  <c r="C752" i="9"/>
  <c r="C752" i="4"/>
  <c r="D752" i="4"/>
  <c r="E752" i="4"/>
  <c r="B752" i="4"/>
  <c r="C752" i="5"/>
  <c r="D752" i="5"/>
  <c r="E752" i="5"/>
  <c r="B752" i="5"/>
  <c r="C423" i="14"/>
  <c r="D423" i="14"/>
  <c r="E423" i="14"/>
  <c r="B423" i="14"/>
  <c r="C752" i="2"/>
  <c r="D752" i="2"/>
  <c r="E752" i="2"/>
  <c r="B752" i="2"/>
  <c r="C752" i="1"/>
  <c r="D752" i="1"/>
  <c r="E752" i="1"/>
  <c r="B752" i="1"/>
  <c r="C752" i="7"/>
  <c r="E752" i="7"/>
  <c r="B752" i="7"/>
  <c r="C751" i="8" l="1"/>
  <c r="D751" i="8"/>
  <c r="E751" i="8"/>
  <c r="B751" i="8"/>
  <c r="D752" i="3"/>
  <c r="E752" i="3"/>
  <c r="F752" i="3"/>
  <c r="C752" i="3"/>
  <c r="G196" i="78"/>
  <c r="H196" i="78"/>
  <c r="G197" i="78"/>
  <c r="H197" i="78"/>
  <c r="G198" i="78"/>
  <c r="H198" i="78"/>
  <c r="G199" i="78"/>
  <c r="H199" i="78"/>
  <c r="G200" i="78"/>
  <c r="H200" i="78"/>
  <c r="G201" i="78"/>
  <c r="H201" i="78"/>
  <c r="G202" i="78"/>
  <c r="H202" i="78"/>
  <c r="D195" i="78"/>
  <c r="E195" i="78"/>
  <c r="F195" i="78"/>
  <c r="C195" i="78"/>
  <c r="D751" i="9"/>
  <c r="E751" i="9"/>
  <c r="F751" i="9"/>
  <c r="C751" i="9"/>
  <c r="C751" i="4"/>
  <c r="D751" i="4"/>
  <c r="E751" i="4"/>
  <c r="B751" i="4"/>
  <c r="C751" i="5"/>
  <c r="D751" i="5"/>
  <c r="E751" i="5"/>
  <c r="B751" i="5"/>
  <c r="C422" i="14"/>
  <c r="D422" i="14"/>
  <c r="E422" i="14"/>
  <c r="B422" i="14"/>
  <c r="C751" i="2"/>
  <c r="D751" i="2"/>
  <c r="E751" i="2"/>
  <c r="B751" i="2"/>
  <c r="C751" i="1"/>
  <c r="D751" i="1"/>
  <c r="E751" i="1"/>
  <c r="B751" i="1"/>
  <c r="H195" i="78" l="1"/>
  <c r="I198" i="78"/>
  <c r="I201" i="78"/>
  <c r="G195" i="78"/>
  <c r="I197" i="78"/>
  <c r="I202" i="78"/>
  <c r="I200" i="78"/>
  <c r="I199" i="78"/>
  <c r="I196" i="78"/>
  <c r="C751" i="7"/>
  <c r="E751" i="7"/>
  <c r="B751" i="7"/>
  <c r="I195" i="78" l="1"/>
  <c r="B134" i="282"/>
  <c r="Q133" i="282"/>
  <c r="C79" i="282"/>
  <c r="C81" i="282"/>
  <c r="C83" i="282"/>
  <c r="C85" i="282"/>
  <c r="C87" i="282"/>
  <c r="C89" i="282"/>
  <c r="C91" i="282"/>
  <c r="C93" i="282"/>
  <c r="C95" i="282"/>
  <c r="C97" i="282"/>
  <c r="C99" i="282"/>
  <c r="C101" i="282"/>
  <c r="C103" i="282"/>
  <c r="C105" i="282"/>
  <c r="C107" i="282"/>
  <c r="C109" i="282"/>
  <c r="C111" i="282"/>
  <c r="C113" i="282"/>
  <c r="C115" i="282"/>
  <c r="C117" i="282"/>
  <c r="C119" i="282"/>
  <c r="C121" i="282"/>
  <c r="C123" i="282"/>
  <c r="C125" i="282"/>
  <c r="C127" i="282"/>
  <c r="C129" i="282"/>
  <c r="C77" i="282"/>
  <c r="C75" i="282"/>
  <c r="C73" i="282"/>
  <c r="C71" i="282"/>
  <c r="C69" i="282"/>
  <c r="C67" i="282"/>
  <c r="C65" i="282"/>
  <c r="C63" i="282"/>
  <c r="C61" i="282"/>
  <c r="C59" i="282"/>
  <c r="C57" i="282"/>
  <c r="C55" i="282"/>
  <c r="C53" i="282"/>
  <c r="C51" i="282"/>
  <c r="C49" i="282"/>
  <c r="C47" i="282"/>
  <c r="C45" i="282"/>
  <c r="C43" i="282"/>
  <c r="C41" i="282"/>
  <c r="C39" i="282"/>
  <c r="C37" i="282"/>
  <c r="C35" i="282"/>
  <c r="C33" i="282"/>
  <c r="C31" i="282"/>
  <c r="C29" i="282"/>
  <c r="C27" i="282"/>
  <c r="C25" i="282"/>
  <c r="C23" i="282"/>
  <c r="C21" i="282"/>
  <c r="C19" i="282"/>
  <c r="C17" i="282"/>
  <c r="C15" i="282"/>
  <c r="C13" i="282"/>
  <c r="C11" i="282"/>
  <c r="C9" i="282"/>
  <c r="B133" i="283"/>
  <c r="B105" i="282"/>
  <c r="B129" i="282"/>
  <c r="B127" i="282"/>
  <c r="B125" i="282"/>
  <c r="B123" i="282"/>
  <c r="B121" i="282"/>
  <c r="B119" i="282"/>
  <c r="B117" i="282"/>
  <c r="B115" i="282"/>
  <c r="B113" i="282"/>
  <c r="B111" i="282"/>
  <c r="B109" i="282"/>
  <c r="B107" i="282"/>
  <c r="B103" i="282"/>
  <c r="B101" i="282"/>
  <c r="B99" i="282"/>
  <c r="B97" i="282"/>
  <c r="B95" i="282"/>
  <c r="B93" i="282"/>
  <c r="B91" i="282" l="1"/>
  <c r="B89" i="282"/>
  <c r="B87" i="282"/>
  <c r="B85" i="282"/>
  <c r="B83" i="282"/>
  <c r="B81" i="282"/>
  <c r="B79" i="282"/>
  <c r="B77" i="282"/>
  <c r="B75" i="282"/>
  <c r="B73" i="282"/>
  <c r="B71" i="282"/>
  <c r="B69" i="282"/>
  <c r="B67" i="282"/>
  <c r="B65" i="282"/>
  <c r="B63" i="282"/>
  <c r="B61" i="282"/>
  <c r="B59" i="282"/>
  <c r="B57" i="282"/>
  <c r="B55" i="282"/>
  <c r="B53" i="282"/>
  <c r="B51" i="282"/>
  <c r="B49" i="282"/>
  <c r="B47" i="282"/>
  <c r="B45" i="282"/>
  <c r="B43" i="282"/>
  <c r="B41" i="282"/>
  <c r="B39" i="282"/>
  <c r="B37" i="282"/>
  <c r="B35" i="282"/>
  <c r="B33" i="282"/>
  <c r="B31" i="282"/>
  <c r="B29" i="282"/>
  <c r="B27" i="282"/>
  <c r="N27" i="282" s="1"/>
  <c r="B25" i="282"/>
  <c r="N25" i="282" s="1"/>
  <c r="B23" i="282"/>
  <c r="N23" i="282" s="1"/>
  <c r="B21" i="282"/>
  <c r="N21" i="282" s="1"/>
  <c r="B19" i="282"/>
  <c r="N19" i="282" s="1"/>
  <c r="B17" i="282"/>
  <c r="N17" i="282" s="1"/>
  <c r="B15" i="282"/>
  <c r="N15" i="282" s="1"/>
  <c r="B13" i="282"/>
  <c r="N13" i="282" s="1"/>
  <c r="B11" i="282"/>
  <c r="N11" i="282" s="1"/>
  <c r="B9" i="282"/>
  <c r="BW197" i="282"/>
  <c r="BW185" i="282"/>
  <c r="BW173" i="282"/>
  <c r="BW168" i="282"/>
  <c r="BW166" i="282"/>
  <c r="BW164" i="282"/>
  <c r="BW144" i="282"/>
  <c r="H134" i="282"/>
  <c r="F134" i="282"/>
  <c r="D134" i="282"/>
  <c r="BB120" i="282"/>
  <c r="W98" i="282"/>
  <c r="O19" i="282"/>
  <c r="O17" i="282"/>
  <c r="O15" i="282"/>
  <c r="O13" i="282"/>
  <c r="O11" i="282"/>
  <c r="O9" i="282"/>
  <c r="C421" i="14"/>
  <c r="D421" i="14"/>
  <c r="E421" i="14"/>
  <c r="B421" i="14"/>
  <c r="C750" i="8"/>
  <c r="D750" i="8"/>
  <c r="E750" i="8"/>
  <c r="B750" i="8"/>
  <c r="D751" i="3"/>
  <c r="E751" i="3"/>
  <c r="F751" i="3"/>
  <c r="C751" i="3"/>
  <c r="D194" i="78"/>
  <c r="E194" i="78"/>
  <c r="F194" i="78"/>
  <c r="C194" i="78"/>
  <c r="D750" i="9"/>
  <c r="E750" i="9"/>
  <c r="F750" i="9"/>
  <c r="C750" i="9"/>
  <c r="C750" i="4"/>
  <c r="D750" i="4"/>
  <c r="E750" i="4"/>
  <c r="B750" i="4"/>
  <c r="C750" i="5"/>
  <c r="D750" i="5"/>
  <c r="E750" i="5"/>
  <c r="B750" i="5"/>
  <c r="C750" i="2"/>
  <c r="D750" i="2"/>
  <c r="E750" i="2"/>
  <c r="B750" i="2"/>
  <c r="C750" i="1"/>
  <c r="D750" i="1"/>
  <c r="E750" i="1"/>
  <c r="B750" i="1"/>
  <c r="C750" i="7"/>
  <c r="E750" i="7"/>
  <c r="B750" i="7"/>
  <c r="N134" i="282" l="1"/>
  <c r="Q134" i="282"/>
  <c r="B133" i="282"/>
  <c r="N133" i="282" s="1"/>
  <c r="N9" i="282"/>
  <c r="G12" i="10" s="1"/>
  <c r="C420" i="14" l="1"/>
  <c r="D420" i="14"/>
  <c r="E420" i="14"/>
  <c r="B420" i="14"/>
  <c r="C749" i="8"/>
  <c r="D749" i="8"/>
  <c r="E749" i="8"/>
  <c r="B749" i="8"/>
  <c r="D750" i="3"/>
  <c r="E750" i="3"/>
  <c r="F750" i="3"/>
  <c r="C750" i="3"/>
  <c r="D193" i="78"/>
  <c r="E193" i="78"/>
  <c r="F193" i="78"/>
  <c r="C193" i="78"/>
  <c r="D749" i="9"/>
  <c r="E749" i="9"/>
  <c r="F749" i="9"/>
  <c r="C749" i="9"/>
  <c r="C749" i="4"/>
  <c r="D749" i="4"/>
  <c r="E749" i="4"/>
  <c r="B749" i="4"/>
  <c r="C749" i="5"/>
  <c r="D749" i="5"/>
  <c r="E749" i="5"/>
  <c r="B749" i="5"/>
  <c r="C749" i="2"/>
  <c r="D749" i="2"/>
  <c r="E749" i="2"/>
  <c r="B749" i="2"/>
  <c r="C749" i="1"/>
  <c r="D749" i="1"/>
  <c r="E749" i="1"/>
  <c r="B749" i="1"/>
  <c r="C749" i="7"/>
  <c r="E749" i="7"/>
  <c r="J645" i="7" l="1"/>
  <c r="H419" i="14" l="1"/>
  <c r="C419" i="14"/>
  <c r="D419" i="14"/>
  <c r="E419" i="14"/>
  <c r="B419" i="14"/>
  <c r="I748" i="8"/>
  <c r="C748" i="8"/>
  <c r="D748" i="8"/>
  <c r="E748" i="8"/>
  <c r="B748" i="8"/>
  <c r="J749" i="3"/>
  <c r="D749" i="3"/>
  <c r="E749" i="3"/>
  <c r="F749" i="3"/>
  <c r="C749" i="3"/>
  <c r="J192" i="78"/>
  <c r="D192" i="78"/>
  <c r="E192" i="78"/>
  <c r="F192" i="78"/>
  <c r="C192" i="78"/>
  <c r="J748" i="9"/>
  <c r="D748" i="9"/>
  <c r="E748" i="9"/>
  <c r="F748" i="9"/>
  <c r="C748" i="9"/>
  <c r="J748" i="4" l="1"/>
  <c r="C748" i="4"/>
  <c r="D748" i="4"/>
  <c r="E748" i="4"/>
  <c r="B748" i="4"/>
  <c r="J748" i="5"/>
  <c r="C748" i="5"/>
  <c r="D748" i="5"/>
  <c r="E748" i="5"/>
  <c r="B748" i="5"/>
  <c r="I748" i="2"/>
  <c r="C748" i="2"/>
  <c r="D748" i="2"/>
  <c r="E748" i="2"/>
  <c r="B748" i="2"/>
  <c r="I748" i="1"/>
  <c r="C748" i="1"/>
  <c r="D748" i="1"/>
  <c r="E748" i="1"/>
  <c r="B748" i="1"/>
  <c r="K748" i="7"/>
  <c r="J749" i="7" s="1"/>
  <c r="C748" i="7"/>
  <c r="E748" i="7"/>
  <c r="B748" i="7"/>
  <c r="H418" i="14" l="1"/>
  <c r="C418" i="14"/>
  <c r="D418" i="14"/>
  <c r="E418" i="14"/>
  <c r="B418" i="14"/>
  <c r="I747" i="8"/>
  <c r="C747" i="8"/>
  <c r="D747" i="8"/>
  <c r="E747" i="8"/>
  <c r="B747" i="8"/>
  <c r="J748" i="3"/>
  <c r="D748" i="3"/>
  <c r="E748" i="3"/>
  <c r="F748" i="3"/>
  <c r="C748" i="3"/>
  <c r="J191" i="78"/>
  <c r="D191" i="78"/>
  <c r="E191" i="78"/>
  <c r="F191" i="78"/>
  <c r="C191" i="78"/>
  <c r="J747" i="9"/>
  <c r="D747" i="9"/>
  <c r="E747" i="9"/>
  <c r="F747" i="9"/>
  <c r="C747" i="9"/>
  <c r="J747" i="4"/>
  <c r="C747" i="4"/>
  <c r="D747" i="4"/>
  <c r="E747" i="4"/>
  <c r="B747" i="4"/>
  <c r="J747" i="5"/>
  <c r="C747" i="5"/>
  <c r="D747" i="5"/>
  <c r="E747" i="5"/>
  <c r="B747" i="5"/>
  <c r="I747" i="2"/>
  <c r="C747" i="2"/>
  <c r="D747" i="2"/>
  <c r="E747" i="2"/>
  <c r="B747" i="2"/>
  <c r="I747" i="1"/>
  <c r="C747" i="1"/>
  <c r="D747" i="1"/>
  <c r="E747" i="1"/>
  <c r="B747" i="1"/>
  <c r="K747" i="7"/>
  <c r="C747" i="7"/>
  <c r="E747" i="7"/>
  <c r="B747" i="7"/>
  <c r="F748" i="5" l="1"/>
  <c r="G748" i="5"/>
  <c r="F749" i="5"/>
  <c r="G749" i="5"/>
  <c r="F750" i="5"/>
  <c r="G750" i="5"/>
  <c r="F751" i="5"/>
  <c r="G751" i="5"/>
  <c r="F752" i="5"/>
  <c r="G752" i="5"/>
  <c r="F753" i="5"/>
  <c r="G753" i="5"/>
  <c r="F754" i="5"/>
  <c r="G754" i="5"/>
  <c r="F755" i="5"/>
  <c r="G755" i="5"/>
  <c r="F756" i="5"/>
  <c r="G756" i="5"/>
  <c r="F757" i="5"/>
  <c r="G757" i="5"/>
  <c r="F758" i="5"/>
  <c r="G758" i="5"/>
  <c r="I753" i="5" l="1"/>
  <c r="H753" i="5"/>
  <c r="H758" i="5"/>
  <c r="I759" i="5"/>
  <c r="I752" i="5"/>
  <c r="H752" i="5"/>
  <c r="H757" i="5"/>
  <c r="I758" i="5"/>
  <c r="I757" i="5"/>
  <c r="H756" i="5"/>
  <c r="I756" i="5"/>
  <c r="H755" i="5"/>
  <c r="H754" i="5"/>
  <c r="I754" i="5"/>
  <c r="I755" i="5"/>
  <c r="H417" i="14"/>
  <c r="C417" i="14" l="1"/>
  <c r="D417" i="14"/>
  <c r="E417" i="14"/>
  <c r="B417" i="14"/>
  <c r="I746" i="8"/>
  <c r="C746" i="8"/>
  <c r="D746" i="8"/>
  <c r="E746" i="8"/>
  <c r="B746" i="8"/>
  <c r="J747" i="3"/>
  <c r="D747" i="3"/>
  <c r="E747" i="3"/>
  <c r="F747" i="3"/>
  <c r="C747" i="3"/>
  <c r="J190" i="78"/>
  <c r="G191" i="78"/>
  <c r="H191" i="78"/>
  <c r="G192" i="78"/>
  <c r="H192" i="78"/>
  <c r="G193" i="78"/>
  <c r="H193" i="78"/>
  <c r="G194" i="78"/>
  <c r="H194" i="78"/>
  <c r="D190" i="78"/>
  <c r="E190" i="78"/>
  <c r="F190" i="78"/>
  <c r="C190" i="78"/>
  <c r="J746" i="9"/>
  <c r="D746" i="9"/>
  <c r="E746" i="9"/>
  <c r="F746" i="9"/>
  <c r="C746" i="9"/>
  <c r="J746" i="4"/>
  <c r="C746" i="4"/>
  <c r="D746" i="4"/>
  <c r="E746" i="4"/>
  <c r="B746" i="4"/>
  <c r="J746" i="5"/>
  <c r="C746" i="5"/>
  <c r="D746" i="5"/>
  <c r="E746" i="5"/>
  <c r="B746" i="5"/>
  <c r="I746" i="2"/>
  <c r="C746" i="2"/>
  <c r="D746" i="2"/>
  <c r="E746" i="2"/>
  <c r="B746" i="2"/>
  <c r="I746" i="1"/>
  <c r="C746" i="1"/>
  <c r="D746" i="1"/>
  <c r="E746" i="1"/>
  <c r="B746" i="1"/>
  <c r="K746" i="7"/>
  <c r="C746" i="7"/>
  <c r="E746" i="7"/>
  <c r="B746" i="7"/>
  <c r="H190" i="78" l="1"/>
  <c r="G190" i="78"/>
  <c r="I194" i="78"/>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H416" i="14"/>
  <c r="C416" i="14"/>
  <c r="D416" i="14"/>
  <c r="E416" i="14"/>
  <c r="B416" i="14"/>
  <c r="I745" i="8"/>
  <c r="C745" i="8"/>
  <c r="D745" i="8"/>
  <c r="E745" i="8"/>
  <c r="B745" i="8"/>
  <c r="J746" i="3"/>
  <c r="D746" i="3"/>
  <c r="E746" i="3"/>
  <c r="F746" i="3"/>
  <c r="C746" i="3"/>
  <c r="J189" i="78"/>
  <c r="I191" i="78"/>
  <c r="I192" i="78"/>
  <c r="I193" i="78"/>
  <c r="D189" i="78"/>
  <c r="E189" i="78"/>
  <c r="F189" i="78"/>
  <c r="C189" i="78"/>
  <c r="J745" i="9"/>
  <c r="D745" i="9"/>
  <c r="E745" i="9"/>
  <c r="F745" i="9"/>
  <c r="C745" i="9"/>
  <c r="J745" i="4"/>
  <c r="C745" i="4"/>
  <c r="D745" i="4"/>
  <c r="E745" i="4"/>
  <c r="B745" i="4"/>
  <c r="J745" i="5"/>
  <c r="E745" i="5"/>
  <c r="C745" i="5"/>
  <c r="D745" i="5"/>
  <c r="B745" i="5"/>
  <c r="I745" i="2"/>
  <c r="C745" i="2"/>
  <c r="D745" i="2"/>
  <c r="E745" i="2"/>
  <c r="B745" i="2"/>
  <c r="I745" i="1"/>
  <c r="C745" i="1"/>
  <c r="D745" i="1"/>
  <c r="E745" i="1"/>
  <c r="B745" i="1"/>
  <c r="K745" i="7"/>
  <c r="C745" i="7"/>
  <c r="E745" i="7"/>
  <c r="B745" i="7"/>
  <c r="I190" i="78" l="1"/>
  <c r="H189" i="78"/>
  <c r="G189" i="78"/>
  <c r="I189" i="78" l="1"/>
  <c r="E738" i="7"/>
  <c r="H415" i="14" l="1"/>
  <c r="C415" i="14"/>
  <c r="D415" i="14"/>
  <c r="E415" i="14"/>
  <c r="B415" i="14"/>
  <c r="I744" i="8"/>
  <c r="C744" i="8"/>
  <c r="D744" i="8"/>
  <c r="E744" i="8"/>
  <c r="B744" i="8"/>
  <c r="J745" i="3"/>
  <c r="D745" i="3"/>
  <c r="E745" i="3"/>
  <c r="F745" i="3"/>
  <c r="C745" i="3"/>
  <c r="J188" i="78"/>
  <c r="D188" i="78"/>
  <c r="E188" i="78"/>
  <c r="F188" i="78"/>
  <c r="C188" i="78"/>
  <c r="J744" i="9"/>
  <c r="D744" i="9"/>
  <c r="E744" i="9"/>
  <c r="F744" i="9"/>
  <c r="C744" i="9"/>
  <c r="J744" i="4"/>
  <c r="C744" i="4"/>
  <c r="D744" i="4"/>
  <c r="E744" i="4"/>
  <c r="B744" i="4"/>
  <c r="J744" i="5"/>
  <c r="C744" i="5"/>
  <c r="D744" i="5"/>
  <c r="E744" i="5"/>
  <c r="B744" i="5"/>
  <c r="I744" i="2"/>
  <c r="C744" i="2"/>
  <c r="D744" i="2"/>
  <c r="E744" i="2"/>
  <c r="B744" i="2"/>
  <c r="I744" i="1"/>
  <c r="C744" i="1"/>
  <c r="D744" i="1"/>
  <c r="E744" i="1"/>
  <c r="B744" i="1"/>
  <c r="L746" i="7"/>
  <c r="L747" i="7"/>
  <c r="L748" i="7"/>
  <c r="K744" i="7"/>
  <c r="L745" i="7" s="1"/>
  <c r="C744" i="7"/>
  <c r="D744" i="7"/>
  <c r="E744" i="7"/>
  <c r="B744" i="7"/>
  <c r="H414" i="14" l="1"/>
  <c r="C414" i="14"/>
  <c r="D414" i="14"/>
  <c r="E414" i="14"/>
  <c r="B414" i="14"/>
  <c r="I743" i="8"/>
  <c r="C743" i="8"/>
  <c r="D743" i="8"/>
  <c r="E743" i="8"/>
  <c r="B743" i="8"/>
  <c r="J744" i="3"/>
  <c r="D744" i="3"/>
  <c r="E744" i="3"/>
  <c r="F744" i="3"/>
  <c r="C744" i="3"/>
  <c r="J187" i="78"/>
  <c r="D187" i="78"/>
  <c r="E187" i="78"/>
  <c r="F187" i="78"/>
  <c r="C187" i="78"/>
  <c r="J743" i="9"/>
  <c r="D743" i="9"/>
  <c r="E743" i="9"/>
  <c r="F743" i="9"/>
  <c r="C743" i="9"/>
  <c r="J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C743" i="4"/>
  <c r="D743" i="4"/>
  <c r="E743" i="4"/>
  <c r="B743" i="4"/>
  <c r="J743" i="5"/>
  <c r="C743" i="5"/>
  <c r="D743" i="5"/>
  <c r="E743" i="5"/>
  <c r="B743" i="5"/>
  <c r="I743" i="2"/>
  <c r="C743" i="2"/>
  <c r="D743" i="2"/>
  <c r="E743" i="2"/>
  <c r="B743" i="2"/>
  <c r="I743" i="1"/>
  <c r="C743" i="1"/>
  <c r="D743" i="1"/>
  <c r="E743" i="1"/>
  <c r="B743" i="1"/>
  <c r="K743" i="7"/>
  <c r="L744" i="7" s="1"/>
  <c r="C743" i="7"/>
  <c r="E743" i="7"/>
  <c r="B743" i="7"/>
  <c r="F743" i="7" s="1"/>
  <c r="G743" i="4" l="1"/>
  <c r="I748" i="4"/>
  <c r="I746" i="4"/>
  <c r="H756" i="4"/>
  <c r="I756" i="4"/>
  <c r="F743" i="4"/>
  <c r="I744" i="4" s="1"/>
  <c r="I757" i="4"/>
  <c r="I758" i="4"/>
  <c r="I755" i="4"/>
  <c r="H757" i="4"/>
  <c r="H748" i="4"/>
  <c r="H755" i="4"/>
  <c r="I749" i="4"/>
  <c r="H753" i="4"/>
  <c r="I754" i="4"/>
  <c r="H752" i="4"/>
  <c r="I753" i="4"/>
  <c r="I752" i="4"/>
  <c r="H750" i="4"/>
  <c r="I751" i="4"/>
  <c r="I750" i="4"/>
  <c r="H749" i="4"/>
  <c r="H754" i="4"/>
  <c r="H751" i="4"/>
  <c r="H744" i="4"/>
  <c r="H747" i="4"/>
  <c r="I747" i="4"/>
  <c r="H745" i="4"/>
  <c r="I745" i="4"/>
  <c r="H746" i="4"/>
  <c r="J186" i="78"/>
  <c r="D186" i="78"/>
  <c r="E186" i="78"/>
  <c r="F186" i="78"/>
  <c r="H743" i="4" l="1"/>
  <c r="H413" i="14"/>
  <c r="C413" i="14"/>
  <c r="D413" i="14"/>
  <c r="E413" i="14"/>
  <c r="B413" i="14"/>
  <c r="I742" i="8"/>
  <c r="C742" i="8"/>
  <c r="D742" i="8"/>
  <c r="E742" i="8"/>
  <c r="B742" i="8"/>
  <c r="J743" i="3"/>
  <c r="D743" i="3"/>
  <c r="E743" i="3"/>
  <c r="F743" i="3"/>
  <c r="C743" i="3"/>
  <c r="C186" i="78"/>
  <c r="J742" i="9"/>
  <c r="D742" i="9"/>
  <c r="E742" i="9"/>
  <c r="F742" i="9"/>
  <c r="C742" i="9"/>
  <c r="J742" i="4"/>
  <c r="C742" i="4"/>
  <c r="D742" i="4"/>
  <c r="E742" i="4"/>
  <c r="B742" i="4"/>
  <c r="J742" i="5"/>
  <c r="C742" i="5"/>
  <c r="D742" i="5"/>
  <c r="E742" i="5"/>
  <c r="B742" i="5"/>
  <c r="I742" i="2"/>
  <c r="C742" i="2"/>
  <c r="D742" i="2"/>
  <c r="E742" i="2"/>
  <c r="B742" i="2"/>
  <c r="I742" i="1"/>
  <c r="C742" i="1"/>
  <c r="D742" i="1"/>
  <c r="E742" i="1"/>
  <c r="B742" i="1"/>
  <c r="K742" i="7"/>
  <c r="C742" i="7"/>
  <c r="E742" i="7"/>
  <c r="G743" i="7"/>
  <c r="F744" i="7"/>
  <c r="G744" i="7"/>
  <c r="F745" i="7"/>
  <c r="G745" i="7"/>
  <c r="F746" i="7"/>
  <c r="G746" i="7"/>
  <c r="F747" i="7"/>
  <c r="G747" i="7"/>
  <c r="F748" i="7"/>
  <c r="G748" i="7"/>
  <c r="F749" i="7"/>
  <c r="G749" i="7"/>
  <c r="F750" i="7"/>
  <c r="G750" i="7"/>
  <c r="F751" i="7"/>
  <c r="G751" i="7"/>
  <c r="F752" i="7"/>
  <c r="G752" i="7"/>
  <c r="B742" i="7"/>
  <c r="F742" i="7" s="1"/>
  <c r="J743" i="7" s="1"/>
  <c r="G742" i="7" l="1"/>
  <c r="H742" i="7" s="1"/>
  <c r="H751" i="7"/>
  <c r="H748" i="7"/>
  <c r="H750" i="7"/>
  <c r="H749" i="7"/>
  <c r="H744" i="7"/>
  <c r="J744" i="7"/>
  <c r="H752" i="7"/>
  <c r="L743" i="7"/>
  <c r="H746" i="7"/>
  <c r="J746" i="7"/>
  <c r="H747" i="7"/>
  <c r="H745" i="7"/>
  <c r="H743" i="7"/>
  <c r="H412" i="14"/>
  <c r="C412" i="14"/>
  <c r="D412" i="14"/>
  <c r="E412" i="14"/>
  <c r="B412" i="14"/>
  <c r="I741" i="8"/>
  <c r="C741" i="8"/>
  <c r="D741" i="8"/>
  <c r="E741" i="8"/>
  <c r="B741" i="8"/>
  <c r="J742" i="3"/>
  <c r="D742" i="3"/>
  <c r="E742" i="3"/>
  <c r="F742" i="3"/>
  <c r="C742" i="3"/>
  <c r="J185" i="78"/>
  <c r="D185" i="78"/>
  <c r="E185" i="78"/>
  <c r="F185" i="78"/>
  <c r="C185" i="78"/>
  <c r="J741" i="9"/>
  <c r="D741" i="9"/>
  <c r="E741" i="9"/>
  <c r="F741" i="9"/>
  <c r="C741" i="9"/>
  <c r="J741" i="4"/>
  <c r="C741" i="4"/>
  <c r="D741" i="4"/>
  <c r="E741" i="4"/>
  <c r="B741" i="4"/>
  <c r="J741" i="5"/>
  <c r="C741" i="5"/>
  <c r="D741" i="5"/>
  <c r="E741" i="5"/>
  <c r="B741" i="5"/>
  <c r="I741" i="2"/>
  <c r="C741" i="2"/>
  <c r="D741" i="2"/>
  <c r="E741" i="2"/>
  <c r="B741" i="2"/>
  <c r="I741" i="1"/>
  <c r="C741" i="1"/>
  <c r="D741" i="1"/>
  <c r="E741" i="1"/>
  <c r="B741" i="1"/>
  <c r="K741" i="7"/>
  <c r="L742" i="7" s="1"/>
  <c r="C741" i="7"/>
  <c r="E741" i="7"/>
  <c r="B741" i="7"/>
  <c r="H411" i="14" l="1"/>
  <c r="F412" i="14"/>
  <c r="G412" i="14"/>
  <c r="F413" i="14"/>
  <c r="G413" i="14"/>
  <c r="F414" i="14"/>
  <c r="G414" i="14"/>
  <c r="F415" i="14"/>
  <c r="G415" i="14"/>
  <c r="F416" i="14"/>
  <c r="G416" i="14"/>
  <c r="C411" i="14"/>
  <c r="D411" i="14"/>
  <c r="E411" i="14"/>
  <c r="B411" i="14"/>
  <c r="I740" i="8"/>
  <c r="C740" i="8"/>
  <c r="D740" i="8"/>
  <c r="E740" i="8"/>
  <c r="B740" i="8"/>
  <c r="J741" i="3"/>
  <c r="D741" i="3"/>
  <c r="E741" i="3"/>
  <c r="F741" i="3"/>
  <c r="C741" i="3"/>
  <c r="J184" i="78"/>
  <c r="D184" i="78"/>
  <c r="E184" i="78"/>
  <c r="F184" i="78"/>
  <c r="C184" i="78"/>
  <c r="J740" i="9"/>
  <c r="D740" i="9"/>
  <c r="E740" i="9"/>
  <c r="F740" i="9"/>
  <c r="C740" i="9"/>
  <c r="J740" i="4"/>
  <c r="C740" i="4"/>
  <c r="D740" i="4"/>
  <c r="E740" i="4"/>
  <c r="B740" i="4"/>
  <c r="J740" i="5"/>
  <c r="C740" i="5"/>
  <c r="D740" i="5"/>
  <c r="E740" i="5"/>
  <c r="B740" i="5"/>
  <c r="I740" i="2"/>
  <c r="C740" i="2"/>
  <c r="D740" i="2"/>
  <c r="E740" i="2"/>
  <c r="B740" i="2"/>
  <c r="I740" i="1"/>
  <c r="C740" i="1"/>
  <c r="D740" i="1"/>
  <c r="E740" i="1"/>
  <c r="B740" i="1"/>
  <c r="K740" i="7"/>
  <c r="L741" i="7" s="1"/>
  <c r="C740" i="7"/>
  <c r="E740" i="7"/>
  <c r="B740" i="7"/>
  <c r="G411" i="14" l="1"/>
  <c r="F411" i="14"/>
  <c r="H410" i="14"/>
  <c r="C410" i="14"/>
  <c r="D410" i="14"/>
  <c r="E410" i="14"/>
  <c r="B410" i="14"/>
  <c r="I739" i="8"/>
  <c r="C739" i="8"/>
  <c r="D739" i="8"/>
  <c r="E739" i="8"/>
  <c r="B739" i="8"/>
  <c r="J740" i="3"/>
  <c r="D740" i="3"/>
  <c r="E740" i="3"/>
  <c r="F740" i="3"/>
  <c r="C740" i="3"/>
  <c r="J183" i="78"/>
  <c r="D183" i="78"/>
  <c r="E183" i="78"/>
  <c r="F183" i="78"/>
  <c r="C183" i="78"/>
  <c r="J739" i="9"/>
  <c r="D739" i="9"/>
  <c r="E739" i="9"/>
  <c r="F739" i="9"/>
  <c r="C739" i="9"/>
  <c r="J739" i="4"/>
  <c r="C739" i="4"/>
  <c r="D739" i="4"/>
  <c r="E739" i="4"/>
  <c r="B739" i="4"/>
  <c r="J739" i="5"/>
  <c r="H748" i="5"/>
  <c r="H749" i="5"/>
  <c r="I749" i="5"/>
  <c r="H750" i="5"/>
  <c r="I750" i="5"/>
  <c r="H751" i="5"/>
  <c r="I751" i="5"/>
  <c r="F740" i="5"/>
  <c r="G740" i="5"/>
  <c r="F741" i="5"/>
  <c r="G741" i="5"/>
  <c r="F742" i="5"/>
  <c r="G742" i="5"/>
  <c r="F743" i="5"/>
  <c r="G743" i="5"/>
  <c r="F744" i="5"/>
  <c r="G744" i="5"/>
  <c r="F745" i="5"/>
  <c r="G745" i="5"/>
  <c r="F746" i="5"/>
  <c r="G746" i="5"/>
  <c r="F747" i="5"/>
  <c r="G747" i="5"/>
  <c r="C739" i="5"/>
  <c r="D739" i="5"/>
  <c r="E739" i="5"/>
  <c r="B739" i="5"/>
  <c r="I739" i="2"/>
  <c r="C739" i="2"/>
  <c r="D739" i="2"/>
  <c r="E739" i="2"/>
  <c r="B739" i="2"/>
  <c r="I739" i="1"/>
  <c r="C739" i="1"/>
  <c r="D739" i="1"/>
  <c r="E739" i="1"/>
  <c r="B739" i="1"/>
  <c r="K739" i="7"/>
  <c r="C739" i="7"/>
  <c r="E739" i="7"/>
  <c r="G739" i="5" l="1"/>
  <c r="F739" i="5"/>
  <c r="H743" i="5"/>
  <c r="L740" i="7"/>
  <c r="H747" i="5"/>
  <c r="I748" i="5"/>
  <c r="H746" i="5"/>
  <c r="I747" i="5"/>
  <c r="I746" i="5"/>
  <c r="H745" i="5"/>
  <c r="H744" i="5"/>
  <c r="I745" i="5"/>
  <c r="I744" i="5"/>
  <c r="I743" i="5"/>
  <c r="H742" i="5"/>
  <c r="I742" i="5"/>
  <c r="H741" i="5"/>
  <c r="I741" i="5"/>
  <c r="I740" i="5"/>
  <c r="H740" i="5"/>
  <c r="H409" i="14"/>
  <c r="C409" i="14"/>
  <c r="D409" i="14"/>
  <c r="E409" i="14"/>
  <c r="B409" i="14"/>
  <c r="I738" i="8"/>
  <c r="C738" i="8"/>
  <c r="D738" i="8"/>
  <c r="E738" i="8"/>
  <c r="B738" i="8"/>
  <c r="J739" i="3"/>
  <c r="D739" i="3"/>
  <c r="E739" i="3"/>
  <c r="F739" i="3"/>
  <c r="C739" i="3"/>
  <c r="J182" i="78"/>
  <c r="D182" i="78"/>
  <c r="E182" i="78"/>
  <c r="F182" i="78"/>
  <c r="C182" i="78"/>
  <c r="J738" i="9"/>
  <c r="D738" i="9"/>
  <c r="E738" i="9"/>
  <c r="F738" i="9"/>
  <c r="C738" i="9"/>
  <c r="J738" i="4"/>
  <c r="C738" i="4"/>
  <c r="D738" i="4"/>
  <c r="E738" i="4"/>
  <c r="B738" i="4"/>
  <c r="J738" i="5"/>
  <c r="C738" i="5"/>
  <c r="D738" i="5"/>
  <c r="E738" i="5"/>
  <c r="B738" i="5"/>
  <c r="I738" i="2"/>
  <c r="C738" i="2"/>
  <c r="D738" i="2"/>
  <c r="E738" i="2"/>
  <c r="B738" i="2"/>
  <c r="I738" i="1"/>
  <c r="C738" i="1"/>
  <c r="D738" i="1"/>
  <c r="E738" i="1"/>
  <c r="B738" i="1"/>
  <c r="K738" i="7"/>
  <c r="L739" i="7" s="1"/>
  <c r="C738" i="7"/>
  <c r="B738" i="7"/>
  <c r="H739" i="5" l="1"/>
  <c r="F129" i="13"/>
  <c r="D129" i="13"/>
  <c r="B129" i="13"/>
  <c r="H408" i="14" l="1"/>
  <c r="C408" i="14"/>
  <c r="D408" i="14"/>
  <c r="E408" i="14"/>
  <c r="B408" i="14"/>
  <c r="I737" i="8"/>
  <c r="C737" i="8"/>
  <c r="D737" i="8"/>
  <c r="E737" i="8"/>
  <c r="B737" i="8"/>
  <c r="J738" i="3"/>
  <c r="D738" i="3"/>
  <c r="E738" i="3"/>
  <c r="F738" i="3"/>
  <c r="C738" i="3"/>
  <c r="J181" i="78"/>
  <c r="D181" i="78"/>
  <c r="E181" i="78"/>
  <c r="F181" i="78"/>
  <c r="C181" i="78"/>
  <c r="J737" i="9"/>
  <c r="D737" i="9"/>
  <c r="E737" i="9"/>
  <c r="F737" i="9"/>
  <c r="C737" i="9"/>
  <c r="J737" i="4"/>
  <c r="C737" i="4"/>
  <c r="D737" i="4"/>
  <c r="E737" i="4"/>
  <c r="B737" i="4"/>
  <c r="J737" i="5"/>
  <c r="C737" i="5"/>
  <c r="D737" i="5"/>
  <c r="E737" i="5"/>
  <c r="B737" i="5"/>
  <c r="I737" i="2"/>
  <c r="C737" i="2"/>
  <c r="D737" i="2"/>
  <c r="E737" i="2"/>
  <c r="B737" i="2"/>
  <c r="I737" i="1"/>
  <c r="C737" i="1"/>
  <c r="D737" i="1"/>
  <c r="E737" i="1"/>
  <c r="B737" i="1"/>
  <c r="K737" i="7"/>
  <c r="L738" i="7" s="1"/>
  <c r="C737" i="7"/>
  <c r="E737" i="7"/>
  <c r="B737" i="7"/>
  <c r="G181" i="78" l="1"/>
  <c r="H407" i="14"/>
  <c r="C407" i="14"/>
  <c r="D407" i="14"/>
  <c r="E407" i="14"/>
  <c r="B407" i="14"/>
  <c r="I736" i="8"/>
  <c r="C736" i="8"/>
  <c r="D736" i="8"/>
  <c r="E736" i="8"/>
  <c r="B736" i="8"/>
  <c r="J737" i="3"/>
  <c r="D737" i="3"/>
  <c r="E737" i="3"/>
  <c r="F737" i="3"/>
  <c r="C737" i="3"/>
  <c r="J180" i="78"/>
  <c r="H181" i="78"/>
  <c r="G182" i="78"/>
  <c r="H182" i="78"/>
  <c r="G183" i="78"/>
  <c r="H183" i="78"/>
  <c r="G184" i="78"/>
  <c r="H184" i="78"/>
  <c r="G185" i="78"/>
  <c r="H185" i="78"/>
  <c r="G186" i="78"/>
  <c r="H186" i="78"/>
  <c r="G187" i="78"/>
  <c r="H187" i="78"/>
  <c r="G188" i="78"/>
  <c r="H188" i="78"/>
  <c r="D180" i="78"/>
  <c r="E180" i="78"/>
  <c r="F180" i="78"/>
  <c r="C180" i="78"/>
  <c r="J736" i="9"/>
  <c r="D736" i="9"/>
  <c r="E736" i="9"/>
  <c r="F736" i="9"/>
  <c r="C736" i="9"/>
  <c r="J736" i="4"/>
  <c r="F737" i="4"/>
  <c r="G737" i="4"/>
  <c r="F738" i="4"/>
  <c r="G738" i="4"/>
  <c r="F739" i="4"/>
  <c r="G739" i="4"/>
  <c r="F740" i="4"/>
  <c r="G740" i="4"/>
  <c r="F741" i="4"/>
  <c r="G741" i="4"/>
  <c r="F742" i="4"/>
  <c r="I743" i="4" s="1"/>
  <c r="G742" i="4"/>
  <c r="C736" i="4"/>
  <c r="D736" i="4"/>
  <c r="E736" i="4"/>
  <c r="B736" i="4"/>
  <c r="J736" i="5"/>
  <c r="C736" i="5"/>
  <c r="D736" i="5"/>
  <c r="E736" i="5"/>
  <c r="B736" i="5"/>
  <c r="I736" i="2"/>
  <c r="C736" i="2"/>
  <c r="D736" i="2"/>
  <c r="E736" i="2"/>
  <c r="B736" i="2"/>
  <c r="I736" i="1"/>
  <c r="C736" i="1"/>
  <c r="D736" i="1"/>
  <c r="E736" i="1"/>
  <c r="B736" i="1"/>
  <c r="K736" i="7"/>
  <c r="L737" i="7" s="1"/>
  <c r="F737" i="7"/>
  <c r="G737" i="7"/>
  <c r="F738" i="7"/>
  <c r="G738" i="7"/>
  <c r="F739" i="7"/>
  <c r="G739" i="7"/>
  <c r="F740" i="7"/>
  <c r="G740" i="7"/>
  <c r="F741" i="7"/>
  <c r="G741" i="7"/>
  <c r="I742" i="7" s="1"/>
  <c r="C736" i="7"/>
  <c r="E736" i="7"/>
  <c r="B736" i="7"/>
  <c r="F736" i="7" s="1"/>
  <c r="I181" i="78" l="1"/>
  <c r="H180" i="78"/>
  <c r="G736" i="4"/>
  <c r="I186" i="78"/>
  <c r="F736" i="4"/>
  <c r="G180" i="78"/>
  <c r="I185" i="78"/>
  <c r="H738" i="7"/>
  <c r="G736" i="7"/>
  <c r="H736" i="7" s="1"/>
  <c r="H740" i="4"/>
  <c r="I188" i="78"/>
  <c r="I187" i="78"/>
  <c r="H742" i="4"/>
  <c r="H741" i="4"/>
  <c r="I742" i="4"/>
  <c r="H741" i="7"/>
  <c r="I184" i="78"/>
  <c r="I740" i="4"/>
  <c r="I741" i="4"/>
  <c r="H740" i="7"/>
  <c r="I183" i="78"/>
  <c r="I739" i="4"/>
  <c r="H739" i="4"/>
  <c r="H739" i="7"/>
  <c r="I182" i="78"/>
  <c r="H738" i="4"/>
  <c r="I738" i="4"/>
  <c r="H737" i="4"/>
  <c r="H737" i="7"/>
  <c r="H406" i="14"/>
  <c r="C406" i="14"/>
  <c r="D406" i="14"/>
  <c r="E406" i="14"/>
  <c r="B406" i="14"/>
  <c r="I735" i="8"/>
  <c r="C735" i="8"/>
  <c r="D735" i="8"/>
  <c r="E735" i="8"/>
  <c r="B735" i="8"/>
  <c r="J736" i="3"/>
  <c r="D736" i="3"/>
  <c r="E736" i="3"/>
  <c r="F736" i="3"/>
  <c r="C736" i="3"/>
  <c r="J179" i="78"/>
  <c r="D179" i="78"/>
  <c r="E179" i="78"/>
  <c r="F179" i="78"/>
  <c r="C179" i="78"/>
  <c r="J735" i="9"/>
  <c r="D735" i="9"/>
  <c r="E735" i="9"/>
  <c r="F735" i="9"/>
  <c r="C735" i="9"/>
  <c r="J735" i="4"/>
  <c r="C735" i="4"/>
  <c r="D735" i="4"/>
  <c r="E735" i="4"/>
  <c r="B735" i="4"/>
  <c r="J735" i="5"/>
  <c r="C735" i="5"/>
  <c r="D735" i="5"/>
  <c r="E735" i="5"/>
  <c r="B735" i="5"/>
  <c r="I735" i="2"/>
  <c r="C735" i="2"/>
  <c r="D735" i="2"/>
  <c r="E735" i="2"/>
  <c r="B735" i="2"/>
  <c r="I735" i="1"/>
  <c r="C735" i="1"/>
  <c r="D735" i="1"/>
  <c r="E735" i="1"/>
  <c r="B735" i="1"/>
  <c r="K735" i="7"/>
  <c r="L736" i="7" s="1"/>
  <c r="C735" i="7"/>
  <c r="E735" i="7"/>
  <c r="B735" i="7"/>
  <c r="I180" i="78" l="1"/>
  <c r="H736" i="4"/>
  <c r="I737" i="4"/>
  <c r="H405" i="14"/>
  <c r="C405" i="14"/>
  <c r="D405" i="14"/>
  <c r="E405" i="14"/>
  <c r="B405" i="14"/>
  <c r="I734" i="8"/>
  <c r="C734" i="8"/>
  <c r="D734" i="8"/>
  <c r="E734" i="8"/>
  <c r="B734" i="8"/>
  <c r="J735" i="3"/>
  <c r="D735" i="3"/>
  <c r="E735" i="3"/>
  <c r="F735" i="3"/>
  <c r="C735" i="3"/>
  <c r="J178" i="78"/>
  <c r="D178" i="78"/>
  <c r="E178" i="78"/>
  <c r="F178" i="78"/>
  <c r="C178" i="78"/>
  <c r="J734" i="9"/>
  <c r="D734" i="9"/>
  <c r="E734" i="9"/>
  <c r="F734" i="9"/>
  <c r="C734" i="9"/>
  <c r="J734" i="4"/>
  <c r="C734" i="4"/>
  <c r="D734" i="4"/>
  <c r="E734" i="4"/>
  <c r="B734" i="4"/>
  <c r="J734" i="5"/>
  <c r="C734" i="5"/>
  <c r="D734" i="5"/>
  <c r="E734" i="5"/>
  <c r="B734" i="5"/>
  <c r="I734" i="2"/>
  <c r="C734" i="2"/>
  <c r="D734" i="2"/>
  <c r="E734" i="2"/>
  <c r="B734" i="2"/>
  <c r="I734" i="1"/>
  <c r="C734" i="1"/>
  <c r="D734" i="1"/>
  <c r="E734" i="1"/>
  <c r="B734" i="1"/>
  <c r="K734" i="7"/>
  <c r="C734" i="7"/>
  <c r="E734" i="7"/>
  <c r="B734" i="7"/>
  <c r="L735" i="7" l="1"/>
  <c r="H404" i="14"/>
  <c r="C404" i="14"/>
  <c r="D404" i="14"/>
  <c r="E404" i="14"/>
  <c r="B404" i="14"/>
  <c r="I733" i="8"/>
  <c r="C733" i="8"/>
  <c r="D733" i="8"/>
  <c r="E733" i="8"/>
  <c r="B733" i="8"/>
  <c r="J734" i="3"/>
  <c r="D734" i="3"/>
  <c r="E734" i="3"/>
  <c r="F734" i="3"/>
  <c r="C734" i="3"/>
  <c r="J177" i="78"/>
  <c r="D177" i="78"/>
  <c r="E177" i="78"/>
  <c r="F177" i="78"/>
  <c r="C177" i="78"/>
  <c r="J733" i="9"/>
  <c r="D733" i="9"/>
  <c r="E733" i="9"/>
  <c r="F733" i="9"/>
  <c r="C733" i="9"/>
  <c r="J733" i="4"/>
  <c r="C733" i="4"/>
  <c r="D733" i="4"/>
  <c r="E733" i="4"/>
  <c r="B733" i="4"/>
  <c r="J733" i="5"/>
  <c r="C733" i="5"/>
  <c r="D733" i="5"/>
  <c r="E733" i="5"/>
  <c r="B733" i="5"/>
  <c r="I733" i="2"/>
  <c r="C733" i="2"/>
  <c r="D733" i="2"/>
  <c r="E733" i="2"/>
  <c r="B733" i="2"/>
  <c r="I733" i="1"/>
  <c r="C733" i="1"/>
  <c r="D733" i="1"/>
  <c r="E733" i="1"/>
  <c r="B733" i="1"/>
  <c r="K733" i="7"/>
  <c r="L734" i="7" s="1"/>
  <c r="C733" i="7"/>
  <c r="E733" i="7"/>
  <c r="B733" i="7"/>
  <c r="I732" i="2" l="1"/>
  <c r="I731" i="2"/>
  <c r="H403" i="14" l="1"/>
  <c r="C403" i="14"/>
  <c r="D403" i="14"/>
  <c r="E403" i="14"/>
  <c r="B403" i="14"/>
  <c r="I731" i="8"/>
  <c r="I732" i="8"/>
  <c r="C732" i="8"/>
  <c r="D732" i="8"/>
  <c r="E732" i="8"/>
  <c r="B732" i="8"/>
  <c r="J732" i="3"/>
  <c r="J733" i="3"/>
  <c r="D733" i="3"/>
  <c r="E733" i="3"/>
  <c r="F733" i="3"/>
  <c r="C733" i="3"/>
  <c r="E175" i="78"/>
  <c r="J175" i="78"/>
  <c r="J176" i="78"/>
  <c r="D176" i="78"/>
  <c r="E176" i="78"/>
  <c r="F176" i="78"/>
  <c r="C176" i="78"/>
  <c r="J731" i="9"/>
  <c r="J732" i="9"/>
  <c r="D732" i="9"/>
  <c r="E732" i="9"/>
  <c r="F732" i="9"/>
  <c r="C732" i="9"/>
  <c r="J731" i="4"/>
  <c r="J732" i="4"/>
  <c r="C732" i="4"/>
  <c r="D732" i="4"/>
  <c r="E732" i="4"/>
  <c r="B732" i="4"/>
  <c r="J731" i="5"/>
  <c r="J732" i="5"/>
  <c r="C732" i="5"/>
  <c r="D732" i="5"/>
  <c r="E732" i="5"/>
  <c r="B732" i="5"/>
  <c r="C732" i="2"/>
  <c r="D732" i="2"/>
  <c r="E732" i="2"/>
  <c r="B732" i="2"/>
  <c r="I731" i="1"/>
  <c r="I732" i="1"/>
  <c r="C732" i="1"/>
  <c r="D732" i="1"/>
  <c r="E732" i="1"/>
  <c r="B732" i="1"/>
  <c r="K731" i="7"/>
  <c r="K732" i="7"/>
  <c r="C732" i="7"/>
  <c r="E732" i="7"/>
  <c r="B732" i="7"/>
  <c r="L733" i="7" l="1"/>
  <c r="L732" i="7"/>
  <c r="C731" i="4"/>
  <c r="D731" i="4"/>
  <c r="E731" i="4"/>
  <c r="B731" i="4"/>
  <c r="C729" i="7" l="1"/>
  <c r="C402" i="14" l="1"/>
  <c r="D402" i="14"/>
  <c r="E402" i="14"/>
  <c r="B402" i="14"/>
  <c r="C731" i="8"/>
  <c r="D731" i="8"/>
  <c r="E731" i="8"/>
  <c r="B731" i="8"/>
  <c r="D732" i="3"/>
  <c r="E732" i="3"/>
  <c r="F732" i="3"/>
  <c r="C732" i="3"/>
  <c r="D175" i="78"/>
  <c r="F175" i="78"/>
  <c r="C175" i="78"/>
  <c r="D731" i="9"/>
  <c r="E731" i="9"/>
  <c r="F731" i="9"/>
  <c r="C731" i="9"/>
  <c r="G738" i="5"/>
  <c r="F738" i="5"/>
  <c r="I739" i="5" s="1"/>
  <c r="G737" i="5"/>
  <c r="F737" i="5"/>
  <c r="G736" i="5"/>
  <c r="F736" i="5"/>
  <c r="G735" i="5"/>
  <c r="F735" i="5"/>
  <c r="G734" i="5"/>
  <c r="F734" i="5"/>
  <c r="G733" i="5"/>
  <c r="F733" i="5"/>
  <c r="G732" i="5"/>
  <c r="F732" i="5"/>
  <c r="C731" i="5"/>
  <c r="D731" i="5"/>
  <c r="E731" i="5"/>
  <c r="B731" i="5"/>
  <c r="C731" i="2"/>
  <c r="D731" i="2"/>
  <c r="E731" i="2"/>
  <c r="B731" i="2"/>
  <c r="C731" i="1"/>
  <c r="D731" i="1"/>
  <c r="E731" i="1"/>
  <c r="B731" i="1"/>
  <c r="C731" i="7"/>
  <c r="E731" i="7"/>
  <c r="B731" i="7"/>
  <c r="I735" i="5" l="1"/>
  <c r="G731" i="5"/>
  <c r="F731" i="5"/>
  <c r="I732" i="5" s="1"/>
  <c r="I738" i="5"/>
  <c r="I736" i="5"/>
  <c r="I737" i="5"/>
  <c r="H735" i="5"/>
  <c r="I734" i="5"/>
  <c r="H732" i="5"/>
  <c r="H734" i="5"/>
  <c r="H738" i="5"/>
  <c r="H737" i="5"/>
  <c r="H733" i="5"/>
  <c r="H736" i="5"/>
  <c r="I733" i="5"/>
  <c r="H731" i="5" l="1"/>
  <c r="C401" i="14"/>
  <c r="D401" i="14"/>
  <c r="E401" i="14"/>
  <c r="B401" i="14"/>
  <c r="C730" i="8"/>
  <c r="D730" i="8"/>
  <c r="E730" i="8"/>
  <c r="B730" i="8"/>
  <c r="D731" i="3"/>
  <c r="E731" i="3"/>
  <c r="F731" i="3"/>
  <c r="C731" i="3"/>
  <c r="D174" i="78"/>
  <c r="E174" i="78"/>
  <c r="F174" i="78"/>
  <c r="C174" i="78"/>
  <c r="D730" i="9"/>
  <c r="E730" i="9"/>
  <c r="F730" i="9"/>
  <c r="C730" i="9"/>
  <c r="C730" i="4"/>
  <c r="D730" i="4"/>
  <c r="E730" i="4"/>
  <c r="B730" i="4"/>
  <c r="C730" i="5"/>
  <c r="D730" i="5"/>
  <c r="E730" i="5"/>
  <c r="B730" i="5"/>
  <c r="C730" i="2"/>
  <c r="D730" i="2"/>
  <c r="E730" i="2"/>
  <c r="B730" i="2"/>
  <c r="C730" i="1"/>
  <c r="D730" i="1"/>
  <c r="E730" i="1"/>
  <c r="B730" i="1"/>
  <c r="C730" i="7"/>
  <c r="E730" i="7"/>
  <c r="B730" i="7"/>
  <c r="C400" i="14" l="1"/>
  <c r="D400" i="14"/>
  <c r="E400" i="14"/>
  <c r="B400" i="14"/>
  <c r="C729" i="8"/>
  <c r="D729" i="8"/>
  <c r="E729" i="8"/>
  <c r="B729" i="8"/>
  <c r="D730" i="3"/>
  <c r="E730" i="3"/>
  <c r="F730" i="3"/>
  <c r="C730" i="3"/>
  <c r="D173" i="78"/>
  <c r="E173" i="78"/>
  <c r="F173" i="78"/>
  <c r="D172" i="78"/>
  <c r="E172" i="78"/>
  <c r="F172" i="78"/>
  <c r="C172" i="78"/>
  <c r="C173" i="78"/>
  <c r="D729" i="9"/>
  <c r="E729" i="9"/>
  <c r="F729" i="9"/>
  <c r="C729" i="9"/>
  <c r="C729" i="4"/>
  <c r="D729" i="4"/>
  <c r="E729" i="4"/>
  <c r="B729" i="4"/>
  <c r="C729" i="5"/>
  <c r="D729" i="5"/>
  <c r="E729" i="5"/>
  <c r="B729" i="5"/>
  <c r="C729" i="2"/>
  <c r="D729" i="2"/>
  <c r="E729" i="2"/>
  <c r="B729" i="2"/>
  <c r="C729" i="1"/>
  <c r="D729" i="1"/>
  <c r="E729" i="1"/>
  <c r="B729" i="1"/>
  <c r="E729" i="7"/>
  <c r="B729" i="7"/>
  <c r="F729" i="7" s="1"/>
  <c r="G173" i="78" l="1"/>
  <c r="G172" i="78"/>
  <c r="C399" i="14"/>
  <c r="D399" i="14"/>
  <c r="E399" i="14"/>
  <c r="B399" i="14"/>
  <c r="C728" i="8"/>
  <c r="D728" i="8"/>
  <c r="E728" i="8"/>
  <c r="B728" i="8"/>
  <c r="D729" i="3"/>
  <c r="E729" i="3"/>
  <c r="F729" i="3"/>
  <c r="C729" i="3"/>
  <c r="D728" i="9"/>
  <c r="E728" i="9"/>
  <c r="F728" i="9"/>
  <c r="C728" i="9"/>
  <c r="C728" i="4"/>
  <c r="D728" i="4"/>
  <c r="E728" i="4"/>
  <c r="B728" i="4"/>
  <c r="C728" i="5"/>
  <c r="D728" i="5"/>
  <c r="E728" i="5"/>
  <c r="B728" i="5"/>
  <c r="C728" i="2"/>
  <c r="D728" i="2"/>
  <c r="E728" i="2"/>
  <c r="B728" i="2"/>
  <c r="C728" i="1"/>
  <c r="D728" i="1"/>
  <c r="E728" i="1"/>
  <c r="B728" i="1"/>
  <c r="C728" i="7"/>
  <c r="E728" i="7"/>
  <c r="B728" i="7"/>
  <c r="C398" i="14" l="1"/>
  <c r="D398" i="14"/>
  <c r="E398" i="14"/>
  <c r="B398" i="14"/>
  <c r="C727" i="8"/>
  <c r="D727" i="8"/>
  <c r="E727" i="8"/>
  <c r="B727" i="8"/>
  <c r="D728" i="3"/>
  <c r="E728" i="3"/>
  <c r="F728" i="3"/>
  <c r="C728" i="3"/>
  <c r="H172" i="78"/>
  <c r="I172" i="78" s="1"/>
  <c r="H173" i="78"/>
  <c r="G174" i="78"/>
  <c r="H174" i="78"/>
  <c r="G175" i="78"/>
  <c r="H175" i="78"/>
  <c r="G176" i="78"/>
  <c r="H176" i="78"/>
  <c r="G177" i="78"/>
  <c r="H177" i="78"/>
  <c r="G178" i="78"/>
  <c r="H178" i="78"/>
  <c r="G179" i="78"/>
  <c r="H179" i="78"/>
  <c r="D171" i="78"/>
  <c r="E171" i="78"/>
  <c r="F171" i="78"/>
  <c r="C171" i="78"/>
  <c r="D727" i="9"/>
  <c r="E727" i="9"/>
  <c r="F727" i="9"/>
  <c r="C727" i="9"/>
  <c r="C727" i="4"/>
  <c r="D727" i="4"/>
  <c r="E727" i="4"/>
  <c r="B727" i="4"/>
  <c r="C727" i="5"/>
  <c r="D727" i="5"/>
  <c r="E727" i="5"/>
  <c r="B727" i="5"/>
  <c r="C727" i="2"/>
  <c r="D727" i="2"/>
  <c r="E727" i="2"/>
  <c r="B727" i="2"/>
  <c r="C727" i="1"/>
  <c r="D727" i="1"/>
  <c r="E727" i="1"/>
  <c r="B727" i="1"/>
  <c r="C727" i="7"/>
  <c r="E727" i="7"/>
  <c r="B727" i="7"/>
  <c r="H171" i="78" l="1"/>
  <c r="I176" i="78"/>
  <c r="G171" i="78"/>
  <c r="I179" i="78"/>
  <c r="I177" i="78"/>
  <c r="I174" i="78"/>
  <c r="I178" i="78"/>
  <c r="I175" i="78"/>
  <c r="I173" i="78"/>
  <c r="C397" i="14"/>
  <c r="D397" i="14"/>
  <c r="E397" i="14"/>
  <c r="B397" i="14"/>
  <c r="C726" i="8"/>
  <c r="D726" i="8"/>
  <c r="E726" i="8"/>
  <c r="B726" i="8"/>
  <c r="D727" i="3"/>
  <c r="E727" i="3"/>
  <c r="F727" i="3"/>
  <c r="C727" i="3"/>
  <c r="D170" i="78"/>
  <c r="E170" i="78"/>
  <c r="F170" i="78"/>
  <c r="C170" i="78"/>
  <c r="D726" i="9"/>
  <c r="E726" i="9"/>
  <c r="F726" i="9"/>
  <c r="C726" i="9"/>
  <c r="C726" i="4"/>
  <c r="D726" i="4"/>
  <c r="E726" i="4"/>
  <c r="B726" i="4"/>
  <c r="C726" i="5"/>
  <c r="D726" i="5"/>
  <c r="E726" i="5"/>
  <c r="B726" i="5"/>
  <c r="C726" i="2"/>
  <c r="D726" i="2"/>
  <c r="E726" i="2"/>
  <c r="B726" i="2"/>
  <c r="C726" i="1"/>
  <c r="D726" i="1"/>
  <c r="E726" i="1"/>
  <c r="B726" i="1"/>
  <c r="C726" i="7"/>
  <c r="E726" i="7"/>
  <c r="B726" i="7"/>
  <c r="I171" i="78" l="1"/>
  <c r="C396" i="14"/>
  <c r="D396" i="14"/>
  <c r="E396" i="14"/>
  <c r="B396" i="14"/>
  <c r="C725" i="8"/>
  <c r="D725" i="8"/>
  <c r="E725" i="8"/>
  <c r="B725" i="8"/>
  <c r="D726" i="3"/>
  <c r="E726" i="3"/>
  <c r="F726" i="3"/>
  <c r="C726" i="3"/>
  <c r="D169" i="78"/>
  <c r="E169" i="78"/>
  <c r="F169" i="78"/>
  <c r="C169" i="78"/>
  <c r="D725" i="9"/>
  <c r="E725" i="9"/>
  <c r="F725" i="9"/>
  <c r="C725" i="9"/>
  <c r="C725" i="4"/>
  <c r="D725" i="4"/>
  <c r="E725" i="4"/>
  <c r="B725" i="4"/>
  <c r="C725" i="5"/>
  <c r="D725" i="5"/>
  <c r="E725" i="5"/>
  <c r="B725" i="5"/>
  <c r="C725" i="2"/>
  <c r="D725" i="2"/>
  <c r="E725" i="2"/>
  <c r="B725" i="2"/>
  <c r="C725" i="1"/>
  <c r="D725" i="1"/>
  <c r="E725" i="1"/>
  <c r="B725" i="1"/>
  <c r="C725" i="7"/>
  <c r="E725" i="7"/>
  <c r="B725" i="7"/>
  <c r="C395" i="14" l="1"/>
  <c r="D395" i="14"/>
  <c r="E395" i="14"/>
  <c r="B395" i="14"/>
  <c r="C724" i="8"/>
  <c r="D724" i="8"/>
  <c r="E724" i="8"/>
  <c r="B724" i="8"/>
  <c r="D725" i="3"/>
  <c r="E725" i="3"/>
  <c r="F725" i="3"/>
  <c r="C725" i="3"/>
  <c r="D168" i="78"/>
  <c r="E168" i="78"/>
  <c r="F168" i="78"/>
  <c r="C168" i="78"/>
  <c r="D724" i="9"/>
  <c r="E724" i="9"/>
  <c r="F724" i="9"/>
  <c r="C724" i="9"/>
  <c r="C724" i="4"/>
  <c r="D724" i="4"/>
  <c r="E724" i="4"/>
  <c r="B724" i="4"/>
  <c r="C724" i="5"/>
  <c r="D724" i="5"/>
  <c r="E724" i="5"/>
  <c r="B724" i="5"/>
  <c r="C724" i="2"/>
  <c r="D724" i="2"/>
  <c r="E724" i="2"/>
  <c r="B724" i="2"/>
  <c r="C724" i="1"/>
  <c r="D724" i="1"/>
  <c r="E724" i="1"/>
  <c r="B724" i="1"/>
  <c r="C724" i="7"/>
  <c r="E724" i="7"/>
  <c r="B724" i="7"/>
  <c r="C394" i="14" l="1"/>
  <c r="D394" i="14"/>
  <c r="E394" i="14"/>
  <c r="B394" i="14"/>
  <c r="C723" i="8"/>
  <c r="D723" i="8"/>
  <c r="E723" i="8"/>
  <c r="D724" i="3"/>
  <c r="E724" i="3"/>
  <c r="F724" i="3"/>
  <c r="C724" i="3"/>
  <c r="D167" i="78"/>
  <c r="E167" i="78"/>
  <c r="F167" i="78"/>
  <c r="C167" i="78"/>
  <c r="D723" i="9"/>
  <c r="E723" i="9"/>
  <c r="F723" i="9"/>
  <c r="C723" i="9"/>
  <c r="C723" i="4"/>
  <c r="D723" i="4"/>
  <c r="E723" i="4"/>
  <c r="B723" i="4"/>
  <c r="C723" i="5"/>
  <c r="D723" i="5"/>
  <c r="E723" i="5"/>
  <c r="B723" i="5"/>
  <c r="C723" i="2"/>
  <c r="D723" i="2"/>
  <c r="E723" i="2"/>
  <c r="B723" i="2"/>
  <c r="C723" i="1"/>
  <c r="D723" i="1"/>
  <c r="E723" i="1"/>
  <c r="B723" i="1"/>
  <c r="C723" i="7" l="1"/>
  <c r="E723" i="7"/>
  <c r="B723" i="7"/>
  <c r="C393" i="14" l="1"/>
  <c r="D393" i="14"/>
  <c r="E393" i="14"/>
  <c r="B393" i="14"/>
  <c r="C722" i="8"/>
  <c r="D722" i="8"/>
  <c r="E722" i="8"/>
  <c r="D723" i="3"/>
  <c r="E723" i="3"/>
  <c r="F723" i="3"/>
  <c r="C723" i="3"/>
  <c r="D166" i="78"/>
  <c r="E166" i="78"/>
  <c r="F166" i="78"/>
  <c r="C166" i="78"/>
  <c r="D722" i="9"/>
  <c r="E722" i="9"/>
  <c r="F722" i="9"/>
  <c r="C722" i="9"/>
  <c r="C722" i="4"/>
  <c r="D722" i="4"/>
  <c r="E722" i="4"/>
  <c r="B722" i="4"/>
  <c r="C722" i="5"/>
  <c r="D722" i="5"/>
  <c r="E722" i="5"/>
  <c r="B722" i="5"/>
  <c r="C722" i="2"/>
  <c r="D722" i="2"/>
  <c r="E722" i="2"/>
  <c r="B722" i="2"/>
  <c r="C722" i="1"/>
  <c r="D722" i="1"/>
  <c r="E722" i="1"/>
  <c r="B722" i="1"/>
  <c r="C722" i="7"/>
  <c r="E722" i="7"/>
  <c r="B722" i="7"/>
  <c r="C392" i="14" l="1"/>
  <c r="D392" i="14"/>
  <c r="E392" i="14"/>
  <c r="B392" i="14"/>
  <c r="C721" i="8"/>
  <c r="D721" i="8"/>
  <c r="E721" i="8"/>
  <c r="D722" i="3"/>
  <c r="E722" i="3"/>
  <c r="F722" i="3"/>
  <c r="C722" i="3"/>
  <c r="D165" i="78"/>
  <c r="E165" i="78"/>
  <c r="F165" i="78"/>
  <c r="C165" i="78"/>
  <c r="D721" i="9"/>
  <c r="E721" i="9"/>
  <c r="F721" i="9"/>
  <c r="C721" i="9"/>
  <c r="C721" i="4"/>
  <c r="D721" i="4"/>
  <c r="E721" i="4"/>
  <c r="B721" i="4"/>
  <c r="C721" i="5"/>
  <c r="D721" i="5"/>
  <c r="E721" i="5"/>
  <c r="B721" i="5"/>
  <c r="C721" i="2"/>
  <c r="D721" i="2"/>
  <c r="E721" i="2"/>
  <c r="B721" i="2"/>
  <c r="C721" i="1"/>
  <c r="D721" i="1"/>
  <c r="E721" i="1"/>
  <c r="B721" i="1"/>
  <c r="C721" i="7"/>
  <c r="E721" i="7"/>
  <c r="B721" i="7"/>
  <c r="F721" i="1" l="1"/>
  <c r="G721"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45" i="1"/>
  <c r="G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F760" i="1"/>
  <c r="G760" i="1"/>
  <c r="F761" i="1"/>
  <c r="G761" i="1"/>
  <c r="F762" i="1"/>
  <c r="G762" i="1"/>
  <c r="F763" i="1"/>
  <c r="G763" i="1"/>
  <c r="F764" i="1"/>
  <c r="G764" i="1"/>
  <c r="F765" i="1"/>
  <c r="G765" i="1"/>
  <c r="F766" i="1"/>
  <c r="J767" i="1" s="1"/>
  <c r="G766" i="1"/>
  <c r="H747" i="1" l="1"/>
  <c r="H763" i="1"/>
  <c r="H751" i="1"/>
  <c r="H755" i="1"/>
  <c r="H750" i="1"/>
  <c r="H746" i="1"/>
  <c r="J741" i="1"/>
  <c r="H762" i="1"/>
  <c r="H766" i="1"/>
  <c r="J765" i="1"/>
  <c r="H758" i="1"/>
  <c r="J757" i="1"/>
  <c r="J751" i="1"/>
  <c r="H735" i="1"/>
  <c r="J759" i="1"/>
  <c r="H759" i="1"/>
  <c r="H754" i="1"/>
  <c r="J749" i="1"/>
  <c r="H743" i="1"/>
  <c r="J743" i="1"/>
  <c r="H742" i="1"/>
  <c r="H739" i="1"/>
  <c r="H738" i="1"/>
  <c r="J735" i="1"/>
  <c r="H734" i="1"/>
  <c r="H765" i="1"/>
  <c r="J760" i="1"/>
  <c r="H757" i="1"/>
  <c r="J752" i="1"/>
  <c r="H749" i="1"/>
  <c r="H744" i="1"/>
  <c r="H741" i="1"/>
  <c r="J736" i="1"/>
  <c r="H733" i="1"/>
  <c r="H731" i="1"/>
  <c r="J763" i="1"/>
  <c r="J755" i="1"/>
  <c r="J747" i="1"/>
  <c r="J739" i="1"/>
  <c r="J761" i="1"/>
  <c r="J753" i="1"/>
  <c r="J745" i="1"/>
  <c r="J737" i="1"/>
  <c r="H764" i="1"/>
  <c r="H761" i="1"/>
  <c r="H756" i="1"/>
  <c r="H753" i="1"/>
  <c r="J748" i="1"/>
  <c r="H745" i="1"/>
  <c r="J740" i="1"/>
  <c r="H737" i="1"/>
  <c r="J732" i="1"/>
  <c r="J764" i="1"/>
  <c r="J756" i="1"/>
  <c r="J744" i="1"/>
  <c r="H760" i="1"/>
  <c r="H752" i="1"/>
  <c r="H748" i="1"/>
  <c r="H740" i="1"/>
  <c r="H736" i="1"/>
  <c r="H732" i="1"/>
  <c r="J766" i="1"/>
  <c r="J762" i="1"/>
  <c r="J758" i="1"/>
  <c r="J754" i="1"/>
  <c r="J750" i="1"/>
  <c r="J746" i="1"/>
  <c r="J742" i="1"/>
  <c r="J738" i="1"/>
  <c r="J734" i="1"/>
  <c r="J733" i="1"/>
  <c r="C391" i="14"/>
  <c r="D391" i="14"/>
  <c r="E391" i="14"/>
  <c r="B391" i="14"/>
  <c r="C720" i="8"/>
  <c r="D720" i="8"/>
  <c r="E720" i="8"/>
  <c r="D721" i="3"/>
  <c r="E721" i="3"/>
  <c r="F721" i="3"/>
  <c r="C721" i="3"/>
  <c r="D164" i="78"/>
  <c r="E164" i="78"/>
  <c r="F164" i="78"/>
  <c r="C164" i="78"/>
  <c r="D720" i="9"/>
  <c r="E720" i="9"/>
  <c r="F720" i="9"/>
  <c r="C720" i="9"/>
  <c r="C720" i="4"/>
  <c r="D720" i="4"/>
  <c r="E720" i="4"/>
  <c r="B720" i="4"/>
  <c r="C720" i="5"/>
  <c r="D720" i="5"/>
  <c r="E720" i="5"/>
  <c r="B720" i="5"/>
  <c r="C720" i="2"/>
  <c r="D720" i="2"/>
  <c r="E720" i="2"/>
  <c r="B720" i="2"/>
  <c r="C720" i="1"/>
  <c r="D720" i="1"/>
  <c r="E720" i="1"/>
  <c r="B720" i="1"/>
  <c r="C720" i="7"/>
  <c r="E720" i="7"/>
  <c r="B720" i="7"/>
  <c r="F391" i="14" l="1"/>
  <c r="G391" i="14"/>
  <c r="C390" i="14"/>
  <c r="D390" i="14"/>
  <c r="E390" i="14"/>
  <c r="B390" i="14"/>
  <c r="C719" i="8"/>
  <c r="D719" i="8"/>
  <c r="E719" i="8"/>
  <c r="D720" i="3"/>
  <c r="E720" i="3"/>
  <c r="F720" i="3"/>
  <c r="C720" i="3"/>
  <c r="D163" i="78"/>
  <c r="E163" i="78"/>
  <c r="F163" i="78"/>
  <c r="C163" i="78"/>
  <c r="D719" i="9"/>
  <c r="E719" i="9"/>
  <c r="F719" i="9"/>
  <c r="C719" i="9"/>
  <c r="C719" i="4"/>
  <c r="D719" i="4"/>
  <c r="E719" i="4"/>
  <c r="B719" i="4"/>
  <c r="C719" i="5"/>
  <c r="D719" i="5"/>
  <c r="E719" i="5"/>
  <c r="B719" i="5"/>
  <c r="C719" i="2"/>
  <c r="D719" i="2"/>
  <c r="E719" i="2"/>
  <c r="B719" i="2"/>
  <c r="F720" i="1"/>
  <c r="G720" i="1"/>
  <c r="F722" i="1"/>
  <c r="G722" i="1"/>
  <c r="F723" i="1"/>
  <c r="G723" i="1"/>
  <c r="F724" i="1"/>
  <c r="G724" i="1"/>
  <c r="F725" i="1"/>
  <c r="G725" i="1"/>
  <c r="F726" i="1"/>
  <c r="G726" i="1"/>
  <c r="F727" i="1"/>
  <c r="G727" i="1"/>
  <c r="F728" i="1"/>
  <c r="G728" i="1"/>
  <c r="F729" i="1"/>
  <c r="G729" i="1"/>
  <c r="F730" i="1"/>
  <c r="G730" i="1"/>
  <c r="C719" i="1"/>
  <c r="D719" i="1"/>
  <c r="E719" i="1"/>
  <c r="B719" i="1"/>
  <c r="C719" i="7"/>
  <c r="E719" i="7"/>
  <c r="H728" i="1" l="1"/>
  <c r="G719" i="1"/>
  <c r="F719" i="1"/>
  <c r="G719" i="5"/>
  <c r="F719" i="5"/>
  <c r="H730" i="1"/>
  <c r="J731" i="1"/>
  <c r="J729" i="1"/>
  <c r="H729" i="1"/>
  <c r="J730" i="1"/>
  <c r="J728" i="1"/>
  <c r="H727" i="1"/>
  <c r="H726" i="1"/>
  <c r="H725" i="1"/>
  <c r="H724" i="1"/>
  <c r="J725" i="1"/>
  <c r="J724" i="1"/>
  <c r="H723" i="1"/>
  <c r="H722" i="1"/>
  <c r="J722" i="1"/>
  <c r="J723" i="1"/>
  <c r="H720" i="1"/>
  <c r="J721" i="1"/>
  <c r="J727" i="1"/>
  <c r="H721" i="1"/>
  <c r="J726" i="1"/>
  <c r="H719" i="1" l="1"/>
  <c r="J720" i="1"/>
  <c r="C389" i="14"/>
  <c r="D389" i="14"/>
  <c r="E389" i="14"/>
  <c r="B389" i="14"/>
  <c r="C718" i="8"/>
  <c r="D718" i="8"/>
  <c r="E718" i="8"/>
  <c r="D719" i="3"/>
  <c r="E719" i="3"/>
  <c r="F719" i="3"/>
  <c r="C719" i="3"/>
  <c r="D162" i="78"/>
  <c r="E162" i="78"/>
  <c r="F162" i="78"/>
  <c r="C162" i="78"/>
  <c r="D718" i="9"/>
  <c r="E718" i="9"/>
  <c r="F718" i="9"/>
  <c r="C718" i="9"/>
  <c r="C718" i="4"/>
  <c r="D718" i="4"/>
  <c r="E718" i="4"/>
  <c r="B718" i="4"/>
  <c r="C718" i="5"/>
  <c r="D718" i="5"/>
  <c r="E718" i="5"/>
  <c r="B718" i="5"/>
  <c r="C718" i="2"/>
  <c r="D718" i="2"/>
  <c r="E718" i="2"/>
  <c r="B718" i="2"/>
  <c r="C718" i="1"/>
  <c r="D718" i="1"/>
  <c r="E718" i="1"/>
  <c r="B718" i="1"/>
  <c r="C718" i="7"/>
  <c r="E718" i="7"/>
  <c r="B718" i="7"/>
  <c r="F718" i="1" l="1"/>
  <c r="J719" i="1" s="1"/>
  <c r="G718" i="1"/>
  <c r="C388" i="14"/>
  <c r="D388" i="14"/>
  <c r="E388" i="14"/>
  <c r="B388" i="14"/>
  <c r="C717" i="8"/>
  <c r="D717" i="8"/>
  <c r="E717" i="8"/>
  <c r="B717" i="8"/>
  <c r="D718" i="3"/>
  <c r="E718" i="3"/>
  <c r="F718" i="3"/>
  <c r="C718" i="3"/>
  <c r="G162" i="78"/>
  <c r="H162" i="78"/>
  <c r="G163" i="78"/>
  <c r="H163" i="78"/>
  <c r="G164" i="78"/>
  <c r="H164" i="78"/>
  <c r="G165" i="78"/>
  <c r="H165" i="78"/>
  <c r="G166" i="78"/>
  <c r="H166" i="78"/>
  <c r="G167" i="78"/>
  <c r="H167" i="78"/>
  <c r="G168" i="78"/>
  <c r="H168" i="78"/>
  <c r="G169" i="78"/>
  <c r="H169" i="78"/>
  <c r="G170" i="78"/>
  <c r="H170" i="78"/>
  <c r="D161" i="78"/>
  <c r="E161" i="78"/>
  <c r="F161" i="78"/>
  <c r="C161" i="78"/>
  <c r="D717" i="9"/>
  <c r="E717" i="9"/>
  <c r="F717" i="9"/>
  <c r="C717" i="9"/>
  <c r="C717" i="4"/>
  <c r="D717" i="4"/>
  <c r="E717" i="4"/>
  <c r="B717" i="4"/>
  <c r="C717" i="5"/>
  <c r="D717" i="5"/>
  <c r="E717" i="5"/>
  <c r="B717" i="5"/>
  <c r="C717" i="2"/>
  <c r="D717" i="2"/>
  <c r="E717" i="2"/>
  <c r="B717" i="2"/>
  <c r="C717" i="1"/>
  <c r="D717" i="1"/>
  <c r="E717" i="1"/>
  <c r="B717" i="1"/>
  <c r="C717" i="7"/>
  <c r="E717" i="7"/>
  <c r="B717" i="7"/>
  <c r="H161" i="78" l="1"/>
  <c r="G717" i="1"/>
  <c r="I167" i="78"/>
  <c r="G161" i="78"/>
  <c r="F717" i="1"/>
  <c r="I168" i="78"/>
  <c r="I162" i="78"/>
  <c r="I170" i="78"/>
  <c r="I169" i="78"/>
  <c r="I166" i="78"/>
  <c r="I165" i="78"/>
  <c r="I164" i="78"/>
  <c r="I163" i="78"/>
  <c r="C387" i="14"/>
  <c r="D387" i="14"/>
  <c r="E387" i="14"/>
  <c r="B387" i="14"/>
  <c r="C716" i="8"/>
  <c r="D716" i="8"/>
  <c r="E716" i="8"/>
  <c r="B716" i="8"/>
  <c r="D717" i="3"/>
  <c r="E717" i="3"/>
  <c r="F717" i="3"/>
  <c r="C717" i="3"/>
  <c r="D160" i="78"/>
  <c r="E160" i="78"/>
  <c r="F160" i="78"/>
  <c r="C160" i="78"/>
  <c r="D716" i="9"/>
  <c r="E716" i="9"/>
  <c r="F716" i="9"/>
  <c r="C716" i="9"/>
  <c r="C716" i="4"/>
  <c r="D716" i="4"/>
  <c r="E716" i="4"/>
  <c r="B716" i="4"/>
  <c r="C716" i="5"/>
  <c r="D716" i="5"/>
  <c r="E716" i="5"/>
  <c r="B716" i="5"/>
  <c r="C716" i="2"/>
  <c r="D716" i="2"/>
  <c r="E716" i="2"/>
  <c r="B716" i="2"/>
  <c r="C716" i="1"/>
  <c r="D716" i="1"/>
  <c r="E716" i="1"/>
  <c r="B716" i="1"/>
  <c r="C716" i="7"/>
  <c r="E716" i="7"/>
  <c r="B716" i="7"/>
  <c r="I161" i="78" l="1"/>
  <c r="C386" i="14"/>
  <c r="D386" i="14"/>
  <c r="E386" i="14"/>
  <c r="B386" i="14"/>
  <c r="C715" i="8"/>
  <c r="D715" i="8"/>
  <c r="E715" i="8"/>
  <c r="B715" i="8"/>
  <c r="D716" i="3"/>
  <c r="E716" i="3"/>
  <c r="F716" i="3"/>
  <c r="C716" i="3"/>
  <c r="D159" i="78"/>
  <c r="E159" i="78"/>
  <c r="F159" i="78"/>
  <c r="C159" i="78"/>
  <c r="D715" i="9"/>
  <c r="E715" i="9"/>
  <c r="F715" i="9"/>
  <c r="C715" i="9"/>
  <c r="C715" i="4"/>
  <c r="D715" i="4"/>
  <c r="E715" i="4"/>
  <c r="B715" i="4"/>
  <c r="C715" i="5"/>
  <c r="D715" i="5"/>
  <c r="E715" i="5"/>
  <c r="B715" i="5"/>
  <c r="C715" i="2"/>
  <c r="D715" i="2"/>
  <c r="E715" i="2"/>
  <c r="B715" i="2"/>
  <c r="C715" i="1"/>
  <c r="D715" i="1"/>
  <c r="E715" i="1"/>
  <c r="B715" i="1"/>
  <c r="C715" i="7"/>
  <c r="E715" i="7"/>
  <c r="B715" i="7"/>
  <c r="C385" i="14" l="1"/>
  <c r="D385" i="14"/>
  <c r="E385" i="14"/>
  <c r="B385" i="14"/>
  <c r="C714" i="8"/>
  <c r="D714" i="8"/>
  <c r="E714" i="8"/>
  <c r="B714" i="8"/>
  <c r="D715" i="3"/>
  <c r="E715" i="3"/>
  <c r="F715" i="3"/>
  <c r="C715" i="3"/>
  <c r="D158" i="78"/>
  <c r="E158" i="78"/>
  <c r="F158" i="78"/>
  <c r="C158" i="78"/>
  <c r="D714" i="9"/>
  <c r="E714" i="9"/>
  <c r="F714" i="9"/>
  <c r="C714" i="9"/>
  <c r="C714" i="4"/>
  <c r="D714" i="4"/>
  <c r="E714" i="4"/>
  <c r="B714" i="4"/>
  <c r="C714" i="5"/>
  <c r="D714" i="5"/>
  <c r="E714" i="5"/>
  <c r="B714" i="5"/>
  <c r="C714" i="2"/>
  <c r="D714" i="2"/>
  <c r="E714" i="2"/>
  <c r="B714" i="2"/>
  <c r="C714" i="1"/>
  <c r="D714" i="1"/>
  <c r="E714" i="1"/>
  <c r="B714" i="1"/>
  <c r="C714" i="7"/>
  <c r="D714" i="7"/>
  <c r="E714" i="7"/>
  <c r="B714" i="7"/>
  <c r="C384" i="14" l="1"/>
  <c r="D384" i="14"/>
  <c r="E384" i="14"/>
  <c r="B384" i="14"/>
  <c r="C713" i="8"/>
  <c r="D713" i="8"/>
  <c r="E713" i="8"/>
  <c r="B713" i="8"/>
  <c r="D714" i="3"/>
  <c r="E714" i="3"/>
  <c r="F714" i="3"/>
  <c r="C714" i="3"/>
  <c r="D157" i="78"/>
  <c r="E157" i="78"/>
  <c r="F157" i="78"/>
  <c r="C157" i="78"/>
  <c r="D713" i="9"/>
  <c r="E713" i="9"/>
  <c r="F713" i="9"/>
  <c r="C713" i="9"/>
  <c r="C713" i="4"/>
  <c r="D713" i="4"/>
  <c r="E713" i="4"/>
  <c r="B713" i="4"/>
  <c r="C713" i="5"/>
  <c r="D713" i="5"/>
  <c r="E713" i="5"/>
  <c r="B713" i="5"/>
  <c r="C713" i="2"/>
  <c r="D713" i="2"/>
  <c r="E713" i="2"/>
  <c r="B713" i="2"/>
  <c r="J718" i="1"/>
  <c r="C713" i="1"/>
  <c r="D713" i="1"/>
  <c r="E713" i="1"/>
  <c r="B713" i="1"/>
  <c r="C713" i="7"/>
  <c r="E713" i="7"/>
  <c r="B713" i="7"/>
  <c r="C383" i="14" l="1"/>
  <c r="D383" i="14"/>
  <c r="E383" i="14"/>
  <c r="B383" i="14"/>
  <c r="C712" i="8"/>
  <c r="D712" i="8"/>
  <c r="E712" i="8"/>
  <c r="B712" i="8"/>
  <c r="D713" i="3"/>
  <c r="E713" i="3"/>
  <c r="F713" i="3"/>
  <c r="C713" i="3"/>
  <c r="D156" i="78"/>
  <c r="E156" i="78"/>
  <c r="F156" i="78"/>
  <c r="C156" i="78"/>
  <c r="D712" i="9"/>
  <c r="E712" i="9"/>
  <c r="F712" i="9"/>
  <c r="C712" i="9"/>
  <c r="C712" i="4"/>
  <c r="D712" i="4"/>
  <c r="E712" i="4"/>
  <c r="B712" i="4"/>
  <c r="C712" i="5"/>
  <c r="D712" i="5"/>
  <c r="E712" i="5"/>
  <c r="B712" i="5"/>
  <c r="C712" i="2"/>
  <c r="D712" i="2"/>
  <c r="E712" i="2"/>
  <c r="B712" i="2"/>
  <c r="C712" i="1"/>
  <c r="D712" i="1"/>
  <c r="E712" i="1"/>
  <c r="B712" i="1"/>
  <c r="C712" i="7"/>
  <c r="D712" i="7"/>
  <c r="E712" i="7"/>
  <c r="B712" i="7"/>
  <c r="C382" i="14" l="1"/>
  <c r="D382" i="14"/>
  <c r="E382" i="14"/>
  <c r="B382" i="14"/>
  <c r="C711" i="8"/>
  <c r="D711" i="8"/>
  <c r="E711" i="8"/>
  <c r="B711" i="8"/>
  <c r="D712" i="3"/>
  <c r="E712" i="3"/>
  <c r="F712" i="3"/>
  <c r="C712" i="3"/>
  <c r="D155" i="78"/>
  <c r="E155" i="78"/>
  <c r="F155" i="78"/>
  <c r="C155" i="78"/>
  <c r="D711" i="9"/>
  <c r="E711" i="9"/>
  <c r="F711" i="9"/>
  <c r="C711" i="9"/>
  <c r="C711" i="4"/>
  <c r="D711" i="4"/>
  <c r="E711" i="4"/>
  <c r="B711" i="4"/>
  <c r="C711" i="5"/>
  <c r="D711" i="5"/>
  <c r="E711" i="5"/>
  <c r="B711" i="5"/>
  <c r="C711" i="2"/>
  <c r="D711" i="2"/>
  <c r="E711" i="2"/>
  <c r="B711" i="2"/>
  <c r="C711" i="1"/>
  <c r="D711" i="1"/>
  <c r="E711" i="1"/>
  <c r="B711" i="1"/>
  <c r="C711" i="7"/>
  <c r="D711" i="7"/>
  <c r="E711" i="7"/>
  <c r="B711" i="7"/>
  <c r="C381" i="14" l="1"/>
  <c r="D381" i="14"/>
  <c r="E381" i="14"/>
  <c r="B381" i="14"/>
  <c r="C710" i="8"/>
  <c r="D710" i="8"/>
  <c r="E710" i="8"/>
  <c r="B710" i="8"/>
  <c r="D711" i="3"/>
  <c r="E711" i="3"/>
  <c r="F711" i="3"/>
  <c r="C711" i="3"/>
  <c r="D154" i="78"/>
  <c r="E154" i="78"/>
  <c r="F154" i="78"/>
  <c r="C154" i="78"/>
  <c r="D710" i="9"/>
  <c r="E710" i="9"/>
  <c r="F710" i="9"/>
  <c r="C710" i="9"/>
  <c r="C710" i="4"/>
  <c r="D710" i="4"/>
  <c r="E710" i="4"/>
  <c r="B710" i="4"/>
  <c r="C710" i="5"/>
  <c r="D710" i="5"/>
  <c r="E710" i="5"/>
  <c r="B710" i="5"/>
  <c r="C710" i="2"/>
  <c r="D710" i="2"/>
  <c r="E710" i="2"/>
  <c r="B710" i="2"/>
  <c r="C710" i="1"/>
  <c r="D710" i="1"/>
  <c r="E710" i="1"/>
  <c r="B710" i="1"/>
  <c r="C710" i="7"/>
  <c r="D710" i="7"/>
  <c r="E710" i="7"/>
  <c r="B710" i="7"/>
  <c r="F710" i="7" l="1"/>
  <c r="C709" i="7"/>
  <c r="D709" i="7"/>
  <c r="E709" i="7"/>
  <c r="B709" i="7"/>
  <c r="C380" i="14"/>
  <c r="D380" i="14"/>
  <c r="E380" i="14"/>
  <c r="B380" i="14"/>
  <c r="C709" i="8"/>
  <c r="D709" i="8"/>
  <c r="E709" i="8"/>
  <c r="B709" i="8"/>
  <c r="D710" i="3"/>
  <c r="E710" i="3"/>
  <c r="F710" i="3"/>
  <c r="C710" i="3"/>
  <c r="D153" i="78"/>
  <c r="E153" i="78"/>
  <c r="F153" i="78"/>
  <c r="C153" i="78"/>
  <c r="D709" i="9"/>
  <c r="E709" i="9"/>
  <c r="F709" i="9"/>
  <c r="C709" i="9"/>
  <c r="C709" i="4"/>
  <c r="D709" i="4"/>
  <c r="E709" i="4"/>
  <c r="B709" i="4"/>
  <c r="C709" i="5"/>
  <c r="D709" i="5"/>
  <c r="E709" i="5"/>
  <c r="B709" i="5"/>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C709" i="2"/>
  <c r="D709" i="2"/>
  <c r="E709" i="2"/>
  <c r="B709" i="2"/>
  <c r="F710" i="1"/>
  <c r="G710" i="1"/>
  <c r="F711" i="1"/>
  <c r="G711" i="1"/>
  <c r="F712" i="1"/>
  <c r="G712" i="1"/>
  <c r="F713" i="1"/>
  <c r="G713" i="1"/>
  <c r="F714" i="1"/>
  <c r="G714" i="1"/>
  <c r="F715" i="1"/>
  <c r="G715" i="1"/>
  <c r="F716" i="1"/>
  <c r="G716" i="1"/>
  <c r="C709" i="1"/>
  <c r="D709" i="1"/>
  <c r="E709" i="1"/>
  <c r="B709" i="1"/>
  <c r="J713" i="1" l="1"/>
  <c r="G709" i="1"/>
  <c r="F709" i="1"/>
  <c r="J710" i="1" s="1"/>
  <c r="J712" i="1"/>
  <c r="J717" i="1"/>
  <c r="J716" i="1"/>
  <c r="J711" i="1"/>
  <c r="J715" i="1"/>
  <c r="J714" i="1"/>
  <c r="H710" i="2"/>
  <c r="C708" i="7"/>
  <c r="D708" i="7"/>
  <c r="E708" i="7"/>
  <c r="B708" i="7"/>
  <c r="C379" i="14"/>
  <c r="D379" i="14"/>
  <c r="E379" i="14"/>
  <c r="B379" i="14"/>
  <c r="C708" i="8"/>
  <c r="D708" i="8"/>
  <c r="E708" i="8"/>
  <c r="B708" i="8"/>
  <c r="D709" i="3"/>
  <c r="E709" i="3"/>
  <c r="F709" i="3"/>
  <c r="C709" i="3"/>
  <c r="D152" i="78"/>
  <c r="E152" i="78"/>
  <c r="F152" i="78"/>
  <c r="C152" i="78"/>
  <c r="D708" i="9"/>
  <c r="E708" i="9"/>
  <c r="F708" i="9"/>
  <c r="C708" i="9"/>
  <c r="C708" i="4"/>
  <c r="D708" i="4"/>
  <c r="E708" i="4"/>
  <c r="B708" i="4"/>
  <c r="C708" i="5"/>
  <c r="D708" i="5"/>
  <c r="E708" i="5"/>
  <c r="B708" i="5"/>
  <c r="C708" i="2"/>
  <c r="D708" i="2"/>
  <c r="H709" i="2" s="1"/>
  <c r="E708" i="2"/>
  <c r="B708" i="2"/>
  <c r="C708" i="1"/>
  <c r="D708" i="1"/>
  <c r="E708" i="1"/>
  <c r="B708" i="1"/>
  <c r="G708" i="1" l="1"/>
  <c r="G708" i="2"/>
  <c r="F708" i="1"/>
  <c r="J709" i="1" s="1"/>
  <c r="F708" i="2"/>
  <c r="H708" i="2"/>
  <c r="A15" i="10"/>
  <c r="A13" i="10"/>
  <c r="A8" i="10"/>
  <c r="A10" i="10"/>
  <c r="A11" i="10"/>
  <c r="A9" i="10"/>
  <c r="A7" i="10"/>
  <c r="I737" i="7"/>
  <c r="I738" i="7"/>
  <c r="I739" i="7"/>
  <c r="I740" i="7"/>
  <c r="I741"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9" i="7"/>
  <c r="I800" i="7"/>
  <c r="I801" i="7"/>
  <c r="I802" i="7"/>
  <c r="I803" i="7"/>
  <c r="I804" i="7"/>
  <c r="I805" i="7"/>
  <c r="I806" i="7"/>
  <c r="I807" i="7"/>
  <c r="I808" i="7"/>
  <c r="I809" i="7"/>
  <c r="I810" i="7"/>
  <c r="I811" i="7"/>
  <c r="I812" i="7"/>
  <c r="I813" i="7"/>
  <c r="I814" i="7"/>
  <c r="I815" i="7"/>
  <c r="H707" i="2" l="1"/>
  <c r="G707" i="2"/>
  <c r="F707" i="2"/>
  <c r="J708" i="2" s="1"/>
  <c r="G707" i="1"/>
  <c r="F707" i="1"/>
  <c r="J708" i="1" s="1"/>
  <c r="H706" i="2" l="1"/>
  <c r="F706" i="1"/>
  <c r="J707" i="1" s="1"/>
  <c r="G706" i="1"/>
  <c r="G3" i="236" l="1"/>
  <c r="H705" i="2" l="1"/>
  <c r="F705" i="1"/>
  <c r="J706" i="1" s="1"/>
  <c r="G705" i="1"/>
  <c r="G1" i="235"/>
  <c r="H704" i="2" l="1"/>
  <c r="F704" i="1" l="1"/>
  <c r="G704" i="1"/>
  <c r="G2" i="234"/>
  <c r="J705" i="1" l="1"/>
  <c r="H703" i="2"/>
  <c r="F703" i="1"/>
  <c r="J704" i="1" s="1"/>
  <c r="G703" i="1"/>
  <c r="G5" i="233" l="1"/>
  <c r="F703" i="7"/>
  <c r="G703" i="7"/>
  <c r="F702" i="1" l="1"/>
  <c r="J703" i="1" s="1"/>
  <c r="G702" i="1"/>
  <c r="G3" i="232" l="1"/>
  <c r="F383" i="14" l="1"/>
  <c r="G383" i="14"/>
  <c r="F384" i="14"/>
  <c r="G384" i="14"/>
  <c r="F385" i="14"/>
  <c r="G385" i="14"/>
  <c r="F386" i="14"/>
  <c r="G386" i="14"/>
  <c r="F387" i="14"/>
  <c r="G387" i="14"/>
  <c r="F388" i="14"/>
  <c r="G388" i="14"/>
  <c r="F389" i="14"/>
  <c r="G389" i="14"/>
  <c r="F390" i="14"/>
  <c r="G390"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06" i="14"/>
  <c r="G406" i="14"/>
  <c r="F407" i="14"/>
  <c r="G407" i="14"/>
  <c r="F408" i="14"/>
  <c r="G408" i="14"/>
  <c r="F409" i="14"/>
  <c r="G409" i="14"/>
  <c r="F410" i="14"/>
  <c r="G410" i="14"/>
  <c r="H702" i="2"/>
  <c r="H701" i="2"/>
  <c r="F701" i="1" l="1"/>
  <c r="G701" i="1"/>
  <c r="J702" i="1" l="1"/>
  <c r="G1" i="231"/>
  <c r="H698" i="2" l="1"/>
  <c r="H699" i="2"/>
  <c r="H700" i="2"/>
  <c r="F700" i="1"/>
  <c r="J701" i="1" s="1"/>
  <c r="G700" i="1"/>
  <c r="F714" i="8"/>
  <c r="G714" i="8"/>
  <c r="F715" i="8"/>
  <c r="G715" i="8"/>
  <c r="F716" i="8"/>
  <c r="G716" i="8"/>
  <c r="F717" i="8"/>
  <c r="G717" i="8"/>
  <c r="F718" i="8"/>
  <c r="G718" i="8"/>
  <c r="F719" i="8"/>
  <c r="G719" i="8"/>
  <c r="F720" i="8"/>
  <c r="G720" i="8"/>
  <c r="F721" i="8"/>
  <c r="G721" i="8"/>
  <c r="F722" i="8"/>
  <c r="G722" i="8"/>
  <c r="F723" i="8"/>
  <c r="G723" i="8"/>
  <c r="F724" i="8"/>
  <c r="G724" i="8"/>
  <c r="F725" i="8"/>
  <c r="G725" i="8"/>
  <c r="F726" i="8"/>
  <c r="G726" i="8"/>
  <c r="F727" i="8"/>
  <c r="G727" i="8"/>
  <c r="F728" i="8"/>
  <c r="G728" i="8"/>
  <c r="F729" i="8"/>
  <c r="G729" i="8"/>
  <c r="F730" i="8"/>
  <c r="G730" i="8"/>
  <c r="F731" i="8"/>
  <c r="G731" i="8"/>
  <c r="F732" i="8"/>
  <c r="G732" i="8"/>
  <c r="F733" i="8"/>
  <c r="G733" i="8"/>
  <c r="F734" i="8"/>
  <c r="G734" i="8"/>
  <c r="F735" i="8"/>
  <c r="G735" i="8"/>
  <c r="F736" i="8"/>
  <c r="G736" i="8"/>
  <c r="F737" i="8"/>
  <c r="G737" i="8"/>
  <c r="F738" i="8"/>
  <c r="G738" i="8"/>
  <c r="F739" i="8"/>
  <c r="G739" i="8"/>
  <c r="F740" i="8"/>
  <c r="G740" i="8"/>
  <c r="F741" i="8"/>
  <c r="G741" i="8"/>
  <c r="F742" i="8"/>
  <c r="G742" i="8"/>
  <c r="F743" i="8"/>
  <c r="G743" i="8"/>
  <c r="F744" i="8"/>
  <c r="G744" i="8"/>
  <c r="F745" i="8"/>
  <c r="G745" i="8"/>
  <c r="F746" i="8"/>
  <c r="G746" i="8"/>
  <c r="F747" i="8"/>
  <c r="G747" i="8"/>
  <c r="F748" i="8"/>
  <c r="G748" i="8"/>
  <c r="F749" i="8"/>
  <c r="G749" i="8"/>
  <c r="F750" i="8"/>
  <c r="G750" i="8"/>
  <c r="F751" i="8"/>
  <c r="G751" i="8"/>
  <c r="F752" i="8"/>
  <c r="G752" i="8"/>
  <c r="F753" i="8"/>
  <c r="G753" i="8"/>
  <c r="F754" i="8"/>
  <c r="G754" i="8"/>
  <c r="F755" i="8"/>
  <c r="G755" i="8"/>
  <c r="F756" i="8"/>
  <c r="G756" i="8"/>
  <c r="F757" i="8"/>
  <c r="G757" i="8"/>
  <c r="F758" i="8"/>
  <c r="G758" i="8"/>
  <c r="F759" i="8"/>
  <c r="G759" i="8"/>
  <c r="G760" i="8"/>
  <c r="F761" i="8"/>
  <c r="G761" i="8"/>
  <c r="F762" i="8"/>
  <c r="G762" i="8"/>
  <c r="F763" i="8"/>
  <c r="G763" i="8"/>
  <c r="F764" i="8"/>
  <c r="G764" i="8"/>
  <c r="F765" i="8"/>
  <c r="G765" i="8"/>
  <c r="F766" i="8"/>
  <c r="G766" i="8"/>
  <c r="F767" i="8"/>
  <c r="G767" i="8"/>
  <c r="G2" i="229"/>
  <c r="F699" i="1"/>
  <c r="G699" i="1"/>
  <c r="F708" i="4"/>
  <c r="G708" i="4"/>
  <c r="F709" i="4"/>
  <c r="G709" i="4"/>
  <c r="F710" i="4"/>
  <c r="G710" i="4"/>
  <c r="F711" i="4"/>
  <c r="G711" i="4"/>
  <c r="F712" i="4"/>
  <c r="G712" i="4"/>
  <c r="F713" i="4"/>
  <c r="G713" i="4"/>
  <c r="F714" i="4"/>
  <c r="G714" i="4"/>
  <c r="F715" i="4"/>
  <c r="G715" i="4"/>
  <c r="F716" i="4"/>
  <c r="G716" i="4"/>
  <c r="F717" i="4"/>
  <c r="G717" i="4"/>
  <c r="F718" i="4"/>
  <c r="G718" i="4"/>
  <c r="F719" i="4"/>
  <c r="G719" i="4"/>
  <c r="F720" i="4"/>
  <c r="G720" i="4"/>
  <c r="F721" i="4"/>
  <c r="G721" i="4"/>
  <c r="F722" i="4"/>
  <c r="G722" i="4"/>
  <c r="F723" i="4"/>
  <c r="G723" i="4"/>
  <c r="F724" i="4"/>
  <c r="G724" i="4"/>
  <c r="F725" i="4"/>
  <c r="G725" i="4"/>
  <c r="F726" i="4"/>
  <c r="G726" i="4"/>
  <c r="F727" i="4"/>
  <c r="G727" i="4"/>
  <c r="F728" i="4"/>
  <c r="G728" i="4"/>
  <c r="F729" i="4"/>
  <c r="G729" i="4"/>
  <c r="F730" i="4"/>
  <c r="G730" i="4"/>
  <c r="F731" i="4"/>
  <c r="G731" i="4"/>
  <c r="F732" i="4"/>
  <c r="G732" i="4"/>
  <c r="F733" i="4"/>
  <c r="G733" i="4"/>
  <c r="F734" i="4"/>
  <c r="G734" i="4"/>
  <c r="F735" i="4"/>
  <c r="G735" i="4"/>
  <c r="O128" i="13"/>
  <c r="F698" i="1"/>
  <c r="G698" i="1"/>
  <c r="M19" i="13"/>
  <c r="M17" i="13"/>
  <c r="M15" i="13"/>
  <c r="M13" i="13"/>
  <c r="M11" i="13"/>
  <c r="M9" i="13"/>
  <c r="G2" i="228"/>
  <c r="H697" i="2"/>
  <c r="F697" i="1"/>
  <c r="G697" i="1"/>
  <c r="J697" i="7"/>
  <c r="H696" i="2"/>
  <c r="F696" i="1"/>
  <c r="G696" i="1"/>
  <c r="H695" i="2"/>
  <c r="H694" i="2"/>
  <c r="H693" i="2"/>
  <c r="H692" i="2"/>
  <c r="H691" i="2"/>
  <c r="H690" i="2"/>
  <c r="H689" i="2"/>
  <c r="H688" i="2"/>
  <c r="H687" i="2"/>
  <c r="H686" i="2"/>
  <c r="H685" i="2"/>
  <c r="H684" i="2"/>
  <c r="H683" i="2"/>
  <c r="H682" i="2"/>
  <c r="H681" i="2"/>
  <c r="H680" i="2"/>
  <c r="H679" i="2"/>
  <c r="H678" i="2"/>
  <c r="H677" i="2"/>
  <c r="H676" i="2"/>
  <c r="H675" i="2"/>
  <c r="H674" i="2"/>
  <c r="H673" i="2"/>
  <c r="F695" i="1"/>
  <c r="G695" i="1"/>
  <c r="F706" i="5"/>
  <c r="G706" i="5"/>
  <c r="F707" i="5"/>
  <c r="G707" i="5"/>
  <c r="F708" i="5"/>
  <c r="G708" i="5"/>
  <c r="F709" i="5"/>
  <c r="G709" i="5"/>
  <c r="F710" i="5"/>
  <c r="G710" i="5"/>
  <c r="F711" i="5"/>
  <c r="G711" i="5"/>
  <c r="F712" i="5"/>
  <c r="G712" i="5"/>
  <c r="F713" i="5"/>
  <c r="G713" i="5"/>
  <c r="F714" i="5"/>
  <c r="G714" i="5"/>
  <c r="F715" i="5"/>
  <c r="G715" i="5"/>
  <c r="F716" i="5"/>
  <c r="G716" i="5"/>
  <c r="F717" i="5"/>
  <c r="G717" i="5"/>
  <c r="F718" i="5"/>
  <c r="I719" i="5" s="1"/>
  <c r="G718" i="5"/>
  <c r="F720" i="5"/>
  <c r="G720" i="5"/>
  <c r="F721" i="5"/>
  <c r="G721" i="5"/>
  <c r="F722" i="5"/>
  <c r="G722" i="5"/>
  <c r="F723" i="5"/>
  <c r="G723" i="5"/>
  <c r="F724" i="5"/>
  <c r="G724" i="5"/>
  <c r="F725" i="5"/>
  <c r="G725" i="5"/>
  <c r="F726" i="5"/>
  <c r="G726" i="5"/>
  <c r="F727" i="5"/>
  <c r="G727" i="5"/>
  <c r="F728" i="5"/>
  <c r="G728" i="5"/>
  <c r="F729" i="5"/>
  <c r="G729" i="5"/>
  <c r="F730" i="5"/>
  <c r="I731" i="5" s="1"/>
  <c r="G730" i="5"/>
  <c r="F694" i="1"/>
  <c r="G694" i="1"/>
  <c r="F693" i="1"/>
  <c r="G693" i="1"/>
  <c r="F692" i="1"/>
  <c r="G692" i="1"/>
  <c r="F699" i="5"/>
  <c r="G699" i="5"/>
  <c r="F700" i="5"/>
  <c r="G700" i="5"/>
  <c r="F701" i="5"/>
  <c r="G701" i="5"/>
  <c r="F702" i="5"/>
  <c r="G702" i="5"/>
  <c r="F703" i="5"/>
  <c r="G703" i="5"/>
  <c r="F704" i="5"/>
  <c r="G704" i="5"/>
  <c r="F705" i="5"/>
  <c r="G705" i="5"/>
  <c r="F691" i="1"/>
  <c r="G691" i="1"/>
  <c r="F690" i="1"/>
  <c r="G690" i="1"/>
  <c r="F689" i="1"/>
  <c r="G689" i="1"/>
  <c r="F688" i="1"/>
  <c r="G688" i="1"/>
  <c r="F702" i="7"/>
  <c r="G702" i="7"/>
  <c r="H703" i="7"/>
  <c r="F704" i="7"/>
  <c r="J704" i="7" s="1"/>
  <c r="G704" i="7"/>
  <c r="I704" i="7" s="1"/>
  <c r="F705" i="7"/>
  <c r="G705" i="7"/>
  <c r="F706" i="7"/>
  <c r="G706" i="7"/>
  <c r="F707" i="7"/>
  <c r="G707" i="7"/>
  <c r="F708" i="7"/>
  <c r="G708" i="7"/>
  <c r="F709" i="7"/>
  <c r="J710" i="7" s="1"/>
  <c r="G709" i="7"/>
  <c r="G710" i="7"/>
  <c r="F711" i="7"/>
  <c r="J711" i="7" s="1"/>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G729" i="7"/>
  <c r="F730" i="7"/>
  <c r="J730" i="7" s="1"/>
  <c r="G730" i="7"/>
  <c r="F731" i="7"/>
  <c r="G731" i="7"/>
  <c r="F732" i="7"/>
  <c r="G732" i="7"/>
  <c r="F733" i="7"/>
  <c r="G733" i="7"/>
  <c r="F734" i="7"/>
  <c r="G734" i="7"/>
  <c r="F735" i="7"/>
  <c r="J736" i="7" s="1"/>
  <c r="G735" i="7"/>
  <c r="F687" i="1"/>
  <c r="G687" i="1"/>
  <c r="F686" i="1"/>
  <c r="G686" i="1"/>
  <c r="F685" i="1"/>
  <c r="G685" i="1"/>
  <c r="F684" i="1"/>
  <c r="G684" i="1"/>
  <c r="F683" i="1"/>
  <c r="G683" i="1"/>
  <c r="F682" i="1"/>
  <c r="G682" i="1"/>
  <c r="F681" i="4"/>
  <c r="G681" i="4"/>
  <c r="F681" i="1"/>
  <c r="G681" i="1"/>
  <c r="F698" i="8"/>
  <c r="G698" i="8"/>
  <c r="F699" i="8"/>
  <c r="G699" i="8"/>
  <c r="F700" i="8"/>
  <c r="G700" i="8"/>
  <c r="F701" i="8"/>
  <c r="G701" i="8"/>
  <c r="F702" i="8"/>
  <c r="G702" i="8"/>
  <c r="F703" i="8"/>
  <c r="G703" i="8"/>
  <c r="F704" i="8"/>
  <c r="G704" i="8"/>
  <c r="F705" i="8"/>
  <c r="G705" i="8"/>
  <c r="F706" i="8"/>
  <c r="G706" i="8"/>
  <c r="F707" i="8"/>
  <c r="G707" i="8"/>
  <c r="F708" i="8"/>
  <c r="G708" i="8"/>
  <c r="F709" i="8"/>
  <c r="G709" i="8"/>
  <c r="F710" i="8"/>
  <c r="G710" i="8"/>
  <c r="F711" i="8"/>
  <c r="G711" i="8"/>
  <c r="F712" i="8"/>
  <c r="G712" i="8"/>
  <c r="F713" i="8"/>
  <c r="G713" i="8"/>
  <c r="H672" i="2"/>
  <c r="F672" i="7"/>
  <c r="G672" i="7"/>
  <c r="F673" i="7"/>
  <c r="G673" i="7"/>
  <c r="F674" i="7"/>
  <c r="G674" i="7"/>
  <c r="F675" i="7"/>
  <c r="G675" i="7"/>
  <c r="F676" i="7"/>
  <c r="G676" i="7"/>
  <c r="F677" i="7"/>
  <c r="G677" i="7"/>
  <c r="F678" i="7"/>
  <c r="G678" i="7"/>
  <c r="F679" i="7"/>
  <c r="G679" i="7"/>
  <c r="F680" i="7"/>
  <c r="G680" i="7"/>
  <c r="F681"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4" i="7"/>
  <c r="G694" i="7"/>
  <c r="F695" i="7"/>
  <c r="G695" i="7"/>
  <c r="F696" i="7"/>
  <c r="G696" i="7"/>
  <c r="F697" i="7"/>
  <c r="G697" i="7"/>
  <c r="F698" i="7"/>
  <c r="G698" i="7"/>
  <c r="F699" i="7"/>
  <c r="G699" i="7"/>
  <c r="F700" i="7"/>
  <c r="G700" i="7"/>
  <c r="F701" i="7"/>
  <c r="G701" i="7"/>
  <c r="G114" i="78"/>
  <c r="G115" i="78"/>
  <c r="H671" i="2"/>
  <c r="H670" i="2"/>
  <c r="H669" i="2"/>
  <c r="H668" i="2"/>
  <c r="F671" i="7"/>
  <c r="G671" i="7"/>
  <c r="F671" i="1"/>
  <c r="F670" i="7"/>
  <c r="G670" i="7"/>
  <c r="G682" i="3"/>
  <c r="H682" i="3"/>
  <c r="G683" i="3"/>
  <c r="H683" i="3"/>
  <c r="G684" i="3"/>
  <c r="H684" i="3"/>
  <c r="G685" i="3"/>
  <c r="H685" i="3"/>
  <c r="G686" i="3"/>
  <c r="H686" i="3"/>
  <c r="G687" i="3"/>
  <c r="H687" i="3"/>
  <c r="G688" i="3"/>
  <c r="H688" i="3"/>
  <c r="G689" i="3"/>
  <c r="H689" i="3"/>
  <c r="G690" i="3"/>
  <c r="H690" i="3"/>
  <c r="G691" i="3"/>
  <c r="H691" i="3"/>
  <c r="G692" i="3"/>
  <c r="H692" i="3"/>
  <c r="G693" i="3"/>
  <c r="H693" i="3"/>
  <c r="G694" i="3"/>
  <c r="H694" i="3"/>
  <c r="G695" i="3"/>
  <c r="H695" i="3"/>
  <c r="G696" i="3"/>
  <c r="H696" i="3"/>
  <c r="G697" i="3"/>
  <c r="H697" i="3"/>
  <c r="G698" i="3"/>
  <c r="H698" i="3"/>
  <c r="G699" i="3"/>
  <c r="H699" i="3"/>
  <c r="G700" i="3"/>
  <c r="H700" i="3"/>
  <c r="G701" i="3"/>
  <c r="H701" i="3"/>
  <c r="G702" i="3"/>
  <c r="H702" i="3"/>
  <c r="G703" i="3"/>
  <c r="H703" i="3"/>
  <c r="G704" i="3"/>
  <c r="H704" i="3"/>
  <c r="G705" i="3"/>
  <c r="H705" i="3"/>
  <c r="G706" i="3"/>
  <c r="H706" i="3"/>
  <c r="G707" i="3"/>
  <c r="H707" i="3"/>
  <c r="G708" i="3"/>
  <c r="H708" i="3"/>
  <c r="G709" i="3"/>
  <c r="H709" i="3"/>
  <c r="G710" i="3"/>
  <c r="H710" i="3"/>
  <c r="G711" i="3"/>
  <c r="H711" i="3"/>
  <c r="G712" i="3"/>
  <c r="H712" i="3"/>
  <c r="G713" i="3"/>
  <c r="H713" i="3"/>
  <c r="G714" i="3"/>
  <c r="H714" i="3"/>
  <c r="G715" i="3"/>
  <c r="H715" i="3"/>
  <c r="G716" i="3"/>
  <c r="H716" i="3"/>
  <c r="G717" i="3"/>
  <c r="H717" i="3"/>
  <c r="G718" i="3"/>
  <c r="H718" i="3"/>
  <c r="G719" i="3"/>
  <c r="H719" i="3"/>
  <c r="G720" i="3"/>
  <c r="H720" i="3"/>
  <c r="G721" i="3"/>
  <c r="H721" i="3"/>
  <c r="G722" i="3"/>
  <c r="H722" i="3"/>
  <c r="G723" i="3"/>
  <c r="H723" i="3"/>
  <c r="G724" i="3"/>
  <c r="H724" i="3"/>
  <c r="G725" i="3"/>
  <c r="H725" i="3"/>
  <c r="G726" i="3"/>
  <c r="H726" i="3"/>
  <c r="G727" i="3"/>
  <c r="H727" i="3"/>
  <c r="G728" i="3"/>
  <c r="H728" i="3"/>
  <c r="G729" i="3"/>
  <c r="H729" i="3"/>
  <c r="G730" i="3"/>
  <c r="H730" i="3"/>
  <c r="G731" i="3"/>
  <c r="H731" i="3"/>
  <c r="G732" i="3"/>
  <c r="H732" i="3"/>
  <c r="G733" i="3"/>
  <c r="H733" i="3"/>
  <c r="G734" i="3"/>
  <c r="H734" i="3"/>
  <c r="G735" i="3"/>
  <c r="H735" i="3"/>
  <c r="G736" i="3"/>
  <c r="H736" i="3"/>
  <c r="G737" i="3"/>
  <c r="H737" i="3"/>
  <c r="G738" i="3"/>
  <c r="H738" i="3"/>
  <c r="G739" i="3"/>
  <c r="H739" i="3"/>
  <c r="G740" i="3"/>
  <c r="H740" i="3"/>
  <c r="G741" i="3"/>
  <c r="H741" i="3"/>
  <c r="G742" i="3"/>
  <c r="H742" i="3"/>
  <c r="G743" i="3"/>
  <c r="H743" i="3"/>
  <c r="G744" i="3"/>
  <c r="H744" i="3"/>
  <c r="G745" i="3"/>
  <c r="H745" i="3"/>
  <c r="G746" i="3"/>
  <c r="H746" i="3"/>
  <c r="G747" i="3"/>
  <c r="H747" i="3"/>
  <c r="G748" i="3"/>
  <c r="H748" i="3"/>
  <c r="G749" i="3"/>
  <c r="H749" i="3"/>
  <c r="G750" i="3"/>
  <c r="H750" i="3"/>
  <c r="G751" i="3"/>
  <c r="H751" i="3"/>
  <c r="G752" i="3"/>
  <c r="H752" i="3"/>
  <c r="G753" i="3"/>
  <c r="H753" i="3"/>
  <c r="G754" i="3"/>
  <c r="H754" i="3"/>
  <c r="G755" i="3"/>
  <c r="H755" i="3"/>
  <c r="G756" i="3"/>
  <c r="H756" i="3"/>
  <c r="G757" i="3"/>
  <c r="H757" i="3"/>
  <c r="G758" i="3"/>
  <c r="H758" i="3"/>
  <c r="G759" i="3"/>
  <c r="H759" i="3"/>
  <c r="G760" i="3"/>
  <c r="H760" i="3"/>
  <c r="G761" i="3"/>
  <c r="H761" i="3"/>
  <c r="G762" i="3"/>
  <c r="H762" i="3"/>
  <c r="G763" i="3"/>
  <c r="H763" i="3"/>
  <c r="G764" i="3"/>
  <c r="H764" i="3"/>
  <c r="G765" i="3"/>
  <c r="H765" i="3"/>
  <c r="G766" i="3"/>
  <c r="H766" i="3"/>
  <c r="G767" i="3"/>
  <c r="H767" i="3"/>
  <c r="G768" i="3"/>
  <c r="H768" i="3"/>
  <c r="G679" i="9"/>
  <c r="H679" i="9"/>
  <c r="G680" i="9"/>
  <c r="H680" i="9"/>
  <c r="G681" i="9"/>
  <c r="H681" i="9"/>
  <c r="G682" i="9"/>
  <c r="H682" i="9"/>
  <c r="G683" i="9"/>
  <c r="H683" i="9"/>
  <c r="G684" i="9"/>
  <c r="H684" i="9"/>
  <c r="G685" i="9"/>
  <c r="H685" i="9"/>
  <c r="G686" i="9"/>
  <c r="H686" i="9"/>
  <c r="G687" i="9"/>
  <c r="H687" i="9"/>
  <c r="G688" i="9"/>
  <c r="H688" i="9"/>
  <c r="G689" i="9"/>
  <c r="H689" i="9"/>
  <c r="G690" i="9"/>
  <c r="H690" i="9"/>
  <c r="G691" i="9"/>
  <c r="H691" i="9"/>
  <c r="G692" i="9"/>
  <c r="H692" i="9"/>
  <c r="G693" i="9"/>
  <c r="H693" i="9"/>
  <c r="G694" i="9"/>
  <c r="H694" i="9"/>
  <c r="G695" i="9"/>
  <c r="H695" i="9"/>
  <c r="G696" i="9"/>
  <c r="H696" i="9"/>
  <c r="G697" i="9"/>
  <c r="H697" i="9"/>
  <c r="G698" i="9"/>
  <c r="H698" i="9"/>
  <c r="G699" i="9"/>
  <c r="H699" i="9"/>
  <c r="G700" i="9"/>
  <c r="H700" i="9"/>
  <c r="G701" i="9"/>
  <c r="H701" i="9"/>
  <c r="G702" i="9"/>
  <c r="H702" i="9"/>
  <c r="G703" i="9"/>
  <c r="H703" i="9"/>
  <c r="G704" i="9"/>
  <c r="H704" i="9"/>
  <c r="G705" i="9"/>
  <c r="H705" i="9"/>
  <c r="G706" i="9"/>
  <c r="H706" i="9"/>
  <c r="G707" i="9"/>
  <c r="H707" i="9"/>
  <c r="G708" i="9"/>
  <c r="H708" i="9"/>
  <c r="G709" i="9"/>
  <c r="H709" i="9"/>
  <c r="G710" i="9"/>
  <c r="H710" i="9"/>
  <c r="G711" i="9"/>
  <c r="H711" i="9"/>
  <c r="G712" i="9"/>
  <c r="H712" i="9"/>
  <c r="G713" i="9"/>
  <c r="H713" i="9"/>
  <c r="G714" i="9"/>
  <c r="H714" i="9"/>
  <c r="G715" i="9"/>
  <c r="H715" i="9"/>
  <c r="G716" i="9"/>
  <c r="H716" i="9"/>
  <c r="G717" i="9"/>
  <c r="H717" i="9"/>
  <c r="G718" i="9"/>
  <c r="H718" i="9"/>
  <c r="G719" i="9"/>
  <c r="H719" i="9"/>
  <c r="G720" i="9"/>
  <c r="H720" i="9"/>
  <c r="G721" i="9"/>
  <c r="H721" i="9"/>
  <c r="G722" i="9"/>
  <c r="H722" i="9"/>
  <c r="G723" i="9"/>
  <c r="H723" i="9"/>
  <c r="G724" i="9"/>
  <c r="H724" i="9"/>
  <c r="G725" i="9"/>
  <c r="H725" i="9"/>
  <c r="G726" i="9"/>
  <c r="H726" i="9"/>
  <c r="G727" i="9"/>
  <c r="H727" i="9"/>
  <c r="G728" i="9"/>
  <c r="H728" i="9"/>
  <c r="G729" i="9"/>
  <c r="H729" i="9"/>
  <c r="G730" i="9"/>
  <c r="H730" i="9"/>
  <c r="G731" i="9"/>
  <c r="H731" i="9"/>
  <c r="G732" i="9"/>
  <c r="H732" i="9"/>
  <c r="G733" i="9"/>
  <c r="H733" i="9"/>
  <c r="G734" i="9"/>
  <c r="H734" i="9"/>
  <c r="G735" i="9"/>
  <c r="H735" i="9"/>
  <c r="G736" i="9"/>
  <c r="H736" i="9"/>
  <c r="G737" i="9"/>
  <c r="H737" i="9"/>
  <c r="G738" i="9"/>
  <c r="H738" i="9"/>
  <c r="G739" i="9"/>
  <c r="H739" i="9"/>
  <c r="G740" i="9"/>
  <c r="H740" i="9"/>
  <c r="G741" i="9"/>
  <c r="H741" i="9"/>
  <c r="G742" i="9"/>
  <c r="H742" i="9"/>
  <c r="G743" i="9"/>
  <c r="H743" i="9"/>
  <c r="G744" i="9"/>
  <c r="H744" i="9"/>
  <c r="G745" i="9"/>
  <c r="H745" i="9"/>
  <c r="G746" i="9"/>
  <c r="H746" i="9"/>
  <c r="G747" i="9"/>
  <c r="H747" i="9"/>
  <c r="G748" i="9"/>
  <c r="H748" i="9"/>
  <c r="G749" i="9"/>
  <c r="H749" i="9"/>
  <c r="G750" i="9"/>
  <c r="H750" i="9"/>
  <c r="G751" i="9"/>
  <c r="H751" i="9"/>
  <c r="G752" i="9"/>
  <c r="H752" i="9"/>
  <c r="G753" i="9"/>
  <c r="H753" i="9"/>
  <c r="G754" i="9"/>
  <c r="H754" i="9"/>
  <c r="G755" i="9"/>
  <c r="H755" i="9"/>
  <c r="G756" i="9"/>
  <c r="H756" i="9"/>
  <c r="G757" i="9"/>
  <c r="H757" i="9"/>
  <c r="G758" i="9"/>
  <c r="H758" i="9"/>
  <c r="G759" i="9"/>
  <c r="H759" i="9"/>
  <c r="G760" i="9"/>
  <c r="H760" i="9"/>
  <c r="G761" i="9"/>
  <c r="H761" i="9"/>
  <c r="G762" i="9"/>
  <c r="H762" i="9"/>
  <c r="G763" i="9"/>
  <c r="H763" i="9"/>
  <c r="G764" i="9"/>
  <c r="H764" i="9"/>
  <c r="G765" i="9"/>
  <c r="H765" i="9"/>
  <c r="G766" i="9"/>
  <c r="H766" i="9"/>
  <c r="G767" i="9"/>
  <c r="H767" i="9"/>
  <c r="F678" i="2"/>
  <c r="G678" i="2"/>
  <c r="F679" i="2"/>
  <c r="G679" i="2"/>
  <c r="F680" i="2"/>
  <c r="G680" i="2"/>
  <c r="F681" i="2"/>
  <c r="G681" i="2"/>
  <c r="F682" i="2"/>
  <c r="G682" i="2"/>
  <c r="F683" i="2"/>
  <c r="G683" i="2"/>
  <c r="F684" i="2"/>
  <c r="G684" i="2"/>
  <c r="F685" i="2"/>
  <c r="G685" i="2"/>
  <c r="F686" i="2"/>
  <c r="G686" i="2"/>
  <c r="F687" i="2"/>
  <c r="G687" i="2"/>
  <c r="F688" i="2"/>
  <c r="G688" i="2"/>
  <c r="F689" i="2"/>
  <c r="G689" i="2"/>
  <c r="F690" i="2"/>
  <c r="G690" i="2"/>
  <c r="F691" i="2"/>
  <c r="G691" i="2"/>
  <c r="F692" i="2"/>
  <c r="G692" i="2"/>
  <c r="F693" i="2"/>
  <c r="G693" i="2"/>
  <c r="F694" i="2"/>
  <c r="G694" i="2"/>
  <c r="F695" i="2"/>
  <c r="G695" i="2"/>
  <c r="F696" i="2"/>
  <c r="G696" i="2"/>
  <c r="F697" i="2"/>
  <c r="G697" i="2"/>
  <c r="F698" i="2"/>
  <c r="G698" i="2"/>
  <c r="F699" i="2"/>
  <c r="G699" i="2"/>
  <c r="F700" i="2"/>
  <c r="G700" i="2"/>
  <c r="F701" i="2"/>
  <c r="G701" i="2"/>
  <c r="F702" i="2"/>
  <c r="G702" i="2"/>
  <c r="F703" i="2"/>
  <c r="G703" i="2"/>
  <c r="F704" i="2"/>
  <c r="G704" i="2"/>
  <c r="F705" i="2"/>
  <c r="G705" i="2"/>
  <c r="F706" i="2"/>
  <c r="G706" i="2"/>
  <c r="F709" i="2"/>
  <c r="J709" i="2" s="1"/>
  <c r="G709" i="2"/>
  <c r="F710" i="2"/>
  <c r="G710" i="2"/>
  <c r="F711" i="2"/>
  <c r="G711" i="2"/>
  <c r="F712" i="2"/>
  <c r="G712" i="2"/>
  <c r="F713" i="2"/>
  <c r="G713" i="2"/>
  <c r="F714" i="2"/>
  <c r="G714" i="2"/>
  <c r="F715" i="2"/>
  <c r="G715" i="2"/>
  <c r="F716" i="2"/>
  <c r="G716" i="2"/>
  <c r="F717" i="2"/>
  <c r="G717" i="2"/>
  <c r="F718" i="2"/>
  <c r="G718" i="2"/>
  <c r="F719" i="2"/>
  <c r="G719" i="2"/>
  <c r="F720" i="2"/>
  <c r="G720" i="2"/>
  <c r="F721" i="2"/>
  <c r="G721" i="2"/>
  <c r="F722" i="2"/>
  <c r="G722" i="2"/>
  <c r="F723" i="2"/>
  <c r="G723" i="2"/>
  <c r="F724" i="2"/>
  <c r="G724" i="2"/>
  <c r="F725" i="2"/>
  <c r="G725"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F770" i="2"/>
  <c r="G770" i="2"/>
  <c r="F771" i="2"/>
  <c r="G771" i="2"/>
  <c r="F772" i="2"/>
  <c r="G772" i="2"/>
  <c r="F773" i="2"/>
  <c r="G773" i="2"/>
  <c r="F774" i="2"/>
  <c r="G774" i="2"/>
  <c r="F775" i="2"/>
  <c r="G775" i="2"/>
  <c r="F776" i="2"/>
  <c r="G776" i="2"/>
  <c r="F777" i="2"/>
  <c r="G777" i="2"/>
  <c r="F778" i="2"/>
  <c r="G778" i="2"/>
  <c r="F779" i="2"/>
  <c r="G779" i="2"/>
  <c r="F780" i="2"/>
  <c r="G780" i="2"/>
  <c r="F781" i="2"/>
  <c r="G781" i="2"/>
  <c r="F782" i="2"/>
  <c r="G782" i="2"/>
  <c r="F783" i="2"/>
  <c r="J784" i="2" s="1"/>
  <c r="G783" i="2"/>
  <c r="F669" i="1"/>
  <c r="G669" i="1"/>
  <c r="F670" i="1"/>
  <c r="G670" i="1"/>
  <c r="G671" i="1"/>
  <c r="F672" i="1"/>
  <c r="G672" i="1"/>
  <c r="F673" i="1"/>
  <c r="G673" i="1"/>
  <c r="F674" i="1"/>
  <c r="G674" i="1"/>
  <c r="F675" i="1"/>
  <c r="G675" i="1"/>
  <c r="F676" i="1"/>
  <c r="G676" i="1"/>
  <c r="F677" i="1"/>
  <c r="G677" i="1"/>
  <c r="F678" i="1"/>
  <c r="G678" i="1"/>
  <c r="F679" i="1"/>
  <c r="G679" i="1"/>
  <c r="F680" i="1"/>
  <c r="G680" i="1"/>
  <c r="F669" i="7"/>
  <c r="G669" i="7"/>
  <c r="G667" i="9"/>
  <c r="H667" i="9"/>
  <c r="G668" i="9"/>
  <c r="H668" i="9"/>
  <c r="G669" i="9"/>
  <c r="H669" i="9"/>
  <c r="G670" i="9"/>
  <c r="H670" i="9"/>
  <c r="G671" i="9"/>
  <c r="H671" i="9"/>
  <c r="G672" i="9"/>
  <c r="H672" i="9"/>
  <c r="G673" i="9"/>
  <c r="H673" i="9"/>
  <c r="G674" i="9"/>
  <c r="H674" i="9"/>
  <c r="G675" i="9"/>
  <c r="H675" i="9"/>
  <c r="G676" i="9"/>
  <c r="H676" i="9"/>
  <c r="G677" i="9"/>
  <c r="H677" i="9"/>
  <c r="G678" i="9"/>
  <c r="H678" i="9"/>
  <c r="G674" i="3"/>
  <c r="H674" i="3"/>
  <c r="G675" i="3"/>
  <c r="H675" i="3"/>
  <c r="G676" i="3"/>
  <c r="H676" i="3"/>
  <c r="G677" i="3"/>
  <c r="H677" i="3"/>
  <c r="G678" i="3"/>
  <c r="H678" i="3"/>
  <c r="G679" i="3"/>
  <c r="H679" i="3"/>
  <c r="G680" i="3"/>
  <c r="H680" i="3"/>
  <c r="G681" i="3"/>
  <c r="H681" i="3"/>
  <c r="G666" i="3"/>
  <c r="H666" i="3"/>
  <c r="G667" i="3"/>
  <c r="H667" i="3"/>
  <c r="G668" i="3"/>
  <c r="H668" i="3"/>
  <c r="G669" i="3"/>
  <c r="H669" i="3"/>
  <c r="G670" i="3"/>
  <c r="H670" i="3"/>
  <c r="G671" i="3"/>
  <c r="H671" i="3"/>
  <c r="G672" i="3"/>
  <c r="H672" i="3"/>
  <c r="G673" i="3"/>
  <c r="H673" i="3"/>
  <c r="F661" i="1"/>
  <c r="G661" i="1"/>
  <c r="F662" i="1"/>
  <c r="G662" i="1"/>
  <c r="F663" i="1"/>
  <c r="G663" i="1"/>
  <c r="F664" i="1"/>
  <c r="G664" i="1"/>
  <c r="F665" i="1"/>
  <c r="G665" i="1"/>
  <c r="F666" i="1"/>
  <c r="G666" i="1"/>
  <c r="F667" i="1"/>
  <c r="G667" i="1"/>
  <c r="F668" i="1"/>
  <c r="G668" i="1"/>
  <c r="F663" i="7"/>
  <c r="G663" i="7"/>
  <c r="F664" i="7"/>
  <c r="G664" i="7"/>
  <c r="F665" i="7"/>
  <c r="G665" i="7"/>
  <c r="F666" i="7"/>
  <c r="G666" i="7"/>
  <c r="F667" i="7"/>
  <c r="G667" i="7"/>
  <c r="G668" i="7"/>
  <c r="F668" i="7"/>
  <c r="F662" i="7"/>
  <c r="G662" i="7"/>
  <c r="F661" i="7"/>
  <c r="G661" i="7"/>
  <c r="F660" i="7"/>
  <c r="G660" i="7"/>
  <c r="F666" i="5"/>
  <c r="G666" i="5"/>
  <c r="F667" i="5"/>
  <c r="G667" i="5"/>
  <c r="F668" i="5"/>
  <c r="G668" i="5"/>
  <c r="F669" i="5"/>
  <c r="G669" i="5"/>
  <c r="F670" i="5"/>
  <c r="G670" i="5"/>
  <c r="F671" i="5"/>
  <c r="G671" i="5"/>
  <c r="F672" i="5"/>
  <c r="G672" i="5"/>
  <c r="F673" i="5"/>
  <c r="G673" i="5"/>
  <c r="F674" i="5"/>
  <c r="G674" i="5"/>
  <c r="F675" i="5"/>
  <c r="G675" i="5"/>
  <c r="F676" i="5"/>
  <c r="G676" i="5"/>
  <c r="F677" i="5"/>
  <c r="G677" i="5"/>
  <c r="F678" i="5"/>
  <c r="G678" i="5"/>
  <c r="F679" i="5"/>
  <c r="G679" i="5"/>
  <c r="F680" i="5"/>
  <c r="G680" i="5"/>
  <c r="F681" i="5"/>
  <c r="G681" i="5"/>
  <c r="F682" i="5"/>
  <c r="G682" i="5"/>
  <c r="F683" i="5"/>
  <c r="G683" i="5"/>
  <c r="F684" i="5"/>
  <c r="G684" i="5"/>
  <c r="F685" i="5"/>
  <c r="G685" i="5"/>
  <c r="F686" i="5"/>
  <c r="G686" i="5"/>
  <c r="F687" i="5"/>
  <c r="G687" i="5"/>
  <c r="F688" i="5"/>
  <c r="G688" i="5"/>
  <c r="F689" i="5"/>
  <c r="G689" i="5"/>
  <c r="F690" i="5"/>
  <c r="G690" i="5"/>
  <c r="F691" i="5"/>
  <c r="G691" i="5"/>
  <c r="F692" i="5"/>
  <c r="G692" i="5"/>
  <c r="F693" i="5"/>
  <c r="G693" i="5"/>
  <c r="F694" i="5"/>
  <c r="G694" i="5"/>
  <c r="F695" i="5"/>
  <c r="G695" i="5"/>
  <c r="F696" i="5"/>
  <c r="G696" i="5"/>
  <c r="F697" i="5"/>
  <c r="G697" i="5"/>
  <c r="F698" i="5"/>
  <c r="G698" i="5"/>
  <c r="F659" i="7"/>
  <c r="G659" i="7"/>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2" i="4"/>
  <c r="G682" i="4"/>
  <c r="F683" i="4"/>
  <c r="G683" i="4"/>
  <c r="F684" i="4"/>
  <c r="G684" i="4"/>
  <c r="F685" i="4"/>
  <c r="G685" i="4"/>
  <c r="F686"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699" i="4"/>
  <c r="G699" i="4"/>
  <c r="F700" i="4"/>
  <c r="G700" i="4"/>
  <c r="F701" i="4"/>
  <c r="G701" i="4"/>
  <c r="F702" i="4"/>
  <c r="G702" i="4"/>
  <c r="F703" i="4"/>
  <c r="G703" i="4"/>
  <c r="F704" i="4"/>
  <c r="G704" i="4"/>
  <c r="F705" i="4"/>
  <c r="G705" i="4"/>
  <c r="F706" i="4"/>
  <c r="G706" i="4"/>
  <c r="F707" i="4"/>
  <c r="G707" i="4"/>
  <c r="F658" i="7"/>
  <c r="G658" i="7"/>
  <c r="H701" i="1"/>
  <c r="H702" i="1"/>
  <c r="H703" i="1"/>
  <c r="H704" i="1"/>
  <c r="H705" i="1"/>
  <c r="H706" i="1"/>
  <c r="H707" i="1"/>
  <c r="H708" i="1"/>
  <c r="H709" i="1"/>
  <c r="H710" i="1"/>
  <c r="H711" i="1"/>
  <c r="H712" i="1"/>
  <c r="H713" i="1"/>
  <c r="H714" i="1"/>
  <c r="H715" i="1"/>
  <c r="H716" i="1"/>
  <c r="H717" i="1"/>
  <c r="H718" i="1"/>
  <c r="F657" i="7"/>
  <c r="G657" i="7"/>
  <c r="G108" i="78"/>
  <c r="H108" i="78"/>
  <c r="G109" i="78"/>
  <c r="H109" i="78"/>
  <c r="G110" i="78"/>
  <c r="H110" i="78"/>
  <c r="G111" i="78"/>
  <c r="H111" i="78"/>
  <c r="G112" i="78"/>
  <c r="H112" i="78"/>
  <c r="G113" i="78"/>
  <c r="H113" i="78"/>
  <c r="H114" i="78"/>
  <c r="H115" i="78"/>
  <c r="G116" i="78"/>
  <c r="H116" i="78"/>
  <c r="G117" i="78"/>
  <c r="H117" i="78"/>
  <c r="G118" i="78"/>
  <c r="H118" i="78"/>
  <c r="G119" i="78"/>
  <c r="H119" i="78"/>
  <c r="G120" i="78"/>
  <c r="H120" i="78"/>
  <c r="G121" i="78"/>
  <c r="H121" i="78"/>
  <c r="G122" i="78"/>
  <c r="H122" i="78"/>
  <c r="G123" i="78"/>
  <c r="H123" i="78"/>
  <c r="G124" i="78"/>
  <c r="H124" i="78"/>
  <c r="G125" i="78"/>
  <c r="H125" i="78"/>
  <c r="G126" i="78"/>
  <c r="H126" i="78"/>
  <c r="G127" i="78"/>
  <c r="H127" i="78"/>
  <c r="G128" i="78"/>
  <c r="H128" i="78"/>
  <c r="G129" i="78"/>
  <c r="H129" i="78"/>
  <c r="G130" i="78"/>
  <c r="H130" i="78"/>
  <c r="G131" i="78"/>
  <c r="H131" i="78"/>
  <c r="G132" i="78"/>
  <c r="H132" i="78"/>
  <c r="G133" i="78"/>
  <c r="H133" i="78"/>
  <c r="G134" i="78"/>
  <c r="H134" i="78"/>
  <c r="G135" i="78"/>
  <c r="H135" i="78"/>
  <c r="G136" i="78"/>
  <c r="H136" i="78"/>
  <c r="G137" i="78"/>
  <c r="H137" i="78"/>
  <c r="G138" i="78"/>
  <c r="H138" i="78"/>
  <c r="G139" i="78"/>
  <c r="H139" i="78"/>
  <c r="G140" i="78"/>
  <c r="H140" i="78"/>
  <c r="G141" i="78"/>
  <c r="H141" i="78"/>
  <c r="G142" i="78"/>
  <c r="H142" i="78"/>
  <c r="G143" i="78"/>
  <c r="H143" i="78"/>
  <c r="G144" i="78"/>
  <c r="H144" i="78"/>
  <c r="G145" i="78"/>
  <c r="H145" i="78"/>
  <c r="G146" i="78"/>
  <c r="H146" i="78"/>
  <c r="G147" i="78"/>
  <c r="H147" i="78"/>
  <c r="G148" i="78"/>
  <c r="H148" i="78"/>
  <c r="G149" i="78"/>
  <c r="H149" i="78"/>
  <c r="G150" i="78"/>
  <c r="H150" i="78"/>
  <c r="G151" i="78"/>
  <c r="H151" i="78"/>
  <c r="G152" i="78"/>
  <c r="H152" i="78"/>
  <c r="G153" i="78"/>
  <c r="H153" i="78"/>
  <c r="G154" i="78"/>
  <c r="H154" i="78"/>
  <c r="G155" i="78"/>
  <c r="H155" i="78"/>
  <c r="G156" i="78"/>
  <c r="H156" i="78"/>
  <c r="G157" i="78"/>
  <c r="H157" i="78"/>
  <c r="G158" i="78"/>
  <c r="H158" i="78"/>
  <c r="G159" i="78"/>
  <c r="H159" i="78"/>
  <c r="G160" i="78"/>
  <c r="H160" i="78"/>
  <c r="F661" i="8"/>
  <c r="G661" i="8"/>
  <c r="F662" i="8"/>
  <c r="G662" i="8"/>
  <c r="F663" i="8"/>
  <c r="G663" i="8"/>
  <c r="F664" i="8"/>
  <c r="G664" i="8"/>
  <c r="F665" i="8"/>
  <c r="G665" i="8"/>
  <c r="F666" i="8"/>
  <c r="G666" i="8"/>
  <c r="F667" i="8"/>
  <c r="G667" i="8"/>
  <c r="F668" i="8"/>
  <c r="G668" i="8"/>
  <c r="F669" i="8"/>
  <c r="G669" i="8"/>
  <c r="F670" i="8"/>
  <c r="G670" i="8"/>
  <c r="F671" i="8"/>
  <c r="G671" i="8"/>
  <c r="F672" i="8"/>
  <c r="G672" i="8"/>
  <c r="F673" i="8"/>
  <c r="G673" i="8"/>
  <c r="F674" i="8"/>
  <c r="G674" i="8"/>
  <c r="F675" i="8"/>
  <c r="G675" i="8"/>
  <c r="F676" i="8"/>
  <c r="G676" i="8"/>
  <c r="F677" i="8"/>
  <c r="G677" i="8"/>
  <c r="F678" i="8"/>
  <c r="G678" i="8"/>
  <c r="F679" i="8"/>
  <c r="G679" i="8"/>
  <c r="F680" i="8"/>
  <c r="G680" i="8"/>
  <c r="F681" i="8"/>
  <c r="G681" i="8"/>
  <c r="F682" i="8"/>
  <c r="G682" i="8"/>
  <c r="F683" i="8"/>
  <c r="G683" i="8"/>
  <c r="F684" i="8"/>
  <c r="G684" i="8"/>
  <c r="F685" i="8"/>
  <c r="G685" i="8"/>
  <c r="F686" i="8"/>
  <c r="G686" i="8"/>
  <c r="F687" i="8"/>
  <c r="G687" i="8"/>
  <c r="F688" i="8"/>
  <c r="G688" i="8"/>
  <c r="F689" i="8"/>
  <c r="G689" i="8"/>
  <c r="F690" i="8"/>
  <c r="G690" i="8"/>
  <c r="F691" i="8"/>
  <c r="G691" i="8"/>
  <c r="F692" i="8"/>
  <c r="G692" i="8"/>
  <c r="F693" i="8"/>
  <c r="G693" i="8"/>
  <c r="F694" i="8"/>
  <c r="G694" i="8"/>
  <c r="F695" i="8"/>
  <c r="G695" i="8"/>
  <c r="F696" i="8"/>
  <c r="G696" i="8"/>
  <c r="F697" i="8"/>
  <c r="G697" i="8"/>
  <c r="J737" i="7"/>
  <c r="J738" i="7"/>
  <c r="J739" i="7"/>
  <c r="J740" i="7"/>
  <c r="J741" i="7"/>
  <c r="J742" i="7"/>
  <c r="J745" i="7"/>
  <c r="J747" i="7"/>
  <c r="J748" i="7"/>
  <c r="J750" i="7"/>
  <c r="J751" i="7"/>
  <c r="J752" i="7"/>
  <c r="J753" i="7"/>
  <c r="J754" i="7"/>
  <c r="J755" i="7"/>
  <c r="J756" i="7"/>
  <c r="J757" i="7"/>
  <c r="J759" i="7"/>
  <c r="J760" i="7"/>
  <c r="J761" i="7"/>
  <c r="J762" i="7"/>
  <c r="J763" i="7"/>
  <c r="J764" i="7"/>
  <c r="J765"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2" i="7"/>
  <c r="J803" i="7"/>
  <c r="J804" i="7"/>
  <c r="J805" i="7"/>
  <c r="J806" i="7"/>
  <c r="J807" i="7"/>
  <c r="J808" i="7"/>
  <c r="J811" i="7"/>
  <c r="J812" i="7"/>
  <c r="J813" i="7"/>
  <c r="J814" i="7"/>
  <c r="J815" i="7"/>
  <c r="F656" i="7"/>
  <c r="G656" i="7"/>
  <c r="G655" i="7"/>
  <c r="F655" i="7"/>
  <c r="F654" i="7"/>
  <c r="G654" i="7"/>
  <c r="F653" i="7"/>
  <c r="G653" i="7"/>
  <c r="F652" i="7"/>
  <c r="G652" i="7"/>
  <c r="F651" i="7"/>
  <c r="G651" i="7"/>
  <c r="F650" i="7"/>
  <c r="G650" i="7"/>
  <c r="F649" i="7"/>
  <c r="G649" i="7"/>
  <c r="F647" i="7"/>
  <c r="F648" i="7"/>
  <c r="G648" i="7"/>
  <c r="G647" i="7"/>
  <c r="F647" i="1"/>
  <c r="G647" i="1"/>
  <c r="F648" i="1"/>
  <c r="G648" i="1"/>
  <c r="F649" i="1"/>
  <c r="G649" i="1"/>
  <c r="F650" i="1"/>
  <c r="G650" i="1"/>
  <c r="F651" i="1"/>
  <c r="G651" i="1"/>
  <c r="F652" i="1"/>
  <c r="G652" i="1"/>
  <c r="F653" i="1"/>
  <c r="G653" i="1"/>
  <c r="F654" i="1"/>
  <c r="G654" i="1"/>
  <c r="F655" i="1"/>
  <c r="G655" i="1"/>
  <c r="F656" i="1"/>
  <c r="G656" i="1"/>
  <c r="F657" i="1"/>
  <c r="G657" i="1"/>
  <c r="F658" i="1"/>
  <c r="G658" i="1"/>
  <c r="F659" i="1"/>
  <c r="G659" i="1"/>
  <c r="F660" i="1"/>
  <c r="G660" i="1"/>
  <c r="F646" i="7"/>
  <c r="G646" i="7"/>
  <c r="F645" i="8"/>
  <c r="G645" i="8"/>
  <c r="F646" i="8"/>
  <c r="G646" i="8"/>
  <c r="F647" i="8"/>
  <c r="G647" i="8"/>
  <c r="F648" i="8"/>
  <c r="G648" i="8"/>
  <c r="F649" i="8"/>
  <c r="G649" i="8"/>
  <c r="F650" i="8"/>
  <c r="G650" i="8"/>
  <c r="F651" i="8"/>
  <c r="G651" i="8"/>
  <c r="F652" i="8"/>
  <c r="G652" i="8"/>
  <c r="F653" i="8"/>
  <c r="G653" i="8"/>
  <c r="F654" i="8"/>
  <c r="G654" i="8"/>
  <c r="F655" i="8"/>
  <c r="G655" i="8"/>
  <c r="F656" i="8"/>
  <c r="G656" i="8"/>
  <c r="F657" i="8"/>
  <c r="G657" i="8"/>
  <c r="F658" i="8"/>
  <c r="G658" i="8"/>
  <c r="F659" i="8"/>
  <c r="G659" i="8"/>
  <c r="F660" i="8"/>
  <c r="G660" i="8"/>
  <c r="G645" i="9"/>
  <c r="H645" i="9"/>
  <c r="G646" i="9"/>
  <c r="H646" i="9"/>
  <c r="G647" i="9"/>
  <c r="H647" i="9"/>
  <c r="G648" i="9"/>
  <c r="H648" i="9"/>
  <c r="G649" i="9"/>
  <c r="H649" i="9"/>
  <c r="G650" i="9"/>
  <c r="H650" i="9"/>
  <c r="G651" i="9"/>
  <c r="H651" i="9"/>
  <c r="G652" i="9"/>
  <c r="H652" i="9"/>
  <c r="G653" i="9"/>
  <c r="H653" i="9"/>
  <c r="G654" i="9"/>
  <c r="H654" i="9"/>
  <c r="G655" i="9"/>
  <c r="H655" i="9"/>
  <c r="G656" i="9"/>
  <c r="H656" i="9"/>
  <c r="G657" i="9"/>
  <c r="H657" i="9"/>
  <c r="G658" i="9"/>
  <c r="H658" i="9"/>
  <c r="G659" i="9"/>
  <c r="H659" i="9"/>
  <c r="G660" i="9"/>
  <c r="H660" i="9"/>
  <c r="G661" i="9"/>
  <c r="H661" i="9"/>
  <c r="G662" i="9"/>
  <c r="H662" i="9"/>
  <c r="G663" i="9"/>
  <c r="H663" i="9"/>
  <c r="G664" i="9"/>
  <c r="H664" i="9"/>
  <c r="G665" i="9"/>
  <c r="H665" i="9"/>
  <c r="G666" i="9"/>
  <c r="H666" i="9"/>
  <c r="F644" i="7"/>
  <c r="F645" i="7"/>
  <c r="G645" i="7"/>
  <c r="G644" i="7"/>
  <c r="F644" i="8"/>
  <c r="G644" i="8"/>
  <c r="G644" i="9"/>
  <c r="H644" i="9"/>
  <c r="F643" i="8"/>
  <c r="G643" i="8"/>
  <c r="G643" i="9"/>
  <c r="H643" i="9"/>
  <c r="F643" i="7"/>
  <c r="G643" i="7"/>
  <c r="F642" i="8"/>
  <c r="G642" i="8"/>
  <c r="G642" i="9"/>
  <c r="H642" i="9"/>
  <c r="G641" i="9"/>
  <c r="H641" i="9"/>
  <c r="F641" i="7"/>
  <c r="F642" i="7"/>
  <c r="G642" i="7"/>
  <c r="G100" i="78"/>
  <c r="H100" i="78"/>
  <c r="G101" i="78"/>
  <c r="H101" i="78"/>
  <c r="G102" i="78"/>
  <c r="H102" i="78"/>
  <c r="G103" i="78"/>
  <c r="H103" i="78"/>
  <c r="G104" i="78"/>
  <c r="H104" i="78"/>
  <c r="G105" i="78"/>
  <c r="H105" i="78"/>
  <c r="G106" i="78"/>
  <c r="H106" i="78"/>
  <c r="G107" i="78"/>
  <c r="H107" i="78"/>
  <c r="G85" i="78"/>
  <c r="H85" i="78"/>
  <c r="G86" i="78"/>
  <c r="H86" i="78"/>
  <c r="G87" i="78"/>
  <c r="H87" i="78"/>
  <c r="G88" i="78"/>
  <c r="H88" i="78"/>
  <c r="G89" i="78"/>
  <c r="H89" i="78"/>
  <c r="G90" i="78"/>
  <c r="H90" i="78"/>
  <c r="G91" i="78"/>
  <c r="H91" i="78"/>
  <c r="G92" i="78"/>
  <c r="H92" i="78"/>
  <c r="G93" i="78"/>
  <c r="H93" i="78"/>
  <c r="G94" i="78"/>
  <c r="H94" i="78"/>
  <c r="G95" i="78"/>
  <c r="H95" i="78"/>
  <c r="G96" i="78"/>
  <c r="H96" i="78"/>
  <c r="G97" i="78"/>
  <c r="H97" i="78"/>
  <c r="G98" i="78"/>
  <c r="H98" i="78"/>
  <c r="G99" i="78"/>
  <c r="H99" i="78"/>
  <c r="F641" i="5"/>
  <c r="G641" i="5"/>
  <c r="F642" i="5"/>
  <c r="G642" i="5"/>
  <c r="F643" i="5"/>
  <c r="G643" i="5"/>
  <c r="F644" i="5"/>
  <c r="G644" i="5"/>
  <c r="F645" i="5"/>
  <c r="G645" i="5"/>
  <c r="F646" i="5"/>
  <c r="G646" i="5"/>
  <c r="F647" i="5"/>
  <c r="G647" i="5"/>
  <c r="F648" i="5"/>
  <c r="G648" i="5"/>
  <c r="F649" i="5"/>
  <c r="G649" i="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3" i="5"/>
  <c r="G663" i="5"/>
  <c r="F664" i="5"/>
  <c r="G664" i="5"/>
  <c r="F665" i="5"/>
  <c r="G665" i="5"/>
  <c r="G640" i="9"/>
  <c r="H640" i="9"/>
  <c r="G642" i="3"/>
  <c r="H642" i="3"/>
  <c r="G643" i="3"/>
  <c r="H643" i="3"/>
  <c r="G644" i="3"/>
  <c r="H644" i="3"/>
  <c r="G645" i="3"/>
  <c r="H645" i="3"/>
  <c r="G646" i="3"/>
  <c r="H646" i="3"/>
  <c r="G647" i="3"/>
  <c r="H647" i="3"/>
  <c r="G648" i="3"/>
  <c r="H648" i="3"/>
  <c r="G649" i="3"/>
  <c r="H649" i="3"/>
  <c r="G650" i="3"/>
  <c r="H650" i="3"/>
  <c r="G651" i="3"/>
  <c r="H651" i="3"/>
  <c r="G652" i="3"/>
  <c r="H652" i="3"/>
  <c r="G653" i="3"/>
  <c r="H653" i="3"/>
  <c r="G654" i="3"/>
  <c r="H654" i="3"/>
  <c r="G655" i="3"/>
  <c r="H655" i="3"/>
  <c r="G656" i="3"/>
  <c r="H656" i="3"/>
  <c r="G657" i="3"/>
  <c r="H657" i="3"/>
  <c r="G658" i="3"/>
  <c r="H658" i="3"/>
  <c r="G659" i="3"/>
  <c r="H659" i="3"/>
  <c r="G660" i="3"/>
  <c r="H660" i="3"/>
  <c r="G661" i="3"/>
  <c r="H661" i="3"/>
  <c r="G662" i="3"/>
  <c r="H662" i="3"/>
  <c r="G663" i="3"/>
  <c r="H663" i="3"/>
  <c r="G664" i="3"/>
  <c r="H664" i="3"/>
  <c r="G665" i="3"/>
  <c r="H665" i="3"/>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G641" i="7"/>
  <c r="G84" i="78"/>
  <c r="H84" i="78"/>
  <c r="G40" i="5"/>
  <c r="F40" i="5"/>
  <c r="G55" i="5"/>
  <c r="F55" i="5"/>
  <c r="G113" i="5"/>
  <c r="F113" i="5"/>
  <c r="G390" i="5"/>
  <c r="F390" i="5"/>
  <c r="G419" i="5"/>
  <c r="F419" i="5"/>
  <c r="G436" i="5"/>
  <c r="F436" i="5"/>
  <c r="F640" i="5"/>
  <c r="G640" i="5"/>
  <c r="G639" i="9"/>
  <c r="H639" i="9"/>
  <c r="G641" i="3"/>
  <c r="H641" i="3"/>
  <c r="F640" i="7"/>
  <c r="G640" i="7"/>
  <c r="G83" i="78"/>
  <c r="H83" i="78"/>
  <c r="F639" i="5"/>
  <c r="G639" i="5"/>
  <c r="G638" i="9"/>
  <c r="H638" i="9"/>
  <c r="G640" i="3"/>
  <c r="H640" i="3"/>
  <c r="F639" i="7"/>
  <c r="G639" i="7"/>
  <c r="G82" i="78"/>
  <c r="H82" i="78"/>
  <c r="G637" i="9"/>
  <c r="H637" i="9"/>
  <c r="G639" i="3"/>
  <c r="H639" i="3"/>
  <c r="F630" i="8"/>
  <c r="G630" i="8"/>
  <c r="G638" i="3"/>
  <c r="H638" i="3"/>
  <c r="F636" i="5"/>
  <c r="G636" i="5"/>
  <c r="F637" i="5"/>
  <c r="G637" i="5"/>
  <c r="F638" i="5"/>
  <c r="G638" i="5"/>
  <c r="G637" i="3"/>
  <c r="H637" i="3"/>
  <c r="F637" i="1"/>
  <c r="G637" i="1"/>
  <c r="F638" i="1"/>
  <c r="G638" i="1"/>
  <c r="F639" i="1"/>
  <c r="G639" i="1"/>
  <c r="F640" i="1"/>
  <c r="G640" i="1"/>
  <c r="F641" i="1"/>
  <c r="G641" i="1"/>
  <c r="F642" i="1"/>
  <c r="G642" i="1"/>
  <c r="F643" i="1"/>
  <c r="G643" i="1"/>
  <c r="F644" i="1"/>
  <c r="G644" i="1"/>
  <c r="F645" i="1"/>
  <c r="G645" i="1"/>
  <c r="F646" i="1"/>
  <c r="G646" i="1"/>
  <c r="F636" i="1"/>
  <c r="F636" i="4"/>
  <c r="G636" i="4"/>
  <c r="F637" i="4"/>
  <c r="G637" i="4"/>
  <c r="F638" i="4"/>
  <c r="G638" i="4"/>
  <c r="F639" i="4"/>
  <c r="G639" i="4"/>
  <c r="F640" i="4"/>
  <c r="G640" i="4"/>
  <c r="F635" i="5"/>
  <c r="G635" i="5"/>
  <c r="G636" i="3"/>
  <c r="H636" i="3"/>
  <c r="F635" i="1"/>
  <c r="F635" i="4"/>
  <c r="G635" i="4"/>
  <c r="F634" i="5"/>
  <c r="G634" i="5"/>
  <c r="G635" i="3"/>
  <c r="H635" i="3"/>
  <c r="F634" i="1"/>
  <c r="F634" i="4"/>
  <c r="G634" i="4"/>
  <c r="F633" i="5"/>
  <c r="G633" i="5"/>
  <c r="G634" i="3"/>
  <c r="H634" i="3"/>
  <c r="F633" i="1"/>
  <c r="G633" i="3"/>
  <c r="H633" i="3"/>
  <c r="F632" i="1"/>
  <c r="F631" i="1"/>
  <c r="G632" i="3"/>
  <c r="H632" i="3"/>
  <c r="F630" i="1"/>
  <c r="F629" i="1"/>
  <c r="F628" i="1"/>
  <c r="F627" i="1"/>
  <c r="G626" i="1"/>
  <c r="G627" i="1"/>
  <c r="G628" i="1"/>
  <c r="G629" i="1"/>
  <c r="G630" i="1"/>
  <c r="G631" i="1"/>
  <c r="G632" i="1"/>
  <c r="G633" i="1"/>
  <c r="G634" i="1"/>
  <c r="G635" i="1"/>
  <c r="G636" i="1"/>
  <c r="G72" i="78"/>
  <c r="H72" i="78"/>
  <c r="G73" i="78"/>
  <c r="H73" i="78"/>
  <c r="G74" i="78"/>
  <c r="H74" i="78"/>
  <c r="G75" i="78"/>
  <c r="H75" i="78"/>
  <c r="G76" i="78"/>
  <c r="H76" i="78"/>
  <c r="G77" i="78"/>
  <c r="H77" i="78"/>
  <c r="G78" i="78"/>
  <c r="H78" i="78"/>
  <c r="G79" i="78"/>
  <c r="H79" i="78"/>
  <c r="G80" i="78"/>
  <c r="H80" i="78"/>
  <c r="G81" i="78"/>
  <c r="H81" i="78"/>
  <c r="F623" i="1"/>
  <c r="G623" i="1"/>
  <c r="F624" i="1"/>
  <c r="G624" i="1"/>
  <c r="F625" i="1"/>
  <c r="G625" i="1"/>
  <c r="F626" i="1"/>
  <c r="F622" i="1"/>
  <c r="G622" i="1"/>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18" i="7"/>
  <c r="G618" i="7"/>
  <c r="F619" i="7"/>
  <c r="G619" i="7"/>
  <c r="F620" i="7"/>
  <c r="G620" i="7"/>
  <c r="F621" i="7"/>
  <c r="G621" i="7"/>
  <c r="F622" i="7"/>
  <c r="G622" i="7"/>
  <c r="F623" i="7"/>
  <c r="G623" i="7"/>
  <c r="F624" i="7"/>
  <c r="G624" i="7"/>
  <c r="F625" i="7"/>
  <c r="G625" i="7"/>
  <c r="F626" i="7"/>
  <c r="G626" i="7"/>
  <c r="F627" i="7"/>
  <c r="G627" i="7"/>
  <c r="F628" i="7"/>
  <c r="G628" i="7"/>
  <c r="F629" i="7"/>
  <c r="G629" i="7"/>
  <c r="F630" i="7"/>
  <c r="G630" i="7"/>
  <c r="F631" i="7"/>
  <c r="G631" i="7"/>
  <c r="F632" i="7"/>
  <c r="G632" i="7"/>
  <c r="F633" i="7"/>
  <c r="G633" i="7"/>
  <c r="F634" i="7"/>
  <c r="G634" i="7"/>
  <c r="F635" i="7"/>
  <c r="G635" i="7"/>
  <c r="F636" i="7"/>
  <c r="G636" i="7"/>
  <c r="F637" i="7"/>
  <c r="G637" i="7"/>
  <c r="F638" i="7"/>
  <c r="G638" i="7"/>
  <c r="F617" i="7"/>
  <c r="G617" i="7"/>
  <c r="F616" i="7"/>
  <c r="G616" i="7"/>
  <c r="G64" i="78"/>
  <c r="H64" i="78"/>
  <c r="G65" i="78"/>
  <c r="H65" i="78"/>
  <c r="G66" i="78"/>
  <c r="H66" i="78"/>
  <c r="G67" i="78"/>
  <c r="H67" i="78"/>
  <c r="G68" i="78"/>
  <c r="H68" i="78"/>
  <c r="G69" i="78"/>
  <c r="H69" i="78"/>
  <c r="G70" i="78"/>
  <c r="H70" i="78"/>
  <c r="G71" i="78"/>
  <c r="H71" i="78"/>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G615" i="9"/>
  <c r="H615" i="9"/>
  <c r="G616" i="9"/>
  <c r="H616" i="9"/>
  <c r="G617" i="9"/>
  <c r="H617" i="9"/>
  <c r="G618" i="9"/>
  <c r="H618" i="9"/>
  <c r="G619" i="9"/>
  <c r="H619" i="9"/>
  <c r="G620" i="9"/>
  <c r="H620" i="9"/>
  <c r="G621" i="9"/>
  <c r="H621" i="9"/>
  <c r="G622" i="9"/>
  <c r="H622" i="9"/>
  <c r="G623" i="9"/>
  <c r="H623" i="9"/>
  <c r="G624" i="9"/>
  <c r="H624" i="9"/>
  <c r="G625" i="9"/>
  <c r="H625" i="9"/>
  <c r="G626" i="9"/>
  <c r="H626" i="9"/>
  <c r="G627" i="9"/>
  <c r="H627" i="9"/>
  <c r="G628" i="9"/>
  <c r="H628" i="9"/>
  <c r="G629" i="9"/>
  <c r="H629" i="9"/>
  <c r="G630" i="9"/>
  <c r="H630" i="9"/>
  <c r="G631" i="9"/>
  <c r="H631" i="9"/>
  <c r="G632" i="9"/>
  <c r="H632" i="9"/>
  <c r="G633" i="9"/>
  <c r="H633" i="9"/>
  <c r="G634" i="9"/>
  <c r="H634" i="9"/>
  <c r="G635" i="9"/>
  <c r="H635" i="9"/>
  <c r="G636" i="9"/>
  <c r="H636" i="9"/>
  <c r="G616" i="3"/>
  <c r="H616" i="3"/>
  <c r="G617" i="3"/>
  <c r="H617" i="3"/>
  <c r="G618" i="3"/>
  <c r="H618" i="3"/>
  <c r="G619" i="3"/>
  <c r="H619" i="3"/>
  <c r="G620" i="3"/>
  <c r="H620" i="3"/>
  <c r="G621" i="3"/>
  <c r="H621" i="3"/>
  <c r="G622" i="3"/>
  <c r="H622" i="3"/>
  <c r="G623" i="3"/>
  <c r="H623" i="3"/>
  <c r="G624" i="3"/>
  <c r="H624" i="3"/>
  <c r="G625" i="3"/>
  <c r="H625" i="3"/>
  <c r="G626" i="3"/>
  <c r="H626" i="3"/>
  <c r="G627" i="3"/>
  <c r="H627" i="3"/>
  <c r="G628" i="3"/>
  <c r="H628" i="3"/>
  <c r="G629" i="3"/>
  <c r="H629" i="3"/>
  <c r="G630" i="3"/>
  <c r="H630" i="3"/>
  <c r="G631" i="3"/>
  <c r="H631" i="3"/>
  <c r="F615" i="7"/>
  <c r="G615" i="7"/>
  <c r="F614" i="8"/>
  <c r="F614" i="5"/>
  <c r="G614" i="5"/>
  <c r="G614" i="9"/>
  <c r="H614" i="9"/>
  <c r="G615" i="3"/>
  <c r="H615" i="3"/>
  <c r="F614" i="7"/>
  <c r="G614" i="7"/>
  <c r="G607" i="7"/>
  <c r="G613" i="9"/>
  <c r="H613" i="9"/>
  <c r="G614" i="3"/>
  <c r="H614" i="3"/>
  <c r="F614" i="1"/>
  <c r="G614" i="1"/>
  <c r="F615" i="1"/>
  <c r="G615" i="1"/>
  <c r="F616" i="1"/>
  <c r="G616" i="1"/>
  <c r="F617" i="1"/>
  <c r="G617" i="1"/>
  <c r="F618" i="1"/>
  <c r="G618" i="1"/>
  <c r="F619" i="1"/>
  <c r="G619" i="1"/>
  <c r="F620" i="1"/>
  <c r="G620" i="1"/>
  <c r="F621" i="1"/>
  <c r="G621" i="1"/>
  <c r="F613" i="1"/>
  <c r="G613" i="1"/>
  <c r="F613" i="4"/>
  <c r="G613" i="4"/>
  <c r="F614" i="4"/>
  <c r="G614" i="4"/>
  <c r="F615" i="4"/>
  <c r="G615" i="4"/>
  <c r="F616" i="4"/>
  <c r="G616" i="4"/>
  <c r="F617" i="4"/>
  <c r="G617" i="4"/>
  <c r="F613" i="7"/>
  <c r="G613" i="7"/>
  <c r="G612" i="9"/>
  <c r="H612" i="9"/>
  <c r="F612" i="1"/>
  <c r="G612" i="1"/>
  <c r="F612" i="7"/>
  <c r="G612" i="7"/>
  <c r="F611" i="7"/>
  <c r="G611" i="7"/>
  <c r="F611" i="1"/>
  <c r="G611" i="1"/>
  <c r="G51" i="78"/>
  <c r="H51" i="78"/>
  <c r="G52" i="78"/>
  <c r="H52" i="78"/>
  <c r="G53" i="78"/>
  <c r="H53" i="78"/>
  <c r="G54" i="78"/>
  <c r="H54" i="78"/>
  <c r="G55" i="78"/>
  <c r="H55" i="78"/>
  <c r="G56" i="78"/>
  <c r="H56" i="78"/>
  <c r="G57" i="78"/>
  <c r="H57" i="78"/>
  <c r="G58" i="78"/>
  <c r="H58" i="78"/>
  <c r="G59" i="78"/>
  <c r="H59" i="78"/>
  <c r="G60" i="78"/>
  <c r="H60" i="78"/>
  <c r="G61" i="78"/>
  <c r="H61" i="78"/>
  <c r="G62" i="78"/>
  <c r="H62" i="78"/>
  <c r="G63" i="78"/>
  <c r="H63" i="78"/>
  <c r="G50" i="78"/>
  <c r="H50" i="78"/>
  <c r="G49" i="78"/>
  <c r="H49" i="78"/>
  <c r="G48" i="78"/>
  <c r="H48" i="78"/>
  <c r="G47" i="78"/>
  <c r="H47" i="78"/>
  <c r="G46" i="78"/>
  <c r="H46" i="78"/>
  <c r="G45" i="78"/>
  <c r="H45" i="78"/>
  <c r="G44" i="78"/>
  <c r="H44" i="78"/>
  <c r="G43" i="78"/>
  <c r="H43" i="78"/>
  <c r="G42" i="78"/>
  <c r="H42" i="78"/>
  <c r="G41" i="78"/>
  <c r="H41" i="78"/>
  <c r="F598" i="7"/>
  <c r="F595" i="7"/>
  <c r="F596" i="7"/>
  <c r="F597" i="7"/>
  <c r="G40" i="78"/>
  <c r="H40" i="78"/>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314" i="14"/>
  <c r="G314" i="14"/>
  <c r="F315" i="14"/>
  <c r="G315" i="14"/>
  <c r="F316" i="14"/>
  <c r="G316" i="14"/>
  <c r="F317" i="14"/>
  <c r="G317" i="14"/>
  <c r="F318" i="14"/>
  <c r="G318" i="14"/>
  <c r="F319" i="14"/>
  <c r="G319" i="14"/>
  <c r="F320" i="14"/>
  <c r="G320" i="14"/>
  <c r="F321" i="14"/>
  <c r="G321" i="14"/>
  <c r="F322" i="14"/>
  <c r="G322" i="14"/>
  <c r="F323" i="14"/>
  <c r="G323" i="14"/>
  <c r="F324" i="14"/>
  <c r="G324" i="14"/>
  <c r="F325" i="14"/>
  <c r="G325" i="14"/>
  <c r="F326" i="14"/>
  <c r="G326" i="14"/>
  <c r="F327" i="14"/>
  <c r="G327" i="14"/>
  <c r="F328" i="14"/>
  <c r="G328" i="14"/>
  <c r="F329" i="14"/>
  <c r="G329" i="14"/>
  <c r="F330" i="14"/>
  <c r="G330" i="14"/>
  <c r="F331" i="14"/>
  <c r="G331" i="14"/>
  <c r="F332" i="14"/>
  <c r="G332" i="14"/>
  <c r="F333" i="14"/>
  <c r="G333" i="14"/>
  <c r="F334" i="14"/>
  <c r="G334" i="14"/>
  <c r="F335" i="14"/>
  <c r="G335" i="14"/>
  <c r="F336" i="14"/>
  <c r="G336" i="14"/>
  <c r="F337" i="14"/>
  <c r="G337" i="14"/>
  <c r="F338" i="14"/>
  <c r="G338" i="14"/>
  <c r="F339" i="14"/>
  <c r="G339" i="14"/>
  <c r="F340" i="14"/>
  <c r="G340" i="14"/>
  <c r="F341" i="14"/>
  <c r="G341" i="14"/>
  <c r="F342" i="14"/>
  <c r="G342" i="14"/>
  <c r="F343" i="14"/>
  <c r="G343" i="14"/>
  <c r="F344" i="14"/>
  <c r="G344" i="14"/>
  <c r="F345" i="14"/>
  <c r="G345" i="14"/>
  <c r="F346" i="14"/>
  <c r="G346" i="14"/>
  <c r="F347" i="14"/>
  <c r="G347" i="14"/>
  <c r="F348" i="14"/>
  <c r="G348" i="14"/>
  <c r="F349" i="14"/>
  <c r="G349" i="14"/>
  <c r="F350" i="14"/>
  <c r="G350" i="14"/>
  <c r="F351" i="14"/>
  <c r="G351" i="14"/>
  <c r="F352" i="14"/>
  <c r="G352" i="14"/>
  <c r="F353" i="14"/>
  <c r="G353" i="14"/>
  <c r="F354" i="14"/>
  <c r="G354" i="14"/>
  <c r="F355" i="14"/>
  <c r="G355" i="14"/>
  <c r="F356" i="14"/>
  <c r="G356" i="14"/>
  <c r="F357" i="14"/>
  <c r="G357" i="14"/>
  <c r="F358" i="14"/>
  <c r="G358" i="14"/>
  <c r="F359" i="14"/>
  <c r="G359" i="14"/>
  <c r="F360" i="14"/>
  <c r="G360" i="14"/>
  <c r="F361" i="14"/>
  <c r="G361" i="14"/>
  <c r="F362" i="14"/>
  <c r="G362" i="14"/>
  <c r="F363" i="14"/>
  <c r="G363" i="14"/>
  <c r="F364" i="14"/>
  <c r="G364" i="14"/>
  <c r="F365" i="14"/>
  <c r="G365" i="14"/>
  <c r="F366" i="14"/>
  <c r="G366" i="14"/>
  <c r="F367" i="14"/>
  <c r="G367" i="14"/>
  <c r="F368" i="14"/>
  <c r="G368" i="14"/>
  <c r="F369" i="14"/>
  <c r="G369" i="14"/>
  <c r="F370" i="14"/>
  <c r="G370" i="14"/>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G39" i="78"/>
  <c r="H39" i="78"/>
  <c r="G38" i="78"/>
  <c r="H38" i="78"/>
  <c r="G37" i="78"/>
  <c r="H37" i="78"/>
  <c r="J593" i="7"/>
  <c r="G36" i="78"/>
  <c r="H36" i="78"/>
  <c r="G35" i="78"/>
  <c r="H35" i="78"/>
  <c r="G34" i="78"/>
  <c r="H34" i="78"/>
  <c r="G33" i="78"/>
  <c r="H33" i="78"/>
  <c r="G32" i="78"/>
  <c r="H32" i="78"/>
  <c r="G29" i="78"/>
  <c r="H29" i="78"/>
  <c r="G30" i="78"/>
  <c r="H30" i="78"/>
  <c r="G31" i="78"/>
  <c r="H31" i="78"/>
  <c r="F258" i="14"/>
  <c r="G258" i="14"/>
  <c r="F259" i="14"/>
  <c r="G259" i="14"/>
  <c r="F260" i="14"/>
  <c r="G260"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566" i="7"/>
  <c r="F237" i="14"/>
  <c r="G237" i="14"/>
  <c r="F238" i="14"/>
  <c r="G238" i="14"/>
  <c r="F239" i="14"/>
  <c r="G239" i="14"/>
  <c r="F240" i="14"/>
  <c r="G240" i="14"/>
  <c r="F241" i="14"/>
  <c r="G241" i="14"/>
  <c r="F242" i="14"/>
  <c r="G242" i="14"/>
  <c r="F243" i="14"/>
  <c r="G243" i="14"/>
  <c r="F244" i="14"/>
  <c r="G244" i="14"/>
  <c r="F245" i="14"/>
  <c r="G245" i="14"/>
  <c r="F246" i="14"/>
  <c r="G246" i="14"/>
  <c r="F247" i="14"/>
  <c r="G247" i="14"/>
  <c r="F248" i="14"/>
  <c r="G248" i="14"/>
  <c r="F249" i="14"/>
  <c r="G249" i="14"/>
  <c r="F250" i="14"/>
  <c r="G250" i="14"/>
  <c r="F251" i="14"/>
  <c r="G251" i="14"/>
  <c r="F252" i="14"/>
  <c r="G252" i="14"/>
  <c r="F253" i="14"/>
  <c r="G253" i="14"/>
  <c r="F254" i="14"/>
  <c r="G254" i="14"/>
  <c r="F255" i="14"/>
  <c r="G255" i="14"/>
  <c r="F256" i="14"/>
  <c r="G256" i="14"/>
  <c r="F257" i="14"/>
  <c r="G257" i="14"/>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F609" i="2"/>
  <c r="G609" i="2"/>
  <c r="F610" i="2"/>
  <c r="G610" i="2"/>
  <c r="F611" i="2"/>
  <c r="G611" i="2"/>
  <c r="F612" i="2"/>
  <c r="G612" i="2"/>
  <c r="F613" i="2"/>
  <c r="G613" i="2"/>
  <c r="F614" i="2"/>
  <c r="G614" i="2"/>
  <c r="F615" i="2"/>
  <c r="G615" i="2"/>
  <c r="F616" i="2"/>
  <c r="G616" i="2"/>
  <c r="F617" i="2"/>
  <c r="G617" i="2"/>
  <c r="F618" i="2"/>
  <c r="G618" i="2"/>
  <c r="F619" i="2"/>
  <c r="G619" i="2"/>
  <c r="F620" i="2"/>
  <c r="G620" i="2"/>
  <c r="F621" i="2"/>
  <c r="G621" i="2"/>
  <c r="F622" i="2"/>
  <c r="G622" i="2"/>
  <c r="F623" i="2"/>
  <c r="G623" i="2"/>
  <c r="F624" i="2"/>
  <c r="G624" i="2"/>
  <c r="F625" i="2"/>
  <c r="G625" i="2"/>
  <c r="F626" i="2"/>
  <c r="G626" i="2"/>
  <c r="F627" i="2"/>
  <c r="G627" i="2"/>
  <c r="F628" i="2"/>
  <c r="G628" i="2"/>
  <c r="F629" i="2"/>
  <c r="G629" i="2"/>
  <c r="F630" i="2"/>
  <c r="G630" i="2"/>
  <c r="F631" i="2"/>
  <c r="G631" i="2"/>
  <c r="F632" i="2"/>
  <c r="G632" i="2"/>
  <c r="F633" i="2"/>
  <c r="G633" i="2"/>
  <c r="F634" i="2"/>
  <c r="G634" i="2"/>
  <c r="F635" i="2"/>
  <c r="G635" i="2"/>
  <c r="F636" i="2"/>
  <c r="G636" i="2"/>
  <c r="F637" i="2"/>
  <c r="G637" i="2"/>
  <c r="F638" i="2"/>
  <c r="G638" i="2"/>
  <c r="F639" i="2"/>
  <c r="G639" i="2"/>
  <c r="F640" i="2"/>
  <c r="G640" i="2"/>
  <c r="F641" i="2"/>
  <c r="G641" i="2"/>
  <c r="F642" i="2"/>
  <c r="G642" i="2"/>
  <c r="F643" i="2"/>
  <c r="G643" i="2"/>
  <c r="F644" i="2"/>
  <c r="G644" i="2"/>
  <c r="F645" i="2"/>
  <c r="G645" i="2"/>
  <c r="F646" i="2"/>
  <c r="G646" i="2"/>
  <c r="F647" i="2"/>
  <c r="G647" i="2"/>
  <c r="F648" i="2"/>
  <c r="G648" i="2"/>
  <c r="F649" i="2"/>
  <c r="G649" i="2"/>
  <c r="F650" i="2"/>
  <c r="G650" i="2"/>
  <c r="F651" i="2"/>
  <c r="G651" i="2"/>
  <c r="F652" i="2"/>
  <c r="G652" i="2"/>
  <c r="F653" i="2"/>
  <c r="G653" i="2"/>
  <c r="F654" i="2"/>
  <c r="G654" i="2"/>
  <c r="F655" i="2"/>
  <c r="G655" i="2"/>
  <c r="F656" i="2"/>
  <c r="G656" i="2"/>
  <c r="F657" i="2"/>
  <c r="G657" i="2"/>
  <c r="F658" i="2"/>
  <c r="G658" i="2"/>
  <c r="F659" i="2"/>
  <c r="G659" i="2"/>
  <c r="F660" i="2"/>
  <c r="G660" i="2"/>
  <c r="F661" i="2"/>
  <c r="G661" i="2"/>
  <c r="F662" i="2"/>
  <c r="G662" i="2"/>
  <c r="F663" i="2"/>
  <c r="G663" i="2"/>
  <c r="F664" i="2"/>
  <c r="G664" i="2"/>
  <c r="F665" i="2"/>
  <c r="G665" i="2"/>
  <c r="F666" i="2"/>
  <c r="G666" i="2"/>
  <c r="F667" i="2"/>
  <c r="G667" i="2"/>
  <c r="F668" i="2"/>
  <c r="G668" i="2"/>
  <c r="F669" i="2"/>
  <c r="G669" i="2"/>
  <c r="F670" i="2"/>
  <c r="G670" i="2"/>
  <c r="F671" i="2"/>
  <c r="G671" i="2"/>
  <c r="F672" i="2"/>
  <c r="G672" i="2"/>
  <c r="F673" i="2"/>
  <c r="G673" i="2"/>
  <c r="F674" i="2"/>
  <c r="G674" i="2"/>
  <c r="F675" i="2"/>
  <c r="G675" i="2"/>
  <c r="F676" i="2"/>
  <c r="G676" i="2"/>
  <c r="F677" i="2"/>
  <c r="G677" i="2"/>
  <c r="F236" i="14"/>
  <c r="G236" i="14"/>
  <c r="F564" i="2"/>
  <c r="G564" i="2"/>
  <c r="F235" i="14"/>
  <c r="G235" i="14"/>
  <c r="F564" i="8"/>
  <c r="G564" i="8"/>
  <c r="F565" i="8"/>
  <c r="G565" i="8"/>
  <c r="F566" i="8"/>
  <c r="G566" i="8"/>
  <c r="F567" i="8"/>
  <c r="G567" i="8"/>
  <c r="F568" i="8"/>
  <c r="G568" i="8"/>
  <c r="F569" i="8"/>
  <c r="G569" i="8"/>
  <c r="F570" i="8"/>
  <c r="G570" i="8"/>
  <c r="F571" i="8"/>
  <c r="G571" i="8"/>
  <c r="F572" i="8"/>
  <c r="G572" i="8"/>
  <c r="F573" i="8"/>
  <c r="G573" i="8"/>
  <c r="F574" i="8"/>
  <c r="G574" i="8"/>
  <c r="F575" i="8"/>
  <c r="G575" i="8"/>
  <c r="F576" i="8"/>
  <c r="G576" i="8"/>
  <c r="F577" i="8"/>
  <c r="G577" i="8"/>
  <c r="F578" i="8"/>
  <c r="G578" i="8"/>
  <c r="F579" i="8"/>
  <c r="G579" i="8"/>
  <c r="F580" i="8"/>
  <c r="G580" i="8"/>
  <c r="F581" i="8"/>
  <c r="G581" i="8"/>
  <c r="F582" i="8"/>
  <c r="G582" i="8"/>
  <c r="F583" i="8"/>
  <c r="G583" i="8"/>
  <c r="F584" i="8"/>
  <c r="G584" i="8"/>
  <c r="F585" i="8"/>
  <c r="G585" i="8"/>
  <c r="F586" i="8"/>
  <c r="G586" i="8"/>
  <c r="F587" i="8"/>
  <c r="G587" i="8"/>
  <c r="F588" i="8"/>
  <c r="G588" i="8"/>
  <c r="F589" i="8"/>
  <c r="G589" i="8"/>
  <c r="F590" i="8"/>
  <c r="G590" i="8"/>
  <c r="F591" i="8"/>
  <c r="G591" i="8"/>
  <c r="F592" i="8"/>
  <c r="G592" i="8"/>
  <c r="F593" i="8"/>
  <c r="G593" i="8"/>
  <c r="F594" i="8"/>
  <c r="G594" i="8"/>
  <c r="F595" i="8"/>
  <c r="G595" i="8"/>
  <c r="F596" i="8"/>
  <c r="G596" i="8"/>
  <c r="F597" i="8"/>
  <c r="G597" i="8"/>
  <c r="F598" i="8"/>
  <c r="G598" i="8"/>
  <c r="F599" i="8"/>
  <c r="G599" i="8"/>
  <c r="F600" i="8"/>
  <c r="G600" i="8"/>
  <c r="F601" i="8"/>
  <c r="G601" i="8"/>
  <c r="F602" i="8"/>
  <c r="G602" i="8"/>
  <c r="F603" i="8"/>
  <c r="G603" i="8"/>
  <c r="F604" i="8"/>
  <c r="G604" i="8"/>
  <c r="F605" i="8"/>
  <c r="G605" i="8"/>
  <c r="F606" i="8"/>
  <c r="G606" i="8"/>
  <c r="F607" i="8"/>
  <c r="G607" i="8"/>
  <c r="F608" i="8"/>
  <c r="G608" i="8"/>
  <c r="F609" i="8"/>
  <c r="G609" i="8"/>
  <c r="F610" i="8"/>
  <c r="G610" i="8"/>
  <c r="F611" i="8"/>
  <c r="G611" i="8"/>
  <c r="F612" i="8"/>
  <c r="G612" i="8"/>
  <c r="F613" i="8"/>
  <c r="G613" i="8"/>
  <c r="G614" i="8"/>
  <c r="F615" i="8"/>
  <c r="G615" i="8"/>
  <c r="F616" i="8"/>
  <c r="G616" i="8"/>
  <c r="F617" i="8"/>
  <c r="G617" i="8"/>
  <c r="F618" i="8"/>
  <c r="G618" i="8"/>
  <c r="F619" i="8"/>
  <c r="G619" i="8"/>
  <c r="F620" i="8"/>
  <c r="G620" i="8"/>
  <c r="F621" i="8"/>
  <c r="G621" i="8"/>
  <c r="F622" i="8"/>
  <c r="G622" i="8"/>
  <c r="F623" i="8"/>
  <c r="G623" i="8"/>
  <c r="F624" i="8"/>
  <c r="G624" i="8"/>
  <c r="F625" i="8"/>
  <c r="G625" i="8"/>
  <c r="F626" i="8"/>
  <c r="G626" i="8"/>
  <c r="F627" i="8"/>
  <c r="G627" i="8"/>
  <c r="F628" i="8"/>
  <c r="G628" i="8"/>
  <c r="F629" i="8"/>
  <c r="G629" i="8"/>
  <c r="F631" i="8"/>
  <c r="G631" i="8"/>
  <c r="F632" i="8"/>
  <c r="G632" i="8"/>
  <c r="F633" i="8"/>
  <c r="G633" i="8"/>
  <c r="F634" i="8"/>
  <c r="G634" i="8"/>
  <c r="F635" i="8"/>
  <c r="G635" i="8"/>
  <c r="F636" i="8"/>
  <c r="G636" i="8"/>
  <c r="F637" i="8"/>
  <c r="G637" i="8"/>
  <c r="F638" i="8"/>
  <c r="G638" i="8"/>
  <c r="F639" i="8"/>
  <c r="G639" i="8"/>
  <c r="F640" i="8"/>
  <c r="G640" i="8"/>
  <c r="F641" i="8"/>
  <c r="G641" i="8"/>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G602" i="4"/>
  <c r="H602" i="4" s="1"/>
  <c r="F603" i="4"/>
  <c r="G603" i="4"/>
  <c r="F604" i="4"/>
  <c r="G604" i="4"/>
  <c r="F605" i="4"/>
  <c r="G605" i="4"/>
  <c r="F606" i="4"/>
  <c r="G606" i="4"/>
  <c r="F607" i="4"/>
  <c r="G607" i="4"/>
  <c r="F608" i="4"/>
  <c r="G608" i="4"/>
  <c r="F609" i="4"/>
  <c r="G609" i="4"/>
  <c r="F610" i="4"/>
  <c r="G610" i="4"/>
  <c r="F611" i="4"/>
  <c r="G611" i="4"/>
  <c r="F612" i="4"/>
  <c r="G612" i="4"/>
  <c r="F563" i="2"/>
  <c r="G563" i="2"/>
  <c r="F234" i="14"/>
  <c r="G234" i="14"/>
  <c r="G7" i="78"/>
  <c r="H7" i="78"/>
  <c r="G8" i="78"/>
  <c r="H8" i="78"/>
  <c r="G9" i="78"/>
  <c r="H9" i="78"/>
  <c r="G10" i="78"/>
  <c r="H10" i="78"/>
  <c r="G11" i="78"/>
  <c r="H11" i="78"/>
  <c r="G12" i="78"/>
  <c r="H12" i="78"/>
  <c r="G13" i="78"/>
  <c r="H13" i="78"/>
  <c r="G14" i="78"/>
  <c r="H14" i="78"/>
  <c r="G15" i="78"/>
  <c r="H15" i="78"/>
  <c r="G16" i="78"/>
  <c r="H16" i="78"/>
  <c r="G17" i="78"/>
  <c r="H17" i="78"/>
  <c r="G18" i="78"/>
  <c r="H18" i="78"/>
  <c r="G19" i="78"/>
  <c r="H19" i="78"/>
  <c r="G20" i="78"/>
  <c r="H20" i="78"/>
  <c r="G21" i="78"/>
  <c r="H21" i="78"/>
  <c r="G22" i="78"/>
  <c r="H22" i="78"/>
  <c r="G23" i="78"/>
  <c r="H23" i="78"/>
  <c r="G24" i="78"/>
  <c r="H24" i="78"/>
  <c r="G25" i="78"/>
  <c r="H25" i="78"/>
  <c r="G26" i="78"/>
  <c r="H26" i="78"/>
  <c r="G27" i="78"/>
  <c r="H27" i="78"/>
  <c r="G28" i="78"/>
  <c r="H28" i="78"/>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4" i="5"/>
  <c r="G594"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G563" i="9"/>
  <c r="H563" i="9"/>
  <c r="G564" i="9"/>
  <c r="H564" i="9"/>
  <c r="G565" i="9"/>
  <c r="H565" i="9"/>
  <c r="G566" i="9"/>
  <c r="H566" i="9"/>
  <c r="G567" i="9"/>
  <c r="H567" i="9"/>
  <c r="G568" i="9"/>
  <c r="H568" i="9"/>
  <c r="G569" i="9"/>
  <c r="H569" i="9"/>
  <c r="G570" i="9"/>
  <c r="H570" i="9"/>
  <c r="G571" i="9"/>
  <c r="H571" i="9"/>
  <c r="G572" i="9"/>
  <c r="H572" i="9"/>
  <c r="G573" i="9"/>
  <c r="H573" i="9"/>
  <c r="G574" i="9"/>
  <c r="H574" i="9"/>
  <c r="G575" i="9"/>
  <c r="H575" i="9"/>
  <c r="G576" i="9"/>
  <c r="H576" i="9"/>
  <c r="G577" i="9"/>
  <c r="H577" i="9"/>
  <c r="G578" i="9"/>
  <c r="H578" i="9"/>
  <c r="G579" i="9"/>
  <c r="H579" i="9"/>
  <c r="G580" i="9"/>
  <c r="H580" i="9"/>
  <c r="G581" i="9"/>
  <c r="H581" i="9"/>
  <c r="G582" i="9"/>
  <c r="H582" i="9"/>
  <c r="G583" i="9"/>
  <c r="H583" i="9"/>
  <c r="G584" i="9"/>
  <c r="H584" i="9"/>
  <c r="G585" i="9"/>
  <c r="H585" i="9"/>
  <c r="G586" i="9"/>
  <c r="H586" i="9"/>
  <c r="G587" i="9"/>
  <c r="H587" i="9"/>
  <c r="G588" i="9"/>
  <c r="H588" i="9"/>
  <c r="G589" i="9"/>
  <c r="H589" i="9"/>
  <c r="G590" i="9"/>
  <c r="H590" i="9"/>
  <c r="G591" i="9"/>
  <c r="H591" i="9"/>
  <c r="G592" i="9"/>
  <c r="H592" i="9"/>
  <c r="G593" i="9"/>
  <c r="H593" i="9"/>
  <c r="G594" i="9"/>
  <c r="H594" i="9"/>
  <c r="G595" i="9"/>
  <c r="H595" i="9"/>
  <c r="G596" i="9"/>
  <c r="H596" i="9"/>
  <c r="G597" i="9"/>
  <c r="H597" i="9"/>
  <c r="G598" i="9"/>
  <c r="H598" i="9"/>
  <c r="G599" i="9"/>
  <c r="H599" i="9"/>
  <c r="G600" i="9"/>
  <c r="H600" i="9"/>
  <c r="G601" i="9"/>
  <c r="H601" i="9"/>
  <c r="G602" i="9"/>
  <c r="H602" i="9"/>
  <c r="G603" i="9"/>
  <c r="H603" i="9"/>
  <c r="G604" i="9"/>
  <c r="H604" i="9"/>
  <c r="G605" i="9"/>
  <c r="H605" i="9"/>
  <c r="G606" i="9"/>
  <c r="H606" i="9"/>
  <c r="G607" i="9"/>
  <c r="H607" i="9"/>
  <c r="G608" i="9"/>
  <c r="H608" i="9"/>
  <c r="G609" i="9"/>
  <c r="H609" i="9"/>
  <c r="G610" i="9"/>
  <c r="H610" i="9"/>
  <c r="G611" i="9"/>
  <c r="H611" i="9"/>
  <c r="F563" i="1"/>
  <c r="G563" i="1"/>
  <c r="F564" i="1"/>
  <c r="G564" i="1"/>
  <c r="F565" i="1"/>
  <c r="G565" i="1"/>
  <c r="F566" i="1"/>
  <c r="G566" i="1"/>
  <c r="F567" i="1"/>
  <c r="G567" i="1"/>
  <c r="F568" i="1"/>
  <c r="G568" i="1"/>
  <c r="F569" i="1"/>
  <c r="G569" i="1"/>
  <c r="F570" i="1"/>
  <c r="G570" i="1"/>
  <c r="F571" i="1"/>
  <c r="G571" i="1"/>
  <c r="F572" i="1"/>
  <c r="G572" i="1"/>
  <c r="F573" i="1"/>
  <c r="G573" i="1"/>
  <c r="F574" i="1"/>
  <c r="G574" i="1"/>
  <c r="F575" i="1"/>
  <c r="G575" i="1"/>
  <c r="F576" i="1"/>
  <c r="G576" i="1"/>
  <c r="F577" i="1"/>
  <c r="G577" i="1"/>
  <c r="F578" i="1"/>
  <c r="G578" i="1"/>
  <c r="F579" i="1"/>
  <c r="G579" i="1"/>
  <c r="F580" i="1"/>
  <c r="G580" i="1"/>
  <c r="F581" i="1"/>
  <c r="G581" i="1"/>
  <c r="F582" i="1"/>
  <c r="G582" i="1"/>
  <c r="F583" i="1"/>
  <c r="G583" i="1"/>
  <c r="F584" i="1"/>
  <c r="G584" i="1"/>
  <c r="F585" i="1"/>
  <c r="G585" i="1"/>
  <c r="F586" i="1"/>
  <c r="G586" i="1"/>
  <c r="F587" i="1"/>
  <c r="G587" i="1"/>
  <c r="F588" i="1"/>
  <c r="G588" i="1"/>
  <c r="F589" i="1"/>
  <c r="G589" i="1"/>
  <c r="F590" i="1"/>
  <c r="G590" i="1"/>
  <c r="F591" i="1"/>
  <c r="G591" i="1"/>
  <c r="F592" i="1"/>
  <c r="G592" i="1"/>
  <c r="F593" i="1"/>
  <c r="G593" i="1"/>
  <c r="F594" i="1"/>
  <c r="G594" i="1"/>
  <c r="F595" i="1"/>
  <c r="G595" i="1"/>
  <c r="F596" i="1"/>
  <c r="G596" i="1"/>
  <c r="F597" i="1"/>
  <c r="G597" i="1"/>
  <c r="F598" i="1"/>
  <c r="G598" i="1"/>
  <c r="F599" i="1"/>
  <c r="G599" i="1"/>
  <c r="F600" i="1"/>
  <c r="G600" i="1"/>
  <c r="F601" i="1"/>
  <c r="G601" i="1"/>
  <c r="F602" i="1"/>
  <c r="G602" i="1"/>
  <c r="F603" i="1"/>
  <c r="G603" i="1"/>
  <c r="F604" i="1"/>
  <c r="G604" i="1"/>
  <c r="F605" i="1"/>
  <c r="G605" i="1"/>
  <c r="F606" i="1"/>
  <c r="G606" i="1"/>
  <c r="F607" i="1"/>
  <c r="G607" i="1"/>
  <c r="F608" i="1"/>
  <c r="G608" i="1"/>
  <c r="F609" i="1"/>
  <c r="G609" i="1"/>
  <c r="F610" i="1"/>
  <c r="G610" i="1"/>
  <c r="G564" i="3"/>
  <c r="H564" i="3"/>
  <c r="G565" i="3"/>
  <c r="H565" i="3"/>
  <c r="G566" i="3"/>
  <c r="H566" i="3"/>
  <c r="G567" i="3"/>
  <c r="H567" i="3"/>
  <c r="G568" i="3"/>
  <c r="H568" i="3"/>
  <c r="G569" i="3"/>
  <c r="H569" i="3"/>
  <c r="G570" i="3"/>
  <c r="H570" i="3"/>
  <c r="G571" i="3"/>
  <c r="H571" i="3"/>
  <c r="G572" i="3"/>
  <c r="H572" i="3"/>
  <c r="G573" i="3"/>
  <c r="H573" i="3"/>
  <c r="G574" i="3"/>
  <c r="H574" i="3"/>
  <c r="G575" i="3"/>
  <c r="H575" i="3"/>
  <c r="G576" i="3"/>
  <c r="H576" i="3"/>
  <c r="G577" i="3"/>
  <c r="H577" i="3"/>
  <c r="G578" i="3"/>
  <c r="H578" i="3"/>
  <c r="G579" i="3"/>
  <c r="H579" i="3"/>
  <c r="G580" i="3"/>
  <c r="H580" i="3"/>
  <c r="G581" i="3"/>
  <c r="H581" i="3"/>
  <c r="G582" i="3"/>
  <c r="H582" i="3"/>
  <c r="G583" i="3"/>
  <c r="H583" i="3"/>
  <c r="G584" i="3"/>
  <c r="H584" i="3"/>
  <c r="G585" i="3"/>
  <c r="H585" i="3"/>
  <c r="G586" i="3"/>
  <c r="H586" i="3"/>
  <c r="G587" i="3"/>
  <c r="H587" i="3"/>
  <c r="G588" i="3"/>
  <c r="H588" i="3"/>
  <c r="G589" i="3"/>
  <c r="H589" i="3"/>
  <c r="G590" i="3"/>
  <c r="H590" i="3"/>
  <c r="G591" i="3"/>
  <c r="H591" i="3"/>
  <c r="G592" i="3"/>
  <c r="H592" i="3"/>
  <c r="G593" i="3"/>
  <c r="H593" i="3"/>
  <c r="G594" i="3"/>
  <c r="H594" i="3"/>
  <c r="G595" i="3"/>
  <c r="H595" i="3"/>
  <c r="G596" i="3"/>
  <c r="H596" i="3"/>
  <c r="G597" i="3"/>
  <c r="H597" i="3"/>
  <c r="G598" i="3"/>
  <c r="H598" i="3"/>
  <c r="G599" i="3"/>
  <c r="H599" i="3"/>
  <c r="G600" i="3"/>
  <c r="H600" i="3"/>
  <c r="G601" i="3"/>
  <c r="H601" i="3"/>
  <c r="G602" i="3"/>
  <c r="H602" i="3"/>
  <c r="G603" i="3"/>
  <c r="H603" i="3"/>
  <c r="G604" i="3"/>
  <c r="H604" i="3"/>
  <c r="G605" i="3"/>
  <c r="H605" i="3"/>
  <c r="G606" i="3"/>
  <c r="H606" i="3"/>
  <c r="G607" i="3"/>
  <c r="H607" i="3"/>
  <c r="G608" i="3"/>
  <c r="H608" i="3"/>
  <c r="G609" i="3"/>
  <c r="H609" i="3"/>
  <c r="G610" i="3"/>
  <c r="H610" i="3"/>
  <c r="G611" i="3"/>
  <c r="H611" i="3"/>
  <c r="G612" i="3"/>
  <c r="H612" i="3"/>
  <c r="G613" i="3"/>
  <c r="H613" i="3"/>
  <c r="G563" i="8"/>
  <c r="F563" i="8"/>
  <c r="F562" i="8"/>
  <c r="G562" i="8"/>
  <c r="F562" i="7"/>
  <c r="F563" i="7"/>
  <c r="G563" i="7"/>
  <c r="F564" i="7"/>
  <c r="G564" i="7"/>
  <c r="F565" i="7"/>
  <c r="G565" i="7"/>
  <c r="G566" i="7"/>
  <c r="F567" i="7"/>
  <c r="G567" i="7"/>
  <c r="F568" i="7"/>
  <c r="G568" i="7"/>
  <c r="F569" i="7"/>
  <c r="G569" i="7"/>
  <c r="F570" i="7"/>
  <c r="G570" i="7"/>
  <c r="F571" i="7"/>
  <c r="G571" i="7"/>
  <c r="F572" i="7"/>
  <c r="G572" i="7"/>
  <c r="F573" i="7"/>
  <c r="G573" i="7"/>
  <c r="F574" i="7"/>
  <c r="G574" i="7"/>
  <c r="F575" i="7"/>
  <c r="G575" i="7"/>
  <c r="F576" i="7"/>
  <c r="G576" i="7"/>
  <c r="F577" i="7"/>
  <c r="G577" i="7"/>
  <c r="F578" i="7"/>
  <c r="G578" i="7"/>
  <c r="F579" i="7"/>
  <c r="G579" i="7"/>
  <c r="F580" i="7"/>
  <c r="G580" i="7"/>
  <c r="F581" i="7"/>
  <c r="G581" i="7"/>
  <c r="F582" i="7"/>
  <c r="G582" i="7"/>
  <c r="F583" i="7"/>
  <c r="G583" i="7"/>
  <c r="F584" i="7"/>
  <c r="G584" i="7"/>
  <c r="F585" i="7"/>
  <c r="G585" i="7"/>
  <c r="F586" i="7"/>
  <c r="G586" i="7"/>
  <c r="F587" i="7"/>
  <c r="G587" i="7"/>
  <c r="F588" i="7"/>
  <c r="G588" i="7"/>
  <c r="F589" i="7"/>
  <c r="G589" i="7"/>
  <c r="F590" i="7"/>
  <c r="G590" i="7"/>
  <c r="F591" i="7"/>
  <c r="G591" i="7"/>
  <c r="F592" i="7"/>
  <c r="G592" i="7"/>
  <c r="F593" i="7"/>
  <c r="G593" i="7"/>
  <c r="F594" i="7"/>
  <c r="G594" i="7"/>
  <c r="G595" i="7"/>
  <c r="G596" i="7"/>
  <c r="G597" i="7"/>
  <c r="G598" i="7"/>
  <c r="F599" i="7"/>
  <c r="G599" i="7"/>
  <c r="F600" i="7"/>
  <c r="G600" i="7"/>
  <c r="F601" i="7"/>
  <c r="G601" i="7"/>
  <c r="F602" i="7"/>
  <c r="G602" i="7"/>
  <c r="F603" i="7"/>
  <c r="G603" i="7"/>
  <c r="F604" i="7"/>
  <c r="G604" i="7"/>
  <c r="F605" i="7"/>
  <c r="G605" i="7"/>
  <c r="F606" i="7"/>
  <c r="G606" i="7"/>
  <c r="F607" i="7"/>
  <c r="F608" i="7"/>
  <c r="G608" i="7"/>
  <c r="F609" i="7"/>
  <c r="G609" i="7"/>
  <c r="F610" i="7"/>
  <c r="G610" i="7"/>
  <c r="F562" i="2"/>
  <c r="G562" i="2"/>
  <c r="F233" i="14"/>
  <c r="G233" i="14"/>
  <c r="G6" i="78"/>
  <c r="H6" i="78"/>
  <c r="F562" i="5"/>
  <c r="G562" i="5"/>
  <c r="F562" i="4"/>
  <c r="G562" i="4"/>
  <c r="G562" i="9"/>
  <c r="H562" i="9"/>
  <c r="G563" i="3"/>
  <c r="H563" i="3"/>
  <c r="F562" i="1"/>
  <c r="G562" i="1"/>
  <c r="G562" i="7"/>
  <c r="F561" i="2"/>
  <c r="G561" i="2"/>
  <c r="F232" i="14"/>
  <c r="G232" i="14"/>
  <c r="G5" i="78"/>
  <c r="H5" i="78"/>
  <c r="F561" i="5"/>
  <c r="G561" i="5"/>
  <c r="G561" i="9"/>
  <c r="H561" i="9"/>
  <c r="G562" i="3"/>
  <c r="H562" i="3"/>
  <c r="F561" i="1"/>
  <c r="G561" i="1"/>
  <c r="F561" i="4"/>
  <c r="G561" i="4"/>
  <c r="F561" i="8"/>
  <c r="G561" i="8"/>
  <c r="F561" i="7"/>
  <c r="G561" i="7"/>
  <c r="G4" i="78"/>
  <c r="H4" i="78"/>
  <c r="A4" i="78"/>
  <c r="A5" i="78" s="1"/>
  <c r="A6" i="78" s="1"/>
  <c r="A7" i="78" s="1"/>
  <c r="A8" i="78" s="1"/>
  <c r="A9" i="78" s="1"/>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A149" i="78" s="1"/>
  <c r="A150" i="78" s="1"/>
  <c r="A151" i="78" s="1"/>
  <c r="A152" i="78" s="1"/>
  <c r="A153" i="78" s="1"/>
  <c r="A154" i="78" s="1"/>
  <c r="A155" i="78" s="1"/>
  <c r="A156" i="78" s="1"/>
  <c r="A157" i="78" s="1"/>
  <c r="A158" i="78" s="1"/>
  <c r="A159" i="78" s="1"/>
  <c r="A160" i="78" s="1"/>
  <c r="A161" i="78" s="1"/>
  <c r="A162" i="78" s="1"/>
  <c r="A163" i="78" s="1"/>
  <c r="A164" i="78" s="1"/>
  <c r="A165" i="78" s="1"/>
  <c r="A166" i="78" s="1"/>
  <c r="A167" i="78" s="1"/>
  <c r="A168" i="78" s="1"/>
  <c r="A169" i="78" s="1"/>
  <c r="A170" i="78" s="1"/>
  <c r="A171" i="78" s="1"/>
  <c r="A172" i="78" s="1"/>
  <c r="A173" i="78" s="1"/>
  <c r="A174" i="78" s="1"/>
  <c r="A175" i="78" s="1"/>
  <c r="A176" i="78" s="1"/>
  <c r="A177" i="78" s="1"/>
  <c r="A178" i="78" s="1"/>
  <c r="A179" i="78" s="1"/>
  <c r="A180" i="78" s="1"/>
  <c r="A181" i="78" s="1"/>
  <c r="A182" i="78" s="1"/>
  <c r="A183" i="78" s="1"/>
  <c r="A184" i="78" s="1"/>
  <c r="A185" i="78" s="1"/>
  <c r="A186" i="78" s="1"/>
  <c r="A187" i="78" s="1"/>
  <c r="A188" i="78" s="1"/>
  <c r="A189" i="78" s="1"/>
  <c r="A190" i="78" s="1"/>
  <c r="A191" i="78" s="1"/>
  <c r="A192" i="78" s="1"/>
  <c r="A193" i="78" s="1"/>
  <c r="A194" i="78" s="1"/>
  <c r="A195" i="78" s="1"/>
  <c r="A196" i="78" s="1"/>
  <c r="A197" i="78" s="1"/>
  <c r="A198" i="78" s="1"/>
  <c r="A199" i="78" s="1"/>
  <c r="A200" i="78" s="1"/>
  <c r="A201" i="78" s="1"/>
  <c r="A202" i="78" s="1"/>
  <c r="A203" i="78" s="1"/>
  <c r="A204" i="78" s="1"/>
  <c r="A205" i="78" s="1"/>
  <c r="A206" i="78" s="1"/>
  <c r="A207" i="78" s="1"/>
  <c r="A208" i="78" s="1"/>
  <c r="A209" i="78" s="1"/>
  <c r="A210" i="78" s="1"/>
  <c r="A211" i="78" s="1"/>
  <c r="A212" i="78" s="1"/>
  <c r="A213" i="78" s="1"/>
  <c r="A214" i="78" s="1"/>
  <c r="A215" i="78" s="1"/>
  <c r="A216" i="78" s="1"/>
  <c r="A217" i="78" s="1"/>
  <c r="A218" i="78" s="1"/>
  <c r="A219" i="78" s="1"/>
  <c r="A220" i="78" s="1"/>
  <c r="A221" i="78" s="1"/>
  <c r="A222" i="78" s="1"/>
  <c r="A223" i="78" s="1"/>
  <c r="A224" i="78" s="1"/>
  <c r="A225" i="78" s="1"/>
  <c r="A226" i="78" s="1"/>
  <c r="A227" i="78" s="1"/>
  <c r="A228" i="78" s="1"/>
  <c r="A229" i="78" s="1"/>
  <c r="A230" i="78" s="1"/>
  <c r="A231" i="78" s="1"/>
  <c r="A232" i="78" s="1"/>
  <c r="A233" i="78" s="1"/>
  <c r="A234" i="78" s="1"/>
  <c r="A235" i="78" s="1"/>
  <c r="A236" i="78" s="1"/>
  <c r="A237" i="78" s="1"/>
  <c r="A238" i="78" s="1"/>
  <c r="A239" i="78" s="1"/>
  <c r="A240" i="78" s="1"/>
  <c r="A241" i="78" s="1"/>
  <c r="A242" i="78" s="1"/>
  <c r="A243" i="78" s="1"/>
  <c r="A244" i="78" s="1"/>
  <c r="A245" i="78" s="1"/>
  <c r="A246" i="78" s="1"/>
  <c r="A247" i="78" s="1"/>
  <c r="A248" i="78" s="1"/>
  <c r="A249" i="78" s="1"/>
  <c r="A250" i="78" s="1"/>
  <c r="A251" i="78" s="1"/>
  <c r="A252" i="78" s="1"/>
  <c r="A253" i="78" s="1"/>
  <c r="A254" i="78" s="1"/>
  <c r="A255" i="78" s="1"/>
  <c r="A256" i="78" s="1"/>
  <c r="A257" i="78" s="1"/>
  <c r="A258" i="78" s="1"/>
  <c r="A259" i="78" s="1"/>
  <c r="A260" i="78" s="1"/>
  <c r="A261" i="78" s="1"/>
  <c r="A262" i="78" s="1"/>
  <c r="A263" i="78" s="1"/>
  <c r="A264" i="78" s="1"/>
  <c r="A265" i="78" s="1"/>
  <c r="A266" i="78" s="1"/>
  <c r="A267" i="78" s="1"/>
  <c r="A268" i="78" s="1"/>
  <c r="A269" i="78" s="1"/>
  <c r="A270" i="78" s="1"/>
  <c r="A271" i="78" s="1"/>
  <c r="A272" i="78" s="1"/>
  <c r="A273" i="78" s="1"/>
  <c r="A274" i="78" s="1"/>
  <c r="A275" i="78" s="1"/>
  <c r="A276" i="78" s="1"/>
  <c r="A277" i="78" s="1"/>
  <c r="A278" i="78" s="1"/>
  <c r="A279" i="78" s="1"/>
  <c r="A280" i="78" s="1"/>
  <c r="A281" i="78" s="1"/>
  <c r="A282" i="78" s="1"/>
  <c r="A283" i="78" s="1"/>
  <c r="A284" i="78" s="1"/>
  <c r="A285" i="78" s="1"/>
  <c r="A286" i="78" s="1"/>
  <c r="A287" i="78" s="1"/>
  <c r="A288" i="78" s="1"/>
  <c r="A289" i="78" s="1"/>
  <c r="A290" i="78" s="1"/>
  <c r="A291" i="78" s="1"/>
  <c r="A292" i="78" s="1"/>
  <c r="A293" i="78" s="1"/>
  <c r="A294" i="78" s="1"/>
  <c r="A295" i="78" s="1"/>
  <c r="A296" i="78" s="1"/>
  <c r="A297" i="78" s="1"/>
  <c r="A298" i="78" s="1"/>
  <c r="A299" i="78" s="1"/>
  <c r="A300" i="78" s="1"/>
  <c r="A301" i="78" s="1"/>
  <c r="A302" i="78" s="1"/>
  <c r="A303" i="78" s="1"/>
  <c r="A304" i="78" s="1"/>
  <c r="A305" i="78" s="1"/>
  <c r="A306" i="78" s="1"/>
  <c r="A307" i="78" s="1"/>
  <c r="A308" i="78" s="1"/>
  <c r="A309" i="78" s="1"/>
  <c r="A310" i="78" s="1"/>
  <c r="A311" i="78" s="1"/>
  <c r="A312" i="78" s="1"/>
  <c r="A313" i="78" s="1"/>
  <c r="A314" i="78" s="1"/>
  <c r="A315" i="78" s="1"/>
  <c r="A316" i="78" s="1"/>
  <c r="A317" i="78" s="1"/>
  <c r="A318" i="78" s="1"/>
  <c r="A319" i="78" s="1"/>
  <c r="A320" i="78" s="1"/>
  <c r="A321" i="78" s="1"/>
  <c r="A322" i="78" s="1"/>
  <c r="A323" i="78" s="1"/>
  <c r="A324" i="78" s="1"/>
  <c r="A325" i="78" s="1"/>
  <c r="A326" i="78" s="1"/>
  <c r="A327" i="78" s="1"/>
  <c r="A328" i="78" s="1"/>
  <c r="A329" i="78" s="1"/>
  <c r="A330" i="78" s="1"/>
  <c r="A331" i="78" s="1"/>
  <c r="A332" i="78" s="1"/>
  <c r="A333" i="78" s="1"/>
  <c r="A334" i="78" s="1"/>
  <c r="A335" i="78" s="1"/>
  <c r="A336" i="78" s="1"/>
  <c r="A337" i="78" s="1"/>
  <c r="A338" i="78" s="1"/>
  <c r="A339" i="78" s="1"/>
  <c r="A340" i="78" s="1"/>
  <c r="A341" i="78" s="1"/>
  <c r="A342" i="78" s="1"/>
  <c r="A343" i="78" s="1"/>
  <c r="A344" i="78" s="1"/>
  <c r="A345" i="78" s="1"/>
  <c r="A346" i="78" s="1"/>
  <c r="A347" i="78" s="1"/>
  <c r="A348" i="78" s="1"/>
  <c r="A349" i="78" s="1"/>
  <c r="A350" i="78" s="1"/>
  <c r="A351" i="78" s="1"/>
  <c r="A352" i="78" s="1"/>
  <c r="A353" i="78" s="1"/>
  <c r="A354" i="78" s="1"/>
  <c r="A355" i="78" s="1"/>
  <c r="A356" i="78" s="1"/>
  <c r="A357" i="78" s="1"/>
  <c r="A358" i="78" s="1"/>
  <c r="A359" i="78" s="1"/>
  <c r="A360" i="78" s="1"/>
  <c r="A361" i="78" s="1"/>
  <c r="A362" i="78" s="1"/>
  <c r="A363" i="78" s="1"/>
  <c r="A364" i="78" s="1"/>
  <c r="A365" i="78" s="1"/>
  <c r="A366" i="78" s="1"/>
  <c r="A367" i="78" s="1"/>
  <c r="A368" i="78" s="1"/>
  <c r="A369" i="78" s="1"/>
  <c r="A370" i="78" s="1"/>
  <c r="A371" i="78" s="1"/>
  <c r="A372" i="78" s="1"/>
  <c r="A373" i="78" s="1"/>
  <c r="A374" i="78" s="1"/>
  <c r="A375" i="78" s="1"/>
  <c r="A376" i="78" s="1"/>
  <c r="A377" i="78" s="1"/>
  <c r="A378" i="78" s="1"/>
  <c r="A379" i="78" s="1"/>
  <c r="A380" i="78" s="1"/>
  <c r="A381" i="78" s="1"/>
  <c r="A382" i="78" s="1"/>
  <c r="A383" i="78" s="1"/>
  <c r="A384" i="78" s="1"/>
  <c r="A385" i="78" s="1"/>
  <c r="A386" i="78" s="1"/>
  <c r="A387" i="78" s="1"/>
  <c r="A388" i="78" s="1"/>
  <c r="A389" i="78" s="1"/>
  <c r="A390" i="78" s="1"/>
  <c r="A391" i="78" s="1"/>
  <c r="A392" i="78" s="1"/>
  <c r="A393" i="78" s="1"/>
  <c r="A394" i="78" s="1"/>
  <c r="A395" i="78" s="1"/>
  <c r="A396" i="78" s="1"/>
  <c r="A397" i="78" s="1"/>
  <c r="A398" i="78" s="1"/>
  <c r="A399" i="78" s="1"/>
  <c r="A400" i="78" s="1"/>
  <c r="A401" i="78" s="1"/>
  <c r="A402" i="78" s="1"/>
  <c r="A403" i="78" s="1"/>
  <c r="A404" i="78" s="1"/>
  <c r="A405" i="78" s="1"/>
  <c r="A406" i="78" s="1"/>
  <c r="A407" i="78" s="1"/>
  <c r="A408" i="78" s="1"/>
  <c r="A409" i="78" s="1"/>
  <c r="A410" i="78" s="1"/>
  <c r="A411" i="78" s="1"/>
  <c r="A412" i="78" s="1"/>
  <c r="A413" i="78" s="1"/>
  <c r="A414" i="78" s="1"/>
  <c r="A415" i="78" s="1"/>
  <c r="A416" i="78" s="1"/>
  <c r="A417" i="78" s="1"/>
  <c r="A418" i="78" s="1"/>
  <c r="A419" i="78" s="1"/>
  <c r="A420" i="78" s="1"/>
  <c r="A421" i="78" s="1"/>
  <c r="A422" i="78" s="1"/>
  <c r="A423" i="78" s="1"/>
  <c r="A424" i="78" s="1"/>
  <c r="A425" i="78" s="1"/>
  <c r="A426" i="78" s="1"/>
  <c r="A427" i="78" s="1"/>
  <c r="A428" i="78" s="1"/>
  <c r="A429" i="78" s="1"/>
  <c r="A430" i="78" s="1"/>
  <c r="A431" i="78" s="1"/>
  <c r="A432" i="78" s="1"/>
  <c r="H3" i="78"/>
  <c r="G3" i="78"/>
  <c r="F560" i="2"/>
  <c r="G560" i="2"/>
  <c r="F231" i="14"/>
  <c r="G231" i="14"/>
  <c r="F560" i="5"/>
  <c r="G560" i="5"/>
  <c r="G560" i="9"/>
  <c r="H560" i="9"/>
  <c r="G561" i="3"/>
  <c r="H561" i="3"/>
  <c r="F560" i="1"/>
  <c r="G560" i="1"/>
  <c r="F560" i="4"/>
  <c r="G560" i="4"/>
  <c r="F560" i="8"/>
  <c r="G560" i="8"/>
  <c r="F560" i="7"/>
  <c r="G560" i="7"/>
  <c r="F559" i="2"/>
  <c r="G559" i="2"/>
  <c r="F230" i="14"/>
  <c r="G230" i="14"/>
  <c r="F559" i="5"/>
  <c r="G559" i="5"/>
  <c r="G559" i="9"/>
  <c r="H559" i="9"/>
  <c r="G560" i="3"/>
  <c r="H560" i="3"/>
  <c r="F559" i="1"/>
  <c r="G559" i="1"/>
  <c r="F559" i="4"/>
  <c r="G559" i="4"/>
  <c r="F559" i="8"/>
  <c r="G559" i="8"/>
  <c r="F559" i="7"/>
  <c r="G559" i="7"/>
  <c r="F558" i="2"/>
  <c r="G558" i="2"/>
  <c r="F229" i="14"/>
  <c r="G229" i="14"/>
  <c r="G558" i="9"/>
  <c r="H558" i="9"/>
  <c r="F558" i="5"/>
  <c r="G558" i="5"/>
  <c r="G559" i="3"/>
  <c r="H559" i="3"/>
  <c r="F558" i="1"/>
  <c r="G558" i="1"/>
  <c r="F558" i="4"/>
  <c r="G558" i="4"/>
  <c r="F558" i="8"/>
  <c r="G558" i="8"/>
  <c r="F558" i="7"/>
  <c r="G558" i="7"/>
  <c r="F557" i="2"/>
  <c r="G557" i="2"/>
  <c r="F228" i="14"/>
  <c r="G228" i="14"/>
  <c r="G557" i="9"/>
  <c r="H557" i="9"/>
  <c r="F557" i="5"/>
  <c r="G557" i="5"/>
  <c r="G558" i="3"/>
  <c r="H558" i="3"/>
  <c r="F557" i="1"/>
  <c r="G557" i="1"/>
  <c r="F557" i="4"/>
  <c r="G557" i="4"/>
  <c r="F557" i="8"/>
  <c r="G557" i="8"/>
  <c r="F557" i="7"/>
  <c r="G557" i="7"/>
  <c r="F556" i="8"/>
  <c r="G556" i="8"/>
  <c r="F556" i="2"/>
  <c r="G556" i="2"/>
  <c r="F227" i="14"/>
  <c r="G227" i="14"/>
  <c r="G556" i="9"/>
  <c r="H556" i="9"/>
  <c r="F556" i="5"/>
  <c r="G556" i="5"/>
  <c r="G557" i="3"/>
  <c r="H557" i="3"/>
  <c r="F556" i="1"/>
  <c r="G556" i="1"/>
  <c r="F556" i="4"/>
  <c r="G556" i="4"/>
  <c r="F556" i="7"/>
  <c r="G556" i="7"/>
  <c r="F555" i="7"/>
  <c r="G555" i="7"/>
  <c r="F555" i="2"/>
  <c r="G555" i="2"/>
  <c r="F226" i="14"/>
  <c r="G226" i="14"/>
  <c r="G555" i="9"/>
  <c r="H555" i="9"/>
  <c r="F555" i="5"/>
  <c r="G555" i="5"/>
  <c r="G556" i="3"/>
  <c r="H556" i="3"/>
  <c r="F555" i="1"/>
  <c r="G555" i="1"/>
  <c r="F555" i="4"/>
  <c r="G555" i="4"/>
  <c r="F555" i="8"/>
  <c r="G555" i="8"/>
  <c r="F554" i="2"/>
  <c r="G554" i="2"/>
  <c r="F225" i="14"/>
  <c r="G225" i="14"/>
  <c r="G554" i="9"/>
  <c r="H554" i="9"/>
  <c r="F554" i="5"/>
  <c r="G554" i="5"/>
  <c r="G555" i="3"/>
  <c r="H555" i="3"/>
  <c r="F554" i="1"/>
  <c r="G554" i="1"/>
  <c r="F554" i="4"/>
  <c r="G554" i="4"/>
  <c r="F554" i="8"/>
  <c r="G554" i="8"/>
  <c r="F554" i="7"/>
  <c r="G554" i="7"/>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3" i="2"/>
  <c r="G553" i="2"/>
  <c r="F224" i="14"/>
  <c r="G224" i="14"/>
  <c r="G553" i="9"/>
  <c r="H553" i="9"/>
  <c r="F553" i="5"/>
  <c r="G553" i="5"/>
  <c r="G554" i="3"/>
  <c r="H554" i="3"/>
  <c r="F553" i="1"/>
  <c r="G553" i="1"/>
  <c r="F553" i="4"/>
  <c r="G553" i="4"/>
  <c r="G553" i="8"/>
  <c r="F553" i="7"/>
  <c r="G553" i="7"/>
  <c r="F552" i="2"/>
  <c r="G552" i="2"/>
  <c r="F223" i="14"/>
  <c r="G223" i="14"/>
  <c r="G552" i="9"/>
  <c r="H552" i="9"/>
  <c r="F552" i="5"/>
  <c r="G552" i="5"/>
  <c r="G553" i="3"/>
  <c r="H553" i="3"/>
  <c r="F552" i="1"/>
  <c r="G552" i="1"/>
  <c r="F552" i="4"/>
  <c r="G552" i="4"/>
  <c r="G552" i="8"/>
  <c r="F552" i="7"/>
  <c r="G552" i="7"/>
  <c r="F551" i="2"/>
  <c r="G551" i="2"/>
  <c r="F222" i="14"/>
  <c r="G222" i="14"/>
  <c r="G551" i="9"/>
  <c r="H551" i="9"/>
  <c r="F551" i="5"/>
  <c r="G551" i="5"/>
  <c r="G552" i="3"/>
  <c r="H552" i="3"/>
  <c r="F551" i="1"/>
  <c r="G551" i="1"/>
  <c r="F551" i="4"/>
  <c r="G551" i="4"/>
  <c r="G551" i="8"/>
  <c r="F551" i="7"/>
  <c r="G551" i="7"/>
  <c r="F550" i="1"/>
  <c r="G550" i="1"/>
  <c r="F550" i="2"/>
  <c r="G550" i="2"/>
  <c r="F221" i="14"/>
  <c r="G221" i="14"/>
  <c r="G550" i="9"/>
  <c r="H550" i="9"/>
  <c r="F550" i="5"/>
  <c r="G550" i="5"/>
  <c r="G551" i="3"/>
  <c r="H551" i="3"/>
  <c r="F550" i="4"/>
  <c r="G550" i="4"/>
  <c r="G550" i="8"/>
  <c r="F550" i="7"/>
  <c r="G550" i="7"/>
  <c r="F218" i="14"/>
  <c r="G218" i="14"/>
  <c r="G219" i="14"/>
  <c r="F219" i="14"/>
  <c r="F549" i="2"/>
  <c r="G549" i="2"/>
  <c r="G220" i="14"/>
  <c r="F220" i="14"/>
  <c r="G549" i="9"/>
  <c r="H549" i="9"/>
  <c r="F549" i="5"/>
  <c r="G549" i="5"/>
  <c r="G550" i="3"/>
  <c r="H550" i="3"/>
  <c r="F549" i="1"/>
  <c r="G549" i="1"/>
  <c r="F549" i="4"/>
  <c r="G549" i="4"/>
  <c r="G549" i="8"/>
  <c r="F549" i="7"/>
  <c r="G549" i="7"/>
  <c r="F548" i="2"/>
  <c r="G548" i="2"/>
  <c r="F212" i="14"/>
  <c r="G212" i="14"/>
  <c r="G548" i="9"/>
  <c r="H548" i="9"/>
  <c r="F548" i="5"/>
  <c r="G548" i="5"/>
  <c r="G549" i="3"/>
  <c r="H549" i="3"/>
  <c r="F548" i="1"/>
  <c r="G548" i="1"/>
  <c r="F548" i="4"/>
  <c r="G548" i="4"/>
  <c r="G548" i="8"/>
  <c r="F548" i="7"/>
  <c r="G548" i="7"/>
  <c r="F547" i="2"/>
  <c r="G547" i="2"/>
  <c r="F211" i="14"/>
  <c r="G211" i="14"/>
  <c r="G547" i="9"/>
  <c r="H547" i="9"/>
  <c r="F547" i="5"/>
  <c r="G547" i="5"/>
  <c r="G548" i="3"/>
  <c r="H548" i="3"/>
  <c r="F547" i="1"/>
  <c r="G547" i="1"/>
  <c r="F547" i="4"/>
  <c r="G547" i="4"/>
  <c r="G547" i="8"/>
  <c r="F547" i="7"/>
  <c r="G547" i="7"/>
  <c r="F546" i="1"/>
  <c r="G546" i="1"/>
  <c r="F546" i="7"/>
  <c r="G546" i="7"/>
  <c r="F546" i="2"/>
  <c r="G546" i="2"/>
  <c r="G546" i="9"/>
  <c r="H546" i="9"/>
  <c r="F546" i="5"/>
  <c r="G546" i="5"/>
  <c r="G547" i="3"/>
  <c r="H547" i="3"/>
  <c r="F546" i="4"/>
  <c r="G546" i="4"/>
  <c r="G546" i="8"/>
  <c r="F545" i="7"/>
  <c r="G545" i="7"/>
  <c r="F545" i="2"/>
  <c r="G545" i="2"/>
  <c r="G545" i="9"/>
  <c r="H545" i="9"/>
  <c r="F545" i="5"/>
  <c r="G545" i="5"/>
  <c r="G546" i="3"/>
  <c r="H546" i="3"/>
  <c r="F545" i="1"/>
  <c r="G545" i="1"/>
  <c r="F545" i="4"/>
  <c r="G545" i="4"/>
  <c r="G545" i="8"/>
  <c r="F544" i="7"/>
  <c r="G544" i="7"/>
  <c r="F544" i="2"/>
  <c r="G544" i="2"/>
  <c r="G544" i="9"/>
  <c r="H544" i="9"/>
  <c r="F544" i="5"/>
  <c r="G544" i="5"/>
  <c r="G545" i="3"/>
  <c r="H545" i="3"/>
  <c r="F544" i="1"/>
  <c r="G544" i="1"/>
  <c r="F544" i="4"/>
  <c r="G544" i="4"/>
  <c r="G544" i="8"/>
  <c r="F543" i="7"/>
  <c r="G543" i="7"/>
  <c r="F543" i="2"/>
  <c r="G543" i="2"/>
  <c r="F543" i="5"/>
  <c r="G543" i="5"/>
  <c r="G544" i="3"/>
  <c r="H544" i="3"/>
  <c r="G543" i="9"/>
  <c r="H543" i="9"/>
  <c r="F543" i="1"/>
  <c r="G543" i="1"/>
  <c r="F543" i="4"/>
  <c r="G543" i="4"/>
  <c r="G543" i="8"/>
  <c r="F542" i="7"/>
  <c r="G542" i="7"/>
  <c r="F542" i="2"/>
  <c r="G542" i="2"/>
  <c r="F542" i="5"/>
  <c r="G542" i="5"/>
  <c r="G543" i="3"/>
  <c r="H543" i="3"/>
  <c r="G542" i="9"/>
  <c r="H542" i="9"/>
  <c r="F542" i="1"/>
  <c r="G542" i="1"/>
  <c r="F542" i="4"/>
  <c r="G542" i="4"/>
  <c r="G542" i="8"/>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7" i="9"/>
  <c r="H438" i="9"/>
  <c r="H439" i="9"/>
  <c r="H440" i="9"/>
  <c r="H441" i="9"/>
  <c r="H442" i="9"/>
  <c r="H443"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F541" i="7"/>
  <c r="G541" i="7"/>
  <c r="F541" i="2"/>
  <c r="G541" i="2"/>
  <c r="F541" i="5"/>
  <c r="G541" i="5"/>
  <c r="G542" i="3"/>
  <c r="H542" i="3"/>
  <c r="G541" i="9"/>
  <c r="F541" i="1"/>
  <c r="G541" i="1"/>
  <c r="F541" i="4"/>
  <c r="G541" i="4"/>
  <c r="G541" i="8"/>
  <c r="F535" i="2"/>
  <c r="G535" i="2"/>
  <c r="F536" i="2"/>
  <c r="G536" i="2"/>
  <c r="F537" i="2"/>
  <c r="G537" i="2"/>
  <c r="F538" i="2"/>
  <c r="G538" i="2"/>
  <c r="F539" i="2"/>
  <c r="G539" i="2"/>
  <c r="F540" i="2"/>
  <c r="G540" i="2"/>
  <c r="J488" i="7"/>
  <c r="J540" i="7"/>
  <c r="F540" i="7"/>
  <c r="G540" i="7"/>
  <c r="F540" i="5"/>
  <c r="G540" i="5"/>
  <c r="G541" i="3"/>
  <c r="H541" i="3"/>
  <c r="G540" i="9"/>
  <c r="F540" i="1"/>
  <c r="G540" i="1"/>
  <c r="F540" i="4"/>
  <c r="G540" i="4"/>
  <c r="G540" i="8"/>
  <c r="F538" i="7"/>
  <c r="G538" i="7"/>
  <c r="F210" i="14"/>
  <c r="G210" i="14"/>
  <c r="F539" i="5"/>
  <c r="G539" i="5"/>
  <c r="G540" i="3"/>
  <c r="H540" i="3"/>
  <c r="G539" i="9"/>
  <c r="F539" i="1"/>
  <c r="G539" i="1"/>
  <c r="F539" i="4"/>
  <c r="G539" i="4"/>
  <c r="G539" i="8"/>
  <c r="G538" i="8"/>
  <c r="F209" i="14"/>
  <c r="G209" i="14"/>
  <c r="F538" i="5"/>
  <c r="G538" i="5"/>
  <c r="G538" i="9"/>
  <c r="G539" i="3"/>
  <c r="H539" i="3"/>
  <c r="F538" i="4"/>
  <c r="G538" i="4"/>
  <c r="F538" i="1"/>
  <c r="G538" i="1"/>
  <c r="F536" i="7"/>
  <c r="G536" i="7"/>
  <c r="G538" i="3"/>
  <c r="H538" i="3"/>
  <c r="F208" i="14"/>
  <c r="G208" i="14"/>
  <c r="G537" i="8"/>
  <c r="F537" i="5"/>
  <c r="G537" i="5"/>
  <c r="G537" i="9"/>
  <c r="F537" i="4"/>
  <c r="G537" i="4"/>
  <c r="F537" i="1"/>
  <c r="G537" i="1"/>
  <c r="F207" i="14"/>
  <c r="G207" i="14"/>
  <c r="G536" i="8"/>
  <c r="F536" i="5"/>
  <c r="G536" i="5"/>
  <c r="G536" i="9"/>
  <c r="F536" i="1"/>
  <c r="G536" i="1"/>
  <c r="G537" i="3"/>
  <c r="H537" i="3"/>
  <c r="F536" i="4"/>
  <c r="G536" i="4"/>
  <c r="G536" i="3"/>
  <c r="H536" i="3"/>
  <c r="F206" i="14"/>
  <c r="G206" i="14"/>
  <c r="G535" i="8"/>
  <c r="F535" i="5"/>
  <c r="G535" i="5"/>
  <c r="G535" i="9"/>
  <c r="F535" i="1"/>
  <c r="G535" i="1"/>
  <c r="F535" i="4"/>
  <c r="G535" i="4"/>
  <c r="G534" i="9"/>
  <c r="F205" i="14"/>
  <c r="G205" i="14"/>
  <c r="G534" i="8"/>
  <c r="F534" i="2"/>
  <c r="G534" i="2"/>
  <c r="F534" i="1"/>
  <c r="G534" i="1"/>
  <c r="F534" i="5"/>
  <c r="G534" i="5"/>
  <c r="G533" i="9"/>
  <c r="G535" i="3"/>
  <c r="H535" i="3"/>
  <c r="F534" i="4"/>
  <c r="G534" i="4"/>
  <c r="F533" i="4"/>
  <c r="G533" i="4"/>
  <c r="F533" i="2"/>
  <c r="G533" i="2"/>
  <c r="F204" i="14"/>
  <c r="G204" i="14"/>
  <c r="G533" i="8"/>
  <c r="G532" i="9"/>
  <c r="F533" i="5"/>
  <c r="G533" i="5"/>
  <c r="G534" i="3"/>
  <c r="H534" i="3"/>
  <c r="F533" i="1"/>
  <c r="G533" i="1"/>
  <c r="F203" i="14"/>
  <c r="G203" i="14"/>
  <c r="G532" i="8"/>
  <c r="F532" i="2"/>
  <c r="G532" i="2"/>
  <c r="F532" i="5"/>
  <c r="G532" i="5"/>
  <c r="G531" i="9"/>
  <c r="G533" i="3"/>
  <c r="H533" i="3"/>
  <c r="F532" i="1"/>
  <c r="G532" i="1"/>
  <c r="F532" i="4"/>
  <c r="G532" i="4"/>
  <c r="F202" i="14"/>
  <c r="G202" i="14"/>
  <c r="G531" i="8"/>
  <c r="F531" i="2"/>
  <c r="G531" i="2"/>
  <c r="F531" i="5"/>
  <c r="G531" i="5"/>
  <c r="G532" i="3"/>
  <c r="H532" i="3"/>
  <c r="F531" i="1"/>
  <c r="G531" i="1"/>
  <c r="F531" i="4"/>
  <c r="G531" i="4"/>
  <c r="F201" i="14"/>
  <c r="G201" i="14"/>
  <c r="G530" i="8"/>
  <c r="F530" i="5"/>
  <c r="G530" i="5"/>
  <c r="G530" i="9"/>
  <c r="G531" i="3"/>
  <c r="H531" i="3"/>
  <c r="F530" i="4"/>
  <c r="G530" i="4"/>
  <c r="F530" i="2"/>
  <c r="G530" i="2"/>
  <c r="F530" i="1"/>
  <c r="G530" i="1"/>
  <c r="F529" i="4"/>
  <c r="G529" i="4"/>
  <c r="F529" i="2"/>
  <c r="G529" i="2"/>
  <c r="F200" i="14"/>
  <c r="G200" i="14"/>
  <c r="G529" i="8"/>
  <c r="F529" i="5"/>
  <c r="G529" i="5"/>
  <c r="G529" i="9"/>
  <c r="G530" i="3"/>
  <c r="H530" i="3"/>
  <c r="F529" i="1"/>
  <c r="G529" i="1"/>
  <c r="F199" i="14"/>
  <c r="G199" i="14"/>
  <c r="G528" i="8"/>
  <c r="F528" i="5"/>
  <c r="G528" i="5"/>
  <c r="G528" i="9"/>
  <c r="G529" i="3"/>
  <c r="H529" i="3"/>
  <c r="F528" i="4"/>
  <c r="G528" i="4"/>
  <c r="F528" i="2"/>
  <c r="G528" i="2"/>
  <c r="F528" i="1"/>
  <c r="G528" i="1"/>
  <c r="F527" i="2"/>
  <c r="G527" i="2"/>
  <c r="G527" i="8"/>
  <c r="F198" i="14"/>
  <c r="G198" i="14"/>
  <c r="F527" i="5"/>
  <c r="G527" i="5"/>
  <c r="G527" i="9"/>
  <c r="G528" i="3"/>
  <c r="H528" i="3"/>
  <c r="F527" i="4"/>
  <c r="G527" i="4"/>
  <c r="F527" i="1"/>
  <c r="G527" i="1"/>
  <c r="F197" i="14"/>
  <c r="G197" i="14"/>
  <c r="G526" i="8"/>
  <c r="F526" i="5"/>
  <c r="G526" i="5"/>
  <c r="G526" i="9"/>
  <c r="G527" i="3"/>
  <c r="H527" i="3"/>
  <c r="F526" i="4"/>
  <c r="G526" i="4"/>
  <c r="F526" i="2"/>
  <c r="G526" i="2"/>
  <c r="F526" i="1"/>
  <c r="G526" i="1"/>
  <c r="F525" i="2"/>
  <c r="G525" i="2"/>
  <c r="F196" i="14"/>
  <c r="G196" i="14"/>
  <c r="G525" i="8"/>
  <c r="G525" i="9"/>
  <c r="F525" i="5"/>
  <c r="G525" i="5"/>
  <c r="G526" i="3"/>
  <c r="H526" i="3"/>
  <c r="F525" i="4"/>
  <c r="G525" i="4"/>
  <c r="F525" i="1"/>
  <c r="G525" i="1"/>
  <c r="F195" i="14"/>
  <c r="G195" i="14"/>
  <c r="G524" i="8"/>
  <c r="F524" i="5"/>
  <c r="G524" i="5"/>
  <c r="G524" i="9"/>
  <c r="G525" i="3"/>
  <c r="H525" i="3"/>
  <c r="F524" i="4"/>
  <c r="G524" i="4"/>
  <c r="F524" i="2"/>
  <c r="G524" i="2"/>
  <c r="F524" i="1"/>
  <c r="G524" i="1"/>
  <c r="F194" i="14"/>
  <c r="G194" i="14"/>
  <c r="G523" i="8"/>
  <c r="F523" i="5"/>
  <c r="G523" i="5"/>
  <c r="G523" i="9"/>
  <c r="G524" i="3"/>
  <c r="H524" i="3"/>
  <c r="F523" i="4"/>
  <c r="G523" i="4"/>
  <c r="F523" i="2"/>
  <c r="G523" i="2"/>
  <c r="F523" i="1"/>
  <c r="G523" i="1"/>
  <c r="F193" i="14"/>
  <c r="G193" i="14"/>
  <c r="G522" i="8"/>
  <c r="F522" i="5"/>
  <c r="G522" i="5"/>
  <c r="G522" i="9"/>
  <c r="G523" i="3"/>
  <c r="H523" i="3"/>
  <c r="F522" i="4"/>
  <c r="G522" i="4"/>
  <c r="F522" i="2"/>
  <c r="G522" i="2"/>
  <c r="F522" i="1"/>
  <c r="G522" i="1"/>
  <c r="D13" i="15"/>
  <c r="H13" i="15"/>
  <c r="F13" i="15" s="1"/>
  <c r="J13" i="15"/>
  <c r="P13" i="15" s="1"/>
  <c r="K13" i="15"/>
  <c r="Q13" i="15" s="1"/>
  <c r="L13" i="15"/>
  <c r="R13" i="15" s="1"/>
  <c r="M13" i="15"/>
  <c r="S13" i="15" s="1"/>
  <c r="N13" i="15"/>
  <c r="O13" i="15"/>
  <c r="T13" i="15"/>
  <c r="U13" i="15"/>
  <c r="D14" i="15"/>
  <c r="H14" i="15"/>
  <c r="J14" i="15"/>
  <c r="P14" i="15" s="1"/>
  <c r="K14" i="15"/>
  <c r="Q14" i="15" s="1"/>
  <c r="L14" i="15"/>
  <c r="R14" i="15" s="1"/>
  <c r="M14" i="15"/>
  <c r="S14" i="15" s="1"/>
  <c r="N14" i="15"/>
  <c r="O14" i="15"/>
  <c r="T14" i="15"/>
  <c r="U14" i="15"/>
  <c r="D15" i="15"/>
  <c r="H15" i="15"/>
  <c r="J15" i="15"/>
  <c r="P15" i="15" s="1"/>
  <c r="K15" i="15"/>
  <c r="Q15" i="15" s="1"/>
  <c r="L15" i="15"/>
  <c r="R15" i="15" s="1"/>
  <c r="M15" i="15"/>
  <c r="S15" i="15" s="1"/>
  <c r="N15" i="15"/>
  <c r="O15" i="15"/>
  <c r="T15" i="15"/>
  <c r="U15" i="15"/>
  <c r="D16" i="15"/>
  <c r="H16" i="15"/>
  <c r="J16" i="15"/>
  <c r="P16" i="15" s="1"/>
  <c r="K16" i="15"/>
  <c r="Q16" i="15" s="1"/>
  <c r="L16" i="15"/>
  <c r="R16" i="15" s="1"/>
  <c r="M16" i="15"/>
  <c r="S16" i="15" s="1"/>
  <c r="N16" i="15"/>
  <c r="O16" i="15"/>
  <c r="T16" i="15"/>
  <c r="U16" i="15"/>
  <c r="D17" i="15"/>
  <c r="H17" i="15"/>
  <c r="J17" i="15"/>
  <c r="P17" i="15" s="1"/>
  <c r="K17" i="15"/>
  <c r="Q17" i="15" s="1"/>
  <c r="L17" i="15"/>
  <c r="R17" i="15" s="1"/>
  <c r="M17" i="15"/>
  <c r="S17" i="15" s="1"/>
  <c r="N17" i="15"/>
  <c r="O17" i="15"/>
  <c r="T17" i="15"/>
  <c r="U17" i="15"/>
  <c r="D18" i="15"/>
  <c r="H18" i="15"/>
  <c r="J18" i="15"/>
  <c r="P18" i="15" s="1"/>
  <c r="K18" i="15"/>
  <c r="Q18" i="15" s="1"/>
  <c r="L18" i="15"/>
  <c r="R18" i="15" s="1"/>
  <c r="M18" i="15"/>
  <c r="S18" i="15" s="1"/>
  <c r="N18" i="15"/>
  <c r="O18" i="15"/>
  <c r="T18" i="15"/>
  <c r="U18" i="15"/>
  <c r="D19" i="15"/>
  <c r="H19" i="15"/>
  <c r="J19" i="15"/>
  <c r="P19" i="15" s="1"/>
  <c r="K19" i="15"/>
  <c r="Q19" i="15" s="1"/>
  <c r="L19" i="15"/>
  <c r="R19" i="15" s="1"/>
  <c r="M19" i="15"/>
  <c r="S19" i="15" s="1"/>
  <c r="N19" i="15"/>
  <c r="O19" i="15"/>
  <c r="T19" i="15"/>
  <c r="U19" i="15"/>
  <c r="D20" i="15"/>
  <c r="H20" i="15"/>
  <c r="J20" i="15"/>
  <c r="P20" i="15" s="1"/>
  <c r="K20" i="15"/>
  <c r="Q20" i="15" s="1"/>
  <c r="L20" i="15"/>
  <c r="R20" i="15" s="1"/>
  <c r="M20" i="15"/>
  <c r="S20" i="15" s="1"/>
  <c r="N20" i="15"/>
  <c r="O20" i="15"/>
  <c r="T20" i="15"/>
  <c r="U20" i="15"/>
  <c r="D21" i="15"/>
  <c r="H21" i="15"/>
  <c r="J21" i="15"/>
  <c r="P21" i="15" s="1"/>
  <c r="K21" i="15"/>
  <c r="Q21" i="15" s="1"/>
  <c r="L21" i="15"/>
  <c r="R21" i="15" s="1"/>
  <c r="M21" i="15"/>
  <c r="S21" i="15" s="1"/>
  <c r="N21" i="15"/>
  <c r="O21" i="15"/>
  <c r="T21" i="15"/>
  <c r="U21" i="15"/>
  <c r="D22" i="15"/>
  <c r="H22" i="15"/>
  <c r="J22" i="15"/>
  <c r="P22" i="15" s="1"/>
  <c r="K22" i="15"/>
  <c r="Q22" i="15" s="1"/>
  <c r="L22" i="15"/>
  <c r="R22" i="15" s="1"/>
  <c r="M22" i="15"/>
  <c r="S22" i="15" s="1"/>
  <c r="N22" i="15"/>
  <c r="O22" i="15"/>
  <c r="T22" i="15"/>
  <c r="U22" i="15"/>
  <c r="D23" i="15"/>
  <c r="H23" i="15"/>
  <c r="J23" i="15"/>
  <c r="P23" i="15" s="1"/>
  <c r="K23" i="15"/>
  <c r="Q23" i="15" s="1"/>
  <c r="L23" i="15"/>
  <c r="R23" i="15" s="1"/>
  <c r="M23" i="15"/>
  <c r="S23" i="15" s="1"/>
  <c r="N23" i="15"/>
  <c r="O23" i="15"/>
  <c r="T23" i="15"/>
  <c r="U23" i="15"/>
  <c r="D24" i="15"/>
  <c r="H24" i="15"/>
  <c r="J24" i="15"/>
  <c r="P24" i="15" s="1"/>
  <c r="K24" i="15"/>
  <c r="Q24" i="15" s="1"/>
  <c r="L24" i="15"/>
  <c r="R24" i="15" s="1"/>
  <c r="M24" i="15"/>
  <c r="S24" i="15" s="1"/>
  <c r="N24" i="15"/>
  <c r="O24" i="15"/>
  <c r="T24" i="15"/>
  <c r="U24" i="15"/>
  <c r="D25" i="15"/>
  <c r="H25" i="15"/>
  <c r="J25" i="15"/>
  <c r="P25" i="15" s="1"/>
  <c r="K25" i="15"/>
  <c r="Q25" i="15" s="1"/>
  <c r="L25" i="15"/>
  <c r="R25" i="15" s="1"/>
  <c r="M25" i="15"/>
  <c r="S25" i="15" s="1"/>
  <c r="N25" i="15"/>
  <c r="O25" i="15"/>
  <c r="T25" i="15"/>
  <c r="U25" i="15"/>
  <c r="D26" i="15"/>
  <c r="H26" i="15"/>
  <c r="J26" i="15"/>
  <c r="P26" i="15" s="1"/>
  <c r="K26" i="15"/>
  <c r="Q26" i="15" s="1"/>
  <c r="L26" i="15"/>
  <c r="R26" i="15" s="1"/>
  <c r="M26" i="15"/>
  <c r="S26" i="15" s="1"/>
  <c r="N26" i="15"/>
  <c r="O26" i="15"/>
  <c r="T26" i="15"/>
  <c r="U26" i="15"/>
  <c r="D27" i="15"/>
  <c r="H27" i="15"/>
  <c r="J27" i="15"/>
  <c r="P27" i="15" s="1"/>
  <c r="K27" i="15"/>
  <c r="Q27" i="15" s="1"/>
  <c r="L27" i="15"/>
  <c r="R27" i="15" s="1"/>
  <c r="M27" i="15"/>
  <c r="S27" i="15" s="1"/>
  <c r="N27" i="15"/>
  <c r="O27" i="15"/>
  <c r="T27" i="15"/>
  <c r="U27" i="15"/>
  <c r="D28" i="15"/>
  <c r="H28" i="15"/>
  <c r="H66" i="15" s="1"/>
  <c r="J28" i="15"/>
  <c r="P28" i="15" s="1"/>
  <c r="K28" i="15"/>
  <c r="Q28" i="15" s="1"/>
  <c r="L28" i="15"/>
  <c r="R28" i="15" s="1"/>
  <c r="M28" i="15"/>
  <c r="S28" i="15" s="1"/>
  <c r="N28" i="15"/>
  <c r="O28" i="15"/>
  <c r="T28" i="15"/>
  <c r="U28" i="15"/>
  <c r="D29" i="15"/>
  <c r="J29" i="15"/>
  <c r="K29" i="15"/>
  <c r="Q29" i="15" s="1"/>
  <c r="L29" i="15"/>
  <c r="M29" i="15"/>
  <c r="S29" i="15" s="1"/>
  <c r="N29" i="15"/>
  <c r="O29" i="15"/>
  <c r="P29" i="15"/>
  <c r="R29" i="15"/>
  <c r="T29" i="15"/>
  <c r="U29" i="15"/>
  <c r="D30" i="15"/>
  <c r="K30" i="15"/>
  <c r="Q30" i="15" s="1"/>
  <c r="M30" i="15"/>
  <c r="S30" i="15" s="1"/>
  <c r="O30" i="15"/>
  <c r="U30" i="15"/>
  <c r="D31" i="15"/>
  <c r="K31" i="15"/>
  <c r="Q31" i="15" s="1"/>
  <c r="M31" i="15"/>
  <c r="S31" i="15" s="1"/>
  <c r="O31" i="15"/>
  <c r="U31" i="15"/>
  <c r="D32" i="15"/>
  <c r="K32" i="15"/>
  <c r="Q32" i="15" s="1"/>
  <c r="M32" i="15"/>
  <c r="S32" i="15" s="1"/>
  <c r="O32" i="15"/>
  <c r="U32" i="15"/>
  <c r="D33" i="15"/>
  <c r="K33" i="15"/>
  <c r="Q33" i="15" s="1"/>
  <c r="M33" i="15"/>
  <c r="S33" i="15" s="1"/>
  <c r="O33" i="15"/>
  <c r="U33" i="15"/>
  <c r="D34" i="15"/>
  <c r="K34" i="15"/>
  <c r="Q34" i="15" s="1"/>
  <c r="M34" i="15"/>
  <c r="S34" i="15" s="1"/>
  <c r="O34" i="15"/>
  <c r="U34" i="15"/>
  <c r="D35" i="15"/>
  <c r="K35" i="15"/>
  <c r="Q35" i="15" s="1"/>
  <c r="M35" i="15"/>
  <c r="S35" i="15" s="1"/>
  <c r="O35" i="15"/>
  <c r="U35" i="15"/>
  <c r="D36" i="15"/>
  <c r="K36" i="15"/>
  <c r="Q36" i="15" s="1"/>
  <c r="M36" i="15"/>
  <c r="S36" i="15" s="1"/>
  <c r="O36" i="15"/>
  <c r="U36" i="15"/>
  <c r="D37" i="15"/>
  <c r="K37" i="15"/>
  <c r="Q37" i="15" s="1"/>
  <c r="M37" i="15"/>
  <c r="S37" i="15" s="1"/>
  <c r="O37" i="15"/>
  <c r="U37" i="15"/>
  <c r="D38" i="15"/>
  <c r="K38" i="15"/>
  <c r="Q38" i="15" s="1"/>
  <c r="M38" i="15"/>
  <c r="S38" i="15" s="1"/>
  <c r="O38" i="15"/>
  <c r="U38" i="15"/>
  <c r="D39" i="15"/>
  <c r="K39" i="15"/>
  <c r="Q39" i="15" s="1"/>
  <c r="M39" i="15"/>
  <c r="S39" i="15" s="1"/>
  <c r="O39" i="15"/>
  <c r="U39" i="15"/>
  <c r="D40" i="15"/>
  <c r="K40" i="15"/>
  <c r="Q40" i="15" s="1"/>
  <c r="M40" i="15"/>
  <c r="S40" i="15" s="1"/>
  <c r="O40" i="15"/>
  <c r="U40" i="15"/>
  <c r="D41" i="15"/>
  <c r="K41" i="15"/>
  <c r="Q41" i="15" s="1"/>
  <c r="M41" i="15"/>
  <c r="S41" i="15" s="1"/>
  <c r="O41" i="15"/>
  <c r="U41" i="15"/>
  <c r="D42" i="15"/>
  <c r="K42" i="15"/>
  <c r="Q42" i="15" s="1"/>
  <c r="M42" i="15"/>
  <c r="S42" i="15" s="1"/>
  <c r="O42" i="15"/>
  <c r="U42" i="15"/>
  <c r="D43" i="15"/>
  <c r="K43" i="15"/>
  <c r="Q43" i="15" s="1"/>
  <c r="M43" i="15"/>
  <c r="S43" i="15" s="1"/>
  <c r="O43" i="15"/>
  <c r="U43" i="15"/>
  <c r="D44" i="15"/>
  <c r="K44" i="15"/>
  <c r="Q44" i="15" s="1"/>
  <c r="M44" i="15"/>
  <c r="S44" i="15" s="1"/>
  <c r="O44" i="15"/>
  <c r="U44" i="15"/>
  <c r="D45" i="15"/>
  <c r="K45" i="15"/>
  <c r="Q45" i="15" s="1"/>
  <c r="M45" i="15"/>
  <c r="S45" i="15" s="1"/>
  <c r="O45" i="15"/>
  <c r="U45" i="15"/>
  <c r="D46" i="15"/>
  <c r="K46" i="15"/>
  <c r="Q46" i="15" s="1"/>
  <c r="M46" i="15"/>
  <c r="S46" i="15" s="1"/>
  <c r="O46" i="15"/>
  <c r="U46" i="15"/>
  <c r="D47" i="15"/>
  <c r="K47" i="15"/>
  <c r="Q47" i="15" s="1"/>
  <c r="M47" i="15"/>
  <c r="S47" i="15" s="1"/>
  <c r="O47" i="15"/>
  <c r="U47" i="15"/>
  <c r="D48" i="15"/>
  <c r="K48" i="15"/>
  <c r="Q48" i="15" s="1"/>
  <c r="M48" i="15"/>
  <c r="S48" i="15" s="1"/>
  <c r="O48" i="15"/>
  <c r="U48" i="15"/>
  <c r="D49" i="15"/>
  <c r="K49" i="15"/>
  <c r="Q49" i="15" s="1"/>
  <c r="M49" i="15"/>
  <c r="S49" i="15" s="1"/>
  <c r="O49" i="15"/>
  <c r="U49" i="15"/>
  <c r="D50" i="15"/>
  <c r="K50" i="15"/>
  <c r="Q50" i="15" s="1"/>
  <c r="M50" i="15"/>
  <c r="S50" i="15" s="1"/>
  <c r="O50" i="15"/>
  <c r="U50" i="15"/>
  <c r="D51" i="15"/>
  <c r="K51" i="15"/>
  <c r="Q51" i="15" s="1"/>
  <c r="M51" i="15"/>
  <c r="S51" i="15" s="1"/>
  <c r="O51" i="15"/>
  <c r="U51" i="15"/>
  <c r="D52" i="15"/>
  <c r="K52" i="15"/>
  <c r="Q52" i="15" s="1"/>
  <c r="M52" i="15"/>
  <c r="S52" i="15" s="1"/>
  <c r="O52" i="15"/>
  <c r="U52" i="15"/>
  <c r="D53" i="15"/>
  <c r="K53" i="15"/>
  <c r="Q53" i="15" s="1"/>
  <c r="M53" i="15"/>
  <c r="S53" i="15" s="1"/>
  <c r="O53" i="15"/>
  <c r="U53" i="15"/>
  <c r="D54" i="15"/>
  <c r="K54" i="15"/>
  <c r="Q54" i="15" s="1"/>
  <c r="M54" i="15"/>
  <c r="S54" i="15" s="1"/>
  <c r="O54" i="15"/>
  <c r="U54" i="15"/>
  <c r="D55" i="15"/>
  <c r="K55" i="15"/>
  <c r="Q55" i="15" s="1"/>
  <c r="M55" i="15"/>
  <c r="S55" i="15" s="1"/>
  <c r="O55" i="15"/>
  <c r="U55" i="15"/>
  <c r="D56" i="15"/>
  <c r="K56" i="15"/>
  <c r="Q56" i="15" s="1"/>
  <c r="M56" i="15"/>
  <c r="S56" i="15" s="1"/>
  <c r="O56" i="15"/>
  <c r="U56" i="15"/>
  <c r="D57" i="15"/>
  <c r="K57" i="15"/>
  <c r="Q57" i="15" s="1"/>
  <c r="M57" i="15"/>
  <c r="S57" i="15" s="1"/>
  <c r="O57" i="15"/>
  <c r="U57" i="15"/>
  <c r="D58" i="15"/>
  <c r="K58" i="15"/>
  <c r="Q58" i="15" s="1"/>
  <c r="M58" i="15"/>
  <c r="S58" i="15" s="1"/>
  <c r="O58" i="15"/>
  <c r="U58" i="15"/>
  <c r="D59" i="15"/>
  <c r="K59" i="15"/>
  <c r="Q59" i="15" s="1"/>
  <c r="M59" i="15"/>
  <c r="S59" i="15" s="1"/>
  <c r="O59" i="15"/>
  <c r="U59" i="15"/>
  <c r="D60" i="15"/>
  <c r="K60" i="15"/>
  <c r="Q60" i="15" s="1"/>
  <c r="M60" i="15"/>
  <c r="S60" i="15" s="1"/>
  <c r="O60" i="15"/>
  <c r="U60" i="15"/>
  <c r="D61" i="15"/>
  <c r="K61" i="15"/>
  <c r="Q61" i="15" s="1"/>
  <c r="M61" i="15"/>
  <c r="S61" i="15" s="1"/>
  <c r="O61" i="15"/>
  <c r="U61" i="15"/>
  <c r="D62" i="15"/>
  <c r="K62" i="15"/>
  <c r="Q62" i="15" s="1"/>
  <c r="M62" i="15"/>
  <c r="S62" i="15" s="1"/>
  <c r="O62" i="15"/>
  <c r="U62" i="15"/>
  <c r="D63" i="15"/>
  <c r="K63" i="15"/>
  <c r="Q63" i="15" s="1"/>
  <c r="M63" i="15"/>
  <c r="S63" i="15" s="1"/>
  <c r="O63" i="15"/>
  <c r="U63" i="15"/>
  <c r="D64" i="15"/>
  <c r="K64" i="15"/>
  <c r="Q64" i="15" s="1"/>
  <c r="M64" i="15"/>
  <c r="S64" i="15" s="1"/>
  <c r="O64" i="15"/>
  <c r="U64" i="15"/>
  <c r="U98" i="13"/>
  <c r="AZ120" i="13"/>
  <c r="BU139" i="13"/>
  <c r="BU159" i="13"/>
  <c r="BU161" i="13"/>
  <c r="BU163" i="13"/>
  <c r="BU168" i="13"/>
  <c r="BU180" i="13"/>
  <c r="BU192" i="13"/>
  <c r="F3" i="14"/>
  <c r="G3" i="14"/>
  <c r="A4" i="14"/>
  <c r="F4" i="14"/>
  <c r="G4"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7" i="14"/>
  <c r="G87" i="14"/>
  <c r="F88" i="14"/>
  <c r="G88"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11" i="14"/>
  <c r="G111" i="14"/>
  <c r="F112" i="14"/>
  <c r="G112" i="14"/>
  <c r="F113" i="14"/>
  <c r="G113" i="14"/>
  <c r="F114" i="14"/>
  <c r="G114" i="14"/>
  <c r="F115" i="14"/>
  <c r="G115" i="14"/>
  <c r="F116" i="14"/>
  <c r="G116" i="14"/>
  <c r="F117" i="14"/>
  <c r="G117"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3" i="8"/>
  <c r="G3" i="8"/>
  <c r="F4" i="8"/>
  <c r="G4" i="8"/>
  <c r="F5" i="8"/>
  <c r="G5" i="8"/>
  <c r="F6" i="8"/>
  <c r="G6" i="8"/>
  <c r="F7" i="8"/>
  <c r="G7" i="8"/>
  <c r="F8" i="8"/>
  <c r="G8" i="8"/>
  <c r="F9" i="8"/>
  <c r="G9" i="8"/>
  <c r="F10" i="8"/>
  <c r="G10" i="8"/>
  <c r="F11" i="8"/>
  <c r="G11" i="8"/>
  <c r="F12" i="8"/>
  <c r="G12" i="8"/>
  <c r="F14" i="8"/>
  <c r="G14" i="8"/>
  <c r="A18" i="8"/>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F19" i="8"/>
  <c r="G19"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F59" i="8"/>
  <c r="G59" i="8"/>
  <c r="F60" i="8"/>
  <c r="G60" i="8"/>
  <c r="F61" i="8"/>
  <c r="G61" i="8"/>
  <c r="F62" i="8"/>
  <c r="G62" i="8"/>
  <c r="F63" i="8"/>
  <c r="G63" i="8"/>
  <c r="F64" i="8"/>
  <c r="G64" i="8"/>
  <c r="F65" i="8"/>
  <c r="G65" i="8"/>
  <c r="F66" i="8"/>
  <c r="G66" i="8"/>
  <c r="F67" i="8"/>
  <c r="G67" i="8"/>
  <c r="F68" i="8"/>
  <c r="G68" i="8"/>
  <c r="F69" i="8"/>
  <c r="G69" i="8"/>
  <c r="F70" i="8"/>
  <c r="G70" i="8"/>
  <c r="F71" i="8"/>
  <c r="G71" i="8"/>
  <c r="F72" i="8"/>
  <c r="G72" i="8"/>
  <c r="F73" i="8"/>
  <c r="G73" i="8"/>
  <c r="F74" i="8"/>
  <c r="G74" i="8"/>
  <c r="F75" i="8"/>
  <c r="G75" i="8"/>
  <c r="F76" i="8"/>
  <c r="G76" i="8"/>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F119" i="8"/>
  <c r="G119" i="8"/>
  <c r="F120" i="8"/>
  <c r="G120" i="8"/>
  <c r="F121" i="8"/>
  <c r="G121" i="8"/>
  <c r="F122" i="8"/>
  <c r="G122" i="8"/>
  <c r="F123" i="8"/>
  <c r="G123" i="8"/>
  <c r="F124" i="8"/>
  <c r="G124" i="8"/>
  <c r="F125" i="8"/>
  <c r="G125" i="8"/>
  <c r="F126" i="8"/>
  <c r="G126" i="8"/>
  <c r="F127" i="8"/>
  <c r="G127" i="8"/>
  <c r="F128" i="8"/>
  <c r="G128" i="8"/>
  <c r="F129" i="8"/>
  <c r="G129" i="8"/>
  <c r="F130" i="8"/>
  <c r="G130" i="8"/>
  <c r="F131" i="8"/>
  <c r="G131" i="8"/>
  <c r="F132" i="8"/>
  <c r="G132" i="8"/>
  <c r="F133" i="8"/>
  <c r="G133" i="8"/>
  <c r="F134" i="8"/>
  <c r="G134" i="8"/>
  <c r="F135" i="8"/>
  <c r="G135" i="8"/>
  <c r="F136" i="8"/>
  <c r="G136" i="8"/>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F179" i="8"/>
  <c r="G179" i="8"/>
  <c r="F180" i="8"/>
  <c r="G180" i="8"/>
  <c r="F181" i="8"/>
  <c r="G181" i="8"/>
  <c r="F182" i="8"/>
  <c r="G182" i="8"/>
  <c r="F183" i="8"/>
  <c r="G183" i="8"/>
  <c r="F184" i="8"/>
  <c r="G184" i="8"/>
  <c r="F185" i="8"/>
  <c r="G185" i="8"/>
  <c r="F186" i="8"/>
  <c r="G186" i="8"/>
  <c r="F187" i="8"/>
  <c r="G187" i="8"/>
  <c r="F188" i="8"/>
  <c r="G188" i="8"/>
  <c r="F189" i="8"/>
  <c r="G189" i="8"/>
  <c r="F190" i="8"/>
  <c r="G190" i="8"/>
  <c r="F191" i="8"/>
  <c r="G191" i="8"/>
  <c r="F192" i="8"/>
  <c r="G192" i="8"/>
  <c r="F193" i="8"/>
  <c r="G193" i="8"/>
  <c r="F194" i="8"/>
  <c r="G194" i="8"/>
  <c r="F195" i="8"/>
  <c r="G195" i="8"/>
  <c r="F196" i="8"/>
  <c r="G196" i="8"/>
  <c r="F197" i="8"/>
  <c r="G197" i="8"/>
  <c r="F198" i="8"/>
  <c r="G198" i="8"/>
  <c r="F199" i="8"/>
  <c r="G199" i="8"/>
  <c r="F200" i="8"/>
  <c r="G200" i="8"/>
  <c r="F201" i="8"/>
  <c r="G201" i="8"/>
  <c r="F202" i="8"/>
  <c r="G202" i="8"/>
  <c r="F203" i="8"/>
  <c r="G203" i="8"/>
  <c r="F204" i="8"/>
  <c r="G204" i="8"/>
  <c r="F205" i="8"/>
  <c r="G205" i="8"/>
  <c r="F206" i="8"/>
  <c r="G206" i="8"/>
  <c r="F207" i="8"/>
  <c r="G207" i="8"/>
  <c r="F208" i="8"/>
  <c r="G208" i="8"/>
  <c r="F209" i="8"/>
  <c r="G209" i="8"/>
  <c r="F210" i="8"/>
  <c r="G210" i="8"/>
  <c r="F211" i="8"/>
  <c r="G211" i="8"/>
  <c r="F212" i="8"/>
  <c r="G212" i="8"/>
  <c r="F213" i="8"/>
  <c r="G213" i="8"/>
  <c r="F214" i="8"/>
  <c r="G214" i="8"/>
  <c r="F215" i="8"/>
  <c r="G215" i="8"/>
  <c r="F216" i="8"/>
  <c r="G216" i="8"/>
  <c r="F217" i="8"/>
  <c r="G217" i="8"/>
  <c r="F218" i="8"/>
  <c r="G218" i="8"/>
  <c r="F219" i="8"/>
  <c r="G219" i="8"/>
  <c r="F220" i="8"/>
  <c r="G220" i="8"/>
  <c r="F221" i="8"/>
  <c r="G221" i="8"/>
  <c r="F222" i="8"/>
  <c r="G222" i="8"/>
  <c r="F223" i="8"/>
  <c r="G223" i="8"/>
  <c r="F224" i="8"/>
  <c r="G224" i="8"/>
  <c r="F225" i="8"/>
  <c r="G225" i="8"/>
  <c r="F226" i="8"/>
  <c r="G226" i="8"/>
  <c r="F227" i="8"/>
  <c r="G227" i="8"/>
  <c r="F228" i="8"/>
  <c r="G228" i="8"/>
  <c r="F229" i="8"/>
  <c r="G229" i="8"/>
  <c r="F230" i="8"/>
  <c r="G230" i="8"/>
  <c r="F231" i="8"/>
  <c r="G231" i="8"/>
  <c r="F232" i="8"/>
  <c r="G232" i="8"/>
  <c r="F233" i="8"/>
  <c r="G233" i="8"/>
  <c r="F234" i="8"/>
  <c r="G234" i="8"/>
  <c r="F235" i="8"/>
  <c r="G235" i="8"/>
  <c r="F236" i="8"/>
  <c r="G236" i="8"/>
  <c r="F237" i="8"/>
  <c r="G237" i="8"/>
  <c r="F238" i="8"/>
  <c r="G238" i="8"/>
  <c r="F239" i="8"/>
  <c r="G239" i="8"/>
  <c r="F240" i="8"/>
  <c r="G240" i="8"/>
  <c r="F241" i="8"/>
  <c r="G241" i="8"/>
  <c r="F242" i="8"/>
  <c r="G242" i="8"/>
  <c r="F243" i="8"/>
  <c r="G243" i="8"/>
  <c r="F244" i="8"/>
  <c r="G244" i="8"/>
  <c r="F245" i="8"/>
  <c r="G245" i="8"/>
  <c r="F246" i="8"/>
  <c r="G246" i="8"/>
  <c r="F247" i="8"/>
  <c r="G247" i="8"/>
  <c r="F248" i="8"/>
  <c r="G248" i="8"/>
  <c r="F249" i="8"/>
  <c r="G249" i="8"/>
  <c r="F250" i="8"/>
  <c r="G250" i="8"/>
  <c r="F251" i="8"/>
  <c r="G251" i="8"/>
  <c r="F252" i="8"/>
  <c r="G252" i="8"/>
  <c r="F253" i="8"/>
  <c r="G253" i="8"/>
  <c r="F254" i="8"/>
  <c r="G254" i="8"/>
  <c r="F255" i="8"/>
  <c r="G255" i="8"/>
  <c r="F256" i="8"/>
  <c r="G256" i="8"/>
  <c r="F257" i="8"/>
  <c r="G257" i="8"/>
  <c r="F258" i="8"/>
  <c r="G258" i="8"/>
  <c r="F259" i="8"/>
  <c r="G259" i="8"/>
  <c r="F260" i="8"/>
  <c r="G260" i="8"/>
  <c r="F261" i="8"/>
  <c r="G261" i="8"/>
  <c r="F262" i="8"/>
  <c r="G262" i="8"/>
  <c r="F263" i="8"/>
  <c r="G263" i="8"/>
  <c r="F264" i="8"/>
  <c r="G264" i="8"/>
  <c r="F265" i="8"/>
  <c r="G265" i="8"/>
  <c r="F266" i="8"/>
  <c r="G266" i="8"/>
  <c r="F267" i="8"/>
  <c r="G267" i="8"/>
  <c r="F268" i="8"/>
  <c r="G268" i="8"/>
  <c r="F269" i="8"/>
  <c r="G269" i="8"/>
  <c r="F270" i="8"/>
  <c r="G270" i="8"/>
  <c r="F271" i="8"/>
  <c r="G271" i="8"/>
  <c r="F272" i="8"/>
  <c r="G272" i="8"/>
  <c r="F273" i="8"/>
  <c r="G273" i="8"/>
  <c r="F274" i="8"/>
  <c r="G274" i="8"/>
  <c r="F275" i="8"/>
  <c r="G275" i="8"/>
  <c r="F276" i="8"/>
  <c r="G276" i="8"/>
  <c r="F277" i="8"/>
  <c r="G277" i="8"/>
  <c r="F278" i="8"/>
  <c r="G278" i="8"/>
  <c r="F279" i="8"/>
  <c r="G279" i="8"/>
  <c r="F280" i="8"/>
  <c r="G280" i="8"/>
  <c r="F281" i="8"/>
  <c r="G281" i="8"/>
  <c r="F282" i="8"/>
  <c r="G282" i="8"/>
  <c r="F283" i="8"/>
  <c r="G283" i="8"/>
  <c r="F284" i="8"/>
  <c r="G284" i="8"/>
  <c r="F285" i="8"/>
  <c r="G285" i="8"/>
  <c r="F286" i="8"/>
  <c r="G286" i="8"/>
  <c r="F287" i="8"/>
  <c r="G287" i="8"/>
  <c r="F288" i="8"/>
  <c r="G288" i="8"/>
  <c r="F289" i="8"/>
  <c r="G289" i="8"/>
  <c r="F290" i="8"/>
  <c r="G290" i="8"/>
  <c r="F291" i="8"/>
  <c r="G291" i="8"/>
  <c r="F292" i="8"/>
  <c r="G292" i="8"/>
  <c r="F293" i="8"/>
  <c r="G293" i="8"/>
  <c r="F294" i="8"/>
  <c r="G294" i="8"/>
  <c r="F295" i="8"/>
  <c r="G295" i="8"/>
  <c r="F296" i="8"/>
  <c r="G296" i="8"/>
  <c r="F297" i="8"/>
  <c r="G297" i="8"/>
  <c r="F298" i="8"/>
  <c r="G298" i="8"/>
  <c r="F299" i="8"/>
  <c r="G299" i="8"/>
  <c r="F300" i="8"/>
  <c r="G300" i="8"/>
  <c r="F301" i="8"/>
  <c r="G301" i="8"/>
  <c r="F302" i="8"/>
  <c r="G302" i="8"/>
  <c r="F303" i="8"/>
  <c r="G303" i="8"/>
  <c r="F304" i="8"/>
  <c r="G304" i="8"/>
  <c r="F305" i="8"/>
  <c r="G305" i="8"/>
  <c r="F306" i="8"/>
  <c r="G306" i="8"/>
  <c r="F307" i="8"/>
  <c r="G307" i="8"/>
  <c r="F308" i="8"/>
  <c r="G308" i="8"/>
  <c r="F309" i="8"/>
  <c r="G309" i="8"/>
  <c r="F310" i="8"/>
  <c r="G310" i="8"/>
  <c r="F311" i="8"/>
  <c r="G311" i="8"/>
  <c r="F312" i="8"/>
  <c r="G312" i="8"/>
  <c r="F313" i="8"/>
  <c r="G313" i="8"/>
  <c r="F314" i="8"/>
  <c r="G314" i="8"/>
  <c r="F315" i="8"/>
  <c r="G315" i="8"/>
  <c r="F316" i="8"/>
  <c r="G316" i="8"/>
  <c r="F317" i="8"/>
  <c r="G317" i="8"/>
  <c r="F318" i="8"/>
  <c r="G318" i="8"/>
  <c r="F319" i="8"/>
  <c r="G319" i="8"/>
  <c r="F320" i="8"/>
  <c r="G320" i="8"/>
  <c r="F321" i="8"/>
  <c r="G321" i="8"/>
  <c r="F322" i="8"/>
  <c r="G322" i="8"/>
  <c r="F323" i="8"/>
  <c r="G323" i="8"/>
  <c r="F324" i="8"/>
  <c r="G324" i="8"/>
  <c r="F325" i="8"/>
  <c r="G325" i="8"/>
  <c r="F326" i="8"/>
  <c r="G326" i="8"/>
  <c r="F327" i="8"/>
  <c r="G327" i="8"/>
  <c r="F328" i="8"/>
  <c r="G328" i="8"/>
  <c r="F329" i="8"/>
  <c r="G329" i="8"/>
  <c r="F330" i="8"/>
  <c r="G330" i="8"/>
  <c r="F331" i="8"/>
  <c r="G331" i="8"/>
  <c r="F332" i="8"/>
  <c r="G332" i="8"/>
  <c r="F333" i="8"/>
  <c r="G333" i="8"/>
  <c r="F334" i="8"/>
  <c r="G334" i="8"/>
  <c r="F335" i="8"/>
  <c r="G335" i="8"/>
  <c r="F336" i="8"/>
  <c r="G336" i="8"/>
  <c r="F337" i="8"/>
  <c r="G337" i="8"/>
  <c r="F338" i="8"/>
  <c r="G338" i="8"/>
  <c r="F339" i="8"/>
  <c r="G339" i="8"/>
  <c r="F340" i="8"/>
  <c r="G340" i="8"/>
  <c r="F341" i="8"/>
  <c r="G341" i="8"/>
  <c r="F342" i="8"/>
  <c r="G342" i="8"/>
  <c r="F343" i="8"/>
  <c r="G343" i="8"/>
  <c r="F344" i="8"/>
  <c r="G344" i="8"/>
  <c r="F345" i="8"/>
  <c r="G345" i="8"/>
  <c r="F346" i="8"/>
  <c r="G346" i="8"/>
  <c r="F347" i="8"/>
  <c r="G347" i="8"/>
  <c r="F348" i="8"/>
  <c r="G348" i="8"/>
  <c r="F349" i="8"/>
  <c r="G349" i="8"/>
  <c r="F350" i="8"/>
  <c r="G350" i="8"/>
  <c r="F351" i="8"/>
  <c r="G351" i="8"/>
  <c r="F352" i="8"/>
  <c r="G352" i="8"/>
  <c r="F353" i="8"/>
  <c r="G353" i="8"/>
  <c r="F354" i="8"/>
  <c r="G354" i="8"/>
  <c r="F355" i="8"/>
  <c r="G355" i="8"/>
  <c r="F356" i="8"/>
  <c r="G356" i="8"/>
  <c r="F357" i="8"/>
  <c r="G357" i="8"/>
  <c r="F358" i="8"/>
  <c r="G358" i="8"/>
  <c r="F359" i="8"/>
  <c r="G359" i="8"/>
  <c r="F360" i="8"/>
  <c r="G360" i="8"/>
  <c r="F361" i="8"/>
  <c r="G361" i="8"/>
  <c r="F362" i="8"/>
  <c r="G362" i="8"/>
  <c r="F363" i="8"/>
  <c r="G363" i="8"/>
  <c r="F364" i="8"/>
  <c r="G364" i="8"/>
  <c r="F365" i="8"/>
  <c r="G365" i="8"/>
  <c r="F366" i="8"/>
  <c r="G366" i="8"/>
  <c r="F367" i="8"/>
  <c r="G367" i="8"/>
  <c r="F368" i="8"/>
  <c r="G368" i="8"/>
  <c r="F369" i="8"/>
  <c r="G369" i="8"/>
  <c r="F370" i="8"/>
  <c r="G370" i="8"/>
  <c r="F371" i="8"/>
  <c r="G371" i="8"/>
  <c r="F372" i="8"/>
  <c r="G372" i="8"/>
  <c r="F373" i="8"/>
  <c r="G373" i="8"/>
  <c r="F374" i="8"/>
  <c r="G374" i="8"/>
  <c r="F375" i="8"/>
  <c r="G375" i="8"/>
  <c r="F376" i="8"/>
  <c r="G376" i="8"/>
  <c r="F377" i="8"/>
  <c r="G377" i="8"/>
  <c r="F378" i="8"/>
  <c r="G378" i="8"/>
  <c r="F379" i="8"/>
  <c r="G379" i="8"/>
  <c r="F380" i="8"/>
  <c r="G380" i="8"/>
  <c r="F381" i="8"/>
  <c r="G381" i="8"/>
  <c r="F382" i="8"/>
  <c r="G382" i="8"/>
  <c r="F383" i="8"/>
  <c r="G383" i="8"/>
  <c r="F384" i="8"/>
  <c r="G384" i="8"/>
  <c r="F385" i="8"/>
  <c r="G385" i="8"/>
  <c r="F386" i="8"/>
  <c r="G386" i="8"/>
  <c r="F387" i="8"/>
  <c r="G387" i="8"/>
  <c r="F388" i="8"/>
  <c r="G388" i="8"/>
  <c r="F391" i="8"/>
  <c r="G391" i="8"/>
  <c r="F392" i="8"/>
  <c r="G392" i="8"/>
  <c r="F393" i="8"/>
  <c r="G393" i="8"/>
  <c r="F394" i="8"/>
  <c r="G394" i="8"/>
  <c r="F395" i="8"/>
  <c r="G395" i="8"/>
  <c r="F396" i="8"/>
  <c r="G396" i="8"/>
  <c r="F397" i="8"/>
  <c r="G397" i="8"/>
  <c r="F398" i="8"/>
  <c r="G398" i="8"/>
  <c r="F399" i="8"/>
  <c r="G399" i="8"/>
  <c r="F400" i="8"/>
  <c r="G400" i="8"/>
  <c r="F401" i="8"/>
  <c r="G401" i="8"/>
  <c r="F402" i="8"/>
  <c r="G402" i="8"/>
  <c r="F403" i="8"/>
  <c r="G403" i="8"/>
  <c r="F404" i="8"/>
  <c r="G404" i="8"/>
  <c r="F405" i="8"/>
  <c r="G405" i="8"/>
  <c r="F406" i="8"/>
  <c r="G406" i="8"/>
  <c r="F407" i="8"/>
  <c r="G407" i="8"/>
  <c r="F408" i="8"/>
  <c r="G408" i="8"/>
  <c r="F409" i="8"/>
  <c r="G409" i="8"/>
  <c r="F410" i="8"/>
  <c r="G410" i="8"/>
  <c r="F411" i="8"/>
  <c r="G411" i="8"/>
  <c r="F412" i="8"/>
  <c r="G412" i="8"/>
  <c r="F413" i="8"/>
  <c r="G413" i="8"/>
  <c r="F414" i="8"/>
  <c r="G414" i="8"/>
  <c r="F415" i="8"/>
  <c r="G415" i="8"/>
  <c r="F416" i="8"/>
  <c r="G416" i="8"/>
  <c r="F417" i="8"/>
  <c r="G417" i="8"/>
  <c r="F418" i="8"/>
  <c r="G418" i="8"/>
  <c r="F419" i="8"/>
  <c r="G419" i="8"/>
  <c r="F420" i="8"/>
  <c r="G420" i="8"/>
  <c r="F421" i="8"/>
  <c r="G421" i="8"/>
  <c r="F422" i="8"/>
  <c r="G422" i="8"/>
  <c r="F423" i="8"/>
  <c r="G423" i="8"/>
  <c r="F424" i="8"/>
  <c r="G424" i="8"/>
  <c r="F425" i="8"/>
  <c r="G425" i="8"/>
  <c r="F426" i="8"/>
  <c r="G426" i="8"/>
  <c r="F427" i="8"/>
  <c r="G427" i="8"/>
  <c r="F428" i="8"/>
  <c r="G428" i="8"/>
  <c r="F429" i="8"/>
  <c r="G429" i="8"/>
  <c r="F430" i="8"/>
  <c r="G430" i="8"/>
  <c r="F431" i="8"/>
  <c r="G431" i="8"/>
  <c r="F432" i="8"/>
  <c r="G432" i="8"/>
  <c r="F433" i="8"/>
  <c r="G433" i="8"/>
  <c r="F434" i="8"/>
  <c r="G434" i="8"/>
  <c r="F435" i="8"/>
  <c r="G435" i="8"/>
  <c r="F437" i="8"/>
  <c r="G437" i="8"/>
  <c r="F438" i="8"/>
  <c r="G438" i="8"/>
  <c r="F439" i="8"/>
  <c r="G439" i="8"/>
  <c r="F440" i="8"/>
  <c r="G440" i="8"/>
  <c r="F441" i="8"/>
  <c r="G441" i="8"/>
  <c r="F442" i="8"/>
  <c r="G442" i="8"/>
  <c r="F443" i="8"/>
  <c r="G443" i="8"/>
  <c r="F444" i="8"/>
  <c r="G444" i="8"/>
  <c r="F445" i="8"/>
  <c r="G445" i="8"/>
  <c r="F446" i="8"/>
  <c r="G446" i="8"/>
  <c r="F447" i="8"/>
  <c r="G447" i="8"/>
  <c r="F448" i="8"/>
  <c r="G448" i="8"/>
  <c r="F449" i="8"/>
  <c r="G449" i="8"/>
  <c r="F450" i="8"/>
  <c r="G450" i="8"/>
  <c r="F451" i="8"/>
  <c r="G451" i="8"/>
  <c r="F452" i="8"/>
  <c r="G452" i="8"/>
  <c r="F453" i="8"/>
  <c r="G453" i="8"/>
  <c r="F454" i="8"/>
  <c r="G454" i="8"/>
  <c r="F455" i="8"/>
  <c r="G455" i="8"/>
  <c r="F456" i="8"/>
  <c r="G456" i="8"/>
  <c r="F457" i="8"/>
  <c r="G457" i="8"/>
  <c r="F459" i="8"/>
  <c r="G459" i="8"/>
  <c r="F460" i="8"/>
  <c r="G460" i="8"/>
  <c r="F461" i="8"/>
  <c r="G461" i="8"/>
  <c r="F462" i="8"/>
  <c r="G462" i="8"/>
  <c r="F463" i="8"/>
  <c r="G463" i="8"/>
  <c r="F464" i="8"/>
  <c r="G464" i="8"/>
  <c r="F465" i="8"/>
  <c r="G465" i="8"/>
  <c r="F466" i="8"/>
  <c r="G466" i="8"/>
  <c r="F467" i="8"/>
  <c r="G467" i="8"/>
  <c r="F468" i="8"/>
  <c r="G468" i="8"/>
  <c r="F469" i="8"/>
  <c r="G469" i="8"/>
  <c r="F470" i="8"/>
  <c r="G470" i="8"/>
  <c r="F471" i="8"/>
  <c r="G471" i="8"/>
  <c r="F472" i="8"/>
  <c r="G472" i="8"/>
  <c r="F473" i="8"/>
  <c r="G473" i="8"/>
  <c r="F474" i="8"/>
  <c r="G474" i="8"/>
  <c r="F475" i="8"/>
  <c r="G475" i="8"/>
  <c r="F476" i="8"/>
  <c r="G476" i="8"/>
  <c r="F477" i="8"/>
  <c r="G477" i="8"/>
  <c r="F478" i="8"/>
  <c r="G478" i="8"/>
  <c r="F479" i="8"/>
  <c r="G479" i="8"/>
  <c r="F480" i="8"/>
  <c r="G480" i="8"/>
  <c r="F481" i="8"/>
  <c r="G481" i="8"/>
  <c r="F482" i="8"/>
  <c r="G482" i="8"/>
  <c r="F483" i="8"/>
  <c r="G483" i="8"/>
  <c r="F484" i="8"/>
  <c r="G484" i="8"/>
  <c r="F485" i="8"/>
  <c r="G485" i="8"/>
  <c r="F486" i="8"/>
  <c r="G486" i="8"/>
  <c r="F487" i="8"/>
  <c r="G487" i="8"/>
  <c r="F488" i="8"/>
  <c r="G488" i="8"/>
  <c r="F489" i="8"/>
  <c r="G489" i="8"/>
  <c r="F490" i="8"/>
  <c r="G490" i="8"/>
  <c r="F491" i="8"/>
  <c r="G491" i="8"/>
  <c r="F492" i="8"/>
  <c r="G492" i="8"/>
  <c r="F493" i="8"/>
  <c r="G493" i="8"/>
  <c r="F494" i="8"/>
  <c r="G494" i="8"/>
  <c r="F495" i="8"/>
  <c r="G495" i="8"/>
  <c r="F496" i="8"/>
  <c r="G496" i="8"/>
  <c r="F497" i="8"/>
  <c r="G497" i="8"/>
  <c r="F498" i="8"/>
  <c r="G498" i="8"/>
  <c r="F499" i="8"/>
  <c r="G499" i="8"/>
  <c r="F500" i="8"/>
  <c r="G500" i="8"/>
  <c r="F501" i="8"/>
  <c r="G501" i="8"/>
  <c r="F502" i="8"/>
  <c r="G502" i="8"/>
  <c r="F503" i="8"/>
  <c r="G503" i="8"/>
  <c r="F504" i="8"/>
  <c r="G504" i="8"/>
  <c r="F505" i="8"/>
  <c r="G505" i="8"/>
  <c r="F506" i="8"/>
  <c r="G506" i="8"/>
  <c r="F507" i="8"/>
  <c r="G507" i="8"/>
  <c r="F508" i="8"/>
  <c r="G508" i="8"/>
  <c r="F509" i="8"/>
  <c r="G509" i="8"/>
  <c r="F510" i="8"/>
  <c r="G510" i="8"/>
  <c r="F511" i="8"/>
  <c r="G511" i="8"/>
  <c r="F512" i="8"/>
  <c r="G512" i="8"/>
  <c r="G513" i="8"/>
  <c r="G514" i="8"/>
  <c r="G515" i="8"/>
  <c r="G516" i="8"/>
  <c r="G517" i="8"/>
  <c r="G518" i="8"/>
  <c r="G519" i="8"/>
  <c r="G520" i="8"/>
  <c r="G521" i="8"/>
  <c r="F3" i="5"/>
  <c r="G3" i="5"/>
  <c r="A4" i="5"/>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G3" i="9"/>
  <c r="G4" i="9"/>
  <c r="I4" i="9" s="1"/>
  <c r="G5" i="9"/>
  <c r="G6" i="9"/>
  <c r="G7" i="9"/>
  <c r="G8" i="9"/>
  <c r="G9" i="9"/>
  <c r="I9" i="9" s="1"/>
  <c r="G10" i="9"/>
  <c r="I10" i="9" s="1"/>
  <c r="G11" i="9"/>
  <c r="G12" i="9"/>
  <c r="I12" i="9" s="1"/>
  <c r="G13" i="9"/>
  <c r="G14" i="9"/>
  <c r="I14" i="9" s="1"/>
  <c r="G15" i="9"/>
  <c r="G16" i="9"/>
  <c r="G17" i="9"/>
  <c r="G18" i="9"/>
  <c r="I18" i="9" s="1"/>
  <c r="G19" i="9"/>
  <c r="G20" i="9"/>
  <c r="G21" i="9"/>
  <c r="G22" i="9"/>
  <c r="I22" i="9" s="1"/>
  <c r="G23" i="9"/>
  <c r="G24" i="9"/>
  <c r="I24" i="9" s="1"/>
  <c r="G25" i="9"/>
  <c r="I25" i="9" s="1"/>
  <c r="G26" i="9"/>
  <c r="I26" i="9" s="1"/>
  <c r="G27" i="9"/>
  <c r="G28" i="9"/>
  <c r="G29" i="9"/>
  <c r="G30" i="9"/>
  <c r="I30" i="9" s="1"/>
  <c r="G31" i="9"/>
  <c r="G32" i="9"/>
  <c r="G33" i="9"/>
  <c r="G34" i="9"/>
  <c r="I34" i="9" s="1"/>
  <c r="G35" i="9"/>
  <c r="G36" i="9"/>
  <c r="I36" i="9" s="1"/>
  <c r="G37" i="9"/>
  <c r="G38" i="9"/>
  <c r="I38" i="9" s="1"/>
  <c r="G39" i="9"/>
  <c r="G40" i="9"/>
  <c r="I40" i="9" s="1"/>
  <c r="G41" i="9"/>
  <c r="G42" i="9"/>
  <c r="G43" i="9"/>
  <c r="G44" i="9"/>
  <c r="I44" i="9" s="1"/>
  <c r="G45" i="9"/>
  <c r="G46" i="9"/>
  <c r="I46" i="9" s="1"/>
  <c r="G47" i="9"/>
  <c r="G48" i="9"/>
  <c r="G49" i="9"/>
  <c r="I49" i="9" s="1"/>
  <c r="G50" i="9"/>
  <c r="I50" i="9" s="1"/>
  <c r="G51" i="9"/>
  <c r="G52" i="9"/>
  <c r="G53" i="9"/>
  <c r="G54" i="9"/>
  <c r="I54" i="9" s="1"/>
  <c r="G55" i="9"/>
  <c r="G56" i="9"/>
  <c r="G57" i="9"/>
  <c r="I57" i="9" s="1"/>
  <c r="G58" i="9"/>
  <c r="I58" i="9" s="1"/>
  <c r="G59" i="9"/>
  <c r="G60" i="9"/>
  <c r="G61" i="9"/>
  <c r="G62" i="9"/>
  <c r="I62" i="9" s="1"/>
  <c r="G63" i="9"/>
  <c r="G64" i="9"/>
  <c r="I64" i="9" s="1"/>
  <c r="G65" i="9"/>
  <c r="G66" i="9"/>
  <c r="G67" i="9"/>
  <c r="G68" i="9"/>
  <c r="I68" i="9" s="1"/>
  <c r="G69" i="9"/>
  <c r="G70" i="9"/>
  <c r="I70" i="9" s="1"/>
  <c r="G71" i="9"/>
  <c r="G72" i="9"/>
  <c r="G73" i="9"/>
  <c r="I73" i="9" s="1"/>
  <c r="G74" i="9"/>
  <c r="I74" i="9" s="1"/>
  <c r="G75" i="9"/>
  <c r="G76" i="9"/>
  <c r="I76" i="9" s="1"/>
  <c r="G77" i="9"/>
  <c r="G78" i="9"/>
  <c r="I78" i="9" s="1"/>
  <c r="G79" i="9"/>
  <c r="G80" i="9"/>
  <c r="I80" i="9" s="1"/>
  <c r="G81" i="9"/>
  <c r="G82" i="9"/>
  <c r="I82" i="9" s="1"/>
  <c r="G83" i="9"/>
  <c r="G84" i="9"/>
  <c r="I84" i="9" s="1"/>
  <c r="G85" i="9"/>
  <c r="G86" i="9"/>
  <c r="I86" i="9" s="1"/>
  <c r="G87" i="9"/>
  <c r="G88" i="9"/>
  <c r="G89" i="9"/>
  <c r="G90" i="9"/>
  <c r="I90" i="9" s="1"/>
  <c r="G91" i="9"/>
  <c r="G92" i="9"/>
  <c r="G93" i="9"/>
  <c r="G94" i="9"/>
  <c r="I94" i="9" s="1"/>
  <c r="G95" i="9"/>
  <c r="G96" i="9"/>
  <c r="I96" i="9" s="1"/>
  <c r="G97" i="9"/>
  <c r="G98" i="9"/>
  <c r="I98" i="9" s="1"/>
  <c r="G99" i="9"/>
  <c r="G100" i="9"/>
  <c r="I100" i="9" s="1"/>
  <c r="G101" i="9"/>
  <c r="I101" i="9" s="1"/>
  <c r="G102" i="9"/>
  <c r="I102" i="9" s="1"/>
  <c r="G103" i="9"/>
  <c r="G104" i="9"/>
  <c r="G105" i="9"/>
  <c r="G106" i="9"/>
  <c r="I106" i="9" s="1"/>
  <c r="G107" i="9"/>
  <c r="G108" i="9"/>
  <c r="I108" i="9" s="1"/>
  <c r="G109" i="9"/>
  <c r="G110" i="9"/>
  <c r="I110" i="9" s="1"/>
  <c r="G111" i="9"/>
  <c r="G112" i="9"/>
  <c r="G113" i="9"/>
  <c r="G114" i="9"/>
  <c r="I114" i="9" s="1"/>
  <c r="G115" i="9"/>
  <c r="G116" i="9"/>
  <c r="G117" i="9"/>
  <c r="G118" i="9"/>
  <c r="I118" i="9" s="1"/>
  <c r="G120" i="9"/>
  <c r="G121" i="9"/>
  <c r="I121" i="9" s="1"/>
  <c r="G122" i="9"/>
  <c r="G123" i="9"/>
  <c r="I123" i="9" s="1"/>
  <c r="G124" i="9"/>
  <c r="G125" i="9"/>
  <c r="G126" i="9"/>
  <c r="G127" i="9"/>
  <c r="I127" i="9" s="1"/>
  <c r="G128" i="9"/>
  <c r="G129" i="9"/>
  <c r="I129" i="9" s="1"/>
  <c r="G130" i="9"/>
  <c r="G131" i="9"/>
  <c r="I131" i="9" s="1"/>
  <c r="G132" i="9"/>
  <c r="G133" i="9"/>
  <c r="I133" i="9" s="1"/>
  <c r="G134" i="9"/>
  <c r="G135" i="9"/>
  <c r="I135" i="9" s="1"/>
  <c r="G136" i="9"/>
  <c r="G137" i="9"/>
  <c r="I137" i="9" s="1"/>
  <c r="G138" i="9"/>
  <c r="G139" i="9"/>
  <c r="G140" i="9"/>
  <c r="G141" i="9"/>
  <c r="I141" i="9" s="1"/>
  <c r="G142" i="9"/>
  <c r="G143" i="9"/>
  <c r="I143" i="9" s="1"/>
  <c r="G144" i="9"/>
  <c r="G145" i="9"/>
  <c r="I145" i="9" s="1"/>
  <c r="G146" i="9"/>
  <c r="G147" i="9"/>
  <c r="I147" i="9" s="1"/>
  <c r="G148" i="9"/>
  <c r="G149" i="9"/>
  <c r="I149" i="9" s="1"/>
  <c r="G150" i="9"/>
  <c r="G151" i="9"/>
  <c r="I151" i="9" s="1"/>
  <c r="G152" i="9"/>
  <c r="G153" i="9"/>
  <c r="I153" i="9" s="1"/>
  <c r="G154" i="9"/>
  <c r="G155" i="9"/>
  <c r="I155" i="9" s="1"/>
  <c r="G156" i="9"/>
  <c r="G157" i="9"/>
  <c r="I157" i="9" s="1"/>
  <c r="G158" i="9"/>
  <c r="G159" i="9"/>
  <c r="I159" i="9" s="1"/>
  <c r="G160" i="9"/>
  <c r="G161" i="9"/>
  <c r="I161" i="9" s="1"/>
  <c r="G162" i="9"/>
  <c r="G163" i="9"/>
  <c r="G164" i="9"/>
  <c r="G165" i="9"/>
  <c r="I165" i="9" s="1"/>
  <c r="G166" i="9"/>
  <c r="G167" i="9"/>
  <c r="I167" i="9" s="1"/>
  <c r="G168" i="9"/>
  <c r="G169" i="9"/>
  <c r="G170" i="9"/>
  <c r="G171" i="9"/>
  <c r="I171" i="9" s="1"/>
  <c r="G172" i="9"/>
  <c r="G173" i="9"/>
  <c r="I173" i="9" s="1"/>
  <c r="G174" i="9"/>
  <c r="G175" i="9"/>
  <c r="I175" i="9" s="1"/>
  <c r="G176" i="9"/>
  <c r="G177" i="9"/>
  <c r="I177" i="9" s="1"/>
  <c r="G178" i="9"/>
  <c r="I178" i="9" s="1"/>
  <c r="G179" i="9"/>
  <c r="I179" i="9" s="1"/>
  <c r="G180" i="9"/>
  <c r="G181" i="9"/>
  <c r="I181" i="9" s="1"/>
  <c r="G182" i="9"/>
  <c r="I182" i="9" s="1"/>
  <c r="G183" i="9"/>
  <c r="I183" i="9" s="1"/>
  <c r="G184" i="9"/>
  <c r="G185" i="9"/>
  <c r="I185" i="9" s="1"/>
  <c r="G186" i="9"/>
  <c r="G187" i="9"/>
  <c r="G188" i="9"/>
  <c r="G189" i="9"/>
  <c r="I189" i="9" s="1"/>
  <c r="G190" i="9"/>
  <c r="G191" i="9"/>
  <c r="I191" i="9" s="1"/>
  <c r="A192" i="9"/>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7" i="9"/>
  <c r="G438" i="9"/>
  <c r="G439" i="9"/>
  <c r="G440" i="9"/>
  <c r="G441" i="9"/>
  <c r="G442" i="9"/>
  <c r="G443"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C513" i="9"/>
  <c r="D513" i="9"/>
  <c r="E513" i="9"/>
  <c r="F513" i="9"/>
  <c r="G514" i="9"/>
  <c r="G515" i="9"/>
  <c r="G516" i="9"/>
  <c r="G517" i="9"/>
  <c r="G518" i="9"/>
  <c r="G519" i="9"/>
  <c r="G520" i="9"/>
  <c r="G521" i="9"/>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G4" i="3"/>
  <c r="H4" i="3"/>
  <c r="G5" i="3"/>
  <c r="H5" i="3"/>
  <c r="G6" i="3"/>
  <c r="H6" i="3"/>
  <c r="G7" i="3"/>
  <c r="H7" i="3"/>
  <c r="G8" i="3"/>
  <c r="H8" i="3"/>
  <c r="G9" i="3"/>
  <c r="H9" i="3"/>
  <c r="G10" i="3"/>
  <c r="H10" i="3"/>
  <c r="G11" i="3"/>
  <c r="H11" i="3"/>
  <c r="G12" i="3"/>
  <c r="H12" i="3"/>
  <c r="G13" i="3"/>
  <c r="H13" i="3"/>
  <c r="G14" i="3"/>
  <c r="H14" i="3"/>
  <c r="G15" i="3"/>
  <c r="H15" i="3"/>
  <c r="G16" i="3"/>
  <c r="H16"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5" i="3"/>
  <c r="H35" i="3"/>
  <c r="G36" i="3"/>
  <c r="H36" i="3"/>
  <c r="G37" i="3"/>
  <c r="H37" i="3"/>
  <c r="G38" i="3"/>
  <c r="H38" i="3"/>
  <c r="G39" i="3"/>
  <c r="H39" i="3"/>
  <c r="G40" i="3"/>
  <c r="H40" i="3"/>
  <c r="G41" i="3"/>
  <c r="H41" i="3"/>
  <c r="G42" i="3"/>
  <c r="H42" i="3"/>
  <c r="G43" i="3"/>
  <c r="H43" i="3"/>
  <c r="G44" i="3"/>
  <c r="H44" i="3"/>
  <c r="G45" i="3"/>
  <c r="H45" i="3"/>
  <c r="G46" i="3"/>
  <c r="H46" i="3"/>
  <c r="G47" i="3"/>
  <c r="H47" i="3"/>
  <c r="G48" i="3"/>
  <c r="H48" i="3"/>
  <c r="G49" i="3"/>
  <c r="H49" i="3"/>
  <c r="G50" i="3"/>
  <c r="H50" i="3"/>
  <c r="G51" i="3"/>
  <c r="H51" i="3"/>
  <c r="G52" i="3"/>
  <c r="H52" i="3"/>
  <c r="G53" i="3"/>
  <c r="H53" i="3"/>
  <c r="G54" i="3"/>
  <c r="H54" i="3"/>
  <c r="G55" i="3"/>
  <c r="H55" i="3"/>
  <c r="G56" i="3"/>
  <c r="H56" i="3"/>
  <c r="G57" i="3"/>
  <c r="H57" i="3"/>
  <c r="G58" i="3"/>
  <c r="H58" i="3"/>
  <c r="G59" i="3"/>
  <c r="H59" i="3"/>
  <c r="G60" i="3"/>
  <c r="H60" i="3"/>
  <c r="G61" i="3"/>
  <c r="H61" i="3"/>
  <c r="G62" i="3"/>
  <c r="H62" i="3"/>
  <c r="G63" i="3"/>
  <c r="H63" i="3"/>
  <c r="G64" i="3"/>
  <c r="H64" i="3"/>
  <c r="G65" i="3"/>
  <c r="H65" i="3"/>
  <c r="G66" i="3"/>
  <c r="H66" i="3"/>
  <c r="G67" i="3"/>
  <c r="H67" i="3"/>
  <c r="G68" i="3"/>
  <c r="H68" i="3"/>
  <c r="G69" i="3"/>
  <c r="H69" i="3"/>
  <c r="G70" i="3"/>
  <c r="H70" i="3"/>
  <c r="G71" i="3"/>
  <c r="H71" i="3"/>
  <c r="G72" i="3"/>
  <c r="H72" i="3"/>
  <c r="G73" i="3"/>
  <c r="H73" i="3"/>
  <c r="G74" i="3"/>
  <c r="H74" i="3"/>
  <c r="G75" i="3"/>
  <c r="H75" i="3"/>
  <c r="G76" i="3"/>
  <c r="H76" i="3"/>
  <c r="G77" i="3"/>
  <c r="H77" i="3"/>
  <c r="G78" i="3"/>
  <c r="H78" i="3"/>
  <c r="G79" i="3"/>
  <c r="H79" i="3"/>
  <c r="G80" i="3"/>
  <c r="H80" i="3"/>
  <c r="G81" i="3"/>
  <c r="H81" i="3"/>
  <c r="G82" i="3"/>
  <c r="H82" i="3"/>
  <c r="G83" i="3"/>
  <c r="H83" i="3"/>
  <c r="G84" i="3"/>
  <c r="H84" i="3"/>
  <c r="G85" i="3"/>
  <c r="H85" i="3"/>
  <c r="G86" i="3"/>
  <c r="H86" i="3"/>
  <c r="G87" i="3"/>
  <c r="H87" i="3"/>
  <c r="G88" i="3"/>
  <c r="H88" i="3"/>
  <c r="G89" i="3"/>
  <c r="H89" i="3"/>
  <c r="G90" i="3"/>
  <c r="H90" i="3"/>
  <c r="G91" i="3"/>
  <c r="H91" i="3"/>
  <c r="G92" i="3"/>
  <c r="H92" i="3"/>
  <c r="G93" i="3"/>
  <c r="H93" i="3"/>
  <c r="G94" i="3"/>
  <c r="H94" i="3"/>
  <c r="G95" i="3"/>
  <c r="H95" i="3"/>
  <c r="G96" i="3"/>
  <c r="H96" i="3"/>
  <c r="G97" i="3"/>
  <c r="H97" i="3"/>
  <c r="G98" i="3"/>
  <c r="H98" i="3"/>
  <c r="G99" i="3"/>
  <c r="H99" i="3"/>
  <c r="G100" i="3"/>
  <c r="H100" i="3"/>
  <c r="G101" i="3"/>
  <c r="H101" i="3"/>
  <c r="G102" i="3"/>
  <c r="H102" i="3"/>
  <c r="G103" i="3"/>
  <c r="H103" i="3"/>
  <c r="G104" i="3"/>
  <c r="H104" i="3"/>
  <c r="G105" i="3"/>
  <c r="H105" i="3"/>
  <c r="G106" i="3"/>
  <c r="H106" i="3"/>
  <c r="G107" i="3"/>
  <c r="H107" i="3"/>
  <c r="G108" i="3"/>
  <c r="H108" i="3"/>
  <c r="G109" i="3"/>
  <c r="H109" i="3"/>
  <c r="G110" i="3"/>
  <c r="H110" i="3"/>
  <c r="G111" i="3"/>
  <c r="H111" i="3"/>
  <c r="G112" i="3"/>
  <c r="H112" i="3"/>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G126" i="3"/>
  <c r="H126" i="3"/>
  <c r="G127" i="3"/>
  <c r="H127" i="3"/>
  <c r="G128" i="3"/>
  <c r="H128" i="3"/>
  <c r="G129" i="3"/>
  <c r="H129" i="3"/>
  <c r="G130" i="3"/>
  <c r="H130" i="3"/>
  <c r="G131" i="3"/>
  <c r="H131" i="3"/>
  <c r="G132" i="3"/>
  <c r="H132" i="3"/>
  <c r="G133" i="3"/>
  <c r="H133" i="3"/>
  <c r="G134" i="3"/>
  <c r="H134" i="3"/>
  <c r="G135" i="3"/>
  <c r="H135" i="3"/>
  <c r="G136" i="3"/>
  <c r="H136" i="3"/>
  <c r="G137" i="3"/>
  <c r="H137" i="3"/>
  <c r="G138" i="3"/>
  <c r="H138" i="3"/>
  <c r="G139" i="3"/>
  <c r="H139" i="3"/>
  <c r="G140" i="3"/>
  <c r="H140" i="3"/>
  <c r="G141" i="3"/>
  <c r="H141" i="3"/>
  <c r="G142" i="3"/>
  <c r="H142" i="3"/>
  <c r="G143" i="3"/>
  <c r="H143" i="3"/>
  <c r="G144" i="3"/>
  <c r="H144" i="3"/>
  <c r="G145" i="3"/>
  <c r="H145" i="3"/>
  <c r="G146" i="3"/>
  <c r="H146" i="3"/>
  <c r="G147" i="3"/>
  <c r="H147" i="3"/>
  <c r="G148" i="3"/>
  <c r="H148" i="3"/>
  <c r="G149" i="3"/>
  <c r="H149" i="3"/>
  <c r="G150" i="3"/>
  <c r="H150" i="3"/>
  <c r="G151" i="3"/>
  <c r="H151" i="3"/>
  <c r="G152" i="3"/>
  <c r="H152" i="3"/>
  <c r="G153" i="3"/>
  <c r="H153" i="3"/>
  <c r="G154" i="3"/>
  <c r="H154" i="3"/>
  <c r="G155" i="3"/>
  <c r="H155" i="3"/>
  <c r="G156" i="3"/>
  <c r="H156" i="3"/>
  <c r="G157" i="3"/>
  <c r="H157" i="3"/>
  <c r="G158" i="3"/>
  <c r="H158" i="3"/>
  <c r="G159" i="3"/>
  <c r="H159" i="3"/>
  <c r="G160" i="3"/>
  <c r="H160" i="3"/>
  <c r="G161" i="3"/>
  <c r="H161" i="3"/>
  <c r="G162" i="3"/>
  <c r="H162" i="3"/>
  <c r="G163" i="3"/>
  <c r="H163" i="3"/>
  <c r="G164" i="3"/>
  <c r="H164" i="3"/>
  <c r="G165" i="3"/>
  <c r="H165" i="3"/>
  <c r="G166" i="3"/>
  <c r="H166" i="3"/>
  <c r="G167" i="3"/>
  <c r="H167" i="3"/>
  <c r="G168" i="3"/>
  <c r="H168" i="3"/>
  <c r="G169" i="3"/>
  <c r="H169" i="3"/>
  <c r="G170" i="3"/>
  <c r="H170" i="3"/>
  <c r="G171" i="3"/>
  <c r="H171" i="3"/>
  <c r="G172" i="3"/>
  <c r="H172" i="3"/>
  <c r="G173" i="3"/>
  <c r="H173" i="3"/>
  <c r="G174" i="3"/>
  <c r="H174" i="3"/>
  <c r="G175" i="3"/>
  <c r="H175" i="3"/>
  <c r="G176" i="3"/>
  <c r="H176" i="3"/>
  <c r="G177" i="3"/>
  <c r="H177" i="3"/>
  <c r="G178" i="3"/>
  <c r="H178" i="3"/>
  <c r="G179" i="3"/>
  <c r="H179" i="3"/>
  <c r="G180" i="3"/>
  <c r="H180" i="3"/>
  <c r="G181" i="3"/>
  <c r="H181" i="3"/>
  <c r="G182" i="3"/>
  <c r="H182" i="3"/>
  <c r="G183" i="3"/>
  <c r="H183" i="3"/>
  <c r="G184" i="3"/>
  <c r="H184" i="3"/>
  <c r="G185" i="3"/>
  <c r="H185" i="3"/>
  <c r="G186" i="3"/>
  <c r="H186" i="3"/>
  <c r="G187" i="3"/>
  <c r="H187" i="3"/>
  <c r="G188" i="3"/>
  <c r="H188" i="3"/>
  <c r="G189" i="3"/>
  <c r="H189" i="3"/>
  <c r="G190" i="3"/>
  <c r="H190" i="3"/>
  <c r="G191" i="3"/>
  <c r="H191" i="3"/>
  <c r="G192" i="3"/>
  <c r="H192" i="3"/>
  <c r="G193" i="3"/>
  <c r="H193" i="3"/>
  <c r="G194" i="3"/>
  <c r="H194" i="3"/>
  <c r="G195" i="3"/>
  <c r="H195" i="3"/>
  <c r="G196" i="3"/>
  <c r="H196" i="3"/>
  <c r="G197" i="3"/>
  <c r="H197" i="3"/>
  <c r="G198" i="3"/>
  <c r="H198" i="3"/>
  <c r="G199" i="3"/>
  <c r="H199" i="3"/>
  <c r="G200" i="3"/>
  <c r="H200" i="3"/>
  <c r="G201" i="3"/>
  <c r="H201" i="3"/>
  <c r="G202" i="3"/>
  <c r="H202" i="3"/>
  <c r="G203" i="3"/>
  <c r="H203" i="3"/>
  <c r="G204" i="3"/>
  <c r="H204" i="3"/>
  <c r="G205" i="3"/>
  <c r="H205" i="3"/>
  <c r="G206" i="3"/>
  <c r="H206" i="3"/>
  <c r="G207" i="3"/>
  <c r="H207" i="3"/>
  <c r="G208" i="3"/>
  <c r="H208" i="3"/>
  <c r="G209" i="3"/>
  <c r="H209" i="3"/>
  <c r="G210" i="3"/>
  <c r="H210" i="3"/>
  <c r="G211" i="3"/>
  <c r="H211" i="3"/>
  <c r="G212" i="3"/>
  <c r="H212" i="3"/>
  <c r="G213" i="3"/>
  <c r="H213" i="3"/>
  <c r="G214" i="3"/>
  <c r="H214" i="3"/>
  <c r="G215" i="3"/>
  <c r="H215" i="3"/>
  <c r="G216" i="3"/>
  <c r="H216" i="3"/>
  <c r="G217" i="3"/>
  <c r="H217" i="3"/>
  <c r="G218" i="3"/>
  <c r="H218" i="3"/>
  <c r="G219" i="3"/>
  <c r="H219" i="3"/>
  <c r="G220" i="3"/>
  <c r="H220" i="3"/>
  <c r="G221" i="3"/>
  <c r="H221" i="3"/>
  <c r="G222" i="3"/>
  <c r="H222" i="3"/>
  <c r="G223" i="3"/>
  <c r="H223" i="3"/>
  <c r="G224" i="3"/>
  <c r="H224" i="3"/>
  <c r="G225" i="3"/>
  <c r="H225" i="3"/>
  <c r="G226" i="3"/>
  <c r="H226" i="3"/>
  <c r="G227" i="3"/>
  <c r="H227" i="3"/>
  <c r="G228" i="3"/>
  <c r="H228" i="3"/>
  <c r="G229" i="3"/>
  <c r="H229" i="3"/>
  <c r="G230" i="3"/>
  <c r="H230" i="3"/>
  <c r="G231" i="3"/>
  <c r="H231" i="3"/>
  <c r="G232" i="3"/>
  <c r="H232" i="3"/>
  <c r="G233" i="3"/>
  <c r="H233" i="3"/>
  <c r="G234" i="3"/>
  <c r="H234" i="3"/>
  <c r="G235" i="3"/>
  <c r="H235" i="3"/>
  <c r="G236" i="3"/>
  <c r="H236" i="3"/>
  <c r="G237" i="3"/>
  <c r="H237" i="3"/>
  <c r="G238" i="3"/>
  <c r="H238" i="3"/>
  <c r="G239" i="3"/>
  <c r="H239" i="3"/>
  <c r="G240" i="3"/>
  <c r="H240" i="3"/>
  <c r="G241" i="3"/>
  <c r="H241" i="3"/>
  <c r="G242" i="3"/>
  <c r="H242" i="3"/>
  <c r="G243" i="3"/>
  <c r="H243" i="3"/>
  <c r="G244" i="3"/>
  <c r="H244" i="3"/>
  <c r="G245" i="3"/>
  <c r="H245" i="3"/>
  <c r="G246" i="3"/>
  <c r="H246" i="3"/>
  <c r="G247" i="3"/>
  <c r="H247" i="3"/>
  <c r="G248" i="3"/>
  <c r="H248" i="3"/>
  <c r="G249" i="3"/>
  <c r="H249" i="3"/>
  <c r="G250" i="3"/>
  <c r="H250" i="3"/>
  <c r="G251" i="3"/>
  <c r="H251" i="3"/>
  <c r="G252" i="3"/>
  <c r="H252" i="3"/>
  <c r="G253" i="3"/>
  <c r="H253" i="3"/>
  <c r="G254" i="3"/>
  <c r="H254" i="3"/>
  <c r="G255" i="3"/>
  <c r="H255" i="3"/>
  <c r="G256" i="3"/>
  <c r="H256" i="3"/>
  <c r="G257" i="3"/>
  <c r="H257" i="3"/>
  <c r="G258" i="3"/>
  <c r="H258" i="3"/>
  <c r="G259" i="3"/>
  <c r="H259" i="3"/>
  <c r="G260" i="3"/>
  <c r="H260" i="3"/>
  <c r="G261" i="3"/>
  <c r="H261" i="3"/>
  <c r="G262" i="3"/>
  <c r="H262" i="3"/>
  <c r="G263" i="3"/>
  <c r="H263" i="3"/>
  <c r="G264" i="3"/>
  <c r="H264" i="3"/>
  <c r="G265" i="3"/>
  <c r="H265" i="3"/>
  <c r="G266" i="3"/>
  <c r="H266" i="3"/>
  <c r="G267" i="3"/>
  <c r="H267" i="3"/>
  <c r="G268" i="3"/>
  <c r="H268" i="3"/>
  <c r="G269" i="3"/>
  <c r="H269" i="3"/>
  <c r="G270" i="3"/>
  <c r="H270" i="3"/>
  <c r="G271" i="3"/>
  <c r="H271" i="3"/>
  <c r="G272" i="3"/>
  <c r="H272" i="3"/>
  <c r="G273" i="3"/>
  <c r="H273" i="3"/>
  <c r="G274" i="3"/>
  <c r="H274" i="3"/>
  <c r="G275" i="3"/>
  <c r="H275" i="3"/>
  <c r="G276" i="3"/>
  <c r="H276" i="3"/>
  <c r="G277" i="3"/>
  <c r="H277" i="3"/>
  <c r="G278" i="3"/>
  <c r="H278" i="3"/>
  <c r="G279" i="3"/>
  <c r="H279" i="3"/>
  <c r="G280" i="3"/>
  <c r="H280" i="3"/>
  <c r="G281" i="3"/>
  <c r="H281" i="3"/>
  <c r="G282" i="3"/>
  <c r="H282" i="3"/>
  <c r="G283" i="3"/>
  <c r="H283" i="3"/>
  <c r="G284" i="3"/>
  <c r="H284" i="3"/>
  <c r="G285" i="3"/>
  <c r="H285" i="3"/>
  <c r="G286" i="3"/>
  <c r="H286" i="3"/>
  <c r="G287" i="3"/>
  <c r="H287" i="3"/>
  <c r="G288" i="3"/>
  <c r="H288" i="3"/>
  <c r="G289" i="3"/>
  <c r="H289" i="3"/>
  <c r="G290" i="3"/>
  <c r="H290" i="3"/>
  <c r="G291" i="3"/>
  <c r="H291" i="3"/>
  <c r="G292" i="3"/>
  <c r="H292" i="3"/>
  <c r="G293" i="3"/>
  <c r="H293" i="3"/>
  <c r="G294" i="3"/>
  <c r="H294" i="3"/>
  <c r="G295" i="3"/>
  <c r="H295" i="3"/>
  <c r="G296" i="3"/>
  <c r="H296" i="3"/>
  <c r="G297" i="3"/>
  <c r="H297" i="3"/>
  <c r="G298" i="3"/>
  <c r="H298" i="3"/>
  <c r="G299" i="3"/>
  <c r="H299" i="3"/>
  <c r="G300" i="3"/>
  <c r="H300" i="3"/>
  <c r="G301" i="3"/>
  <c r="H301" i="3"/>
  <c r="G302" i="3"/>
  <c r="H302" i="3"/>
  <c r="G303" i="3"/>
  <c r="H303" i="3"/>
  <c r="G304" i="3"/>
  <c r="H304" i="3"/>
  <c r="G305" i="3"/>
  <c r="H305" i="3"/>
  <c r="G306" i="3"/>
  <c r="H306" i="3"/>
  <c r="G307" i="3"/>
  <c r="H307" i="3"/>
  <c r="G308" i="3"/>
  <c r="H308" i="3"/>
  <c r="G309" i="3"/>
  <c r="H309" i="3"/>
  <c r="G310" i="3"/>
  <c r="H310" i="3"/>
  <c r="G311" i="3"/>
  <c r="H311" i="3"/>
  <c r="G312" i="3"/>
  <c r="H312" i="3"/>
  <c r="G313" i="3"/>
  <c r="H313" i="3"/>
  <c r="G314" i="3"/>
  <c r="H314" i="3"/>
  <c r="G315" i="3"/>
  <c r="H315" i="3"/>
  <c r="G316" i="3"/>
  <c r="H316" i="3"/>
  <c r="G317" i="3"/>
  <c r="H317" i="3"/>
  <c r="G318" i="3"/>
  <c r="H318" i="3"/>
  <c r="G319" i="3"/>
  <c r="H319" i="3"/>
  <c r="G320" i="3"/>
  <c r="H320" i="3"/>
  <c r="G321" i="3"/>
  <c r="H321" i="3"/>
  <c r="G322" i="3"/>
  <c r="H322" i="3"/>
  <c r="G323" i="3"/>
  <c r="H323" i="3"/>
  <c r="G324" i="3"/>
  <c r="H324" i="3"/>
  <c r="G325" i="3"/>
  <c r="H325" i="3"/>
  <c r="G326" i="3"/>
  <c r="H326" i="3"/>
  <c r="G327" i="3"/>
  <c r="H327" i="3"/>
  <c r="G328" i="3"/>
  <c r="H328" i="3"/>
  <c r="G329" i="3"/>
  <c r="H329" i="3"/>
  <c r="G330" i="3"/>
  <c r="H330" i="3"/>
  <c r="G331" i="3"/>
  <c r="H331" i="3"/>
  <c r="G332" i="3"/>
  <c r="H332" i="3"/>
  <c r="G333" i="3"/>
  <c r="H333" i="3"/>
  <c r="G334" i="3"/>
  <c r="H334" i="3"/>
  <c r="G335" i="3"/>
  <c r="H335" i="3"/>
  <c r="G336" i="3"/>
  <c r="H336" i="3"/>
  <c r="G337" i="3"/>
  <c r="H337" i="3"/>
  <c r="G338" i="3"/>
  <c r="H338" i="3"/>
  <c r="G339" i="3"/>
  <c r="H339"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4" i="3"/>
  <c r="H354" i="3"/>
  <c r="G355" i="3"/>
  <c r="H355" i="3"/>
  <c r="G356" i="3"/>
  <c r="H356" i="3"/>
  <c r="G357" i="3"/>
  <c r="H357" i="3"/>
  <c r="G358" i="3"/>
  <c r="H358" i="3"/>
  <c r="G359" i="3"/>
  <c r="H359" i="3"/>
  <c r="G360" i="3"/>
  <c r="H360" i="3"/>
  <c r="G361" i="3"/>
  <c r="H361" i="3"/>
  <c r="G362" i="3"/>
  <c r="H362" i="3"/>
  <c r="G363" i="3"/>
  <c r="H363" i="3"/>
  <c r="G364" i="3"/>
  <c r="H364" i="3"/>
  <c r="G365" i="3"/>
  <c r="H365" i="3"/>
  <c r="G366" i="3"/>
  <c r="H366" i="3"/>
  <c r="G367" i="3"/>
  <c r="H367" i="3"/>
  <c r="G368" i="3"/>
  <c r="H368" i="3"/>
  <c r="G369" i="3"/>
  <c r="H369" i="3"/>
  <c r="G370" i="3"/>
  <c r="H370" i="3"/>
  <c r="G371" i="3"/>
  <c r="H371" i="3"/>
  <c r="G372" i="3"/>
  <c r="H372" i="3"/>
  <c r="G373" i="3"/>
  <c r="H373" i="3"/>
  <c r="G374" i="3"/>
  <c r="H374" i="3"/>
  <c r="G375" i="3"/>
  <c r="H375" i="3"/>
  <c r="G376" i="3"/>
  <c r="H376" i="3"/>
  <c r="G377" i="3"/>
  <c r="H377" i="3"/>
  <c r="G378" i="3"/>
  <c r="H378" i="3"/>
  <c r="G379" i="3"/>
  <c r="H379" i="3"/>
  <c r="G380" i="3"/>
  <c r="H380" i="3"/>
  <c r="G381" i="3"/>
  <c r="H381" i="3"/>
  <c r="G382" i="3"/>
  <c r="H382" i="3"/>
  <c r="G383" i="3"/>
  <c r="H383" i="3"/>
  <c r="G384" i="3"/>
  <c r="H384" i="3"/>
  <c r="G385" i="3"/>
  <c r="H385" i="3"/>
  <c r="G386" i="3"/>
  <c r="H386" i="3"/>
  <c r="G387" i="3"/>
  <c r="H387" i="3"/>
  <c r="G388" i="3"/>
  <c r="H388" i="3"/>
  <c r="G389" i="3"/>
  <c r="H389" i="3"/>
  <c r="G392" i="3"/>
  <c r="H392" i="3"/>
  <c r="G393" i="3"/>
  <c r="H393" i="3"/>
  <c r="G394" i="3"/>
  <c r="H394" i="3"/>
  <c r="G395" i="3"/>
  <c r="H395" i="3"/>
  <c r="G396" i="3"/>
  <c r="H396" i="3"/>
  <c r="G397" i="3"/>
  <c r="H397" i="3"/>
  <c r="G398" i="3"/>
  <c r="H398" i="3"/>
  <c r="G399" i="3"/>
  <c r="H399" i="3"/>
  <c r="G400" i="3"/>
  <c r="H400" i="3"/>
  <c r="G401" i="3"/>
  <c r="H401" i="3"/>
  <c r="G402" i="3"/>
  <c r="H402" i="3"/>
  <c r="G403" i="3"/>
  <c r="H403" i="3"/>
  <c r="G404" i="3"/>
  <c r="H404" i="3"/>
  <c r="G405" i="3"/>
  <c r="H405" i="3"/>
  <c r="G406" i="3"/>
  <c r="H406" i="3"/>
  <c r="G407" i="3"/>
  <c r="H407" i="3"/>
  <c r="G408" i="3"/>
  <c r="H408" i="3"/>
  <c r="G409" i="3"/>
  <c r="H409" i="3"/>
  <c r="G410" i="3"/>
  <c r="H410" i="3"/>
  <c r="G411" i="3"/>
  <c r="H411" i="3"/>
  <c r="G412" i="3"/>
  <c r="H412" i="3"/>
  <c r="G413" i="3"/>
  <c r="H413" i="3"/>
  <c r="G414" i="3"/>
  <c r="H414" i="3"/>
  <c r="G415" i="3"/>
  <c r="H415" i="3"/>
  <c r="G416" i="3"/>
  <c r="H416" i="3"/>
  <c r="G417" i="3"/>
  <c r="H417" i="3"/>
  <c r="G418" i="3"/>
  <c r="H418" i="3"/>
  <c r="G419" i="3"/>
  <c r="H419" i="3"/>
  <c r="G420" i="3"/>
  <c r="H420" i="3"/>
  <c r="G421" i="3"/>
  <c r="H421" i="3"/>
  <c r="G422" i="3"/>
  <c r="H422" i="3"/>
  <c r="G423" i="3"/>
  <c r="H423" i="3"/>
  <c r="G424" i="3"/>
  <c r="H424" i="3"/>
  <c r="G425" i="3"/>
  <c r="H425" i="3"/>
  <c r="G426" i="3"/>
  <c r="H426" i="3"/>
  <c r="G427" i="3"/>
  <c r="H427" i="3"/>
  <c r="G428" i="3"/>
  <c r="H428" i="3"/>
  <c r="G429" i="3"/>
  <c r="H429" i="3"/>
  <c r="G430" i="3"/>
  <c r="H430" i="3"/>
  <c r="G431" i="3"/>
  <c r="H431" i="3"/>
  <c r="G432" i="3"/>
  <c r="H432" i="3"/>
  <c r="G433" i="3"/>
  <c r="H433" i="3"/>
  <c r="G434" i="3"/>
  <c r="H434" i="3"/>
  <c r="G435" i="3"/>
  <c r="H435" i="3"/>
  <c r="G436" i="3"/>
  <c r="H436" i="3"/>
  <c r="G437" i="3"/>
  <c r="H437" i="3"/>
  <c r="G438" i="3"/>
  <c r="H438" i="3"/>
  <c r="G439" i="3"/>
  <c r="H439" i="3"/>
  <c r="G440" i="3"/>
  <c r="H440" i="3"/>
  <c r="G441" i="3"/>
  <c r="H441" i="3"/>
  <c r="G442" i="3"/>
  <c r="H442" i="3"/>
  <c r="G443" i="3"/>
  <c r="H443" i="3"/>
  <c r="G444" i="3"/>
  <c r="H444" i="3"/>
  <c r="G445" i="3"/>
  <c r="H445" i="3"/>
  <c r="G446" i="3"/>
  <c r="H446" i="3"/>
  <c r="G447" i="3"/>
  <c r="H447" i="3"/>
  <c r="G448" i="3"/>
  <c r="H448" i="3"/>
  <c r="G449" i="3"/>
  <c r="H449" i="3"/>
  <c r="G450" i="3"/>
  <c r="H450" i="3"/>
  <c r="G451" i="3"/>
  <c r="H451" i="3"/>
  <c r="G452" i="3"/>
  <c r="H452" i="3"/>
  <c r="G453" i="3"/>
  <c r="H453" i="3"/>
  <c r="G454" i="3"/>
  <c r="H454" i="3"/>
  <c r="G455" i="3"/>
  <c r="H455" i="3"/>
  <c r="G456" i="3"/>
  <c r="H456" i="3"/>
  <c r="G457" i="3"/>
  <c r="H457" i="3"/>
  <c r="G458" i="3"/>
  <c r="H458" i="3"/>
  <c r="G459" i="3"/>
  <c r="H459" i="3"/>
  <c r="G460" i="3"/>
  <c r="H460" i="3"/>
  <c r="G461" i="3"/>
  <c r="H461" i="3"/>
  <c r="G462" i="3"/>
  <c r="H462" i="3"/>
  <c r="G463" i="3"/>
  <c r="H463" i="3"/>
  <c r="G464" i="3"/>
  <c r="H464" i="3"/>
  <c r="G465" i="3"/>
  <c r="H465" i="3"/>
  <c r="G466" i="3"/>
  <c r="H466" i="3"/>
  <c r="G467" i="3"/>
  <c r="H467" i="3"/>
  <c r="G468" i="3"/>
  <c r="H468" i="3"/>
  <c r="G469" i="3"/>
  <c r="H469" i="3"/>
  <c r="G470" i="3"/>
  <c r="H470" i="3"/>
  <c r="G471" i="3"/>
  <c r="H471" i="3"/>
  <c r="G472" i="3"/>
  <c r="H472" i="3"/>
  <c r="G473" i="3"/>
  <c r="H473" i="3"/>
  <c r="G474" i="3"/>
  <c r="H474" i="3"/>
  <c r="G475" i="3"/>
  <c r="H475" i="3"/>
  <c r="G476" i="3"/>
  <c r="H476" i="3"/>
  <c r="G477" i="3"/>
  <c r="H477" i="3"/>
  <c r="G478" i="3"/>
  <c r="H478" i="3"/>
  <c r="G479" i="3"/>
  <c r="H479" i="3"/>
  <c r="G480" i="3"/>
  <c r="H480" i="3"/>
  <c r="G481" i="3"/>
  <c r="H481" i="3"/>
  <c r="G482" i="3"/>
  <c r="H482" i="3"/>
  <c r="G483" i="3"/>
  <c r="H483" i="3"/>
  <c r="G484" i="3"/>
  <c r="H484" i="3"/>
  <c r="G485" i="3"/>
  <c r="H485" i="3"/>
  <c r="G486" i="3"/>
  <c r="H486" i="3"/>
  <c r="G487" i="3"/>
  <c r="H487" i="3"/>
  <c r="G488" i="3"/>
  <c r="H488" i="3"/>
  <c r="G489" i="3"/>
  <c r="H489" i="3"/>
  <c r="G490" i="3"/>
  <c r="H490" i="3"/>
  <c r="G491" i="3"/>
  <c r="H491" i="3"/>
  <c r="G492" i="3"/>
  <c r="H492" i="3"/>
  <c r="G493" i="3"/>
  <c r="H493" i="3"/>
  <c r="G494" i="3"/>
  <c r="H494" i="3"/>
  <c r="G495" i="3"/>
  <c r="H495" i="3"/>
  <c r="G496" i="3"/>
  <c r="H496" i="3"/>
  <c r="G497" i="3"/>
  <c r="H497" i="3"/>
  <c r="G498" i="3"/>
  <c r="H498" i="3"/>
  <c r="G499" i="3"/>
  <c r="H499" i="3"/>
  <c r="G500" i="3"/>
  <c r="H500" i="3"/>
  <c r="G501" i="3"/>
  <c r="H501" i="3"/>
  <c r="G502" i="3"/>
  <c r="H502" i="3"/>
  <c r="G503" i="3"/>
  <c r="H503" i="3"/>
  <c r="G504" i="3"/>
  <c r="H504" i="3"/>
  <c r="G505" i="3"/>
  <c r="H505" i="3"/>
  <c r="G506" i="3"/>
  <c r="H506" i="3"/>
  <c r="G507" i="3"/>
  <c r="H507" i="3"/>
  <c r="G508" i="3"/>
  <c r="H508" i="3"/>
  <c r="G509" i="3"/>
  <c r="H509" i="3"/>
  <c r="G510" i="3"/>
  <c r="H510" i="3"/>
  <c r="G511" i="3"/>
  <c r="H511" i="3"/>
  <c r="G512" i="3"/>
  <c r="H512" i="3"/>
  <c r="G513" i="3"/>
  <c r="H513" i="3"/>
  <c r="G514" i="3"/>
  <c r="H514" i="3"/>
  <c r="G515" i="3"/>
  <c r="H515" i="3"/>
  <c r="G516" i="3"/>
  <c r="H516" i="3"/>
  <c r="G517" i="3"/>
  <c r="H517" i="3"/>
  <c r="G518" i="3"/>
  <c r="H518" i="3"/>
  <c r="G519" i="3"/>
  <c r="H519" i="3"/>
  <c r="G520" i="3"/>
  <c r="H520" i="3"/>
  <c r="G521" i="3"/>
  <c r="H521" i="3"/>
  <c r="G522" i="3"/>
  <c r="H522" i="3"/>
  <c r="F3" i="4"/>
  <c r="G3" i="4"/>
  <c r="A4" i="4"/>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3" i="2"/>
  <c r="G3" i="2"/>
  <c r="F4" i="2"/>
  <c r="G4" i="2"/>
  <c r="F5" i="2"/>
  <c r="G5" i="2"/>
  <c r="F6" i="2"/>
  <c r="G6" i="2"/>
  <c r="A7" i="2"/>
  <c r="F7" i="2"/>
  <c r="G7" i="2"/>
  <c r="F8" i="2"/>
  <c r="G8" i="2"/>
  <c r="F9" i="2"/>
  <c r="G9" i="2"/>
  <c r="F10" i="2"/>
  <c r="G10" i="2"/>
  <c r="F11" i="2"/>
  <c r="G11" i="2"/>
  <c r="F12" i="2"/>
  <c r="G12" i="2"/>
  <c r="F13" i="2"/>
  <c r="G13" i="2"/>
  <c r="F14" i="2"/>
  <c r="G14" i="2"/>
  <c r="F15" i="2"/>
  <c r="G15" i="2"/>
  <c r="F16" i="2"/>
  <c r="G16" i="2"/>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F120" i="2"/>
  <c r="G120" i="2"/>
  <c r="F121" i="2"/>
  <c r="G121" i="2"/>
  <c r="F122" i="2"/>
  <c r="G122" i="2"/>
  <c r="F123" i="2"/>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91" i="2"/>
  <c r="G391"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516" i="2"/>
  <c r="G516" i="2"/>
  <c r="F517" i="2"/>
  <c r="G517" i="2"/>
  <c r="F518" i="2"/>
  <c r="G518" i="2"/>
  <c r="F519" i="2"/>
  <c r="G519" i="2"/>
  <c r="F520" i="2"/>
  <c r="G520" i="2"/>
  <c r="F521" i="2"/>
  <c r="G521" i="2"/>
  <c r="AU1" i="1"/>
  <c r="AV1" i="1"/>
  <c r="AX1" i="1"/>
  <c r="AY1" i="1"/>
  <c r="AO2" i="1"/>
  <c r="AU2" i="1"/>
  <c r="AV2" i="1"/>
  <c r="F3" i="1"/>
  <c r="G3" i="1"/>
  <c r="AQ3" i="1"/>
  <c r="AQ4" i="1" s="1"/>
  <c r="AR3" i="1"/>
  <c r="AR4" i="1" s="1"/>
  <c r="AT3" i="1"/>
  <c r="AT4" i="1" s="1"/>
  <c r="A4" i="1"/>
  <c r="F4" i="1"/>
  <c r="G4" i="1"/>
  <c r="AU4" i="1"/>
  <c r="AU6" i="1" s="1"/>
  <c r="F5" i="1"/>
  <c r="G5" i="1"/>
  <c r="AT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J110" i="1"/>
  <c r="F111" i="1"/>
  <c r="G111" i="1"/>
  <c r="F112" i="1"/>
  <c r="G112" i="1"/>
  <c r="F113" i="1"/>
  <c r="G113" i="1"/>
  <c r="F114" i="1"/>
  <c r="G114" i="1"/>
  <c r="F115" i="1"/>
  <c r="G115" i="1"/>
  <c r="F116" i="1"/>
  <c r="G116" i="1"/>
  <c r="F117" i="1"/>
  <c r="G117" i="1"/>
  <c r="F118" i="1"/>
  <c r="G118" i="1"/>
  <c r="F119" i="1"/>
  <c r="G119" i="1"/>
  <c r="F120" i="1"/>
  <c r="G120" i="1"/>
  <c r="F121" i="1"/>
  <c r="G121" i="1"/>
  <c r="J121" i="1"/>
  <c r="J122" i="1" s="1"/>
  <c r="F122" i="1"/>
  <c r="I122" i="1" s="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L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J166" i="1"/>
  <c r="J165" i="1" s="1"/>
  <c r="F167" i="1"/>
  <c r="G167" i="1"/>
  <c r="J167" i="1"/>
  <c r="F168" i="1"/>
  <c r="G168" i="1"/>
  <c r="J168" i="1"/>
  <c r="F169" i="1"/>
  <c r="G169" i="1"/>
  <c r="J169" i="1"/>
  <c r="F170" i="1"/>
  <c r="G170" i="1"/>
  <c r="J170" i="1"/>
  <c r="F171" i="1"/>
  <c r="G171" i="1"/>
  <c r="J171" i="1"/>
  <c r="F172" i="1"/>
  <c r="G172" i="1"/>
  <c r="J172" i="1"/>
  <c r="F173" i="1"/>
  <c r="G173" i="1"/>
  <c r="J173" i="1"/>
  <c r="F174" i="1"/>
  <c r="G174" i="1"/>
  <c r="J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K219" i="1"/>
  <c r="F220" i="1"/>
  <c r="G220" i="1"/>
  <c r="K220" i="1"/>
  <c r="F221" i="1"/>
  <c r="G221" i="1"/>
  <c r="K221" i="1"/>
  <c r="F222" i="1"/>
  <c r="G222" i="1"/>
  <c r="K222" i="1"/>
  <c r="F223" i="1"/>
  <c r="G223" i="1"/>
  <c r="K223" i="1"/>
  <c r="F224" i="1"/>
  <c r="G224" i="1"/>
  <c r="K224" i="1"/>
  <c r="F225" i="1"/>
  <c r="G225" i="1"/>
  <c r="K225" i="1"/>
  <c r="F226" i="1"/>
  <c r="G226" i="1"/>
  <c r="K226" i="1"/>
  <c r="F227" i="1"/>
  <c r="G227" i="1"/>
  <c r="F228" i="1"/>
  <c r="G228" i="1"/>
  <c r="K228" i="1"/>
  <c r="F229" i="1"/>
  <c r="G229" i="1"/>
  <c r="K229" i="1"/>
  <c r="F230" i="1"/>
  <c r="G230" i="1"/>
  <c r="K230" i="1"/>
  <c r="F231" i="1"/>
  <c r="G231" i="1"/>
  <c r="K231" i="1"/>
  <c r="F232" i="1"/>
  <c r="G232" i="1"/>
  <c r="K232" i="1"/>
  <c r="F233" i="1"/>
  <c r="G233" i="1"/>
  <c r="K233" i="1"/>
  <c r="F234" i="1"/>
  <c r="G234" i="1"/>
  <c r="K234" i="1"/>
  <c r="F235" i="1"/>
  <c r="G235" i="1"/>
  <c r="K235" i="1"/>
  <c r="F236" i="1"/>
  <c r="G236" i="1"/>
  <c r="K236" i="1"/>
  <c r="F237" i="1"/>
  <c r="G237" i="1"/>
  <c r="K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I383" i="1"/>
  <c r="F384" i="1"/>
  <c r="G384" i="1"/>
  <c r="F385" i="1"/>
  <c r="G385" i="1"/>
  <c r="F386" i="1"/>
  <c r="G386" i="1"/>
  <c r="F387" i="1"/>
  <c r="G387" i="1"/>
  <c r="F388" i="1"/>
  <c r="G388" i="1"/>
  <c r="F389" i="1"/>
  <c r="G389" i="1"/>
  <c r="F390" i="1"/>
  <c r="G390" i="1"/>
  <c r="F391" i="1"/>
  <c r="G391" i="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I419" i="1"/>
  <c r="F420" i="1"/>
  <c r="G420" i="1"/>
  <c r="I420" i="1"/>
  <c r="F421" i="1"/>
  <c r="G421" i="1"/>
  <c r="I421" i="1"/>
  <c r="F422" i="1"/>
  <c r="G422" i="1"/>
  <c r="I422" i="1"/>
  <c r="F423" i="1"/>
  <c r="G423" i="1"/>
  <c r="I423" i="1"/>
  <c r="F424" i="1"/>
  <c r="G424" i="1"/>
  <c r="I424" i="1"/>
  <c r="F425" i="1"/>
  <c r="G425" i="1"/>
  <c r="I425" i="1"/>
  <c r="F426" i="1"/>
  <c r="G426" i="1"/>
  <c r="I426" i="1"/>
  <c r="F427" i="1"/>
  <c r="G427" i="1"/>
  <c r="I427" i="1"/>
  <c r="F428" i="1"/>
  <c r="G428" i="1"/>
  <c r="I428" i="1"/>
  <c r="F429" i="1"/>
  <c r="G429" i="1"/>
  <c r="I429" i="1"/>
  <c r="F430" i="1"/>
  <c r="G430" i="1"/>
  <c r="I430" i="1"/>
  <c r="F431" i="1"/>
  <c r="G431" i="1"/>
  <c r="I431" i="1"/>
  <c r="F432" i="1"/>
  <c r="G432" i="1"/>
  <c r="I432" i="1"/>
  <c r="F433" i="1"/>
  <c r="G433" i="1"/>
  <c r="I433" i="1"/>
  <c r="F434" i="1"/>
  <c r="G434" i="1"/>
  <c r="I434" i="1"/>
  <c r="F435" i="1"/>
  <c r="G435" i="1"/>
  <c r="I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F516" i="1"/>
  <c r="G516" i="1"/>
  <c r="F517" i="1"/>
  <c r="G517" i="1"/>
  <c r="F518" i="1"/>
  <c r="G518" i="1"/>
  <c r="F519" i="1"/>
  <c r="G519" i="1"/>
  <c r="F520" i="1"/>
  <c r="G520" i="1"/>
  <c r="F521" i="1"/>
  <c r="G521" i="1"/>
  <c r="F4" i="7"/>
  <c r="G4" i="7"/>
  <c r="F5" i="7"/>
  <c r="G5" i="7"/>
  <c r="F6" i="7"/>
  <c r="G6" i="7"/>
  <c r="F7" i="7"/>
  <c r="G7" i="7"/>
  <c r="F8" i="7"/>
  <c r="G8" i="7"/>
  <c r="F9" i="7"/>
  <c r="G9" i="7"/>
  <c r="F10" i="7"/>
  <c r="G10" i="7"/>
  <c r="F11" i="7"/>
  <c r="G11" i="7"/>
  <c r="F12" i="7"/>
  <c r="G12" i="7"/>
  <c r="F13" i="7"/>
  <c r="G13" i="7"/>
  <c r="F14" i="7"/>
  <c r="G14" i="7"/>
  <c r="F15" i="7"/>
  <c r="G15" i="7"/>
  <c r="F16" i="7"/>
  <c r="G16" i="7"/>
  <c r="F17" i="7"/>
  <c r="G17" i="7"/>
  <c r="F18" i="7"/>
  <c r="G18" i="7"/>
  <c r="A19" i="7"/>
  <c r="F19" i="7"/>
  <c r="G19" i="7"/>
  <c r="K19" i="7"/>
  <c r="F20" i="7"/>
  <c r="G20" i="7"/>
  <c r="K20" i="7"/>
  <c r="F21" i="7"/>
  <c r="G21" i="7"/>
  <c r="K21" i="7"/>
  <c r="F22" i="7"/>
  <c r="G22" i="7"/>
  <c r="F23" i="7"/>
  <c r="G23" i="7"/>
  <c r="K23" i="7"/>
  <c r="F24" i="7"/>
  <c r="G24" i="7"/>
  <c r="K24" i="7"/>
  <c r="F25" i="7"/>
  <c r="G25" i="7"/>
  <c r="K25" i="7"/>
  <c r="F26" i="7"/>
  <c r="G26" i="7"/>
  <c r="K26" i="7"/>
  <c r="F27" i="7"/>
  <c r="G27" i="7"/>
  <c r="K27" i="7"/>
  <c r="F28" i="7"/>
  <c r="G28" i="7"/>
  <c r="K28" i="7"/>
  <c r="F29" i="7"/>
  <c r="G29" i="7"/>
  <c r="K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F67" i="7"/>
  <c r="G67" i="7"/>
  <c r="F68" i="7"/>
  <c r="G68" i="7"/>
  <c r="F69" i="7"/>
  <c r="G69" i="7"/>
  <c r="F70" i="7"/>
  <c r="J71" i="7" s="1"/>
  <c r="G70" i="7"/>
  <c r="H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F115" i="7"/>
  <c r="G115" i="7"/>
  <c r="F116" i="7"/>
  <c r="G116" i="7"/>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13" i="15" s="1"/>
  <c r="G332" i="7"/>
  <c r="F333" i="7"/>
  <c r="G14" i="15" s="1"/>
  <c r="G333" i="7"/>
  <c r="F334" i="7"/>
  <c r="G15" i="15" s="1"/>
  <c r="G334" i="7"/>
  <c r="F335" i="7"/>
  <c r="G335" i="7"/>
  <c r="F336" i="7"/>
  <c r="G17" i="15" s="1"/>
  <c r="G336" i="7"/>
  <c r="F337" i="7"/>
  <c r="G18" i="15" s="1"/>
  <c r="G337" i="7"/>
  <c r="F338" i="7"/>
  <c r="G19" i="15" s="1"/>
  <c r="G338" i="7"/>
  <c r="F339" i="7"/>
  <c r="G339" i="7"/>
  <c r="F340" i="7"/>
  <c r="G340" i="7"/>
  <c r="F341" i="7"/>
  <c r="G341" i="7"/>
  <c r="F342" i="7"/>
  <c r="G23" i="15" s="1"/>
  <c r="G342" i="7"/>
  <c r="F343" i="7"/>
  <c r="G343" i="7"/>
  <c r="F344" i="7"/>
  <c r="G25" i="15" s="1"/>
  <c r="G344" i="7"/>
  <c r="F345" i="7"/>
  <c r="G26" i="15" s="1"/>
  <c r="G345" i="7"/>
  <c r="F346" i="7"/>
  <c r="G27" i="15" s="1"/>
  <c r="G346" i="7"/>
  <c r="F347" i="7"/>
  <c r="G28" i="15" s="1"/>
  <c r="G347" i="7"/>
  <c r="F348" i="7"/>
  <c r="G348" i="7"/>
  <c r="F349" i="7"/>
  <c r="K349" i="7" s="1"/>
  <c r="G349" i="7"/>
  <c r="F350" i="7"/>
  <c r="G350" i="7"/>
  <c r="F351" i="7"/>
  <c r="G351" i="7"/>
  <c r="F352" i="7"/>
  <c r="G352" i="7"/>
  <c r="F353" i="7"/>
  <c r="G353" i="7"/>
  <c r="F354" i="7"/>
  <c r="G354" i="7"/>
  <c r="F355" i="7"/>
  <c r="G355" i="7"/>
  <c r="F356" i="7"/>
  <c r="G356" i="7"/>
  <c r="F357" i="7"/>
  <c r="G357" i="7"/>
  <c r="F358" i="7"/>
  <c r="G358" i="7"/>
  <c r="F359" i="7"/>
  <c r="G359" i="7"/>
  <c r="F360" i="7"/>
  <c r="G360" i="7"/>
  <c r="F361" i="7"/>
  <c r="G361" i="7"/>
  <c r="F362" i="7"/>
  <c r="G362" i="7"/>
  <c r="F363" i="7"/>
  <c r="G363" i="7"/>
  <c r="F364" i="7"/>
  <c r="G364" i="7"/>
  <c r="F365" i="7"/>
  <c r="G365" i="7"/>
  <c r="F366" i="7"/>
  <c r="G366" i="7"/>
  <c r="F367" i="7"/>
  <c r="G367" i="7"/>
  <c r="F368" i="7"/>
  <c r="G368" i="7"/>
  <c r="F369" i="7"/>
  <c r="G369" i="7"/>
  <c r="F370" i="7"/>
  <c r="G370" i="7"/>
  <c r="F371" i="7"/>
  <c r="G371" i="7"/>
  <c r="F372" i="7"/>
  <c r="G372" i="7"/>
  <c r="F373" i="7"/>
  <c r="G373" i="7"/>
  <c r="F374" i="7"/>
  <c r="G374" i="7"/>
  <c r="F375" i="7"/>
  <c r="G375" i="7"/>
  <c r="F376" i="7"/>
  <c r="G376" i="7"/>
  <c r="F377" i="7"/>
  <c r="G377" i="7"/>
  <c r="F378" i="7"/>
  <c r="G378" i="7"/>
  <c r="F379" i="7"/>
  <c r="G379" i="7"/>
  <c r="F380" i="7"/>
  <c r="G380" i="7"/>
  <c r="F381" i="7"/>
  <c r="G381" i="7"/>
  <c r="F382" i="7"/>
  <c r="G382" i="7"/>
  <c r="F383" i="7"/>
  <c r="G383" i="7"/>
  <c r="F384" i="7"/>
  <c r="G384" i="7"/>
  <c r="J384" i="7"/>
  <c r="F385" i="7"/>
  <c r="G385" i="7"/>
  <c r="F386" i="7"/>
  <c r="G386" i="7"/>
  <c r="F387" i="7"/>
  <c r="G387" i="7"/>
  <c r="F388" i="7"/>
  <c r="G388" i="7"/>
  <c r="F389" i="7"/>
  <c r="G389" i="7"/>
  <c r="F390" i="7"/>
  <c r="G390" i="7"/>
  <c r="F391" i="7"/>
  <c r="G391" i="7"/>
  <c r="F392" i="7"/>
  <c r="G392" i="7"/>
  <c r="F393" i="7"/>
  <c r="G393" i="7"/>
  <c r="F394" i="7"/>
  <c r="G394" i="7"/>
  <c r="F395" i="7"/>
  <c r="G395" i="7"/>
  <c r="F396" i="7"/>
  <c r="G396" i="7"/>
  <c r="F397" i="7"/>
  <c r="G397" i="7"/>
  <c r="F398" i="7"/>
  <c r="G398" i="7"/>
  <c r="F399" i="7"/>
  <c r="G399" i="7"/>
  <c r="F400" i="7"/>
  <c r="G400" i="7"/>
  <c r="F401" i="7"/>
  <c r="G401" i="7"/>
  <c r="F402" i="7"/>
  <c r="G402" i="7"/>
  <c r="F403" i="7"/>
  <c r="G403" i="7"/>
  <c r="F404" i="7"/>
  <c r="G404" i="7"/>
  <c r="F405" i="7"/>
  <c r="G405" i="7"/>
  <c r="F406" i="7"/>
  <c r="G406" i="7"/>
  <c r="F407" i="7"/>
  <c r="G407" i="7"/>
  <c r="F408" i="7"/>
  <c r="G408" i="7"/>
  <c r="F409" i="7"/>
  <c r="G409" i="7"/>
  <c r="F410" i="7"/>
  <c r="G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J458" i="7" s="1"/>
  <c r="G457" i="7"/>
  <c r="G458" i="7"/>
  <c r="F459" i="7"/>
  <c r="J459" i="7" s="1"/>
  <c r="G459" i="7"/>
  <c r="F460" i="7"/>
  <c r="G460" i="7"/>
  <c r="F461" i="7"/>
  <c r="G461" i="7"/>
  <c r="F462" i="7"/>
  <c r="G462" i="7"/>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J482" i="7" s="1"/>
  <c r="G481" i="7"/>
  <c r="H482" i="7"/>
  <c r="F483" i="7"/>
  <c r="G483" i="7"/>
  <c r="I483" i="7" s="1"/>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7" i="7"/>
  <c r="G537" i="7"/>
  <c r="F539" i="7"/>
  <c r="G539" i="7"/>
  <c r="E65" i="15"/>
  <c r="F65" i="15" s="1"/>
  <c r="J648" i="7"/>
  <c r="I643" i="9"/>
  <c r="I660" i="9"/>
  <c r="I648" i="9"/>
  <c r="H663" i="7"/>
  <c r="I133" i="78"/>
  <c r="H647" i="5"/>
  <c r="I157" i="78"/>
  <c r="I145" i="78"/>
  <c r="J729" i="7"/>
  <c r="H695" i="4"/>
  <c r="I667" i="9"/>
  <c r="I696" i="4" l="1"/>
  <c r="I684" i="4"/>
  <c r="I670" i="5"/>
  <c r="I687" i="3"/>
  <c r="I139" i="9"/>
  <c r="H681" i="8"/>
  <c r="H676" i="7"/>
  <c r="I671" i="4"/>
  <c r="H390" i="5"/>
  <c r="H652" i="8"/>
  <c r="H728" i="7"/>
  <c r="I670" i="4"/>
  <c r="I709" i="3"/>
  <c r="I187" i="9"/>
  <c r="I163" i="9"/>
  <c r="I695" i="5"/>
  <c r="J690" i="7"/>
  <c r="H649" i="5"/>
  <c r="I82" i="78"/>
  <c r="I169" i="9"/>
  <c r="I113" i="9"/>
  <c r="I65" i="9"/>
  <c r="H527" i="2"/>
  <c r="I765" i="3"/>
  <c r="I646" i="3"/>
  <c r="I690" i="4"/>
  <c r="I186" i="9"/>
  <c r="I680" i="3"/>
  <c r="I6" i="9"/>
  <c r="I717" i="3"/>
  <c r="I142" i="9"/>
  <c r="I52" i="9"/>
  <c r="I125" i="9"/>
  <c r="I28" i="9"/>
  <c r="H701" i="8"/>
  <c r="I107" i="78"/>
  <c r="H659" i="4"/>
  <c r="I648" i="3"/>
  <c r="H661" i="5"/>
  <c r="I96" i="78"/>
  <c r="I42" i="9"/>
  <c r="I8" i="9"/>
  <c r="I114" i="78"/>
  <c r="H646" i="8"/>
  <c r="H654" i="7"/>
  <c r="I139" i="78"/>
  <c r="I127" i="78"/>
  <c r="H701" i="4"/>
  <c r="H687" i="5"/>
  <c r="H584" i="4"/>
  <c r="I568" i="9"/>
  <c r="I20" i="9"/>
  <c r="I94" i="78"/>
  <c r="J665" i="1"/>
  <c r="I48" i="9"/>
  <c r="I72" i="9"/>
  <c r="H680" i="7"/>
  <c r="I623" i="9"/>
  <c r="H645" i="4"/>
  <c r="H681" i="5"/>
  <c r="H669" i="5"/>
  <c r="I682" i="5"/>
  <c r="I757" i="3"/>
  <c r="I745" i="3"/>
  <c r="I721" i="3"/>
  <c r="I697" i="3"/>
  <c r="I691" i="3"/>
  <c r="H574" i="4"/>
  <c r="I683" i="4"/>
  <c r="I693" i="5"/>
  <c r="I681" i="5"/>
  <c r="I691" i="9"/>
  <c r="H663" i="4"/>
  <c r="H653" i="5"/>
  <c r="I88" i="78"/>
  <c r="I689" i="4"/>
  <c r="I686" i="5"/>
  <c r="I674" i="5"/>
  <c r="J676" i="1"/>
  <c r="I697" i="9"/>
  <c r="J672" i="7"/>
  <c r="J681" i="7"/>
  <c r="J722" i="7"/>
  <c r="I116" i="9"/>
  <c r="I687" i="5"/>
  <c r="I635" i="9"/>
  <c r="H629" i="5"/>
  <c r="H631" i="4"/>
  <c r="J682" i="7"/>
  <c r="H598" i="4"/>
  <c r="I101" i="78"/>
  <c r="H645" i="7"/>
  <c r="H590" i="8"/>
  <c r="H595" i="5"/>
  <c r="H602" i="8"/>
  <c r="H578" i="8"/>
  <c r="I88" i="9"/>
  <c r="H641" i="8"/>
  <c r="H616" i="8"/>
  <c r="I77" i="78"/>
  <c r="I592" i="3"/>
  <c r="H583" i="5"/>
  <c r="I49" i="78"/>
  <c r="H562" i="4"/>
  <c r="I638" i="3"/>
  <c r="I35" i="78"/>
  <c r="I626" i="3"/>
  <c r="I92" i="9"/>
  <c r="I613" i="9"/>
  <c r="H534" i="2"/>
  <c r="I629" i="9"/>
  <c r="H628" i="8"/>
  <c r="H607" i="5"/>
  <c r="H571" i="5"/>
  <c r="H609" i="4"/>
  <c r="H578" i="4"/>
  <c r="I29" i="78"/>
  <c r="H651" i="1"/>
  <c r="I688" i="5"/>
  <c r="I675" i="5"/>
  <c r="J677" i="1"/>
  <c r="I528" i="9"/>
  <c r="H642" i="7"/>
  <c r="I45" i="9"/>
  <c r="I604" i="3"/>
  <c r="I604" i="9"/>
  <c r="I592" i="9"/>
  <c r="I580" i="9"/>
  <c r="I25" i="78"/>
  <c r="I13" i="78"/>
  <c r="I632" i="3"/>
  <c r="I586" i="3"/>
  <c r="I610" i="9"/>
  <c r="I620" i="3"/>
  <c r="H623" i="5"/>
  <c r="I151" i="78"/>
  <c r="H563" i="5"/>
  <c r="J541" i="7"/>
  <c r="H558" i="5"/>
  <c r="H618" i="8"/>
  <c r="J662" i="1"/>
  <c r="H354" i="5"/>
  <c r="I396" i="3"/>
  <c r="I17" i="9"/>
  <c r="H3" i="8"/>
  <c r="H157" i="14"/>
  <c r="H550" i="5"/>
  <c r="H541" i="8"/>
  <c r="H555" i="8"/>
  <c r="I557" i="3"/>
  <c r="I557" i="9"/>
  <c r="I6" i="78"/>
  <c r="H572" i="4"/>
  <c r="H626" i="8"/>
  <c r="H631" i="1"/>
  <c r="H659" i="5"/>
  <c r="H535" i="2"/>
  <c r="I542" i="9"/>
  <c r="H548" i="5"/>
  <c r="H554" i="1"/>
  <c r="H572" i="8"/>
  <c r="H555" i="2"/>
  <c r="H222" i="5"/>
  <c r="H470" i="8"/>
  <c r="H274" i="8"/>
  <c r="H530" i="4"/>
  <c r="H546" i="5"/>
  <c r="I522" i="9"/>
  <c r="H551" i="8"/>
  <c r="I598" i="9"/>
  <c r="H577" i="5"/>
  <c r="H565" i="5"/>
  <c r="H590" i="4"/>
  <c r="H566" i="4"/>
  <c r="H633" i="8"/>
  <c r="I617" i="9"/>
  <c r="I68" i="78"/>
  <c r="I81" i="78"/>
  <c r="H646" i="1"/>
  <c r="I664" i="3"/>
  <c r="H665" i="5"/>
  <c r="H641" i="5"/>
  <c r="I16" i="9"/>
  <c r="I518" i="9"/>
  <c r="H539" i="8"/>
  <c r="H93" i="4"/>
  <c r="I384" i="3"/>
  <c r="I470" i="9"/>
  <c r="I446" i="9"/>
  <c r="I347" i="9"/>
  <c r="I323" i="9"/>
  <c r="I299" i="9"/>
  <c r="I250" i="9"/>
  <c r="H501" i="5"/>
  <c r="H489" i="5"/>
  <c r="H453" i="5"/>
  <c r="H441" i="5"/>
  <c r="H415" i="5"/>
  <c r="H270" i="5"/>
  <c r="H258" i="5"/>
  <c r="H234" i="5"/>
  <c r="H210" i="5"/>
  <c r="H150" i="5"/>
  <c r="H138" i="5"/>
  <c r="H126" i="5"/>
  <c r="H89" i="5"/>
  <c r="H77" i="5"/>
  <c r="H52" i="5"/>
  <c r="H39" i="5"/>
  <c r="H27" i="5"/>
  <c r="H15" i="5"/>
  <c r="H358" i="8"/>
  <c r="H346" i="8"/>
  <c r="H310" i="8"/>
  <c r="H286" i="8"/>
  <c r="H262" i="8"/>
  <c r="H226" i="8"/>
  <c r="H190" i="8"/>
  <c r="H178" i="8"/>
  <c r="H166" i="8"/>
  <c r="H154" i="8"/>
  <c r="H142" i="8"/>
  <c r="H118" i="8"/>
  <c r="H106" i="8"/>
  <c r="H93" i="8"/>
  <c r="H81" i="8"/>
  <c r="H57" i="8"/>
  <c r="H45" i="8"/>
  <c r="H540" i="2"/>
  <c r="H541" i="2"/>
  <c r="H153" i="14"/>
  <c r="J55" i="1"/>
  <c r="I482" i="9"/>
  <c r="I458" i="9"/>
  <c r="I408" i="9"/>
  <c r="I383" i="9"/>
  <c r="I311" i="9"/>
  <c r="H561" i="2"/>
  <c r="I610" i="3"/>
  <c r="I598" i="3"/>
  <c r="I574" i="3"/>
  <c r="H609" i="1"/>
  <c r="H597" i="1"/>
  <c r="I586" i="9"/>
  <c r="H613" i="5"/>
  <c r="I19" i="78"/>
  <c r="I7" i="78"/>
  <c r="H603" i="4"/>
  <c r="H608" i="8"/>
  <c r="H596" i="8"/>
  <c r="H584" i="8"/>
  <c r="J647" i="1"/>
  <c r="I310" i="3"/>
  <c r="H546" i="8"/>
  <c r="I518" i="3"/>
  <c r="I372" i="3"/>
  <c r="I276" i="3"/>
  <c r="I580" i="3"/>
  <c r="I568" i="3"/>
  <c r="H234" i="2"/>
  <c r="I408" i="3"/>
  <c r="I94" i="3"/>
  <c r="I500" i="3"/>
  <c r="I342" i="3"/>
  <c r="H519" i="5"/>
  <c r="H507" i="5"/>
  <c r="H483" i="5"/>
  <c r="H471" i="5"/>
  <c r="H459" i="5"/>
  <c r="H447" i="5"/>
  <c r="H422" i="5"/>
  <c r="H409" i="5"/>
  <c r="H397" i="5"/>
  <c r="H384" i="5"/>
  <c r="H372" i="5"/>
  <c r="H360" i="5"/>
  <c r="H348" i="5"/>
  <c r="H336" i="5"/>
  <c r="H312" i="5"/>
  <c r="H288" i="5"/>
  <c r="H276" i="5"/>
  <c r="H252" i="5"/>
  <c r="H240" i="5"/>
  <c r="H228" i="5"/>
  <c r="H216" i="5"/>
  <c r="H204" i="5"/>
  <c r="H192" i="5"/>
  <c r="H180" i="5"/>
  <c r="H168" i="5"/>
  <c r="H156" i="5"/>
  <c r="H144" i="5"/>
  <c r="H132" i="5"/>
  <c r="H120" i="5"/>
  <c r="H107" i="5"/>
  <c r="H83" i="5"/>
  <c r="H71" i="5"/>
  <c r="H59" i="5"/>
  <c r="H46" i="5"/>
  <c r="H33" i="5"/>
  <c r="H512" i="8"/>
  <c r="H364" i="8"/>
  <c r="H304" i="8"/>
  <c r="H292" i="8"/>
  <c r="H280" i="8"/>
  <c r="H268" i="8"/>
  <c r="H244" i="8"/>
  <c r="H232" i="8"/>
  <c r="H220" i="8"/>
  <c r="H208" i="8"/>
  <c r="H196" i="8"/>
  <c r="H184" i="8"/>
  <c r="H172" i="8"/>
  <c r="H160" i="8"/>
  <c r="H112" i="8"/>
  <c r="H99" i="8"/>
  <c r="H75" i="8"/>
  <c r="H63" i="8"/>
  <c r="H51" i="8"/>
  <c r="H39" i="8"/>
  <c r="H526" i="2"/>
  <c r="H529" i="5"/>
  <c r="H535" i="5"/>
  <c r="H537" i="5"/>
  <c r="H553" i="4"/>
  <c r="H554" i="2"/>
  <c r="H559" i="2"/>
  <c r="H561" i="1"/>
  <c r="H121" i="14"/>
  <c r="H62" i="2"/>
  <c r="I174" i="3"/>
  <c r="H407" i="5"/>
  <c r="H370" i="5"/>
  <c r="H190" i="5"/>
  <c r="H178" i="5"/>
  <c r="H254" i="8"/>
  <c r="H242" i="8"/>
  <c r="H477" i="5"/>
  <c r="H465" i="5"/>
  <c r="H378" i="5"/>
  <c r="H366" i="5"/>
  <c r="H342" i="5"/>
  <c r="H330" i="5"/>
  <c r="H318" i="5"/>
  <c r="H294" i="5"/>
  <c r="H186" i="5"/>
  <c r="H174" i="5"/>
  <c r="H101" i="5"/>
  <c r="H506" i="8"/>
  <c r="H494" i="8"/>
  <c r="H432" i="8"/>
  <c r="H250" i="8"/>
  <c r="H238" i="8"/>
  <c r="H202" i="8"/>
  <c r="H130" i="8"/>
  <c r="H33" i="8"/>
  <c r="H519" i="8"/>
  <c r="H597" i="7"/>
  <c r="H515" i="8"/>
  <c r="H524" i="2"/>
  <c r="H256" i="8"/>
  <c r="H27" i="8"/>
  <c r="H139" i="14"/>
  <c r="H127" i="14"/>
  <c r="H192" i="2"/>
  <c r="I450" i="3"/>
  <c r="I172" i="3"/>
  <c r="H146" i="8"/>
  <c r="I520" i="9"/>
  <c r="I156" i="3"/>
  <c r="I120" i="3"/>
  <c r="I516" i="9"/>
  <c r="I495" i="9"/>
  <c r="I471" i="9"/>
  <c r="I447" i="9"/>
  <c r="I421" i="9"/>
  <c r="I397" i="9"/>
  <c r="I372" i="9"/>
  <c r="I348" i="9"/>
  <c r="I324" i="9"/>
  <c r="I300" i="9"/>
  <c r="I276" i="9"/>
  <c r="I251" i="9"/>
  <c r="I227" i="9"/>
  <c r="I203" i="9"/>
  <c r="H145" i="14"/>
  <c r="H133" i="14"/>
  <c r="I524" i="3"/>
  <c r="I462" i="9"/>
  <c r="I339" i="9"/>
  <c r="I315" i="9"/>
  <c r="I291" i="9"/>
  <c r="H485" i="5"/>
  <c r="H404" i="8"/>
  <c r="H392" i="8"/>
  <c r="H378" i="8"/>
  <c r="H525" i="8"/>
  <c r="H542" i="8"/>
  <c r="H434" i="5"/>
  <c r="H264" i="5"/>
  <c r="H95" i="5"/>
  <c r="H21" i="5"/>
  <c r="H9" i="5"/>
  <c r="H476" i="8"/>
  <c r="H148" i="8"/>
  <c r="H136" i="8"/>
  <c r="H124" i="8"/>
  <c r="H87" i="8"/>
  <c r="H545" i="5"/>
  <c r="H559" i="5"/>
  <c r="H147" i="14"/>
  <c r="H403" i="5"/>
  <c r="H282" i="5"/>
  <c r="H198" i="5"/>
  <c r="H162" i="5"/>
  <c r="H114" i="5"/>
  <c r="H65" i="5"/>
  <c r="H298" i="8"/>
  <c r="H214" i="8"/>
  <c r="H69" i="8"/>
  <c r="H21" i="8"/>
  <c r="I543" i="9"/>
  <c r="H545" i="8"/>
  <c r="I561" i="9"/>
  <c r="H563" i="8"/>
  <c r="I602" i="3"/>
  <c r="I578" i="3"/>
  <c r="I566" i="3"/>
  <c r="H601" i="1"/>
  <c r="H589" i="1"/>
  <c r="I602" i="9"/>
  <c r="I578" i="9"/>
  <c r="I566" i="9"/>
  <c r="H605" i="5"/>
  <c r="H593" i="5"/>
  <c r="H581" i="5"/>
  <c r="H569" i="5"/>
  <c r="I23" i="78"/>
  <c r="I51" i="78"/>
  <c r="I624" i="3"/>
  <c r="I621" i="9"/>
  <c r="H615" i="5"/>
  <c r="I633" i="3"/>
  <c r="H638" i="1"/>
  <c r="H55" i="5"/>
  <c r="I658" i="9"/>
  <c r="I646" i="9"/>
  <c r="H650" i="8"/>
  <c r="H655" i="1"/>
  <c r="H650" i="7"/>
  <c r="I131" i="78"/>
  <c r="H691" i="5"/>
  <c r="H679" i="5"/>
  <c r="H667" i="5"/>
  <c r="I668" i="3"/>
  <c r="I677" i="9"/>
  <c r="I509" i="9"/>
  <c r="I485" i="9"/>
  <c r="I461" i="9"/>
  <c r="I435" i="9"/>
  <c r="I411" i="9"/>
  <c r="I386" i="9"/>
  <c r="I362" i="9"/>
  <c r="I338" i="9"/>
  <c r="I314" i="9"/>
  <c r="I290" i="9"/>
  <c r="I265" i="9"/>
  <c r="I241" i="9"/>
  <c r="I217" i="9"/>
  <c r="H141" i="14"/>
  <c r="H9" i="8"/>
  <c r="H151" i="14"/>
  <c r="H114" i="14"/>
  <c r="H527" i="8"/>
  <c r="H531" i="1"/>
  <c r="I539" i="3"/>
  <c r="H529" i="8"/>
  <c r="H557" i="7"/>
  <c r="I3" i="78"/>
  <c r="J539" i="7"/>
  <c r="H137" i="14"/>
  <c r="I534" i="9"/>
  <c r="H544" i="1"/>
  <c r="I719" i="9"/>
  <c r="I683" i="9"/>
  <c r="I749" i="3"/>
  <c r="I66" i="9"/>
  <c r="H525" i="2"/>
  <c r="I473" i="9"/>
  <c r="I449" i="9"/>
  <c r="I423" i="9"/>
  <c r="I399" i="9"/>
  <c r="I374" i="9"/>
  <c r="I350" i="9"/>
  <c r="I326" i="9"/>
  <c r="I253" i="9"/>
  <c r="I229" i="9"/>
  <c r="I205" i="9"/>
  <c r="H416" i="5"/>
  <c r="H404" i="5"/>
  <c r="H392" i="5"/>
  <c r="H379" i="5"/>
  <c r="H367" i="5"/>
  <c r="H355" i="5"/>
  <c r="H343" i="5"/>
  <c r="H331" i="5"/>
  <c r="H319" i="5"/>
  <c r="H307" i="5"/>
  <c r="H295" i="5"/>
  <c r="H283" i="5"/>
  <c r="H271" i="5"/>
  <c r="H259" i="5"/>
  <c r="H247" i="5"/>
  <c r="H235" i="5"/>
  <c r="H223" i="5"/>
  <c r="H199" i="5"/>
  <c r="H175" i="5"/>
  <c r="H163" i="5"/>
  <c r="H151" i="5"/>
  <c r="H139" i="5"/>
  <c r="H127" i="5"/>
  <c r="H115" i="5"/>
  <c r="H90" i="5"/>
  <c r="H78" i="5"/>
  <c r="H53" i="5"/>
  <c r="H41" i="5"/>
  <c r="H28" i="5"/>
  <c r="H16" i="5"/>
  <c r="H446" i="8"/>
  <c r="H433" i="8"/>
  <c r="H383" i="8"/>
  <c r="H359" i="8"/>
  <c r="H347" i="8"/>
  <c r="H335" i="8"/>
  <c r="H299" i="8"/>
  <c r="H287" i="8"/>
  <c r="H275" i="8"/>
  <c r="H680" i="5"/>
  <c r="I491" i="9"/>
  <c r="I467" i="9"/>
  <c r="I442" i="9"/>
  <c r="I417" i="9"/>
  <c r="I393" i="9"/>
  <c r="I368" i="9"/>
  <c r="I344" i="9"/>
  <c r="I320" i="9"/>
  <c r="I296" i="9"/>
  <c r="I271" i="9"/>
  <c r="I247" i="9"/>
  <c r="I223" i="9"/>
  <c r="I199" i="9"/>
  <c r="H112" i="5"/>
  <c r="H521" i="8"/>
  <c r="I645" i="3"/>
  <c r="H658" i="5"/>
  <c r="I530" i="9"/>
  <c r="H314" i="2"/>
  <c r="H146" i="2"/>
  <c r="I488" i="3"/>
  <c r="I392" i="3"/>
  <c r="I246" i="3"/>
  <c r="I222" i="3"/>
  <c r="I30" i="3"/>
  <c r="I507" i="9"/>
  <c r="I483" i="9"/>
  <c r="I459" i="9"/>
  <c r="I433" i="9"/>
  <c r="I409" i="9"/>
  <c r="I384" i="9"/>
  <c r="I360" i="9"/>
  <c r="I336" i="9"/>
  <c r="I312" i="9"/>
  <c r="I288" i="9"/>
  <c r="I263" i="9"/>
  <c r="I239" i="9"/>
  <c r="I215" i="9"/>
  <c r="I505" i="9"/>
  <c r="I457" i="9"/>
  <c r="I431" i="9"/>
  <c r="I407" i="9"/>
  <c r="I382" i="9"/>
  <c r="I334" i="9"/>
  <c r="I310" i="9"/>
  <c r="I286" i="9"/>
  <c r="I261" i="9"/>
  <c r="I237" i="9"/>
  <c r="H607" i="7"/>
  <c r="H640" i="7"/>
  <c r="I503" i="9"/>
  <c r="I479" i="9"/>
  <c r="I455" i="9"/>
  <c r="I429" i="9"/>
  <c r="I405" i="9"/>
  <c r="I380" i="9"/>
  <c r="I356" i="9"/>
  <c r="I332" i="9"/>
  <c r="I308" i="9"/>
  <c r="I284" i="9"/>
  <c r="I259" i="9"/>
  <c r="I235" i="9"/>
  <c r="I211" i="9"/>
  <c r="H351" i="8"/>
  <c r="H339" i="8"/>
  <c r="H327" i="8"/>
  <c r="H315" i="8"/>
  <c r="H303" i="8"/>
  <c r="H50" i="8"/>
  <c r="H522" i="5"/>
  <c r="I525" i="3"/>
  <c r="H536" i="5"/>
  <c r="I543" i="3"/>
  <c r="H544" i="4"/>
  <c r="I545" i="9"/>
  <c r="I548" i="9"/>
  <c r="I555" i="3"/>
  <c r="H557" i="8"/>
  <c r="I559" i="3"/>
  <c r="H263" i="2"/>
  <c r="I501" i="9"/>
  <c r="I427" i="9"/>
  <c r="I403" i="9"/>
  <c r="I378" i="9"/>
  <c r="I354" i="9"/>
  <c r="I330" i="9"/>
  <c r="I306" i="9"/>
  <c r="I282" i="9"/>
  <c r="I257" i="9"/>
  <c r="I233" i="9"/>
  <c r="I209" i="9"/>
  <c r="H560" i="2"/>
  <c r="I532" i="9"/>
  <c r="I55" i="78"/>
  <c r="H614" i="1"/>
  <c r="I628" i="3"/>
  <c r="I625" i="9"/>
  <c r="H531" i="8"/>
  <c r="I469" i="9"/>
  <c r="I445" i="9"/>
  <c r="I419" i="9"/>
  <c r="I395" i="9"/>
  <c r="I370" i="9"/>
  <c r="I346" i="9"/>
  <c r="I322" i="9"/>
  <c r="I273" i="9"/>
  <c r="I249" i="9"/>
  <c r="I225" i="9"/>
  <c r="I201" i="9"/>
  <c r="H366" i="8"/>
  <c r="H211" i="5"/>
  <c r="H4" i="5"/>
  <c r="H323" i="8"/>
  <c r="I550" i="3"/>
  <c r="H646" i="5"/>
  <c r="I11" i="78"/>
  <c r="H291" i="8"/>
  <c r="H659" i="7"/>
  <c r="H694" i="7"/>
  <c r="H523" i="5"/>
  <c r="H607" i="4"/>
  <c r="H473" i="5"/>
  <c r="H171" i="8"/>
  <c r="H118" i="5"/>
  <c r="H619" i="5"/>
  <c r="H187" i="5"/>
  <c r="H495" i="8"/>
  <c r="H45" i="5"/>
  <c r="H32" i="5"/>
  <c r="H20" i="5"/>
  <c r="H8" i="5"/>
  <c r="H438" i="8"/>
  <c r="H279" i="8"/>
  <c r="H93" i="5"/>
  <c r="H81" i="5"/>
  <c r="H69" i="5"/>
  <c r="H57" i="5"/>
  <c r="H31" i="5"/>
  <c r="H19" i="5"/>
  <c r="H654" i="8"/>
  <c r="I93" i="78"/>
  <c r="H354" i="8"/>
  <c r="H342" i="8"/>
  <c r="H294" i="8"/>
  <c r="H258" i="8"/>
  <c r="H246" i="8"/>
  <c r="H138" i="8"/>
  <c r="H644" i="4"/>
  <c r="J694" i="7"/>
  <c r="J699" i="7"/>
  <c r="H674" i="7"/>
  <c r="J548" i="7"/>
  <c r="H318" i="8"/>
  <c r="H302" i="8"/>
  <c r="H38" i="2"/>
  <c r="I330" i="3"/>
  <c r="I282" i="3"/>
  <c r="I186" i="3"/>
  <c r="I138" i="3"/>
  <c r="I90" i="3"/>
  <c r="I686" i="4"/>
  <c r="H685" i="4"/>
  <c r="H695" i="5"/>
  <c r="I633" i="9"/>
  <c r="H627" i="5"/>
  <c r="H629" i="4"/>
  <c r="I616" i="3"/>
  <c r="H631" i="5"/>
  <c r="H642" i="8"/>
  <c r="I650" i="9"/>
  <c r="I135" i="78"/>
  <c r="H683" i="5"/>
  <c r="K115" i="78"/>
  <c r="I77" i="9"/>
  <c r="H270" i="8"/>
  <c r="I174" i="9"/>
  <c r="I737" i="3"/>
  <c r="I606" i="3"/>
  <c r="H521" i="5"/>
  <c r="H509" i="5"/>
  <c r="H461" i="5"/>
  <c r="H267" i="8"/>
  <c r="H38" i="8"/>
  <c r="H263" i="8"/>
  <c r="H88" i="5"/>
  <c r="H223" i="4"/>
  <c r="H511" i="5"/>
  <c r="H499" i="5"/>
  <c r="H487" i="5"/>
  <c r="H463" i="5"/>
  <c r="H451" i="5"/>
  <c r="H439" i="5"/>
  <c r="H426" i="5"/>
  <c r="H413" i="5"/>
  <c r="H401" i="5"/>
  <c r="H376" i="5"/>
  <c r="H352" i="5"/>
  <c r="H328" i="5"/>
  <c r="H316" i="5"/>
  <c r="H304" i="5"/>
  <c r="H280" i="5"/>
  <c r="H268" i="5"/>
  <c r="H256" i="5"/>
  <c r="H244" i="5"/>
  <c r="H232" i="5"/>
  <c r="H220" i="5"/>
  <c r="H208" i="5"/>
  <c r="H196" i="5"/>
  <c r="H184" i="5"/>
  <c r="H160" i="5"/>
  <c r="H148" i="5"/>
  <c r="H136" i="5"/>
  <c r="H124" i="5"/>
  <c r="H111" i="5"/>
  <c r="H99" i="5"/>
  <c r="H87" i="5"/>
  <c r="H75" i="5"/>
  <c r="H63" i="5"/>
  <c r="H50" i="5"/>
  <c r="H37" i="5"/>
  <c r="H25" i="5"/>
  <c r="H13" i="5"/>
  <c r="H492" i="8"/>
  <c r="H480" i="8"/>
  <c r="H468" i="8"/>
  <c r="H394" i="8"/>
  <c r="H320" i="8"/>
  <c r="H308" i="8"/>
  <c r="H296" i="8"/>
  <c r="H284" i="8"/>
  <c r="H272" i="8"/>
  <c r="H260" i="8"/>
  <c r="H248" i="8"/>
  <c r="H236" i="8"/>
  <c r="H224" i="8"/>
  <c r="H212" i="8"/>
  <c r="H200" i="8"/>
  <c r="H188" i="8"/>
  <c r="H176" i="8"/>
  <c r="H164" i="8"/>
  <c r="H152" i="8"/>
  <c r="H128" i="8"/>
  <c r="H116" i="8"/>
  <c r="H103" i="8"/>
  <c r="H91" i="8"/>
  <c r="H67" i="8"/>
  <c r="H55" i="8"/>
  <c r="H43" i="8"/>
  <c r="H31" i="8"/>
  <c r="H534" i="4"/>
  <c r="I539" i="9"/>
  <c r="I554" i="3"/>
  <c r="H612" i="8"/>
  <c r="H588" i="8"/>
  <c r="H576" i="8"/>
  <c r="I38" i="78"/>
  <c r="J613" i="1"/>
  <c r="H449" i="5"/>
  <c r="H147" i="8"/>
  <c r="H86" i="8"/>
  <c r="H7" i="5"/>
  <c r="I570" i="3"/>
  <c r="H483" i="8"/>
  <c r="H251" i="8"/>
  <c r="H239" i="8"/>
  <c r="H227" i="8"/>
  <c r="H143" i="8"/>
  <c r="H131" i="8"/>
  <c r="H119" i="8"/>
  <c r="H107" i="8"/>
  <c r="I749" i="9"/>
  <c r="H234" i="8"/>
  <c r="H222" i="8"/>
  <c r="H696" i="7"/>
  <c r="H363" i="8"/>
  <c r="H61" i="8"/>
  <c r="I725" i="3"/>
  <c r="H507" i="8"/>
  <c r="H421" i="8"/>
  <c r="H215" i="8"/>
  <c r="H684" i="7"/>
  <c r="H350" i="5"/>
  <c r="H290" i="5"/>
  <c r="H278" i="5"/>
  <c r="H502" i="8"/>
  <c r="H490" i="8"/>
  <c r="H210" i="8"/>
  <c r="I696" i="5"/>
  <c r="H446" i="1"/>
  <c r="H672" i="1"/>
  <c r="H203" i="8"/>
  <c r="H191" i="8"/>
  <c r="H94" i="8"/>
  <c r="H64" i="5"/>
  <c r="H51" i="5"/>
  <c r="I701" i="3"/>
  <c r="H549" i="2"/>
  <c r="I48" i="3"/>
  <c r="I12" i="3"/>
  <c r="H471" i="8"/>
  <c r="H459" i="8"/>
  <c r="H409" i="8"/>
  <c r="H397" i="8"/>
  <c r="H371" i="8"/>
  <c r="H173" i="5"/>
  <c r="H198" i="8"/>
  <c r="I689" i="3"/>
  <c r="H538" i="8"/>
  <c r="H514" i="5"/>
  <c r="H692" i="5"/>
  <c r="I466" i="9"/>
  <c r="I416" i="9"/>
  <c r="I343" i="9"/>
  <c r="I319" i="9"/>
  <c r="I295" i="9"/>
  <c r="H475" i="5"/>
  <c r="H406" i="8"/>
  <c r="H380" i="8"/>
  <c r="H368" i="8"/>
  <c r="H356" i="8"/>
  <c r="H596" i="7"/>
  <c r="H255" i="8"/>
  <c r="H290" i="8"/>
  <c r="H278" i="8"/>
  <c r="H266" i="8"/>
  <c r="H528" i="2"/>
  <c r="I64" i="78"/>
  <c r="H633" i="4"/>
  <c r="I639" i="3"/>
  <c r="H659" i="1"/>
  <c r="H490" i="5"/>
  <c r="H179" i="8"/>
  <c r="I73" i="78"/>
  <c r="H657" i="5"/>
  <c r="H645" i="5"/>
  <c r="I92" i="78"/>
  <c r="H660" i="8"/>
  <c r="I642" i="3"/>
  <c r="H655" i="5"/>
  <c r="H10" i="2"/>
  <c r="I290" i="3"/>
  <c r="H158" i="8"/>
  <c r="H49" i="8"/>
  <c r="H544" i="5"/>
  <c r="I525" i="9"/>
  <c r="H326" i="5"/>
  <c r="H478" i="8"/>
  <c r="H677" i="8"/>
  <c r="I141" i="78"/>
  <c r="H82" i="5"/>
  <c r="H511" i="8"/>
  <c r="H243" i="8"/>
  <c r="H134" i="8"/>
  <c r="H671" i="4"/>
  <c r="H497" i="5"/>
  <c r="H97" i="5"/>
  <c r="H61" i="5"/>
  <c r="H48" i="5"/>
  <c r="H665" i="1"/>
  <c r="H555" i="5"/>
  <c r="H558" i="8"/>
  <c r="H699" i="1"/>
  <c r="H106" i="5"/>
  <c r="H413" i="8"/>
  <c r="H135" i="8"/>
  <c r="I684" i="5"/>
  <c r="I594" i="3"/>
  <c r="I582" i="3"/>
  <c r="H605" i="1"/>
  <c r="H311" i="8"/>
  <c r="H82" i="8"/>
  <c r="H414" i="5"/>
  <c r="I656" i="3"/>
  <c r="H424" i="5"/>
  <c r="H510" i="8"/>
  <c r="H498" i="8"/>
  <c r="H37" i="8"/>
  <c r="H581" i="1"/>
  <c r="H436" i="5"/>
  <c r="H502" i="5"/>
  <c r="H167" i="8"/>
  <c r="H186" i="8"/>
  <c r="H174" i="8"/>
  <c r="I631" i="9"/>
  <c r="H533" i="2"/>
  <c r="H653" i="4"/>
  <c r="I691" i="4"/>
  <c r="I678" i="4"/>
  <c r="H206" i="8"/>
  <c r="H152" i="5"/>
  <c r="H551" i="5"/>
  <c r="I606" i="9"/>
  <c r="I594" i="9"/>
  <c r="I582" i="9"/>
  <c r="I570" i="9"/>
  <c r="H609" i="5"/>
  <c r="H597" i="5"/>
  <c r="H585" i="5"/>
  <c r="H573" i="5"/>
  <c r="I27" i="78"/>
  <c r="I15" i="78"/>
  <c r="H611" i="4"/>
  <c r="H604" i="8"/>
  <c r="H592" i="8"/>
  <c r="H580" i="8"/>
  <c r="H568" i="8"/>
  <c r="H5" i="8"/>
  <c r="H478" i="5"/>
  <c r="H70" i="8"/>
  <c r="H26" i="5"/>
  <c r="H266" i="5"/>
  <c r="H550" i="1"/>
  <c r="I654" i="3"/>
  <c r="I677" i="5"/>
  <c r="H499" i="8"/>
  <c r="H231" i="8"/>
  <c r="H346" i="5"/>
  <c r="H44" i="5"/>
  <c r="H621" i="4"/>
  <c r="H38" i="5"/>
  <c r="H126" i="8"/>
  <c r="H552" i="1"/>
  <c r="H517" i="5"/>
  <c r="H469" i="5"/>
  <c r="H334" i="5"/>
  <c r="H508" i="8"/>
  <c r="H549" i="7"/>
  <c r="H568" i="1"/>
  <c r="I605" i="9"/>
  <c r="I593" i="9"/>
  <c r="I581" i="9"/>
  <c r="I569" i="9"/>
  <c r="H596" i="5"/>
  <c r="H584" i="5"/>
  <c r="H660" i="5"/>
  <c r="H14" i="5"/>
  <c r="H129" i="14"/>
  <c r="I530" i="3"/>
  <c r="I90" i="78"/>
  <c r="H122" i="8"/>
  <c r="H647" i="1"/>
  <c r="H353" i="5"/>
  <c r="H221" i="5"/>
  <c r="I526" i="3"/>
  <c r="H158" i="5"/>
  <c r="H162" i="8"/>
  <c r="I619" i="9"/>
  <c r="I637" i="3"/>
  <c r="H648" i="8"/>
  <c r="H568" i="4"/>
  <c r="H159" i="8"/>
  <c r="H110" i="8"/>
  <c r="H25" i="8"/>
  <c r="H82" i="2"/>
  <c r="H200" i="5"/>
  <c r="H531" i="2"/>
  <c r="H542" i="2"/>
  <c r="H547" i="8"/>
  <c r="H709" i="8"/>
  <c r="H285" i="2"/>
  <c r="H523" i="8"/>
  <c r="H532" i="2"/>
  <c r="H35" i="5"/>
  <c r="H627" i="4"/>
  <c r="H122" i="5"/>
  <c r="H635" i="1"/>
  <c r="H633" i="5"/>
  <c r="H505" i="5"/>
  <c r="H486" i="8"/>
  <c r="I524" i="9"/>
  <c r="H161" i="14"/>
  <c r="H627" i="1"/>
  <c r="I499" i="9"/>
  <c r="I475" i="9"/>
  <c r="I451" i="9"/>
  <c r="I425" i="9"/>
  <c r="I401" i="9"/>
  <c r="I376" i="9"/>
  <c r="I352" i="9"/>
  <c r="I328" i="9"/>
  <c r="I304" i="9"/>
  <c r="I280" i="9"/>
  <c r="I255" i="9"/>
  <c r="I231" i="9"/>
  <c r="I207" i="9"/>
  <c r="H617" i="8"/>
  <c r="H359" i="4"/>
  <c r="H479" i="5"/>
  <c r="H455" i="5"/>
  <c r="H430" i="5"/>
  <c r="H344" i="5"/>
  <c r="H332" i="5"/>
  <c r="H320" i="5"/>
  <c r="H308" i="5"/>
  <c r="H296" i="5"/>
  <c r="H224" i="5"/>
  <c r="H212" i="5"/>
  <c r="H188" i="5"/>
  <c r="H176" i="5"/>
  <c r="H140" i="5"/>
  <c r="H128" i="5"/>
  <c r="H116" i="5"/>
  <c r="H103" i="5"/>
  <c r="H91" i="5"/>
  <c r="H79" i="5"/>
  <c r="H67" i="5"/>
  <c r="H42" i="5"/>
  <c r="H17" i="5"/>
  <c r="H5" i="5"/>
  <c r="H398" i="8"/>
  <c r="H312" i="8"/>
  <c r="H300" i="8"/>
  <c r="H288" i="8"/>
  <c r="H276" i="8"/>
  <c r="H264" i="8"/>
  <c r="H252" i="8"/>
  <c r="H228" i="8"/>
  <c r="H216" i="8"/>
  <c r="H192" i="8"/>
  <c r="H180" i="8"/>
  <c r="H168" i="8"/>
  <c r="H156" i="8"/>
  <c r="H144" i="8"/>
  <c r="H132" i="8"/>
  <c r="H95" i="8"/>
  <c r="H83" i="8"/>
  <c r="H71" i="8"/>
  <c r="H59" i="8"/>
  <c r="H47" i="8"/>
  <c r="H35" i="8"/>
  <c r="H23" i="8"/>
  <c r="H547" i="5"/>
  <c r="H648" i="5"/>
  <c r="I103" i="78"/>
  <c r="H338" i="5"/>
  <c r="H314" i="5"/>
  <c r="H242" i="5"/>
  <c r="H230" i="5"/>
  <c r="H206" i="5"/>
  <c r="H150" i="8"/>
  <c r="H116" i="14"/>
  <c r="J678" i="1"/>
  <c r="H299" i="5"/>
  <c r="H275" i="5"/>
  <c r="H239" i="5"/>
  <c r="H179" i="5"/>
  <c r="H219" i="8"/>
  <c r="H358" i="5"/>
  <c r="H322" i="5"/>
  <c r="H298" i="5"/>
  <c r="H474" i="8"/>
  <c r="H230" i="8"/>
  <c r="H218" i="8"/>
  <c r="H194" i="8"/>
  <c r="H170" i="8"/>
  <c r="H393" i="5"/>
  <c r="H204" i="8"/>
  <c r="H120" i="8"/>
  <c r="H155" i="8"/>
  <c r="H608" i="5"/>
  <c r="H209" i="5"/>
  <c r="H137" i="5"/>
  <c r="H182" i="5"/>
  <c r="H522" i="4"/>
  <c r="H450" i="8"/>
  <c r="H207" i="8"/>
  <c r="H74" i="8"/>
  <c r="H262" i="5"/>
  <c r="H93" i="2"/>
  <c r="H443" i="5"/>
  <c r="H284" i="5"/>
  <c r="H164" i="5"/>
  <c r="H472" i="8"/>
  <c r="H108" i="8"/>
  <c r="H159" i="14"/>
  <c r="H540" i="7"/>
  <c r="H329" i="5"/>
  <c r="H555" i="4"/>
  <c r="H85" i="5"/>
  <c r="I679" i="4"/>
  <c r="I667" i="4"/>
  <c r="I690" i="5"/>
  <c r="I678" i="5"/>
  <c r="J666" i="1"/>
  <c r="J679" i="1"/>
  <c r="J690" i="1"/>
  <c r="H534" i="5"/>
  <c r="I537" i="3"/>
  <c r="H395" i="5"/>
  <c r="H274" i="5"/>
  <c r="H142" i="5"/>
  <c r="H149" i="14"/>
  <c r="H600" i="4"/>
  <c r="H588" i="4"/>
  <c r="I650" i="3"/>
  <c r="H651" i="5"/>
  <c r="I98" i="78"/>
  <c r="I86" i="78"/>
  <c r="H200" i="1"/>
  <c r="H496" i="8"/>
  <c r="H135" i="14"/>
  <c r="H123" i="14"/>
  <c r="H541" i="5"/>
  <c r="H58" i="8"/>
  <c r="H46" i="8"/>
  <c r="H293" i="5"/>
  <c r="H652" i="7"/>
  <c r="J673" i="7"/>
  <c r="H712" i="7"/>
  <c r="H411" i="5"/>
  <c r="H146" i="5"/>
  <c r="H330" i="8"/>
  <c r="H114" i="8"/>
  <c r="I5" i="78"/>
  <c r="H11" i="8"/>
  <c r="H554" i="8"/>
  <c r="I31" i="78"/>
  <c r="H614" i="5"/>
  <c r="H408" i="5"/>
  <c r="H425" i="8"/>
  <c r="H26" i="8"/>
  <c r="H214" i="5"/>
  <c r="H202" i="5"/>
  <c r="H154" i="5"/>
  <c r="H130" i="5"/>
  <c r="H97" i="8"/>
  <c r="I678" i="3"/>
  <c r="H125" i="14"/>
  <c r="H528" i="1"/>
  <c r="H554" i="5"/>
  <c r="I563" i="3"/>
  <c r="H564" i="4"/>
  <c r="H631" i="8"/>
  <c r="I33" i="78"/>
  <c r="H575" i="4"/>
  <c r="H503" i="5"/>
  <c r="H417" i="5"/>
  <c r="H380" i="5"/>
  <c r="H260" i="5"/>
  <c r="H522" i="8"/>
  <c r="I558" i="3"/>
  <c r="H560" i="8"/>
  <c r="H561" i="8"/>
  <c r="H564" i="7"/>
  <c r="I544" i="9"/>
  <c r="H694" i="5"/>
  <c r="I531" i="9"/>
  <c r="J634" i="1"/>
  <c r="H530" i="8"/>
  <c r="H282" i="8"/>
  <c r="H635" i="8"/>
  <c r="H574" i="8"/>
  <c r="H565" i="2"/>
  <c r="AV3" i="1"/>
  <c r="H536" i="2"/>
  <c r="H548" i="1"/>
  <c r="H556" i="2"/>
  <c r="H622" i="8"/>
  <c r="H634" i="1"/>
  <c r="I44" i="78"/>
  <c r="H617" i="1"/>
  <c r="I540" i="9"/>
  <c r="H7" i="8"/>
  <c r="H538" i="5"/>
  <c r="H545" i="2"/>
  <c r="H551" i="1"/>
  <c r="H550" i="8"/>
  <c r="H526" i="8"/>
  <c r="I4" i="78"/>
  <c r="I596" i="3"/>
  <c r="I584" i="3"/>
  <c r="I572" i="3"/>
  <c r="H607" i="1"/>
  <c r="H595" i="1"/>
  <c r="I608" i="9"/>
  <c r="I596" i="9"/>
  <c r="I584" i="9"/>
  <c r="I572" i="9"/>
  <c r="H599" i="5"/>
  <c r="H575" i="5"/>
  <c r="I17" i="78"/>
  <c r="H570" i="8"/>
  <c r="I630" i="3"/>
  <c r="I618" i="3"/>
  <c r="I627" i="9"/>
  <c r="I615" i="9"/>
  <c r="H621" i="5"/>
  <c r="H628" i="1"/>
  <c r="H634" i="5"/>
  <c r="H644" i="1"/>
  <c r="I639" i="9"/>
  <c r="H656" i="8"/>
  <c r="H646" i="7"/>
  <c r="H649" i="1"/>
  <c r="I137" i="78"/>
  <c r="I721" i="9"/>
  <c r="I709" i="9"/>
  <c r="H733" i="7"/>
  <c r="H529" i="2"/>
  <c r="H531" i="5"/>
  <c r="I541" i="3"/>
  <c r="I526" i="9"/>
  <c r="H542" i="5"/>
  <c r="I79" i="78"/>
  <c r="H687" i="4"/>
  <c r="H697" i="5"/>
  <c r="H685" i="5"/>
  <c r="H673" i="5"/>
  <c r="H661" i="1"/>
  <c r="H629" i="8"/>
  <c r="I498" i="9"/>
  <c r="I474" i="9"/>
  <c r="I400" i="9"/>
  <c r="I303" i="9"/>
  <c r="I279" i="9"/>
  <c r="I230" i="9"/>
  <c r="H384" i="8"/>
  <c r="H372" i="8"/>
  <c r="H360" i="8"/>
  <c r="H348" i="8"/>
  <c r="I48" i="78"/>
  <c r="I614" i="3"/>
  <c r="I627" i="3"/>
  <c r="I636" i="9"/>
  <c r="I624" i="9"/>
  <c r="H618" i="5"/>
  <c r="H419" i="5"/>
  <c r="I661" i="9"/>
  <c r="I649" i="9"/>
  <c r="H653" i="8"/>
  <c r="H682" i="8"/>
  <c r="H670" i="8"/>
  <c r="I158" i="78"/>
  <c r="I146" i="78"/>
  <c r="I523" i="9"/>
  <c r="H678" i="1"/>
  <c r="H564" i="2"/>
  <c r="H563" i="2"/>
  <c r="H475" i="1"/>
  <c r="H103" i="1"/>
  <c r="I621" i="3"/>
  <c r="I630" i="9"/>
  <c r="I618" i="9"/>
  <c r="H624" i="5"/>
  <c r="J647" i="7"/>
  <c r="H433" i="5"/>
  <c r="H287" i="5"/>
  <c r="H487" i="8"/>
  <c r="H475" i="8"/>
  <c r="H463" i="8"/>
  <c r="H8" i="8"/>
  <c r="H534" i="8"/>
  <c r="I631" i="3"/>
  <c r="I502" i="9"/>
  <c r="I478" i="9"/>
  <c r="I428" i="9"/>
  <c r="I379" i="9"/>
  <c r="I331" i="9"/>
  <c r="I307" i="9"/>
  <c r="I283" i="9"/>
  <c r="J646" i="7"/>
  <c r="I146" i="3"/>
  <c r="I110" i="3"/>
  <c r="I38" i="3"/>
  <c r="I26" i="3"/>
  <c r="H516" i="5"/>
  <c r="H504" i="5"/>
  <c r="H492" i="5"/>
  <c r="H480" i="5"/>
  <c r="H468" i="5"/>
  <c r="H418" i="5"/>
  <c r="H406" i="5"/>
  <c r="H394" i="5"/>
  <c r="H381" i="5"/>
  <c r="H357" i="5"/>
  <c r="H345" i="5"/>
  <c r="H333" i="5"/>
  <c r="H309" i="5"/>
  <c r="H297" i="5"/>
  <c r="H285" i="5"/>
  <c r="H273" i="5"/>
  <c r="H261" i="5"/>
  <c r="H249" i="5"/>
  <c r="H237" i="5"/>
  <c r="H213" i="5"/>
  <c r="H189" i="5"/>
  <c r="H177" i="5"/>
  <c r="H165" i="5"/>
  <c r="H153" i="5"/>
  <c r="H141" i="5"/>
  <c r="H129" i="5"/>
  <c r="H117" i="5"/>
  <c r="H104" i="5"/>
  <c r="H92" i="5"/>
  <c r="H80" i="5"/>
  <c r="H68" i="5"/>
  <c r="H56" i="5"/>
  <c r="H43" i="5"/>
  <c r="H30" i="5"/>
  <c r="H18" i="5"/>
  <c r="H6" i="5"/>
  <c r="H509" i="8"/>
  <c r="H497" i="8"/>
  <c r="H485" i="8"/>
  <c r="H461" i="8"/>
  <c r="H448" i="8"/>
  <c r="H423" i="8"/>
  <c r="H411" i="8"/>
  <c r="H399" i="8"/>
  <c r="H385" i="8"/>
  <c r="H373" i="8"/>
  <c r="H361" i="8"/>
  <c r="H349" i="8"/>
  <c r="H337" i="8"/>
  <c r="H325" i="8"/>
  <c r="H313" i="8"/>
  <c r="H301" i="8"/>
  <c r="H289" i="8"/>
  <c r="H277" i="8"/>
  <c r="H265" i="8"/>
  <c r="H253" i="8"/>
  <c r="H241" i="8"/>
  <c r="H229" i="8"/>
  <c r="H205" i="8"/>
  <c r="H193" i="8"/>
  <c r="H181" i="8"/>
  <c r="H169" i="8"/>
  <c r="H157" i="8"/>
  <c r="H145" i="8"/>
  <c r="H133" i="8"/>
  <c r="H121" i="8"/>
  <c r="H109" i="8"/>
  <c r="H96" i="8"/>
  <c r="H84" i="8"/>
  <c r="I607" i="9"/>
  <c r="H581" i="8"/>
  <c r="I46" i="78"/>
  <c r="H673" i="4"/>
  <c r="H533" i="8"/>
  <c r="H34" i="8"/>
  <c r="H22" i="8"/>
  <c r="I535" i="9"/>
  <c r="H549" i="8"/>
  <c r="H603" i="8"/>
  <c r="H402" i="5"/>
  <c r="H389" i="5"/>
  <c r="H317" i="5"/>
  <c r="H305" i="5"/>
  <c r="H269" i="5"/>
  <c r="H257" i="5"/>
  <c r="H245" i="5"/>
  <c r="H233" i="5"/>
  <c r="H161" i="5"/>
  <c r="H100" i="5"/>
  <c r="H505" i="8"/>
  <c r="H407" i="8"/>
  <c r="H381" i="8"/>
  <c r="H357" i="8"/>
  <c r="H345" i="8"/>
  <c r="H321" i="8"/>
  <c r="H261" i="8"/>
  <c r="H528" i="5"/>
  <c r="H543" i="1"/>
  <c r="H668" i="8"/>
  <c r="J122" i="8"/>
  <c r="H453" i="8"/>
  <c r="H543" i="5"/>
  <c r="I549" i="9"/>
  <c r="I553" i="9"/>
  <c r="I612" i="3"/>
  <c r="I600" i="3"/>
  <c r="H625" i="5"/>
  <c r="I69" i="78"/>
  <c r="I619" i="3"/>
  <c r="H473" i="8"/>
  <c r="H72" i="8"/>
  <c r="H60" i="8"/>
  <c r="I595" i="9"/>
  <c r="I583" i="9"/>
  <c r="H598" i="5"/>
  <c r="H586" i="5"/>
  <c r="H574" i="5"/>
  <c r="I28" i="78"/>
  <c r="I629" i="3"/>
  <c r="I617" i="3"/>
  <c r="H672" i="5"/>
  <c r="J588" i="7"/>
  <c r="H333" i="8"/>
  <c r="I120" i="78"/>
  <c r="H386" i="5"/>
  <c r="H254" i="5"/>
  <c r="H520" i="5"/>
  <c r="H508" i="5"/>
  <c r="H472" i="5"/>
  <c r="H398" i="5"/>
  <c r="H385" i="5"/>
  <c r="H373" i="5"/>
  <c r="H361" i="5"/>
  <c r="H349" i="5"/>
  <c r="I546" i="3"/>
  <c r="H642" i="5"/>
  <c r="H251" i="5"/>
  <c r="H167" i="5"/>
  <c r="H155" i="5"/>
  <c r="H401" i="8"/>
  <c r="J604" i="7"/>
  <c r="H569" i="8"/>
  <c r="I34" i="78"/>
  <c r="H632" i="5"/>
  <c r="H336" i="8"/>
  <c r="H591" i="8"/>
  <c r="H493" i="8"/>
  <c r="H481" i="8"/>
  <c r="H395" i="8"/>
  <c r="H309" i="8"/>
  <c r="I550" i="9"/>
  <c r="J380" i="1"/>
  <c r="I26" i="78"/>
  <c r="I14" i="78"/>
  <c r="H341" i="5"/>
  <c r="H249" i="8"/>
  <c r="H225" i="8"/>
  <c r="H213" i="8"/>
  <c r="H201" i="8"/>
  <c r="H189" i="8"/>
  <c r="H177" i="8"/>
  <c r="H527" i="1"/>
  <c r="H556" i="5"/>
  <c r="I588" i="3"/>
  <c r="I576" i="3"/>
  <c r="I564" i="3"/>
  <c r="J634" i="7"/>
  <c r="H383" i="5"/>
  <c r="I597" i="9"/>
  <c r="H650" i="5"/>
  <c r="I651" i="9"/>
  <c r="H655" i="8"/>
  <c r="H615" i="8"/>
  <c r="H559" i="8"/>
  <c r="H562" i="8"/>
  <c r="I579" i="3"/>
  <c r="I567" i="3"/>
  <c r="I567" i="9"/>
  <c r="I556" i="9"/>
  <c r="H639" i="5"/>
  <c r="H325" i="5"/>
  <c r="I616" i="9"/>
  <c r="H240" i="8"/>
  <c r="H526" i="5"/>
  <c r="I547" i="3"/>
  <c r="I547" i="9"/>
  <c r="I551" i="3"/>
  <c r="I551" i="9"/>
  <c r="H553" i="8"/>
  <c r="H597" i="4"/>
  <c r="H585" i="4"/>
  <c r="H640" i="8"/>
  <c r="H579" i="8"/>
  <c r="H635" i="5"/>
  <c r="H117" i="8"/>
  <c r="I634" i="9"/>
  <c r="H669" i="4"/>
  <c r="H23" i="5"/>
  <c r="H550" i="2"/>
  <c r="H496" i="5"/>
  <c r="H396" i="5"/>
  <c r="H387" i="8"/>
  <c r="H375" i="8"/>
  <c r="H123" i="8"/>
  <c r="H111" i="8"/>
  <c r="H98" i="8"/>
  <c r="H62" i="8"/>
  <c r="I609" i="3"/>
  <c r="I628" i="9"/>
  <c r="I362" i="3"/>
  <c r="I558" i="9"/>
  <c r="I56" i="78"/>
  <c r="H648" i="1"/>
  <c r="I324" i="3"/>
  <c r="I192" i="3"/>
  <c r="H557" i="5"/>
  <c r="H567" i="8"/>
  <c r="H377" i="5"/>
  <c r="H76" i="5"/>
  <c r="H297" i="8"/>
  <c r="H237" i="8"/>
  <c r="H165" i="8"/>
  <c r="H105" i="8"/>
  <c r="H92" i="8"/>
  <c r="I603" i="3"/>
  <c r="H630" i="4"/>
  <c r="I615" i="3"/>
  <c r="H655" i="4"/>
  <c r="H89" i="4"/>
  <c r="H134" i="5"/>
  <c r="H89" i="8"/>
  <c r="H77" i="8"/>
  <c r="H53" i="8"/>
  <c r="H29" i="8"/>
  <c r="H537" i="2"/>
  <c r="I600" i="9"/>
  <c r="I588" i="9"/>
  <c r="I576" i="9"/>
  <c r="I564" i="9"/>
  <c r="H603" i="5"/>
  <c r="H591" i="5"/>
  <c r="H579" i="5"/>
  <c r="H567" i="5"/>
  <c r="I21" i="78"/>
  <c r="I9" i="78"/>
  <c r="H605" i="4"/>
  <c r="I61" i="78"/>
  <c r="I70" i="78"/>
  <c r="I312" i="3"/>
  <c r="I288" i="3"/>
  <c r="J642" i="1"/>
  <c r="H512" i="5"/>
  <c r="H500" i="5"/>
  <c r="H488" i="5"/>
  <c r="H476" i="5"/>
  <c r="H464" i="5"/>
  <c r="I561" i="3"/>
  <c r="H590" i="1"/>
  <c r="H525" i="5"/>
  <c r="I536" i="3"/>
  <c r="I560" i="9"/>
  <c r="I553" i="3"/>
  <c r="I89" i="78"/>
  <c r="H506" i="5"/>
  <c r="H494" i="5"/>
  <c r="H470" i="5"/>
  <c r="H359" i="5"/>
  <c r="H347" i="5"/>
  <c r="H335" i="5"/>
  <c r="H323" i="5"/>
  <c r="H311" i="5"/>
  <c r="H263" i="5"/>
  <c r="I609" i="9"/>
  <c r="H667" i="7"/>
  <c r="H197" i="5"/>
  <c r="H185" i="5"/>
  <c r="H80" i="8"/>
  <c r="H68" i="8"/>
  <c r="J603" i="1"/>
  <c r="H113" i="5"/>
  <c r="I104" i="78"/>
  <c r="H466" i="1"/>
  <c r="H65" i="8"/>
  <c r="H535" i="8"/>
  <c r="H610" i="8"/>
  <c r="H598" i="8"/>
  <c r="H586" i="8"/>
  <c r="H209" i="8"/>
  <c r="H702" i="4"/>
  <c r="H690" i="4"/>
  <c r="H688" i="5"/>
  <c r="I597" i="3"/>
  <c r="I585" i="9"/>
  <c r="H36" i="8"/>
  <c r="I470" i="3"/>
  <c r="H4" i="8"/>
  <c r="H627" i="8"/>
  <c r="H658" i="4"/>
  <c r="H670" i="5"/>
  <c r="H149" i="5"/>
  <c r="H56" i="8"/>
  <c r="H44" i="8"/>
  <c r="H606" i="5"/>
  <c r="H594" i="5"/>
  <c r="I625" i="3"/>
  <c r="H643" i="8"/>
  <c r="I647" i="9"/>
  <c r="H692" i="8"/>
  <c r="H137" i="2"/>
  <c r="H155" i="14"/>
  <c r="H131" i="14"/>
  <c r="H119" i="14"/>
  <c r="H538" i="2"/>
  <c r="I693" i="4"/>
  <c r="I680" i="4"/>
  <c r="J667" i="1"/>
  <c r="I176" i="3"/>
  <c r="I511" i="9"/>
  <c r="I487" i="9"/>
  <c r="I463" i="9"/>
  <c r="I438" i="9"/>
  <c r="I413" i="9"/>
  <c r="I388" i="9"/>
  <c r="I364" i="9"/>
  <c r="I340" i="9"/>
  <c r="I316" i="9"/>
  <c r="I292" i="9"/>
  <c r="I267" i="9"/>
  <c r="I243" i="9"/>
  <c r="I219" i="9"/>
  <c r="I195" i="9"/>
  <c r="H554" i="4"/>
  <c r="H638" i="5"/>
  <c r="H518" i="5"/>
  <c r="H143" i="5"/>
  <c r="I585" i="3"/>
  <c r="H684" i="8"/>
  <c r="I458" i="3"/>
  <c r="H630" i="5"/>
  <c r="H646" i="4"/>
  <c r="H469" i="8"/>
  <c r="H285" i="8"/>
  <c r="H153" i="8"/>
  <c r="H141" i="8"/>
  <c r="I546" i="9"/>
  <c r="I591" i="9"/>
  <c r="H546" i="2"/>
  <c r="H557" i="2"/>
  <c r="I555" i="9"/>
  <c r="H556" i="8"/>
  <c r="I559" i="9"/>
  <c r="I640" i="9"/>
  <c r="I100" i="78"/>
  <c r="H676" i="5"/>
  <c r="H482" i="5"/>
  <c r="H371" i="5"/>
  <c r="H227" i="5"/>
  <c r="H131" i="5"/>
  <c r="H606" i="7"/>
  <c r="H592" i="7"/>
  <c r="I573" i="9"/>
  <c r="I65" i="78"/>
  <c r="H324" i="8"/>
  <c r="I605" i="3"/>
  <c r="I131" i="3"/>
  <c r="H456" i="8"/>
  <c r="H431" i="8"/>
  <c r="H419" i="8"/>
  <c r="I591" i="3"/>
  <c r="H582" i="5"/>
  <c r="H570" i="5"/>
  <c r="H616" i="5"/>
  <c r="J632" i="1"/>
  <c r="H651" i="8"/>
  <c r="H143" i="14"/>
  <c r="H537" i="8"/>
  <c r="H594" i="4"/>
  <c r="H582" i="4"/>
  <c r="H637" i="8"/>
  <c r="H624" i="8"/>
  <c r="J680" i="1"/>
  <c r="I655" i="9"/>
  <c r="H659" i="8"/>
  <c r="H647" i="8"/>
  <c r="H664" i="1"/>
  <c r="I573" i="3"/>
  <c r="H612" i="5"/>
  <c r="H588" i="5"/>
  <c r="H620" i="7"/>
  <c r="I607" i="3"/>
  <c r="J674" i="2"/>
  <c r="H368" i="5"/>
  <c r="H284" i="2"/>
  <c r="H260" i="2"/>
  <c r="H248" i="2"/>
  <c r="H602" i="7"/>
  <c r="H576" i="7"/>
  <c r="I593" i="3"/>
  <c r="I109" i="78"/>
  <c r="H482" i="8"/>
  <c r="H408" i="8"/>
  <c r="H396" i="8"/>
  <c r="H382" i="8"/>
  <c r="H370" i="8"/>
  <c r="H334" i="8"/>
  <c r="H32" i="8"/>
  <c r="I40" i="78"/>
  <c r="I622" i="9"/>
  <c r="H628" i="5"/>
  <c r="H639" i="4"/>
  <c r="H680" i="8"/>
  <c r="H699" i="7"/>
  <c r="H638" i="7"/>
  <c r="I523" i="3"/>
  <c r="H538" i="4"/>
  <c r="I549" i="3"/>
  <c r="H652" i="1"/>
  <c r="I116" i="78"/>
  <c r="H500" i="8"/>
  <c r="H488" i="8"/>
  <c r="H402" i="8"/>
  <c r="H388" i="8"/>
  <c r="H376" i="8"/>
  <c r="H352" i="8"/>
  <c r="H340" i="8"/>
  <c r="H328" i="8"/>
  <c r="H288" i="2"/>
  <c r="I376" i="3"/>
  <c r="I328" i="3"/>
  <c r="H400" i="8"/>
  <c r="H386" i="8"/>
  <c r="H374" i="8"/>
  <c r="H362" i="8"/>
  <c r="H350" i="8"/>
  <c r="H395" i="1"/>
  <c r="H334" i="2"/>
  <c r="H178" i="2"/>
  <c r="H48" i="8"/>
  <c r="H24" i="8"/>
  <c r="I545" i="3"/>
  <c r="I78" i="78"/>
  <c r="I446" i="3"/>
  <c r="H616" i="7"/>
  <c r="H671" i="1"/>
  <c r="J671" i="1"/>
  <c r="H444" i="8"/>
  <c r="H369" i="8"/>
  <c r="H129" i="8"/>
  <c r="I531" i="3"/>
  <c r="I540" i="3"/>
  <c r="I12" i="78"/>
  <c r="H613" i="8"/>
  <c r="H601" i="8"/>
  <c r="J687" i="2"/>
  <c r="I694" i="4"/>
  <c r="H562" i="2"/>
  <c r="J681" i="1"/>
  <c r="H680" i="4"/>
  <c r="H539" i="2"/>
  <c r="H513" i="8"/>
  <c r="H501" i="8"/>
  <c r="H465" i="8"/>
  <c r="I587" i="3"/>
  <c r="I575" i="3"/>
  <c r="H574" i="1"/>
  <c r="I587" i="9"/>
  <c r="I575" i="9"/>
  <c r="I563" i="9"/>
  <c r="H602" i="5"/>
  <c r="H578" i="5"/>
  <c r="H566" i="5"/>
  <c r="H621" i="8"/>
  <c r="H585" i="8"/>
  <c r="H573" i="8"/>
  <c r="I30" i="78"/>
  <c r="I42" i="78"/>
  <c r="I60" i="78"/>
  <c r="I83" i="78"/>
  <c r="J780" i="2"/>
  <c r="H558" i="2"/>
  <c r="H316" i="8"/>
  <c r="I679" i="5"/>
  <c r="H693" i="4"/>
  <c r="J42" i="1"/>
  <c r="H132" i="2"/>
  <c r="I100" i="3"/>
  <c r="H562" i="1"/>
  <c r="H600" i="5"/>
  <c r="H576" i="5"/>
  <c r="H564" i="5"/>
  <c r="H607" i="8"/>
  <c r="I58" i="78"/>
  <c r="H338" i="8"/>
  <c r="I194" i="3"/>
  <c r="H524" i="5"/>
  <c r="I548" i="3"/>
  <c r="I552" i="3"/>
  <c r="I642" i="9"/>
  <c r="I663" i="9"/>
  <c r="J270" i="7"/>
  <c r="I529" i="3"/>
  <c r="J689" i="2"/>
  <c r="H680" i="1"/>
  <c r="I514" i="9"/>
  <c r="J586" i="7"/>
  <c r="J574" i="7"/>
  <c r="H589" i="8"/>
  <c r="I489" i="9"/>
  <c r="I465" i="9"/>
  <c r="I440" i="9"/>
  <c r="I415" i="9"/>
  <c r="I391" i="9"/>
  <c r="I366" i="9"/>
  <c r="I342" i="9"/>
  <c r="I318" i="9"/>
  <c r="I269" i="9"/>
  <c r="I245" i="9"/>
  <c r="I221" i="9"/>
  <c r="I197" i="9"/>
  <c r="J686" i="7"/>
  <c r="J726" i="7"/>
  <c r="H594" i="7"/>
  <c r="H582" i="7"/>
  <c r="H570" i="7"/>
  <c r="H545" i="7"/>
  <c r="H590" i="7"/>
  <c r="H578" i="7"/>
  <c r="H630" i="7"/>
  <c r="H600" i="7"/>
  <c r="H657" i="7"/>
  <c r="J584" i="7"/>
  <c r="H419" i="7"/>
  <c r="H622" i="7"/>
  <c r="J687" i="7"/>
  <c r="J580" i="7"/>
  <c r="J114" i="7"/>
  <c r="H689" i="7"/>
  <c r="H686" i="7"/>
  <c r="H626" i="7"/>
  <c r="H510" i="5"/>
  <c r="H498" i="5"/>
  <c r="H486" i="5"/>
  <c r="H474" i="5"/>
  <c r="H462" i="5"/>
  <c r="H412" i="5"/>
  <c r="H400" i="5"/>
  <c r="H387" i="5"/>
  <c r="H375" i="5"/>
  <c r="H363" i="5"/>
  <c r="H351" i="5"/>
  <c r="H339" i="5"/>
  <c r="H327" i="5"/>
  <c r="H303" i="5"/>
  <c r="H291" i="5"/>
  <c r="H279" i="5"/>
  <c r="H267" i="5"/>
  <c r="H255" i="5"/>
  <c r="H243" i="5"/>
  <c r="H231" i="5"/>
  <c r="H219" i="5"/>
  <c r="H195" i="5"/>
  <c r="H183" i="5"/>
  <c r="H171" i="5"/>
  <c r="H313" i="5"/>
  <c r="H301" i="5"/>
  <c r="H289" i="5"/>
  <c r="H277" i="5"/>
  <c r="H265" i="5"/>
  <c r="H253" i="5"/>
  <c r="H60" i="2"/>
  <c r="H36" i="2"/>
  <c r="H24" i="2"/>
  <c r="I522" i="3"/>
  <c r="I486" i="3"/>
  <c r="I474" i="3"/>
  <c r="I426" i="3"/>
  <c r="I244" i="3"/>
  <c r="H215" i="5"/>
  <c r="H203" i="5"/>
  <c r="H191" i="5"/>
  <c r="H168" i="1"/>
  <c r="H8" i="2"/>
  <c r="H407" i="2"/>
  <c r="H159" i="5"/>
  <c r="H147" i="5"/>
  <c r="H135" i="5"/>
  <c r="H123" i="5"/>
  <c r="H110" i="5"/>
  <c r="H98" i="5"/>
  <c r="H86" i="5"/>
  <c r="H74" i="5"/>
  <c r="H62" i="5"/>
  <c r="H49" i="5"/>
  <c r="H36" i="5"/>
  <c r="H24" i="5"/>
  <c r="H12" i="5"/>
  <c r="H503" i="8"/>
  <c r="H491" i="8"/>
  <c r="H479" i="8"/>
  <c r="H454" i="8"/>
  <c r="H442" i="8"/>
  <c r="H429" i="8"/>
  <c r="H417" i="8"/>
  <c r="H405" i="8"/>
  <c r="H393" i="8"/>
  <c r="H379" i="8"/>
  <c r="H367" i="8"/>
  <c r="H355" i="8"/>
  <c r="H343" i="8"/>
  <c r="H331" i="8"/>
  <c r="H319" i="8"/>
  <c r="H307" i="8"/>
  <c r="H295" i="8"/>
  <c r="H283" i="8"/>
  <c r="H271" i="8"/>
  <c r="H259" i="8"/>
  <c r="H247" i="8"/>
  <c r="H235" i="8"/>
  <c r="H223" i="8"/>
  <c r="H211" i="8"/>
  <c r="H199" i="8"/>
  <c r="H187" i="8"/>
  <c r="H163" i="8"/>
  <c r="H151" i="8"/>
  <c r="H139" i="8"/>
  <c r="H127" i="8"/>
  <c r="H115" i="8"/>
  <c r="H102" i="8"/>
  <c r="H78" i="8"/>
  <c r="H66" i="8"/>
  <c r="H530" i="5"/>
  <c r="I535" i="3"/>
  <c r="I544" i="3"/>
  <c r="H545" i="4"/>
  <c r="H549" i="5"/>
  <c r="H553" i="5"/>
  <c r="H572" i="7"/>
  <c r="I613" i="3"/>
  <c r="I601" i="3"/>
  <c r="I589" i="3"/>
  <c r="I577" i="3"/>
  <c r="I565" i="3"/>
  <c r="J601" i="1"/>
  <c r="H576" i="1"/>
  <c r="I601" i="9"/>
  <c r="I589" i="9"/>
  <c r="I577" i="9"/>
  <c r="I565" i="9"/>
  <c r="H580" i="5"/>
  <c r="I22" i="78"/>
  <c r="H611" i="8"/>
  <c r="H599" i="8"/>
  <c r="I39" i="78"/>
  <c r="I62" i="78"/>
  <c r="I623" i="3"/>
  <c r="I632" i="9"/>
  <c r="I620" i="9"/>
  <c r="H626" i="5"/>
  <c r="I71" i="78"/>
  <c r="H636" i="7"/>
  <c r="H40" i="5"/>
  <c r="H644" i="8"/>
  <c r="I645" i="9"/>
  <c r="H690" i="8"/>
  <c r="H678" i="8"/>
  <c r="I154" i="78"/>
  <c r="I130" i="78"/>
  <c r="I118" i="78"/>
  <c r="H113" i="8"/>
  <c r="J599" i="1"/>
  <c r="H590" i="5"/>
  <c r="H677" i="1"/>
  <c r="H94" i="5"/>
  <c r="H183" i="8"/>
  <c r="I538" i="9"/>
  <c r="H552" i="8"/>
  <c r="I18" i="78"/>
  <c r="H595" i="8"/>
  <c r="H636" i="5"/>
  <c r="I665" i="9"/>
  <c r="H657" i="8"/>
  <c r="H645" i="8"/>
  <c r="I138" i="78"/>
  <c r="I113" i="78"/>
  <c r="H326" i="8"/>
  <c r="H217" i="8"/>
  <c r="H6" i="8"/>
  <c r="I527" i="3"/>
  <c r="H535" i="4"/>
  <c r="H537" i="1"/>
  <c r="H540" i="5"/>
  <c r="H561" i="7"/>
  <c r="I562" i="9"/>
  <c r="I583" i="3"/>
  <c r="I571" i="9"/>
  <c r="I16" i="78"/>
  <c r="I626" i="9"/>
  <c r="H620" i="5"/>
  <c r="I677" i="3"/>
  <c r="I670" i="9"/>
  <c r="H691" i="7"/>
  <c r="I581" i="3"/>
  <c r="I74" i="78"/>
  <c r="AW1" i="1"/>
  <c r="H184" i="2"/>
  <c r="H100" i="2"/>
  <c r="I502" i="3"/>
  <c r="I454" i="3"/>
  <c r="I430" i="3"/>
  <c r="I418" i="3"/>
  <c r="I332" i="3"/>
  <c r="I236" i="3"/>
  <c r="I224" i="3"/>
  <c r="I188" i="3"/>
  <c r="I128" i="3"/>
  <c r="I92" i="3"/>
  <c r="I8" i="3"/>
  <c r="H54" i="8"/>
  <c r="H42" i="8"/>
  <c r="H30" i="8"/>
  <c r="H12" i="8"/>
  <c r="I528" i="3"/>
  <c r="H532" i="5"/>
  <c r="H536" i="4"/>
  <c r="H548" i="4"/>
  <c r="H552" i="4"/>
  <c r="H559" i="1"/>
  <c r="H560" i="5"/>
  <c r="H564" i="1"/>
  <c r="H592" i="5"/>
  <c r="I10" i="78"/>
  <c r="H569" i="4"/>
  <c r="H636" i="8"/>
  <c r="H587" i="8"/>
  <c r="H575" i="8"/>
  <c r="I614" i="9"/>
  <c r="J624" i="7"/>
  <c r="I72" i="78"/>
  <c r="I634" i="3"/>
  <c r="H642" i="4"/>
  <c r="I655" i="3"/>
  <c r="I91" i="78"/>
  <c r="J652" i="7"/>
  <c r="H679" i="4"/>
  <c r="H667" i="4"/>
  <c r="H690" i="5"/>
  <c r="H678" i="5"/>
  <c r="H666" i="1"/>
  <c r="H679" i="1"/>
  <c r="J684" i="2"/>
  <c r="H697" i="7"/>
  <c r="H694" i="1"/>
  <c r="H337" i="5"/>
  <c r="H241" i="5"/>
  <c r="H229" i="5"/>
  <c r="H217" i="5"/>
  <c r="H205" i="5"/>
  <c r="H193" i="5"/>
  <c r="H181" i="5"/>
  <c r="H169" i="5"/>
  <c r="H157" i="5"/>
  <c r="H145" i="5"/>
  <c r="H133" i="5"/>
  <c r="H108" i="5"/>
  <c r="H96" i="5"/>
  <c r="H84" i="5"/>
  <c r="H72" i="5"/>
  <c r="H60" i="5"/>
  <c r="H47" i="5"/>
  <c r="H34" i="5"/>
  <c r="H22" i="5"/>
  <c r="H10" i="5"/>
  <c r="H489" i="8"/>
  <c r="H477" i="8"/>
  <c r="H452" i="8"/>
  <c r="H440" i="8"/>
  <c r="H427" i="8"/>
  <c r="H415" i="8"/>
  <c r="H403" i="8"/>
  <c r="H391" i="8"/>
  <c r="H377" i="8"/>
  <c r="H365" i="8"/>
  <c r="H353" i="8"/>
  <c r="H341" i="8"/>
  <c r="H329" i="8"/>
  <c r="H317" i="8"/>
  <c r="H305" i="8"/>
  <c r="H293" i="8"/>
  <c r="H281" i="8"/>
  <c r="H269" i="8"/>
  <c r="H245" i="8"/>
  <c r="H233" i="8"/>
  <c r="H221" i="8"/>
  <c r="H197" i="8"/>
  <c r="H185" i="8"/>
  <c r="H173" i="8"/>
  <c r="H161" i="8"/>
  <c r="H149" i="8"/>
  <c r="H137" i="8"/>
  <c r="H100" i="8"/>
  <c r="H88" i="8"/>
  <c r="H64" i="8"/>
  <c r="H40" i="8"/>
  <c r="H28" i="8"/>
  <c r="H10" i="8"/>
  <c r="I221" i="3"/>
  <c r="I536" i="9"/>
  <c r="H565" i="4"/>
  <c r="H632" i="8"/>
  <c r="H583" i="8"/>
  <c r="J676" i="2"/>
  <c r="H592" i="2"/>
  <c r="H568" i="2"/>
  <c r="I32" i="78"/>
  <c r="H622" i="5"/>
  <c r="I67" i="78"/>
  <c r="I80" i="78"/>
  <c r="I635" i="3"/>
  <c r="H662" i="4"/>
  <c r="I663" i="3"/>
  <c r="I651" i="3"/>
  <c r="H664" i="5"/>
  <c r="I99" i="78"/>
  <c r="I87" i="78"/>
  <c r="H700" i="4"/>
  <c r="H686" i="5"/>
  <c r="H674" i="5"/>
  <c r="H662" i="1"/>
  <c r="H671" i="7"/>
  <c r="H693" i="7"/>
  <c r="H457" i="5"/>
  <c r="J356" i="7"/>
  <c r="H356" i="5"/>
  <c r="H484" i="8"/>
  <c r="H393" i="1"/>
  <c r="H322" i="8"/>
  <c r="H308" i="1"/>
  <c r="H571" i="4"/>
  <c r="H638" i="8"/>
  <c r="H625" i="8"/>
  <c r="J649" i="7"/>
  <c r="J670" i="7"/>
  <c r="H194" i="5"/>
  <c r="J181" i="7"/>
  <c r="H484" i="5"/>
  <c r="H257" i="8"/>
  <c r="H76" i="8"/>
  <c r="I529" i="9"/>
  <c r="I611" i="3"/>
  <c r="I599" i="3"/>
  <c r="I8" i="78"/>
  <c r="H634" i="8"/>
  <c r="J612" i="7"/>
  <c r="J636" i="1"/>
  <c r="H654" i="5"/>
  <c r="J653" i="7"/>
  <c r="H688" i="8"/>
  <c r="H676" i="8"/>
  <c r="H664" i="8"/>
  <c r="J695" i="2"/>
  <c r="J683" i="2"/>
  <c r="J154" i="7"/>
  <c r="I220" i="3"/>
  <c r="I40" i="3"/>
  <c r="I16" i="3"/>
  <c r="J597" i="1"/>
  <c r="H619" i="8"/>
  <c r="H632" i="7"/>
  <c r="I641" i="3"/>
  <c r="H686" i="8"/>
  <c r="J692" i="2"/>
  <c r="J680" i="2"/>
  <c r="H314" i="8"/>
  <c r="H530" i="2"/>
  <c r="I520" i="3"/>
  <c r="H321" i="5"/>
  <c r="H435" i="8"/>
  <c r="J550" i="7"/>
  <c r="I571" i="3"/>
  <c r="H605" i="8"/>
  <c r="H593" i="8"/>
  <c r="J619" i="7"/>
  <c r="H640" i="5"/>
  <c r="I661" i="3"/>
  <c r="I649" i="3"/>
  <c r="I97" i="78"/>
  <c r="I124" i="78"/>
  <c r="J691" i="2"/>
  <c r="J679" i="2"/>
  <c r="H679" i="7"/>
  <c r="H250" i="1"/>
  <c r="H13" i="1"/>
  <c r="AS4" i="1"/>
  <c r="I537" i="9"/>
  <c r="H544" i="8"/>
  <c r="I569" i="3"/>
  <c r="J672" i="2"/>
  <c r="J628" i="7"/>
  <c r="I668" i="9"/>
  <c r="J377" i="7"/>
  <c r="H282" i="2"/>
  <c r="H258" i="2"/>
  <c r="H66" i="2"/>
  <c r="I420" i="3"/>
  <c r="I382" i="3"/>
  <c r="I370" i="3"/>
  <c r="I298" i="3"/>
  <c r="I286" i="3"/>
  <c r="I274" i="3"/>
  <c r="I238" i="3"/>
  <c r="I226" i="3"/>
  <c r="I202" i="3"/>
  <c r="I190" i="3"/>
  <c r="I154" i="3"/>
  <c r="I22" i="3"/>
  <c r="I579" i="9"/>
  <c r="H577" i="8"/>
  <c r="H565" i="8"/>
  <c r="I37" i="78"/>
  <c r="I50" i="78"/>
  <c r="J640" i="1"/>
  <c r="H668" i="1"/>
  <c r="I678" i="9"/>
  <c r="H581" i="2"/>
  <c r="J684" i="1"/>
  <c r="I717" i="5"/>
  <c r="I675" i="9"/>
  <c r="H515" i="5"/>
  <c r="I766" i="9"/>
  <c r="I764" i="9"/>
  <c r="I762" i="9"/>
  <c r="I760" i="9"/>
  <c r="I756" i="9"/>
  <c r="I750" i="9"/>
  <c r="I746" i="9"/>
  <c r="I738" i="9"/>
  <c r="I730" i="9"/>
  <c r="I726" i="9"/>
  <c r="I718" i="9"/>
  <c r="I716" i="9"/>
  <c r="I714" i="9"/>
  <c r="I712" i="9"/>
  <c r="I708" i="9"/>
  <c r="I706" i="9"/>
  <c r="I704" i="9"/>
  <c r="I698" i="9"/>
  <c r="I696" i="9"/>
  <c r="I694" i="9"/>
  <c r="I766" i="3"/>
  <c r="I762" i="3"/>
  <c r="I758" i="3"/>
  <c r="I754" i="3"/>
  <c r="I752" i="3"/>
  <c r="I750" i="3"/>
  <c r="I746" i="3"/>
  <c r="I742" i="3"/>
  <c r="I740" i="3"/>
  <c r="I738" i="3"/>
  <c r="I734" i="3"/>
  <c r="I730" i="3"/>
  <c r="I726" i="3"/>
  <c r="I724" i="3"/>
  <c r="I722" i="3"/>
  <c r="I718" i="3"/>
  <c r="I716" i="3"/>
  <c r="I714" i="3"/>
  <c r="I710" i="3"/>
  <c r="I706" i="3"/>
  <c r="I702" i="3"/>
  <c r="I698" i="3"/>
  <c r="I690" i="3"/>
  <c r="H712" i="8"/>
  <c r="H710" i="8"/>
  <c r="H706" i="8"/>
  <c r="H698" i="8"/>
  <c r="J688" i="1"/>
  <c r="H759" i="8"/>
  <c r="H751" i="8"/>
  <c r="H747" i="8"/>
  <c r="H743" i="8"/>
  <c r="H741" i="8"/>
  <c r="H735" i="8"/>
  <c r="H733" i="8"/>
  <c r="H729" i="8"/>
  <c r="H727" i="8"/>
  <c r="H721" i="8"/>
  <c r="H719" i="8"/>
  <c r="H715" i="8"/>
  <c r="H179" i="7"/>
  <c r="H87" i="7"/>
  <c r="H506" i="1"/>
  <c r="H502" i="1"/>
  <c r="H440" i="1"/>
  <c r="H353" i="1"/>
  <c r="H275" i="1"/>
  <c r="H261" i="1"/>
  <c r="H108" i="1"/>
  <c r="H46" i="1"/>
  <c r="H44" i="1"/>
  <c r="H42" i="1"/>
  <c r="H38" i="1"/>
  <c r="I534" i="3"/>
  <c r="I673" i="9"/>
  <c r="H391" i="7"/>
  <c r="H427" i="1"/>
  <c r="H403" i="1"/>
  <c r="H397" i="1"/>
  <c r="I168" i="1"/>
  <c r="H165" i="1"/>
  <c r="H161" i="1"/>
  <c r="H336" i="2"/>
  <c r="H328" i="2"/>
  <c r="H326" i="2"/>
  <c r="H324" i="2"/>
  <c r="H316" i="2"/>
  <c r="H310" i="2"/>
  <c r="H308" i="2"/>
  <c r="H306" i="2"/>
  <c r="H304" i="2"/>
  <c r="H298" i="2"/>
  <c r="H294" i="2"/>
  <c r="H292" i="2"/>
  <c r="H290" i="2"/>
  <c r="H278" i="2"/>
  <c r="H268" i="2"/>
  <c r="H254" i="2"/>
  <c r="H252" i="2"/>
  <c r="H238" i="2"/>
  <c r="H230" i="2"/>
  <c r="H226" i="2"/>
  <c r="H218" i="2"/>
  <c r="H212" i="2"/>
  <c r="H210" i="2"/>
  <c r="H206" i="2"/>
  <c r="H200" i="2"/>
  <c r="H194" i="2"/>
  <c r="H180" i="2"/>
  <c r="H176" i="2"/>
  <c r="H174" i="2"/>
  <c r="H168" i="2"/>
  <c r="H164" i="2"/>
  <c r="H160" i="2"/>
  <c r="H156" i="2"/>
  <c r="H154" i="2"/>
  <c r="H150" i="2"/>
  <c r="H148" i="2"/>
  <c r="H142" i="2"/>
  <c r="H138" i="2"/>
  <c r="H136" i="2"/>
  <c r="H134" i="2"/>
  <c r="H126" i="2"/>
  <c r="H124" i="2"/>
  <c r="H120" i="2"/>
  <c r="H114" i="2"/>
  <c r="H112" i="2"/>
  <c r="H110" i="2"/>
  <c r="H106" i="2"/>
  <c r="H104" i="2"/>
  <c r="H102" i="2"/>
  <c r="H96" i="2"/>
  <c r="H94" i="2"/>
  <c r="H92" i="2"/>
  <c r="H90" i="2"/>
  <c r="H88" i="2"/>
  <c r="H84" i="2"/>
  <c r="H80" i="2"/>
  <c r="H78" i="2"/>
  <c r="H70" i="2"/>
  <c r="H68" i="2"/>
  <c r="H64" i="2"/>
  <c r="H40" i="2"/>
  <c r="H26" i="2"/>
  <c r="H16" i="2"/>
  <c r="H517" i="4"/>
  <c r="H505" i="4"/>
  <c r="H403" i="4"/>
  <c r="H291" i="4"/>
  <c r="H211" i="4"/>
  <c r="H201" i="4"/>
  <c r="H109" i="4"/>
  <c r="H77" i="4"/>
  <c r="I514" i="3"/>
  <c r="I512" i="3"/>
  <c r="I510" i="3"/>
  <c r="I508" i="3"/>
  <c r="I504" i="3"/>
  <c r="I498" i="3"/>
  <c r="I496" i="3"/>
  <c r="I494" i="3"/>
  <c r="I492" i="3"/>
  <c r="I480" i="3"/>
  <c r="I478" i="3"/>
  <c r="I476" i="3"/>
  <c r="I472" i="3"/>
  <c r="I468" i="3"/>
  <c r="I464" i="3"/>
  <c r="I460" i="3"/>
  <c r="I456" i="3"/>
  <c r="I452" i="3"/>
  <c r="I448" i="3"/>
  <c r="I444" i="3"/>
  <c r="I436" i="3"/>
  <c r="I434" i="3"/>
  <c r="I428" i="3"/>
  <c r="I424" i="3"/>
  <c r="I422" i="3"/>
  <c r="I416" i="3"/>
  <c r="I394" i="3"/>
  <c r="I378" i="3"/>
  <c r="I374" i="3"/>
  <c r="I368" i="3"/>
  <c r="I366" i="3"/>
  <c r="I354" i="3"/>
  <c r="I352" i="3"/>
  <c r="I348" i="3"/>
  <c r="I346" i="3"/>
  <c r="I344" i="3"/>
  <c r="I338" i="3"/>
  <c r="I326" i="3"/>
  <c r="I322" i="3"/>
  <c r="I320" i="3"/>
  <c r="I318" i="3"/>
  <c r="I314" i="3"/>
  <c r="I308" i="3"/>
  <c r="I306" i="3"/>
  <c r="I302" i="3"/>
  <c r="I296" i="3"/>
  <c r="I294" i="3"/>
  <c r="I292" i="3"/>
  <c r="I272" i="3"/>
  <c r="I268" i="3"/>
  <c r="I266" i="3"/>
  <c r="I262" i="3"/>
  <c r="I260" i="3"/>
  <c r="I258" i="3"/>
  <c r="I256" i="3"/>
  <c r="I252" i="3"/>
  <c r="I250" i="3"/>
  <c r="I240" i="3"/>
  <c r="I234" i="3"/>
  <c r="I232" i="3"/>
  <c r="I212" i="3"/>
  <c r="I208" i="3"/>
  <c r="I206" i="3"/>
  <c r="I200" i="3"/>
  <c r="I198" i="3"/>
  <c r="I196" i="3"/>
  <c r="I184" i="3"/>
  <c r="I182" i="3"/>
  <c r="I178" i="3"/>
  <c r="I170" i="3"/>
  <c r="I166" i="3"/>
  <c r="I162" i="3"/>
  <c r="I160" i="3"/>
  <c r="I158" i="3"/>
  <c r="I144" i="3"/>
  <c r="I142" i="3"/>
  <c r="I134" i="3"/>
  <c r="I132" i="3"/>
  <c r="I130" i="3"/>
  <c r="I126" i="3"/>
  <c r="I124" i="3"/>
  <c r="I122" i="3"/>
  <c r="I118" i="3"/>
  <c r="I116" i="3"/>
  <c r="I114" i="3"/>
  <c r="I112" i="3"/>
  <c r="I106" i="3"/>
  <c r="I98" i="3"/>
  <c r="I84" i="3"/>
  <c r="I76" i="3"/>
  <c r="I66" i="3"/>
  <c r="I34" i="3"/>
  <c r="I32" i="3"/>
  <c r="I28" i="3"/>
  <c r="I24" i="3"/>
  <c r="I20" i="3"/>
  <c r="I14" i="3"/>
  <c r="I10" i="3"/>
  <c r="I4" i="3"/>
  <c r="H488" i="7"/>
  <c r="H391" i="1"/>
  <c r="J236" i="1"/>
  <c r="J235" i="1"/>
  <c r="J122" i="2"/>
  <c r="H122" i="2"/>
  <c r="H492" i="7"/>
  <c r="H389" i="1"/>
  <c r="J479" i="7"/>
  <c r="J477" i="7"/>
  <c r="J465" i="7"/>
  <c r="J378" i="7"/>
  <c r="J370" i="7"/>
  <c r="J365" i="7"/>
  <c r="H279" i="7"/>
  <c r="J259" i="7"/>
  <c r="J253" i="7"/>
  <c r="J248" i="7"/>
  <c r="H233" i="7"/>
  <c r="H223" i="7"/>
  <c r="H209" i="7"/>
  <c r="J185" i="7"/>
  <c r="J179" i="7"/>
  <c r="J171" i="7"/>
  <c r="J161" i="7"/>
  <c r="H153" i="7"/>
  <c r="J115" i="7"/>
  <c r="J112" i="7"/>
  <c r="J100" i="7"/>
  <c r="H95" i="7"/>
  <c r="J84" i="7"/>
  <c r="J79" i="7"/>
  <c r="H518" i="1"/>
  <c r="H488" i="1"/>
  <c r="H486" i="1"/>
  <c r="H480" i="1"/>
  <c r="H474" i="1"/>
  <c r="H472" i="1"/>
  <c r="H462" i="1"/>
  <c r="H458" i="1"/>
  <c r="H456" i="1"/>
  <c r="H454" i="1"/>
  <c r="H444" i="1"/>
  <c r="H428" i="1"/>
  <c r="H420" i="1"/>
  <c r="H373" i="1"/>
  <c r="H365" i="1"/>
  <c r="H349" i="1"/>
  <c r="H297" i="1"/>
  <c r="H295" i="1"/>
  <c r="H283" i="1"/>
  <c r="H273" i="1"/>
  <c r="H267" i="1"/>
  <c r="H265" i="1"/>
  <c r="H263" i="1"/>
  <c r="H259" i="1"/>
  <c r="H236" i="1"/>
  <c r="H228" i="1"/>
  <c r="J225" i="1"/>
  <c r="J221" i="1"/>
  <c r="H218" i="1"/>
  <c r="H204" i="1"/>
  <c r="H196" i="1"/>
  <c r="I184" i="1"/>
  <c r="I183" i="1"/>
  <c r="I178" i="1"/>
  <c r="H173" i="1"/>
  <c r="H151" i="1"/>
  <c r="H135" i="1"/>
  <c r="H92" i="1"/>
  <c r="J56" i="1"/>
  <c r="J53" i="1"/>
  <c r="H50" i="1"/>
  <c r="J49" i="1"/>
  <c r="J46" i="1"/>
  <c r="J44" i="1"/>
  <c r="J43" i="1"/>
  <c r="J41" i="1"/>
  <c r="H36" i="1"/>
  <c r="H34" i="1"/>
  <c r="H3" i="1"/>
  <c r="H511" i="4"/>
  <c r="H507" i="4"/>
  <c r="H469" i="4"/>
  <c r="H467" i="4"/>
  <c r="H411" i="4"/>
  <c r="H409" i="4"/>
  <c r="H393" i="4"/>
  <c r="H361" i="4"/>
  <c r="H355" i="4"/>
  <c r="H349" i="4"/>
  <c r="H329" i="4"/>
  <c r="H327" i="4"/>
  <c r="H309" i="4"/>
  <c r="H305" i="4"/>
  <c r="H295" i="4"/>
  <c r="H279" i="4"/>
  <c r="H197" i="4"/>
  <c r="H161" i="4"/>
  <c r="H149" i="4"/>
  <c r="H145" i="4"/>
  <c r="H141" i="4"/>
  <c r="H127" i="4"/>
  <c r="H125" i="4"/>
  <c r="H123" i="4"/>
  <c r="H83" i="4"/>
  <c r="H65" i="4"/>
  <c r="H61" i="4"/>
  <c r="H31" i="4"/>
  <c r="H25" i="4"/>
  <c r="H15" i="4"/>
  <c r="H625" i="4"/>
  <c r="H623" i="4"/>
  <c r="H619" i="4"/>
  <c r="H682" i="1"/>
  <c r="H306" i="7"/>
  <c r="H248" i="7"/>
  <c r="H242" i="7"/>
  <c r="H210" i="7"/>
  <c r="H156" i="7"/>
  <c r="H154" i="7"/>
  <c r="H520" i="2"/>
  <c r="H515" i="2"/>
  <c r="H511" i="2"/>
  <c r="H507" i="2"/>
  <c r="H504" i="2"/>
  <c r="H500" i="2"/>
  <c r="H497" i="2"/>
  <c r="H496" i="2"/>
  <c r="H491" i="2"/>
  <c r="H490" i="2"/>
  <c r="H481" i="2"/>
  <c r="H480" i="2"/>
  <c r="H477" i="2"/>
  <c r="H475" i="2"/>
  <c r="H473" i="2"/>
  <c r="H471" i="2"/>
  <c r="H470" i="2"/>
  <c r="H464" i="2"/>
  <c r="H460" i="2"/>
  <c r="H455" i="2"/>
  <c r="H453" i="2"/>
  <c r="H447" i="2"/>
  <c r="H446" i="2"/>
  <c r="H443" i="2"/>
  <c r="H441" i="2"/>
  <c r="H433" i="2"/>
  <c r="H427" i="2"/>
  <c r="H426" i="2"/>
  <c r="H424" i="2"/>
  <c r="H421" i="2"/>
  <c r="H416" i="2"/>
  <c r="H402" i="2"/>
  <c r="H397" i="2"/>
  <c r="H393" i="2"/>
  <c r="H382" i="2"/>
  <c r="H379" i="2"/>
  <c r="H378" i="2"/>
  <c r="H375" i="2"/>
  <c r="H374" i="2"/>
  <c r="H372" i="2"/>
  <c r="H368" i="2"/>
  <c r="H364" i="2"/>
  <c r="H361" i="2"/>
  <c r="H360" i="2"/>
  <c r="H354" i="2"/>
  <c r="H352" i="2"/>
  <c r="H350" i="2"/>
  <c r="H348" i="2"/>
  <c r="H346" i="2"/>
  <c r="H342" i="2"/>
  <c r="H513" i="9"/>
  <c r="H509" i="1"/>
  <c r="H499" i="1"/>
  <c r="H493" i="1"/>
  <c r="H487" i="1"/>
  <c r="H469" i="1"/>
  <c r="H463" i="1"/>
  <c r="H459" i="1"/>
  <c r="H434" i="1"/>
  <c r="H376" i="1"/>
  <c r="H374" i="1"/>
  <c r="H370" i="1"/>
  <c r="H368" i="1"/>
  <c r="H366" i="1"/>
  <c r="H364" i="1"/>
  <c r="H362" i="1"/>
  <c r="H340" i="1"/>
  <c r="H338" i="1"/>
  <c r="H336" i="1"/>
  <c r="H334" i="1"/>
  <c r="H332" i="1"/>
  <c r="H330" i="1"/>
  <c r="H328" i="1"/>
  <c r="H324" i="1"/>
  <c r="H316" i="1"/>
  <c r="H314" i="1"/>
  <c r="H312" i="1"/>
  <c r="H306" i="1"/>
  <c r="H304" i="1"/>
  <c r="H262" i="1"/>
  <c r="H244" i="1"/>
  <c r="H238" i="1"/>
  <c r="H234" i="1"/>
  <c r="H230" i="1"/>
  <c r="H197" i="1"/>
  <c r="H183" i="1"/>
  <c r="H181" i="1"/>
  <c r="H179" i="1"/>
  <c r="H177" i="1"/>
  <c r="H175" i="1"/>
  <c r="H171" i="1"/>
  <c r="I171" i="1"/>
  <c r="H167" i="1"/>
  <c r="H142" i="1"/>
  <c r="H136" i="1"/>
  <c r="H134" i="1"/>
  <c r="H130" i="1"/>
  <c r="H126" i="1"/>
  <c r="H124" i="1"/>
  <c r="H109" i="1"/>
  <c r="H107" i="1"/>
  <c r="H105" i="1"/>
  <c r="H99" i="1"/>
  <c r="H89" i="1"/>
  <c r="H83" i="1"/>
  <c r="H39" i="1"/>
  <c r="H37" i="1"/>
  <c r="H35" i="1"/>
  <c r="H29" i="1"/>
  <c r="H27" i="1"/>
  <c r="H25" i="1"/>
  <c r="H21" i="1"/>
  <c r="H19" i="1"/>
  <c r="H17" i="1"/>
  <c r="H15" i="1"/>
  <c r="H7" i="1"/>
  <c r="AW2" i="1"/>
  <c r="H5" i="2"/>
  <c r="H3" i="2"/>
  <c r="H502" i="4"/>
  <c r="H428" i="4"/>
  <c r="H294" i="4"/>
  <c r="H144" i="4"/>
  <c r="H114" i="4"/>
  <c r="H86" i="4"/>
  <c r="H80" i="4"/>
  <c r="H44" i="4"/>
  <c r="H527" i="5"/>
  <c r="I541" i="9"/>
  <c r="I456" i="9"/>
  <c r="I452" i="9"/>
  <c r="I448" i="9"/>
  <c r="I443" i="9"/>
  <c r="I439" i="9"/>
  <c r="I434" i="9"/>
  <c r="I430" i="9"/>
  <c r="I381" i="9"/>
  <c r="I377" i="9"/>
  <c r="I373" i="9"/>
  <c r="I369" i="9"/>
  <c r="I365" i="9"/>
  <c r="I361" i="9"/>
  <c r="I357" i="9"/>
  <c r="I353" i="9"/>
  <c r="I345" i="9"/>
  <c r="I341" i="9"/>
  <c r="I337" i="9"/>
  <c r="I333" i="9"/>
  <c r="I329" i="9"/>
  <c r="I325" i="9"/>
  <c r="I321" i="9"/>
  <c r="I317" i="9"/>
  <c r="I313" i="9"/>
  <c r="I309" i="9"/>
  <c r="I305" i="9"/>
  <c r="I301" i="9"/>
  <c r="I297" i="9"/>
  <c r="I293" i="9"/>
  <c r="I289" i="9"/>
  <c r="I285" i="9"/>
  <c r="I281" i="9"/>
  <c r="I277" i="9"/>
  <c r="I272" i="9"/>
  <c r="I268" i="9"/>
  <c r="I264" i="9"/>
  <c r="I260" i="9"/>
  <c r="I256" i="9"/>
  <c r="I252" i="9"/>
  <c r="I188" i="9"/>
  <c r="I184" i="9"/>
  <c r="I180" i="9"/>
  <c r="I176" i="9"/>
  <c r="I168" i="9"/>
  <c r="I160" i="9"/>
  <c r="I156" i="9"/>
  <c r="I152" i="9"/>
  <c r="I148" i="9"/>
  <c r="I144" i="9"/>
  <c r="I132" i="9"/>
  <c r="I128" i="9"/>
  <c r="I124" i="9"/>
  <c r="I120" i="9"/>
  <c r="I115" i="9"/>
  <c r="I111" i="9"/>
  <c r="I107" i="9"/>
  <c r="I103" i="9"/>
  <c r="I99" i="9"/>
  <c r="I95" i="9"/>
  <c r="I91" i="9"/>
  <c r="I83" i="9"/>
  <c r="I79" i="9"/>
  <c r="I63" i="9"/>
  <c r="I59" i="9"/>
  <c r="I55" i="9"/>
  <c r="I51" i="9"/>
  <c r="I27" i="9"/>
  <c r="I15" i="9"/>
  <c r="I11" i="9"/>
  <c r="I7" i="9"/>
  <c r="H536" i="8"/>
  <c r="H528" i="8"/>
  <c r="H524" i="8"/>
  <c r="H520" i="8"/>
  <c r="H561" i="4"/>
  <c r="I562" i="3"/>
  <c r="H561" i="5"/>
  <c r="H568" i="7"/>
  <c r="J595" i="1"/>
  <c r="H598" i="7"/>
  <c r="H614" i="8"/>
  <c r="H626" i="1"/>
  <c r="I681" i="4"/>
  <c r="I533" i="3"/>
  <c r="J45" i="1"/>
  <c r="H421" i="1"/>
  <c r="H416" i="1"/>
  <c r="H410" i="1"/>
  <c r="H404" i="1"/>
  <c r="H400" i="1"/>
  <c r="H394" i="1"/>
  <c r="H233" i="1"/>
  <c r="H229" i="1"/>
  <c r="J222" i="1"/>
  <c r="H164" i="1"/>
  <c r="H158" i="1"/>
  <c r="H115" i="1"/>
  <c r="H339" i="2"/>
  <c r="H335" i="2"/>
  <c r="H333" i="2"/>
  <c r="H331" i="2"/>
  <c r="H325" i="2"/>
  <c r="H323" i="2"/>
  <c r="H299" i="2"/>
  <c r="H297" i="2"/>
  <c r="H295" i="2"/>
  <c r="H289" i="2"/>
  <c r="H279" i="2"/>
  <c r="H261" i="2"/>
  <c r="H259" i="2"/>
  <c r="H255" i="2"/>
  <c r="H251" i="2"/>
  <c r="H249" i="2"/>
  <c r="H235" i="2"/>
  <c r="H215" i="2"/>
  <c r="H197" i="2"/>
  <c r="H185" i="2"/>
  <c r="H179" i="2"/>
  <c r="H177" i="2"/>
  <c r="H171" i="2"/>
  <c r="H165" i="2"/>
  <c r="H161" i="2"/>
  <c r="H153" i="2"/>
  <c r="H151" i="2"/>
  <c r="H149" i="2"/>
  <c r="H141" i="2"/>
  <c r="H131" i="2"/>
  <c r="H129" i="2"/>
  <c r="H123" i="2"/>
  <c r="H119" i="2"/>
  <c r="H97" i="2"/>
  <c r="H95" i="2"/>
  <c r="H89" i="2"/>
  <c r="H83" i="2"/>
  <c r="H79" i="2"/>
  <c r="H69" i="2"/>
  <c r="H65" i="2"/>
  <c r="H61" i="2"/>
  <c r="H47" i="2"/>
  <c r="H37" i="2"/>
  <c r="H35" i="2"/>
  <c r="H33" i="2"/>
  <c r="H27" i="2"/>
  <c r="H25" i="2"/>
  <c r="H184" i="4"/>
  <c r="H168" i="4"/>
  <c r="H38" i="4"/>
  <c r="I519" i="3"/>
  <c r="I501" i="3"/>
  <c r="I497" i="3"/>
  <c r="I491" i="3"/>
  <c r="I489" i="3"/>
  <c r="I477" i="3"/>
  <c r="I473" i="3"/>
  <c r="I467" i="3"/>
  <c r="I463" i="3"/>
  <c r="I459" i="3"/>
  <c r="I455" i="3"/>
  <c r="I447" i="3"/>
  <c r="I437" i="3"/>
  <c r="I433" i="3"/>
  <c r="I429" i="3"/>
  <c r="I423" i="3"/>
  <c r="I419" i="3"/>
  <c r="I411" i="3"/>
  <c r="I407" i="3"/>
  <c r="I405" i="3"/>
  <c r="I395" i="3"/>
  <c r="I387" i="3"/>
  <c r="I379" i="3"/>
  <c r="I375" i="3"/>
  <c r="I373" i="3"/>
  <c r="I369" i="3"/>
  <c r="I365" i="3"/>
  <c r="I359" i="3"/>
  <c r="I347" i="3"/>
  <c r="I345" i="3"/>
  <c r="I341" i="3"/>
  <c r="I339" i="3"/>
  <c r="I327" i="3"/>
  <c r="I325" i="3"/>
  <c r="I319" i="3"/>
  <c r="I313" i="3"/>
  <c r="I301" i="3"/>
  <c r="I299" i="3"/>
  <c r="I297" i="3"/>
  <c r="I273" i="3"/>
  <c r="I255" i="3"/>
  <c r="I249" i="3"/>
  <c r="I247" i="3"/>
  <c r="I245" i="3"/>
  <c r="I239" i="3"/>
  <c r="I233" i="3"/>
  <c r="I227" i="3"/>
  <c r="I225" i="3"/>
  <c r="I219" i="3"/>
  <c r="I217" i="3"/>
  <c r="I207" i="3"/>
  <c r="I203" i="3"/>
  <c r="I199" i="3"/>
  <c r="I195" i="3"/>
  <c r="I191" i="3"/>
  <c r="I189" i="3"/>
  <c r="I187" i="3"/>
  <c r="J47" i="1"/>
  <c r="H182" i="1"/>
  <c r="H225" i="1"/>
  <c r="J51" i="1"/>
  <c r="H52" i="1"/>
  <c r="J346" i="7"/>
  <c r="H385" i="1"/>
  <c r="I231" i="1"/>
  <c r="H172" i="1"/>
  <c r="H118" i="1"/>
  <c r="I185" i="3"/>
  <c r="I183" i="3"/>
  <c r="I181" i="3"/>
  <c r="I179" i="3"/>
  <c r="I165" i="3"/>
  <c r="I159" i="3"/>
  <c r="I153" i="3"/>
  <c r="I151" i="3"/>
  <c r="I145" i="3"/>
  <c r="I143" i="3"/>
  <c r="I137" i="3"/>
  <c r="I135" i="3"/>
  <c r="I133" i="3"/>
  <c r="I129" i="3"/>
  <c r="I127" i="3"/>
  <c r="I123" i="3"/>
  <c r="I119" i="3"/>
  <c r="I117" i="3"/>
  <c r="I115" i="3"/>
  <c r="I113" i="3"/>
  <c r="I111" i="3"/>
  <c r="I109" i="3"/>
  <c r="I107" i="3"/>
  <c r="I103" i="3"/>
  <c r="I101" i="3"/>
  <c r="I99" i="3"/>
  <c r="I97" i="3"/>
  <c r="I95" i="3"/>
  <c r="I93" i="3"/>
  <c r="I91" i="3"/>
  <c r="I89" i="3"/>
  <c r="I87" i="3"/>
  <c r="I85" i="3"/>
  <c r="I81" i="3"/>
  <c r="I79" i="3"/>
  <c r="I77" i="3"/>
  <c r="I75" i="3"/>
  <c r="I73" i="3"/>
  <c r="I71" i="3"/>
  <c r="I69" i="3"/>
  <c r="I67" i="3"/>
  <c r="I65" i="3"/>
  <c r="I63" i="3"/>
  <c r="I57" i="3"/>
  <c r="I55" i="3"/>
  <c r="I53" i="3"/>
  <c r="I51" i="3"/>
  <c r="I49" i="3"/>
  <c r="I47" i="3"/>
  <c r="I45" i="3"/>
  <c r="I43" i="3"/>
  <c r="I39" i="3"/>
  <c r="I37" i="3"/>
  <c r="I35" i="3"/>
  <c r="I33" i="3"/>
  <c r="I31" i="3"/>
  <c r="I29" i="3"/>
  <c r="I27" i="3"/>
  <c r="I25" i="3"/>
  <c r="I23" i="3"/>
  <c r="I19" i="3"/>
  <c r="I17" i="3"/>
  <c r="I15" i="3"/>
  <c r="I13" i="3"/>
  <c r="I11" i="3"/>
  <c r="I9" i="3"/>
  <c r="I7" i="3"/>
  <c r="I5" i="3"/>
  <c r="H591" i="7"/>
  <c r="H589" i="7"/>
  <c r="H587" i="7"/>
  <c r="H573" i="7"/>
  <c r="H571" i="7"/>
  <c r="I590" i="9"/>
  <c r="H566" i="8"/>
  <c r="I662" i="9"/>
  <c r="I654" i="9"/>
  <c r="H683" i="8"/>
  <c r="H671" i="8"/>
  <c r="H665" i="8"/>
  <c r="J659" i="7"/>
  <c r="J695" i="7"/>
  <c r="J691" i="7"/>
  <c r="J689" i="7"/>
  <c r="I704" i="5"/>
  <c r="H688" i="1"/>
  <c r="H699" i="5"/>
  <c r="H338" i="2"/>
  <c r="H330" i="2"/>
  <c r="H322" i="2"/>
  <c r="H320" i="2"/>
  <c r="H318" i="2"/>
  <c r="H312" i="2"/>
  <c r="H302" i="2"/>
  <c r="H272" i="2"/>
  <c r="H266" i="2"/>
  <c r="H264" i="2"/>
  <c r="H262" i="2"/>
  <c r="H256" i="2"/>
  <c r="H236" i="2"/>
  <c r="H224" i="2"/>
  <c r="H222" i="2"/>
  <c r="H220" i="2"/>
  <c r="H170" i="2"/>
  <c r="H130" i="2"/>
  <c r="H108" i="2"/>
  <c r="H98" i="2"/>
  <c r="H74" i="2"/>
  <c r="J596" i="7"/>
  <c r="I75" i="78"/>
  <c r="I500" i="9"/>
  <c r="I492" i="9"/>
  <c r="I480" i="9"/>
  <c r="I468" i="9"/>
  <c r="H353" i="2"/>
  <c r="H508" i="2"/>
  <c r="I574" i="9"/>
  <c r="I504" i="9"/>
  <c r="I484" i="9"/>
  <c r="I472" i="9"/>
  <c r="I460" i="9"/>
  <c r="K114" i="78"/>
  <c r="H48" i="2"/>
  <c r="H34" i="2"/>
  <c r="H30" i="2"/>
  <c r="I516" i="3"/>
  <c r="I484" i="3"/>
  <c r="I482" i="3"/>
  <c r="I462" i="3"/>
  <c r="I442" i="3"/>
  <c r="I438" i="3"/>
  <c r="I432" i="3"/>
  <c r="I380" i="3"/>
  <c r="I364" i="3"/>
  <c r="I358" i="3"/>
  <c r="I356" i="3"/>
  <c r="I350" i="3"/>
  <c r="I340" i="3"/>
  <c r="I336" i="3"/>
  <c r="I334" i="3"/>
  <c r="I316" i="3"/>
  <c r="I304" i="3"/>
  <c r="I300" i="3"/>
  <c r="I284" i="3"/>
  <c r="I280" i="3"/>
  <c r="I278" i="3"/>
  <c r="I270" i="3"/>
  <c r="I264" i="3"/>
  <c r="I254" i="3"/>
  <c r="I248" i="3"/>
  <c r="I242" i="3"/>
  <c r="I230" i="3"/>
  <c r="I228" i="3"/>
  <c r="I218" i="3"/>
  <c r="I216" i="3"/>
  <c r="I214" i="3"/>
  <c r="I210" i="3"/>
  <c r="I204" i="3"/>
  <c r="I168" i="3"/>
  <c r="I164" i="3"/>
  <c r="I150" i="3"/>
  <c r="I148" i="3"/>
  <c r="I140" i="3"/>
  <c r="I136" i="3"/>
  <c r="I108" i="3"/>
  <c r="I104" i="3"/>
  <c r="I102" i="3"/>
  <c r="I88" i="3"/>
  <c r="I18" i="3"/>
  <c r="I6" i="3"/>
  <c r="I496" i="9"/>
  <c r="I488" i="9"/>
  <c r="I476" i="9"/>
  <c r="I464" i="9"/>
  <c r="H380" i="2"/>
  <c r="J360" i="7"/>
  <c r="H121" i="7"/>
  <c r="H516" i="1"/>
  <c r="H424" i="1"/>
  <c r="H100" i="1"/>
  <c r="H562" i="7"/>
  <c r="I662" i="3"/>
  <c r="I660" i="3"/>
  <c r="J226" i="1"/>
  <c r="H226" i="1"/>
  <c r="H522" i="2"/>
  <c r="H521" i="2"/>
  <c r="H514" i="2"/>
  <c r="H513" i="2"/>
  <c r="H386" i="2"/>
  <c r="H385" i="2"/>
  <c r="H509" i="2"/>
  <c r="H510" i="2"/>
  <c r="H465" i="2"/>
  <c r="H466" i="2"/>
  <c r="H472" i="2"/>
  <c r="J229" i="1"/>
  <c r="H359" i="2"/>
  <c r="H445" i="2"/>
  <c r="H345" i="2"/>
  <c r="K123" i="3"/>
  <c r="I167" i="1"/>
  <c r="H166" i="1"/>
  <c r="H493" i="2"/>
  <c r="H494" i="2"/>
  <c r="H461" i="2"/>
  <c r="H462" i="2"/>
  <c r="H450" i="2"/>
  <c r="H449" i="2"/>
  <c r="H391" i="2"/>
  <c r="H392" i="2"/>
  <c r="H383" i="2"/>
  <c r="H384" i="2"/>
  <c r="H366" i="2"/>
  <c r="H365" i="2"/>
  <c r="H499" i="2"/>
  <c r="H474" i="2"/>
  <c r="H454" i="2"/>
  <c r="H448" i="2"/>
  <c r="I174" i="1"/>
  <c r="J179" i="1"/>
  <c r="H440" i="2"/>
  <c r="H439" i="2"/>
  <c r="H388" i="2"/>
  <c r="H387" i="2"/>
  <c r="H444" i="2"/>
  <c r="AS3" i="1"/>
  <c r="AT6" i="1"/>
  <c r="H519" i="2"/>
  <c r="H456" i="2"/>
  <c r="H351" i="2"/>
  <c r="I521" i="9"/>
  <c r="I517" i="9"/>
  <c r="I512" i="9"/>
  <c r="I508" i="9"/>
  <c r="I140" i="9"/>
  <c r="I136" i="9"/>
  <c r="H387" i="7"/>
  <c r="H293" i="2"/>
  <c r="H291" i="2"/>
  <c r="H287" i="2"/>
  <c r="H283" i="2"/>
  <c r="H281" i="2"/>
  <c r="H277" i="2"/>
  <c r="H275" i="2"/>
  <c r="H273" i="2"/>
  <c r="H271" i="2"/>
  <c r="H269" i="2"/>
  <c r="H267" i="2"/>
  <c r="H265" i="2"/>
  <c r="H257" i="2"/>
  <c r="H253" i="2"/>
  <c r="H245" i="2"/>
  <c r="H243" i="2"/>
  <c r="H241" i="2"/>
  <c r="H239" i="2"/>
  <c r="H227" i="2"/>
  <c r="H225" i="2"/>
  <c r="H223" i="2"/>
  <c r="H221" i="2"/>
  <c r="H219" i="2"/>
  <c r="H211" i="2"/>
  <c r="H209" i="2"/>
  <c r="H207" i="2"/>
  <c r="H205" i="2"/>
  <c r="H203" i="2"/>
  <c r="H201" i="2"/>
  <c r="H199" i="2"/>
  <c r="H195" i="2"/>
  <c r="H193" i="2"/>
  <c r="H191" i="2"/>
  <c r="H189" i="2"/>
  <c r="H187" i="2"/>
  <c r="H183" i="2"/>
  <c r="H181" i="2"/>
  <c r="H175" i="2"/>
  <c r="H173" i="2"/>
  <c r="H167" i="2"/>
  <c r="H163" i="2"/>
  <c r="H155" i="2"/>
  <c r="H147" i="2"/>
  <c r="H145" i="2"/>
  <c r="H139" i="2"/>
  <c r="H135" i="2"/>
  <c r="H133" i="2"/>
  <c r="H127" i="2"/>
  <c r="H125" i="2"/>
  <c r="H121" i="2"/>
  <c r="H117" i="2"/>
  <c r="H115" i="2"/>
  <c r="H103" i="2"/>
  <c r="H101" i="2"/>
  <c r="H99" i="2"/>
  <c r="H87" i="2"/>
  <c r="H85" i="2"/>
  <c r="H81" i="2"/>
  <c r="H75" i="2"/>
  <c r="H71" i="2"/>
  <c r="H67" i="2"/>
  <c r="H63" i="2"/>
  <c r="H57" i="2"/>
  <c r="H523" i="2"/>
  <c r="J680" i="7"/>
  <c r="J677" i="7"/>
  <c r="I702" i="5"/>
  <c r="H510" i="1"/>
  <c r="H476" i="1"/>
  <c r="H438" i="1"/>
  <c r="H409" i="1"/>
  <c r="H377" i="1"/>
  <c r="H375" i="1"/>
  <c r="H369" i="1"/>
  <c r="H359" i="1"/>
  <c r="H355" i="1"/>
  <c r="H343" i="1"/>
  <c r="H341" i="1"/>
  <c r="H339" i="1"/>
  <c r="H337" i="1"/>
  <c r="H311" i="1"/>
  <c r="H309" i="1"/>
  <c r="H305" i="1"/>
  <c r="H303" i="1"/>
  <c r="H301" i="1"/>
  <c r="H299" i="1"/>
  <c r="H293" i="1"/>
  <c r="H291" i="1"/>
  <c r="H289" i="1"/>
  <c r="H285" i="1"/>
  <c r="H271" i="1"/>
  <c r="H269" i="1"/>
  <c r="H245" i="1"/>
  <c r="H232" i="1"/>
  <c r="H137" i="1"/>
  <c r="H70" i="1"/>
  <c r="H48" i="1"/>
  <c r="H518" i="2"/>
  <c r="H516" i="2"/>
  <c r="H512" i="2"/>
  <c r="H506" i="2"/>
  <c r="H505" i="2"/>
  <c r="H503" i="2"/>
  <c r="H501" i="2"/>
  <c r="H498" i="2"/>
  <c r="H495" i="2"/>
  <c r="H486" i="2"/>
  <c r="H478" i="2"/>
  <c r="H469" i="2"/>
  <c r="H459" i="2"/>
  <c r="H457" i="2"/>
  <c r="H451" i="2"/>
  <c r="H442" i="2"/>
  <c r="H408" i="2"/>
  <c r="H399" i="2"/>
  <c r="H381" i="2"/>
  <c r="H377" i="2"/>
  <c r="H371" i="2"/>
  <c r="H369" i="2"/>
  <c r="H367" i="2"/>
  <c r="H362" i="2"/>
  <c r="H358" i="2"/>
  <c r="H356" i="2"/>
  <c r="H349" i="2"/>
  <c r="H347" i="2"/>
  <c r="H343" i="2"/>
  <c r="H158" i="2"/>
  <c r="H323" i="4"/>
  <c r="H215" i="4"/>
  <c r="H3" i="5"/>
  <c r="H524" i="1"/>
  <c r="I538" i="3"/>
  <c r="H559" i="4"/>
  <c r="H637" i="5"/>
  <c r="H51" i="2"/>
  <c r="H49" i="2"/>
  <c r="H45" i="2"/>
  <c r="H43" i="2"/>
  <c r="H41" i="2"/>
  <c r="H31" i="2"/>
  <c r="H29" i="2"/>
  <c r="H23" i="2"/>
  <c r="H21" i="2"/>
  <c r="H19" i="2"/>
  <c r="H11" i="2"/>
  <c r="H7" i="2"/>
  <c r="I517" i="3"/>
  <c r="I513" i="3"/>
  <c r="I511" i="3"/>
  <c r="I499" i="3"/>
  <c r="I493" i="3"/>
  <c r="I487" i="3"/>
  <c r="I483" i="3"/>
  <c r="I479" i="3"/>
  <c r="I457" i="3"/>
  <c r="I453" i="3"/>
  <c r="I445" i="3"/>
  <c r="I443" i="3"/>
  <c r="I435" i="3"/>
  <c r="I427" i="3"/>
  <c r="I417" i="3"/>
  <c r="I415" i="3"/>
  <c r="I409" i="3"/>
  <c r="I403" i="3"/>
  <c r="I401" i="3"/>
  <c r="I399" i="3"/>
  <c r="I397" i="3"/>
  <c r="I393" i="3"/>
  <c r="I389" i="3"/>
  <c r="I377" i="3"/>
  <c r="I363" i="3"/>
  <c r="I357" i="3"/>
  <c r="I355" i="3"/>
  <c r="I353" i="3"/>
  <c r="I349" i="3"/>
  <c r="I337" i="3"/>
  <c r="I335" i="3"/>
  <c r="I315" i="3"/>
  <c r="I303" i="3"/>
  <c r="I295" i="3"/>
  <c r="I293" i="3"/>
  <c r="I287" i="3"/>
  <c r="I283" i="3"/>
  <c r="I275" i="3"/>
  <c r="I267" i="3"/>
  <c r="I263" i="3"/>
  <c r="I241" i="3"/>
  <c r="I231" i="3"/>
  <c r="I229" i="3"/>
  <c r="I223" i="3"/>
  <c r="I215" i="3"/>
  <c r="I213" i="3"/>
  <c r="I211" i="3"/>
  <c r="I209" i="3"/>
  <c r="I201" i="3"/>
  <c r="I197" i="3"/>
  <c r="I193" i="3"/>
  <c r="I177" i="3"/>
  <c r="I175" i="3"/>
  <c r="I173" i="3"/>
  <c r="I171" i="3"/>
  <c r="I167" i="3"/>
  <c r="I163" i="3"/>
  <c r="I157" i="3"/>
  <c r="I155" i="3"/>
  <c r="I149" i="3"/>
  <c r="I147" i="3"/>
  <c r="I141" i="3"/>
  <c r="I139" i="3"/>
  <c r="I125" i="3"/>
  <c r="I121" i="3"/>
  <c r="I105" i="3"/>
  <c r="I83" i="3"/>
  <c r="I61" i="3"/>
  <c r="G513" i="9"/>
  <c r="H619" i="1"/>
  <c r="J620" i="1"/>
  <c r="H654" i="1"/>
  <c r="J655" i="1"/>
  <c r="H608" i="1"/>
  <c r="J608" i="1"/>
  <c r="J652" i="1"/>
  <c r="I3" i="9"/>
  <c r="J681" i="2"/>
  <c r="J648" i="1"/>
  <c r="H569" i="2"/>
  <c r="I173" i="1"/>
  <c r="H357" i="2"/>
  <c r="H370" i="2"/>
  <c r="H171" i="7"/>
  <c r="J350" i="7"/>
  <c r="H502" i="2"/>
  <c r="H363" i="2"/>
  <c r="H376" i="2"/>
  <c r="H305" i="7"/>
  <c r="J232" i="1"/>
  <c r="H221" i="1"/>
  <c r="H145" i="1"/>
  <c r="H90" i="1"/>
  <c r="H84" i="1"/>
  <c r="H80" i="1"/>
  <c r="H76" i="1"/>
  <c r="H74" i="1"/>
  <c r="H72" i="1"/>
  <c r="H6" i="2"/>
  <c r="H521" i="4"/>
  <c r="H515" i="4"/>
  <c r="H499" i="4"/>
  <c r="H497" i="4"/>
  <c r="H489" i="4"/>
  <c r="H481" i="4"/>
  <c r="H473" i="4"/>
  <c r="H461" i="4"/>
  <c r="H453" i="4"/>
  <c r="H435" i="4"/>
  <c r="H433" i="4"/>
  <c r="H429" i="4"/>
  <c r="H423" i="4"/>
  <c r="H419" i="4"/>
  <c r="H417" i="4"/>
  <c r="H407" i="4"/>
  <c r="H405" i="4"/>
  <c r="H401" i="4"/>
  <c r="H387" i="4"/>
  <c r="H383" i="4"/>
  <c r="H381" i="4"/>
  <c r="H379" i="4"/>
  <c r="H377" i="4"/>
  <c r="H369" i="4"/>
  <c r="H357" i="4"/>
  <c r="H343" i="4"/>
  <c r="H341" i="4"/>
  <c r="H339" i="4"/>
  <c r="H335" i="4"/>
  <c r="H307" i="4"/>
  <c r="H301" i="4"/>
  <c r="H273" i="4"/>
  <c r="H265" i="4"/>
  <c r="H261" i="4"/>
  <c r="H251" i="4"/>
  <c r="H249" i="4"/>
  <c r="H243" i="4"/>
  <c r="H233" i="4"/>
  <c r="H229" i="4"/>
  <c r="H227" i="4"/>
  <c r="H221" i="4"/>
  <c r="H217" i="4"/>
  <c r="H207" i="4"/>
  <c r="H205" i="4"/>
  <c r="H203" i="4"/>
  <c r="H195" i="4"/>
  <c r="H193" i="4"/>
  <c r="H185" i="4"/>
  <c r="H183" i="4"/>
  <c r="H173" i="4"/>
  <c r="H171" i="4"/>
  <c r="H167" i="4"/>
  <c r="H165" i="4"/>
  <c r="H139" i="4"/>
  <c r="H137" i="4"/>
  <c r="H135" i="4"/>
  <c r="H131" i="4"/>
  <c r="H121" i="4"/>
  <c r="H115" i="4"/>
  <c r="H107" i="4"/>
  <c r="H105" i="4"/>
  <c r="H97" i="4"/>
  <c r="H87" i="4"/>
  <c r="H75" i="4"/>
  <c r="H57" i="4"/>
  <c r="H55" i="4"/>
  <c r="H47" i="4"/>
  <c r="H39" i="4"/>
  <c r="H37" i="4"/>
  <c r="H35" i="4"/>
  <c r="H29" i="4"/>
  <c r="H21" i="4"/>
  <c r="H9" i="4"/>
  <c r="H606" i="8"/>
  <c r="H337" i="2"/>
  <c r="H513" i="5"/>
  <c r="H481" i="5"/>
  <c r="H432" i="5"/>
  <c r="H428" i="5"/>
  <c r="H405" i="5"/>
  <c r="H399" i="5"/>
  <c r="H388" i="5"/>
  <c r="H374" i="5"/>
  <c r="H362" i="5"/>
  <c r="H340" i="5"/>
  <c r="H324" i="5"/>
  <c r="H306" i="5"/>
  <c r="H300" i="5"/>
  <c r="H272" i="5"/>
  <c r="H246" i="5"/>
  <c r="H236" i="5"/>
  <c r="H170" i="5"/>
  <c r="H109" i="5"/>
  <c r="H73" i="5"/>
  <c r="H54" i="5"/>
  <c r="H29" i="5"/>
  <c r="I741" i="9"/>
  <c r="I693" i="9"/>
  <c r="I681" i="9"/>
  <c r="I761" i="3"/>
  <c r="I759" i="3"/>
  <c r="I753" i="3"/>
  <c r="I699" i="3"/>
  <c r="I693" i="3"/>
  <c r="I683" i="3"/>
  <c r="H684" i="1"/>
  <c r="J231" i="1"/>
  <c r="H296" i="2"/>
  <c r="H280" i="2"/>
  <c r="H553" i="7"/>
  <c r="H548" i="2"/>
  <c r="H547" i="2"/>
  <c r="H606" i="1"/>
  <c r="J606" i="1"/>
  <c r="H587" i="2"/>
  <c r="H586" i="2"/>
  <c r="H583" i="2"/>
  <c r="H582" i="2"/>
  <c r="H576" i="2"/>
  <c r="H577" i="2"/>
  <c r="J611" i="1"/>
  <c r="H615" i="1"/>
  <c r="J615" i="1"/>
  <c r="J616" i="1"/>
  <c r="J658" i="1"/>
  <c r="J659" i="1"/>
  <c r="H658" i="1"/>
  <c r="J651" i="1"/>
  <c r="H650" i="1"/>
  <c r="J650" i="1"/>
  <c r="H695" i="1"/>
  <c r="J695" i="1"/>
  <c r="H580" i="2"/>
  <c r="H544" i="2"/>
  <c r="H543" i="2"/>
  <c r="H551" i="2"/>
  <c r="H552" i="2"/>
  <c r="H540" i="8"/>
  <c r="H532" i="8"/>
  <c r="H589" i="2"/>
  <c r="H588" i="2"/>
  <c r="H585" i="2"/>
  <c r="H584" i="2"/>
  <c r="H579" i="2"/>
  <c r="H578" i="2"/>
  <c r="H570" i="2"/>
  <c r="H571" i="2"/>
  <c r="J631" i="1"/>
  <c r="H630" i="1"/>
  <c r="J660" i="1"/>
  <c r="H660" i="1"/>
  <c r="K113" i="78"/>
  <c r="H594" i="1"/>
  <c r="J594" i="1"/>
  <c r="H590" i="2"/>
  <c r="H591" i="2"/>
  <c r="H574" i="2"/>
  <c r="H575" i="2"/>
  <c r="H572" i="2"/>
  <c r="H573" i="2"/>
  <c r="H567" i="2"/>
  <c r="H566" i="2"/>
  <c r="H621" i="1"/>
  <c r="J622" i="1"/>
  <c r="J656" i="1"/>
  <c r="H656" i="1"/>
  <c r="K112" i="78"/>
  <c r="I111" i="78"/>
  <c r="J670" i="1"/>
  <c r="J669" i="1"/>
  <c r="H669" i="1"/>
  <c r="J618" i="1"/>
  <c r="J685" i="2"/>
  <c r="J653" i="1"/>
  <c r="J661" i="1"/>
  <c r="I87" i="9"/>
  <c r="H516" i="8"/>
  <c r="H519" i="1"/>
  <c r="H517" i="1"/>
  <c r="H515" i="1"/>
  <c r="H497" i="1"/>
  <c r="H491" i="1"/>
  <c r="H485" i="1"/>
  <c r="H483" i="1"/>
  <c r="H481" i="1"/>
  <c r="H479" i="1"/>
  <c r="H467" i="1"/>
  <c r="H461" i="1"/>
  <c r="H457" i="1"/>
  <c r="H455" i="1"/>
  <c r="H453" i="1"/>
  <c r="I414" i="9"/>
  <c r="I410" i="9"/>
  <c r="I31" i="9"/>
  <c r="I248" i="9"/>
  <c r="I244" i="9"/>
  <c r="I384" i="1"/>
  <c r="H17" i="2"/>
  <c r="H15" i="2"/>
  <c r="H13" i="2"/>
  <c r="I441" i="3"/>
  <c r="I413" i="3"/>
  <c r="I385" i="3"/>
  <c r="I383" i="3"/>
  <c r="I381" i="3"/>
  <c r="I371" i="3"/>
  <c r="I367" i="3"/>
  <c r="I361" i="3"/>
  <c r="I351" i="3"/>
  <c r="I343" i="3"/>
  <c r="I333" i="3"/>
  <c r="I331" i="3"/>
  <c r="I329" i="3"/>
  <c r="I323" i="3"/>
  <c r="I321" i="3"/>
  <c r="I317" i="3"/>
  <c r="I311" i="3"/>
  <c r="I309" i="3"/>
  <c r="I291" i="3"/>
  <c r="I169" i="3"/>
  <c r="I161" i="3"/>
  <c r="I406" i="9"/>
  <c r="I402" i="9"/>
  <c r="I398" i="9"/>
  <c r="I394" i="9"/>
  <c r="I240" i="9"/>
  <c r="I236" i="9"/>
  <c r="I232" i="9"/>
  <c r="I75" i="9"/>
  <c r="I71" i="9"/>
  <c r="I67" i="9"/>
  <c r="I23" i="9"/>
  <c r="I19" i="9"/>
  <c r="H466" i="8"/>
  <c r="H464" i="8"/>
  <c r="H462" i="8"/>
  <c r="H460" i="8"/>
  <c r="H457" i="8"/>
  <c r="H455" i="8"/>
  <c r="H451" i="8"/>
  <c r="H449" i="8"/>
  <c r="H447" i="8"/>
  <c r="H445" i="8"/>
  <c r="H443" i="8"/>
  <c r="H441" i="8"/>
  <c r="H439" i="8"/>
  <c r="H437" i="8"/>
  <c r="H434" i="8"/>
  <c r="H430" i="8"/>
  <c r="H428" i="8"/>
  <c r="H426" i="8"/>
  <c r="H424" i="8"/>
  <c r="H422" i="8"/>
  <c r="H420" i="8"/>
  <c r="H418" i="8"/>
  <c r="H416" i="8"/>
  <c r="H414" i="8"/>
  <c r="H412" i="8"/>
  <c r="H410" i="8"/>
  <c r="H543" i="7"/>
  <c r="H562" i="5"/>
  <c r="I121" i="78"/>
  <c r="H696" i="5"/>
  <c r="I676" i="9"/>
  <c r="I674" i="9"/>
  <c r="I672" i="9"/>
  <c r="H492" i="2"/>
  <c r="H487" i="2"/>
  <c r="H484" i="2"/>
  <c r="H479" i="2"/>
  <c r="H476" i="2"/>
  <c r="H468" i="2"/>
  <c r="H467" i="2"/>
  <c r="H458" i="2"/>
  <c r="H344" i="2"/>
  <c r="H300" i="2"/>
  <c r="H250" i="2"/>
  <c r="H246" i="2"/>
  <c r="H244" i="2"/>
  <c r="H242" i="2"/>
  <c r="I426" i="9"/>
  <c r="I389" i="9"/>
  <c r="I385" i="9"/>
  <c r="I349" i="9"/>
  <c r="I228" i="9"/>
  <c r="I224" i="9"/>
  <c r="I220" i="9"/>
  <c r="I216" i="9"/>
  <c r="I172" i="9"/>
  <c r="I164" i="9"/>
  <c r="I47" i="9"/>
  <c r="H121" i="5"/>
  <c r="H70" i="5"/>
  <c r="H66" i="5"/>
  <c r="H58" i="5"/>
  <c r="I666" i="9"/>
  <c r="H249" i="7"/>
  <c r="H237" i="7"/>
  <c r="H205" i="7"/>
  <c r="H181" i="7"/>
  <c r="H177" i="7"/>
  <c r="H157" i="7"/>
  <c r="H139" i="7"/>
  <c r="I82" i="3"/>
  <c r="I80" i="3"/>
  <c r="I78" i="3"/>
  <c r="I74" i="3"/>
  <c r="I72" i="3"/>
  <c r="I70" i="3"/>
  <c r="I68" i="3"/>
  <c r="I64" i="3"/>
  <c r="I62" i="3"/>
  <c r="I60" i="3"/>
  <c r="I58" i="3"/>
  <c r="I56" i="3"/>
  <c r="I54" i="3"/>
  <c r="I52" i="3"/>
  <c r="I50" i="3"/>
  <c r="I46" i="3"/>
  <c r="I44" i="3"/>
  <c r="I42" i="3"/>
  <c r="I422" i="9"/>
  <c r="I418" i="9"/>
  <c r="I212" i="9"/>
  <c r="I208" i="9"/>
  <c r="I204" i="9"/>
  <c r="I200" i="9"/>
  <c r="I196" i="9"/>
  <c r="I192" i="9"/>
  <c r="I43" i="9"/>
  <c r="I39" i="9"/>
  <c r="I35" i="9"/>
  <c r="H310" i="5"/>
  <c r="H302" i="5"/>
  <c r="H250" i="5"/>
  <c r="H226" i="5"/>
  <c r="H172" i="5"/>
  <c r="H528" i="4"/>
  <c r="H559" i="7"/>
  <c r="H635" i="4"/>
  <c r="H641" i="1"/>
  <c r="H639" i="1"/>
  <c r="H689" i="5"/>
  <c r="I683" i="5"/>
  <c r="I671" i="5"/>
  <c r="J676" i="7"/>
  <c r="J583" i="7"/>
  <c r="J471" i="7"/>
  <c r="J467" i="7"/>
  <c r="J466" i="7"/>
  <c r="J461" i="7"/>
  <c r="J375" i="7"/>
  <c r="J371" i="7"/>
  <c r="J368" i="7"/>
  <c r="J355" i="7"/>
  <c r="J351" i="7"/>
  <c r="J271" i="7"/>
  <c r="J261" i="7"/>
  <c r="J255" i="7"/>
  <c r="J191" i="7"/>
  <c r="J186" i="7"/>
  <c r="J173" i="7"/>
  <c r="J166" i="7"/>
  <c r="J159" i="7"/>
  <c r="J149" i="7"/>
  <c r="J144" i="7"/>
  <c r="J116" i="7"/>
  <c r="H612" i="7"/>
  <c r="H548" i="7"/>
  <c r="J578" i="7"/>
  <c r="J577" i="7"/>
  <c r="H665" i="7"/>
  <c r="H77" i="7"/>
  <c r="H624" i="7"/>
  <c r="J595" i="7"/>
  <c r="J600" i="7"/>
  <c r="J582" i="7"/>
  <c r="H588" i="7"/>
  <c r="J651" i="7"/>
  <c r="H628" i="7"/>
  <c r="J591" i="7"/>
  <c r="H604" i="7"/>
  <c r="H580" i="7"/>
  <c r="H550" i="7"/>
  <c r="J581" i="7"/>
  <c r="J607" i="7"/>
  <c r="J579" i="7"/>
  <c r="J344" i="7"/>
  <c r="J93" i="7"/>
  <c r="J92" i="7"/>
  <c r="J75" i="7"/>
  <c r="J23" i="7"/>
  <c r="H16" i="7"/>
  <c r="J542" i="7"/>
  <c r="H618" i="7"/>
  <c r="H347" i="7"/>
  <c r="J631" i="7"/>
  <c r="H634" i="7"/>
  <c r="J626" i="7"/>
  <c r="J621" i="7"/>
  <c r="H595" i="7"/>
  <c r="J617" i="7"/>
  <c r="H586" i="7"/>
  <c r="H584" i="7"/>
  <c r="H574" i="7"/>
  <c r="J575" i="7"/>
  <c r="I537" i="7"/>
  <c r="J472" i="7"/>
  <c r="J463" i="7"/>
  <c r="J382" i="7"/>
  <c r="J381" i="7"/>
  <c r="J376" i="7"/>
  <c r="J372" i="7"/>
  <c r="J367" i="7"/>
  <c r="J364" i="7"/>
  <c r="J361" i="7"/>
  <c r="J354" i="7"/>
  <c r="J348" i="7"/>
  <c r="I27" i="15"/>
  <c r="I25" i="15"/>
  <c r="I23" i="15"/>
  <c r="I17" i="15"/>
  <c r="I15" i="15"/>
  <c r="I13" i="15"/>
  <c r="J242" i="7"/>
  <c r="J238" i="7"/>
  <c r="J202" i="7"/>
  <c r="J197" i="7"/>
  <c r="J555" i="7"/>
  <c r="J559" i="7"/>
  <c r="H610" i="7"/>
  <c r="J609" i="7"/>
  <c r="H601" i="7"/>
  <c r="J352" i="7"/>
  <c r="I19" i="15"/>
  <c r="J592" i="7"/>
  <c r="J605" i="7"/>
  <c r="J587" i="7"/>
  <c r="J538" i="7"/>
  <c r="H538" i="7"/>
  <c r="H541" i="7"/>
  <c r="H542" i="7"/>
  <c r="J549" i="7"/>
  <c r="J553" i="7"/>
  <c r="H555" i="7"/>
  <c r="H609" i="7"/>
  <c r="J599" i="7"/>
  <c r="J616" i="7"/>
  <c r="J618" i="7"/>
  <c r="J637" i="7"/>
  <c r="J636" i="7"/>
  <c r="J633" i="7"/>
  <c r="J632" i="7"/>
  <c r="J630" i="7"/>
  <c r="J627" i="7"/>
  <c r="J625" i="7"/>
  <c r="J623" i="7"/>
  <c r="AV4" i="1"/>
  <c r="J475" i="7"/>
  <c r="H449" i="7"/>
  <c r="H441" i="7"/>
  <c r="H417" i="7"/>
  <c r="H395" i="7"/>
  <c r="J330" i="7"/>
  <c r="J322" i="7"/>
  <c r="J298" i="7"/>
  <c r="J268" i="7"/>
  <c r="J264" i="7"/>
  <c r="J163" i="7"/>
  <c r="J160" i="7"/>
  <c r="J158" i="7"/>
  <c r="J155" i="7"/>
  <c r="J131" i="7"/>
  <c r="J126" i="7"/>
  <c r="J113" i="7"/>
  <c r="J81" i="7"/>
  <c r="H51" i="7"/>
  <c r="H41" i="7"/>
  <c r="J21" i="7"/>
  <c r="H449" i="1"/>
  <c r="H447" i="1"/>
  <c r="H445" i="1"/>
  <c r="H443" i="1"/>
  <c r="H441" i="1"/>
  <c r="H278" i="1"/>
  <c r="H276" i="1"/>
  <c r="H274" i="1"/>
  <c r="H266" i="1"/>
  <c r="H264" i="1"/>
  <c r="H260" i="1"/>
  <c r="H256" i="1"/>
  <c r="H254" i="1"/>
  <c r="H248" i="1"/>
  <c r="H246" i="1"/>
  <c r="H242" i="1"/>
  <c r="H240" i="1"/>
  <c r="H211" i="1"/>
  <c r="H209" i="1"/>
  <c r="H199" i="1"/>
  <c r="H193" i="1"/>
  <c r="H185" i="1"/>
  <c r="H146" i="1"/>
  <c r="H101" i="1"/>
  <c r="H97" i="1"/>
  <c r="H51" i="1"/>
  <c r="H45" i="1"/>
  <c r="H437" i="2"/>
  <c r="H436" i="2"/>
  <c r="H434" i="2"/>
  <c r="H432" i="2"/>
  <c r="H429" i="2"/>
  <c r="H428" i="2"/>
  <c r="H425" i="2"/>
  <c r="H423" i="2"/>
  <c r="H422" i="2"/>
  <c r="H417" i="2"/>
  <c r="H415" i="2"/>
  <c r="H413" i="2"/>
  <c r="H410" i="2"/>
  <c r="H405" i="2"/>
  <c r="H403" i="2"/>
  <c r="H401" i="2"/>
  <c r="H400" i="2"/>
  <c r="H398" i="2"/>
  <c r="H395" i="2"/>
  <c r="J383" i="7"/>
  <c r="J379" i="7"/>
  <c r="H371" i="7"/>
  <c r="J363" i="7"/>
  <c r="J359" i="7"/>
  <c r="J357" i="7"/>
  <c r="H313" i="7"/>
  <c r="H253" i="7"/>
  <c r="J251" i="7"/>
  <c r="H225" i="7"/>
  <c r="H169" i="7"/>
  <c r="H147" i="7"/>
  <c r="H141" i="7"/>
  <c r="H81" i="7"/>
  <c r="H503" i="7"/>
  <c r="H497" i="7"/>
  <c r="H440" i="7"/>
  <c r="H422" i="7"/>
  <c r="H392" i="7"/>
  <c r="H138" i="7"/>
  <c r="H124" i="7"/>
  <c r="H122" i="7"/>
  <c r="H118" i="7"/>
  <c r="H114" i="7"/>
  <c r="H96" i="7"/>
  <c r="H92" i="7"/>
  <c r="H88" i="7"/>
  <c r="H78" i="7"/>
  <c r="H68" i="7"/>
  <c r="H62" i="7"/>
  <c r="H54" i="7"/>
  <c r="H48" i="7"/>
  <c r="H38" i="7"/>
  <c r="H36" i="7"/>
  <c r="J30" i="7"/>
  <c r="H9" i="7"/>
  <c r="H7" i="7"/>
  <c r="H392" i="1"/>
  <c r="H384" i="1"/>
  <c r="H279" i="1"/>
  <c r="H277" i="1"/>
  <c r="H257" i="1"/>
  <c r="H255" i="1"/>
  <c r="H214" i="1"/>
  <c r="H212" i="1"/>
  <c r="H210" i="1"/>
  <c r="H208" i="1"/>
  <c r="H206" i="1"/>
  <c r="H202" i="1"/>
  <c r="H198" i="1"/>
  <c r="H194" i="1"/>
  <c r="H192" i="1"/>
  <c r="H190" i="1"/>
  <c r="H188" i="1"/>
  <c r="H186" i="1"/>
  <c r="H184" i="1"/>
  <c r="I182" i="1"/>
  <c r="I179" i="1"/>
  <c r="I177" i="1"/>
  <c r="H174" i="1"/>
  <c r="H162" i="1"/>
  <c r="H121" i="1"/>
  <c r="H119" i="1"/>
  <c r="H117" i="1"/>
  <c r="H162" i="14"/>
  <c r="H160" i="14"/>
  <c r="H158" i="14"/>
  <c r="H156" i="14"/>
  <c r="H154" i="14"/>
  <c r="H152" i="14"/>
  <c r="H150" i="14"/>
  <c r="H148" i="14"/>
  <c r="H146" i="14"/>
  <c r="H144" i="14"/>
  <c r="H142" i="14"/>
  <c r="H138" i="14"/>
  <c r="H136" i="14"/>
  <c r="H134" i="14"/>
  <c r="H132" i="14"/>
  <c r="H130" i="14"/>
  <c r="H126" i="14"/>
  <c r="H124" i="14"/>
  <c r="H122" i="14"/>
  <c r="H120" i="14"/>
  <c r="H117" i="14"/>
  <c r="H115" i="14"/>
  <c r="H113" i="14"/>
  <c r="H111" i="14"/>
  <c r="H523" i="1"/>
  <c r="H525" i="1"/>
  <c r="I533" i="9"/>
  <c r="H534" i="1"/>
  <c r="H536" i="1"/>
  <c r="I552" i="9"/>
  <c r="I556" i="3"/>
  <c r="H563" i="7"/>
  <c r="I59" i="78"/>
  <c r="H611" i="7"/>
  <c r="H612" i="1"/>
  <c r="H613" i="1"/>
  <c r="H620" i="1"/>
  <c r="H618" i="1"/>
  <c r="H616" i="1"/>
  <c r="H617" i="7"/>
  <c r="H637" i="7"/>
  <c r="H635" i="7"/>
  <c r="H633" i="7"/>
  <c r="H631" i="7"/>
  <c r="H629" i="7"/>
  <c r="H627" i="7"/>
  <c r="H625" i="7"/>
  <c r="H623" i="7"/>
  <c r="H619" i="7"/>
  <c r="J635" i="1"/>
  <c r="H637" i="4"/>
  <c r="I95" i="78"/>
  <c r="I85" i="78"/>
  <c r="H643" i="7"/>
  <c r="H644" i="7"/>
  <c r="H647" i="7"/>
  <c r="H649" i="7"/>
  <c r="H653" i="7"/>
  <c r="J656" i="7"/>
  <c r="H694" i="8"/>
  <c r="I143" i="78"/>
  <c r="H517" i="2"/>
  <c r="H228" i="2"/>
  <c r="H216" i="2"/>
  <c r="H214" i="2"/>
  <c r="H208" i="2"/>
  <c r="H204" i="2"/>
  <c r="H202" i="2"/>
  <c r="H196" i="2"/>
  <c r="H190" i="2"/>
  <c r="H188" i="2"/>
  <c r="H186" i="2"/>
  <c r="H182" i="2"/>
  <c r="H172" i="2"/>
  <c r="H162" i="2"/>
  <c r="H152" i="2"/>
  <c r="H140" i="2"/>
  <c r="H118" i="2"/>
  <c r="H72" i="2"/>
  <c r="H58" i="2"/>
  <c r="H56" i="2"/>
  <c r="H54" i="2"/>
  <c r="H52" i="2"/>
  <c r="H50" i="2"/>
  <c r="H44" i="2"/>
  <c r="H42" i="2"/>
  <c r="H32" i="2"/>
  <c r="H28" i="2"/>
  <c r="H22" i="2"/>
  <c r="H20" i="2"/>
  <c r="H420" i="4"/>
  <c r="I506" i="3"/>
  <c r="I490" i="3"/>
  <c r="I466" i="3"/>
  <c r="H437" i="5"/>
  <c r="H420" i="5"/>
  <c r="H391" i="5"/>
  <c r="H382" i="5"/>
  <c r="H364" i="5"/>
  <c r="H182" i="8"/>
  <c r="H140" i="8"/>
  <c r="H101" i="8"/>
  <c r="H522" i="1"/>
  <c r="H526" i="1"/>
  <c r="H540" i="4"/>
  <c r="I527" i="9"/>
  <c r="I359" i="9"/>
  <c r="I327" i="9"/>
  <c r="I266" i="9"/>
  <c r="I138" i="9"/>
  <c r="I134" i="9"/>
  <c r="I105" i="9"/>
  <c r="I41" i="9"/>
  <c r="J543" i="7"/>
  <c r="H549" i="4"/>
  <c r="J606" i="7"/>
  <c r="J603" i="7"/>
  <c r="J602" i="7"/>
  <c r="J590" i="7"/>
  <c r="J585" i="7"/>
  <c r="J576" i="7"/>
  <c r="J573" i="7"/>
  <c r="J572" i="7"/>
  <c r="J570" i="7"/>
  <c r="J568" i="7"/>
  <c r="J562" i="7"/>
  <c r="J613" i="7"/>
  <c r="J620" i="7"/>
  <c r="H636" i="4"/>
  <c r="J638" i="1"/>
  <c r="I84" i="78"/>
  <c r="J654" i="1"/>
  <c r="H648" i="7"/>
  <c r="J650" i="7"/>
  <c r="J654" i="7"/>
  <c r="H674" i="8"/>
  <c r="I152" i="78"/>
  <c r="J779" i="2"/>
  <c r="J775" i="2"/>
  <c r="J769" i="2"/>
  <c r="I747" i="9"/>
  <c r="I743" i="9"/>
  <c r="I701" i="9"/>
  <c r="I699" i="9"/>
  <c r="H670" i="7"/>
  <c r="J671" i="7"/>
  <c r="J674" i="7"/>
  <c r="H681" i="1"/>
  <c r="H767" i="8"/>
  <c r="H754" i="8"/>
  <c r="H539" i="4"/>
  <c r="H541" i="4"/>
  <c r="H551" i="4"/>
  <c r="I595" i="3"/>
  <c r="I664" i="9"/>
  <c r="I674" i="3"/>
  <c r="J687" i="1"/>
  <c r="I172" i="1"/>
  <c r="H159" i="1"/>
  <c r="H155" i="1"/>
  <c r="H120" i="1"/>
  <c r="H116" i="1"/>
  <c r="H463" i="2"/>
  <c r="H159" i="2"/>
  <c r="H143" i="2"/>
  <c r="H105" i="2"/>
  <c r="H77" i="2"/>
  <c r="H501" i="4"/>
  <c r="H495" i="4"/>
  <c r="H483" i="4"/>
  <c r="H465" i="4"/>
  <c r="H451" i="4"/>
  <c r="H447" i="4"/>
  <c r="H439" i="4"/>
  <c r="H431" i="4"/>
  <c r="H427" i="4"/>
  <c r="H425" i="4"/>
  <c r="H421" i="4"/>
  <c r="H415" i="4"/>
  <c r="H413" i="4"/>
  <c r="H399" i="4"/>
  <c r="H391" i="4"/>
  <c r="H385" i="4"/>
  <c r="H375" i="4"/>
  <c r="H373" i="4"/>
  <c r="H371" i="4"/>
  <c r="H367" i="4"/>
  <c r="H365" i="4"/>
  <c r="H345" i="4"/>
  <c r="H325" i="4"/>
  <c r="H321" i="4"/>
  <c r="H319" i="4"/>
  <c r="H311" i="4"/>
  <c r="H303" i="4"/>
  <c r="H297" i="4"/>
  <c r="H289" i="4"/>
  <c r="H277" i="4"/>
  <c r="H271" i="4"/>
  <c r="H269" i="4"/>
  <c r="H237" i="4"/>
  <c r="H231" i="4"/>
  <c r="H225" i="4"/>
  <c r="H219" i="4"/>
  <c r="H209" i="4"/>
  <c r="H187" i="4"/>
  <c r="H181" i="4"/>
  <c r="H175" i="4"/>
  <c r="H159" i="4"/>
  <c r="H153" i="4"/>
  <c r="H151" i="4"/>
  <c r="H129" i="4"/>
  <c r="H119" i="4"/>
  <c r="H117" i="4"/>
  <c r="H81" i="4"/>
  <c r="H73" i="4"/>
  <c r="H69" i="4"/>
  <c r="I644" i="3"/>
  <c r="H697" i="8"/>
  <c r="H691" i="8"/>
  <c r="H687" i="1"/>
  <c r="H764" i="8"/>
  <c r="J692" i="7"/>
  <c r="J366" i="7"/>
  <c r="J462" i="7"/>
  <c r="J635" i="7"/>
  <c r="J638" i="7"/>
  <c r="J196" i="7"/>
  <c r="J601" i="7"/>
  <c r="J594" i="7"/>
  <c r="F66" i="15"/>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J569" i="7"/>
  <c r="J571" i="7"/>
  <c r="H53" i="7"/>
  <c r="H43" i="7"/>
  <c r="J24" i="7"/>
  <c r="J239" i="7"/>
  <c r="J345" i="7"/>
  <c r="J589" i="7"/>
  <c r="I539" i="7"/>
  <c r="H204" i="7"/>
  <c r="H132" i="7"/>
  <c r="H20" i="7"/>
  <c r="J655" i="7"/>
  <c r="H30" i="7"/>
  <c r="J534" i="7"/>
  <c r="J528" i="7"/>
  <c r="J526" i="7"/>
  <c r="J513" i="7"/>
  <c r="J500" i="7"/>
  <c r="J489" i="7"/>
  <c r="J450" i="7"/>
  <c r="J443" i="7"/>
  <c r="H352" i="7"/>
  <c r="J65" i="7"/>
  <c r="J60" i="7"/>
  <c r="J58" i="7"/>
  <c r="J44" i="7"/>
  <c r="J667" i="7"/>
  <c r="J664" i="7"/>
  <c r="J734" i="7"/>
  <c r="J39" i="7"/>
  <c r="J735" i="7"/>
  <c r="J669" i="7"/>
  <c r="J508" i="7"/>
  <c r="J501" i="7"/>
  <c r="H476" i="7"/>
  <c r="H380" i="7"/>
  <c r="H376" i="7"/>
  <c r="H370" i="7"/>
  <c r="H360" i="7"/>
  <c r="H346" i="7"/>
  <c r="H336" i="7"/>
  <c r="H308" i="7"/>
  <c r="H300" i="7"/>
  <c r="H290" i="7"/>
  <c r="H286" i="7"/>
  <c r="H254" i="7"/>
  <c r="H238" i="7"/>
  <c r="H220" i="7"/>
  <c r="H214" i="7"/>
  <c r="H186" i="7"/>
  <c r="H178" i="7"/>
  <c r="H166" i="7"/>
  <c r="H162" i="7"/>
  <c r="J57" i="7"/>
  <c r="J43" i="7"/>
  <c r="J34" i="7"/>
  <c r="H26" i="7"/>
  <c r="J560" i="7"/>
  <c r="H585" i="7"/>
  <c r="H569" i="7"/>
  <c r="H613" i="7"/>
  <c r="H615" i="7"/>
  <c r="J639" i="7"/>
  <c r="J641" i="7"/>
  <c r="J658" i="7"/>
  <c r="J733" i="7"/>
  <c r="H658" i="7"/>
  <c r="J54" i="7"/>
  <c r="J48" i="7"/>
  <c r="H669" i="7"/>
  <c r="H666" i="7"/>
  <c r="H664" i="7"/>
  <c r="J643" i="7"/>
  <c r="H527" i="7"/>
  <c r="J26" i="7"/>
  <c r="J665" i="7"/>
  <c r="J640" i="7"/>
  <c r="H42" i="7"/>
  <c r="H34" i="7"/>
  <c r="J731" i="7"/>
  <c r="H641" i="7"/>
  <c r="J642" i="7"/>
  <c r="J49" i="7"/>
  <c r="H535" i="7"/>
  <c r="H517" i="7"/>
  <c r="H505" i="7"/>
  <c r="H499" i="7"/>
  <c r="H495" i="7"/>
  <c r="H491" i="7"/>
  <c r="I668" i="7"/>
  <c r="I731" i="7"/>
  <c r="J727" i="7"/>
  <c r="J723" i="7"/>
  <c r="J721" i="7"/>
  <c r="J717" i="7"/>
  <c r="J713" i="7"/>
  <c r="I706" i="7"/>
  <c r="J523" i="7"/>
  <c r="J519" i="7"/>
  <c r="J493" i="7"/>
  <c r="H480" i="7"/>
  <c r="H474" i="7"/>
  <c r="H470" i="7"/>
  <c r="H468" i="7"/>
  <c r="H466" i="7"/>
  <c r="H464" i="7"/>
  <c r="H460" i="7"/>
  <c r="J456" i="7"/>
  <c r="J453" i="7"/>
  <c r="I601" i="7"/>
  <c r="I591" i="7"/>
  <c r="I589" i="7"/>
  <c r="I587" i="7"/>
  <c r="I585" i="7"/>
  <c r="I573" i="7"/>
  <c r="I571" i="7"/>
  <c r="H621" i="7"/>
  <c r="H23" i="7"/>
  <c r="H682" i="7"/>
  <c r="H487" i="7"/>
  <c r="H454" i="7"/>
  <c r="H448" i="7"/>
  <c r="H438" i="7"/>
  <c r="H434" i="7"/>
  <c r="H430" i="7"/>
  <c r="H428" i="7"/>
  <c r="H408" i="7"/>
  <c r="H384" i="7"/>
  <c r="H374" i="7"/>
  <c r="H372" i="7"/>
  <c r="H366" i="7"/>
  <c r="H362" i="7"/>
  <c r="H358" i="7"/>
  <c r="H326" i="7"/>
  <c r="H50" i="7"/>
  <c r="H32" i="7"/>
  <c r="J561" i="7"/>
  <c r="J380" i="7"/>
  <c r="J374" i="7"/>
  <c r="J328" i="7"/>
  <c r="J325" i="7"/>
  <c r="J269" i="7"/>
  <c r="J266" i="7"/>
  <c r="J265" i="7"/>
  <c r="J258" i="7"/>
  <c r="J257" i="7"/>
  <c r="J254" i="7"/>
  <c r="J252" i="7"/>
  <c r="J246" i="7"/>
  <c r="J245" i="7"/>
  <c r="J243" i="7"/>
  <c r="J240" i="7"/>
  <c r="J237" i="7"/>
  <c r="J235" i="7"/>
  <c r="J232" i="7"/>
  <c r="J229" i="7"/>
  <c r="J224" i="7"/>
  <c r="J217" i="7"/>
  <c r="J214" i="7"/>
  <c r="J212" i="7"/>
  <c r="J211" i="7"/>
  <c r="J203" i="7"/>
  <c r="J193" i="7"/>
  <c r="J190" i="7"/>
  <c r="J189" i="7"/>
  <c r="J187" i="7"/>
  <c r="J184" i="7"/>
  <c r="J183" i="7"/>
  <c r="J180" i="7"/>
  <c r="J177" i="7"/>
  <c r="J174" i="7"/>
  <c r="J172" i="7"/>
  <c r="J169" i="7"/>
  <c r="J167" i="7"/>
  <c r="J162" i="7"/>
  <c r="J157" i="7"/>
  <c r="J136" i="7"/>
  <c r="J125" i="7"/>
  <c r="J122" i="7"/>
  <c r="J120" i="7"/>
  <c r="J118" i="7"/>
  <c r="J106" i="7"/>
  <c r="J101" i="7"/>
  <c r="J96" i="7"/>
  <c r="J85" i="7"/>
  <c r="J83" i="7"/>
  <c r="J78" i="7"/>
  <c r="H383" i="7"/>
  <c r="H381" i="7"/>
  <c r="H379" i="7"/>
  <c r="H377" i="7"/>
  <c r="H373" i="7"/>
  <c r="H367" i="7"/>
  <c r="H351" i="7"/>
  <c r="H323" i="7"/>
  <c r="H287" i="7"/>
  <c r="H263" i="7"/>
  <c r="H255" i="7"/>
  <c r="H251" i="7"/>
  <c r="H243" i="7"/>
  <c r="H241" i="7"/>
  <c r="H239" i="7"/>
  <c r="H235" i="7"/>
  <c r="H229" i="7"/>
  <c r="H219" i="7"/>
  <c r="H215" i="7"/>
  <c r="H213" i="7"/>
  <c r="H207" i="7"/>
  <c r="H203" i="7"/>
  <c r="H201" i="7"/>
  <c r="H199" i="7"/>
  <c r="H191" i="7"/>
  <c r="H187" i="7"/>
  <c r="H185" i="7"/>
  <c r="H183" i="7"/>
  <c r="H173" i="7"/>
  <c r="H167" i="7"/>
  <c r="H165" i="7"/>
  <c r="H163" i="7"/>
  <c r="H155" i="7"/>
  <c r="H151" i="7"/>
  <c r="H149" i="7"/>
  <c r="H133" i="7"/>
  <c r="H93" i="7"/>
  <c r="H85" i="7"/>
  <c r="H83" i="7"/>
  <c r="H79" i="7"/>
  <c r="H75" i="7"/>
  <c r="H29" i="7"/>
  <c r="J29" i="7"/>
  <c r="H14" i="7"/>
  <c r="H12" i="7"/>
  <c r="H8" i="7"/>
  <c r="H519" i="7"/>
  <c r="H320" i="7"/>
  <c r="H318" i="7"/>
  <c r="H316" i="7"/>
  <c r="H314" i="7"/>
  <c r="H312" i="7"/>
  <c r="H310" i="7"/>
  <c r="H302" i="7"/>
  <c r="H298" i="7"/>
  <c r="H294" i="7"/>
  <c r="H282" i="7"/>
  <c r="H280" i="7"/>
  <c r="H276" i="7"/>
  <c r="H274" i="7"/>
  <c r="H270" i="7"/>
  <c r="H262" i="7"/>
  <c r="H208" i="7"/>
  <c r="H200" i="7"/>
  <c r="H198" i="7"/>
  <c r="H194" i="7"/>
  <c r="H170" i="7"/>
  <c r="H160" i="7"/>
  <c r="H158" i="7"/>
  <c r="H152" i="7"/>
  <c r="H148" i="7"/>
  <c r="H146" i="7"/>
  <c r="H144" i="7"/>
  <c r="H142" i="7"/>
  <c r="H140" i="7"/>
  <c r="H134" i="7"/>
  <c r="H130" i="7"/>
  <c r="H126" i="7"/>
  <c r="H116" i="7"/>
  <c r="H108" i="7"/>
  <c r="H102" i="7"/>
  <c r="H80" i="7"/>
  <c r="H493" i="7"/>
  <c r="H523" i="7"/>
  <c r="J535" i="7"/>
  <c r="H528" i="7"/>
  <c r="J527" i="7"/>
  <c r="J525" i="7"/>
  <c r="H522" i="7"/>
  <c r="J521" i="7"/>
  <c r="J516" i="7"/>
  <c r="J515" i="7"/>
  <c r="J512" i="7"/>
  <c r="J510" i="7"/>
  <c r="H506" i="7"/>
  <c r="J505" i="7"/>
  <c r="J502" i="7"/>
  <c r="H500" i="7"/>
  <c r="J498" i="7"/>
  <c r="H496" i="7"/>
  <c r="J494" i="7"/>
  <c r="J492" i="7"/>
  <c r="H490" i="7"/>
  <c r="J487" i="7"/>
  <c r="J484" i="7"/>
  <c r="I473" i="7"/>
  <c r="I471" i="7"/>
  <c r="I469" i="7"/>
  <c r="I467" i="7"/>
  <c r="I465" i="7"/>
  <c r="I463" i="7"/>
  <c r="I461" i="7"/>
  <c r="J457" i="7"/>
  <c r="J455" i="7"/>
  <c r="J454" i="7"/>
  <c r="H451" i="7"/>
  <c r="J448" i="7"/>
  <c r="H445" i="7"/>
  <c r="H443" i="7"/>
  <c r="J441" i="7"/>
  <c r="J439" i="7"/>
  <c r="H435" i="7"/>
  <c r="H411" i="7"/>
  <c r="H407" i="7"/>
  <c r="H403" i="7"/>
  <c r="H401" i="7"/>
  <c r="H389" i="7"/>
  <c r="J387" i="7"/>
  <c r="J69" i="7"/>
  <c r="J67" i="7"/>
  <c r="J66" i="7"/>
  <c r="J63" i="7"/>
  <c r="J61" i="7"/>
  <c r="J59" i="7"/>
  <c r="J56" i="7"/>
  <c r="J52" i="7"/>
  <c r="J50" i="7"/>
  <c r="J47" i="7"/>
  <c r="J45" i="7"/>
  <c r="J41" i="7"/>
  <c r="J40" i="7"/>
  <c r="J38" i="7"/>
  <c r="J36" i="7"/>
  <c r="J32" i="7"/>
  <c r="J51" i="7"/>
  <c r="J33" i="7"/>
  <c r="H388" i="7"/>
  <c r="J55" i="7"/>
  <c r="J35" i="7"/>
  <c r="H31" i="7"/>
  <c r="J70" i="7"/>
  <c r="J62" i="7"/>
  <c r="J504" i="7"/>
  <c r="J495" i="7"/>
  <c r="J444" i="7"/>
  <c r="H66" i="7"/>
  <c r="H544" i="7"/>
  <c r="J546" i="7"/>
  <c r="J554" i="7"/>
  <c r="J558" i="7"/>
  <c r="H683" i="7"/>
  <c r="H467" i="7"/>
  <c r="J451" i="7"/>
  <c r="J490" i="7"/>
  <c r="H61" i="7"/>
  <c r="J524" i="7"/>
  <c r="H524" i="7"/>
  <c r="J442" i="7"/>
  <c r="H504" i="7"/>
  <c r="J520" i="7"/>
  <c r="H486" i="7"/>
  <c r="J68" i="7"/>
  <c r="J64" i="7"/>
  <c r="J447" i="7"/>
  <c r="J496" i="7"/>
  <c r="H473" i="7"/>
  <c r="J452" i="7"/>
  <c r="J514" i="7"/>
  <c r="J25" i="7"/>
  <c r="J53" i="7"/>
  <c r="H421" i="7"/>
  <c r="H413" i="7"/>
  <c r="J77" i="7"/>
  <c r="J74" i="7"/>
  <c r="H72" i="7"/>
  <c r="H69" i="7"/>
  <c r="H65" i="7"/>
  <c r="H59" i="7"/>
  <c r="H55" i="7"/>
  <c r="H39" i="7"/>
  <c r="H35" i="7"/>
  <c r="H33" i="7"/>
  <c r="H27" i="7"/>
  <c r="H24" i="7"/>
  <c r="H455" i="7"/>
  <c r="H494" i="7"/>
  <c r="J511" i="7"/>
  <c r="J31" i="7"/>
  <c r="J529" i="7"/>
  <c r="J46" i="7"/>
  <c r="I529" i="7"/>
  <c r="H507" i="7"/>
  <c r="H450" i="7"/>
  <c r="H446" i="7"/>
  <c r="H442" i="7"/>
  <c r="H161" i="7"/>
  <c r="H127" i="7"/>
  <c r="H529" i="7"/>
  <c r="H369" i="7"/>
  <c r="H365" i="7"/>
  <c r="H361" i="7"/>
  <c r="H359" i="7"/>
  <c r="H353" i="7"/>
  <c r="J693" i="7"/>
  <c r="I525" i="7"/>
  <c r="I523" i="7"/>
  <c r="I521" i="7"/>
  <c r="I519" i="7"/>
  <c r="I598" i="7"/>
  <c r="I566" i="7"/>
  <c r="H22" i="7"/>
  <c r="G29" i="15"/>
  <c r="G66" i="15" s="1"/>
  <c r="J349" i="7"/>
  <c r="H348" i="7"/>
  <c r="G21" i="15"/>
  <c r="I21" i="15" s="1"/>
  <c r="H340" i="7"/>
  <c r="J304" i="7"/>
  <c r="H304" i="7"/>
  <c r="J272" i="7"/>
  <c r="H272" i="7"/>
  <c r="J260" i="7"/>
  <c r="H260" i="7"/>
  <c r="H250" i="7"/>
  <c r="J250" i="7"/>
  <c r="J230" i="7"/>
  <c r="J231" i="7"/>
  <c r="H226" i="7"/>
  <c r="J226" i="7"/>
  <c r="J223" i="7"/>
  <c r="H222" i="7"/>
  <c r="J222" i="7"/>
  <c r="J220" i="7"/>
  <c r="J221" i="7"/>
  <c r="J219" i="7"/>
  <c r="J218" i="7"/>
  <c r="J207" i="7"/>
  <c r="H206" i="7"/>
  <c r="J204" i="7"/>
  <c r="J205" i="7"/>
  <c r="J164" i="7"/>
  <c r="J165" i="7"/>
  <c r="J151" i="7"/>
  <c r="J150" i="7"/>
  <c r="H128" i="7"/>
  <c r="J128" i="7"/>
  <c r="J110" i="7"/>
  <c r="J111" i="7"/>
  <c r="J104" i="7"/>
  <c r="H104" i="7"/>
  <c r="J98" i="7"/>
  <c r="H98" i="7"/>
  <c r="H94" i="7"/>
  <c r="J95" i="7"/>
  <c r="H90" i="7"/>
  <c r="J91" i="7"/>
  <c r="J90" i="7"/>
  <c r="J89" i="7"/>
  <c r="J88" i="7"/>
  <c r="H86" i="7"/>
  <c r="J86" i="7"/>
  <c r="J537" i="7"/>
  <c r="H536" i="7"/>
  <c r="J547" i="7"/>
  <c r="H547" i="7"/>
  <c r="H551" i="7"/>
  <c r="J552" i="7"/>
  <c r="J556" i="7"/>
  <c r="J557" i="7"/>
  <c r="J611" i="7"/>
  <c r="J610" i="7"/>
  <c r="J608" i="7"/>
  <c r="H608" i="7"/>
  <c r="I605" i="7"/>
  <c r="H605" i="7"/>
  <c r="I603" i="7"/>
  <c r="H603" i="7"/>
  <c r="I599" i="7"/>
  <c r="H599" i="7"/>
  <c r="I593" i="7"/>
  <c r="H593" i="7"/>
  <c r="I583" i="7"/>
  <c r="H583" i="7"/>
  <c r="I579" i="7"/>
  <c r="H579" i="7"/>
  <c r="I577" i="7"/>
  <c r="H577" i="7"/>
  <c r="I575" i="7"/>
  <c r="H575" i="7"/>
  <c r="J565" i="7"/>
  <c r="H565" i="7"/>
  <c r="J564" i="7"/>
  <c r="J563" i="7"/>
  <c r="J567" i="7"/>
  <c r="H566" i="7"/>
  <c r="J566" i="7"/>
  <c r="J597" i="7"/>
  <c r="J598" i="7"/>
  <c r="J614" i="7"/>
  <c r="H614" i="7"/>
  <c r="J615" i="7"/>
  <c r="J385" i="7"/>
  <c r="H385" i="7"/>
  <c r="J280" i="7"/>
  <c r="H324" i="7"/>
  <c r="J228" i="7"/>
  <c r="H74" i="7"/>
  <c r="J170" i="7"/>
  <c r="H246" i="7"/>
  <c r="H110" i="7"/>
  <c r="J273" i="7"/>
  <c r="H342" i="7"/>
  <c r="J199" i="7"/>
  <c r="J216" i="7"/>
  <c r="J182" i="7"/>
  <c r="H84" i="7"/>
  <c r="J244" i="7"/>
  <c r="H192" i="7"/>
  <c r="J108" i="7"/>
  <c r="H236" i="7"/>
  <c r="H202" i="7"/>
  <c r="H106" i="7"/>
  <c r="H180" i="7"/>
  <c r="H268" i="7"/>
  <c r="J28" i="7"/>
  <c r="J127" i="7"/>
  <c r="H176" i="7"/>
  <c r="H188" i="7"/>
  <c r="J105" i="7"/>
  <c r="J97" i="7"/>
  <c r="J73" i="7"/>
  <c r="J72" i="7"/>
  <c r="J117" i="7"/>
  <c r="H546" i="7"/>
  <c r="J481" i="7"/>
  <c r="H481" i="7"/>
  <c r="H477" i="7"/>
  <c r="J478" i="7"/>
  <c r="J469" i="7"/>
  <c r="J470" i="7"/>
  <c r="H100" i="7"/>
  <c r="H150" i="7"/>
  <c r="J192" i="7"/>
  <c r="J347" i="7"/>
  <c r="J109" i="7"/>
  <c r="H344" i="7"/>
  <c r="J80" i="7"/>
  <c r="J313" i="7"/>
  <c r="J188" i="7"/>
  <c r="J386" i="7"/>
  <c r="J87" i="7"/>
  <c r="J82" i="7"/>
  <c r="J256" i="7"/>
  <c r="J274" i="7"/>
  <c r="J153" i="7"/>
  <c r="H182" i="7"/>
  <c r="J102" i="7"/>
  <c r="J234" i="7"/>
  <c r="J94" i="7"/>
  <c r="J195" i="7"/>
  <c r="J201" i="7"/>
  <c r="H76" i="7"/>
  <c r="J168" i="7"/>
  <c r="H256" i="7"/>
  <c r="J545" i="7"/>
  <c r="H509" i="7"/>
  <c r="J503" i="7"/>
  <c r="H483" i="7"/>
  <c r="I480" i="7"/>
  <c r="I478" i="7"/>
  <c r="H67" i="7"/>
  <c r="H49" i="7"/>
  <c r="H47" i="7"/>
  <c r="H45" i="7"/>
  <c r="J20" i="7"/>
  <c r="H15" i="7"/>
  <c r="H13" i="7"/>
  <c r="H5" i="7"/>
  <c r="J544" i="7"/>
  <c r="H695" i="7"/>
  <c r="H687" i="7"/>
  <c r="J683" i="7"/>
  <c r="H725" i="7"/>
  <c r="H715" i="7"/>
  <c r="I514" i="7"/>
  <c r="H512" i="7"/>
  <c r="J341" i="7"/>
  <c r="J340" i="7"/>
  <c r="J337" i="7"/>
  <c r="J335" i="7"/>
  <c r="J329" i="7"/>
  <c r="J327" i="7"/>
  <c r="J326" i="7"/>
  <c r="J323" i="7"/>
  <c r="J309" i="7"/>
  <c r="J307" i="7"/>
  <c r="J305" i="7"/>
  <c r="J303" i="7"/>
  <c r="J300" i="7"/>
  <c r="J279" i="7"/>
  <c r="J277" i="7"/>
  <c r="J147" i="7"/>
  <c r="J145" i="7"/>
  <c r="J141" i="7"/>
  <c r="J139" i="7"/>
  <c r="J135" i="7"/>
  <c r="J133" i="7"/>
  <c r="J132" i="7"/>
  <c r="J129" i="7"/>
  <c r="I698" i="7"/>
  <c r="I696" i="7"/>
  <c r="I694" i="7"/>
  <c r="I720" i="7"/>
  <c r="J536" i="7"/>
  <c r="H447" i="7"/>
  <c r="H393" i="7"/>
  <c r="H240" i="7"/>
  <c r="H234" i="7"/>
  <c r="I670" i="3"/>
  <c r="I666" i="3"/>
  <c r="I741" i="3"/>
  <c r="I729" i="3"/>
  <c r="I521" i="3"/>
  <c r="I509" i="3"/>
  <c r="I507" i="3"/>
  <c r="I505" i="3"/>
  <c r="I503" i="3"/>
  <c r="I495" i="3"/>
  <c r="I485" i="3"/>
  <c r="I481" i="3"/>
  <c r="I475" i="3"/>
  <c r="I471" i="3"/>
  <c r="I469" i="3"/>
  <c r="I465" i="3"/>
  <c r="I461" i="3"/>
  <c r="I449" i="3"/>
  <c r="I439" i="3"/>
  <c r="I425" i="3"/>
  <c r="I421" i="3"/>
  <c r="I590" i="3"/>
  <c r="I688" i="3"/>
  <c r="H520" i="7"/>
  <c r="H518" i="7"/>
  <c r="H516" i="7"/>
  <c r="H432" i="7"/>
  <c r="H418" i="7"/>
  <c r="J362" i="7"/>
  <c r="H355" i="7"/>
  <c r="H174" i="7"/>
  <c r="I612" i="7"/>
  <c r="I517" i="7"/>
  <c r="J316" i="7"/>
  <c r="J314" i="7"/>
  <c r="J276" i="7"/>
  <c r="H18" i="7"/>
  <c r="I614" i="7"/>
  <c r="I641" i="7"/>
  <c r="I643" i="7"/>
  <c r="H475" i="7"/>
  <c r="H554" i="7"/>
  <c r="H556" i="7"/>
  <c r="H558" i="7"/>
  <c r="I569" i="7"/>
  <c r="I476" i="7"/>
  <c r="H398" i="7"/>
  <c r="H244" i="7"/>
  <c r="H11" i="7"/>
  <c r="I559" i="7"/>
  <c r="I648" i="7"/>
  <c r="I671" i="7"/>
  <c r="J783" i="2"/>
  <c r="J781" i="2"/>
  <c r="J782" i="2"/>
  <c r="J777" i="2"/>
  <c r="J773" i="2"/>
  <c r="J771" i="2"/>
  <c r="I767" i="3"/>
  <c r="J767" i="2"/>
  <c r="H761" i="8"/>
  <c r="I757" i="9"/>
  <c r="I756" i="3"/>
  <c r="I755" i="3"/>
  <c r="H533" i="4"/>
  <c r="H49" i="4"/>
  <c r="H45" i="4"/>
  <c r="H33" i="4"/>
  <c r="H27" i="4"/>
  <c r="H19" i="4"/>
  <c r="H13" i="4"/>
  <c r="H7" i="4"/>
  <c r="H5" i="4"/>
  <c r="H657" i="4"/>
  <c r="H651" i="4"/>
  <c r="H649" i="4"/>
  <c r="H647" i="4"/>
  <c r="H643" i="4"/>
  <c r="H558" i="4"/>
  <c r="H560" i="4"/>
  <c r="H660" i="4"/>
  <c r="H656" i="4"/>
  <c r="H652" i="4"/>
  <c r="H650" i="4"/>
  <c r="I714" i="4"/>
  <c r="I752" i="9"/>
  <c r="H539" i="7"/>
  <c r="I751" i="3"/>
  <c r="H532" i="7"/>
  <c r="H530" i="7"/>
  <c r="I528" i="7"/>
  <c r="J517" i="7"/>
  <c r="I502" i="7"/>
  <c r="I500" i="7"/>
  <c r="I498" i="7"/>
  <c r="I496" i="7"/>
  <c r="I494" i="7"/>
  <c r="I492" i="7"/>
  <c r="I490" i="7"/>
  <c r="I488" i="7"/>
  <c r="I486" i="7"/>
  <c r="I484" i="7"/>
  <c r="J194" i="7"/>
  <c r="I404" i="3"/>
  <c r="I535" i="7"/>
  <c r="I533" i="7"/>
  <c r="I531" i="7"/>
  <c r="H237" i="2"/>
  <c r="J473" i="7"/>
  <c r="J474" i="7"/>
  <c r="H518" i="8"/>
  <c r="H461" i="7"/>
  <c r="H406" i="7"/>
  <c r="H364" i="7"/>
  <c r="H331" i="7"/>
  <c r="H321" i="7"/>
  <c r="H319" i="7"/>
  <c r="H317" i="7"/>
  <c r="H311" i="7"/>
  <c r="H301" i="7"/>
  <c r="H297" i="7"/>
  <c r="H295" i="7"/>
  <c r="H293" i="7"/>
  <c r="H291" i="7"/>
  <c r="H283" i="7"/>
  <c r="H281" i="7"/>
  <c r="H273" i="7"/>
  <c r="H269" i="7"/>
  <c r="H267" i="7"/>
  <c r="H265" i="7"/>
  <c r="H257" i="7"/>
  <c r="H247" i="7"/>
  <c r="H224" i="7"/>
  <c r="H216" i="7"/>
  <c r="H196" i="7"/>
  <c r="H190" i="7"/>
  <c r="H143" i="7"/>
  <c r="H137" i="7"/>
  <c r="H125" i="7"/>
  <c r="H123" i="7"/>
  <c r="H119" i="7"/>
  <c r="H117" i="7"/>
  <c r="H115" i="7"/>
  <c r="H109" i="7"/>
  <c r="H107" i="7"/>
  <c r="H103" i="7"/>
  <c r="H101" i="7"/>
  <c r="H99" i="7"/>
  <c r="H63" i="7"/>
  <c r="H436" i="1"/>
  <c r="H432" i="1"/>
  <c r="H360" i="1"/>
  <c r="H356" i="1"/>
  <c r="H354" i="1"/>
  <c r="H352" i="1"/>
  <c r="H350" i="1"/>
  <c r="H348" i="1"/>
  <c r="H346" i="1"/>
  <c r="H344" i="1"/>
  <c r="H342" i="1"/>
  <c r="H288" i="1"/>
  <c r="H286" i="1"/>
  <c r="H284" i="1"/>
  <c r="H282" i="1"/>
  <c r="J233" i="1"/>
  <c r="H222" i="1"/>
  <c r="H394" i="2"/>
  <c r="H373" i="2"/>
  <c r="H332" i="2"/>
  <c r="H233" i="2"/>
  <c r="H231" i="2"/>
  <c r="H217" i="2"/>
  <c r="H213" i="2"/>
  <c r="H169" i="2"/>
  <c r="H113" i="2"/>
  <c r="H111" i="2"/>
  <c r="H109" i="2"/>
  <c r="H59" i="2"/>
  <c r="H53" i="2"/>
  <c r="H39" i="2"/>
  <c r="H12" i="2"/>
  <c r="H519" i="4"/>
  <c r="H509" i="4"/>
  <c r="H493" i="4"/>
  <c r="H491" i="4"/>
  <c r="H479" i="4"/>
  <c r="H477" i="4"/>
  <c r="H459" i="4"/>
  <c r="H457" i="4"/>
  <c r="H455" i="4"/>
  <c r="H449" i="4"/>
  <c r="H445" i="4"/>
  <c r="H443" i="4"/>
  <c r="H441" i="4"/>
  <c r="H437" i="4"/>
  <c r="H397" i="4"/>
  <c r="H395" i="4"/>
  <c r="H363" i="4"/>
  <c r="H353" i="4"/>
  <c r="H347" i="4"/>
  <c r="H337" i="4"/>
  <c r="H331" i="4"/>
  <c r="H315" i="4"/>
  <c r="H313" i="4"/>
  <c r="H299" i="4"/>
  <c r="H287" i="4"/>
  <c r="H285" i="4"/>
  <c r="H283" i="4"/>
  <c r="H281" i="4"/>
  <c r="H275" i="4"/>
  <c r="H263" i="4"/>
  <c r="H259" i="4"/>
  <c r="H257" i="4"/>
  <c r="H247" i="4"/>
  <c r="H245" i="4"/>
  <c r="H235" i="4"/>
  <c r="H213" i="4"/>
  <c r="H189" i="4"/>
  <c r="H179" i="4"/>
  <c r="H177" i="4"/>
  <c r="H169" i="4"/>
  <c r="H163" i="4"/>
  <c r="H157" i="4"/>
  <c r="H155" i="4"/>
  <c r="H147" i="4"/>
  <c r="H143" i="4"/>
  <c r="H133" i="4"/>
  <c r="H113" i="4"/>
  <c r="H101" i="4"/>
  <c r="H99" i="4"/>
  <c r="H91" i="4"/>
  <c r="H85" i="4"/>
  <c r="H79" i="4"/>
  <c r="H67" i="4"/>
  <c r="H59" i="4"/>
  <c r="H53" i="4"/>
  <c r="H43" i="4"/>
  <c r="H17" i="4"/>
  <c r="H11" i="4"/>
  <c r="I414" i="3"/>
  <c r="I412" i="3"/>
  <c r="I410" i="3"/>
  <c r="I406" i="3"/>
  <c r="I402" i="3"/>
  <c r="I400" i="3"/>
  <c r="I388" i="3"/>
  <c r="I386" i="3"/>
  <c r="I360" i="3"/>
  <c r="I180" i="3"/>
  <c r="I152" i="3"/>
  <c r="I41" i="3"/>
  <c r="I494" i="9"/>
  <c r="I424" i="9"/>
  <c r="I392" i="9"/>
  <c r="I375" i="9"/>
  <c r="I371" i="9"/>
  <c r="I367" i="9"/>
  <c r="I363" i="9"/>
  <c r="I270" i="9"/>
  <c r="I234" i="9"/>
  <c r="I206" i="9"/>
  <c r="I202" i="9"/>
  <c r="I198" i="9"/>
  <c r="I166" i="9"/>
  <c r="I33" i="9"/>
  <c r="H452" i="7"/>
  <c r="I446" i="7"/>
  <c r="I444" i="7"/>
  <c r="I442" i="7"/>
  <c r="I440" i="7"/>
  <c r="I438" i="7"/>
  <c r="H415" i="7"/>
  <c r="H386" i="7"/>
  <c r="J353" i="7"/>
  <c r="H350" i="7"/>
  <c r="J267" i="7"/>
  <c r="J249" i="7"/>
  <c r="J107" i="7"/>
  <c r="J103" i="7"/>
  <c r="H429" i="1"/>
  <c r="H412" i="1"/>
  <c r="H408" i="1"/>
  <c r="H406" i="1"/>
  <c r="H402" i="1"/>
  <c r="H398" i="1"/>
  <c r="H396" i="1"/>
  <c r="H383" i="1"/>
  <c r="H381" i="1"/>
  <c r="H379" i="1"/>
  <c r="J228" i="1"/>
  <c r="H69" i="1"/>
  <c r="H31" i="1"/>
  <c r="H9" i="1"/>
  <c r="H4" i="1"/>
  <c r="I700" i="7"/>
  <c r="H700" i="7"/>
  <c r="I520" i="7"/>
  <c r="I516" i="7"/>
  <c r="H515" i="7"/>
  <c r="H513" i="7"/>
  <c r="I511" i="7"/>
  <c r="I509" i="7"/>
  <c r="I507" i="7"/>
  <c r="I505" i="7"/>
  <c r="J460" i="7"/>
  <c r="I457" i="7"/>
  <c r="I455" i="7"/>
  <c r="I453" i="7"/>
  <c r="I451" i="7"/>
  <c r="I449" i="7"/>
  <c r="J438" i="7"/>
  <c r="H426" i="7"/>
  <c r="H405" i="7"/>
  <c r="H399" i="7"/>
  <c r="J373" i="7"/>
  <c r="J369" i="7"/>
  <c r="H338" i="7"/>
  <c r="H322" i="7"/>
  <c r="H292" i="7"/>
  <c r="H288" i="7"/>
  <c r="H284" i="7"/>
  <c r="H278" i="7"/>
  <c r="H252" i="7"/>
  <c r="H221" i="7"/>
  <c r="H217" i="7"/>
  <c r="H211" i="7"/>
  <c r="J209" i="7"/>
  <c r="J156" i="7"/>
  <c r="J152" i="7"/>
  <c r="H112" i="7"/>
  <c r="H58" i="7"/>
  <c r="H520" i="1"/>
  <c r="H504" i="1"/>
  <c r="H419" i="1"/>
  <c r="H417" i="1"/>
  <c r="H413" i="1"/>
  <c r="H114" i="1"/>
  <c r="H112" i="1"/>
  <c r="H68" i="1"/>
  <c r="H66" i="1"/>
  <c r="H64" i="1"/>
  <c r="H60" i="1"/>
  <c r="H56" i="1"/>
  <c r="H54" i="1"/>
  <c r="H40" i="1"/>
  <c r="H32" i="1"/>
  <c r="H14" i="1"/>
  <c r="H12" i="1"/>
  <c r="H10" i="1"/>
  <c r="H8"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H329" i="2"/>
  <c r="H321" i="2"/>
  <c r="H319" i="2"/>
  <c r="H317" i="2"/>
  <c r="H315" i="2"/>
  <c r="H313" i="2"/>
  <c r="H311" i="2"/>
  <c r="H309" i="2"/>
  <c r="H307" i="2"/>
  <c r="H305" i="2"/>
  <c r="H301" i="2"/>
  <c r="H274" i="2"/>
  <c r="H270" i="2"/>
  <c r="H144" i="2"/>
  <c r="H128" i="2"/>
  <c r="H86" i="2"/>
  <c r="H76" i="2"/>
  <c r="H520" i="4"/>
  <c r="H518" i="4"/>
  <c r="H516" i="4"/>
  <c r="H514" i="4"/>
  <c r="H512" i="4"/>
  <c r="H510" i="4"/>
  <c r="H508" i="4"/>
  <c r="H506" i="4"/>
  <c r="H504" i="4"/>
  <c r="H500" i="4"/>
  <c r="H498" i="4"/>
  <c r="H490" i="4"/>
  <c r="H488" i="4"/>
  <c r="H486" i="4"/>
  <c r="H484" i="4"/>
  <c r="H482" i="4"/>
  <c r="H480" i="4"/>
  <c r="H478" i="4"/>
  <c r="H476" i="4"/>
  <c r="H474" i="4"/>
  <c r="H472" i="4"/>
  <c r="H470" i="4"/>
  <c r="H468" i="4"/>
  <c r="H466" i="4"/>
  <c r="H464" i="4"/>
  <c r="H462" i="4"/>
  <c r="H460" i="4"/>
  <c r="H458" i="4"/>
  <c r="H454" i="4"/>
  <c r="H452" i="4"/>
  <c r="H450" i="4"/>
  <c r="H448" i="4"/>
  <c r="H446" i="4"/>
  <c r="H442" i="4"/>
  <c r="H440" i="4"/>
  <c r="H438" i="4"/>
  <c r="H436" i="4"/>
  <c r="H434" i="4"/>
  <c r="H432" i="4"/>
  <c r="H430" i="4"/>
  <c r="H426" i="4"/>
  <c r="H422" i="4"/>
  <c r="H418" i="4"/>
  <c r="H416" i="4"/>
  <c r="H414" i="4"/>
  <c r="H412" i="4"/>
  <c r="H410" i="4"/>
  <c r="H408" i="4"/>
  <c r="H406" i="4"/>
  <c r="H404" i="4"/>
  <c r="H402" i="4"/>
  <c r="H400" i="4"/>
  <c r="H398" i="4"/>
  <c r="H396" i="4"/>
  <c r="H394" i="4"/>
  <c r="H392" i="4"/>
  <c r="H388" i="4"/>
  <c r="H386" i="4"/>
  <c r="H384" i="4"/>
  <c r="H382" i="4"/>
  <c r="H380" i="4"/>
  <c r="H378" i="4"/>
  <c r="H376" i="4"/>
  <c r="H374" i="4"/>
  <c r="H372" i="4"/>
  <c r="H370" i="4"/>
  <c r="H368" i="4"/>
  <c r="H366" i="4"/>
  <c r="H364" i="4"/>
  <c r="H362" i="4"/>
  <c r="H360" i="4"/>
  <c r="H356" i="4"/>
  <c r="H354" i="4"/>
  <c r="H352" i="4"/>
  <c r="H350" i="4"/>
  <c r="H348" i="4"/>
  <c r="H346" i="4"/>
  <c r="H342" i="4"/>
  <c r="H340" i="4"/>
  <c r="H338" i="4"/>
  <c r="H336" i="4"/>
  <c r="H334" i="4"/>
  <c r="H332" i="4"/>
  <c r="H330" i="4"/>
  <c r="H328" i="4"/>
  <c r="H326" i="4"/>
  <c r="H324" i="4"/>
  <c r="H322" i="4"/>
  <c r="H320" i="4"/>
  <c r="H318" i="4"/>
  <c r="H316" i="4"/>
  <c r="H314" i="4"/>
  <c r="H310" i="4"/>
  <c r="H308" i="4"/>
  <c r="H306" i="4"/>
  <c r="H304" i="4"/>
  <c r="H302" i="4"/>
  <c r="H298" i="4"/>
  <c r="H296" i="4"/>
  <c r="H292" i="4"/>
  <c r="H290" i="4"/>
  <c r="H288" i="4"/>
  <c r="H286" i="4"/>
  <c r="H282" i="4"/>
  <c r="H280" i="4"/>
  <c r="H278" i="4"/>
  <c r="H276" i="4"/>
  <c r="H274" i="4"/>
  <c r="H270" i="4"/>
  <c r="H268" i="4"/>
  <c r="H266" i="4"/>
  <c r="H264" i="4"/>
  <c r="H262" i="4"/>
  <c r="H260" i="4"/>
  <c r="H258" i="4"/>
  <c r="H256" i="4"/>
  <c r="H254" i="4"/>
  <c r="H252" i="4"/>
  <c r="H250" i="4"/>
  <c r="H248" i="4"/>
  <c r="H246" i="4"/>
  <c r="H244" i="4"/>
  <c r="H240" i="4"/>
  <c r="H238" i="4"/>
  <c r="H236" i="4"/>
  <c r="H234" i="4"/>
  <c r="H232" i="4"/>
  <c r="H230" i="4"/>
  <c r="H228" i="4"/>
  <c r="H226" i="4"/>
  <c r="H224" i="4"/>
  <c r="H222" i="4"/>
  <c r="H220" i="4"/>
  <c r="H218" i="4"/>
  <c r="H216" i="4"/>
  <c r="H214" i="4"/>
  <c r="H212" i="4"/>
  <c r="H210" i="4"/>
  <c r="H208" i="4"/>
  <c r="H206" i="4"/>
  <c r="H204" i="4"/>
  <c r="H200" i="4"/>
  <c r="H198" i="4"/>
  <c r="I515" i="9"/>
  <c r="I510" i="9"/>
  <c r="I506" i="9"/>
  <c r="I486" i="9"/>
  <c r="I454" i="9"/>
  <c r="I441" i="9"/>
  <c r="I432" i="9"/>
  <c r="I420" i="9"/>
  <c r="I412" i="9"/>
  <c r="I404" i="9"/>
  <c r="I396" i="9"/>
  <c r="I387" i="9"/>
  <c r="I355" i="9"/>
  <c r="I351" i="9"/>
  <c r="I258" i="9"/>
  <c r="I254" i="9"/>
  <c r="I238" i="9"/>
  <c r="I226" i="9"/>
  <c r="I222" i="9"/>
  <c r="I218" i="9"/>
  <c r="I194" i="9"/>
  <c r="I170" i="9"/>
  <c r="I109" i="9"/>
  <c r="I97" i="9"/>
  <c r="I93" i="9"/>
  <c r="I89" i="9"/>
  <c r="I85" i="9"/>
  <c r="I69" i="9"/>
  <c r="I29" i="9"/>
  <c r="I550" i="7"/>
  <c r="H552" i="5"/>
  <c r="H555" i="1"/>
  <c r="H558" i="1"/>
  <c r="H758" i="8"/>
  <c r="H756" i="8"/>
  <c r="I214" i="9"/>
  <c r="I130" i="9"/>
  <c r="I126" i="9"/>
  <c r="I122" i="9"/>
  <c r="I117" i="9"/>
  <c r="I61" i="9"/>
  <c r="I37" i="9"/>
  <c r="I21" i="9"/>
  <c r="H73" i="8"/>
  <c r="H523" i="4"/>
  <c r="H532" i="1"/>
  <c r="I242" i="9"/>
  <c r="I190" i="9"/>
  <c r="I146" i="9"/>
  <c r="I5" i="9"/>
  <c r="H495" i="5"/>
  <c r="H467" i="5"/>
  <c r="H445" i="5"/>
  <c r="H281" i="5"/>
  <c r="H225" i="5"/>
  <c r="H201" i="5"/>
  <c r="H119" i="5"/>
  <c r="H504" i="8"/>
  <c r="H195" i="8"/>
  <c r="H125" i="8"/>
  <c r="I596" i="7"/>
  <c r="H601" i="4"/>
  <c r="H599" i="4"/>
  <c r="H595" i="4"/>
  <c r="H591" i="4"/>
  <c r="H589" i="4"/>
  <c r="H587" i="4"/>
  <c r="H581" i="4"/>
  <c r="H579" i="4"/>
  <c r="H577" i="4"/>
  <c r="H573" i="4"/>
  <c r="H563" i="4"/>
  <c r="I54" i="78"/>
  <c r="H615" i="4"/>
  <c r="H626" i="4"/>
  <c r="H624" i="4"/>
  <c r="H620" i="4"/>
  <c r="H618" i="4"/>
  <c r="H682" i="4"/>
  <c r="H677" i="4"/>
  <c r="H665" i="4"/>
  <c r="I544" i="7"/>
  <c r="I546" i="7"/>
  <c r="H553" i="1"/>
  <c r="I556" i="7"/>
  <c r="I558" i="7"/>
  <c r="J605" i="1"/>
  <c r="J677" i="2"/>
  <c r="J675" i="2"/>
  <c r="I617" i="7"/>
  <c r="I637" i="7"/>
  <c r="I635" i="7"/>
  <c r="I633" i="7"/>
  <c r="I656" i="9"/>
  <c r="I657" i="7"/>
  <c r="I754" i="9"/>
  <c r="I735" i="9"/>
  <c r="I729" i="9"/>
  <c r="I700" i="3"/>
  <c r="I307" i="3"/>
  <c r="I305" i="3"/>
  <c r="I289" i="3"/>
  <c r="I285" i="3"/>
  <c r="I281" i="3"/>
  <c r="I279" i="3"/>
  <c r="I277" i="3"/>
  <c r="I271" i="3"/>
  <c r="I269" i="3"/>
  <c r="I265" i="3"/>
  <c r="I259" i="3"/>
  <c r="I257" i="3"/>
  <c r="I253" i="3"/>
  <c r="I251" i="3"/>
  <c r="I243" i="3"/>
  <c r="I237" i="3"/>
  <c r="I235" i="3"/>
  <c r="I205" i="3"/>
  <c r="I96" i="3"/>
  <c r="I519" i="9"/>
  <c r="I497" i="9"/>
  <c r="I493" i="9"/>
  <c r="I490" i="9"/>
  <c r="I481" i="9"/>
  <c r="I477" i="9"/>
  <c r="I453" i="9"/>
  <c r="I450" i="9"/>
  <c r="I437" i="9"/>
  <c r="I358" i="9"/>
  <c r="I335" i="9"/>
  <c r="I302" i="9"/>
  <c r="I298" i="9"/>
  <c r="I294" i="9"/>
  <c r="I287" i="9"/>
  <c r="I278" i="9"/>
  <c r="I275" i="9"/>
  <c r="I262" i="9"/>
  <c r="I246" i="9"/>
  <c r="I213" i="9"/>
  <c r="I210" i="9"/>
  <c r="I193" i="9"/>
  <c r="I162" i="9"/>
  <c r="I158" i="9"/>
  <c r="I154" i="9"/>
  <c r="I150" i="9"/>
  <c r="I112" i="9"/>
  <c r="I104" i="9"/>
  <c r="I81" i="9"/>
  <c r="I60" i="9"/>
  <c r="I56" i="9"/>
  <c r="I53" i="9"/>
  <c r="I32" i="9"/>
  <c r="I13" i="9"/>
  <c r="H444" i="5"/>
  <c r="H442" i="5"/>
  <c r="H440" i="5"/>
  <c r="H438" i="5"/>
  <c r="H435" i="5"/>
  <c r="H431" i="5"/>
  <c r="H429" i="5"/>
  <c r="H427" i="5"/>
  <c r="H425" i="5"/>
  <c r="H423" i="5"/>
  <c r="H421" i="5"/>
  <c r="H517" i="8"/>
  <c r="H514" i="8"/>
  <c r="H467" i="8"/>
  <c r="H52" i="8"/>
  <c r="H14" i="8"/>
  <c r="H541" i="1"/>
  <c r="H545" i="1"/>
  <c r="I548" i="7"/>
  <c r="J551" i="7"/>
  <c r="H543" i="8"/>
  <c r="I610" i="7"/>
  <c r="I608" i="7"/>
  <c r="I565" i="7"/>
  <c r="I603" i="9"/>
  <c r="I599" i="9"/>
  <c r="H610" i="5"/>
  <c r="I20" i="78"/>
  <c r="H596" i="4"/>
  <c r="H592" i="4"/>
  <c r="H586" i="4"/>
  <c r="H580" i="4"/>
  <c r="H576" i="4"/>
  <c r="H570" i="4"/>
  <c r="H639" i="8"/>
  <c r="H620" i="8"/>
  <c r="H597" i="8"/>
  <c r="H571" i="8"/>
  <c r="I43" i="78"/>
  <c r="I47" i="78"/>
  <c r="I63" i="78"/>
  <c r="H616" i="4"/>
  <c r="H614" i="4"/>
  <c r="I622" i="3"/>
  <c r="I66" i="78"/>
  <c r="H642" i="1"/>
  <c r="H662" i="8"/>
  <c r="I115" i="78"/>
  <c r="H670" i="1"/>
  <c r="H700" i="8"/>
  <c r="I636" i="3"/>
  <c r="I640" i="3"/>
  <c r="I665" i="3"/>
  <c r="I659" i="3"/>
  <c r="I647" i="3"/>
  <c r="I643" i="3"/>
  <c r="I102" i="78"/>
  <c r="I644" i="7"/>
  <c r="H658" i="8"/>
  <c r="H696" i="8"/>
  <c r="H685" i="8"/>
  <c r="H679" i="8"/>
  <c r="I144" i="78"/>
  <c r="H682" i="5"/>
  <c r="I680" i="5"/>
  <c r="I676" i="5"/>
  <c r="I672" i="5"/>
  <c r="I671" i="3"/>
  <c r="I671" i="9"/>
  <c r="I669" i="9"/>
  <c r="H676" i="1"/>
  <c r="J672" i="1"/>
  <c r="J688" i="2"/>
  <c r="I767" i="9"/>
  <c r="I765" i="9"/>
  <c r="I759" i="9"/>
  <c r="I725" i="9"/>
  <c r="I717" i="9"/>
  <c r="I715" i="9"/>
  <c r="I695" i="9"/>
  <c r="I692" i="9"/>
  <c r="I688" i="9"/>
  <c r="I686" i="9"/>
  <c r="I684" i="9"/>
  <c r="I682" i="9"/>
  <c r="I764" i="3"/>
  <c r="I760" i="3"/>
  <c r="I747" i="3"/>
  <c r="I733" i="3"/>
  <c r="I727" i="3"/>
  <c r="I719" i="3"/>
  <c r="I713" i="3"/>
  <c r="I711" i="3"/>
  <c r="I707" i="3"/>
  <c r="I705" i="3"/>
  <c r="I703" i="3"/>
  <c r="I696" i="3"/>
  <c r="I686" i="3"/>
  <c r="I684" i="3"/>
  <c r="I682" i="7"/>
  <c r="J679" i="7"/>
  <c r="H675" i="7"/>
  <c r="H685" i="1"/>
  <c r="I734" i="7"/>
  <c r="H690" i="1"/>
  <c r="H765" i="8"/>
  <c r="H763" i="8"/>
  <c r="H746" i="8"/>
  <c r="H740" i="8"/>
  <c r="H728" i="8"/>
  <c r="H718" i="8"/>
  <c r="I631" i="7"/>
  <c r="I629" i="7"/>
  <c r="I627" i="7"/>
  <c r="I625" i="7"/>
  <c r="I623" i="7"/>
  <c r="I621" i="7"/>
  <c r="I619" i="7"/>
  <c r="J626" i="1"/>
  <c r="I76" i="78"/>
  <c r="H633" i="1"/>
  <c r="H629" i="1"/>
  <c r="J628" i="1"/>
  <c r="H636" i="1"/>
  <c r="I637" i="9"/>
  <c r="I639" i="7"/>
  <c r="H663" i="5"/>
  <c r="H643" i="5"/>
  <c r="I105" i="78"/>
  <c r="I657" i="9"/>
  <c r="I647" i="7"/>
  <c r="I651" i="7"/>
  <c r="I653" i="7"/>
  <c r="H661" i="8"/>
  <c r="I159" i="78"/>
  <c r="I153" i="78"/>
  <c r="I149" i="78"/>
  <c r="I140" i="78"/>
  <c r="I134" i="78"/>
  <c r="I132" i="78"/>
  <c r="H668" i="4"/>
  <c r="H693" i="5"/>
  <c r="I660" i="7"/>
  <c r="I662" i="7"/>
  <c r="I667" i="7"/>
  <c r="I665" i="7"/>
  <c r="H663" i="1"/>
  <c r="I679" i="3"/>
  <c r="J766" i="2"/>
  <c r="J764" i="2"/>
  <c r="J762" i="2"/>
  <c r="J760" i="2"/>
  <c r="J758" i="2"/>
  <c r="J756" i="2"/>
  <c r="J754" i="2"/>
  <c r="J752" i="2"/>
  <c r="J750" i="2"/>
  <c r="J704" i="2"/>
  <c r="J700" i="2"/>
  <c r="J698" i="2"/>
  <c r="J694" i="2"/>
  <c r="I740" i="9"/>
  <c r="I728" i="9"/>
  <c r="I763" i="3"/>
  <c r="I732" i="3"/>
  <c r="I695" i="3"/>
  <c r="I685" i="3"/>
  <c r="I691" i="7"/>
  <c r="I689" i="7"/>
  <c r="I687" i="7"/>
  <c r="I685" i="7"/>
  <c r="I683" i="7"/>
  <c r="I680" i="7"/>
  <c r="I676" i="7"/>
  <c r="I674" i="7"/>
  <c r="I672" i="7"/>
  <c r="H705" i="8"/>
  <c r="H703" i="8"/>
  <c r="H699" i="8"/>
  <c r="H686" i="1"/>
  <c r="I715" i="7"/>
  <c r="J694" i="1"/>
  <c r="H766" i="8"/>
  <c r="H757" i="8"/>
  <c r="H748" i="8"/>
  <c r="I748" i="9"/>
  <c r="I748" i="3"/>
  <c r="J748" i="2"/>
  <c r="J746" i="2"/>
  <c r="J732" i="7"/>
  <c r="J744" i="2"/>
  <c r="I743" i="3"/>
  <c r="J742" i="2"/>
  <c r="J740" i="2"/>
  <c r="H738" i="8"/>
  <c r="I739" i="3"/>
  <c r="J738" i="2"/>
  <c r="H736" i="8"/>
  <c r="I736" i="9"/>
  <c r="I736" i="3"/>
  <c r="J736" i="2"/>
  <c r="I734" i="9"/>
  <c r="J734" i="2"/>
  <c r="H140" i="14"/>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I685" i="4"/>
  <c r="I676" i="4"/>
  <c r="I672" i="4"/>
  <c r="H503" i="4"/>
  <c r="H537" i="4"/>
  <c r="H542" i="4"/>
  <c r="H546" i="4"/>
  <c r="H550" i="4"/>
  <c r="H556" i="4"/>
  <c r="H557" i="4"/>
  <c r="H612" i="4"/>
  <c r="H608" i="4"/>
  <c r="H606" i="4"/>
  <c r="H604" i="4"/>
  <c r="H692" i="4"/>
  <c r="H686" i="4"/>
  <c r="H681" i="4"/>
  <c r="H734" i="4"/>
  <c r="H728" i="4"/>
  <c r="H726" i="4"/>
  <c r="H724" i="4"/>
  <c r="H720" i="4"/>
  <c r="H710" i="4"/>
  <c r="H196" i="4"/>
  <c r="H194" i="4"/>
  <c r="H192" i="4"/>
  <c r="H190" i="4"/>
  <c r="H188" i="4"/>
  <c r="H186" i="4"/>
  <c r="H182" i="4"/>
  <c r="H180" i="4"/>
  <c r="H178" i="4"/>
  <c r="H176" i="4"/>
  <c r="H174" i="4"/>
  <c r="H172" i="4"/>
  <c r="H164" i="4"/>
  <c r="H160" i="4"/>
  <c r="H158" i="4"/>
  <c r="H156" i="4"/>
  <c r="H154" i="4"/>
  <c r="H150" i="4"/>
  <c r="H148" i="4"/>
  <c r="H146" i="4"/>
  <c r="H142" i="4"/>
  <c r="H140" i="4"/>
  <c r="H138" i="4"/>
  <c r="H136" i="4"/>
  <c r="H134" i="4"/>
  <c r="H132" i="4"/>
  <c r="H130" i="4"/>
  <c r="H128" i="4"/>
  <c r="H126" i="4"/>
  <c r="H124" i="4"/>
  <c r="H122" i="4"/>
  <c r="H120" i="4"/>
  <c r="H116" i="4"/>
  <c r="H112" i="4"/>
  <c r="H110" i="4"/>
  <c r="H104" i="4"/>
  <c r="H102" i="4"/>
  <c r="H100" i="4"/>
  <c r="H98" i="4"/>
  <c r="H96" i="4"/>
  <c r="H94" i="4"/>
  <c r="H92" i="4"/>
  <c r="H90" i="4"/>
  <c r="H88" i="4"/>
  <c r="H84" i="4"/>
  <c r="H82" i="4"/>
  <c r="H78" i="4"/>
  <c r="H74" i="4"/>
  <c r="H72" i="4"/>
  <c r="H70" i="4"/>
  <c r="H68" i="4"/>
  <c r="H66" i="4"/>
  <c r="H64" i="4"/>
  <c r="H62" i="4"/>
  <c r="H60" i="4"/>
  <c r="H56" i="4"/>
  <c r="H54" i="4"/>
  <c r="H50" i="4"/>
  <c r="H48" i="4"/>
  <c r="H46" i="4"/>
  <c r="H42" i="4"/>
  <c r="H40" i="4"/>
  <c r="H36" i="4"/>
  <c r="H34" i="4"/>
  <c r="H30" i="4"/>
  <c r="H28" i="4"/>
  <c r="H26" i="4"/>
  <c r="H24" i="4"/>
  <c r="H22" i="4"/>
  <c r="H20" i="4"/>
  <c r="H18" i="4"/>
  <c r="H16" i="4"/>
  <c r="H10" i="4"/>
  <c r="H8" i="4"/>
  <c r="H4" i="4"/>
  <c r="H3" i="4"/>
  <c r="H524" i="4"/>
  <c r="H525" i="4"/>
  <c r="H526" i="4"/>
  <c r="H527" i="4"/>
  <c r="H529" i="4"/>
  <c r="H531" i="4"/>
  <c r="H532" i="4"/>
  <c r="H691" i="4"/>
  <c r="H689" i="4"/>
  <c r="I675" i="4"/>
  <c r="I674" i="4"/>
  <c r="I688" i="4"/>
  <c r="H688" i="4"/>
  <c r="H664" i="4"/>
  <c r="H654" i="4"/>
  <c r="H648" i="4"/>
  <c r="I677" i="4"/>
  <c r="I705" i="4"/>
  <c r="I695" i="4"/>
  <c r="I669" i="4"/>
  <c r="I730" i="4"/>
  <c r="H698" i="4"/>
  <c r="H694" i="4"/>
  <c r="H583" i="4"/>
  <c r="H567" i="4"/>
  <c r="H628" i="4"/>
  <c r="H622" i="4"/>
  <c r="H638" i="4"/>
  <c r="I682" i="4"/>
  <c r="H674" i="4"/>
  <c r="H670" i="4"/>
  <c r="H732" i="4"/>
  <c r="H487" i="4"/>
  <c r="H485" i="4"/>
  <c r="H475" i="4"/>
  <c r="H463" i="4"/>
  <c r="H333" i="4"/>
  <c r="H267" i="4"/>
  <c r="H241" i="4"/>
  <c r="H199" i="4"/>
  <c r="H191" i="4"/>
  <c r="H71" i="4"/>
  <c r="H51" i="4"/>
  <c r="H23" i="4"/>
  <c r="H634" i="4"/>
  <c r="I698" i="4"/>
  <c r="I722" i="4"/>
  <c r="I709" i="4"/>
  <c r="H272" i="4"/>
  <c r="H242" i="4"/>
  <c r="H162" i="4"/>
  <c r="H108" i="4"/>
  <c r="H76" i="4"/>
  <c r="H52" i="4"/>
  <c r="H543" i="4"/>
  <c r="H610" i="4"/>
  <c r="I703" i="4"/>
  <c r="I701" i="4"/>
  <c r="I699" i="4"/>
  <c r="I692" i="4"/>
  <c r="H683" i="4"/>
  <c r="H718" i="4"/>
  <c r="H716" i="4"/>
  <c r="H712" i="4"/>
  <c r="H466" i="5"/>
  <c r="H460" i="5"/>
  <c r="H458" i="5"/>
  <c r="H456" i="5"/>
  <c r="H454" i="5"/>
  <c r="H452" i="5"/>
  <c r="H450" i="5"/>
  <c r="H448" i="5"/>
  <c r="H446" i="5"/>
  <c r="H315" i="5"/>
  <c r="H617" i="5"/>
  <c r="I685" i="5"/>
  <c r="H675" i="5"/>
  <c r="H718" i="5"/>
  <c r="I710" i="5"/>
  <c r="I706" i="5"/>
  <c r="H533" i="5"/>
  <c r="I694" i="5"/>
  <c r="H684" i="5"/>
  <c r="H601" i="5"/>
  <c r="H656" i="5"/>
  <c r="H652" i="5"/>
  <c r="I180" i="1"/>
  <c r="I181" i="1"/>
  <c r="I170" i="1"/>
  <c r="I169" i="1"/>
  <c r="J237" i="1"/>
  <c r="H237" i="1"/>
  <c r="H437" i="1"/>
  <c r="H430" i="1"/>
  <c r="H361" i="1"/>
  <c r="H351" i="1"/>
  <c r="H347" i="1"/>
  <c r="H335" i="1"/>
  <c r="H333" i="1"/>
  <c r="H329" i="1"/>
  <c r="H327" i="1"/>
  <c r="H325" i="1"/>
  <c r="H323" i="1"/>
  <c r="H321" i="1"/>
  <c r="H319" i="1"/>
  <c r="H317" i="1"/>
  <c r="H315" i="1"/>
  <c r="H313" i="1"/>
  <c r="H258" i="1"/>
  <c r="H223" i="1"/>
  <c r="H219" i="1"/>
  <c r="H213" i="1"/>
  <c r="H207" i="1"/>
  <c r="H205" i="1"/>
  <c r="H203" i="1"/>
  <c r="H170" i="1"/>
  <c r="H160" i="1"/>
  <c r="H156" i="1"/>
  <c r="H154" i="1"/>
  <c r="H152" i="1"/>
  <c r="H30" i="1"/>
  <c r="H28" i="1"/>
  <c r="H26" i="1"/>
  <c r="H24" i="1"/>
  <c r="H22" i="1"/>
  <c r="H20" i="1"/>
  <c r="H18" i="1"/>
  <c r="H16" i="1"/>
  <c r="H5" i="1"/>
  <c r="H533" i="1"/>
  <c r="H535" i="1"/>
  <c r="H539" i="1"/>
  <c r="H542" i="1"/>
  <c r="H603" i="1"/>
  <c r="H587" i="1"/>
  <c r="H579" i="1"/>
  <c r="H577" i="1"/>
  <c r="H575" i="1"/>
  <c r="H573" i="1"/>
  <c r="H569" i="1"/>
  <c r="H567" i="1"/>
  <c r="H565" i="1"/>
  <c r="H623" i="1"/>
  <c r="H643" i="1"/>
  <c r="H667" i="1"/>
  <c r="H500" i="1"/>
  <c r="H498" i="1"/>
  <c r="H496" i="1"/>
  <c r="H494" i="1"/>
  <c r="H482" i="1"/>
  <c r="H478" i="1"/>
  <c r="H460" i="1"/>
  <c r="H431" i="1"/>
  <c r="H399" i="1"/>
  <c r="H382" i="1"/>
  <c r="H378" i="1"/>
  <c r="H372" i="1"/>
  <c r="H253" i="1"/>
  <c r="H251" i="1"/>
  <c r="H243" i="1"/>
  <c r="H239" i="1"/>
  <c r="H235" i="1"/>
  <c r="H95" i="1"/>
  <c r="H93" i="1"/>
  <c r="H91" i="1"/>
  <c r="H87" i="1"/>
  <c r="H85" i="1"/>
  <c r="H81" i="1"/>
  <c r="H79" i="1"/>
  <c r="H77" i="1"/>
  <c r="H75" i="1"/>
  <c r="H73" i="1"/>
  <c r="H71" i="1"/>
  <c r="H538" i="1"/>
  <c r="H604" i="1"/>
  <c r="H602" i="1"/>
  <c r="H600" i="1"/>
  <c r="H598" i="1"/>
  <c r="H596" i="1"/>
  <c r="H592" i="1"/>
  <c r="H586" i="1"/>
  <c r="H584" i="1"/>
  <c r="H582" i="1"/>
  <c r="H580" i="1"/>
  <c r="H578" i="1"/>
  <c r="H570" i="1"/>
  <c r="H566" i="1"/>
  <c r="H624" i="1"/>
  <c r="H693" i="1"/>
  <c r="H675" i="1"/>
  <c r="J673" i="1"/>
  <c r="J682" i="1"/>
  <c r="H689" i="1"/>
  <c r="J691" i="1"/>
  <c r="H692" i="1"/>
  <c r="H433" i="1"/>
  <c r="H298" i="1"/>
  <c r="H296" i="1"/>
  <c r="H294" i="1"/>
  <c r="H292" i="1"/>
  <c r="H290" i="1"/>
  <c r="H180" i="1"/>
  <c r="H178" i="1"/>
  <c r="H176" i="1"/>
  <c r="I166" i="1"/>
  <c r="H149" i="1"/>
  <c r="H143" i="1"/>
  <c r="H141" i="1"/>
  <c r="H139" i="1"/>
  <c r="H133" i="1"/>
  <c r="H131" i="1"/>
  <c r="H129" i="1"/>
  <c r="H106" i="1"/>
  <c r="H98" i="1"/>
  <c r="J604" i="1"/>
  <c r="H611" i="1"/>
  <c r="H640" i="1"/>
  <c r="H696" i="1"/>
  <c r="H697" i="1"/>
  <c r="I732" i="9"/>
  <c r="I733" i="4"/>
  <c r="H729" i="7"/>
  <c r="I730" i="7"/>
  <c r="H731" i="8"/>
  <c r="J732" i="2"/>
  <c r="H731" i="7"/>
  <c r="I732" i="7"/>
  <c r="H730" i="8"/>
  <c r="I731" i="3"/>
  <c r="J730" i="2"/>
  <c r="I729" i="4"/>
  <c r="I729" i="7"/>
  <c r="I728" i="4"/>
  <c r="H727" i="5"/>
  <c r="J728" i="2"/>
  <c r="J728" i="7"/>
  <c r="H726" i="8"/>
  <c r="H726" i="5"/>
  <c r="H726" i="7"/>
  <c r="I727" i="7"/>
  <c r="J726" i="2"/>
  <c r="J725" i="7"/>
  <c r="H724" i="8"/>
  <c r="I725" i="4"/>
  <c r="I725" i="5"/>
  <c r="I725" i="7"/>
  <c r="J724" i="7"/>
  <c r="H723" i="8"/>
  <c r="J724" i="2"/>
  <c r="H722" i="8"/>
  <c r="I723" i="3"/>
  <c r="I722" i="9"/>
  <c r="H722" i="5"/>
  <c r="I723" i="5"/>
  <c r="I723" i="7"/>
  <c r="H722" i="7"/>
  <c r="H719" i="7"/>
  <c r="J720" i="7"/>
  <c r="J722" i="2"/>
  <c r="H721" i="7"/>
  <c r="I720" i="9"/>
  <c r="I721" i="4"/>
  <c r="I720" i="4"/>
  <c r="J720" i="2"/>
  <c r="J719" i="7"/>
  <c r="I718" i="5"/>
  <c r="J718" i="2"/>
  <c r="H717" i="7"/>
  <c r="I718" i="7"/>
  <c r="I160" i="78"/>
  <c r="I717" i="4"/>
  <c r="H715" i="5"/>
  <c r="J716" i="2"/>
  <c r="I716" i="7"/>
  <c r="J715" i="7"/>
  <c r="J716" i="7"/>
  <c r="I715" i="3"/>
  <c r="J646" i="1"/>
  <c r="H645" i="1"/>
  <c r="J683" i="1"/>
  <c r="H683" i="1"/>
  <c r="J689" i="1"/>
  <c r="J693" i="1"/>
  <c r="H673" i="1"/>
  <c r="J637" i="1"/>
  <c r="J220" i="1"/>
  <c r="J223" i="1"/>
  <c r="H411" i="1"/>
  <c r="H231" i="1"/>
  <c r="H547" i="1"/>
  <c r="J696" i="1"/>
  <c r="J692" i="1"/>
  <c r="J623" i="1"/>
  <c r="J624" i="1"/>
  <c r="J625" i="1"/>
  <c r="J219" i="1"/>
  <c r="J224" i="1"/>
  <c r="J610" i="1"/>
  <c r="H610" i="1"/>
  <c r="J643" i="1"/>
  <c r="H96" i="1"/>
  <c r="H700" i="1"/>
  <c r="H691" i="1"/>
  <c r="H492" i="1"/>
  <c r="H439" i="1"/>
  <c r="H423" i="1"/>
  <c r="H415" i="1"/>
  <c r="H386" i="1"/>
  <c r="H371" i="1"/>
  <c r="H367" i="1"/>
  <c r="H363" i="1"/>
  <c r="H326" i="1"/>
  <c r="H318" i="1"/>
  <c r="H287" i="1"/>
  <c r="H272" i="1"/>
  <c r="H270" i="1"/>
  <c r="H268" i="1"/>
  <c r="H249" i="1"/>
  <c r="H224" i="1"/>
  <c r="H220" i="1"/>
  <c r="H187" i="1"/>
  <c r="H147" i="1"/>
  <c r="H125" i="1"/>
  <c r="H123" i="1"/>
  <c r="H94" i="1"/>
  <c r="H55" i="1"/>
  <c r="J54" i="1"/>
  <c r="H49" i="1"/>
  <c r="H43" i="1"/>
  <c r="H41" i="1"/>
  <c r="H33" i="1"/>
  <c r="H529" i="1"/>
  <c r="H557" i="1"/>
  <c r="J600" i="1"/>
  <c r="J612" i="1"/>
  <c r="J614" i="1"/>
  <c r="H622" i="1"/>
  <c r="J639" i="1"/>
  <c r="I380" i="1"/>
  <c r="H345" i="1"/>
  <c r="J609" i="1"/>
  <c r="J607" i="1"/>
  <c r="H521" i="1"/>
  <c r="H511" i="1"/>
  <c r="H495" i="1"/>
  <c r="H489" i="1"/>
  <c r="H477" i="1"/>
  <c r="H450" i="1"/>
  <c r="H448" i="1"/>
  <c r="H435" i="1"/>
  <c r="H425" i="1"/>
  <c r="H418" i="1"/>
  <c r="H414" i="1"/>
  <c r="H310" i="1"/>
  <c r="J234" i="1"/>
  <c r="I226" i="1"/>
  <c r="H157" i="1"/>
  <c r="H132" i="1"/>
  <c r="H128" i="1"/>
  <c r="H122" i="1"/>
  <c r="H11" i="1"/>
  <c r="H571" i="1"/>
  <c r="H563" i="1"/>
  <c r="H632" i="1"/>
  <c r="H698" i="1"/>
  <c r="J714" i="2"/>
  <c r="J714" i="7"/>
  <c r="I714" i="7"/>
  <c r="H713" i="7"/>
  <c r="I713" i="4"/>
  <c r="I712" i="3"/>
  <c r="I712" i="4"/>
  <c r="I711" i="9"/>
  <c r="H711" i="5"/>
  <c r="J321" i="7"/>
  <c r="H145" i="7"/>
  <c r="H329" i="7"/>
  <c r="H303" i="7"/>
  <c r="J333" i="7"/>
  <c r="J299" i="7"/>
  <c r="J130" i="7"/>
  <c r="J533" i="7"/>
  <c r="H129" i="7"/>
  <c r="H333" i="7"/>
  <c r="J334" i="7"/>
  <c r="J311" i="7"/>
  <c r="J275" i="7"/>
  <c r="J278" i="7"/>
  <c r="J146" i="7"/>
  <c r="J137" i="7"/>
  <c r="G20" i="15"/>
  <c r="I20" i="15" s="1"/>
  <c r="J297" i="7"/>
  <c r="J317" i="7"/>
  <c r="J331" i="7"/>
  <c r="H135" i="7"/>
  <c r="G16" i="15"/>
  <c r="I16" i="15" s="1"/>
  <c r="H521" i="7"/>
  <c r="H431" i="2"/>
  <c r="I458" i="7"/>
  <c r="H458" i="7"/>
  <c r="J247" i="7"/>
  <c r="J99" i="7"/>
  <c r="J37" i="7"/>
  <c r="H37" i="7"/>
  <c r="H442" i="1"/>
  <c r="I176" i="1"/>
  <c r="I175" i="1"/>
  <c r="H488" i="2"/>
  <c r="H489" i="2"/>
  <c r="H483" i="2"/>
  <c r="H482" i="2"/>
  <c r="H343" i="7"/>
  <c r="G24" i="15"/>
  <c r="I24" i="15" s="1"/>
  <c r="H419" i="2"/>
  <c r="H420" i="2"/>
  <c r="H275" i="7"/>
  <c r="H327" i="7"/>
  <c r="J342" i="7"/>
  <c r="H396" i="2"/>
  <c r="H131" i="7"/>
  <c r="H277" i="7"/>
  <c r="H439" i="7"/>
  <c r="J318" i="7"/>
  <c r="J306" i="7"/>
  <c r="J338" i="7"/>
  <c r="G22" i="15"/>
  <c r="I22" i="15" s="1"/>
  <c r="H380" i="1"/>
  <c r="J532" i="7"/>
  <c r="J319" i="7"/>
  <c r="J143" i="7"/>
  <c r="J140" i="7"/>
  <c r="J343" i="7"/>
  <c r="H435" i="2"/>
  <c r="J531" i="7"/>
  <c r="H430" i="2"/>
  <c r="H406" i="2"/>
  <c r="H533" i="7"/>
  <c r="J440" i="7"/>
  <c r="J148" i="7"/>
  <c r="H501" i="1"/>
  <c r="H412" i="2"/>
  <c r="H411" i="2"/>
  <c r="H404" i="2"/>
  <c r="H299" i="7"/>
  <c r="H341" i="7"/>
  <c r="J336" i="7"/>
  <c r="H315" i="7"/>
  <c r="J339" i="7"/>
  <c r="J530" i="7"/>
  <c r="J134" i="7"/>
  <c r="J315" i="7"/>
  <c r="J302" i="7"/>
  <c r="J301" i="7"/>
  <c r="J483" i="7"/>
  <c r="H414" i="2"/>
  <c r="H418" i="2"/>
  <c r="H438" i="2"/>
  <c r="H47" i="1"/>
  <c r="J48" i="1"/>
  <c r="H525" i="7"/>
  <c r="I512" i="7"/>
  <c r="H511" i="7"/>
  <c r="I503" i="7"/>
  <c r="H484" i="7"/>
  <c r="I474" i="7"/>
  <c r="H465" i="7"/>
  <c r="H463" i="7"/>
  <c r="I459" i="7"/>
  <c r="I447" i="7"/>
  <c r="H444" i="7"/>
  <c r="K438" i="7"/>
  <c r="H420" i="7"/>
  <c r="H396" i="7"/>
  <c r="H394" i="7"/>
  <c r="H378" i="7"/>
  <c r="H357" i="7"/>
  <c r="H349" i="7"/>
  <c r="H332" i="7"/>
  <c r="H328" i="7"/>
  <c r="H296" i="7"/>
  <c r="H271" i="7"/>
  <c r="H259" i="7"/>
  <c r="H232" i="7"/>
  <c r="H230" i="7"/>
  <c r="H228" i="7"/>
  <c r="H218" i="7"/>
  <c r="H193" i="7"/>
  <c r="H189" i="7"/>
  <c r="H111" i="7"/>
  <c r="H105" i="7"/>
  <c r="H60" i="7"/>
  <c r="H56" i="7"/>
  <c r="H52" i="7"/>
  <c r="H44" i="7"/>
  <c r="H21" i="7"/>
  <c r="H4" i="7"/>
  <c r="H513" i="1"/>
  <c r="H507" i="1"/>
  <c r="H505" i="1"/>
  <c r="H503" i="1"/>
  <c r="H470" i="1"/>
  <c r="H468" i="1"/>
  <c r="H464" i="1"/>
  <c r="H451" i="1"/>
  <c r="H407" i="1"/>
  <c r="H405" i="1"/>
  <c r="H401" i="1"/>
  <c r="H390" i="1"/>
  <c r="H388" i="1"/>
  <c r="H302" i="1"/>
  <c r="H300" i="1"/>
  <c r="H281" i="1"/>
  <c r="H247" i="1"/>
  <c r="H241" i="1"/>
  <c r="J230" i="1"/>
  <c r="H227" i="1"/>
  <c r="H217" i="1"/>
  <c r="H215" i="1"/>
  <c r="H201" i="1"/>
  <c r="H195" i="1"/>
  <c r="H189" i="1"/>
  <c r="H163" i="1"/>
  <c r="H150" i="1"/>
  <c r="H148" i="1"/>
  <c r="H104" i="1"/>
  <c r="H62" i="1"/>
  <c r="H58" i="1"/>
  <c r="H6" i="1"/>
  <c r="H73" i="2"/>
  <c r="H351" i="4"/>
  <c r="H317" i="4"/>
  <c r="H293" i="4"/>
  <c r="H255" i="4"/>
  <c r="H239" i="4"/>
  <c r="H103" i="4"/>
  <c r="H63" i="4"/>
  <c r="H41" i="4"/>
  <c r="I515" i="3"/>
  <c r="I451" i="3"/>
  <c r="I398" i="3"/>
  <c r="I534" i="7"/>
  <c r="I526" i="7"/>
  <c r="I524" i="7"/>
  <c r="I522" i="7"/>
  <c r="I510" i="7"/>
  <c r="J507" i="7"/>
  <c r="I501" i="7"/>
  <c r="I499" i="7"/>
  <c r="I497" i="7"/>
  <c r="I495" i="7"/>
  <c r="I493" i="7"/>
  <c r="I491" i="7"/>
  <c r="I489" i="7"/>
  <c r="I487" i="7"/>
  <c r="I485" i="7"/>
  <c r="I481" i="7"/>
  <c r="I482" i="7"/>
  <c r="J480" i="7"/>
  <c r="J476" i="7"/>
  <c r="I472" i="7"/>
  <c r="I470" i="7"/>
  <c r="I468" i="7"/>
  <c r="I466" i="7"/>
  <c r="I464" i="7"/>
  <c r="I462" i="7"/>
  <c r="I445" i="7"/>
  <c r="I443" i="7"/>
  <c r="I441" i="7"/>
  <c r="J388" i="7"/>
  <c r="J324" i="7"/>
  <c r="J310" i="7"/>
  <c r="J308" i="7"/>
  <c r="J206" i="7"/>
  <c r="J200" i="7"/>
  <c r="J198" i="7"/>
  <c r="H537" i="7"/>
  <c r="H534" i="7"/>
  <c r="I532" i="7"/>
  <c r="I530" i="7"/>
  <c r="I527" i="7"/>
  <c r="I518" i="7"/>
  <c r="I515" i="7"/>
  <c r="I513" i="7"/>
  <c r="I508" i="7"/>
  <c r="I506" i="7"/>
  <c r="I504" i="7"/>
  <c r="J491" i="7"/>
  <c r="H489" i="7"/>
  <c r="J485" i="7"/>
  <c r="I479" i="7"/>
  <c r="I477" i="7"/>
  <c r="I475" i="7"/>
  <c r="H462" i="7"/>
  <c r="I460" i="7"/>
  <c r="I456" i="7"/>
  <c r="I454" i="7"/>
  <c r="I452" i="7"/>
  <c r="I450" i="7"/>
  <c r="I448" i="7"/>
  <c r="J445" i="7"/>
  <c r="I439" i="7"/>
  <c r="H429" i="7"/>
  <c r="H427" i="7"/>
  <c r="H412" i="7"/>
  <c r="H410" i="7"/>
  <c r="H404" i="7"/>
  <c r="H345" i="7"/>
  <c r="H335" i="7"/>
  <c r="H325" i="7"/>
  <c r="H264" i="7"/>
  <c r="J262" i="7"/>
  <c r="J233" i="7"/>
  <c r="H184" i="7"/>
  <c r="J178" i="7"/>
  <c r="J176" i="7"/>
  <c r="H168" i="7"/>
  <c r="J124" i="7"/>
  <c r="H120" i="7"/>
  <c r="J76" i="7"/>
  <c r="H73" i="7"/>
  <c r="J27" i="7"/>
  <c r="H19" i="7"/>
  <c r="H514" i="1"/>
  <c r="H512" i="1"/>
  <c r="H508" i="1"/>
  <c r="H490" i="1"/>
  <c r="H484" i="1"/>
  <c r="H473" i="1"/>
  <c r="H471" i="1"/>
  <c r="H465" i="1"/>
  <c r="H452" i="1"/>
  <c r="H426" i="1"/>
  <c r="H422" i="1"/>
  <c r="H387" i="1"/>
  <c r="H358" i="1"/>
  <c r="H322" i="1"/>
  <c r="H320" i="1"/>
  <c r="H307" i="1"/>
  <c r="H216" i="1"/>
  <c r="H127" i="1"/>
  <c r="H57" i="1"/>
  <c r="H53" i="1"/>
  <c r="H198" i="2"/>
  <c r="H166" i="2"/>
  <c r="I21" i="3"/>
  <c r="H493" i="5"/>
  <c r="H491" i="5"/>
  <c r="H292" i="5"/>
  <c r="H286" i="5"/>
  <c r="H248" i="5"/>
  <c r="H238" i="5"/>
  <c r="H344" i="8"/>
  <c r="H332" i="8"/>
  <c r="H85" i="8"/>
  <c r="H79" i="8"/>
  <c r="H552" i="7"/>
  <c r="I552" i="7"/>
  <c r="H560" i="7"/>
  <c r="I560" i="7"/>
  <c r="H581" i="7"/>
  <c r="I581" i="7"/>
  <c r="H567" i="7"/>
  <c r="I567" i="7"/>
  <c r="H678" i="7"/>
  <c r="I678" i="7"/>
  <c r="I714" i="5"/>
  <c r="H714" i="5"/>
  <c r="H712" i="5"/>
  <c r="I712" i="5"/>
  <c r="H708" i="5"/>
  <c r="I708" i="5"/>
  <c r="G16" i="10"/>
  <c r="H303" i="2"/>
  <c r="H286" i="2"/>
  <c r="H240" i="2"/>
  <c r="H229" i="2"/>
  <c r="H55" i="2"/>
  <c r="H18" i="2"/>
  <c r="H9" i="2"/>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H494" i="4"/>
  <c r="H492" i="4"/>
  <c r="I261" i="3"/>
  <c r="I36" i="3"/>
  <c r="H410" i="5"/>
  <c r="H369" i="5"/>
  <c r="H365" i="5"/>
  <c r="H218" i="5"/>
  <c r="H166" i="5"/>
  <c r="H105" i="5"/>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H306" i="8"/>
  <c r="H175" i="8"/>
  <c r="H41" i="8"/>
  <c r="H128" i="14"/>
  <c r="I532" i="3"/>
  <c r="I545" i="7"/>
  <c r="H546" i="1"/>
  <c r="H547" i="4"/>
  <c r="I549" i="7"/>
  <c r="I553" i="7"/>
  <c r="H553" i="2"/>
  <c r="I555" i="7"/>
  <c r="I557" i="7"/>
  <c r="I609" i="7"/>
  <c r="I595" i="7"/>
  <c r="I564" i="7"/>
  <c r="I608" i="3"/>
  <c r="H599" i="1"/>
  <c r="H593" i="1"/>
  <c r="H591" i="1"/>
  <c r="H585" i="1"/>
  <c r="H583" i="1"/>
  <c r="H572" i="1"/>
  <c r="I611" i="9"/>
  <c r="H604" i="5"/>
  <c r="H572" i="5"/>
  <c r="H568" i="5"/>
  <c r="I24" i="78"/>
  <c r="H593" i="4"/>
  <c r="H623" i="8"/>
  <c r="H609" i="8"/>
  <c r="J673" i="2"/>
  <c r="I36" i="78"/>
  <c r="I41" i="78"/>
  <c r="I45" i="78"/>
  <c r="I52" i="78"/>
  <c r="I612" i="9"/>
  <c r="H617" i="4"/>
  <c r="H613" i="4"/>
  <c r="J633" i="1"/>
  <c r="I112" i="78"/>
  <c r="H684" i="4"/>
  <c r="I667" i="3"/>
  <c r="H357" i="1"/>
  <c r="H331" i="1"/>
  <c r="H280" i="1"/>
  <c r="H252" i="1"/>
  <c r="H138" i="1"/>
  <c r="H110" i="1"/>
  <c r="H102" i="1"/>
  <c r="H88" i="1"/>
  <c r="H86" i="1"/>
  <c r="H63" i="1"/>
  <c r="H61" i="1"/>
  <c r="H59" i="1"/>
  <c r="J50" i="1"/>
  <c r="H23" i="1"/>
  <c r="H485" i="2"/>
  <c r="H355" i="2"/>
  <c r="H276" i="2"/>
  <c r="H247" i="2"/>
  <c r="H232" i="2"/>
  <c r="H157" i="2"/>
  <c r="H116" i="2"/>
  <c r="H107" i="2"/>
  <c r="H91" i="2"/>
  <c r="H14" i="2"/>
  <c r="H4" i="2"/>
  <c r="H456" i="4"/>
  <c r="H444" i="4"/>
  <c r="H424" i="4"/>
  <c r="H358" i="4"/>
  <c r="H344" i="4"/>
  <c r="H312" i="4"/>
  <c r="H300" i="4"/>
  <c r="H284" i="4"/>
  <c r="H202" i="4"/>
  <c r="H170" i="4"/>
  <c r="H166" i="4"/>
  <c r="H152" i="4"/>
  <c r="H118" i="4"/>
  <c r="H106" i="4"/>
  <c r="H58" i="4"/>
  <c r="H32" i="4"/>
  <c r="H14" i="4"/>
  <c r="H12" i="4"/>
  <c r="H6" i="4"/>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I440" i="3"/>
  <c r="I86" i="3"/>
  <c r="I59" i="3"/>
  <c r="H207" i="5"/>
  <c r="H125" i="5"/>
  <c r="H102" i="5"/>
  <c r="H11" i="5"/>
  <c r="H273" i="8"/>
  <c r="H90" i="8"/>
  <c r="H19" i="8"/>
  <c r="H112" i="14"/>
  <c r="I536" i="7"/>
  <c r="I538" i="7"/>
  <c r="I540" i="7"/>
  <c r="I542" i="3"/>
  <c r="I547" i="7"/>
  <c r="I561" i="7"/>
  <c r="I562" i="7"/>
  <c r="I606" i="7"/>
  <c r="I604" i="7"/>
  <c r="I602" i="7"/>
  <c r="I600" i="7"/>
  <c r="I594" i="7"/>
  <c r="I592" i="7"/>
  <c r="I590" i="7"/>
  <c r="I588" i="7"/>
  <c r="I586" i="7"/>
  <c r="I584" i="7"/>
  <c r="I582" i="7"/>
  <c r="I580" i="7"/>
  <c r="I578" i="7"/>
  <c r="I576" i="7"/>
  <c r="I574" i="7"/>
  <c r="I572" i="7"/>
  <c r="I570" i="7"/>
  <c r="I568" i="7"/>
  <c r="J602" i="1"/>
  <c r="J598" i="1"/>
  <c r="J596" i="1"/>
  <c r="J671" i="2"/>
  <c r="J621" i="1"/>
  <c r="J619" i="1"/>
  <c r="J617" i="1"/>
  <c r="J622" i="7"/>
  <c r="I668" i="4"/>
  <c r="H530" i="1"/>
  <c r="H539" i="5"/>
  <c r="H540" i="1"/>
  <c r="I541" i="7"/>
  <c r="I542" i="7"/>
  <c r="I543" i="7"/>
  <c r="H549" i="1"/>
  <c r="I551" i="7"/>
  <c r="H548" i="8"/>
  <c r="I554" i="7"/>
  <c r="I554" i="9"/>
  <c r="H556" i="1"/>
  <c r="I560" i="3"/>
  <c r="H560" i="1"/>
  <c r="I597" i="7"/>
  <c r="I563" i="7"/>
  <c r="H588" i="1"/>
  <c r="H611" i="5"/>
  <c r="H589" i="5"/>
  <c r="H587" i="5"/>
  <c r="H600" i="8"/>
  <c r="H594" i="8"/>
  <c r="H582" i="8"/>
  <c r="H564" i="8"/>
  <c r="I57" i="78"/>
  <c r="H655" i="7"/>
  <c r="I655" i="7"/>
  <c r="H707" i="4"/>
  <c r="I707" i="4"/>
  <c r="H675" i="4"/>
  <c r="H666" i="5"/>
  <c r="I53" i="78"/>
  <c r="I611" i="7"/>
  <c r="I613" i="7"/>
  <c r="I607" i="7"/>
  <c r="I616" i="7"/>
  <c r="I638" i="7"/>
  <c r="I636" i="7"/>
  <c r="I634" i="7"/>
  <c r="I632" i="7"/>
  <c r="I630" i="7"/>
  <c r="I628" i="7"/>
  <c r="I626" i="7"/>
  <c r="I624" i="7"/>
  <c r="I622" i="7"/>
  <c r="I620" i="7"/>
  <c r="I618" i="7"/>
  <c r="H632" i="4"/>
  <c r="J627" i="1"/>
  <c r="J629" i="1"/>
  <c r="H640" i="4"/>
  <c r="J641" i="1"/>
  <c r="I638" i="9"/>
  <c r="I657" i="3"/>
  <c r="I653" i="3"/>
  <c r="I642" i="7"/>
  <c r="I641" i="9"/>
  <c r="I644" i="9"/>
  <c r="I645" i="7"/>
  <c r="I659" i="9"/>
  <c r="I652" i="9"/>
  <c r="I646" i="7"/>
  <c r="H653" i="1"/>
  <c r="I650" i="7"/>
  <c r="I652" i="7"/>
  <c r="I654" i="7"/>
  <c r="I656" i="7"/>
  <c r="H693" i="8"/>
  <c r="H689" i="8"/>
  <c r="H675" i="8"/>
  <c r="H672" i="8"/>
  <c r="H666" i="8"/>
  <c r="I156" i="78"/>
  <c r="I150" i="78"/>
  <c r="I142" i="78"/>
  <c r="I136" i="78"/>
  <c r="I129" i="78"/>
  <c r="I125" i="78"/>
  <c r="I123" i="78"/>
  <c r="I119" i="78"/>
  <c r="I117" i="78"/>
  <c r="I110" i="78"/>
  <c r="I658" i="7"/>
  <c r="H697" i="4"/>
  <c r="I697" i="4"/>
  <c r="H678" i="4"/>
  <c r="H676" i="4"/>
  <c r="H666" i="4"/>
  <c r="I659" i="7"/>
  <c r="I689" i="5"/>
  <c r="H677" i="5"/>
  <c r="I673" i="5"/>
  <c r="H671" i="5"/>
  <c r="I661" i="7"/>
  <c r="I666" i="7"/>
  <c r="I664" i="7"/>
  <c r="I672" i="3"/>
  <c r="I669" i="3"/>
  <c r="I681" i="3"/>
  <c r="I675" i="3"/>
  <c r="H721" i="5"/>
  <c r="I721" i="5"/>
  <c r="J644" i="1"/>
  <c r="J657" i="1"/>
  <c r="J649" i="1"/>
  <c r="I706" i="4"/>
  <c r="I704" i="4"/>
  <c r="I702" i="4"/>
  <c r="I700" i="4"/>
  <c r="I687" i="4"/>
  <c r="I673" i="4"/>
  <c r="J660" i="7"/>
  <c r="I697" i="5"/>
  <c r="I691" i="5"/>
  <c r="J666" i="7"/>
  <c r="J778" i="2"/>
  <c r="J776" i="2"/>
  <c r="J774" i="2"/>
  <c r="J772" i="2"/>
  <c r="J770" i="2"/>
  <c r="J768" i="2"/>
  <c r="I692" i="7"/>
  <c r="H692" i="7"/>
  <c r="I730" i="5"/>
  <c r="H730" i="5"/>
  <c r="H728" i="5"/>
  <c r="I728" i="5"/>
  <c r="I615" i="7"/>
  <c r="H625" i="1"/>
  <c r="J630" i="1"/>
  <c r="H637" i="1"/>
  <c r="H630" i="8"/>
  <c r="I640" i="7"/>
  <c r="H661" i="4"/>
  <c r="H641" i="4"/>
  <c r="I658" i="3"/>
  <c r="I652" i="3"/>
  <c r="H662" i="5"/>
  <c r="H644" i="5"/>
  <c r="I106" i="78"/>
  <c r="I653" i="9"/>
  <c r="H649" i="8"/>
  <c r="I649" i="7"/>
  <c r="H695" i="8"/>
  <c r="H687" i="8"/>
  <c r="H673" i="8"/>
  <c r="H669" i="8"/>
  <c r="H667" i="8"/>
  <c r="H663" i="8"/>
  <c r="I147" i="78"/>
  <c r="I128" i="78"/>
  <c r="I126" i="78"/>
  <c r="I122" i="78"/>
  <c r="I108" i="78"/>
  <c r="H699" i="4"/>
  <c r="H696" i="4"/>
  <c r="H672" i="4"/>
  <c r="H698" i="5"/>
  <c r="I663" i="7"/>
  <c r="I673" i="3"/>
  <c r="I676" i="3"/>
  <c r="I669" i="7"/>
  <c r="J706" i="2"/>
  <c r="J707" i="2"/>
  <c r="J685" i="1"/>
  <c r="J686" i="1"/>
  <c r="I735" i="7"/>
  <c r="I736" i="7"/>
  <c r="I733" i="7"/>
  <c r="I724" i="7"/>
  <c r="I722" i="7"/>
  <c r="I713" i="7"/>
  <c r="I712" i="7"/>
  <c r="J709" i="7"/>
  <c r="H709" i="7"/>
  <c r="H702" i="7"/>
  <c r="I702" i="7"/>
  <c r="I703" i="7"/>
  <c r="H719" i="5"/>
  <c r="H716" i="5"/>
  <c r="I716" i="5"/>
  <c r="J699" i="1"/>
  <c r="H731" i="4"/>
  <c r="I731" i="4"/>
  <c r="H729" i="4"/>
  <c r="H723" i="4"/>
  <c r="I723" i="4"/>
  <c r="H721" i="4"/>
  <c r="H715" i="4"/>
  <c r="I715" i="4"/>
  <c r="H713" i="4"/>
  <c r="H762" i="8"/>
  <c r="H755" i="8"/>
  <c r="H752" i="8"/>
  <c r="H750" i="8"/>
  <c r="H742" i="8"/>
  <c r="H739" i="8"/>
  <c r="H737" i="8"/>
  <c r="H732" i="8"/>
  <c r="H725" i="8"/>
  <c r="H717" i="8"/>
  <c r="H714" i="8"/>
  <c r="J765" i="2"/>
  <c r="J763" i="2"/>
  <c r="J761" i="2"/>
  <c r="J759" i="2"/>
  <c r="J757" i="2"/>
  <c r="J755" i="2"/>
  <c r="J753" i="2"/>
  <c r="J751" i="2"/>
  <c r="J749" i="2"/>
  <c r="J747" i="2"/>
  <c r="J745" i="2"/>
  <c r="J743" i="2"/>
  <c r="J741" i="2"/>
  <c r="J739" i="2"/>
  <c r="J737" i="2"/>
  <c r="J735" i="2"/>
  <c r="J733" i="2"/>
  <c r="J731" i="2"/>
  <c r="J729" i="2"/>
  <c r="J727" i="2"/>
  <c r="J725" i="2"/>
  <c r="J723" i="2"/>
  <c r="J721" i="2"/>
  <c r="J719" i="2"/>
  <c r="J717" i="2"/>
  <c r="J715" i="2"/>
  <c r="J713" i="2"/>
  <c r="J712" i="2"/>
  <c r="J705" i="2"/>
  <c r="J703" i="2"/>
  <c r="J701" i="2"/>
  <c r="J699" i="2"/>
  <c r="J697" i="2"/>
  <c r="J690" i="2"/>
  <c r="I755" i="9"/>
  <c r="I744" i="9"/>
  <c r="I739" i="9"/>
  <c r="I737" i="9"/>
  <c r="I724" i="9"/>
  <c r="I705" i="9"/>
  <c r="I703" i="9"/>
  <c r="I689" i="9"/>
  <c r="I768" i="3"/>
  <c r="I720" i="3"/>
  <c r="I708" i="3"/>
  <c r="I692" i="3"/>
  <c r="I682" i="3"/>
  <c r="I701" i="7"/>
  <c r="I690" i="7"/>
  <c r="I688" i="7"/>
  <c r="I686" i="7"/>
  <c r="I684" i="7"/>
  <c r="H672" i="7"/>
  <c r="H702" i="8"/>
  <c r="H727" i="7"/>
  <c r="I721" i="7"/>
  <c r="H718" i="7"/>
  <c r="I726" i="5"/>
  <c r="H724" i="5"/>
  <c r="I724" i="5"/>
  <c r="I715" i="5"/>
  <c r="I734" i="4"/>
  <c r="H730" i="4"/>
  <c r="I726" i="4"/>
  <c r="H722" i="4"/>
  <c r="I718" i="4"/>
  <c r="H714" i="4"/>
  <c r="I710" i="4"/>
  <c r="I708" i="4"/>
  <c r="J693" i="2"/>
  <c r="J686" i="2"/>
  <c r="I763" i="9"/>
  <c r="I753" i="9"/>
  <c r="I745" i="9"/>
  <c r="I731" i="9"/>
  <c r="I690" i="9"/>
  <c r="I685" i="9"/>
  <c r="I679" i="9"/>
  <c r="I744" i="3"/>
  <c r="I735" i="3"/>
  <c r="I728" i="3"/>
  <c r="I670" i="7"/>
  <c r="I699" i="7"/>
  <c r="I697" i="7"/>
  <c r="I695" i="7"/>
  <c r="I693" i="7"/>
  <c r="J688" i="7"/>
  <c r="J684" i="7"/>
  <c r="I681" i="7"/>
  <c r="I679" i="7"/>
  <c r="I677" i="7"/>
  <c r="I675" i="7"/>
  <c r="I673" i="7"/>
  <c r="H734" i="7"/>
  <c r="H732" i="7"/>
  <c r="I728" i="7"/>
  <c r="I726" i="7"/>
  <c r="H723" i="7"/>
  <c r="I719" i="7"/>
  <c r="I717" i="7"/>
  <c r="H714" i="7"/>
  <c r="I709" i="7"/>
  <c r="I707" i="7"/>
  <c r="I705" i="7"/>
  <c r="I705" i="5"/>
  <c r="I703" i="5"/>
  <c r="I701" i="5"/>
  <c r="H729" i="5"/>
  <c r="I729" i="5"/>
  <c r="I727" i="5"/>
  <c r="H723" i="5"/>
  <c r="I722" i="5"/>
  <c r="H720" i="5"/>
  <c r="I720" i="5"/>
  <c r="H713" i="5"/>
  <c r="I713" i="5"/>
  <c r="I711" i="5"/>
  <c r="I709" i="5"/>
  <c r="I707" i="5"/>
  <c r="H735" i="4"/>
  <c r="I735" i="4"/>
  <c r="I736" i="4"/>
  <c r="H733" i="4"/>
  <c r="I732" i="4"/>
  <c r="H727" i="4"/>
  <c r="I727" i="4"/>
  <c r="H725" i="4"/>
  <c r="I724" i="4"/>
  <c r="H719" i="4"/>
  <c r="I719" i="4"/>
  <c r="H717" i="4"/>
  <c r="I716" i="4"/>
  <c r="H711" i="4"/>
  <c r="I711" i="4"/>
  <c r="H760" i="8"/>
  <c r="H753" i="8"/>
  <c r="H749" i="8"/>
  <c r="H745" i="8"/>
  <c r="H734" i="8"/>
  <c r="H720" i="8"/>
  <c r="H711" i="8"/>
  <c r="I155" i="78"/>
  <c r="H711" i="7"/>
  <c r="I711" i="7"/>
  <c r="J712" i="7"/>
  <c r="I710" i="9"/>
  <c r="H710" i="5"/>
  <c r="J711" i="2"/>
  <c r="J710" i="2"/>
  <c r="H710" i="7"/>
  <c r="I710" i="7"/>
  <c r="H709" i="4"/>
  <c r="J708" i="7"/>
  <c r="I708" i="7"/>
  <c r="H708" i="7"/>
  <c r="H708" i="8"/>
  <c r="H708" i="4"/>
  <c r="U66" i="15"/>
  <c r="M66" i="15"/>
  <c r="H501" i="7"/>
  <c r="J499" i="7"/>
  <c r="J497" i="7"/>
  <c r="H485" i="7"/>
  <c r="H478" i="7"/>
  <c r="H471" i="7"/>
  <c r="H469" i="7"/>
  <c r="H456" i="7"/>
  <c r="H437" i="7"/>
  <c r="H433" i="7"/>
  <c r="H424" i="7"/>
  <c r="J358" i="7"/>
  <c r="H334" i="7"/>
  <c r="H531" i="7"/>
  <c r="H510" i="7"/>
  <c r="H502" i="7"/>
  <c r="H498" i="7"/>
  <c r="H436" i="7"/>
  <c r="H425" i="7"/>
  <c r="H423" i="7"/>
  <c r="H416" i="7"/>
  <c r="H339" i="7"/>
  <c r="J629" i="7"/>
  <c r="J522" i="7"/>
  <c r="J506" i="7"/>
  <c r="J486" i="7"/>
  <c r="J464" i="7"/>
  <c r="J449" i="7"/>
  <c r="H400" i="7"/>
  <c r="J320" i="7"/>
  <c r="H212" i="7"/>
  <c r="J213" i="7"/>
  <c r="H701" i="7"/>
  <c r="J701" i="7"/>
  <c r="H363" i="7"/>
  <c r="H356" i="7"/>
  <c r="H337" i="7"/>
  <c r="H330" i="7"/>
  <c r="H309" i="7"/>
  <c r="H289" i="7"/>
  <c r="J263" i="7"/>
  <c r="H258" i="7"/>
  <c r="H245" i="7"/>
  <c r="J236" i="7"/>
  <c r="H231" i="7"/>
  <c r="J215" i="7"/>
  <c r="J210" i="7"/>
  <c r="H172" i="7"/>
  <c r="H159" i="7"/>
  <c r="J142" i="7"/>
  <c r="H97" i="7"/>
  <c r="H82" i="7"/>
  <c r="H70" i="7"/>
  <c r="H46" i="7"/>
  <c r="H28" i="7"/>
  <c r="A20" i="7"/>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H10" i="7"/>
  <c r="H6" i="7"/>
  <c r="H651" i="7"/>
  <c r="J718" i="7"/>
  <c r="H660" i="7"/>
  <c r="H688" i="7"/>
  <c r="H681" i="7"/>
  <c r="H526" i="7"/>
  <c r="H514" i="7"/>
  <c r="H508" i="7"/>
  <c r="H479" i="7"/>
  <c r="H472" i="7"/>
  <c r="J468" i="7"/>
  <c r="H459" i="7"/>
  <c r="H457" i="7"/>
  <c r="H453" i="7"/>
  <c r="J446" i="7"/>
  <c r="H431" i="7"/>
  <c r="H414" i="7"/>
  <c r="H409" i="7"/>
  <c r="H402" i="7"/>
  <c r="H397" i="7"/>
  <c r="H390" i="7"/>
  <c r="H382" i="7"/>
  <c r="H375" i="7"/>
  <c r="H368" i="7"/>
  <c r="H354" i="7"/>
  <c r="J312" i="7"/>
  <c r="H307" i="7"/>
  <c r="H285" i="7"/>
  <c r="H266" i="7"/>
  <c r="H261" i="7"/>
  <c r="J241" i="7"/>
  <c r="H227" i="7"/>
  <c r="J225" i="7"/>
  <c r="J208" i="7"/>
  <c r="H197" i="7"/>
  <c r="H195" i="7"/>
  <c r="H175" i="7"/>
  <c r="H164" i="7"/>
  <c r="J138" i="7"/>
  <c r="H136" i="7"/>
  <c r="J121" i="7"/>
  <c r="J119" i="7"/>
  <c r="H113" i="7"/>
  <c r="H91" i="7"/>
  <c r="H89" i="7"/>
  <c r="H64" i="7"/>
  <c r="H57" i="7"/>
  <c r="J42" i="7"/>
  <c r="H40" i="7"/>
  <c r="H25" i="7"/>
  <c r="H17" i="7"/>
  <c r="J644" i="7"/>
  <c r="J657" i="7"/>
  <c r="H668" i="7"/>
  <c r="H707" i="7"/>
  <c r="J707" i="7"/>
  <c r="H639" i="7"/>
  <c r="H656" i="7"/>
  <c r="J696" i="7"/>
  <c r="H677" i="7"/>
  <c r="H673" i="7"/>
  <c r="H735" i="7"/>
  <c r="J703" i="7"/>
  <c r="J702" i="7"/>
  <c r="I14" i="15"/>
  <c r="E13" i="15"/>
  <c r="E66"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I28" i="15"/>
  <c r="I18" i="15"/>
  <c r="I26" i="15"/>
  <c r="H707" i="8"/>
  <c r="I707" i="9"/>
  <c r="H707" i="5"/>
  <c r="H706" i="4"/>
  <c r="J706" i="7"/>
  <c r="J705" i="7"/>
  <c r="H706" i="7"/>
  <c r="H705" i="4"/>
  <c r="H705" i="5"/>
  <c r="H705" i="7"/>
  <c r="H704" i="8"/>
  <c r="I148" i="78"/>
  <c r="H704" i="4"/>
  <c r="H704" i="5"/>
  <c r="K66" i="15"/>
  <c r="Q66" i="15"/>
  <c r="S66" i="15"/>
  <c r="I704" i="3"/>
  <c r="H703" i="4"/>
  <c r="H703" i="5"/>
  <c r="O66" i="15"/>
  <c r="I702" i="9"/>
  <c r="H702" i="5"/>
  <c r="J702" i="2"/>
  <c r="H701" i="5"/>
  <c r="J518" i="7"/>
  <c r="J509" i="7"/>
  <c r="H191" i="1"/>
  <c r="H169" i="1"/>
  <c r="H153" i="1"/>
  <c r="H144" i="1"/>
  <c r="H140" i="1"/>
  <c r="H113" i="1"/>
  <c r="H111" i="1"/>
  <c r="H82" i="1"/>
  <c r="H78" i="1"/>
  <c r="H67" i="1"/>
  <c r="H65" i="1"/>
  <c r="H409" i="2"/>
  <c r="H327" i="2"/>
  <c r="H452" i="2"/>
  <c r="H46" i="2"/>
  <c r="H496" i="4"/>
  <c r="H513" i="4"/>
  <c r="I431" i="3"/>
  <c r="H471" i="4"/>
  <c r="H253" i="4"/>
  <c r="H111" i="4"/>
  <c r="H95" i="4"/>
  <c r="H657" i="1"/>
  <c r="I698" i="5"/>
  <c r="I669" i="5"/>
  <c r="J675" i="1"/>
  <c r="J678" i="2"/>
  <c r="H716" i="8"/>
  <c r="H662" i="7"/>
  <c r="J662" i="7"/>
  <c r="I733" i="9"/>
  <c r="I713" i="9"/>
  <c r="I700" i="9"/>
  <c r="I694" i="3"/>
  <c r="H690" i="7"/>
  <c r="J678" i="7"/>
  <c r="J675" i="7"/>
  <c r="H730" i="7"/>
  <c r="H720" i="7"/>
  <c r="H700" i="5"/>
  <c r="H717" i="5"/>
  <c r="H706" i="5"/>
  <c r="J700" i="1"/>
  <c r="I668" i="5"/>
  <c r="H668" i="5"/>
  <c r="J674" i="1"/>
  <c r="H674" i="1"/>
  <c r="I758" i="9"/>
  <c r="I742" i="9"/>
  <c r="I727" i="9"/>
  <c r="H685" i="7"/>
  <c r="J685" i="7"/>
  <c r="H744" i="8"/>
  <c r="I692" i="5"/>
  <c r="H661" i="7"/>
  <c r="J661" i="7"/>
  <c r="J668" i="1"/>
  <c r="J696" i="2"/>
  <c r="J682" i="2"/>
  <c r="I761" i="9"/>
  <c r="I751" i="9"/>
  <c r="I723" i="9"/>
  <c r="I687" i="9"/>
  <c r="I680" i="9"/>
  <c r="J698" i="7"/>
  <c r="H698" i="7"/>
  <c r="H713" i="8"/>
  <c r="H724" i="7"/>
  <c r="H716" i="7"/>
  <c r="H704" i="7"/>
  <c r="I699" i="5"/>
  <c r="H725" i="5"/>
  <c r="H709" i="5"/>
  <c r="J698" i="1"/>
  <c r="I700" i="5"/>
  <c r="J700" i="7"/>
  <c r="D13" i="425" l="1"/>
  <c r="C7" i="425"/>
  <c r="D7" i="425"/>
  <c r="C7" i="419"/>
  <c r="D7" i="419"/>
  <c r="K179" i="1"/>
  <c r="C9" i="10"/>
  <c r="M555" i="7"/>
  <c r="I513" i="9"/>
  <c r="I165" i="1"/>
  <c r="M556" i="7"/>
  <c r="D9" i="10"/>
  <c r="D8" i="419"/>
  <c r="C7" i="10"/>
  <c r="C5" i="425"/>
  <c r="C10" i="10"/>
  <c r="D9" i="419"/>
  <c r="D9" i="425"/>
  <c r="E8" i="10"/>
  <c r="D6" i="425"/>
  <c r="E9" i="10"/>
  <c r="D5" i="419"/>
  <c r="D5" i="425"/>
  <c r="D11" i="10"/>
  <c r="C9" i="419"/>
  <c r="D6" i="419"/>
  <c r="C6" i="425"/>
  <c r="D8" i="425"/>
  <c r="E7" i="10"/>
  <c r="C5" i="419"/>
  <c r="D10" i="10"/>
  <c r="C11" i="10"/>
  <c r="C8" i="10"/>
  <c r="C6" i="419"/>
  <c r="C8" i="419"/>
  <c r="C8" i="425"/>
  <c r="D7" i="10"/>
  <c r="E10" i="10"/>
  <c r="E11" i="10"/>
  <c r="C9" i="425"/>
  <c r="D8" i="10"/>
  <c r="C13" i="425"/>
  <c r="C13" i="10"/>
  <c r="C11" i="425"/>
  <c r="C15" i="10"/>
  <c r="D11" i="425"/>
  <c r="C13" i="419"/>
  <c r="C11" i="419"/>
  <c r="D11" i="419"/>
  <c r="K181" i="7"/>
  <c r="K447" i="7"/>
  <c r="K448" i="7" s="1"/>
  <c r="K49" i="7"/>
  <c r="E13" i="10"/>
  <c r="E14" i="10" s="1"/>
  <c r="D15" i="10"/>
  <c r="E15" i="10"/>
  <c r="D13" i="10"/>
  <c r="K719" i="7"/>
  <c r="L719" i="7"/>
  <c r="F8" i="10" l="1"/>
  <c r="E8" i="425"/>
  <c r="E6" i="425"/>
  <c r="E8" i="419"/>
  <c r="E6" i="419"/>
  <c r="E7" i="419"/>
  <c r="C10" i="419"/>
  <c r="C14" i="419" s="1"/>
  <c r="E9" i="425"/>
  <c r="E5" i="425"/>
  <c r="C10" i="425"/>
  <c r="E9" i="419"/>
  <c r="C12" i="10"/>
  <c r="C16" i="10" s="1"/>
  <c r="D10" i="425"/>
  <c r="D14" i="425" s="1"/>
  <c r="E7" i="425"/>
  <c r="D12" i="10"/>
  <c r="D16" i="10" s="1"/>
  <c r="F7" i="10"/>
  <c r="F10" i="10"/>
  <c r="F11" i="10"/>
  <c r="E5" i="419"/>
  <c r="D10" i="419"/>
  <c r="D14" i="419" s="1"/>
  <c r="F9" i="10"/>
  <c r="C14" i="10"/>
  <c r="C12" i="425"/>
  <c r="E11" i="425"/>
  <c r="D12" i="425"/>
  <c r="D12" i="419"/>
  <c r="C12" i="419"/>
  <c r="E11" i="419"/>
  <c r="F13" i="10"/>
  <c r="D14" i="10"/>
  <c r="E12" i="10"/>
  <c r="F12" i="10" l="1"/>
  <c r="E10" i="425"/>
  <c r="C14" i="425"/>
  <c r="E10" i="419"/>
  <c r="E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tc={DD940415-1D94-47FE-9874-FCAF1EE4B9BD}</author>
    <author>tc={16E0CBC4-F543-40A1-9D02-2C5A905A0ABA}</author>
  </authors>
  <commentList>
    <comment ref="J851" authorId="0" shapeId="0" xr:uid="{DD940415-1D94-47FE-9874-FCAF1EE4B9BD}">
      <text>
        <t>[Threaded comment]
Your version of Excel allows you to read this threaded comment; however, any edits to it will get removed if the file is opened in a newer version of Excel. Learn more: https://go.microsoft.com/fwlink/?linkid=870924
Comment:
    There is no data for 8/18 so skippped to 8/25</t>
      </text>
    </comment>
    <comment ref="J853" authorId="1" shapeId="0" xr:uid="{16E0CBC4-F543-40A1-9D02-2C5A905A0ABA}">
      <text>
        <t>[Threaded comment]
Your version of Excel allows you to read this threaded comment; however, any edits to it will get removed if the file is opened in a newer version of Excel. Learn more: https://go.microsoft.com/fwlink/?linkid=870924
Comment:
    Need to change the last number (-1805.8) which is the carryover sales. I just copied this from last year.</t>
      </text>
    </comment>
  </commentList>
</comments>
</file>

<file path=xl/sharedStrings.xml><?xml version="1.0" encoding="utf-8"?>
<sst xmlns="http://schemas.openxmlformats.org/spreadsheetml/2006/main" count="42466" uniqueCount="1018">
  <si>
    <t>Table 13</t>
  </si>
  <si>
    <r>
      <t>Top 5 importers</t>
    </r>
    <r>
      <rPr>
        <b/>
        <vertAlign val="superscript"/>
        <sz val="11"/>
        <rFont val="Times New Roman"/>
        <family val="1"/>
      </rPr>
      <t>1</t>
    </r>
    <r>
      <rPr>
        <b/>
        <sz val="11"/>
        <rFont val="Times New Roman"/>
        <family val="1"/>
      </rPr>
      <t xml:space="preserve"> of U.S. soybeans</t>
    </r>
  </si>
  <si>
    <t>For the week ending 8/10/2023</t>
  </si>
  <si>
    <r>
      <t xml:space="preserve"> Total commitments</t>
    </r>
    <r>
      <rPr>
        <b/>
        <vertAlign val="superscript"/>
        <sz val="10"/>
        <rFont val="Times New Roman"/>
        <family val="1"/>
      </rPr>
      <t>2</t>
    </r>
  </si>
  <si>
    <t>% change</t>
  </si>
  <si>
    <r>
      <t xml:space="preserve">    Exports</t>
    </r>
    <r>
      <rPr>
        <b/>
        <vertAlign val="superscript"/>
        <sz val="10"/>
        <rFont val="Times New Roman"/>
        <family val="1"/>
      </rPr>
      <t>3</t>
    </r>
    <r>
      <rPr>
        <b/>
        <sz val="10"/>
        <rFont val="Times New Roman"/>
        <family val="1"/>
      </rPr>
      <t xml:space="preserve"> </t>
    </r>
  </si>
  <si>
    <t xml:space="preserve">        2023/24</t>
  </si>
  <si>
    <t xml:space="preserve">        2022/23</t>
  </si>
  <si>
    <t>2021/22</t>
  </si>
  <si>
    <t>current MY</t>
  </si>
  <si>
    <t>3-yr. avg.</t>
  </si>
  <si>
    <t xml:space="preserve">     next MY</t>
  </si>
  <si>
    <t xml:space="preserve">      current MY</t>
  </si>
  <si>
    <t>last MY</t>
  </si>
  <si>
    <t>from last MY</t>
  </si>
  <si>
    <t>2019-21</t>
  </si>
  <si>
    <t>1,000 mt -</t>
  </si>
  <si>
    <t>-1,000 mt -</t>
  </si>
  <si>
    <t>China</t>
  </si>
  <si>
    <t>Mexico</t>
  </si>
  <si>
    <t>Egypt</t>
  </si>
  <si>
    <t>Japan</t>
  </si>
  <si>
    <t>Indonesia</t>
  </si>
  <si>
    <t>Top 5 importers</t>
  </si>
  <si>
    <t>Total U.S. soybean export sales</t>
  </si>
  <si>
    <t xml:space="preserve"> </t>
  </si>
  <si>
    <t xml:space="preserve">      % of projected exports</t>
  </si>
  <si>
    <t xml:space="preserve">Percentage change from last week: </t>
  </si>
  <si>
    <r>
      <t xml:space="preserve">  change from prior week</t>
    </r>
    <r>
      <rPr>
        <vertAlign val="superscript"/>
        <sz val="10"/>
        <rFont val="Times New Roman"/>
        <family val="1"/>
      </rPr>
      <t>2</t>
    </r>
  </si>
  <si>
    <t>Top 5 importers' share of U.S. soybean export sales</t>
  </si>
  <si>
    <t>USDA forecast, August 2023</t>
  </si>
  <si>
    <r>
      <t>1</t>
    </r>
    <r>
      <rPr>
        <sz val="7"/>
        <rFont val="Times New Roman"/>
        <family val="1"/>
      </rPr>
      <t>Based on USDA, Foreign Agricultural Service (FAS) marketing year ranking reports for 2021/22;  marketing year (MY) = Sep 1 - Aug 31.</t>
    </r>
  </si>
  <si>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</si>
  <si>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3</t>
    </r>
    <r>
      <rPr>
        <sz val="7"/>
        <rFont val="Times New Roman"/>
        <family val="1"/>
      </rPr>
      <t>FAS marketing year ranking reports (carryover plus accumulated export); yr. = year; avg. = average; YTD = year to date.</t>
    </r>
  </si>
  <si>
    <r>
      <t xml:space="preserve">Note: A </t>
    </r>
    <r>
      <rPr>
        <sz val="7"/>
        <color rgb="FFFF0000"/>
        <rFont val="Times New Roman"/>
        <family val="1"/>
      </rPr>
      <t xml:space="preserve">red number </t>
    </r>
    <r>
      <rPr>
        <sz val="7"/>
        <rFont val="Times New Roman"/>
        <family val="1"/>
      </rPr>
      <t>in parentheses indicates a negative number; mt = metric ton.</t>
    </r>
  </si>
  <si>
    <t>Source: USDA, Foreign Agricultural Service.</t>
  </si>
  <si>
    <t>Table 14</t>
  </si>
  <si>
    <t>Top 5 importers of U.S. soybeans</t>
  </si>
  <si>
    <t>Total commitments (1,000 mt)</t>
  </si>
  <si>
    <t>% change current MY 
from last MY</t>
  </si>
  <si>
    <t xml:space="preserve"> YTD MY 2023/24</t>
  </si>
  <si>
    <t>% of YTD current month’s export projection</t>
  </si>
  <si>
    <t>-</t>
  </si>
  <si>
    <t>Change from prior week</t>
  </si>
  <si>
    <t>% change current MY from last MY</t>
  </si>
  <si>
    <t xml:space="preserve"> YTD MY 2024/25</t>
  </si>
  <si>
    <t xml:space="preserve"> Change from prior week</t>
  </si>
  <si>
    <t>SOYBEANS                                            MARKETING YEAR 09/01 - 08/31</t>
  </si>
  <si>
    <t xml:space="preserve">   OUTSTANDING EXPORT SALES AND EXPORTS BY COUNTRY, REGION AND MARKETING YEAR</t>
  </si>
  <si>
    <t>1000 METRIC TONS       AS OF AUGUST 08, 2024</t>
  </si>
  <si>
    <t>--------------------------------------------------------------------------------</t>
  </si>
  <si>
    <t xml:space="preserve">                      :      CURRENT MARKETING YEAR         :NEXT MARKETING YEAR</t>
  </si>
  <si>
    <t xml:space="preserve">                       ---------------------------------------------------------</t>
  </si>
  <si>
    <t>OUTSTANDING SALES:</t>
  </si>
  <si>
    <t>ACCUMULATED EXPORTS:</t>
  </si>
  <si>
    <t>OUTSTANDING SALES</t>
  </si>
  <si>
    <t>DESTINATION        :</t>
  </si>
  <si>
    <t>THIS WEEK:</t>
  </si>
  <si>
    <t>YR AGO:</t>
  </si>
  <si>
    <t>YR AGO  :</t>
  </si>
  <si>
    <t>SECOND YR:</t>
  </si>
  <si>
    <t>THIRD YR</t>
  </si>
  <si>
    <t>-----------------------</t>
  </si>
  <si>
    <t>----------</t>
  </si>
  <si>
    <t>--------</t>
  </si>
  <si>
    <t>---------</t>
  </si>
  <si>
    <t>:</t>
  </si>
  <si>
    <t>EUROPEAN UNION - 27   :</t>
  </si>
  <si>
    <t>GERMANY            :</t>
  </si>
  <si>
    <t>GREECE             :</t>
  </si>
  <si>
    <t>ITALY              :</t>
  </si>
  <si>
    <t>NETHLDS            :</t>
  </si>
  <si>
    <t>PORTUGL            :</t>
  </si>
  <si>
    <t>SPAIN              :</t>
  </si>
  <si>
    <t>U KING             :</t>
  </si>
  <si>
    <t>OTHER EUROPE          :</t>
  </si>
  <si>
    <t>NORWAY             :</t>
  </si>
  <si>
    <t>TURKEY             :</t>
  </si>
  <si>
    <t>JAPAN                 :</t>
  </si>
  <si>
    <t>TAIWAN                :</t>
  </si>
  <si>
    <t>CHINA                 :</t>
  </si>
  <si>
    <t>OTHER ASIA AND OCEANIA:</t>
  </si>
  <si>
    <t>AUSTRAL            :</t>
  </si>
  <si>
    <t>BANGLADH           :</t>
  </si>
  <si>
    <t>*</t>
  </si>
  <si>
    <t>BURMA              :</t>
  </si>
  <si>
    <t>CAMBODIA           :</t>
  </si>
  <si>
    <t>HG KONG            :</t>
  </si>
  <si>
    <t>INDNSIA            :</t>
  </si>
  <si>
    <t>IRAQ               :</t>
  </si>
  <si>
    <t>ISRAEL             :</t>
  </si>
  <si>
    <t>KOR REP            :</t>
  </si>
  <si>
    <t>LEBANON            :</t>
  </si>
  <si>
    <t>MALAYSA            :</t>
  </si>
  <si>
    <t>NEPAL              :</t>
  </si>
  <si>
    <t>PAKISTN            :</t>
  </si>
  <si>
    <t>PHIL               :</t>
  </si>
  <si>
    <t>QATAR              :</t>
  </si>
  <si>
    <t>S ARAB             :</t>
  </si>
  <si>
    <t>SINGAPR            :</t>
  </si>
  <si>
    <t>THAILND            :</t>
  </si>
  <si>
    <t>VIETNAM            :</t>
  </si>
  <si>
    <t>AFRICA                :</t>
  </si>
  <si>
    <t>ALGERIA            :</t>
  </si>
  <si>
    <t>EGYPT              :</t>
  </si>
  <si>
    <t>MOROCCO            :</t>
  </si>
  <si>
    <t>SENEGAL            :</t>
  </si>
  <si>
    <t>TUNISIA            :</t>
  </si>
  <si>
    <t>WESTERN HEMISPHERE    :</t>
  </si>
  <si>
    <t>BARBADO            :</t>
  </si>
  <si>
    <t>BRAZIL             :</t>
  </si>
  <si>
    <t>C RICA             :</t>
  </si>
  <si>
    <t>CANADA             :</t>
  </si>
  <si>
    <t>COLOMB             :</t>
  </si>
  <si>
    <t>CUBA               :</t>
  </si>
  <si>
    <t>DOM REP            :</t>
  </si>
  <si>
    <t>HONDURA            :</t>
  </si>
  <si>
    <t>MEXICO             :</t>
  </si>
  <si>
    <t>PANAMA             :</t>
  </si>
  <si>
    <t>PERU               :</t>
  </si>
  <si>
    <t>SALVADR            :</t>
  </si>
  <si>
    <t>VENEZ              :</t>
  </si>
  <si>
    <t>TOTAL KNOWN           :</t>
  </si>
  <si>
    <t>TOTAL UNKNOWN         :</t>
  </si>
  <si>
    <t>TOTAL KNOWN &amp; UNKNOWN :</t>
  </si>
  <si>
    <t>EXPORTS FOR OWN ACCT  :</t>
  </si>
  <si>
    <t>OPTIONAL ORIGIN       :</t>
  </si>
  <si>
    <t>1000 METRIC TONS       AS OF AUGUST 01, 2024</t>
  </si>
  <si>
    <t xml:space="preserve">                      :OUTSTANDING SALES:ACCUMULATED EXPORTS: OUTSTANDING SALES </t>
  </si>
  <si>
    <t>YR AGO</t>
  </si>
  <si>
    <t>:SECOND YR:</t>
  </si>
  <si>
    <t>-----------</t>
  </si>
  <si>
    <t>1000 METRIC TONS       AS OF JULY 25, 2024</t>
  </si>
  <si>
    <t>-------</t>
  </si>
  <si>
    <t>VIRGIN I           :</t>
  </si>
  <si>
    <t>1000 METRIC TONS       AS OF JULY 18, 2024</t>
  </si>
  <si>
    <t>1000 METRIC TONS       AS OF JULY 11, 2024</t>
  </si>
  <si>
    <t xml:space="preserve">OUTSTANDING SALES:ACCUMULATED EXPORTS: OUTSTANDING SALES </t>
  </si>
  <si>
    <t>1000 METRIC TONS       AS OF JULY 04, 2024</t>
  </si>
  <si>
    <t>1000 METRIC TONS       AS OF JUNE 27, 2024</t>
  </si>
  <si>
    <t>SOYBEANS</t>
  </si>
  <si>
    <t>MARKETING</t>
  </si>
  <si>
    <t>YEAR 09/0</t>
  </si>
  <si>
    <t>OUTSTANDING EXPORT S</t>
  </si>
  <si>
    <t>ALES AND E</t>
  </si>
  <si>
    <t>XPORTS B</t>
  </si>
  <si>
    <t>Y COUNTRY,</t>
  </si>
  <si>
    <t>REGION AN</t>
  </si>
  <si>
    <t>D MARKETIN</t>
  </si>
  <si>
    <t>G YEAR</t>
  </si>
  <si>
    <t>1000 METRIC TONS</t>
  </si>
  <si>
    <t>AS OF June</t>
  </si>
  <si>
    <t>20 2024</t>
  </si>
  <si>
    <t>CURR</t>
  </si>
  <si>
    <t>ENT MARK</t>
  </si>
  <si>
    <t>ETING YEAR</t>
  </si>
  <si>
    <t>NEXT MARKE</t>
  </si>
  <si>
    <t>TING YEAR</t>
  </si>
  <si>
    <t>OUTSTANDIN</t>
  </si>
  <si>
    <t>G SALES:</t>
  </si>
  <si>
    <t>ACCUMULATE</t>
  </si>
  <si>
    <t>D EXPORTS:</t>
  </si>
  <si>
    <t>OUTSTANDI</t>
  </si>
  <si>
    <t>NG SALES</t>
  </si>
  <si>
    <t>1000 METRIC TONS       AS OF JUNE 13, 2024</t>
  </si>
  <si>
    <t>1000 METRIC TONS       AS OF JUNE 06, 2024</t>
  </si>
  <si>
    <t>1000 METRIC TONS       AS OF MAY 30, 2024</t>
  </si>
  <si>
    <t>FORMER SOVIET UNION-12:</t>
  </si>
  <si>
    <t>GEORGIA            :</t>
  </si>
  <si>
    <t>S LANKA            :</t>
  </si>
  <si>
    <t>1000 METRIC TONS       AS OF MAY 23, 2024</t>
  </si>
  <si>
    <t>:OUTSTANDING SALES:</t>
  </si>
  <si>
    <t>1000 METRIC TONS       AS OF MAY 16, 2024</t>
  </si>
  <si>
    <t>1000 METRIC TONS       AS OF MAY 09, 2024</t>
  </si>
  <si>
    <t>1000 METRIC TONS       AS OF MAY 02, 2024</t>
  </si>
  <si>
    <t>1000 METRIC TONS       AS OF APRIL 25, 2024</t>
  </si>
  <si>
    <t>1000 METRIC TONS       AS OF APRIL 18, 2024</t>
  </si>
  <si>
    <t>IRAN               :</t>
  </si>
  <si>
    <t>JORDAN             :</t>
  </si>
  <si>
    <t>MARKETI</t>
  </si>
  <si>
    <t>NG YEAR 09/01</t>
  </si>
  <si>
    <t>ALES AND</t>
  </si>
  <si>
    <t>EXPORTS</t>
  </si>
  <si>
    <t>BY COUNTRY</t>
  </si>
  <si>
    <t>, REGION</t>
  </si>
  <si>
    <t>AND MARKETING</t>
  </si>
  <si>
    <t>YEAR</t>
  </si>
  <si>
    <t>AS OF Ap</t>
  </si>
  <si>
    <t>ril 11 20</t>
  </si>
  <si>
    <t>-------------</t>
  </si>
  <si>
    <t>CU</t>
  </si>
  <si>
    <t>RRENT MAR</t>
  </si>
  <si>
    <t>KETING YEA</t>
  </si>
  <si>
    <t>R</t>
  </si>
  <si>
    <t>:NEXT MARKET</t>
  </si>
  <si>
    <t>ING YEAR</t>
  </si>
  <si>
    <t>OUTSTAND</t>
  </si>
  <si>
    <t>ING SALES</t>
  </si>
  <si>
    <t>:ACCUMULAT</t>
  </si>
  <si>
    <t>ED EXPORT</t>
  </si>
  <si>
    <t>S: OUTSTANDIN</t>
  </si>
  <si>
    <t>G SALES</t>
  </si>
  <si>
    <t>THIS WEE</t>
  </si>
  <si>
    <t>K: YR AGO</t>
  </si>
  <si>
    <t>:THIS WEEK</t>
  </si>
  <si>
    <t>: YR AGO</t>
  </si>
  <si>
    <t>1000 METRIC TONS       AS OF APRIL 04, 2024</t>
  </si>
  <si>
    <t>1000 METRIC TONS       AS OF MARCH 28, 2024</t>
  </si>
  <si>
    <t>:THIS WEEK:</t>
  </si>
  <si>
    <t>------------</t>
  </si>
  <si>
    <t>1000 METRIC TONS       AS OF MARCH 21, 2024</t>
  </si>
  <si>
    <t>1000 METRIC TONS       AS OF MARCH 14, 2024</t>
  </si>
  <si>
    <t>1000 METRIC TONS       AS OF MARCH 07, 2024</t>
  </si>
  <si>
    <t>1000 METRIC TONS       AS OF FEBRUARY 29, 2024</t>
  </si>
  <si>
    <t>1000 METRIC TONS       AS OF FEBRUARY 22, 2024</t>
  </si>
  <si>
    <t>1000 METRIC TONS       AS OF FEBRUARY 15, 2024</t>
  </si>
  <si>
    <t>1000 METRIC TONS       AS OF FEBRUARY 08, 2024</t>
  </si>
  <si>
    <t>1000 METRIC TONS       AS OF FEBRUARY 01, 2024</t>
  </si>
  <si>
    <t>1000 METRIC TONS       AS OF JANUARY 25, 2024</t>
  </si>
  <si>
    <t>1000 METRIC TONS       AS OF JANUARY 18, 2024</t>
  </si>
  <si>
    <t>1000 METRIC TONS       AS OF JANUARY 11, 2024</t>
  </si>
  <si>
    <t>1000 METRIC TONS       AS OF JANUARY 04, 2024</t>
  </si>
  <si>
    <t>1000 METRIC TONS       AS OF DECEMBER 28, 2023</t>
  </si>
  <si>
    <t>1000 METRIC TONS       AS OF DECEMBER 21, 2023</t>
  </si>
  <si>
    <t>1000 METRIC TONS       AS OF DECEMBER 14, 2023</t>
  </si>
  <si>
    <t>1000 METRIC TONS       AS OF DECEMBER 07, 2023</t>
  </si>
  <si>
    <t>1000 METRIC TONS       AS OF NOVEMBER 30, 2023</t>
  </si>
  <si>
    <t>1000 METRIC TONS       AS OF NOVEMBER 23, 2023</t>
  </si>
  <si>
    <t>1000 METRIC TONS       AS OF NOVEMBER 16, 2023</t>
  </si>
  <si>
    <t>NG YEAR 09/</t>
  </si>
  <si>
    <t>AND MARKETI</t>
  </si>
  <si>
    <t>NG YEAR</t>
  </si>
  <si>
    <t>AS OF No</t>
  </si>
  <si>
    <t>vember 9</t>
  </si>
  <si>
    <t>:NEXT MARK</t>
  </si>
  <si>
    <t>S: OUTSTAND</t>
  </si>
  <si>
    <t>:SECOND YR</t>
  </si>
  <si>
    <t>: THIRD YR</t>
  </si>
  <si>
    <t>vember 2</t>
  </si>
  <si>
    <t>1000 METRIC TONS       AS OF OCTOBER 26, 2023</t>
  </si>
  <si>
    <t>1000 METRIC TONS       AS OF OCTOBER 19, 2023</t>
  </si>
  <si>
    <t>1000 METRIC TONS       AS OF OCTOBER 05, 2023</t>
  </si>
  <si>
    <t>1000 METRIC TONS       AS OF SEPTEMBER 28, 2023</t>
  </si>
  <si>
    <t>1000 METRIC TONS       AS OF September 21 2023</t>
  </si>
  <si>
    <t>THIS</t>
  </si>
  <si>
    <t>WEEK:</t>
  </si>
  <si>
    <t xml:space="preserve">                      :</t>
  </si>
  <si>
    <t>1000 METRIC TONS       AS OF SEPTEMBER 14, 2023</t>
  </si>
  <si>
    <t>9791.6  1</t>
  </si>
  <si>
    <t>1000 METRIC TONS       AS OF SEPTEMBER 07, 2023</t>
  </si>
  <si>
    <t>1000 METRIC TONS       AS OF AUGUST 31, 2023</t>
  </si>
  <si>
    <t>CARRYOVER SALES:</t>
  </si>
  <si>
    <t xml:space="preserve">                       ------------------------------------------1/-------------</t>
  </si>
  <si>
    <t>BELGIUM            :</t>
  </si>
  <si>
    <t>FRANCE             :</t>
  </si>
  <si>
    <t>IRELAND            :</t>
  </si>
  <si>
    <t>ROMANIA            :</t>
  </si>
  <si>
    <t>GHANA              :</t>
  </si>
  <si>
    <t>NIGERIA            :</t>
  </si>
  <si>
    <t>CHILE              :</t>
  </si>
  <si>
    <t>1/ INCLUDES CARRYOVER S</t>
  </si>
  <si>
    <t>ALES.</t>
  </si>
  <si>
    <t>1000 METRIC TONS       AS OF AUGUST 24, 2023</t>
  </si>
  <si>
    <t>1000 METRIC TONS       AS OF AUGUST 17, 2023</t>
  </si>
  <si>
    <t>1000 METRIC TONS       AS OF AUGUST 10, 2023</t>
  </si>
  <si>
    <t>OYBEANS                                            MARKETING YEAR 09/01 - 08/31</t>
  </si>
  <si>
    <t>1000 METRIC TONS       AS OF AUGUST 03, 2023</t>
  </si>
  <si>
    <t>1000 METRIC TONS       AS OF JULY 27, 2023</t>
  </si>
  <si>
    <t>1000 METRIC TONS       AS OF JULY 20, 2023</t>
  </si>
  <si>
    <t>1000 METRIC TONS       AS OF JULY 13, 2023</t>
  </si>
  <si>
    <t>1000 METRIC TONS       AS OF JULY 06, 2023</t>
  </si>
  <si>
    <t>1000 METRIC TONS       AS OF JUNE 29, 2023</t>
  </si>
  <si>
    <t>1000 METRIC TONS       AS OF JUNE 22, 2023</t>
  </si>
  <si>
    <t>1000 METRIC TONS       AS OF JUNE 15, 2023</t>
  </si>
  <si>
    <t>1000 METRIC TONS       AS OF JUNE 08, 2023</t>
  </si>
  <si>
    <t>1000 METRIC TONS       AS OF JUNE 01, 2023</t>
  </si>
  <si>
    <t>1000 METRIC TONS       AS OF MAY 25, 2023</t>
  </si>
  <si>
    <t>1000 METRIC TONS       AS OF MAY 18, 2023</t>
  </si>
  <si>
    <t>1000 METRIC TONS       AS OF MAY 11, 2023</t>
  </si>
  <si>
    <t>------</t>
  </si>
  <si>
    <t>1000 METRIC TONS       AS OF MAY 04, 2023</t>
  </si>
  <si>
    <t>1000 METRIC TONS       AS OF APRIL 27, 2023</t>
  </si>
  <si>
    <t>1000 METRIC TONS       AS OF APRIL 20, 2023</t>
  </si>
  <si>
    <t>1000 METRIC TONS       AS OF APRIL 13, 2023</t>
  </si>
  <si>
    <t>1000 METRIC TONS       AS OF APRIL 06, 2023</t>
  </si>
  <si>
    <t>1000 METRIC TONS       AS OF MARCH 30, 2023</t>
  </si>
  <si>
    <t>1000 METRIC TONS       AS OF MARCH 23, 2023</t>
  </si>
  <si>
    <t>1000 METRIC TONS       AS OF MARCH 16, 2023</t>
  </si>
  <si>
    <t>1000 METRIC TONS       AS OF MARCH 09, 2023</t>
  </si>
  <si>
    <t>1000 METRIC TONS       AS OF MARCH 02, 2023</t>
  </si>
  <si>
    <t>1000 METRIC TONS       AS OF FEBRUARY 23, 2023</t>
  </si>
  <si>
    <t>1000 METRIC TONS       AS OF FEBRUARY 16, 2023</t>
  </si>
  <si>
    <t>1000 METRIC TONS       AS OF FEBRUARY 09, 2023</t>
  </si>
  <si>
    <t>1000 METRIC TONS       AS OF FEBRUARY 02, 2023</t>
  </si>
  <si>
    <t>1000 METRIC TONS       AS OF JANUARY 26, 2023</t>
  </si>
  <si>
    <t>1000 METRIC TONS       AS OF JANUARY 19, 2023</t>
  </si>
  <si>
    <t>1000 METRIC TONS       AS OF JANUARY 12, 2023</t>
  </si>
  <si>
    <t>1000 METRIC TONS       AS OF JANUARY 05, 2023</t>
  </si>
  <si>
    <t>1000 METRIC TONS       AS OF DECEMBER 29, 2022</t>
  </si>
  <si>
    <t>1000 METRIC TONS       AS OF DECEMBER 22, 2022</t>
  </si>
  <si>
    <t>1000 METRIC TONS       AS OF DECEMBER 15, 2022</t>
  </si>
  <si>
    <t>1000 METRIC TONS       AS OF DECEMBER 08, 2022</t>
  </si>
  <si>
    <t>1000 METRIC TONS       AS OF DECEMBER 01, 2022</t>
  </si>
  <si>
    <t>1000 METRIC TONS       AS OF NOVEMBER 24, 2022</t>
  </si>
  <si>
    <t>1000 METRIC TONS       AS OF NOVEMBER 17, 2022</t>
  </si>
  <si>
    <t>1000 METRIC TONS       AS OF NOVEMBER 10, 2022</t>
  </si>
  <si>
    <t>1000 METRIC TONS       AS OF NOVEMBER 03, 2022</t>
  </si>
  <si>
    <t>1000 METRIC TONS       AS OF OCTOBER 27, 2022</t>
  </si>
  <si>
    <t>1000 METRIC TONS       AS OF OCTOBER 20, 2022</t>
  </si>
  <si>
    <t>1000 METRIC TONS       AS OF OCTOBER 13, 2022</t>
  </si>
  <si>
    <t>1000 METRIC TONS       AS OF OCTOBER 06, 2022</t>
  </si>
  <si>
    <t>1000 METRIC TONS       AS OF SEPTEMBER 29, 2022</t>
  </si>
  <si>
    <t>1000 METRIC TONS       AS OF SEPTEMBER 22, 2022</t>
  </si>
  <si>
    <t>1000 METRIC TONS       AS OF SEPTEMBER 15, 2022</t>
  </si>
  <si>
    <t>1000 METRIC TONS       AS OF SEPTEMBER 08, 2022</t>
  </si>
  <si>
    <t>1000 METRIC TONS       AS OF SEPTEMBER 01, 2022</t>
  </si>
  <si>
    <t>1000 METRIC TONS       AS OF AUGUST 25, 2022</t>
  </si>
  <si>
    <t>UKRAINE            :</t>
  </si>
  <si>
    <t>REP SAF            :</t>
  </si>
  <si>
    <t>1000 METRIC TONS       AS OF AUGUST 11, 2022</t>
  </si>
  <si>
    <t>1000 METRIC TONS       AS OF AUGUST 04, 2022</t>
  </si>
  <si>
    <t>1000 METRIC TONS       AS OF JULY 28, 2022</t>
  </si>
  <si>
    <t>1000 METRIC TONS       AS OF JULY 21, 2022</t>
  </si>
  <si>
    <t>1000 METRIC TONS       AS OF JULY 14, 2022</t>
  </si>
  <si>
    <t>1000 METRIC TONS       AS OF JULY 07, 2022</t>
  </si>
  <si>
    <t>1000 METRIC TONS       AS OF JUNE 30, 2022</t>
  </si>
  <si>
    <t>1000 METRIC TONS       AS OF JUNE 23, 2022</t>
  </si>
  <si>
    <t>1000 METRIC TONS       AS OF JUNE 16, 2022</t>
  </si>
  <si>
    <t>1000 METRIC TONS       AS OF JUNE 09, 2022</t>
  </si>
  <si>
    <t>1000 METRIC TONS       AS OF JUNE 02, 2022</t>
  </si>
  <si>
    <t>1000 METRIC TONS       AS OF MAY 26, 2022</t>
  </si>
  <si>
    <t>NICARAG            :</t>
  </si>
  <si>
    <t>TOTAL KNOWN &amp; UNKNOWN</t>
  </si>
  <si>
    <t>EXPORTS FOR OWN ACCT</t>
  </si>
  <si>
    <t>:       -</t>
  </si>
  <si>
    <t>OPTIONAL ORIGIN</t>
  </si>
  <si>
    <t>:     0.0</t>
  </si>
  <si>
    <t>----------------------</t>
  </si>
  <si>
    <t>1000 METRIC TONS       AS OF MAY 19, 2022</t>
  </si>
  <si>
    <t>1000 METRIC TONS       AS OF MAY 12, 2022</t>
  </si>
  <si>
    <t>1000 METRIC TONS       AS OF MAY 05, 2022</t>
  </si>
  <si>
    <t>1000 METRIC TONS       AS OF APRIL 28, 2022</t>
  </si>
  <si>
    <t>OPTIONAL ORIGIN       :     0.0      0.0         -        -       0.0       0.0</t>
  </si>
  <si>
    <t>1000 METRIC TONS       AS OF APRIL 21, 2022</t>
  </si>
  <si>
    <t>1000 METRIC TONS       AS OF APRIL 14, 2022</t>
  </si>
  <si>
    <t>1000 METRIC TONS       AS OF APRIL 07, 2022</t>
  </si>
  <si>
    <t>1000 METRIC TONS       AS OF MARCH 31, 2022</t>
  </si>
  <si>
    <t>1000 METRIC TONS       AS OF MARCH 24, 2022</t>
  </si>
  <si>
    <t>1000 METRIC TONS       AS OF MARCH 17, 2022</t>
  </si>
  <si>
    <t>1000 METRIC TONS       AS OF MARCH 10, 2022</t>
  </si>
  <si>
    <t>1000 METRIC TONS       AS OF MARCH 03, 2022</t>
  </si>
  <si>
    <t xml:space="preserve">YR AGO  </t>
  </si>
  <si>
    <t>1000 METRIC TONS       AS OF FEBRUARY 24, 2022</t>
  </si>
  <si>
    <t>1000 METRIC TONS       AS OF FEBRUARY 17, 2022</t>
  </si>
  <si>
    <t>1000 METRIC TONS       AS OF FEBRUARY 10, 2022</t>
  </si>
  <si>
    <t>YR AGO  :S</t>
  </si>
  <si>
    <t>ECOND YR:</t>
  </si>
  <si>
    <t>1000 METRIC TONS       AS OF FEBRUARY 03, 2022</t>
  </si>
  <si>
    <t>1000 METRIC TONS       AS OF JANUARY 27, 2022</t>
  </si>
  <si>
    <t>1000 METRIC TONS       AS OF JANUARY 20, 2022</t>
  </si>
  <si>
    <t>1000 METRIC TONS       AS OF JANUARY 13, 2022</t>
  </si>
  <si>
    <t>1000 METRIC TONS       AS OF JANUARY 06, 2022</t>
  </si>
  <si>
    <t>1000 METRIC TONS       AS OF DECEMBER 30, 2021</t>
  </si>
  <si>
    <t>1000 METRIC TONS       AS OF DECEMBER 23, 2021</t>
  </si>
  <si>
    <t>1000 METRIC TONS       AS OF DECEMBER 16, 2021</t>
  </si>
  <si>
    <t>1000 METRIC TONS       AS OF DECEMBER 09, 2021</t>
  </si>
  <si>
    <t>1000 METRIC TONS       AS OF DECEMBER 02, 2021</t>
  </si>
  <si>
    <t>1000 METRIC TONS       AS OF NOVEMBER 25, 2021</t>
  </si>
  <si>
    <t>1000 METRIC TONS       AS OF NOVEMBER 18, 2021</t>
  </si>
  <si>
    <t>1000 METRIC TONS       AS OF NOVEMBER 11, 2021</t>
  </si>
  <si>
    <t>1000 METRIC TONS       AS OF NOVEMBER 4, 2021</t>
  </si>
  <si>
    <t>1000 METRIC TONS       AS OF OCTOBER 28, 2021</t>
  </si>
  <si>
    <t>1000 METRIC TONS       AS OF OCTOBER 21, 2021</t>
  </si>
  <si>
    <t>1000 METRIC TONS       AS OF OCTOBER 14, 2021</t>
  </si>
  <si>
    <t>1000 METRIC TONS       AS OF OCTOBER 07, 2021</t>
  </si>
  <si>
    <t>1000 METRIC TONS       AS OF SEPTEMBER 30, 2021</t>
  </si>
  <si>
    <t>1000 METRIC TONS       AS OF SEPTEMBER 23, 2021</t>
  </si>
  <si>
    <t>1000 METRIC TONS       AS OF SEPTEMBER 16, 2021</t>
  </si>
  <si>
    <t>1000 METRIC TONS       AS OF SEPTEMBER 09, 2021</t>
  </si>
  <si>
    <t>1000 METRIC TONS       AS OF SEPTEMBER 02, 2021</t>
  </si>
  <si>
    <t>1000 METRIC TONS       AS OF AUGUST 26, 2021</t>
  </si>
  <si>
    <t>NIGER              :</t>
  </si>
  <si>
    <t>GUATMAL            :</t>
  </si>
  <si>
    <t>1000 METRIC TONS       AS OF AUGUST 19, 2021</t>
  </si>
  <si>
    <t>1000 METRIC TONS       AS OF AUGUST 12, 2021</t>
  </si>
  <si>
    <t>1000 METRIC TONS       AS OF AUGUST 05, 2021</t>
  </si>
  <si>
    <t>1000 METRIC TONS       AS OF JULY 29, 2021</t>
  </si>
  <si>
    <t>1000 METRIC TONS       AS OF JULY 22, 2021</t>
  </si>
  <si>
    <t>1000 METRIC TONS       AS OF JULY 15, 2021</t>
  </si>
  <si>
    <t>1000 METRIC TONS       AS OF JULY 08, 2021</t>
  </si>
  <si>
    <t>1000 METRIC TONS       AS OF JULY 01, 2021</t>
  </si>
  <si>
    <t>1000 METRIC TONS       AS OF JUNE 24, 2021</t>
  </si>
  <si>
    <t>1000 METRIC TONS       AS OF JUNE 17, 2021</t>
  </si>
  <si>
    <t>1000 METRIC TONS       AS OF JUNE 10, 2021</t>
  </si>
  <si>
    <t>1000 METRIC TONS       AS OF JUNE 03, 2021</t>
  </si>
  <si>
    <t>1000 METRIC TONS       AS OF MAY 27, 2021</t>
  </si>
  <si>
    <t>1000 METRIC TONS       AS OF MAY 20, 2021</t>
  </si>
  <si>
    <t>1000 METRIC TONS       AS OF MAY 13, 2021</t>
  </si>
  <si>
    <t>1000 METRIC TONS       AS OF MAY 06, 2021</t>
  </si>
  <si>
    <t>1000 METRIC TONS       AS OF APRIL 29, 2021</t>
  </si>
  <si>
    <t>1000 METRIC TONS       AS OF APRIL 22, 2021</t>
  </si>
  <si>
    <t>1000 METRIC TONS       AS OF APRIL 15, 2021</t>
  </si>
  <si>
    <t>1000 METRIC TONS       AS OF APRIL 08, 2021</t>
  </si>
  <si>
    <t>1000 METRIC TONS       AS OF APRIL 01, 2021</t>
  </si>
  <si>
    <t>1000 METRIC TONS       AS OF MARCH 25, 2021</t>
  </si>
  <si>
    <t>1000 METRIC TONS       AS OF MARCH 18, 2021</t>
  </si>
  <si>
    <t>1000 METRIC TONS       AS OF MARCH 11, 2021</t>
  </si>
  <si>
    <t>1000 METRIC TONS       AS OF MARCH 04, 2021</t>
  </si>
  <si>
    <t>1000 METRIC TONS       AS OF FEBRUARY 25, 2021</t>
  </si>
  <si>
    <t>1000 METRIC TONS       AS OF FEBRUARY 18, 2021</t>
  </si>
  <si>
    <t>1000 METRIC TONS       AS OF FEBRUARY 11, 2021</t>
  </si>
  <si>
    <t>1000 METRIC TONS       AS OF FEBRUARY 04, 2021</t>
  </si>
  <si>
    <t>1000 METRIC TONS       AS OF JANUARY 28, 2021</t>
  </si>
  <si>
    <t>1000 METRIC TONS       AS OF JANUARY 21, 2021</t>
  </si>
  <si>
    <t>1000 METRIC TONS       AS OF JANUARY 14, 2021</t>
  </si>
  <si>
    <t>1000 METRIC TONS       AS OF JANUARY 07, 2021</t>
  </si>
  <si>
    <t>1000 METRIC TONS       AS OF DECEMBER 31, 2020</t>
  </si>
  <si>
    <t>1000 METRIC TONS       AS OF DECEMBER 24, 2020</t>
  </si>
  <si>
    <t>1000 METRIC TONS       AS OF DECEMBER 17, 2020</t>
  </si>
  <si>
    <t>1000 METRIC TONS       AS OF DECEMBER 10, 2020</t>
  </si>
  <si>
    <t>1000 METRIC TONS       AS OF DECEMBER 03, 2020</t>
  </si>
  <si>
    <t>1000 METRIC TONS       AS OF NOVEMBER 26, 2020</t>
  </si>
  <si>
    <t>1000 METRIC TONS       AS OF NOVEMBER 19, 2020</t>
  </si>
  <si>
    <t>1000 METRIC TONS       AS OF NOVEMBER 12, 2020</t>
  </si>
  <si>
    <t>1000 METRIC TONS       AS OF NOVEMBER 05, 2020</t>
  </si>
  <si>
    <t>1000 METRIC TONS       AS OF OCTOBER 29, 2020</t>
  </si>
  <si>
    <t>1000 METRIC TONS       AS OF OCTOBER 22, 2020</t>
  </si>
  <si>
    <t>1000 METRIC TONS       AS OF OCTOBER 15, 2020</t>
  </si>
  <si>
    <t>1000 METRIC TONS       AS OF OCTOBER 08, 2020</t>
  </si>
  <si>
    <t>1000 METRIC TONS       AS OF OCTOBER 01, 2020</t>
  </si>
  <si>
    <t>1000 METRIC TONS       AS OF SEPTEMBER 24, 2020</t>
  </si>
  <si>
    <t>1000 METRIC TONS       AS OF SEPTEMBER 17, 2020</t>
  </si>
  <si>
    <t>DESTINATION</t>
  </si>
  <si>
    <t>---------------</t>
  </si>
  <si>
    <t>EUROPEAN UNION</t>
  </si>
  <si>
    <t>- 27   :</t>
  </si>
  <si>
    <t>FRANCE</t>
  </si>
  <si>
    <t>GERMANY</t>
  </si>
  <si>
    <t>GREECE</t>
  </si>
  <si>
    <t>IRELAND</t>
  </si>
  <si>
    <t>ITALY</t>
  </si>
  <si>
    <t>NETHLDS</t>
  </si>
  <si>
    <t>PORTUGL</t>
  </si>
  <si>
    <t>SPAIN</t>
  </si>
  <si>
    <t>U KING</t>
  </si>
  <si>
    <t>JAPAN</t>
  </si>
  <si>
    <t>TAIWAN</t>
  </si>
  <si>
    <t>CHINA</t>
  </si>
  <si>
    <t>OTHER ASIA AND</t>
  </si>
  <si>
    <t>OCEANIA:</t>
  </si>
  <si>
    <t>BANGLADH</t>
  </si>
  <si>
    <t>BURMA</t>
  </si>
  <si>
    <t>CAMBODIA</t>
  </si>
  <si>
    <t>HG KONG</t>
  </si>
  <si>
    <t>INDNSIA</t>
  </si>
  <si>
    <t>ISRAEL</t>
  </si>
  <si>
    <t>JORDAN</t>
  </si>
  <si>
    <t>KOR REP</t>
  </si>
  <si>
    <t>LEBANON</t>
  </si>
  <si>
    <t>MALAYSA</t>
  </si>
  <si>
    <t>NEPAL</t>
  </si>
  <si>
    <t>PAKISTN</t>
  </si>
  <si>
    <t>PHIL</t>
  </si>
  <si>
    <t>S ARAB</t>
  </si>
  <si>
    <t>SINGAPR</t>
  </si>
  <si>
    <t>THAILND</t>
  </si>
  <si>
    <t>VIETNAM</t>
  </si>
  <si>
    <t>AFRICA</t>
  </si>
  <si>
    <t>ALGERIA</t>
  </si>
  <si>
    <t>EGYPT</t>
  </si>
  <si>
    <t>NIGERIA</t>
  </si>
  <si>
    <t>TUNISIA</t>
  </si>
  <si>
    <t>WESTERN HEMISPH</t>
  </si>
  <si>
    <t>ERE    :</t>
  </si>
  <si>
    <t>BARBADO</t>
  </si>
  <si>
    <t>C RICA</t>
  </si>
  <si>
    <t>CANADA</t>
  </si>
  <si>
    <t>COLOMB</t>
  </si>
  <si>
    <t>CUBA</t>
  </si>
  <si>
    <t>DOM REP</t>
  </si>
  <si>
    <t>HONDURA</t>
  </si>
  <si>
    <t>MEXICO</t>
  </si>
  <si>
    <t>NICARAG</t>
  </si>
  <si>
    <t>PANAMA</t>
  </si>
  <si>
    <t>PERU</t>
  </si>
  <si>
    <t>VENEZ</t>
  </si>
  <si>
    <t>TOTAL KNOWN</t>
  </si>
  <si>
    <t>TOTAL UNKNOWN</t>
  </si>
  <si>
    <t>TOTAL KNOWN &amp; U</t>
  </si>
  <si>
    <t>NKNOWN :</t>
  </si>
  <si>
    <t>EXPORTS FOR OWN</t>
  </si>
  <si>
    <t>ACCT  :</t>
  </si>
  <si>
    <t>1000 METRIC TONS       AS OF SEPTEMBER 10, 2020</t>
  </si>
  <si>
    <t>1000 METRIC TONS       AS OF SEPTEMBER 03, 2020</t>
  </si>
  <si>
    <t>1000 METRIC TONS       AS OF AUGUST 27, 2020</t>
  </si>
  <si>
    <t>INDIA                 :</t>
  </si>
  <si>
    <t>NEW GUI            :</t>
  </si>
  <si>
    <t>ARGENT             :</t>
  </si>
  <si>
    <t>1000 METRIC TONS       AS OF AUGUST 20, 2020</t>
  </si>
  <si>
    <t>1000 METRIC TONS       AS OF AUGUST 13, 2020</t>
  </si>
  <si>
    <t>1000 METRIC TONS       AS OF AUGUST 06, 2020</t>
  </si>
  <si>
    <t>1000 METRIC TONS       AS OF JULY 30, 2020</t>
  </si>
  <si>
    <t>1000 METRIC TONS       AS OF JULY 23, 2020</t>
  </si>
  <si>
    <t>1000 METRIC TONS       AS OF JULY 16, 2020</t>
  </si>
  <si>
    <t>SWITZLD            :</t>
  </si>
  <si>
    <t>1000 METRIC TONS       AS OF JULY 09, 2020</t>
  </si>
  <si>
    <t>:ACCUMULATED EXPORTS:</t>
  </si>
  <si>
    <t>1000 METRIC TONS       AS OF JULY 02, 2020</t>
  </si>
  <si>
    <t>1000 METRIC TONS       AS OF JUNE 25, 2020</t>
  </si>
  <si>
    <t>1000 METRIC TONS       AS OF JUNE 18, 2020</t>
  </si>
  <si>
    <t>1000 METRIC TONS       AS OF JUNE 11, 2020</t>
  </si>
  <si>
    <t>1000 METRIC TONS       AS OF JUNE 04, 2020</t>
  </si>
  <si>
    <t>1000 METRIC TONS       AS OF MAY 28, 2020</t>
  </si>
  <si>
    <t>1000 METRIC TONS       AS OF MAY 21, 2020</t>
  </si>
  <si>
    <t>1000 METRIC TONS       AS OF MAY 14, 2020</t>
  </si>
  <si>
    <t>ACCUMULATED EXPORTS</t>
  </si>
  <si>
    <t>1000 METRIC TONS       AS OF MAY 07, 2020</t>
  </si>
  <si>
    <t>1000 METRIC TONS       AS OF APRIL 30, 2020</t>
  </si>
  <si>
    <t>1000 METRIC TONS       AS OF APRIL 23, 2020</t>
  </si>
  <si>
    <t>YR</t>
  </si>
  <si>
    <t>AGO  :</t>
  </si>
  <si>
    <t>1000 METRIC TONS       AS OF APRIL 16, 2020</t>
  </si>
  <si>
    <t>OUTSTANDING</t>
  </si>
  <si>
    <t>SALES:ACCUMULATED EXPORTS:</t>
  </si>
  <si>
    <t>2841.5  1</t>
  </si>
  <si>
    <t>1000 METRIC TONS       AS OF APRIL 09, 2020</t>
  </si>
  <si>
    <t>1000 METRIC TONS       AS OF APRIL 02, 2020</t>
  </si>
  <si>
    <t>1000 METRIC TONS       AS OF MARCH 26, 2020</t>
  </si>
  <si>
    <t>1000 METRIC TONS       AS OF MARCH 19, 2020</t>
  </si>
  <si>
    <t>1000 METRIC TONS       AS OF MARCH 12, 2020</t>
  </si>
  <si>
    <t>1000 METRIC TONS       AS OF MARCH 05, 2020</t>
  </si>
  <si>
    <t>1000 METRIC TONS       AS OF FEBRUARY 27, 2020</t>
  </si>
  <si>
    <t>1000 METRIC TONS       AS OF FEBRUARY 20, 2020</t>
  </si>
  <si>
    <t>1000 METRIC TONS       AS OF FEBRUARY 13, 2020</t>
  </si>
  <si>
    <t>1000 METRIC TONS       AS OF FEBRUARY 06, 2020</t>
  </si>
  <si>
    <t>1000 METRIC TONS       AS OF JANUARY 30, 2020</t>
  </si>
  <si>
    <t>1000 METRIC TONS       AS OF JANUARY 23, 2020</t>
  </si>
  <si>
    <t>1000 METRIC TONS       AS OF JANUARY 16, 2020</t>
  </si>
  <si>
    <t>1000 METRIC TONS       AS OF JANUARY 09, 2020</t>
  </si>
  <si>
    <t>1000 METRIC TONS       AS OF JANUARY 02, 2020</t>
  </si>
  <si>
    <t xml:space="preserve">   DESTINATION        :THIS WEEK: YR AGO:THIS WEEK: YR AGO  :SECOND YR: THIRD YR</t>
  </si>
  <si>
    <t>1000 METRIC TONS       AS OF DECEMBER 26, 2019</t>
  </si>
  <si>
    <t>1000 METRIC TONS       AS OF DECEMBER 19, 2019</t>
  </si>
  <si>
    <t>1000 METRIC TONS       AS OF DECEMBER 12, 2019</t>
  </si>
  <si>
    <t>1000 METRIC TONS       AS OF DECEMBER 05, 2019</t>
  </si>
  <si>
    <t>1000 METRIC TONS       AS OF NOVEMBER 28, 2019</t>
  </si>
  <si>
    <t xml:space="preserve">YR AGO </t>
  </si>
  <si>
    <t>1000 METRIC TONS       AS OF NOVEMBER 21, 2019</t>
  </si>
  <si>
    <t xml:space="preserve">SOYBEANS MARKETING YEAR 09/01 - 08/31                                         </t>
  </si>
  <si>
    <t>OUTSTANDING EXPORT SALES AND EXPORTS BY COUNTRY, REGION AND MARKETING YEAR</t>
  </si>
  <si>
    <t>1000 METRIC TONS       AS OF NOVEMBER 14, 2019</t>
  </si>
  <si>
    <t xml:space="preserve">           OUTSTANDING SALES:: </t>
  </si>
  <si>
    <t xml:space="preserve">OUTSTANDING SALES </t>
  </si>
  <si>
    <t>DESTINATION    THIS WEEK:</t>
  </si>
  <si>
    <t>EUROPEAN UNION - 27 :</t>
  </si>
  <si>
    <t>YEAR 09/01</t>
  </si>
  <si>
    <t>EXPORTS BY</t>
  </si>
  <si>
    <t>COUNTRY,</t>
  </si>
  <si>
    <t>D MARKETING</t>
  </si>
  <si>
    <t>vember 7 2019</t>
  </si>
  <si>
    <t>RRENT MARKE</t>
  </si>
  <si>
    <t>NEXT MARKET</t>
  </si>
  <si>
    <t>ING SALES:A</t>
  </si>
  <si>
    <t>CCUMULATE</t>
  </si>
  <si>
    <t>K: YR AGO:T</t>
  </si>
  <si>
    <t>HIS WEEK:</t>
  </si>
  <si>
    <t>OUTSTANDING EXPORT SA</t>
  </si>
  <si>
    <t>LES AND</t>
  </si>
  <si>
    <t>1000 METRIC TONS       A</t>
  </si>
  <si>
    <t>S OF Oct</t>
  </si>
  <si>
    <t>ober 31 2019</t>
  </si>
  <si>
    <t>CUR</t>
  </si>
  <si>
    <t>RENT MARKE</t>
  </si>
  <si>
    <t>:O</t>
  </si>
  <si>
    <t>UTSTANDI</t>
  </si>
  <si>
    <t>NG SALES:A</t>
  </si>
  <si>
    <t>DESTINATION        :T</t>
  </si>
  <si>
    <t>HIS WEEK</t>
  </si>
  <si>
    <t>: YR AGO:T</t>
  </si>
  <si>
    <t>------------------------</t>
  </si>
  <si>
    <t>ober 24 2019</t>
  </si>
  <si>
    <t>LES AND E</t>
  </si>
  <si>
    <t>XPORTS BY</t>
  </si>
  <si>
    <t>S OF Octo</t>
  </si>
  <si>
    <t>ber 17 2019</t>
  </si>
  <si>
    <t>ENT MARKET</t>
  </si>
  <si>
    <t>UTSTANDIN</t>
  </si>
  <si>
    <t>G SALES:AC</t>
  </si>
  <si>
    <t>CUMULATE</t>
  </si>
  <si>
    <t>YR AGO:TH</t>
  </si>
  <si>
    <t>IS WEEK:</t>
  </si>
  <si>
    <t>ber 10 2019</t>
  </si>
  <si>
    <t>ENT MARKE</t>
  </si>
  <si>
    <t>G SALES:A</t>
  </si>
  <si>
    <t>YR AGO:T</t>
  </si>
  <si>
    <t>AS OF Oct</t>
  </si>
  <si>
    <t>ober 3 2019</t>
  </si>
  <si>
    <t>THIS WEEK</t>
  </si>
  <si>
    <t>NS</t>
  </si>
  <si>
    <t>MARKE</t>
  </si>
  <si>
    <t>09/01 - 08/31</t>
  </si>
  <si>
    <t>D MARKETING YE</t>
  </si>
  <si>
    <t>AR</t>
  </si>
  <si>
    <t>S OF Sep</t>
  </si>
  <si>
    <t>tember 26</t>
  </si>
  <si>
    <t>NEXT MARKETING</t>
  </si>
  <si>
    <t>--------------</t>
  </si>
  <si>
    <t>-----</t>
  </si>
  <si>
    <t>OUTSTANDING S</t>
  </si>
  <si>
    <t>ALES</t>
  </si>
  <si>
    <t>SECOND YR: THI</t>
  </si>
  <si>
    <t>RD YR</t>
  </si>
  <si>
    <t>XPORTS BY C</t>
  </si>
  <si>
    <t>OUNTRY,</t>
  </si>
  <si>
    <t>S OF Sept</t>
  </si>
  <si>
    <t>ember 19 2019</t>
  </si>
  <si>
    <t>ENT MARKETI</t>
  </si>
  <si>
    <t>G SALES:ACC</t>
  </si>
  <si>
    <t>UMULATE</t>
  </si>
  <si>
    <t>YR AGO:THI</t>
  </si>
  <si>
    <t>S WEEK:</t>
  </si>
  <si>
    <t>MARKETING YE</t>
  </si>
  <si>
    <t>AR 09/01</t>
  </si>
  <si>
    <t>REGION AND M</t>
  </si>
  <si>
    <t>ARKETING</t>
  </si>
  <si>
    <t>ember 12</t>
  </si>
  <si>
    <t>:NEX</t>
  </si>
  <si>
    <t>T MARKETI</t>
  </si>
  <si>
    <t>D EXPORTS: OU</t>
  </si>
  <si>
    <t>TSTANDING</t>
  </si>
  <si>
    <t>SALES</t>
  </si>
  <si>
    <t>YR AGO  :SEC</t>
  </si>
  <si>
    <t>OND YR: T</t>
  </si>
  <si>
    <t>HIRD YR</t>
  </si>
  <si>
    <t>AR 09/01 -</t>
  </si>
  <si>
    <t>ARKETING Y</t>
  </si>
  <si>
    <t>EAR</t>
  </si>
  <si>
    <t>ember 5 2019</t>
  </si>
  <si>
    <t>OND YR: TH</t>
  </si>
  <si>
    <t>IRD YR</t>
  </si>
  <si>
    <t>1000 METRIC TONS       AS OF OCTOBER 12, 2023</t>
  </si>
  <si>
    <t>US TOTAL</t>
  </si>
  <si>
    <t>Unshipped Balance</t>
  </si>
  <si>
    <t>Accumulated Exports</t>
  </si>
  <si>
    <t>Total Commitments</t>
  </si>
  <si>
    <t>last year</t>
  </si>
  <si>
    <t>net sales</t>
  </si>
  <si>
    <t>new crop</t>
  </si>
  <si>
    <t>Date</t>
  </si>
  <si>
    <t>curr yr</t>
  </si>
  <si>
    <t>last yr</t>
  </si>
  <si>
    <t>Commitments</t>
  </si>
  <si>
    <t>Next Year</t>
  </si>
  <si>
    <t>next my</t>
  </si>
  <si>
    <t>% ttl 3yr</t>
  </si>
  <si>
    <t>carryover</t>
  </si>
  <si>
    <t>New Mrkng Yr</t>
  </si>
  <si>
    <t>Government</t>
  </si>
  <si>
    <t>Shutdown</t>
  </si>
  <si>
    <t>carryover = 1934</t>
  </si>
  <si>
    <t>NA</t>
  </si>
  <si>
    <t>Combined</t>
  </si>
  <si>
    <t>Data</t>
  </si>
  <si>
    <t xml:space="preserve">Data in red for 8/18/22 from FAS weekly historical data </t>
  </si>
  <si>
    <t>No data for 8/18/2022 current unshipped and accumulated exports was provided for the individual countries. Data for 8/25/22 is combined data for 8/18/22 and 8/25/22.</t>
  </si>
  <si>
    <t>next</t>
  </si>
  <si>
    <t>net</t>
  </si>
  <si>
    <t>EXPORT SALES,</t>
  </si>
  <si>
    <t>this year</t>
  </si>
  <si>
    <t xml:space="preserve">this year </t>
  </si>
  <si>
    <t>year</t>
  </si>
  <si>
    <t>sales</t>
  </si>
  <si>
    <t>Korea</t>
  </si>
  <si>
    <t>Top 5 Importers</t>
  </si>
  <si>
    <t>US Corn Exports</t>
  </si>
  <si>
    <t>Top 5 Share of U.S. Corn Exports</t>
  </si>
  <si>
    <t>*  Cumulative Exports + Outstanding (unshipped) exports</t>
  </si>
  <si>
    <t>** AMS Estimate, based on a 5 -year average U.S. share of Total Imports and WASDE Projected Import demand.</t>
  </si>
  <si>
    <t xml:space="preserve">  </t>
  </si>
  <si>
    <t>EXPORT SALES, Mexico</t>
  </si>
  <si>
    <t>current</t>
  </si>
  <si>
    <t>last</t>
  </si>
  <si>
    <t>NEXT</t>
  </si>
  <si>
    <t>Export Sales</t>
  </si>
  <si>
    <t>This yr</t>
  </si>
  <si>
    <t>Last yr</t>
  </si>
  <si>
    <t>EXPORT SALES, Japan</t>
  </si>
  <si>
    <t>EXPORT SALES, Indonesia</t>
  </si>
  <si>
    <t>curr</t>
  </si>
  <si>
    <t>KOREA</t>
  </si>
  <si>
    <t>EXPORT SALES, Korea</t>
  </si>
  <si>
    <t>NETHERLANDS</t>
  </si>
  <si>
    <t xml:space="preserve">EXPORT SALES, </t>
  </si>
  <si>
    <t>Spain</t>
  </si>
  <si>
    <t>EXPORT SALES, Spain</t>
  </si>
  <si>
    <t>EXPORT SALES, Taiwan</t>
  </si>
  <si>
    <t>next year</t>
  </si>
  <si>
    <t>Taiwan</t>
  </si>
  <si>
    <t>EU-25</t>
  </si>
  <si>
    <t>EXPORT SALES, Europe</t>
  </si>
  <si>
    <t>This year</t>
  </si>
  <si>
    <t>Last year</t>
  </si>
  <si>
    <t>n/a</t>
  </si>
  <si>
    <t xml:space="preserve">  TOTAL ACCUMULATED EXPORTS OF SOYBEANS BY COUNTRY</t>
  </si>
  <si>
    <t xml:space="preserve">            RANKED IN DESCENDING ORDER FOR MARKETING YEAR 2022/2023</t>
  </si>
  <si>
    <t xml:space="preserve">                   COMPARED WITH 4 PREVIOUS MARKETING YEARS                    </t>
  </si>
  <si>
    <t xml:space="preserve">                               (1,000 Metric Tons)                             </t>
  </si>
  <si>
    <t xml:space="preserve">              2022/2023     2021/2022     2020/2021     2019/2020     2018/2019</t>
  </si>
  <si>
    <t>COUNTRY</t>
  </si>
  <si>
    <t>RANK</t>
  </si>
  <si>
    <t>CHINA    :</t>
  </si>
  <si>
    <t>MEXICO   :</t>
  </si>
  <si>
    <t>JAPAN    :</t>
  </si>
  <si>
    <t>Germany</t>
  </si>
  <si>
    <t>GERMANY  :</t>
  </si>
  <si>
    <t>Netherlands</t>
  </si>
  <si>
    <t>INDNSIA  :</t>
  </si>
  <si>
    <t>SPAIN    :</t>
  </si>
  <si>
    <t>NETHLDS  :</t>
  </si>
  <si>
    <t>EGYPT    :</t>
  </si>
  <si>
    <t>TAIWAN   :</t>
  </si>
  <si>
    <t>KOR REP  :</t>
  </si>
  <si>
    <t>VIETNAM  :</t>
  </si>
  <si>
    <t>ALGERIA  :</t>
  </si>
  <si>
    <t>COLOMB   :</t>
  </si>
  <si>
    <t>THAILND  :</t>
  </si>
  <si>
    <t>C RICA   :</t>
  </si>
  <si>
    <t>BANGLADH :</t>
  </si>
  <si>
    <t>MALAYSA  :</t>
  </si>
  <si>
    <t>PAKISTN  :</t>
  </si>
  <si>
    <t>TUNISIA  :</t>
  </si>
  <si>
    <t>ITALY    :</t>
  </si>
  <si>
    <t>U KING   :</t>
  </si>
  <si>
    <t>TURKEY   :</t>
  </si>
  <si>
    <t>CANADA   :</t>
  </si>
  <si>
    <t>S ARAB   :</t>
  </si>
  <si>
    <t>PERU     :</t>
  </si>
  <si>
    <t>PORTUGL  :</t>
  </si>
  <si>
    <t>PHIL     :</t>
  </si>
  <si>
    <t>VENEZ    :</t>
  </si>
  <si>
    <t>NEPAL    :</t>
  </si>
  <si>
    <t>IRAQ     :</t>
  </si>
  <si>
    <t>PANAMA   :</t>
  </si>
  <si>
    <t>NORWAY   :</t>
  </si>
  <si>
    <t>DOM REP  :</t>
  </si>
  <si>
    <t>ISRAEL   :</t>
  </si>
  <si>
    <t>BARBADO  :</t>
  </si>
  <si>
    <t>MOROCCO  :</t>
  </si>
  <si>
    <t>GREECE   :</t>
  </si>
  <si>
    <t>LEBANON  :</t>
  </si>
  <si>
    <t>SINGAPR  :</t>
  </si>
  <si>
    <t>BURMA    :</t>
  </si>
  <si>
    <t>CAMBODIA :</t>
  </si>
  <si>
    <t>CUBA     :</t>
  </si>
  <si>
    <t>HONDURA  :</t>
  </si>
  <si>
    <t>SENEGAL  :</t>
  </si>
  <si>
    <t>HG KONG  :</t>
  </si>
  <si>
    <t>AUSTRAL  :</t>
  </si>
  <si>
    <t>ROMANIA  :</t>
  </si>
  <si>
    <t>FRANCE   :</t>
  </si>
  <si>
    <t>BELGIUM  :</t>
  </si>
  <si>
    <t>GEORGIA  :</t>
  </si>
  <si>
    <t>IRELAND  :</t>
  </si>
  <si>
    <t>CHILE    :</t>
  </si>
  <si>
    <t>GHANA    :</t>
  </si>
  <si>
    <t>NIGERIA  :</t>
  </si>
  <si>
    <t>REP SAF  :</t>
  </si>
  <si>
    <t>BRAZIL   :</t>
  </si>
  <si>
    <t>S LANKA  :</t>
  </si>
  <si>
    <t>NICARAG  :</t>
  </si>
  <si>
    <t>GUATMAL  :</t>
  </si>
  <si>
    <t>JORDAN   :</t>
  </si>
  <si>
    <t>NIGER    :</t>
  </si>
  <si>
    <t>ARGENT   :</t>
  </si>
  <si>
    <t>IRAN     :</t>
  </si>
  <si>
    <t>INDIA    :</t>
  </si>
  <si>
    <t>TOTAL    :</t>
  </si>
  <si>
    <t>_x000C_</t>
  </si>
  <si>
    <t xml:space="preserve">            TOTAL ACCUMULATED EXPORTS OF SOYBEANS BY COUNTRY</t>
  </si>
  <si>
    <t xml:space="preserve">            RANKED IN DESCENDING ORDER FOR MARKETING YEAR 2021/2022</t>
  </si>
  <si>
    <t>2021/2022</t>
  </si>
  <si>
    <t>2020/2021</t>
  </si>
  <si>
    <t>2019/2020</t>
  </si>
  <si>
    <t>2018/2019</t>
  </si>
  <si>
    <t>2017/2018</t>
  </si>
  <si>
    <t>----</t>
  </si>
  <si>
    <t>NEW GUI  :</t>
  </si>
  <si>
    <t xml:space="preserve"> TOTAL ACCUMULATED EXPORTS OF SOYBEANS BY COUNTRY</t>
  </si>
  <si>
    <t xml:space="preserve">            RANKED IN DESCENDING ORDER FOR MARKETING YEAR 2020/2021</t>
  </si>
  <si>
    <t>2016/2017</t>
  </si>
  <si>
    <t>U AR EM  :</t>
  </si>
  <si>
    <t>Corn</t>
  </si>
  <si>
    <t>Soybean</t>
  </si>
  <si>
    <t>Wheat</t>
  </si>
  <si>
    <t>TOTAL ACCUMULATED EXPORTS OF SOYBEANS BY COUNTRY</t>
  </si>
  <si>
    <t xml:space="preserve">            RANKED IN DESCENDING ORDER FOR MARKETING YEAR 2019/2020</t>
  </si>
  <si>
    <t>2015/2016</t>
  </si>
  <si>
    <t>CAMROON  :</t>
  </si>
  <si>
    <t>RUSSIA   :</t>
  </si>
  <si>
    <t>JORDON</t>
  </si>
  <si>
    <t>NIGER</t>
  </si>
  <si>
    <t>TOTAL</t>
  </si>
  <si>
    <t>ACCUM</t>
  </si>
  <si>
    <t>ULATED EX</t>
  </si>
  <si>
    <t>PORTS</t>
  </si>
  <si>
    <t>OF SOYBE</t>
  </si>
  <si>
    <t>ANS BY</t>
  </si>
  <si>
    <t>TOTAL AC</t>
  </si>
  <si>
    <t>MULATED E</t>
  </si>
  <si>
    <t>XPORTS</t>
  </si>
  <si>
    <t>OF SOYB</t>
  </si>
  <si>
    <t>EANS</t>
  </si>
  <si>
    <t>BY COUNTR</t>
  </si>
  <si>
    <t>Y</t>
  </si>
  <si>
    <t>TOTAL A</t>
  </si>
  <si>
    <t>CC</t>
  </si>
  <si>
    <t>UMULATED</t>
  </si>
  <si>
    <t>EXPOR</t>
  </si>
  <si>
    <t>TS OF SOY</t>
  </si>
  <si>
    <t>BEANS</t>
  </si>
  <si>
    <t>BY COUNT</t>
  </si>
  <si>
    <t>RY</t>
  </si>
  <si>
    <t>RANKED</t>
  </si>
  <si>
    <t>IN DE</t>
  </si>
  <si>
    <t>SCENDING</t>
  </si>
  <si>
    <t>ORDER</t>
  </si>
  <si>
    <t>FOR MARK</t>
  </si>
  <si>
    <t>ETING</t>
  </si>
  <si>
    <t>YEAR 201</t>
  </si>
  <si>
    <t>IN DES</t>
  </si>
  <si>
    <t>CENDING</t>
  </si>
  <si>
    <t>ORDE</t>
  </si>
  <si>
    <t>R FOR MARK</t>
  </si>
  <si>
    <t>YEAR 200</t>
  </si>
  <si>
    <t>0/2011</t>
  </si>
  <si>
    <t>COMPA</t>
  </si>
  <si>
    <t>RED WITH</t>
  </si>
  <si>
    <t>4 PRE</t>
  </si>
  <si>
    <t>VIOUS MAR</t>
  </si>
  <si>
    <t>KETING</t>
  </si>
  <si>
    <t>YEARS</t>
  </si>
  <si>
    <t>COMPAR</t>
  </si>
  <si>
    <t>ED WITH</t>
  </si>
  <si>
    <t>4 PR</t>
  </si>
  <si>
    <t>EVIOUS MAR</t>
  </si>
  <si>
    <t>KETIN</t>
  </si>
  <si>
    <t>G YEARS</t>
  </si>
  <si>
    <t>(1000 tons)</t>
  </si>
  <si>
    <t>Metric Tons</t>
  </si>
  <si>
    <t>(1</t>
  </si>
  <si>
    <t>,000</t>
  </si>
  <si>
    <t>Metric To</t>
  </si>
  <si>
    <t>ns)</t>
  </si>
  <si>
    <t>CARRYOVER EXPORT SALES A</t>
  </si>
  <si>
    <t>N</t>
  </si>
  <si>
    <t>D ACCUMU</t>
  </si>
  <si>
    <t>LATED EXPOR</t>
  </si>
  <si>
    <t>TS BY COUNTRY</t>
  </si>
  <si>
    <t>AND REGION</t>
  </si>
  <si>
    <t>3-year</t>
  </si>
  <si>
    <t>2010/11 M</t>
  </si>
  <si>
    <t>A</t>
  </si>
  <si>
    <t>RKETING</t>
  </si>
  <si>
    <t>YEAR ENDING</t>
  </si>
  <si>
    <t>2020/21</t>
  </si>
  <si>
    <t>2019/20</t>
  </si>
  <si>
    <t>2018/19</t>
  </si>
  <si>
    <t>2017/18</t>
  </si>
  <si>
    <t>2016/17</t>
  </si>
  <si>
    <t>2015/16</t>
  </si>
  <si>
    <t>2014/15</t>
  </si>
  <si>
    <t>average</t>
  </si>
  <si>
    <t>2013/14</t>
  </si>
  <si>
    <t>2012/13</t>
  </si>
  <si>
    <t>2011/12</t>
  </si>
  <si>
    <t>2010/11</t>
  </si>
  <si>
    <t>2009/10</t>
  </si>
  <si>
    <t>2012/</t>
  </si>
  <si>
    <t>2011/</t>
  </si>
  <si>
    <t>2010/</t>
  </si>
  <si>
    <t>2009/</t>
  </si>
  <si>
    <t>2008/</t>
  </si>
  <si>
    <t>2007/</t>
  </si>
  <si>
    <t>2006/</t>
  </si>
  <si>
    <t>2005/</t>
  </si>
  <si>
    <t>2020-21</t>
  </si>
  <si>
    <t>2019-20</t>
  </si>
  <si>
    <t>2018-19</t>
  </si>
  <si>
    <t>3-yr avg</t>
  </si>
  <si>
    <t>RAN</t>
  </si>
  <si>
    <t>K  EXPORTS</t>
  </si>
  <si>
    <t>------------------------------</t>
  </si>
  <si>
    <t>K</t>
  </si>
  <si>
    <t>--</t>
  </si>
  <si>
    <t>CARRYOV</t>
  </si>
  <si>
    <t>ER SALES</t>
  </si>
  <si>
    <t>: ACCUMULA</t>
  </si>
  <si>
    <t>TED EXPORTS</t>
  </si>
  <si>
    <t>: 2009/10</t>
  </si>
  <si>
    <t>: 2010/11</t>
  </si>
  <si>
    <t>EUROPEAN UNION - 27</t>
  </si>
  <si>
    <t>BELGIUM</t>
  </si>
  <si>
    <t>FINLAND</t>
  </si>
  <si>
    <t>TURKEY</t>
  </si>
  <si>
    <t>ROMANIA</t>
  </si>
  <si>
    <t>SWEDEN</t>
  </si>
  <si>
    <t>OTHER EUROPE</t>
  </si>
  <si>
    <t>SWITZLD</t>
  </si>
  <si>
    <t>RUSSIA</t>
  </si>
  <si>
    <t>FORMER SOVIET UNION-12</t>
  </si>
  <si>
    <t>SYRIA</t>
  </si>
  <si>
    <t>IRAN</t>
  </si>
  <si>
    <t>OTHER ASIA AND OCEANIA</t>
  </si>
  <si>
    <t>MOROCCO</t>
  </si>
  <si>
    <t>WESTERN HEMISPHERE</t>
  </si>
  <si>
    <t>GUATMAL</t>
  </si>
  <si>
    <t>U AR EM</t>
  </si>
  <si>
    <t>ARGENT</t>
  </si>
  <si>
    <t>DENMARK</t>
  </si>
  <si>
    <t>CHILE</t>
  </si>
  <si>
    <t>SALVADR</t>
  </si>
  <si>
    <t>UKRAINE</t>
  </si>
  <si>
    <t>TRINID</t>
  </si>
  <si>
    <t>CARRYOVER EXPORT SALES</t>
  </si>
  <si>
    <t>AN</t>
  </si>
  <si>
    <t>TS B</t>
  </si>
  <si>
    <t>Y COUNTRY</t>
  </si>
  <si>
    <t>D REGION</t>
  </si>
  <si>
    <t>MA</t>
  </si>
  <si>
    <t>AUG</t>
  </si>
  <si>
    <t>UST 31, 2</t>
  </si>
  <si>
    <t>----------------------------</t>
  </si>
  <si>
    <t>---</t>
  </si>
  <si>
    <t>ACCUMULA</t>
  </si>
  <si>
    <t>TED</t>
  </si>
  <si>
    <t>2018/</t>
  </si>
  <si>
    <t>2017/</t>
  </si>
  <si>
    <t>2016/</t>
  </si>
  <si>
    <t>2015/</t>
  </si>
  <si>
    <t>2014/</t>
  </si>
  <si>
    <t>2012-13 Soybeans Exports, Weekly Pace Needed to reach forecast</t>
  </si>
  <si>
    <t>Cumulative Weekly Inspections:</t>
  </si>
  <si>
    <t xml:space="preserve">Weeks </t>
  </si>
  <si>
    <t>Inspections (Mill Bushels)</t>
  </si>
  <si>
    <t>Inspections (Metric Tons)</t>
  </si>
  <si>
    <t>Remaining</t>
  </si>
  <si>
    <t>Sales Needed to Meet WASDE</t>
  </si>
  <si>
    <t>Shipments Needed to Meet WASDE</t>
  </si>
  <si>
    <t>Actual Export Sales</t>
  </si>
  <si>
    <t>Shipped</t>
  </si>
  <si>
    <t>Unshipped</t>
  </si>
  <si>
    <t>Miss Gulf</t>
  </si>
  <si>
    <t>3-yr Ave</t>
  </si>
  <si>
    <t>PNW</t>
  </si>
  <si>
    <t>3-Yr Ave</t>
  </si>
  <si>
    <t>Total</t>
  </si>
  <si>
    <t>Cumulative Weekly Inspections</t>
  </si>
  <si>
    <t>2012-13</t>
  </si>
  <si>
    <t>as of 12/20/2012</t>
  </si>
  <si>
    <t>Weekly pace</t>
  </si>
  <si>
    <t>1000 METRIC TONS       AS OF AUGUST 15, 2024</t>
  </si>
  <si>
    <t>1000 METRIC TONS       AS OF AUGUST 22, 2024</t>
  </si>
  <si>
    <t>1000 METRIC TONS       AS OF AUGUST 29, 2024</t>
  </si>
  <si>
    <t>SECOND YR</t>
  </si>
  <si>
    <t xml:space="preserve">       TOTAL ACCUMULATED EXPORTS OF SOYBEANS BY COUNTRY</t>
  </si>
  <si>
    <t xml:space="preserve">            RANKED IN DESCENDING ORDER FOR MARKETING YEAR 2023/2024</t>
  </si>
  <si>
    <t>2023/2024</t>
  </si>
  <si>
    <t>2022/2023</t>
  </si>
  <si>
    <t>1000 METRIC TONS       AS OF SEPTEMBER 05, 2024</t>
  </si>
  <si>
    <t>Exports 3-year average 2021-23(1,000 mt)</t>
  </si>
  <si>
    <t>USDA forecast, September 2024</t>
  </si>
  <si>
    <t>Exports 3-year average 
2021-23 (1,000 mt)</t>
  </si>
  <si>
    <t>1000 METRIC TONS       AS OF SEPTEMBER 12, 2024</t>
  </si>
  <si>
    <t>For the week ending 9/12/2024</t>
  </si>
  <si>
    <t>1000 METRIC TONS       AS OF SEPTEMBER 19, 2024</t>
  </si>
  <si>
    <t>10658.9  1</t>
  </si>
  <si>
    <t>1000 METRIC TONS       AS OF SEPTEMBER 26, 2024</t>
  </si>
  <si>
    <t>Table 16</t>
  </si>
  <si>
    <t>1000 METRIC TONS       AS OF OCTOBER 03, 2024</t>
  </si>
  <si>
    <t>1000 METRIC TONS       AS OF OCTOBER 10, 2024</t>
  </si>
  <si>
    <t>Top five importers of U.S. soybeans</t>
  </si>
  <si>
    <t>1000 METRIC TONS       AS OF OCTOBER 17, 2024</t>
  </si>
  <si>
    <t>1000 METRIC TONS       AS OF OCTOBER 24, 2024</t>
  </si>
  <si>
    <t>AS OF Oc</t>
  </si>
  <si>
    <t>tober 31</t>
  </si>
  <si>
    <t>1000 METRIC TONS       AS OF NOVEMBER 07, 2024</t>
  </si>
  <si>
    <t>1000 METRIC TONS       AS OF NOVEMBER 14, 2024</t>
  </si>
  <si>
    <t>1000 METRIC TONS       AS OF NOVEMBER 21, 2024</t>
  </si>
  <si>
    <t>1000 METRIC TONS       AS OF NOVEMBER 28, 2024</t>
  </si>
  <si>
    <t>LIBYA              :</t>
  </si>
  <si>
    <t>1000 METRIC TONS       AS OF DECEMBER 05, 2024</t>
  </si>
  <si>
    <t>1000 METRIC TONS       AS OF DECEMBER 12, 2024</t>
  </si>
  <si>
    <t>1000 METRIC TONS       AS OF DECEMBER 19, 2024</t>
  </si>
  <si>
    <t>AUSTRAL</t>
  </si>
  <si>
    <t>IRAQ</t>
  </si>
  <si>
    <t>QATAR</t>
  </si>
  <si>
    <t>S LANKA</t>
  </si>
  <si>
    <t>REP SAF</t>
  </si>
  <si>
    <t>SENEGAL</t>
  </si>
  <si>
    <t>1000 METRIC TONS       AS OF DECEMBER 26, 2024</t>
  </si>
  <si>
    <t>1000 METRIC TONS       AS OF JANUARY 02, 2025</t>
  </si>
  <si>
    <t>1000 METRIC TONS       AS OF JANUARY 09, 2025</t>
  </si>
  <si>
    <t>1000 METRIC TONS       AS OF JANUARY 16, 2025</t>
  </si>
  <si>
    <t>1000 METRIC TONS       AS OF JANUARY 23, 2025</t>
  </si>
  <si>
    <t>AS OF Ja</t>
  </si>
  <si>
    <t>nuary 30</t>
  </si>
  <si>
    <t>1000 METRIC TONS       AS OF FEBRUARY 06, 2025</t>
  </si>
  <si>
    <t>1000 METRIC TONS       AS OF FEBRUARY 13, 2025</t>
  </si>
  <si>
    <t>1000 METRIC TONS       AS OF FEBRUARY 20, 2025</t>
  </si>
  <si>
    <t>1000 METRIC TONS       AS OF FEBRUARY 27, 2025</t>
  </si>
  <si>
    <t>1000 METRIC TONS       AS OF MARCH 06, 2025</t>
  </si>
  <si>
    <t>1000 METRIC TONS       AS OF MARCH 13, 2025</t>
  </si>
  <si>
    <t>1000 METRIC TONS       AS OF MARCH 20, 2025</t>
  </si>
  <si>
    <t>1000 METRIC TONS       AS OF MARCH 27, 2025</t>
  </si>
  <si>
    <t>For the week ending 4/03/2025</t>
  </si>
  <si>
    <t>1000 METRIC TONS       AS OF APRIL 03, 2025</t>
  </si>
  <si>
    <t>LAOS               :</t>
  </si>
  <si>
    <t>USDA forecast,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</si>
</sst>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_);_(* \(#,##0\);_(* &quot;-&quot;??_);_(@_)"/>
    <numFmt numFmtId="165" formatCode="0.0%"/>
    <numFmt numFmtId="166" formatCode="0_);[Red]\(0\)"/>
    <numFmt numFmtId="167" formatCode="0.0_);[Red]\(0.0\)"/>
    <numFmt numFmtId="168" formatCode="mm/dd/yy;@"/>
    <numFmt numFmtId="169" formatCode="#,##0.0"/>
    <numFmt numFmtId="170" formatCode="0.0"/>
    <numFmt numFmtId="171" formatCode="0.000000"/>
    <numFmt numFmtId="172" formatCode="_(* #,##0.0_);_(* \(#,##0.0\);_(* &quot;-&quot;??_);_(@_)"/>
    <numFmt numFmtId="173" formatCode="0.0_);\(0.0\)"/>
    <numFmt numFmtId="174" formatCode="0.000"/>
    <numFmt numFmtId="175" formatCode="0.0000"/>
    <numFmt numFmtId="176" formatCode="#,##0;[Red]#,##0"/>
  </numFmts>
  <fonts count="40"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b/>
      <vertAlign val="superscript"/>
      <sz val="10"/>
      <name val="Times New Roman"/>
      <family val="1"/>
    </font>
    <font>
      <b/>
      <sz val="11"/>
      <name val="Times New Roman"/>
      <family val="1"/>
    </font>
    <font>
      <sz val="9"/>
      <name val="Times New Roman"/>
      <family val="1"/>
    </font>
    <font>
      <b/>
      <vertAlign val="superscript"/>
      <sz val="11"/>
      <name val="Times New Roman"/>
      <family val="1"/>
    </font>
    <font>
      <sz val="8"/>
      <name val="Courier New"/>
      <family val="3"/>
    </font>
    <font>
      <u/>
      <sz val="10"/>
      <name val="Arial"/>
      <family val="2"/>
    </font>
    <font>
      <sz val="10"/>
      <name val="Arial Unicode MS"/>
      <family val="2"/>
    </font>
    <font>
      <sz val="9"/>
      <name val="Courier New"/>
      <family val="3"/>
    </font>
    <font>
      <sz val="10"/>
      <name val="Courier New"/>
      <family val="3"/>
    </font>
    <font>
      <sz val="8"/>
      <name val="Calibri"/>
      <family val="2"/>
    </font>
    <font>
      <vertAlign val="superscript"/>
      <sz val="7"/>
      <name val="Times New Roman"/>
      <family val="1"/>
    </font>
    <font>
      <sz val="7"/>
      <name val="Times New Roman"/>
      <family val="1"/>
    </font>
    <font>
      <sz val="7"/>
      <color indexed="10"/>
      <name val="Times New Roman"/>
      <family val="1"/>
    </font>
    <font>
      <sz val="9"/>
      <name val="Arial"/>
      <family val="2"/>
    </font>
    <font>
      <vertAlign val="superscript"/>
      <sz val="10"/>
      <name val="Times New Roman"/>
      <family val="1"/>
    </font>
    <font>
      <sz val="10"/>
      <color rgb="FFFF0000"/>
      <name val="Arial"/>
      <family val="2"/>
    </font>
    <font>
      <sz val="14"/>
      <color rgb="FFFF0000"/>
      <name val="Arial"/>
      <family val="2"/>
    </font>
    <font>
      <b/>
      <sz val="14"/>
      <color rgb="FFFF0000"/>
      <name val="Arial"/>
      <family val="2"/>
    </font>
    <font>
      <sz val="10"/>
      <color theme="1"/>
      <name val="Arial"/>
      <family val="2"/>
    </font>
    <font>
      <b/>
      <sz val="10"/>
      <color rgb="FFFF0000"/>
      <name val="Arial"/>
      <family val="2"/>
    </font>
    <font>
      <b/>
      <sz val="10"/>
      <color theme="1"/>
      <name val="Arial"/>
      <family val="2"/>
    </font>
    <font>
      <b/>
      <sz val="12"/>
      <color theme="1"/>
      <name val="Times New Roman"/>
      <family val="1"/>
    </font>
    <font>
      <b/>
      <sz val="7"/>
      <color rgb="FF4D4D4D"/>
      <name val="Verdana"/>
      <family val="2"/>
    </font>
    <font>
      <b/>
      <u/>
      <sz val="10"/>
      <color rgb="FF008000"/>
      <name val="Arial"/>
      <family val="2"/>
    </font>
    <font>
      <sz val="10"/>
      <color rgb="FF0070C0"/>
      <name val="Arial"/>
      <family val="2"/>
    </font>
    <font>
      <sz val="10"/>
      <color rgb="FF000000"/>
      <name val="Arial Unicode MS"/>
      <family val="2"/>
    </font>
    <font>
      <b/>
      <sz val="10"/>
      <color rgb="FF000000"/>
      <name val="Arial Unicode MS"/>
      <family val="2"/>
    </font>
    <font>
      <sz val="10"/>
      <color rgb="FFFF0000"/>
      <name val="Arial Unicode MS"/>
      <family val="2"/>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CCFF99"/>
        <bgColor indexed="64"/>
      </patternFill>
    </fill>
    <fill>
      <patternFill patternType="solid">
        <fgColor rgb="FFCCFFCC"/>
        <bgColor indexed="64"/>
      </patternFill>
    </fill>
    <fill>
      <patternFill patternType="solid">
        <fgColor rgb="FF99FF99"/>
        <bgColor indexed="64"/>
      </patternFill>
    </fill>
    <fill>
      <patternFill patternType="solid">
        <fgColor rgb="FFFFFFCC"/>
        <bgColor indexed="64"/>
      </patternFill>
    </fill>
    <fill>
      <patternFill patternType="solid">
        <fgColor indexed="42"/>
        <bgColor indexed="9"/>
      </patternFill>
    </fill>
    <fill>
      <patternFill patternType="solid">
        <fgColor indexed="42"/>
        <bgColor indexed="64"/>
      </patternFill>
    </fill>
  </fills>
  <borders count="27">
    <border>
      <left/>
      <right/>
      <top/>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C0C0C0"/>
      </left>
      <right style="thin">
        <color rgb="FF000000"/>
      </right>
      <top style="medium">
        <color rgb="FFC0C0C0"/>
      </top>
      <bottom style="thin">
        <color rgb="FF000000"/>
      </bottom>
      <diagonal/>
    </border>
    <border>
      <left style="thin">
        <color rgb="FF000000"/>
      </left>
      <right style="thin">
        <color rgb="FF000000"/>
      </right>
      <top style="medium">
        <color rgb="FFC0C0C0"/>
      </top>
      <bottom style="thin">
        <color rgb="FF000000"/>
      </bottom>
      <diagonal/>
    </border>
    <border>
      <left style="thin">
        <color rgb="FF000000"/>
      </left>
      <right style="medium">
        <color rgb="FFC0C0C0"/>
      </right>
      <top style="medium">
        <color rgb="FFC0C0C0"/>
      </top>
      <bottom style="thin">
        <color rgb="FF000000"/>
      </bottom>
      <diagonal/>
    </border>
    <border>
      <left style="medium">
        <color rgb="FFC0C0C0"/>
      </left>
      <right style="thin">
        <color rgb="FF000000"/>
      </right>
      <top style="thin">
        <color rgb="FF000000"/>
      </top>
      <bottom style="medium">
        <color rgb="FFC0C0C0"/>
      </bottom>
      <diagonal/>
    </border>
    <border>
      <left style="thin">
        <color rgb="FF000000"/>
      </left>
      <right style="thin">
        <color rgb="FF000000"/>
      </right>
      <top style="thin">
        <color rgb="FF000000"/>
      </top>
      <bottom style="medium">
        <color rgb="FFC0C0C0"/>
      </bottom>
      <diagonal/>
    </border>
    <border>
      <left style="thin">
        <color rgb="FF000000"/>
      </left>
      <right style="medium">
        <color rgb="FFC0C0C0"/>
      </right>
      <top style="thin">
        <color rgb="FF000000"/>
      </top>
      <bottom style="medium">
        <color rgb="FFC0C0C0"/>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41">
    <xf numFmtId="0" fontId="0" fillId="0" borderId="0" xfId="0"/>
    <xf numFmtId="9" fontId="0" fillId="0" borderId="0" xfId="2" applyFont="1"/>
    <xf numFmtId="164" fontId="0" fillId="0" borderId="0" xfId="1" applyNumberFormat="1" applyFont="1"/>
    <xf numFmtId="0" fontId="3" fillId="0" borderId="0" xfId="0" applyFont="1"/>
    <xf numFmtId="164" fontId="0" fillId="0" borderId="0" xfId="0" applyNumberFormat="1"/>
    <xf numFmtId="0" fontId="0" fillId="0" borderId="1" xfId="0" applyBorder="1"/>
    <xf numFmtId="0" fontId="0" fillId="0" borderId="2" xfId="0" applyBorder="1"/>
    <xf numFmtId="0" fontId="0" fillId="0" borderId="0" xfId="0" quotePrefix="1"/>
    <xf numFmtId="15" fontId="3" fillId="0" borderId="3" xfId="0" applyNumberFormat="1" applyFont="1" applyBorder="1"/>
    <xf numFmtId="1" fontId="0" fillId="0" borderId="0" xfId="0" applyNumberFormat="1"/>
    <xf numFmtId="15" fontId="3" fillId="0" borderId="0" xfId="0" applyNumberFormat="1" applyFont="1"/>
    <xf numFmtId="15" fontId="0" fillId="0" borderId="0" xfId="0" applyNumberFormat="1"/>
    <xf numFmtId="0" fontId="5" fillId="0" borderId="0" xfId="0" applyFont="1"/>
    <xf numFmtId="0" fontId="5" fillId="0" borderId="3" xfId="0" applyFont="1" applyBorder="1"/>
    <xf numFmtId="0" fontId="5" fillId="0" borderId="4" xfId="0" applyFont="1" applyBorder="1"/>
    <xf numFmtId="164" fontId="5" fillId="0" borderId="0" xfId="0" applyNumberFormat="1" applyFont="1"/>
    <xf numFmtId="164" fontId="5" fillId="0" borderId="5" xfId="0" applyNumberFormat="1" applyFont="1" applyBorder="1"/>
    <xf numFmtId="0" fontId="4" fillId="0" borderId="6" xfId="0" applyFont="1" applyBorder="1"/>
    <xf numFmtId="164" fontId="4" fillId="0" borderId="1" xfId="0" applyNumberFormat="1" applyFont="1" applyBorder="1"/>
    <xf numFmtId="164" fontId="4" fillId="0" borderId="0" xfId="0" applyNumberFormat="1" applyFont="1"/>
    <xf numFmtId="9" fontId="4" fillId="0" borderId="3" xfId="2" applyFont="1" applyBorder="1"/>
    <xf numFmtId="164" fontId="4" fillId="0" borderId="2" xfId="0" applyNumberFormat="1" applyFont="1" applyBorder="1"/>
    <xf numFmtId="164" fontId="4" fillId="0" borderId="5" xfId="1" applyNumberFormat="1" applyFont="1" applyBorder="1"/>
    <xf numFmtId="9" fontId="4" fillId="0" borderId="7" xfId="2" applyFont="1" applyBorder="1"/>
    <xf numFmtId="9" fontId="5" fillId="0" borderId="8" xfId="2" applyFont="1" applyBorder="1"/>
    <xf numFmtId="165" fontId="5" fillId="0" borderId="9" xfId="2" applyNumberFormat="1" applyFont="1" applyBorder="1"/>
    <xf numFmtId="164" fontId="5" fillId="0" borderId="0" xfId="1" applyNumberFormat="1" applyFont="1"/>
    <xf numFmtId="9" fontId="5" fillId="0" borderId="5" xfId="2" applyFont="1" applyBorder="1"/>
    <xf numFmtId="165" fontId="5" fillId="0" borderId="2" xfId="2" applyNumberFormat="1" applyFont="1" applyBorder="1"/>
    <xf numFmtId="14" fontId="0" fillId="0" borderId="0" xfId="0" applyNumberFormat="1"/>
    <xf numFmtId="0" fontId="4" fillId="2" borderId="1" xfId="0" applyFont="1" applyFill="1" applyBorder="1"/>
    <xf numFmtId="0" fontId="4" fillId="2" borderId="0" xfId="0" applyFont="1" applyFill="1" applyAlignment="1">
      <alignment wrapText="1"/>
    </xf>
    <xf numFmtId="0" fontId="5" fillId="2" borderId="0" xfId="0" applyFont="1" applyFill="1"/>
    <xf numFmtId="0" fontId="9" fillId="2" borderId="1" xfId="0" applyFont="1" applyFill="1" applyBorder="1"/>
    <xf numFmtId="0" fontId="5" fillId="2" borderId="1" xfId="0" applyFont="1" applyFill="1" applyBorder="1"/>
    <xf numFmtId="15" fontId="5" fillId="2" borderId="1" xfId="0" applyNumberFormat="1" applyFont="1" applyFill="1" applyBorder="1"/>
    <xf numFmtId="0" fontId="4" fillId="2" borderId="1" xfId="0" applyFont="1" applyFill="1" applyBorder="1" applyAlignment="1">
      <alignment wrapText="1"/>
    </xf>
    <xf numFmtId="0" fontId="0" fillId="3" borderId="0" xfId="0" applyFill="1"/>
    <xf numFmtId="0" fontId="0" fillId="0" borderId="0" xfId="2" applyNumberFormat="1" applyFont="1"/>
    <xf numFmtId="0" fontId="0" fillId="4" borderId="0" xfId="0" applyFill="1"/>
    <xf numFmtId="14" fontId="0" fillId="4" borderId="0" xfId="0" applyNumberFormat="1" applyFill="1"/>
    <xf numFmtId="14" fontId="0" fillId="5" borderId="0" xfId="0" applyNumberFormat="1" applyFill="1"/>
    <xf numFmtId="0" fontId="0" fillId="5" borderId="0" xfId="0" applyFill="1"/>
    <xf numFmtId="1" fontId="0" fillId="5" borderId="0" xfId="0" applyNumberFormat="1" applyFill="1"/>
    <xf numFmtId="164" fontId="0" fillId="5" borderId="0" xfId="1" applyNumberFormat="1" applyFont="1" applyFill="1"/>
    <xf numFmtId="0" fontId="0" fillId="5" borderId="0" xfId="2" applyNumberFormat="1" applyFont="1" applyFill="1"/>
    <xf numFmtId="0" fontId="12" fillId="0" borderId="0" xfId="0" applyFont="1"/>
    <xf numFmtId="0" fontId="13" fillId="0" borderId="0" xfId="0" applyFont="1"/>
    <xf numFmtId="0" fontId="6" fillId="0" borderId="0" xfId="0" applyFont="1"/>
    <xf numFmtId="0" fontId="5" fillId="2" borderId="1" xfId="0" applyFont="1" applyFill="1" applyBorder="1" applyAlignment="1">
      <alignment wrapText="1"/>
    </xf>
    <xf numFmtId="3" fontId="0" fillId="0" borderId="0" xfId="0" applyNumberFormat="1"/>
    <xf numFmtId="14" fontId="0" fillId="6" borderId="0" xfId="0" applyNumberFormat="1" applyFill="1"/>
    <xf numFmtId="0" fontId="1" fillId="0" borderId="0" xfId="0" applyFont="1"/>
    <xf numFmtId="0" fontId="14" fillId="0" borderId="0" xfId="0" applyFont="1"/>
    <xf numFmtId="17" fontId="0" fillId="0" borderId="0" xfId="0" applyNumberFormat="1"/>
    <xf numFmtId="14" fontId="0" fillId="8" borderId="0" xfId="0" applyNumberFormat="1" applyFill="1"/>
    <xf numFmtId="0" fontId="0" fillId="8" borderId="0" xfId="0" applyFill="1"/>
    <xf numFmtId="1" fontId="0" fillId="8" borderId="0" xfId="0" applyNumberFormat="1" applyFill="1"/>
    <xf numFmtId="0" fontId="12" fillId="0" borderId="0" xfId="0" applyFont="1" applyAlignment="1">
      <alignment vertical="center"/>
    </xf>
    <xf numFmtId="0" fontId="0" fillId="0" borderId="0" xfId="0" applyAlignment="1">
      <alignment vertical="center"/>
    </xf>
    <xf numFmtId="0" fontId="0" fillId="3" borderId="0" xfId="0" applyFill="1" applyAlignment="1">
      <alignment horizontal="left" vertical="center"/>
    </xf>
    <xf numFmtId="0" fontId="0" fillId="2" borderId="0" xfId="0" applyFill="1" applyAlignment="1">
      <alignment horizontal="left" vertical="center"/>
    </xf>
    <xf numFmtId="0" fontId="15" fillId="0" borderId="0" xfId="0" applyFont="1"/>
    <xf numFmtId="1" fontId="1" fillId="0" borderId="0" xfId="0" applyNumberFormat="1" applyFont="1"/>
    <xf numFmtId="164" fontId="1" fillId="0" borderId="0" xfId="1" applyNumberFormat="1"/>
    <xf numFmtId="0" fontId="1" fillId="0" borderId="0" xfId="2" applyNumberFormat="1"/>
    <xf numFmtId="170" fontId="0" fillId="0" borderId="0" xfId="0" applyNumberFormat="1"/>
    <xf numFmtId="170" fontId="0" fillId="0" borderId="0" xfId="1" applyNumberFormat="1" applyFont="1"/>
    <xf numFmtId="0" fontId="0" fillId="9" borderId="0" xfId="0" applyFill="1"/>
    <xf numFmtId="164" fontId="4" fillId="9" borderId="0" xfId="1" applyNumberFormat="1" applyFont="1" applyFill="1" applyAlignment="1">
      <alignment horizontal="right"/>
    </xf>
    <xf numFmtId="3" fontId="4" fillId="9" borderId="0" xfId="0" applyNumberFormat="1" applyFont="1" applyFill="1"/>
    <xf numFmtId="3" fontId="0" fillId="9" borderId="0" xfId="0" applyNumberFormat="1" applyFill="1"/>
    <xf numFmtId="170" fontId="1" fillId="0" borderId="0" xfId="0" applyNumberFormat="1" applyFont="1"/>
    <xf numFmtId="0" fontId="12" fillId="8" borderId="0" xfId="0" applyFont="1" applyFill="1"/>
    <xf numFmtId="0" fontId="5" fillId="3" borderId="0" xfId="0" applyFont="1" applyFill="1"/>
    <xf numFmtId="0" fontId="16" fillId="0" borderId="0" xfId="0" applyFont="1"/>
    <xf numFmtId="0" fontId="1" fillId="0" borderId="14" xfId="0" applyFont="1" applyBorder="1" applyAlignment="1">
      <alignment wrapText="1"/>
    </xf>
    <xf numFmtId="0" fontId="1" fillId="0" borderId="14" xfId="0" applyFont="1" applyBorder="1"/>
    <xf numFmtId="0" fontId="0" fillId="10" borderId="14" xfId="0" applyFill="1" applyBorder="1" applyAlignment="1">
      <alignment wrapText="1"/>
    </xf>
    <xf numFmtId="0" fontId="0" fillId="11" borderId="14" xfId="0" applyFill="1" applyBorder="1" applyAlignment="1">
      <alignment wrapText="1"/>
    </xf>
    <xf numFmtId="37" fontId="0" fillId="0" borderId="0" xfId="0" applyNumberFormat="1"/>
    <xf numFmtId="15" fontId="23" fillId="0" borderId="0" xfId="0" applyNumberFormat="1" applyFont="1"/>
    <xf numFmtId="3" fontId="3" fillId="0" borderId="0" xfId="0" applyNumberFormat="1" applyFont="1"/>
    <xf numFmtId="15" fontId="1" fillId="0" borderId="0" xfId="0" applyNumberFormat="1" applyFont="1"/>
    <xf numFmtId="164" fontId="3" fillId="8" borderId="0" xfId="1" applyNumberFormat="1" applyFont="1" applyFill="1"/>
    <xf numFmtId="164" fontId="23" fillId="0" borderId="0" xfId="1" applyNumberFormat="1" applyFont="1"/>
    <xf numFmtId="0" fontId="3" fillId="12" borderId="14" xfId="0" applyFont="1" applyFill="1" applyBorder="1" applyAlignment="1">
      <alignment horizontal="right" wrapText="1"/>
    </xf>
    <xf numFmtId="0" fontId="0" fillId="12" borderId="14" xfId="0" applyFill="1" applyBorder="1" applyAlignment="1">
      <alignment horizontal="right" wrapText="1"/>
    </xf>
    <xf numFmtId="0" fontId="3" fillId="11" borderId="14" xfId="0" applyFont="1" applyFill="1" applyBorder="1" applyAlignment="1">
      <alignment wrapText="1"/>
    </xf>
    <xf numFmtId="164" fontId="0" fillId="0" borderId="0" xfId="0" applyNumberFormat="1" applyAlignment="1">
      <alignment wrapText="1"/>
    </xf>
    <xf numFmtId="164" fontId="23" fillId="0" borderId="0" xfId="0" applyNumberFormat="1" applyFont="1" applyAlignment="1">
      <alignment wrapText="1"/>
    </xf>
    <xf numFmtId="0" fontId="0" fillId="0" borderId="0" xfId="0" applyAlignment="1">
      <alignment horizontal="right"/>
    </xf>
    <xf numFmtId="0" fontId="1" fillId="8" borderId="0" xfId="0" applyFont="1" applyFill="1"/>
    <xf numFmtId="14" fontId="0" fillId="9" borderId="0" xfId="0" applyNumberFormat="1" applyFill="1"/>
    <xf numFmtId="0" fontId="1" fillId="9" borderId="0" xfId="0" applyFont="1" applyFill="1"/>
    <xf numFmtId="165" fontId="0" fillId="0" borderId="0" xfId="2" applyNumberFormat="1" applyFont="1"/>
    <xf numFmtId="2" fontId="0" fillId="0" borderId="0" xfId="0" applyNumberFormat="1"/>
    <xf numFmtId="0" fontId="17" fillId="0" borderId="0" xfId="0" applyFont="1" applyAlignment="1">
      <alignment vertical="center"/>
    </xf>
    <xf numFmtId="2" fontId="0" fillId="8" borderId="0" xfId="0" applyNumberFormat="1" applyFill="1"/>
    <xf numFmtId="3" fontId="4" fillId="0" borderId="1" xfId="0" applyNumberFormat="1" applyFont="1" applyBorder="1"/>
    <xf numFmtId="0" fontId="0" fillId="14" borderId="0" xfId="0" applyFill="1"/>
    <xf numFmtId="3" fontId="4" fillId="9" borderId="1" xfId="0" applyNumberFormat="1" applyFont="1" applyFill="1" applyBorder="1"/>
    <xf numFmtId="0" fontId="0" fillId="11" borderId="0" xfId="0" applyFill="1"/>
    <xf numFmtId="171" fontId="0" fillId="0" borderId="0" xfId="2" applyNumberFormat="1" applyFont="1"/>
    <xf numFmtId="165" fontId="14" fillId="0" borderId="0" xfId="2" applyNumberFormat="1" applyFont="1" applyAlignment="1">
      <alignment vertical="center"/>
    </xf>
    <xf numFmtId="170" fontId="0" fillId="8" borderId="0" xfId="0" applyNumberFormat="1" applyFill="1"/>
    <xf numFmtId="172" fontId="0" fillId="0" borderId="0" xfId="1" applyNumberFormat="1" applyFont="1"/>
    <xf numFmtId="173" fontId="0" fillId="0" borderId="0" xfId="1" applyNumberFormat="1" applyFont="1"/>
    <xf numFmtId="170" fontId="0" fillId="0" borderId="0" xfId="0" applyNumberFormat="1" applyAlignment="1">
      <alignment horizontal="right"/>
    </xf>
    <xf numFmtId="0" fontId="23" fillId="8" borderId="0" xfId="0" applyFont="1" applyFill="1"/>
    <xf numFmtId="0" fontId="23" fillId="0" borderId="0" xfId="0" applyFont="1"/>
    <xf numFmtId="170" fontId="23" fillId="0" borderId="0" xfId="0" applyNumberFormat="1" applyFont="1"/>
    <xf numFmtId="170" fontId="23" fillId="8" borderId="0" xfId="0" applyNumberFormat="1" applyFont="1" applyFill="1"/>
    <xf numFmtId="0" fontId="24" fillId="0" borderId="0" xfId="0" applyFont="1"/>
    <xf numFmtId="0" fontId="25" fillId="0" borderId="0" xfId="0" applyFont="1"/>
    <xf numFmtId="0" fontId="3" fillId="0" borderId="0" xfId="0" applyFont="1" applyAlignment="1">
      <alignment horizontal="center"/>
    </xf>
    <xf numFmtId="0" fontId="26" fillId="0" borderId="0" xfId="0" applyFont="1"/>
    <xf numFmtId="0" fontId="3" fillId="0" borderId="1" xfId="0" applyFont="1" applyBorder="1"/>
    <xf numFmtId="170" fontId="26" fillId="0" borderId="0" xfId="0" applyNumberFormat="1" applyFont="1"/>
    <xf numFmtId="0" fontId="2" fillId="0" borderId="0" xfId="0" applyFont="1"/>
    <xf numFmtId="0" fontId="3" fillId="0" borderId="0" xfId="0" quotePrefix="1" applyFont="1"/>
    <xf numFmtId="0" fontId="3" fillId="0" borderId="2" xfId="0" applyFont="1" applyBorder="1"/>
    <xf numFmtId="174" fontId="1" fillId="0" borderId="0" xfId="0" applyNumberFormat="1" applyFont="1"/>
    <xf numFmtId="0" fontId="0" fillId="0" borderId="0" xfId="0" applyAlignment="1">
      <alignment horizontal="left"/>
    </xf>
    <xf numFmtId="1" fontId="14" fillId="0" borderId="0" xfId="0" applyNumberFormat="1" applyFont="1" applyAlignment="1">
      <alignment vertical="center"/>
    </xf>
    <xf numFmtId="170" fontId="27" fillId="8" borderId="0" xfId="0" applyNumberFormat="1" applyFont="1" applyFill="1"/>
    <xf numFmtId="38" fontId="4" fillId="0" borderId="0" xfId="0" applyNumberFormat="1" applyFont="1" applyAlignment="1">
      <alignment horizontal="right"/>
    </xf>
    <xf numFmtId="0" fontId="28" fillId="0" borderId="0" xfId="0" applyFont="1"/>
    <xf numFmtId="0" fontId="29" fillId="0" borderId="0" xfId="0" applyFont="1" applyAlignment="1">
      <alignment horizontal="left"/>
    </xf>
    <xf numFmtId="0" fontId="28" fillId="0" borderId="14" xfId="0" applyFont="1" applyBorder="1"/>
    <xf numFmtId="0" fontId="28" fillId="0" borderId="15" xfId="0" applyFont="1" applyBorder="1"/>
    <xf numFmtId="0" fontId="29" fillId="0" borderId="1" xfId="0" applyFont="1" applyBorder="1"/>
    <xf numFmtId="0" fontId="0" fillId="0" borderId="15" xfId="0" applyBorder="1"/>
    <xf numFmtId="0" fontId="1" fillId="0" borderId="0" xfId="0" applyFont="1" applyAlignment="1">
      <alignment horizontal="right"/>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0" xfId="0" applyFont="1" applyAlignment="1">
      <alignment horizontal="center"/>
    </xf>
    <xf numFmtId="0" fontId="0" fillId="0" borderId="23" xfId="0" applyBorder="1" applyAlignment="1">
      <alignment horizontal="left" wrapText="1"/>
    </xf>
    <xf numFmtId="0" fontId="0" fillId="0" borderId="24" xfId="0" applyBorder="1" applyAlignment="1">
      <alignment horizontal="left" wrapText="1"/>
    </xf>
    <xf numFmtId="3" fontId="0" fillId="0" borderId="24" xfId="0" applyNumberFormat="1" applyBorder="1" applyAlignment="1">
      <alignment horizontal="right" wrapText="1"/>
    </xf>
    <xf numFmtId="3" fontId="0" fillId="0" borderId="25" xfId="0" applyNumberFormat="1" applyBorder="1" applyAlignment="1">
      <alignment horizontal="right" wrapText="1"/>
    </xf>
    <xf numFmtId="0" fontId="0" fillId="0" borderId="14" xfId="0" applyBorder="1"/>
    <xf numFmtId="0" fontId="1" fillId="0" borderId="10" xfId="0" applyFont="1" applyBorder="1"/>
    <xf numFmtId="0" fontId="0" fillId="0" borderId="13" xfId="0" applyBorder="1"/>
    <xf numFmtId="0" fontId="0" fillId="0" borderId="14" xfId="0" applyBorder="1" applyAlignment="1">
      <alignment horizontal="right"/>
    </xf>
    <xf numFmtId="0" fontId="1" fillId="0" borderId="14" xfId="0" applyFont="1" applyBorder="1" applyAlignment="1">
      <alignment horizontal="right"/>
    </xf>
    <xf numFmtId="164" fontId="31" fillId="0" borderId="0" xfId="1" applyNumberFormat="1" applyFont="1"/>
    <xf numFmtId="0" fontId="1" fillId="0" borderId="0" xfId="0" applyFont="1" applyAlignment="1">
      <alignment wrapText="1"/>
    </xf>
    <xf numFmtId="15" fontId="0" fillId="0" borderId="0" xfId="0" applyNumberFormat="1" applyAlignment="1">
      <alignment horizontal="left"/>
    </xf>
    <xf numFmtId="43" fontId="0" fillId="0" borderId="0" xfId="0" applyNumberFormat="1"/>
    <xf numFmtId="170" fontId="27" fillId="0" borderId="0" xfId="0" applyNumberFormat="1" applyFont="1"/>
    <xf numFmtId="0" fontId="28" fillId="0" borderId="0" xfId="0" quotePrefix="1" applyFont="1"/>
    <xf numFmtId="0" fontId="28" fillId="0" borderId="2" xfId="0" applyFont="1" applyBorder="1"/>
    <xf numFmtId="0" fontId="28" fillId="0" borderId="16" xfId="0" applyFont="1" applyBorder="1"/>
    <xf numFmtId="0" fontId="28" fillId="0" borderId="1" xfId="0" applyFont="1" applyBorder="1"/>
    <xf numFmtId="0" fontId="28" fillId="0" borderId="9" xfId="0" applyFont="1" applyBorder="1"/>
    <xf numFmtId="0" fontId="28" fillId="0" borderId="8" xfId="0" applyFont="1" applyBorder="1"/>
    <xf numFmtId="0" fontId="29" fillId="0" borderId="9" xfId="0" applyFont="1" applyBorder="1"/>
    <xf numFmtId="0" fontId="3" fillId="0" borderId="16" xfId="0" applyFont="1" applyBorder="1"/>
    <xf numFmtId="0" fontId="3" fillId="0" borderId="6" xfId="0" applyFont="1" applyBorder="1"/>
    <xf numFmtId="0" fontId="3" fillId="0" borderId="9" xfId="0" applyFont="1" applyBorder="1"/>
    <xf numFmtId="170" fontId="28" fillId="16" borderId="0" xfId="0" applyNumberFormat="1" applyFont="1" applyFill="1"/>
    <xf numFmtId="0" fontId="20" fillId="2" borderId="0" xfId="0" applyFont="1" applyFill="1" applyAlignment="1">
      <alignment horizontal="left" vertical="center"/>
    </xf>
    <xf numFmtId="10" fontId="0" fillId="0" borderId="0" xfId="0" applyNumberFormat="1"/>
    <xf numFmtId="0" fontId="32" fillId="0" borderId="0" xfId="0" applyFont="1"/>
    <xf numFmtId="174" fontId="0" fillId="0" borderId="0" xfId="0" applyNumberFormat="1"/>
    <xf numFmtId="0" fontId="5" fillId="9" borderId="0" xfId="0" applyFont="1" applyFill="1"/>
    <xf numFmtId="175" fontId="0" fillId="0" borderId="0" xfId="2" applyNumberFormat="1" applyFont="1"/>
    <xf numFmtId="166" fontId="5" fillId="2" borderId="5" xfId="0" applyNumberFormat="1" applyFont="1" applyFill="1" applyBorder="1" applyAlignment="1">
      <alignment horizontal="center"/>
    </xf>
    <xf numFmtId="167" fontId="3" fillId="0" borderId="0" xfId="0" applyNumberFormat="1" applyFont="1"/>
    <xf numFmtId="167" fontId="1" fillId="0" borderId="0" xfId="0" applyNumberFormat="1" applyFont="1"/>
    <xf numFmtId="0" fontId="3" fillId="8" borderId="0" xfId="0" applyFont="1" applyFill="1"/>
    <xf numFmtId="176" fontId="0" fillId="0" borderId="0" xfId="1" applyNumberFormat="1" applyFont="1"/>
    <xf numFmtId="0" fontId="0" fillId="17" borderId="0" xfId="0" applyFill="1"/>
    <xf numFmtId="170" fontId="0" fillId="17" borderId="0" xfId="0" applyNumberFormat="1" applyFill="1"/>
    <xf numFmtId="164" fontId="1" fillId="17" borderId="0" xfId="1" applyNumberFormat="1" applyFill="1"/>
    <xf numFmtId="1" fontId="1" fillId="17" borderId="0" xfId="0" applyNumberFormat="1" applyFont="1" applyFill="1"/>
    <xf numFmtId="1" fontId="0" fillId="17" borderId="0" xfId="0" applyNumberFormat="1" applyFill="1"/>
    <xf numFmtId="9" fontId="0" fillId="0" borderId="0" xfId="2" applyFont="1" applyFill="1"/>
    <xf numFmtId="0" fontId="1" fillId="17" borderId="0" xfId="0" applyFont="1" applyFill="1"/>
    <xf numFmtId="167" fontId="1" fillId="17" borderId="0" xfId="0" applyNumberFormat="1" applyFont="1" applyFill="1"/>
    <xf numFmtId="167" fontId="3" fillId="17" borderId="0" xfId="0" applyNumberFormat="1" applyFont="1" applyFill="1"/>
    <xf numFmtId="0" fontId="23" fillId="17" borderId="0" xfId="0" applyFont="1" applyFill="1"/>
    <xf numFmtId="164" fontId="1" fillId="0" borderId="0" xfId="1" applyNumberFormat="1" applyFont="1" applyFill="1"/>
    <xf numFmtId="0" fontId="1" fillId="0" borderId="0" xfId="2" applyNumberFormat="1" applyFont="1" applyFill="1"/>
    <xf numFmtId="0" fontId="34" fillId="8" borderId="0" xfId="0" applyFont="1" applyFill="1" applyAlignment="1">
      <alignment vertical="center"/>
    </xf>
    <xf numFmtId="16" fontId="0" fillId="0" borderId="0" xfId="0" applyNumberFormat="1"/>
    <xf numFmtId="0" fontId="35" fillId="0" borderId="0" xfId="0" applyFont="1" applyAlignment="1">
      <alignment vertical="center"/>
    </xf>
    <xf numFmtId="0" fontId="23" fillId="0" borderId="0" xfId="0" applyFont="1" applyAlignment="1">
      <alignment vertical="center"/>
    </xf>
    <xf numFmtId="164" fontId="27" fillId="0" borderId="0" xfId="1" applyNumberFormat="1" applyFont="1"/>
    <xf numFmtId="164" fontId="27" fillId="0" borderId="0" xfId="1" applyNumberFormat="1" applyFont="1" applyAlignment="1">
      <alignment horizontal="center"/>
    </xf>
    <xf numFmtId="0" fontId="21" fillId="9" borderId="0" xfId="0" applyFont="1" applyFill="1"/>
    <xf numFmtId="38" fontId="4" fillId="9" borderId="0" xfId="0" applyNumberFormat="1" applyFont="1" applyFill="1" applyAlignment="1">
      <alignment horizontal="right"/>
    </xf>
    <xf numFmtId="10" fontId="21" fillId="9" borderId="0" xfId="0" applyNumberFormat="1" applyFont="1" applyFill="1"/>
    <xf numFmtId="169" fontId="0" fillId="9" borderId="0" xfId="0" applyNumberFormat="1" applyFill="1"/>
    <xf numFmtId="0" fontId="3" fillId="17" borderId="0" xfId="0" applyFont="1" applyFill="1"/>
    <xf numFmtId="14" fontId="0" fillId="3" borderId="0" xfId="0" applyNumberFormat="1" applyFill="1" applyAlignment="1">
      <alignment horizontal="left" vertical="center"/>
    </xf>
    <xf numFmtId="170" fontId="0" fillId="0" borderId="0" xfId="2" applyNumberFormat="1" applyFont="1"/>
    <xf numFmtId="0" fontId="4" fillId="9" borderId="1" xfId="0" applyFont="1" applyFill="1" applyBorder="1"/>
    <xf numFmtId="0" fontId="18" fillId="2" borderId="10" xfId="0" applyFont="1" applyFill="1" applyBorder="1" applyAlignment="1">
      <alignment horizontal="left" vertical="center"/>
    </xf>
    <xf numFmtId="0" fontId="18" fillId="2" borderId="0" xfId="0" applyFont="1" applyFill="1" applyAlignment="1">
      <alignment horizontal="left" vertical="center"/>
    </xf>
    <xf numFmtId="0" fontId="4" fillId="8" borderId="0" xfId="0" applyFont="1" applyFill="1"/>
    <xf numFmtId="10" fontId="4" fillId="8" borderId="0" xfId="0" applyNumberFormat="1" applyFont="1" applyFill="1"/>
    <xf numFmtId="14" fontId="1" fillId="0" borderId="0" xfId="0" applyNumberFormat="1" applyFont="1" applyAlignment="1">
      <alignment horizontal="left" vertical="center" wrapText="1"/>
    </xf>
    <xf numFmtId="3" fontId="1" fillId="0" borderId="0" xfId="0" applyNumberFormat="1" applyFont="1" applyAlignment="1">
      <alignment horizontal="right" vertical="center" wrapText="1"/>
    </xf>
    <xf numFmtId="0" fontId="1" fillId="0" borderId="0" xfId="0" applyFont="1" applyAlignment="1">
      <alignment horizontal="right" vertical="center" wrapText="1"/>
    </xf>
    <xf numFmtId="0" fontId="34" fillId="0" borderId="0" xfId="0" applyFont="1" applyAlignment="1">
      <alignment vertical="center"/>
    </xf>
    <xf numFmtId="3" fontId="23" fillId="0" borderId="0" xfId="0" applyNumberFormat="1" applyFont="1"/>
    <xf numFmtId="14" fontId="1" fillId="0" borderId="0" xfId="0" applyNumberFormat="1" applyFont="1"/>
    <xf numFmtId="167" fontId="0" fillId="0" borderId="0" xfId="0" applyNumberFormat="1"/>
    <xf numFmtId="0" fontId="0" fillId="0" borderId="0" xfId="0" applyAlignment="1">
      <alignment horizontal="left" vertical="top"/>
    </xf>
    <xf numFmtId="167" fontId="1" fillId="0" borderId="0" xfId="0" applyNumberFormat="1" applyFont="1" applyAlignment="1">
      <alignment horizontal="left" vertical="top"/>
    </xf>
    <xf numFmtId="10" fontId="0" fillId="9" borderId="0" xfId="0" applyNumberFormat="1" applyFill="1"/>
    <xf numFmtId="14" fontId="1" fillId="9" borderId="0" xfId="0" applyNumberFormat="1" applyFont="1" applyFill="1"/>
    <xf numFmtId="166" fontId="5" fillId="2" borderId="12" xfId="0" applyNumberFormat="1" applyFont="1" applyFill="1" applyBorder="1" applyAlignment="1">
      <alignment horizontal="center"/>
    </xf>
    <xf numFmtId="9" fontId="0" fillId="8" borderId="0" xfId="2" applyFont="1" applyFill="1"/>
    <xf numFmtId="170" fontId="0" fillId="8" borderId="0" xfId="2" applyNumberFormat="1" applyFont="1" applyFill="1"/>
    <xf numFmtId="167" fontId="23" fillId="0" borderId="0" xfId="0" applyNumberFormat="1" applyFont="1"/>
    <xf numFmtId="166" fontId="5" fillId="2" borderId="2" xfId="0" applyNumberFormat="1" applyFont="1" applyFill="1" applyBorder="1" applyAlignment="1">
      <alignment horizontal="center"/>
    </xf>
    <xf numFmtId="9" fontId="0" fillId="0" borderId="0" xfId="0" applyNumberFormat="1"/>
    <xf numFmtId="0" fontId="4" fillId="15" borderId="2" xfId="0" applyFont="1" applyFill="1" applyBorder="1" applyAlignment="1">
      <alignment horizontal="center" vertical="center"/>
    </xf>
    <xf numFmtId="0" fontId="5" fillId="2" borderId="0" xfId="0" applyFont="1" applyFill="1" applyAlignment="1">
      <alignment readingOrder="1"/>
    </xf>
    <xf numFmtId="166" fontId="4" fillId="2" borderId="14" xfId="0" applyNumberFormat="1" applyFont="1" applyFill="1" applyBorder="1"/>
    <xf numFmtId="168" fontId="4" fillId="15" borderId="0" xfId="0" applyNumberFormat="1" applyFont="1" applyFill="1" applyAlignment="1">
      <alignment horizontal="left"/>
    </xf>
    <xf numFmtId="168" fontId="4" fillId="15" borderId="0" xfId="0" applyNumberFormat="1" applyFont="1" applyFill="1" applyAlignment="1">
      <alignment horizontal="center" vertical="center"/>
    </xf>
    <xf numFmtId="0" fontId="38" fillId="15" borderId="0" xfId="0" applyFont="1" applyFill="1"/>
    <xf numFmtId="0" fontId="4" fillId="19" borderId="5" xfId="0" applyFont="1" applyFill="1" applyBorder="1" applyAlignment="1">
      <alignment horizontal="center" vertical="center" wrapText="1"/>
    </xf>
    <xf numFmtId="0" fontId="4" fillId="15" borderId="0" xfId="0" applyFont="1" applyFill="1"/>
    <xf numFmtId="0" fontId="4" fillId="19" borderId="5" xfId="0" applyFont="1" applyFill="1" applyBorder="1" applyAlignment="1">
      <alignment horizontal="center" vertical="center"/>
    </xf>
    <xf numFmtId="0" fontId="39" fillId="15" borderId="1" xfId="0" applyFont="1" applyFill="1" applyBorder="1"/>
    <xf numFmtId="0" fontId="4" fillId="15" borderId="1" xfId="0" applyFont="1" applyFill="1" applyBorder="1" applyAlignment="1">
      <alignment horizontal="right"/>
    </xf>
    <xf numFmtId="0" fontId="4" fillId="19" borderId="2" xfId="0" applyFont="1" applyFill="1" applyBorder="1" applyAlignment="1">
      <alignment horizontal="center" vertical="center"/>
    </xf>
    <xf numFmtId="0" fontId="10" fillId="2" borderId="0" xfId="0" applyFont="1" applyFill="1"/>
    <xf numFmtId="0" fontId="0" fillId="2" borderId="0" xfId="0" applyFill="1"/>
    <xf numFmtId="0" fontId="7" fillId="9" borderId="11" xfId="0" quotePrefix="1" applyFont="1" applyFill="1" applyBorder="1" applyAlignment="1">
      <alignment horizontal="center"/>
    </xf>
    <xf numFmtId="0" fontId="4" fillId="19" borderId="8" xfId="0" applyFont="1" applyFill="1" applyBorder="1" applyAlignment="1">
      <alignment horizontal="center" vertical="center" wrapText="1"/>
    </xf>
    <xf numFmtId="0" fontId="4" fillId="15" borderId="9" xfId="0" applyFont="1" applyFill="1" applyBorder="1" applyAlignment="1">
      <alignment horizontal="center" vertical="center"/>
    </xf>
    <xf numFmtId="0" fontId="7" fillId="9" borderId="15" xfId="0" quotePrefix="1" applyFont="1" applyFill="1" applyBorder="1" applyAlignment="1">
      <alignment horizontal="center" vertical="center"/>
    </xf>
    <xf numFmtId="0" fontId="4" fillId="19" borderId="15" xfId="0" applyFont="1" applyFill="1" applyBorder="1" applyAlignment="1">
      <alignment horizontal="center" vertical="center" wrapText="1"/>
    </xf>
    <xf numFmtId="3" fontId="5" fillId="2" borderId="8" xfId="1" applyNumberFormat="1" applyFont="1" applyFill="1" applyBorder="1" applyAlignment="1">
      <alignment horizontal="center" vertical="center"/>
    </xf>
    <xf numFmtId="3" fontId="4" fillId="2" borderId="9" xfId="0" applyNumberFormat="1" applyFont="1" applyFill="1" applyBorder="1" applyAlignment="1">
      <alignment horizontal="center" vertical="center"/>
    </xf>
    <xf numFmtId="3" fontId="5" fillId="9" borderId="0" xfId="0" applyNumberFormat="1" applyFont="1" applyFill="1" applyAlignment="1">
      <alignment horizontal="center" vertical="center"/>
    </xf>
    <xf numFmtId="3" fontId="4" fillId="9" borderId="1" xfId="0" applyNumberFormat="1" applyFont="1" applyFill="1" applyBorder="1" applyAlignment="1">
      <alignment horizontal="center" vertical="center"/>
    </xf>
    <xf numFmtId="3" fontId="4" fillId="9" borderId="0" xfId="0" applyNumberFormat="1" applyFont="1" applyFill="1" applyAlignment="1">
      <alignment horizontal="center" vertical="center"/>
    </xf>
    <xf numFmtId="9" fontId="10" fillId="9" borderId="0" xfId="2" applyFont="1" applyFill="1" applyAlignment="1">
      <alignment horizontal="center" vertical="center"/>
    </xf>
    <xf numFmtId="38" fontId="4" fillId="9" borderId="1" xfId="0" applyNumberFormat="1" applyFont="1" applyFill="1" applyBorder="1" applyAlignment="1">
      <alignment horizontal="center" vertical="center"/>
    </xf>
    <xf numFmtId="9" fontId="5" fillId="9" borderId="1" xfId="2" applyFont="1" applyFill="1" applyBorder="1" applyAlignment="1">
      <alignment horizontal="center" vertical="center" wrapText="1"/>
    </xf>
    <xf numFmtId="166" fontId="5" fillId="2" borderId="5" xfId="0" applyNumberFormat="1" applyFont="1" applyFill="1" applyBorder="1" applyAlignment="1">
      <alignment horizontal="center" vertical="center"/>
    </xf>
    <xf numFmtId="167" fontId="4" fillId="2" borderId="5" xfId="0" applyNumberFormat="1" applyFont="1" applyFill="1" applyBorder="1" applyAlignment="1">
      <alignment vertical="center"/>
    </xf>
    <xf numFmtId="9" fontId="4" fillId="2" borderId="8" xfId="2" applyFont="1" applyFill="1" applyBorder="1" applyAlignment="1">
      <alignment horizontal="right" vertical="center"/>
    </xf>
    <xf numFmtId="166" fontId="4" fillId="2" borderId="2" xfId="0" applyNumberFormat="1" applyFont="1" applyFill="1" applyBorder="1" applyAlignment="1">
      <alignment vertical="center"/>
    </xf>
    <xf numFmtId="164" fontId="4" fillId="2" borderId="9" xfId="1" applyNumberFormat="1" applyFont="1" applyFill="1" applyBorder="1" applyAlignment="1">
      <alignment horizontal="right" vertical="center"/>
    </xf>
    <xf numFmtId="9" fontId="5" fillId="2" borderId="2" xfId="2" applyFont="1" applyFill="1" applyBorder="1" applyAlignment="1">
      <alignment vertical="center" wrapText="1"/>
    </xf>
    <xf numFmtId="3" fontId="4" fillId="2" borderId="15" xfId="0" applyNumberFormat="1" applyFont="1" applyFill="1" applyBorder="1" applyAlignment="1">
      <alignment horizontal="center" vertical="center"/>
    </xf>
    <xf numFmtId="9" fontId="4" fillId="2" borderId="9" xfId="2" applyFont="1" applyFill="1" applyBorder="1" applyAlignment="1">
      <alignment horizontal="center" vertical="center" wrapText="1"/>
    </xf>
    <xf numFmtId="0" fontId="7" fillId="9" borderId="10" xfId="0" quotePrefix="1" applyFont="1" applyFill="1" applyBorder="1" applyAlignment="1">
      <alignment horizontal="left" vertical="top"/>
    </xf>
    <xf numFmtId="0" fontId="18" fillId="7" borderId="0" xfId="0" applyFont="1" applyFill="1" applyAlignment="1">
      <alignment horizontal="left"/>
    </xf>
    <xf numFmtId="0" fontId="20" fillId="7" borderId="0" xfId="0" applyFont="1" applyFill="1"/>
    <xf numFmtId="9" fontId="23" fillId="0" borderId="0" xfId="0" applyNumberFormat="1" applyFont="1"/>
    <xf numFmtId="164" fontId="3" fillId="0" borderId="0" xfId="0" applyNumberFormat="1" applyFont="1"/>
    <xf numFmtId="0" fontId="4" fillId="19" borderId="0" xfId="0" applyFont="1" applyFill="1" applyAlignment="1">
      <alignment horizontal="center" vertical="center"/>
    </xf>
    <xf numFmtId="0" fontId="4" fillId="15" borderId="1" xfId="0" applyFont="1" applyFill="1" applyBorder="1" applyAlignment="1">
      <alignment horizontal="center" vertical="center"/>
    </xf>
    <xf numFmtId="167" fontId="1" fillId="0" borderId="0" xfId="0" applyNumberFormat="1" applyFont="1" applyAlignment="1">
      <alignment horizontal="center" vertical="center"/>
    </xf>
    <xf numFmtId="170" fontId="1" fillId="0" borderId="0" xfId="1" applyNumberFormat="1"/>
    <xf numFmtId="1" fontId="5" fillId="2" borderId="5" xfId="0" applyNumberFormat="1" applyFont="1" applyFill="1" applyBorder="1" applyAlignment="1">
      <alignment horizontal="center"/>
    </xf>
    <xf numFmtId="1" fontId="5" fillId="2" borderId="2" xfId="0" applyNumberFormat="1" applyFont="1" applyFill="1" applyBorder="1" applyAlignment="1">
      <alignment horizontal="center"/>
    </xf>
    <xf numFmtId="1" fontId="5" fillId="2" borderId="12" xfId="0" applyNumberFormat="1" applyFont="1" applyFill="1" applyBorder="1" applyAlignment="1">
      <alignment horizontal="center"/>
    </xf>
    <xf numFmtId="2" fontId="3" fillId="0" borderId="0" xfId="0" applyNumberFormat="1" applyFont="1"/>
    <xf numFmtId="2" fontId="3" fillId="0" borderId="1" xfId="0" applyNumberFormat="1" applyFont="1" applyBorder="1"/>
    <xf numFmtId="2" fontId="14" fillId="0" borderId="0" xfId="0" applyNumberFormat="1" applyFont="1"/>
    <xf numFmtId="2" fontId="0" fillId="13" borderId="0" xfId="0" applyNumberFormat="1" applyFill="1"/>
    <xf numFmtId="2" fontId="23" fillId="0" borderId="0" xfId="0" applyNumberFormat="1" applyFont="1"/>
    <xf numFmtId="2" fontId="1" fillId="0" borderId="0" xfId="0" applyNumberFormat="1" applyFont="1"/>
    <xf numFmtId="2" fontId="0" fillId="17" borderId="0" xfId="0" applyNumberFormat="1" applyFill="1"/>
    <xf numFmtId="2" fontId="0" fillId="0" borderId="0" xfId="1" applyNumberFormat="1" applyFont="1"/>
    <xf numFmtId="1" fontId="5" fillId="2" borderId="8" xfId="0" applyNumberFormat="1" applyFont="1" applyFill="1" applyBorder="1" applyAlignment="1">
      <alignment horizontal="center" vertical="center"/>
    </xf>
    <xf numFmtId="1" fontId="5" fillId="2" borderId="9" xfId="0" applyNumberFormat="1" applyFont="1" applyFill="1" applyBorder="1" applyAlignment="1">
      <alignment horizontal="center" vertical="center"/>
    </xf>
    <xf numFmtId="166" fontId="4" fillId="2" borderId="14" xfId="0" applyNumberFormat="1" applyFont="1" applyFill="1" applyBorder="1" applyAlignment="1">
      <alignment horizontal="center" vertical="center"/>
    </xf>
    <xf numFmtId="1" fontId="5" fillId="2" borderId="2" xfId="2" applyNumberFormat="1" applyFont="1" applyFill="1" applyBorder="1" applyAlignment="1">
      <alignment horizontal="center" wrapText="1"/>
    </xf>
    <xf numFmtId="0" fontId="0" fillId="0" borderId="0" xfId="1" applyNumberFormat="1" applyFont="1"/>
    <xf numFmtId="9" fontId="1" fillId="0" borderId="0" xfId="0" applyNumberFormat="1" applyFont="1"/>
    <xf numFmtId="0" fontId="33" fillId="0" borderId="0" xfId="0" applyFont="1" applyAlignment="1">
      <alignment vertical="center"/>
    </xf>
    <xf numFmtId="0" fontId="0" fillId="0" borderId="0" xfId="0" applyAlignment="1">
      <alignment horizontal="center" vertical="center"/>
    </xf>
    <xf numFmtId="0" fontId="0" fillId="0" borderId="0" xfId="0" applyAlignment="1">
      <alignment horizontal="center"/>
    </xf>
    <xf numFmtId="0" fontId="14" fillId="0" borderId="0" xfId="0" applyFont="1" applyAlignment="1">
      <alignment vertical="center"/>
    </xf>
    <xf numFmtId="0" fontId="14" fillId="0" borderId="0" xfId="0" applyFont="1" applyAlignment="1">
      <alignment vertical="top"/>
    </xf>
    <xf numFmtId="9" fontId="1" fillId="8" borderId="0" xfId="2" applyFont="1" applyFill="1"/>
    <xf numFmtId="9" fontId="1" fillId="9" borderId="0" xfId="2" applyFont="1" applyFill="1"/>
    <xf numFmtId="164" fontId="1" fillId="0" borderId="0" xfId="1" applyNumberFormat="1" applyFont="1"/>
    <xf numFmtId="9" fontId="1" fillId="17" borderId="0" xfId="2" applyFont="1" applyFill="1"/>
    <xf numFmtId="164" fontId="1" fillId="8" borderId="0" xfId="1" applyNumberFormat="1" applyFont="1" applyFill="1"/>
    <xf numFmtId="0" fontId="1" fillId="8" borderId="0" xfId="2" applyNumberFormat="1" applyFont="1" applyFill="1"/>
    <xf numFmtId="164" fontId="1" fillId="17" borderId="0" xfId="1" applyNumberFormat="1" applyFont="1" applyFill="1"/>
    <xf numFmtId="0" fontId="4" fillId="0" borderId="2" xfId="0" applyFont="1" applyBorder="1" applyAlignment="1">
      <alignment horizontal="center" vertical="center"/>
    </xf>
    <xf numFmtId="14" fontId="3" fillId="3" borderId="0" xfId="0" applyNumberFormat="1" applyFont="1" applyFill="1" applyAlignment="1">
      <alignment horizontal="left" vertical="center"/>
    </xf>
    <xf numFmtId="170" fontId="0" fillId="8" borderId="0" xfId="1" applyNumberFormat="1" applyFont="1" applyFill="1"/>
    <xf numFmtId="170" fontId="3" fillId="0" borderId="0" xfId="0" applyNumberFormat="1" applyFont="1"/>
    <xf numFmtId="165" fontId="0" fillId="0" borderId="0" xfId="0" applyNumberFormat="1"/>
    <xf numFmtId="165" fontId="1" fillId="0" borderId="0" xfId="0" applyNumberFormat="1" applyFont="1"/>
    <xf numFmtId="0" fontId="18" fillId="7" borderId="0" xfId="0" applyFont="1" applyFill="1" applyAlignment="1">
      <alignment horizontal="left" vertical="center" wrapText="1"/>
    </xf>
    <xf numFmtId="0" fontId="18" fillId="7" borderId="0" xfId="0" applyFont="1" applyFill="1" applyAlignment="1">
      <alignment horizontal="left" wrapText="1"/>
    </xf>
    <xf numFmtId="0" fontId="19" fillId="7" borderId="0" xfId="0" applyFont="1" applyFill="1" applyAlignment="1">
      <alignment horizontal="left" wrapText="1"/>
    </xf>
    <xf numFmtId="0" fontId="19" fillId="2" borderId="0" xfId="0" applyFont="1" applyFill="1" applyAlignment="1">
      <alignment shrinkToFit="1"/>
    </xf>
    <xf numFmtId="0" fontId="37" fillId="7" borderId="0" xfId="0" applyFont="1" applyFill="1" applyAlignment="1">
      <alignment horizontal="left" wrapText="1"/>
    </xf>
    <xf numFmtId="0" fontId="4" fillId="18" borderId="15" xfId="0" applyFont="1" applyFill="1" applyBorder="1" applyAlignment="1">
      <alignment horizontal="center" vertical="center" wrapText="1"/>
    </xf>
    <xf numFmtId="0" fontId="0" fillId="0" borderId="9" xfId="0" applyBorder="1" applyAlignment="1">
      <alignment horizontal="center" vertical="center"/>
    </xf>
    <xf numFmtId="168" fontId="4" fillId="15" borderId="12" xfId="0" applyNumberFormat="1" applyFont="1" applyFill="1" applyBorder="1" applyAlignment="1">
      <alignment horizontal="center" vertical="top"/>
    </xf>
    <xf numFmtId="0" fontId="0" fillId="0" borderId="13" xfId="0" applyBorder="1" applyAlignment="1">
      <alignment vertical="top"/>
    </xf>
    <xf numFmtId="168" fontId="4" fillId="15" borderId="26" xfId="0" applyNumberFormat="1" applyFont="1" applyFill="1" applyBorder="1" applyAlignment="1">
      <alignment horizontal="left" vertical="center"/>
    </xf>
    <xf numFmtId="0" fontId="0" fillId="0" borderId="4" xfId="0" applyBorder="1" applyAlignment="1">
      <alignment vertical="center"/>
    </xf>
    <xf numFmtId="0" fontId="19" fillId="2" borderId="0" xfId="0" applyFont="1" applyFill="1" applyAlignment="1">
      <alignment horizontal="left" vertical="center" wrapText="1"/>
    </xf>
    <xf numFmtId="0" fontId="18" fillId="2" borderId="0" xfId="0" applyFont="1" applyFill="1" applyAlignment="1">
      <alignment horizontal="left" vertical="center" wrapText="1"/>
    </xf>
    <xf numFmtId="0" fontId="0" fillId="0" borderId="6" xfId="0" applyBorder="1" applyAlignment="1">
      <alignment vertical="center"/>
    </xf>
    <xf numFmtId="0" fontId="4" fillId="15" borderId="17" xfId="0" applyFont="1" applyFill="1" applyBorder="1" applyAlignment="1">
      <alignment horizontal="center" vertical="center"/>
    </xf>
    <xf numFmtId="0" fontId="4" fillId="15" borderId="13" xfId="0" applyFont="1" applyFill="1" applyBorder="1" applyAlignment="1">
      <alignment horizontal="center" vertical="center"/>
    </xf>
    <xf numFmtId="0" fontId="33" fillId="0" borderId="0" xfId="0" applyFont="1" applyAlignment="1">
      <alignment vertical="center"/>
    </xf>
    <xf numFmtId="0" fontId="0" fillId="0" borderId="0" xfId="0"/>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4" fillId="0" borderId="0" xfId="0" applyFont="1" applyAlignment="1">
      <alignment vertical="center"/>
    </xf>
    <xf numFmtId="0" fontId="29" fillId="0" borderId="12" xfId="0" applyFont="1" applyBorder="1" applyAlignment="1">
      <alignment horizontal="center"/>
    </xf>
    <xf numFmtId="0" fontId="29" fillId="0" borderId="17" xfId="0" applyFont="1" applyBorder="1" applyAlignment="1">
      <alignment horizontal="center"/>
    </xf>
    <xf numFmtId="0" fontId="28" fillId="0" borderId="18" xfId="0" applyFont="1" applyBorder="1" applyAlignment="1">
      <alignment horizontal="center"/>
    </xf>
    <xf numFmtId="0" fontId="28" fillId="0" borderId="19" xfId="0" applyFont="1" applyBorder="1" applyAlignment="1">
      <alignment horizontal="center"/>
    </xf>
    <xf numFmtId="0" fontId="6" fillId="0" borderId="0" xfId="0" applyFont="1" applyAlignment="1">
      <alignment horizontal="left" wrapText="1"/>
    </xf>
    <xf numFmtId="0" fontId="6" fillId="0" borderId="0" xfId="0" quotePrefix="1" applyFont="1" applyAlignment="1">
      <alignment horizontal="left" wrapText="1"/>
    </xf>
    <xf numFmtId="0" fontId="3" fillId="0" borderId="18" xfId="0" applyFont="1" applyBorder="1" applyAlignment="1">
      <alignment horizontal="center"/>
    </xf>
    <xf numFmtId="0" fontId="3" fillId="0" borderId="19" xfId="0" applyFont="1" applyBorder="1" applyAlignment="1">
      <alignment horizontal="center"/>
    </xf>
    <xf numFmtId="0" fontId="4" fillId="0" borderId="10" xfId="0" applyFont="1" applyBorder="1" applyAlignment="1">
      <alignment horizontal="left" wrapText="1"/>
    </xf>
    <xf numFmtId="0" fontId="4" fillId="0" borderId="3" xfId="0" applyFont="1" applyBorder="1" applyAlignment="1">
      <alignment horizontal="left" wrapText="1"/>
    </xf>
    <xf numFmtId="0" fontId="28" fillId="0" borderId="16" xfId="0" applyFont="1" applyBorder="1" applyAlignment="1">
      <alignment horizontal="center"/>
    </xf>
    <xf numFmtId="0" fontId="1" fillId="0" borderId="12" xfId="0" applyFont="1" applyBorder="1" applyAlignment="1">
      <alignment horizontal="center"/>
    </xf>
    <xf numFmtId="0" fontId="0" fillId="0" borderId="13" xfId="0" applyBorder="1" applyAlignment="1">
      <alignment horizontal="center"/>
    </xf>
    <xf numFmtId="0" fontId="1" fillId="12" borderId="12" xfId="0" applyFont="1" applyFill="1" applyBorder="1" applyAlignment="1">
      <alignment horizontal="center"/>
    </xf>
    <xf numFmtId="0" fontId="1" fillId="12" borderId="17" xfId="0" applyFont="1" applyFill="1" applyBorder="1" applyAlignment="1">
      <alignment horizontal="center"/>
    </xf>
    <xf numFmtId="0" fontId="0" fillId="12" borderId="17" xfId="0" applyFill="1" applyBorder="1" applyAlignment="1">
      <alignment horizontal="center"/>
    </xf>
    <xf numFmtId="0" fontId="0" fillId="12" borderId="13" xfId="0" applyFill="1" applyBorder="1" applyAlignment="1">
      <alignment horizontal="center"/>
    </xf>
    <xf numFmtId="0" fontId="1" fillId="10" borderId="14" xfId="0" applyFont="1" applyFill="1" applyBorder="1" applyAlignment="1">
      <alignment horizontal="center" wrapText="1"/>
    </xf>
    <xf numFmtId="0" fontId="1" fillId="11" borderId="14" xfId="0" applyFont="1" applyFill="1" applyBorder="1" applyAlignment="1">
      <alignment horizontal="center" wrapText="1"/>
    </xf>
  </cellXfs>
  <cellStyles count="3">
    <cellStyle name="Comma" xfId="1" builtinId="3"/>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customXml" Target="../customXml/item1.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externalLink" Target="externalLinks/externalLink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externalLink" Target="externalLinks/externalLink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styles" Target="styles.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customXml" Target="../customXml/item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Soybean Exports Sales and Shipments vs. 3-yr Average</a:t>
            </a:r>
          </a:p>
        </c:rich>
      </c:tx>
      <c:overlay val="1"/>
    </c:title>
    <c:autoTitleDeleted val="0"/>
    <c:plotArea>
      <c:layout>
        <c:manualLayout>
          <c:layoutTarget val="inner"/>
          <c:xMode val="edge"/>
          <c:yMode val="edge"/>
          <c:x val="9.1551044499799811E-2"/>
          <c:y val="0.12258134698657999"/>
          <c:w val="0.81475658936905149"/>
          <c:h val="0.68765365363754549"/>
        </c:manualLayout>
      </c:layout>
      <c:lineChart>
        <c:grouping val="standard"/>
        <c:varyColors val="0"/>
        <c:ser>
          <c:idx val="0"/>
          <c:order val="0"/>
          <c:tx>
            <c:strRef>
              <c:f>'2012-13 weekly analysis'!$E$12</c:f>
              <c:strCache>
                <c:ptCount val="1"/>
                <c:pt idx="0">
                  <c:v>Sales Needed to Meet WASDE</c:v>
                </c:pt>
              </c:strCache>
            </c:strRef>
          </c:tx>
          <c:spPr>
            <a:ln>
              <a:solidFill>
                <a:srgbClr val="C0000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analysis'!$E$13:$E$64</c:f>
              <c:numCache>
                <c:formatCode>_(* #,##0_);_(* \(#,##0\);_(* "-"??_);_(@_)</c:formatCode>
                <c:ptCount val="52"/>
                <c:pt idx="0">
                  <c:v>20724.7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BB11-4E94-AC8A-1410DF92FCA2}"/>
            </c:ext>
          </c:extLst>
        </c:ser>
        <c:ser>
          <c:idx val="2"/>
          <c:order val="1"/>
          <c:tx>
            <c:strRef>
              <c:f>'2012-13 weekly analysis'!$F$12</c:f>
              <c:strCache>
                <c:ptCount val="1"/>
                <c:pt idx="0">
                  <c:v>Shipments Needed to Meet WASDE</c:v>
                </c:pt>
              </c:strCache>
            </c:strRef>
          </c:tx>
          <c:spPr>
            <a:ln>
              <a:solidFill>
                <a:srgbClr val="7030A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analysis'!$F$13:$F$64</c:f>
              <c:numCache>
                <c:formatCode>_(* #,##0_);_(* \(#,##0\);_(* "-"??_);_(@_)</c:formatCode>
                <c:ptCount val="52"/>
                <c:pt idx="0">
                  <c:v>339.4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BB11-4E94-AC8A-1410DF92FCA2}"/>
            </c:ext>
          </c:extLst>
        </c:ser>
        <c:ser>
          <c:idx val="1"/>
          <c:order val="2"/>
          <c:tx>
            <c:strRef>
              <c:f>'2012-13 weekly analysis'!$G$12</c:f>
              <c:strCache>
                <c:ptCount val="1"/>
                <c:pt idx="0">
                  <c:v>Actual Export Sales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analysis'!$G$13:$G$64</c:f>
              <c:numCache>
                <c:formatCode>_(* #,##0_);_(* \(#,##0\);_(* "-"??_);_(@_)</c:formatCode>
                <c:ptCount val="52"/>
                <c:pt idx="0">
                  <c:v>20724.7</c:v>
                </c:pt>
                <c:pt idx="1">
                  <c:v>21437</c:v>
                </c:pt>
                <c:pt idx="2">
                  <c:v>22236.5</c:v>
                </c:pt>
                <c:pt idx="3">
                  <c:v>23467.899999999998</c:v>
                </c:pt>
                <c:pt idx="4">
                  <c:v>23968.5</c:v>
                </c:pt>
                <c:pt idx="5">
                  <c:v>24491.800000000003</c:v>
                </c:pt>
                <c:pt idx="6">
                  <c:v>25014.1</c:v>
                </c:pt>
                <c:pt idx="7">
                  <c:v>25755.200000000001</c:v>
                </c:pt>
                <c:pt idx="8">
                  <c:v>25941.599999999999</c:v>
                </c:pt>
                <c:pt idx="9">
                  <c:v>26501.3</c:v>
                </c:pt>
                <c:pt idx="10">
                  <c:v>27044.9</c:v>
                </c:pt>
                <c:pt idx="11">
                  <c:v>27360</c:v>
                </c:pt>
                <c:pt idx="12">
                  <c:v>28404.2</c:v>
                </c:pt>
                <c:pt idx="13">
                  <c:v>29723.599999999999</c:v>
                </c:pt>
                <c:pt idx="14">
                  <c:v>30343.1</c:v>
                </c:pt>
                <c:pt idx="15">
                  <c:v>30430.100000000002</c:v>
                </c:pt>
                <c:pt idx="16">
                  <c:v>30769.4</c:v>
                </c:pt>
              </c:numCache>
            </c:numRef>
          </c:val>
          <c:smooth val="0"/>
          <c:extLst>
            <c:ext xmlns:c16="http://schemas.microsoft.com/office/drawing/2014/chart" uri="{C3380CC4-5D6E-409C-BE32-E72D297353CC}">
              <c16:uniqueId val="{00000002-BB11-4E94-AC8A-1410DF92FCA2}"/>
            </c:ext>
          </c:extLst>
        </c:ser>
        <c:ser>
          <c:idx val="3"/>
          <c:order val="3"/>
          <c:tx>
            <c:strRef>
              <c:f>'2012-13 weekly analysis'!$T$12</c:f>
              <c:strCache>
                <c:ptCount val="1"/>
                <c:pt idx="0">
                  <c:v>Cumulative Weekly Inspections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analysis'!$T$13:$T$64</c:f>
              <c:numCache>
                <c:formatCode>#,##0_);\(#,##0\)</c:formatCode>
                <c:ptCount val="52"/>
                <c:pt idx="0">
                  <c:v>353.35149863760216</c:v>
                </c:pt>
                <c:pt idx="1">
                  <c:v>626.73024523160757</c:v>
                </c:pt>
                <c:pt idx="2">
                  <c:v>968.69209809264294</c:v>
                </c:pt>
                <c:pt idx="3">
                  <c:v>2109.4005449591277</c:v>
                </c:pt>
                <c:pt idx="4">
                  <c:v>3355.8583106267024</c:v>
                </c:pt>
                <c:pt idx="5">
                  <c:v>4938.1743869209804</c:v>
                </c:pt>
                <c:pt idx="6">
                  <c:v>6667.4114441416887</c:v>
                </c:pt>
                <c:pt idx="7">
                  <c:v>8408.4741144414165</c:v>
                </c:pt>
                <c:pt idx="8">
                  <c:v>9983.5967302452318</c:v>
                </c:pt>
                <c:pt idx="9">
                  <c:v>11686.158038147139</c:v>
                </c:pt>
                <c:pt idx="10">
                  <c:v>13451.062670299729</c:v>
                </c:pt>
                <c:pt idx="11">
                  <c:v>14722.997275204361</c:v>
                </c:pt>
                <c:pt idx="12">
                  <c:v>16088.174386920982</c:v>
                </c:pt>
                <c:pt idx="13">
                  <c:v>17379.237057220711</c:v>
                </c:pt>
                <c:pt idx="14">
                  <c:v>18443.160762942782</c:v>
                </c:pt>
                <c:pt idx="15">
                  <c:v>19680.108991825615</c:v>
                </c:pt>
                <c:pt idx="16">
                  <c:v>20658.065395095371</c:v>
                </c:pt>
              </c:numCache>
            </c:numRef>
          </c:val>
          <c:smooth val="0"/>
          <c:extLst>
            <c:ext xmlns:c16="http://schemas.microsoft.com/office/drawing/2014/chart" uri="{C3380CC4-5D6E-409C-BE32-E72D297353CC}">
              <c16:uniqueId val="{00000003-BB11-4E94-AC8A-1410DF92FCA2}"/>
            </c:ext>
          </c:extLst>
        </c:ser>
        <c:ser>
          <c:idx val="4"/>
          <c:order val="4"/>
          <c:tx>
            <c:strRef>
              <c:f>TOTAL!$N$2:$N$3</c:f>
              <c:strCache>
                <c:ptCount val="2"/>
                <c:pt idx="0">
                  <c:v>new crop</c:v>
                </c:pt>
                <c:pt idx="1">
                  <c:v>Next Year</c:v>
                </c:pt>
              </c:strCache>
            </c:strRef>
          </c:tx>
          <c:marker>
            <c:symbol val="none"/>
          </c:marker>
          <c:val>
            <c:numRef>
              <c:f>TOTAL!$N$332:$N$383</c:f>
              <c:numCache>
                <c:formatCode>_(* #,##0_);_(* \(#,##0\);_(* "-"??_);_(@_)</c:formatCode>
                <c:ptCount val="52"/>
              </c:numCache>
            </c:numRef>
          </c:val>
          <c:smooth val="0"/>
          <c:extLst>
            <c:ext xmlns:c16="http://schemas.microsoft.com/office/drawing/2014/chart" uri="{C3380CC4-5D6E-409C-BE32-E72D297353CC}">
              <c16:uniqueId val="{00000004-BB11-4E94-AC8A-1410DF92FCA2}"/>
            </c:ext>
          </c:extLst>
        </c:ser>
        <c:ser>
          <c:idx val="5"/>
          <c:order val="5"/>
          <c:tx>
            <c:strRef>
              <c:f>TOTAL!$O$2:$O$3</c:f>
              <c:strCache>
                <c:ptCount val="2"/>
                <c:pt idx="0">
                  <c:v>new crop</c:v>
                </c:pt>
                <c:pt idx="1">
                  <c:v>Next Year</c:v>
                </c:pt>
              </c:strCache>
            </c:strRef>
          </c:tx>
          <c:marker>
            <c:symbol val="none"/>
          </c:marker>
          <c:val>
            <c:numRef>
              <c:f>TOTAL!$O$332:$O$383</c:f>
              <c:numCache>
                <c:formatCode>_(* #,##0_);_(* \(#,##0\);_(* "-"??_);_(@_)</c:formatCode>
                <c:ptCount val="52"/>
              </c:numCache>
            </c:numRef>
          </c:val>
          <c:smooth val="0"/>
          <c:extLst>
            <c:ext xmlns:c16="http://schemas.microsoft.com/office/drawing/2014/chart" uri="{C3380CC4-5D6E-409C-BE32-E72D297353CC}">
              <c16:uniqueId val="{00000005-BB11-4E94-AC8A-1410DF92FCA2}"/>
            </c:ext>
          </c:extLst>
        </c:ser>
        <c:dLbls>
          <c:showLegendKey val="0"/>
          <c:showVal val="0"/>
          <c:showCatName val="0"/>
          <c:showSerName val="0"/>
          <c:showPercent val="0"/>
          <c:showBubbleSize val="0"/>
        </c:dLbls>
        <c:smooth val="0"/>
        <c:axId val="433520536"/>
        <c:axId val="1"/>
      </c:lineChart>
      <c:dateAx>
        <c:axId val="433520536"/>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3520536"/>
        <c:crosses val="autoZero"/>
        <c:crossBetween val="between"/>
      </c:valAx>
      <c:spPr>
        <a:noFill/>
        <a:ln w="25400">
          <a:noFill/>
        </a:ln>
      </c:spPr>
    </c:plotArea>
    <c:legend>
      <c:legendPos val="r"/>
      <c:layout>
        <c:manualLayout>
          <c:xMode val="edge"/>
          <c:yMode val="edge"/>
          <c:x val="0.47066353312978731"/>
          <c:y val="0.46060690898486173"/>
          <c:w val="0.52423496170121586"/>
          <c:h val="0.4929303534027944"/>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70</xdr:row>
      <xdr:rowOff>0</xdr:rowOff>
    </xdr:from>
    <xdr:to>
      <xdr:col>11</xdr:col>
      <xdr:colOff>219075</xdr:colOff>
      <xdr:row>99</xdr:row>
      <xdr:rowOff>19050</xdr:rowOff>
    </xdr:to>
    <xdr:graphicFrame macro="">
      <xdr:nvGraphicFramePr>
        <xdr:cNvPr id="1031" name="Chart 2">
          <a:extLst>
            <a:ext uri="{FF2B5EF4-FFF2-40B4-BE49-F238E27FC236}">
              <a16:creationId xmlns:a16="http://schemas.microsoft.com/office/drawing/2014/main" id="{8F434FBE-C74E-4C99-9796-FD5282451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0.14412</cdr:x>
      <cdr:y>0.54072</cdr:y>
    </cdr:from>
    <cdr:to>
      <cdr:x>0.50143</cdr:x>
      <cdr:y>0.58858</cdr:y>
    </cdr:to>
    <cdr:sp macro="" textlink="">
      <cdr:nvSpPr>
        <cdr:cNvPr id="2" name="TextBox 1"/>
        <cdr:cNvSpPr txBox="1"/>
      </cdr:nvSpPr>
      <cdr:spPr>
        <a:xfrm xmlns:a="http://schemas.openxmlformats.org/drawingml/2006/main">
          <a:off x="1059180" y="647700"/>
          <a:ext cx="2933700" cy="655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0.10779</cdr:x>
      <cdr:y>0.52698</cdr:y>
    </cdr:from>
    <cdr:to>
      <cdr:x>0.41002</cdr:x>
      <cdr:y>0.59865</cdr:y>
    </cdr:to>
    <cdr:sp macro="" textlink="">
      <cdr:nvSpPr>
        <cdr:cNvPr id="3" name="TextBox 1"/>
        <cdr:cNvSpPr txBox="1"/>
      </cdr:nvSpPr>
      <cdr:spPr>
        <a:xfrm xmlns:a="http://schemas.openxmlformats.org/drawingml/2006/main">
          <a:off x="721360" y="568960"/>
          <a:ext cx="2463800" cy="878840"/>
        </a:xfrm>
        <a:prstGeom xmlns:a="http://schemas.openxmlformats.org/drawingml/2006/main" prst="rect">
          <a:avLst/>
        </a:prstGeom>
        <a:solidFill xmlns:a="http://schemas.openxmlformats.org/drawingml/2006/main">
          <a:srgbClr val="FFFF99"/>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000"/>
            </a:lnSpc>
          </a:pPr>
          <a:r>
            <a:rPr lang="en-US" sz="1100" b="1"/>
            <a:t>Week ending 1/03/13:</a:t>
          </a:r>
          <a:r>
            <a:rPr lang="en-US" sz="1100"/>
            <a:t> </a:t>
          </a:r>
          <a:r>
            <a:rPr lang="en-US" sz="1100" b="1" u="sng">
              <a:solidFill>
                <a:srgbClr val="FF0000"/>
              </a:solidFill>
            </a:rPr>
            <a:t>Total</a:t>
          </a:r>
          <a:r>
            <a:rPr lang="en-US" sz="1100" b="1" u="sng" baseline="0">
              <a:solidFill>
                <a:srgbClr val="FF0000"/>
              </a:solidFill>
            </a:rPr>
            <a:t> export sales:</a:t>
          </a:r>
          <a:r>
            <a:rPr lang="en-US" sz="1100" baseline="0"/>
            <a:t> up 27% from last year, up 2% from 3-yr ave.  </a:t>
          </a:r>
          <a:r>
            <a:rPr lang="en-US" sz="1100" b="1" u="sng" baseline="0">
              <a:solidFill>
                <a:srgbClr val="7030A0"/>
              </a:solidFill>
            </a:rPr>
            <a:t>Shipped exports</a:t>
          </a:r>
          <a:r>
            <a:rPr lang="en-US" sz="1100" baseline="0"/>
            <a:t>: up 40% from last year and 19% from 3-yr ave.</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New%20GTR%202\River%20Analysis\New%20Table13_cor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R Corn Table"/>
      <sheetName val="Total"/>
      <sheetName val="Japan"/>
      <sheetName val="Mexico"/>
      <sheetName val="Taiwan"/>
      <sheetName val="Korea"/>
      <sheetName val="China"/>
      <sheetName val="Venezuela"/>
      <sheetName val="Egypt"/>
      <sheetName val="DATA"/>
      <sheetName val="Summary"/>
      <sheetName val=""/>
      <sheetName val="Sheet2"/>
      <sheetName val="River Analysis"/>
      <sheetName val="River Analysis Summary Table"/>
      <sheetName val="Sheet1"/>
    </sheetNames>
    <sheetDataSet>
      <sheetData sheetId="0"/>
      <sheetData sheetId="1">
        <row r="1">
          <cell r="B1" t="str">
            <v>3-Year Ave,</v>
          </cell>
        </row>
        <row r="360">
          <cell r="A360">
            <v>41158</v>
          </cell>
        </row>
        <row r="361">
          <cell r="A361">
            <v>41165</v>
          </cell>
        </row>
        <row r="362">
          <cell r="A362">
            <v>41172</v>
          </cell>
        </row>
        <row r="363">
          <cell r="A363">
            <v>41179</v>
          </cell>
        </row>
        <row r="364">
          <cell r="A364">
            <v>41186</v>
          </cell>
        </row>
        <row r="365">
          <cell r="A365">
            <v>41193</v>
          </cell>
        </row>
        <row r="366">
          <cell r="A366">
            <v>41200</v>
          </cell>
        </row>
        <row r="367">
          <cell r="A367">
            <v>41207</v>
          </cell>
        </row>
        <row r="368">
          <cell r="A368">
            <v>41214</v>
          </cell>
        </row>
        <row r="369">
          <cell r="A369">
            <v>41221</v>
          </cell>
        </row>
        <row r="370">
          <cell r="A370">
            <v>41228</v>
          </cell>
        </row>
        <row r="371">
          <cell r="A371">
            <v>41235</v>
          </cell>
        </row>
        <row r="372">
          <cell r="A372">
            <v>41242</v>
          </cell>
        </row>
        <row r="373">
          <cell r="A373">
            <v>41249</v>
          </cell>
        </row>
        <row r="374">
          <cell r="A374">
            <v>41256</v>
          </cell>
        </row>
        <row r="375">
          <cell r="A375">
            <v>41263</v>
          </cell>
        </row>
        <row r="376">
          <cell r="A376">
            <v>41270</v>
          </cell>
        </row>
        <row r="377">
          <cell r="A377">
            <v>41277</v>
          </cell>
        </row>
        <row r="378">
          <cell r="A378">
            <v>41284</v>
          </cell>
        </row>
        <row r="379">
          <cell r="A379">
            <v>41291</v>
          </cell>
        </row>
        <row r="380">
          <cell r="A380">
            <v>41298</v>
          </cell>
        </row>
        <row r="381">
          <cell r="A381">
            <v>41305</v>
          </cell>
        </row>
        <row r="382">
          <cell r="A382">
            <v>41312</v>
          </cell>
        </row>
        <row r="383">
          <cell r="A383">
            <v>41319</v>
          </cell>
        </row>
        <row r="384">
          <cell r="A384">
            <v>41326</v>
          </cell>
        </row>
        <row r="385">
          <cell r="A385">
            <v>41333</v>
          </cell>
        </row>
        <row r="386">
          <cell r="A386">
            <v>41340</v>
          </cell>
        </row>
        <row r="387">
          <cell r="A387">
            <v>41347</v>
          </cell>
        </row>
        <row r="388">
          <cell r="A388">
            <v>41354</v>
          </cell>
        </row>
        <row r="389">
          <cell r="A389">
            <v>41361</v>
          </cell>
        </row>
        <row r="390">
          <cell r="A390">
            <v>41368</v>
          </cell>
        </row>
        <row r="391">
          <cell r="A391">
            <v>41375</v>
          </cell>
        </row>
        <row r="392">
          <cell r="A392">
            <v>41382</v>
          </cell>
        </row>
        <row r="393">
          <cell r="A393">
            <v>41389</v>
          </cell>
        </row>
        <row r="394">
          <cell r="A394">
            <v>41396</v>
          </cell>
        </row>
        <row r="395">
          <cell r="A395">
            <v>41403</v>
          </cell>
        </row>
        <row r="396">
          <cell r="A396">
            <v>41410</v>
          </cell>
        </row>
        <row r="397">
          <cell r="A397">
            <v>41417</v>
          </cell>
        </row>
        <row r="398">
          <cell r="A398">
            <v>41424</v>
          </cell>
        </row>
        <row r="399">
          <cell r="A399">
            <v>41431</v>
          </cell>
        </row>
        <row r="400">
          <cell r="A400">
            <v>41438</v>
          </cell>
        </row>
        <row r="401">
          <cell r="A401">
            <v>41445</v>
          </cell>
        </row>
        <row r="402">
          <cell r="A402">
            <v>41452</v>
          </cell>
        </row>
        <row r="403">
          <cell r="A403">
            <v>41459</v>
          </cell>
        </row>
        <row r="404">
          <cell r="A404">
            <v>41466</v>
          </cell>
        </row>
        <row r="405">
          <cell r="A405">
            <v>41473</v>
          </cell>
        </row>
        <row r="406">
          <cell r="A406">
            <v>41480</v>
          </cell>
        </row>
        <row r="407">
          <cell r="A407">
            <v>41487</v>
          </cell>
        </row>
        <row r="408">
          <cell r="A408">
            <v>41494</v>
          </cell>
        </row>
        <row r="409">
          <cell r="A409">
            <v>41501</v>
          </cell>
        </row>
        <row r="410">
          <cell r="A410">
            <v>41508</v>
          </cell>
        </row>
        <row r="411">
          <cell r="A411">
            <v>41515</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D6">
            <v>463</v>
          </cell>
          <cell r="G6">
            <v>10999</v>
          </cell>
          <cell r="J6">
            <v>12968</v>
          </cell>
          <cell r="M6">
            <v>2413</v>
          </cell>
          <cell r="P6">
            <v>7645.666666666667</v>
          </cell>
          <cell r="S6">
            <v>12510</v>
          </cell>
          <cell r="U6">
            <v>41.11959287531807</v>
          </cell>
          <cell r="X6">
            <v>152.64631043256998</v>
          </cell>
          <cell r="AB6">
            <v>353.35149863760216</v>
          </cell>
          <cell r="AJ6">
            <v>962.76505513146731</v>
          </cell>
        </row>
        <row r="7">
          <cell r="D7">
            <v>9</v>
          </cell>
          <cell r="G7">
            <v>8899</v>
          </cell>
          <cell r="J7">
            <v>10033</v>
          </cell>
          <cell r="M7">
            <v>2513.3333333333335</v>
          </cell>
          <cell r="P7">
            <v>5951</v>
          </cell>
          <cell r="S7">
            <v>9800.6666666666661</v>
          </cell>
          <cell r="U7">
            <v>0</v>
          </cell>
          <cell r="X7">
            <v>632.01017811704844</v>
          </cell>
          <cell r="AB7">
            <v>273.37874659400541</v>
          </cell>
          <cell r="AJ7">
            <v>889.42324003392719</v>
          </cell>
        </row>
        <row r="8">
          <cell r="D8">
            <v>0</v>
          </cell>
          <cell r="G8">
            <v>10974</v>
          </cell>
          <cell r="J8">
            <v>12550</v>
          </cell>
          <cell r="M8">
            <v>0</v>
          </cell>
          <cell r="P8">
            <v>6586.333333333333</v>
          </cell>
          <cell r="S8">
            <v>8262</v>
          </cell>
          <cell r="U8">
            <v>51.984732824427482</v>
          </cell>
          <cell r="X8">
            <v>508.37150127226465</v>
          </cell>
          <cell r="AB8">
            <v>341.96185286103537</v>
          </cell>
          <cell r="AJ8">
            <v>859.29601357082288</v>
          </cell>
        </row>
        <row r="9">
          <cell r="D9">
            <v>11552</v>
          </cell>
          <cell r="G9">
            <v>24541</v>
          </cell>
          <cell r="J9">
            <v>41864</v>
          </cell>
          <cell r="M9">
            <v>837.33333333333337</v>
          </cell>
          <cell r="P9">
            <v>10529.333333333334</v>
          </cell>
          <cell r="S9">
            <v>12294.333333333334</v>
          </cell>
          <cell r="U9">
            <v>0.33078880407124683</v>
          </cell>
          <cell r="X9">
            <v>404.55470737913487</v>
          </cell>
          <cell r="AB9">
            <v>1140.708446866485</v>
          </cell>
          <cell r="AJ9">
            <v>896.32739609838848</v>
          </cell>
        </row>
        <row r="10">
          <cell r="D10">
            <v>16954</v>
          </cell>
          <cell r="G10">
            <v>20349</v>
          </cell>
          <cell r="J10">
            <v>45745</v>
          </cell>
          <cell r="M10">
            <v>762</v>
          </cell>
          <cell r="P10">
            <v>12400.666666666666</v>
          </cell>
          <cell r="S10">
            <v>16387.333333333332</v>
          </cell>
          <cell r="U10">
            <v>0.5089058524173028</v>
          </cell>
          <cell r="X10">
            <v>363.6641221374046</v>
          </cell>
          <cell r="AB10">
            <v>1246.4577656675749</v>
          </cell>
          <cell r="AJ10">
            <v>961.94232400339286</v>
          </cell>
        </row>
        <row r="11">
          <cell r="D11">
            <v>20852</v>
          </cell>
          <cell r="G11">
            <v>24843</v>
          </cell>
          <cell r="J11">
            <v>58071</v>
          </cell>
          <cell r="M11">
            <v>9076.3333333333339</v>
          </cell>
          <cell r="P11">
            <v>15073.666666666666</v>
          </cell>
          <cell r="S11">
            <v>32723.333333333332</v>
          </cell>
          <cell r="U11">
            <v>0.63613231552162852</v>
          </cell>
          <cell r="X11">
            <v>371.95928753180664</v>
          </cell>
          <cell r="AB11">
            <v>1582.3160762942778</v>
          </cell>
          <cell r="AJ11">
            <v>759.34690415606451</v>
          </cell>
        </row>
        <row r="12">
          <cell r="D12">
            <v>15383</v>
          </cell>
          <cell r="G12">
            <v>36393</v>
          </cell>
          <cell r="J12">
            <v>63463</v>
          </cell>
          <cell r="M12">
            <v>19111.333333333332</v>
          </cell>
          <cell r="P12">
            <v>20924</v>
          </cell>
          <cell r="S12">
            <v>50075</v>
          </cell>
          <cell r="U12">
            <v>0.45801526717557256</v>
          </cell>
          <cell r="X12">
            <v>198.93129770992368</v>
          </cell>
          <cell r="AB12">
            <v>1729.2370572207083</v>
          </cell>
          <cell r="AJ12">
            <v>699.43172179813405</v>
          </cell>
        </row>
        <row r="13">
          <cell r="D13">
            <v>15980</v>
          </cell>
          <cell r="G13">
            <v>35477</v>
          </cell>
          <cell r="J13">
            <v>63897</v>
          </cell>
          <cell r="M13">
            <v>19814.666666666668</v>
          </cell>
          <cell r="P13">
            <v>22527.666666666668</v>
          </cell>
          <cell r="S13">
            <v>54867.333333333336</v>
          </cell>
          <cell r="U13">
            <v>0.43256997455470741</v>
          </cell>
          <cell r="X13">
            <v>343.56234096692117</v>
          </cell>
          <cell r="AB13">
            <v>1741.0626702997274</v>
          </cell>
          <cell r="AJ13">
            <v>678.10008481764214</v>
          </cell>
        </row>
        <row r="14">
          <cell r="D14">
            <v>11617</v>
          </cell>
          <cell r="G14">
            <v>38509</v>
          </cell>
          <cell r="J14">
            <v>57807</v>
          </cell>
          <cell r="M14">
            <v>19857.333333333332</v>
          </cell>
          <cell r="P14">
            <v>30117.666666666668</v>
          </cell>
          <cell r="S14">
            <v>62366.666666666664</v>
          </cell>
          <cell r="U14">
            <v>54.783715012722652</v>
          </cell>
          <cell r="X14">
            <v>203.0788804071247</v>
          </cell>
          <cell r="AB14">
            <v>1575.1226158038146</v>
          </cell>
          <cell r="AJ14">
            <v>743.2909245122986</v>
          </cell>
        </row>
        <row r="15">
          <cell r="D15">
            <v>16282</v>
          </cell>
          <cell r="G15">
            <v>38222</v>
          </cell>
          <cell r="J15">
            <v>62484</v>
          </cell>
          <cell r="M15">
            <v>15805.333333333334</v>
          </cell>
          <cell r="P15">
            <v>29714.666666666668</v>
          </cell>
          <cell r="S15">
            <v>57457</v>
          </cell>
          <cell r="U15">
            <v>54.860050890585242</v>
          </cell>
          <cell r="X15">
            <v>145.16539440203564</v>
          </cell>
          <cell r="AB15">
            <v>1702.5613079019072</v>
          </cell>
          <cell r="AJ15">
            <v>712.7735368956744</v>
          </cell>
        </row>
        <row r="16">
          <cell r="D16">
            <v>14029</v>
          </cell>
          <cell r="G16">
            <v>39827</v>
          </cell>
          <cell r="J16">
            <v>64772</v>
          </cell>
          <cell r="M16">
            <v>14045.333333333334</v>
          </cell>
          <cell r="P16">
            <v>37244.333333333336</v>
          </cell>
          <cell r="S16">
            <v>64455</v>
          </cell>
          <cell r="U16">
            <v>65.725190839694662</v>
          </cell>
          <cell r="X16">
            <v>236.33587786259542</v>
          </cell>
          <cell r="AB16">
            <v>1764.9046321525884</v>
          </cell>
          <cell r="AJ16">
            <v>775.67430025445299</v>
          </cell>
        </row>
        <row r="17">
          <cell r="D17">
            <v>9730</v>
          </cell>
          <cell r="G17">
            <v>32678</v>
          </cell>
          <cell r="J17">
            <v>46680</v>
          </cell>
          <cell r="M17">
            <v>11970.666666666666</v>
          </cell>
          <cell r="P17">
            <v>34447</v>
          </cell>
          <cell r="S17">
            <v>59128.666666666664</v>
          </cell>
          <cell r="U17">
            <v>54.656488549618324</v>
          </cell>
          <cell r="X17">
            <v>285.52162849872775</v>
          </cell>
          <cell r="AB17">
            <v>1271.9346049046321</v>
          </cell>
          <cell r="AJ17">
            <v>810.2290076335878</v>
          </cell>
        </row>
        <row r="18">
          <cell r="D18">
            <v>9557</v>
          </cell>
          <cell r="G18">
            <v>34435</v>
          </cell>
          <cell r="J18">
            <v>50102</v>
          </cell>
          <cell r="M18">
            <v>9332.3333333333339</v>
          </cell>
          <cell r="P18">
            <v>30960</v>
          </cell>
          <cell r="S18">
            <v>50319</v>
          </cell>
          <cell r="U18">
            <v>54.885496183206108</v>
          </cell>
          <cell r="X18">
            <v>172.87531806615777</v>
          </cell>
          <cell r="AB18">
            <v>1365.1771117166211</v>
          </cell>
          <cell r="AJ18">
            <v>834.11365564037317</v>
          </cell>
        </row>
        <row r="19">
          <cell r="D19">
            <v>9418</v>
          </cell>
          <cell r="G19">
            <v>29058</v>
          </cell>
          <cell r="J19">
            <v>47382</v>
          </cell>
          <cell r="M19">
            <v>12639.666666666666</v>
          </cell>
          <cell r="P19">
            <v>25396</v>
          </cell>
          <cell r="S19">
            <v>47108</v>
          </cell>
          <cell r="U19">
            <v>0.2544529262086514</v>
          </cell>
          <cell r="X19">
            <v>167.20101781170484</v>
          </cell>
          <cell r="AB19">
            <v>1291.0626702997274</v>
          </cell>
          <cell r="AJ19">
            <v>809.00763358778636</v>
          </cell>
        </row>
        <row r="20">
          <cell r="D20">
            <v>2838</v>
          </cell>
          <cell r="G20">
            <v>26407</v>
          </cell>
          <cell r="J20">
            <v>39046</v>
          </cell>
          <cell r="M20">
            <v>11791.333333333334</v>
          </cell>
          <cell r="P20">
            <v>25837.333333333332</v>
          </cell>
          <cell r="S20">
            <v>46597</v>
          </cell>
          <cell r="U20">
            <v>54.809160305343518</v>
          </cell>
          <cell r="X20">
            <v>326.97201017811705</v>
          </cell>
          <cell r="AB20">
            <v>1063.9237057220707</v>
          </cell>
          <cell r="AJ20">
            <v>855.95419847328253</v>
          </cell>
        </row>
        <row r="21">
          <cell r="D21">
            <v>4788</v>
          </cell>
          <cell r="G21">
            <v>30494</v>
          </cell>
          <cell r="J21">
            <v>45396</v>
          </cell>
          <cell r="M21">
            <v>10064.666666666666</v>
          </cell>
          <cell r="P21">
            <v>20369</v>
          </cell>
          <cell r="S21">
            <v>38796</v>
          </cell>
          <cell r="U21">
            <v>109.89821882951655</v>
          </cell>
          <cell r="X21">
            <v>205.85241730279898</v>
          </cell>
          <cell r="AB21">
            <v>1236.9482288828337</v>
          </cell>
          <cell r="AJ21">
            <v>810.80576759966084</v>
          </cell>
        </row>
        <row r="22">
          <cell r="D22">
            <v>11958</v>
          </cell>
          <cell r="G22">
            <v>19928</v>
          </cell>
          <cell r="J22">
            <v>35891</v>
          </cell>
          <cell r="M22">
            <v>8601.3333333333339</v>
          </cell>
          <cell r="P22">
            <v>26358</v>
          </cell>
          <cell r="S22">
            <v>45525.333333333336</v>
          </cell>
          <cell r="U22">
            <v>56.844783715012724</v>
          </cell>
          <cell r="X22">
            <v>119.4910941475827</v>
          </cell>
          <cell r="AB22">
            <v>977.95640326975467</v>
          </cell>
          <cell r="AJ22">
            <v>983.80831212892281</v>
          </cell>
        </row>
        <row r="23">
          <cell r="M23">
            <v>5456.666666666667</v>
          </cell>
          <cell r="P23">
            <v>21980.333333333332</v>
          </cell>
          <cell r="S23">
            <v>31675.666666666668</v>
          </cell>
          <cell r="AJ23">
            <v>654.91094147582703</v>
          </cell>
        </row>
        <row r="24">
          <cell r="M24">
            <v>7527.666666666667</v>
          </cell>
          <cell r="P24">
            <v>22302.333333333332</v>
          </cell>
          <cell r="S24">
            <v>34118.333333333336</v>
          </cell>
          <cell r="AJ24">
            <v>458.24427480916034</v>
          </cell>
        </row>
        <row r="25">
          <cell r="M25">
            <v>6966</v>
          </cell>
          <cell r="P25">
            <v>30938</v>
          </cell>
          <cell r="S25">
            <v>45214.333333333336</v>
          </cell>
          <cell r="AJ25">
            <v>732.34944868532659</v>
          </cell>
        </row>
        <row r="26">
          <cell r="M26">
            <v>10847.333333333334</v>
          </cell>
          <cell r="P26">
            <v>24351</v>
          </cell>
          <cell r="S26">
            <v>43241</v>
          </cell>
          <cell r="AJ26">
            <v>759.23664122137416</v>
          </cell>
        </row>
        <row r="27">
          <cell r="M27">
            <v>9410</v>
          </cell>
          <cell r="P27">
            <v>25291</v>
          </cell>
          <cell r="S27">
            <v>42628.333333333336</v>
          </cell>
          <cell r="AJ27">
            <v>795.31806615776088</v>
          </cell>
        </row>
        <row r="28">
          <cell r="M28">
            <v>9949</v>
          </cell>
          <cell r="P28">
            <v>25624.666666666668</v>
          </cell>
          <cell r="S28">
            <v>40898</v>
          </cell>
          <cell r="AJ28">
            <v>858.49872773536902</v>
          </cell>
        </row>
        <row r="29">
          <cell r="M29">
            <v>8281</v>
          </cell>
          <cell r="P29">
            <v>23492.333333333332</v>
          </cell>
          <cell r="S29">
            <v>37251.666666666664</v>
          </cell>
          <cell r="AJ29">
            <v>693.72349448685327</v>
          </cell>
        </row>
        <row r="30">
          <cell r="M30">
            <v>9188.3333333333339</v>
          </cell>
          <cell r="P30">
            <v>25008.333333333332</v>
          </cell>
          <cell r="S30">
            <v>40528.333333333336</v>
          </cell>
          <cell r="AJ30">
            <v>991.6284987277354</v>
          </cell>
        </row>
        <row r="31">
          <cell r="M31">
            <v>13871</v>
          </cell>
          <cell r="P31">
            <v>22505</v>
          </cell>
          <cell r="S31">
            <v>42637.333333333336</v>
          </cell>
          <cell r="AJ31">
            <v>817.9474130619169</v>
          </cell>
        </row>
        <row r="32">
          <cell r="M32">
            <v>7927.333333333333</v>
          </cell>
          <cell r="P32">
            <v>18885.666666666668</v>
          </cell>
          <cell r="S32">
            <v>31357.666666666668</v>
          </cell>
          <cell r="AJ32">
            <v>980.91603053435119</v>
          </cell>
        </row>
        <row r="33">
          <cell r="M33">
            <v>6614.333333333333</v>
          </cell>
          <cell r="P33">
            <v>17088</v>
          </cell>
          <cell r="S33">
            <v>28867.666666666668</v>
          </cell>
          <cell r="AJ33">
            <v>994.45292620865143</v>
          </cell>
        </row>
        <row r="34">
          <cell r="M34">
            <v>8891</v>
          </cell>
          <cell r="P34">
            <v>15343.333333333334</v>
          </cell>
          <cell r="S34">
            <v>28906.333333333332</v>
          </cell>
          <cell r="AJ34">
            <v>844.2663273960984</v>
          </cell>
        </row>
        <row r="35">
          <cell r="M35">
            <v>9670.6666666666661</v>
          </cell>
          <cell r="P35">
            <v>14627.333333333334</v>
          </cell>
          <cell r="S35">
            <v>28418.333333333332</v>
          </cell>
          <cell r="AJ35">
            <v>918.8634435962681</v>
          </cell>
        </row>
        <row r="36">
          <cell r="M36">
            <v>7795.333333333333</v>
          </cell>
          <cell r="P36">
            <v>10446</v>
          </cell>
          <cell r="S36">
            <v>23179</v>
          </cell>
          <cell r="AJ36">
            <v>971.91687871077193</v>
          </cell>
        </row>
        <row r="37">
          <cell r="M37">
            <v>6583</v>
          </cell>
          <cell r="P37">
            <v>11211.666666666666</v>
          </cell>
          <cell r="S37">
            <v>21285</v>
          </cell>
          <cell r="AJ37">
            <v>890.11874469889733</v>
          </cell>
        </row>
        <row r="38">
          <cell r="M38">
            <v>6131.333333333333</v>
          </cell>
          <cell r="P38">
            <v>7713.333333333333</v>
          </cell>
          <cell r="S38">
            <v>17128.333333333332</v>
          </cell>
          <cell r="AJ38">
            <v>1027.2434266327396</v>
          </cell>
        </row>
        <row r="39">
          <cell r="M39">
            <v>4540.333333333333</v>
          </cell>
          <cell r="P39">
            <v>3041.6666666666665</v>
          </cell>
          <cell r="S39">
            <v>11560</v>
          </cell>
          <cell r="AJ39">
            <v>893.64715860899082</v>
          </cell>
        </row>
        <row r="40">
          <cell r="M40">
            <v>816</v>
          </cell>
          <cell r="P40">
            <v>6785.666666666667</v>
          </cell>
          <cell r="S40">
            <v>10914.333333333334</v>
          </cell>
          <cell r="AJ40">
            <v>800.93299406276515</v>
          </cell>
        </row>
        <row r="41">
          <cell r="M41">
            <v>2098</v>
          </cell>
          <cell r="P41">
            <v>3139.3333333333335</v>
          </cell>
          <cell r="S41">
            <v>9242.3333333333339</v>
          </cell>
          <cell r="AJ41">
            <v>842.97709923664127</v>
          </cell>
        </row>
        <row r="42">
          <cell r="M42">
            <v>2777.6666666666665</v>
          </cell>
          <cell r="P42">
            <v>6326.666666666667</v>
          </cell>
          <cell r="S42">
            <v>12073.666666666666</v>
          </cell>
          <cell r="AJ42">
            <v>885.58948261238334</v>
          </cell>
        </row>
        <row r="43">
          <cell r="M43">
            <v>2569.3333333333335</v>
          </cell>
          <cell r="P43">
            <v>3659.3333333333335</v>
          </cell>
          <cell r="S43">
            <v>9034.6666666666661</v>
          </cell>
          <cell r="AJ43">
            <v>910.18659881255314</v>
          </cell>
        </row>
        <row r="44">
          <cell r="M44">
            <v>2597</v>
          </cell>
          <cell r="P44">
            <v>4435.333333333333</v>
          </cell>
          <cell r="S44">
            <v>9853</v>
          </cell>
          <cell r="AJ44">
            <v>981.45038167938935</v>
          </cell>
        </row>
        <row r="45">
          <cell r="M45">
            <v>772.66666666666663</v>
          </cell>
          <cell r="P45">
            <v>5368</v>
          </cell>
          <cell r="S45">
            <v>8660.3333333333339</v>
          </cell>
          <cell r="AJ45">
            <v>865.51314673452077</v>
          </cell>
        </row>
        <row r="46">
          <cell r="M46">
            <v>3981.6666666666665</v>
          </cell>
          <cell r="P46">
            <v>3391.6666666666665</v>
          </cell>
          <cell r="S46">
            <v>10060</v>
          </cell>
          <cell r="AJ46">
            <v>793.84223918575071</v>
          </cell>
        </row>
        <row r="47">
          <cell r="M47">
            <v>2480.3333333333335</v>
          </cell>
          <cell r="P47">
            <v>3270.6666666666665</v>
          </cell>
          <cell r="S47">
            <v>8557.3333333333339</v>
          </cell>
          <cell r="AJ47">
            <v>853.01102629346917</v>
          </cell>
        </row>
        <row r="48">
          <cell r="M48">
            <v>1040</v>
          </cell>
          <cell r="P48">
            <v>3986.6666666666665</v>
          </cell>
          <cell r="S48">
            <v>7061</v>
          </cell>
          <cell r="AJ48">
            <v>851.66242578456331</v>
          </cell>
        </row>
        <row r="49">
          <cell r="M49">
            <v>1867.3333333333333</v>
          </cell>
          <cell r="P49">
            <v>3271.6666666666665</v>
          </cell>
          <cell r="S49">
            <v>7843.666666666667</v>
          </cell>
          <cell r="AJ49">
            <v>856.72603901611546</v>
          </cell>
        </row>
        <row r="50">
          <cell r="M50">
            <v>1928</v>
          </cell>
          <cell r="P50">
            <v>6356.666666666667</v>
          </cell>
          <cell r="S50">
            <v>10958</v>
          </cell>
          <cell r="AJ50">
            <v>830.55131467345223</v>
          </cell>
        </row>
        <row r="51">
          <cell r="M51">
            <v>2704</v>
          </cell>
          <cell r="P51">
            <v>4671</v>
          </cell>
          <cell r="S51">
            <v>9591</v>
          </cell>
          <cell r="AJ51">
            <v>839.30449533502974</v>
          </cell>
        </row>
        <row r="52">
          <cell r="M52">
            <v>786</v>
          </cell>
          <cell r="P52">
            <v>6709.333333333333</v>
          </cell>
          <cell r="S52">
            <v>9832.6666666666661</v>
          </cell>
          <cell r="AJ52">
            <v>859.15182357930451</v>
          </cell>
        </row>
        <row r="53">
          <cell r="M53">
            <v>3051.3333333333335</v>
          </cell>
          <cell r="P53">
            <v>5160.333333333333</v>
          </cell>
          <cell r="S53">
            <v>11240.333333333334</v>
          </cell>
          <cell r="AJ53">
            <v>774.58015267175574</v>
          </cell>
        </row>
        <row r="54">
          <cell r="M54">
            <v>1807</v>
          </cell>
          <cell r="P54">
            <v>5119.333333333333</v>
          </cell>
          <cell r="S54">
            <v>8847</v>
          </cell>
          <cell r="AJ54">
            <v>860.33078880407129</v>
          </cell>
        </row>
        <row r="55">
          <cell r="M55">
            <v>2333.6666666666665</v>
          </cell>
          <cell r="P55">
            <v>8335</v>
          </cell>
          <cell r="S55">
            <v>13264.666666666666</v>
          </cell>
          <cell r="AJ55">
            <v>813.40966921119593</v>
          </cell>
        </row>
        <row r="56">
          <cell r="M56">
            <v>2373</v>
          </cell>
          <cell r="P56">
            <v>10766.333333333334</v>
          </cell>
          <cell r="S56">
            <v>14998.666666666666</v>
          </cell>
          <cell r="AJ56">
            <v>832.28159457167101</v>
          </cell>
        </row>
        <row r="57">
          <cell r="M57">
            <v>2485</v>
          </cell>
          <cell r="P57">
            <v>7013</v>
          </cell>
          <cell r="S57">
            <v>11502.333333333334</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63310840-4E59-4CFB-A732-9FCA54A48783}" userId="S::Kranti.Mulik@usda.gov::859cda80-ad0d-46c4-a162-7933697c9fe0" providerId="AD"/>
  <person displayName="Henderson, Richard - MRP-AMS, Durham, NC" id="{5570EAC2-2745-4BB3-A899-E399C5454379}"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51" dT="2022-09-20T17:35:58.70" personId="{5570EAC2-2745-4BB3-A899-E399C5454379}" id="{DD940415-1D94-47FE-9874-FCAF1EE4B9BD}">
    <text>There is no data for 8/18 so skippped to 8/25</text>
  </threadedComment>
  <threadedComment ref="J853" dT="2022-09-07T20:50:38.41" personId="{63310840-4E59-4CFB-A732-9FCA54A48783}" id="{16E0CBC4-F543-40A1-9D02-2C5A905A0ABA}">
    <text>Need to change the last number (-1805.8)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8"/>
  </sheetPr>
  <dimension ref="A1:M25"/>
  <sheetViews>
    <sheetView topLeftCell="B1" zoomScale="150" zoomScaleNormal="150" workbookViewId="0">
      <selection activeCell="C9" sqref="C9"/>
    </sheetView>
  </sheetViews>
  <sheetFormatPr defaultRowHeight="13.2" x14ac:dyDescent="0.25"/>
  <cols>
    <col min="1" max="1" width="10.5546875" bestFit="1" customWidth="1"/>
    <col min="2" max="2" width="27" customWidth="1"/>
    <col min="3" max="5" width="12" customWidth="1"/>
    <col min="6" max="6" width="12.33203125" customWidth="1"/>
    <col min="7" max="7" width="12.5546875" customWidth="1"/>
    <col min="8" max="8" width="9.44140625" bestFit="1" customWidth="1"/>
    <col min="9" max="9" width="12" bestFit="1" customWidth="1"/>
    <col min="10" max="10" width="11" bestFit="1" customWidth="1"/>
    <col min="11" max="11" width="10.88671875" bestFit="1" customWidth="1"/>
  </cols>
  <sheetData>
    <row r="1" spans="1:13" x14ac:dyDescent="0.25">
      <c r="B1" s="74" t="s">
        <v>0</v>
      </c>
      <c r="C1" s="74"/>
      <c r="D1" s="74"/>
      <c r="E1" s="74"/>
      <c r="F1" s="37"/>
      <c r="G1" s="37"/>
      <c r="H1" s="68"/>
      <c r="I1" s="68"/>
      <c r="J1" s="68"/>
      <c r="K1" s="209">
        <v>45148</v>
      </c>
    </row>
    <row r="2" spans="1:13" ht="16.8" x14ac:dyDescent="0.25">
      <c r="B2" s="33" t="s">
        <v>1</v>
      </c>
      <c r="C2" s="33"/>
      <c r="D2" s="33"/>
      <c r="E2" s="33"/>
      <c r="F2" s="34"/>
      <c r="G2" s="35"/>
      <c r="H2" s="68"/>
      <c r="I2" s="68"/>
      <c r="J2" s="68"/>
    </row>
    <row r="3" spans="1:13" ht="15.75" customHeight="1" x14ac:dyDescent="0.25">
      <c r="B3" s="224" t="s">
        <v>2</v>
      </c>
      <c r="C3" s="224"/>
      <c r="D3" s="225" t="s">
        <v>3</v>
      </c>
      <c r="E3" s="226"/>
      <c r="F3" s="227" t="s">
        <v>4</v>
      </c>
      <c r="G3" s="239" t="s">
        <v>5</v>
      </c>
      <c r="H3" s="68"/>
      <c r="I3" s="68"/>
      <c r="J3" s="68"/>
    </row>
    <row r="4" spans="1:13" ht="15" customHeight="1" x14ac:dyDescent="0.25">
      <c r="B4" s="228"/>
      <c r="C4" s="261" t="s">
        <v>6</v>
      </c>
      <c r="D4" s="261" t="s">
        <v>7</v>
      </c>
      <c r="E4" s="261" t="s">
        <v>8</v>
      </c>
      <c r="F4" s="229" t="s">
        <v>9</v>
      </c>
      <c r="G4" s="236" t="s">
        <v>10</v>
      </c>
      <c r="H4" s="68"/>
    </row>
    <row r="5" spans="1:13" x14ac:dyDescent="0.25">
      <c r="B5" s="230"/>
      <c r="C5" s="262" t="s">
        <v>11</v>
      </c>
      <c r="D5" s="231" t="s">
        <v>12</v>
      </c>
      <c r="E5" s="262" t="s">
        <v>13</v>
      </c>
      <c r="F5" s="232" t="s">
        <v>14</v>
      </c>
      <c r="G5" s="237" t="s">
        <v>15</v>
      </c>
      <c r="H5" s="68"/>
    </row>
    <row r="6" spans="1:13" x14ac:dyDescent="0.25">
      <c r="B6" s="234"/>
      <c r="C6" s="234"/>
      <c r="D6" s="256" t="s">
        <v>16</v>
      </c>
      <c r="F6" s="235"/>
      <c r="G6" s="238" t="s">
        <v>17</v>
      </c>
      <c r="H6" s="68"/>
    </row>
    <row r="7" spans="1:13" x14ac:dyDescent="0.25">
      <c r="A7" s="29">
        <f>$K$1</f>
        <v>45148</v>
      </c>
      <c r="B7" s="32" t="s">
        <v>18</v>
      </c>
      <c r="C7" s="242">
        <f>VLOOKUP(A7,China!A1:L2000,9,FALSE)</f>
        <v>4692</v>
      </c>
      <c r="D7" s="242">
        <f>VLOOKUP(A7,China!A1:L2000,6,FALSE)</f>
        <v>31256.300000000003</v>
      </c>
      <c r="E7" s="242">
        <f>VLOOKUP(A7,China!A1:L2000,7,FALSE)</f>
        <v>30615.100000000002</v>
      </c>
      <c r="F7" s="169">
        <f>(D7/E7-1)*100</f>
        <v>2.0943913297686523</v>
      </c>
      <c r="G7" s="240">
        <f>'Rankings 2021-22'!N8</f>
        <v>27282.733333333334</v>
      </c>
      <c r="H7" s="68"/>
    </row>
    <row r="8" spans="1:13" x14ac:dyDescent="0.25">
      <c r="A8" s="29">
        <f>$K$1</f>
        <v>45148</v>
      </c>
      <c r="B8" s="32" t="s">
        <v>19</v>
      </c>
      <c r="C8" s="242">
        <f>VLOOKUP(A8,Mexico!A1:L2000,9,FALSE)</f>
        <v>1198.5999999999999</v>
      </c>
      <c r="D8" s="242">
        <f>VLOOKUP(A8,Mexico!A1:L2000,6,FALSE)</f>
        <v>4694.6000000000004</v>
      </c>
      <c r="E8" s="242">
        <f>VLOOKUP(A8,Mexico!A1:L2000,7,FALSE)</f>
        <v>5464.6</v>
      </c>
      <c r="F8" s="169">
        <f t="shared" ref="F8:F13" si="0">(D8/E8-1)*100</f>
        <v>-14.090692822896456</v>
      </c>
      <c r="G8" s="240">
        <f>'Rankings 2021-22'!N10</f>
        <v>4929.3</v>
      </c>
      <c r="H8" s="68"/>
    </row>
    <row r="9" spans="1:13" x14ac:dyDescent="0.25">
      <c r="A9" s="29">
        <f>$K$1</f>
        <v>45148</v>
      </c>
      <c r="B9" s="167" t="s">
        <v>20</v>
      </c>
      <c r="C9" s="242">
        <f>VLOOKUP(A9,Egypt!A1:L2000,8,FALSE)</f>
        <v>63</v>
      </c>
      <c r="D9" s="242">
        <f>VLOOKUP(A9,Egypt!A1:L2000,6,FALSE)</f>
        <v>1150.5</v>
      </c>
      <c r="E9" s="242">
        <f>VLOOKUP(A9,Egypt!A1:J2000,7,FALSE)</f>
        <v>4082.4</v>
      </c>
      <c r="F9" s="169">
        <f t="shared" si="0"/>
        <v>-71.818048206937092</v>
      </c>
      <c r="G9" s="240">
        <f>'Rankings 2021-22'!N12</f>
        <v>3552.6666666666665</v>
      </c>
      <c r="H9" s="68"/>
    </row>
    <row r="10" spans="1:13" x14ac:dyDescent="0.25">
      <c r="A10" s="29">
        <f>$K$1</f>
        <v>45148</v>
      </c>
      <c r="B10" s="167" t="s">
        <v>21</v>
      </c>
      <c r="C10" s="242">
        <f>VLOOKUP(A10,Japan!A1:L2000,10,FALSE)</f>
        <v>194.1</v>
      </c>
      <c r="D10" s="242">
        <f>VLOOKUP(A10,Japan!A1:L2000,6,FALSE)</f>
        <v>2346.7999999999997</v>
      </c>
      <c r="E10" s="242">
        <f>VLOOKUP(A10,Japan!A1:K2000,7,FALSE)</f>
        <v>2575.7999999999997</v>
      </c>
      <c r="F10" s="169">
        <f t="shared" si="0"/>
        <v>-8.8904418044879243</v>
      </c>
      <c r="G10" s="240">
        <f>'Rankings 2021-22'!N14</f>
        <v>2266.1666666666665</v>
      </c>
      <c r="H10" s="68"/>
    </row>
    <row r="11" spans="1:13" x14ac:dyDescent="0.25">
      <c r="A11" s="29">
        <f>$K$1</f>
        <v>45148</v>
      </c>
      <c r="B11" s="32" t="s">
        <v>22</v>
      </c>
      <c r="C11" s="242">
        <f>VLOOKUP(A11,Indonesia!A1:L2000,10,FALSE)</f>
        <v>82.8</v>
      </c>
      <c r="D11" s="242">
        <f>VLOOKUP(A11,Indonesia!A1:L2000,6,FALSE)</f>
        <v>1872.3999999999999</v>
      </c>
      <c r="E11" s="242">
        <f>VLOOKUP(A11,Indonesia!A1:K2000,7,FALSE)</f>
        <v>1800.1</v>
      </c>
      <c r="F11" s="169">
        <f t="shared" si="0"/>
        <v>4.0164435309149482</v>
      </c>
      <c r="G11" s="240">
        <f>'Rankings 2021-22'!N16</f>
        <v>2115.6333333333337</v>
      </c>
      <c r="H11" s="68"/>
      <c r="I11" s="68"/>
      <c r="J11" s="68"/>
      <c r="K11" s="50"/>
    </row>
    <row r="12" spans="1:13" ht="13.2" customHeight="1" x14ac:dyDescent="0.25">
      <c r="B12" s="30" t="s">
        <v>23</v>
      </c>
      <c r="C12" s="243">
        <f>SUM(C7:C11)</f>
        <v>6230.5000000000009</v>
      </c>
      <c r="D12" s="243">
        <f>SUM(D7:D11)</f>
        <v>41320.600000000006</v>
      </c>
      <c r="E12" s="243">
        <f>SUM(E7:E11)</f>
        <v>44538.000000000007</v>
      </c>
      <c r="F12" s="219">
        <f t="shared" si="0"/>
        <v>-7.2239435987246914</v>
      </c>
      <c r="G12" s="241">
        <f>SUM(G7:G11)</f>
        <v>40146.499999999993</v>
      </c>
      <c r="H12" s="68"/>
      <c r="I12" s="192"/>
      <c r="J12" s="193"/>
      <c r="K12" s="126"/>
    </row>
    <row r="13" spans="1:13" ht="13.2" customHeight="1" x14ac:dyDescent="0.25">
      <c r="A13" s="29">
        <f>$K$1</f>
        <v>45148</v>
      </c>
      <c r="B13" s="31" t="s">
        <v>24</v>
      </c>
      <c r="C13" s="244">
        <f>VLOOKUP(A13,TOTAL!A1:L2098,11,FALSE)</f>
        <v>10593.2</v>
      </c>
      <c r="D13" s="244">
        <f>VLOOKUP(A13,TOTAL!A1:L2133,6,FALSE)</f>
        <v>53045.7</v>
      </c>
      <c r="E13" s="244">
        <f>VLOOKUP(A13,TOTAL!A1:L2133,7,FALSE)</f>
        <v>59558.2</v>
      </c>
      <c r="F13" s="248">
        <f t="shared" si="0"/>
        <v>-10.934682377909343</v>
      </c>
      <c r="G13" s="254">
        <f>'Rankings 2021-22'!M132</f>
        <v>54231.299999999996</v>
      </c>
      <c r="H13" s="69" t="s">
        <v>25</v>
      </c>
      <c r="I13" s="192"/>
      <c r="J13" s="193"/>
      <c r="K13" s="192"/>
      <c r="L13" s="193"/>
      <c r="M13" s="126"/>
    </row>
    <row r="14" spans="1:13" ht="13.95" customHeight="1" x14ac:dyDescent="0.25">
      <c r="B14" s="233" t="s">
        <v>26</v>
      </c>
      <c r="C14" s="245">
        <f>+C13/C17</f>
        <v>0.21302489863013702</v>
      </c>
      <c r="D14" s="245">
        <f>+D13/D17</f>
        <v>0.98322080303030313</v>
      </c>
      <c r="E14" s="245">
        <f>+E13/E17</f>
        <v>1.0156997862453532</v>
      </c>
      <c r="F14" s="249"/>
      <c r="G14" s="250"/>
      <c r="H14" s="69"/>
      <c r="I14" s="194"/>
      <c r="J14" s="68"/>
      <c r="K14" s="202" t="s">
        <v>27</v>
      </c>
      <c r="L14" s="202"/>
      <c r="M14" s="202"/>
    </row>
    <row r="15" spans="1:13" ht="13.95" customHeight="1" x14ac:dyDescent="0.25">
      <c r="A15" s="29">
        <f>$K$1</f>
        <v>45148</v>
      </c>
      <c r="B15" s="34" t="s">
        <v>28</v>
      </c>
      <c r="C15" s="246">
        <f>VLOOKUP(A15,TOTAL!A1:L2098,12,FALSE)</f>
        <v>1407.5</v>
      </c>
      <c r="D15" s="246">
        <f>VLOOKUP(A15,TOTAL!A1:L2133,10,FALSE)</f>
        <v>-48.5</v>
      </c>
      <c r="E15" s="246">
        <f>VLOOKUP(A15,TOTAL!A1:L2133,9,FALSE)</f>
        <v>96.899999999994179</v>
      </c>
      <c r="F15" s="251"/>
      <c r="G15" s="252"/>
      <c r="H15" s="69"/>
      <c r="I15" s="68"/>
      <c r="J15" s="68"/>
      <c r="K15" s="203">
        <f>(TOTAL!J902-TOTAL!J901)/TOTAL!J901</f>
        <v>-1.1392078071182543</v>
      </c>
      <c r="L15" s="202"/>
      <c r="M15" s="202"/>
    </row>
    <row r="16" spans="1:13" ht="26.4" x14ac:dyDescent="0.25">
      <c r="B16" s="36" t="s">
        <v>29</v>
      </c>
      <c r="C16" s="247">
        <f>+C12/C13</f>
        <v>0.58816032926783224</v>
      </c>
      <c r="D16" s="247">
        <f>+D12/D13</f>
        <v>0.77896229100568015</v>
      </c>
      <c r="E16" s="247">
        <f>+E12/E13</f>
        <v>0.74780634740472363</v>
      </c>
      <c r="F16" s="253"/>
      <c r="G16" s="255">
        <f>+G12/G13</f>
        <v>0.7402828256007139</v>
      </c>
      <c r="H16" s="68"/>
      <c r="I16" s="68"/>
      <c r="J16" s="68"/>
    </row>
    <row r="17" spans="2:11" x14ac:dyDescent="0.25">
      <c r="B17" s="199" t="s">
        <v>30</v>
      </c>
      <c r="C17" s="243">
        <f>1825000/36.7</f>
        <v>49727.520435967301</v>
      </c>
      <c r="D17" s="243">
        <f>1980000/36.7</f>
        <v>53950.953678474107</v>
      </c>
      <c r="E17" s="243">
        <f>2152000/36.7</f>
        <v>58637.602179836511</v>
      </c>
      <c r="F17" s="215">
        <f>(D17/E17-1)*100</f>
        <v>-7.9925650557620909</v>
      </c>
      <c r="G17" s="223"/>
      <c r="H17" s="70"/>
      <c r="I17" s="68"/>
      <c r="J17" s="68"/>
      <c r="K17" s="52"/>
    </row>
    <row r="18" spans="2:11" ht="18" customHeight="1" x14ac:dyDescent="0.25">
      <c r="B18" s="257" t="s">
        <v>31</v>
      </c>
      <c r="C18" s="257"/>
      <c r="D18" s="257"/>
      <c r="E18" s="257"/>
      <c r="F18" s="258"/>
      <c r="G18" s="258"/>
      <c r="H18" s="68"/>
      <c r="I18" s="94"/>
      <c r="J18" s="68"/>
    </row>
    <row r="19" spans="2:11" ht="18" customHeight="1" x14ac:dyDescent="0.25">
      <c r="B19" s="300" t="s">
        <v>32</v>
      </c>
      <c r="C19" s="300"/>
      <c r="D19" s="300"/>
      <c r="E19" s="300"/>
      <c r="F19" s="300"/>
      <c r="G19" s="300"/>
      <c r="H19" s="68"/>
      <c r="I19" s="94"/>
      <c r="J19" s="68"/>
    </row>
    <row r="20" spans="2:11" x14ac:dyDescent="0.25">
      <c r="B20" s="301" t="s">
        <v>33</v>
      </c>
      <c r="C20" s="301"/>
      <c r="D20" s="301"/>
      <c r="E20" s="301"/>
      <c r="F20" s="302"/>
      <c r="G20" s="302"/>
      <c r="H20" s="68"/>
      <c r="I20" s="94"/>
      <c r="J20" s="68"/>
    </row>
    <row r="21" spans="2:11" x14ac:dyDescent="0.25">
      <c r="B21" s="303" t="s">
        <v>34</v>
      </c>
      <c r="C21" s="303"/>
      <c r="D21" s="303"/>
      <c r="E21" s="303"/>
      <c r="F21" s="303"/>
      <c r="G21" s="303"/>
      <c r="H21" s="68"/>
      <c r="I21" s="68"/>
      <c r="J21" s="68"/>
    </row>
    <row r="22" spans="2:11" x14ac:dyDescent="0.25">
      <c r="B22" s="302" t="s">
        <v>35</v>
      </c>
      <c r="C22" s="302"/>
      <c r="D22" s="302"/>
      <c r="E22" s="302"/>
      <c r="F22" s="302"/>
      <c r="G22" s="302"/>
      <c r="H22" s="68"/>
      <c r="I22" s="68"/>
      <c r="J22" s="68"/>
    </row>
    <row r="23" spans="2:11" x14ac:dyDescent="0.25">
      <c r="B23" s="68"/>
      <c r="C23" s="68"/>
      <c r="D23" s="68"/>
      <c r="E23" s="68"/>
      <c r="F23" s="68"/>
      <c r="G23" s="68"/>
      <c r="H23" s="68"/>
      <c r="I23" s="68"/>
      <c r="J23" s="68"/>
    </row>
    <row r="24" spans="2:11" x14ac:dyDescent="0.25">
      <c r="I24" s="68"/>
      <c r="J24" s="68"/>
    </row>
    <row r="25" spans="2:11" x14ac:dyDescent="0.25">
      <c r="B25" s="119"/>
      <c r="C25" s="119"/>
      <c r="D25" s="119"/>
      <c r="E25" s="119"/>
    </row>
  </sheetData>
  <mergeCells count="4">
    <mergeCell ref="B19:G19"/>
    <mergeCell ref="B20:G20"/>
    <mergeCell ref="B21:G21"/>
    <mergeCell ref="B22:G22"/>
  </mergeCells>
  <phoneticPr fontId="2" type="noConversion"/>
  <pageMargins left="0.75" right="0.75" top="1" bottom="1" header="0.5" footer="0.5"/>
  <pageSetup orientation="portrait" r:id="rId1"/>
  <headerFooter alignWithMargins="0"/>
  <ignoredErrors>
    <ignoredError sqref="G16" evalError="1"/>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6655-F540-4D03-94FA-903C03C8CDFC}">
  <dimension ref="A1:G82"/>
  <sheetViews>
    <sheetView topLeftCell="A8" workbookViewId="0">
      <selection activeCell="B7" sqref="B7"/>
    </sheetView>
  </sheetViews>
  <sheetFormatPr defaultRowHeight="13.2" x14ac:dyDescent="0.25"/>
  <cols>
    <col min="1" max="1" width="26.6640625" customWidth="1"/>
    <col min="2" max="2" width="13.88671875" customWidth="1"/>
    <col min="3" max="3" width="11.44140625" customWidth="1"/>
    <col min="4" max="4" width="12.109375" customWidth="1"/>
    <col min="5" max="5" width="11.21875" customWidth="1"/>
    <col min="6" max="6" width="13.33203125" customWidth="1"/>
    <col min="7" max="7" width="11" customWidth="1"/>
  </cols>
  <sheetData>
    <row r="1" spans="1:7" ht="15" x14ac:dyDescent="0.25">
      <c r="A1" s="282" t="s">
        <v>47</v>
      </c>
    </row>
    <row r="2" spans="1:7" ht="15" x14ac:dyDescent="0.25">
      <c r="A2" s="282" t="s">
        <v>48</v>
      </c>
    </row>
    <row r="3" spans="1:7" ht="15" x14ac:dyDescent="0.25">
      <c r="A3" s="282" t="s">
        <v>1008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35</v>
      </c>
      <c r="C12">
        <v>0.1</v>
      </c>
      <c r="D12">
        <v>4413.3999999999996</v>
      </c>
      <c r="E12">
        <v>3543.5</v>
      </c>
      <c r="F12">
        <v>50</v>
      </c>
      <c r="G12">
        <v>0</v>
      </c>
    </row>
    <row r="13" spans="1:7" ht="15" x14ac:dyDescent="0.25">
      <c r="A13" s="282" t="s">
        <v>68</v>
      </c>
      <c r="B13">
        <v>0</v>
      </c>
      <c r="C13">
        <v>0</v>
      </c>
      <c r="D13">
        <v>754</v>
      </c>
      <c r="E13">
        <v>704.7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1148.5</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35</v>
      </c>
      <c r="C17">
        <v>0</v>
      </c>
      <c r="D17">
        <v>1787.6</v>
      </c>
      <c r="E17">
        <v>1857</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369.7</v>
      </c>
      <c r="C24">
        <v>381.4</v>
      </c>
      <c r="D24">
        <v>1112.0999999999999</v>
      </c>
      <c r="E24">
        <v>1290.3</v>
      </c>
      <c r="F24">
        <v>43.9</v>
      </c>
      <c r="G24">
        <v>0</v>
      </c>
    </row>
    <row r="25" spans="1:7" ht="15" x14ac:dyDescent="0.25">
      <c r="A25" s="282" t="s">
        <v>66</v>
      </c>
    </row>
    <row r="26" spans="1:7" ht="15" x14ac:dyDescent="0.25">
      <c r="A26" s="282" t="s">
        <v>79</v>
      </c>
      <c r="B26">
        <v>67.599999999999994</v>
      </c>
      <c r="C26">
        <v>62.1</v>
      </c>
      <c r="D26">
        <v>897.2</v>
      </c>
      <c r="E26">
        <v>611.20000000000005</v>
      </c>
      <c r="F26">
        <v>0</v>
      </c>
      <c r="G26">
        <v>0</v>
      </c>
    </row>
    <row r="27" spans="1:7" ht="15" x14ac:dyDescent="0.25">
      <c r="A27" s="282" t="s">
        <v>66</v>
      </c>
    </row>
    <row r="28" spans="1:7" ht="15" x14ac:dyDescent="0.25">
      <c r="A28" s="282" t="s">
        <v>80</v>
      </c>
      <c r="B28">
        <v>1569.8</v>
      </c>
      <c r="C28">
        <v>1996.6</v>
      </c>
      <c r="D28">
        <v>19380.400000000001</v>
      </c>
      <c r="E28">
        <v>20127.3</v>
      </c>
      <c r="F28">
        <v>0</v>
      </c>
      <c r="G28">
        <v>0</v>
      </c>
    </row>
    <row r="29" spans="1:7" ht="15" x14ac:dyDescent="0.25">
      <c r="A29" s="282" t="s">
        <v>66</v>
      </c>
    </row>
    <row r="30" spans="1:7" ht="15" x14ac:dyDescent="0.25">
      <c r="A30" s="282" t="s">
        <v>81</v>
      </c>
      <c r="B30">
        <v>482.8</v>
      </c>
      <c r="C30">
        <v>669.4</v>
      </c>
      <c r="D30">
        <v>4150.8</v>
      </c>
      <c r="E30">
        <v>2783.1</v>
      </c>
      <c r="F30">
        <v>0</v>
      </c>
      <c r="G30">
        <v>0</v>
      </c>
    </row>
    <row r="31" spans="1:7" ht="15" x14ac:dyDescent="0.25">
      <c r="A31" s="282" t="s">
        <v>82</v>
      </c>
      <c r="B31">
        <v>0</v>
      </c>
      <c r="C31">
        <v>0</v>
      </c>
      <c r="D31">
        <v>0</v>
      </c>
      <c r="E31">
        <v>0.2</v>
      </c>
      <c r="F31">
        <v>0</v>
      </c>
      <c r="G31">
        <v>0</v>
      </c>
    </row>
    <row r="32" spans="1:7" ht="15" x14ac:dyDescent="0.25">
      <c r="A32" s="282" t="s">
        <v>83</v>
      </c>
      <c r="B32">
        <v>1</v>
      </c>
      <c r="C32">
        <v>6.8</v>
      </c>
      <c r="D32">
        <v>735.1</v>
      </c>
      <c r="E32">
        <v>538.70000000000005</v>
      </c>
      <c r="F32">
        <v>0</v>
      </c>
      <c r="G32">
        <v>0</v>
      </c>
    </row>
    <row r="33" spans="1:7" ht="15" x14ac:dyDescent="0.25">
      <c r="A33" s="282" t="s">
        <v>85</v>
      </c>
      <c r="B33">
        <v>0</v>
      </c>
      <c r="C33">
        <v>0.9</v>
      </c>
      <c r="D33">
        <v>0</v>
      </c>
      <c r="E33">
        <v>3.9</v>
      </c>
      <c r="F33">
        <v>0</v>
      </c>
      <c r="G33">
        <v>0</v>
      </c>
    </row>
    <row r="34" spans="1:7" ht="15" x14ac:dyDescent="0.25">
      <c r="A34" s="282" t="s">
        <v>86</v>
      </c>
      <c r="B34">
        <v>3</v>
      </c>
      <c r="C34">
        <v>3.5</v>
      </c>
      <c r="D34">
        <v>10.3</v>
      </c>
      <c r="E34">
        <v>3.9</v>
      </c>
      <c r="F34">
        <v>0</v>
      </c>
      <c r="G34">
        <v>0</v>
      </c>
    </row>
    <row r="35" spans="1:7" ht="15" x14ac:dyDescent="0.25">
      <c r="A35" s="282" t="s">
        <v>87</v>
      </c>
      <c r="B35">
        <v>0</v>
      </c>
      <c r="C35">
        <v>0</v>
      </c>
      <c r="D35">
        <v>0</v>
      </c>
      <c r="E35">
        <v>1</v>
      </c>
      <c r="F35">
        <v>0</v>
      </c>
      <c r="G35">
        <v>0</v>
      </c>
    </row>
    <row r="36" spans="1:7" ht="15" x14ac:dyDescent="0.25">
      <c r="A36" s="282" t="s">
        <v>88</v>
      </c>
      <c r="B36">
        <v>183</v>
      </c>
      <c r="C36">
        <v>322.8</v>
      </c>
      <c r="D36">
        <v>937.2</v>
      </c>
      <c r="E36">
        <v>880.5</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2</v>
      </c>
      <c r="C39">
        <v>1.5</v>
      </c>
      <c r="D39">
        <v>0</v>
      </c>
      <c r="E39">
        <v>0</v>
      </c>
      <c r="F39">
        <v>0</v>
      </c>
      <c r="G39">
        <v>0</v>
      </c>
    </row>
    <row r="40" spans="1:7" ht="15" x14ac:dyDescent="0.25">
      <c r="A40" s="282" t="s">
        <v>91</v>
      </c>
      <c r="B40">
        <v>38.4</v>
      </c>
      <c r="C40">
        <v>37.799999999999997</v>
      </c>
      <c r="D40">
        <v>402.6</v>
      </c>
      <c r="E40">
        <v>439.8</v>
      </c>
      <c r="F40">
        <v>0</v>
      </c>
      <c r="G40">
        <v>0</v>
      </c>
    </row>
    <row r="41" spans="1:7" ht="15" x14ac:dyDescent="0.25">
      <c r="A41" s="282" t="s">
        <v>92</v>
      </c>
      <c r="B41">
        <v>0</v>
      </c>
      <c r="C41">
        <v>0</v>
      </c>
      <c r="D41">
        <v>39.299999999999997</v>
      </c>
      <c r="E41">
        <v>0</v>
      </c>
      <c r="F41">
        <v>0</v>
      </c>
      <c r="G41">
        <v>0</v>
      </c>
    </row>
    <row r="42" spans="1:7" ht="15" x14ac:dyDescent="0.25">
      <c r="A42" s="282" t="s">
        <v>93</v>
      </c>
      <c r="B42">
        <v>69</v>
      </c>
      <c r="C42">
        <v>28.8</v>
      </c>
      <c r="D42">
        <v>251.3</v>
      </c>
      <c r="E42">
        <v>151.9</v>
      </c>
      <c r="F42">
        <v>0</v>
      </c>
      <c r="G42">
        <v>0</v>
      </c>
    </row>
    <row r="43" spans="1:7" ht="15" x14ac:dyDescent="0.25">
      <c r="A43" s="282" t="s">
        <v>94</v>
      </c>
      <c r="B43">
        <v>19.600000000000001</v>
      </c>
      <c r="C43">
        <v>12.9</v>
      </c>
      <c r="D43">
        <v>63.7</v>
      </c>
      <c r="E43">
        <v>38.1</v>
      </c>
      <c r="F43">
        <v>0</v>
      </c>
      <c r="G43">
        <v>0</v>
      </c>
    </row>
    <row r="44" spans="1:7" ht="15" x14ac:dyDescent="0.25">
      <c r="A44" s="282" t="s">
        <v>95</v>
      </c>
      <c r="B44">
        <v>7</v>
      </c>
      <c r="C44">
        <v>66</v>
      </c>
      <c r="D44">
        <v>261.5</v>
      </c>
      <c r="E44">
        <v>0</v>
      </c>
      <c r="F44">
        <v>0</v>
      </c>
      <c r="G44">
        <v>0</v>
      </c>
    </row>
    <row r="45" spans="1:7" ht="15" x14ac:dyDescent="0.25">
      <c r="A45" s="282" t="s">
        <v>96</v>
      </c>
      <c r="B45">
        <v>16.7</v>
      </c>
      <c r="C45">
        <v>35.6</v>
      </c>
      <c r="D45">
        <v>46.8</v>
      </c>
      <c r="E45">
        <v>33.299999999999997</v>
      </c>
      <c r="F45">
        <v>0</v>
      </c>
      <c r="G45">
        <v>0</v>
      </c>
    </row>
    <row r="46" spans="1:7" ht="15" x14ac:dyDescent="0.25">
      <c r="A46" s="282" t="s">
        <v>97</v>
      </c>
      <c r="B46">
        <v>0.4</v>
      </c>
      <c r="C46">
        <v>0.4</v>
      </c>
      <c r="D46">
        <v>0</v>
      </c>
      <c r="E46">
        <v>0</v>
      </c>
      <c r="F46">
        <v>0</v>
      </c>
      <c r="G46">
        <v>0</v>
      </c>
    </row>
    <row r="47" spans="1:7" ht="15" x14ac:dyDescent="0.25">
      <c r="A47" s="282" t="s">
        <v>98</v>
      </c>
      <c r="B47">
        <v>20</v>
      </c>
      <c r="C47">
        <v>0</v>
      </c>
      <c r="D47">
        <v>61.9</v>
      </c>
      <c r="E47">
        <v>151.5</v>
      </c>
      <c r="F47">
        <v>0</v>
      </c>
      <c r="G47">
        <v>0</v>
      </c>
    </row>
    <row r="48" spans="1:7" ht="15" x14ac:dyDescent="0.25">
      <c r="A48" s="282" t="s">
        <v>169</v>
      </c>
      <c r="B48">
        <v>0</v>
      </c>
      <c r="C48">
        <v>0.5</v>
      </c>
      <c r="D48">
        <v>0</v>
      </c>
      <c r="E48">
        <v>0</v>
      </c>
      <c r="F48">
        <v>0</v>
      </c>
      <c r="G48">
        <v>0</v>
      </c>
    </row>
    <row r="49" spans="1:7" ht="15" x14ac:dyDescent="0.25">
      <c r="A49" s="282" t="s">
        <v>99</v>
      </c>
      <c r="B49">
        <v>4.0999999999999996</v>
      </c>
      <c r="C49">
        <v>9.3000000000000007</v>
      </c>
      <c r="D49">
        <v>3</v>
      </c>
      <c r="E49">
        <v>1.9</v>
      </c>
      <c r="F49">
        <v>0</v>
      </c>
      <c r="G49">
        <v>0</v>
      </c>
    </row>
    <row r="50" spans="1:7" ht="15" x14ac:dyDescent="0.25">
      <c r="A50" s="282" t="s">
        <v>100</v>
      </c>
      <c r="B50">
        <v>46.5</v>
      </c>
      <c r="C50">
        <v>73.400000000000006</v>
      </c>
      <c r="D50">
        <v>309.5</v>
      </c>
      <c r="E50">
        <v>187.3</v>
      </c>
      <c r="F50">
        <v>0</v>
      </c>
      <c r="G50">
        <v>0</v>
      </c>
    </row>
    <row r="51" spans="1:7" ht="15" x14ac:dyDescent="0.25">
      <c r="A51" s="282" t="s">
        <v>101</v>
      </c>
      <c r="B51">
        <v>72</v>
      </c>
      <c r="C51">
        <v>69.3</v>
      </c>
      <c r="D51">
        <v>784.1</v>
      </c>
      <c r="E51">
        <v>351.2</v>
      </c>
      <c r="F51">
        <v>0</v>
      </c>
      <c r="G51">
        <v>0</v>
      </c>
    </row>
    <row r="52" spans="1:7" ht="15" x14ac:dyDescent="0.25">
      <c r="A52" s="282" t="s">
        <v>66</v>
      </c>
    </row>
    <row r="53" spans="1:7" ht="15" x14ac:dyDescent="0.25">
      <c r="A53" s="282" t="s">
        <v>102</v>
      </c>
      <c r="B53">
        <v>434.4</v>
      </c>
      <c r="C53">
        <v>0.8</v>
      </c>
      <c r="D53">
        <v>2720.1</v>
      </c>
      <c r="E53">
        <v>622</v>
      </c>
      <c r="F53">
        <v>0</v>
      </c>
      <c r="G53">
        <v>0</v>
      </c>
    </row>
    <row r="54" spans="1:7" ht="15" x14ac:dyDescent="0.25">
      <c r="A54" s="282" t="s">
        <v>103</v>
      </c>
      <c r="B54">
        <v>0</v>
      </c>
      <c r="C54">
        <v>0</v>
      </c>
      <c r="D54">
        <v>264.10000000000002</v>
      </c>
      <c r="E54">
        <v>0</v>
      </c>
      <c r="F54">
        <v>0</v>
      </c>
      <c r="G54">
        <v>0</v>
      </c>
    </row>
    <row r="55" spans="1:7" ht="15" x14ac:dyDescent="0.25">
      <c r="A55" s="282" t="s">
        <v>104</v>
      </c>
      <c r="B55">
        <v>406.9</v>
      </c>
      <c r="C55">
        <v>0.8</v>
      </c>
      <c r="D55">
        <v>1973.3</v>
      </c>
      <c r="E55">
        <v>481.4</v>
      </c>
      <c r="F55">
        <v>0</v>
      </c>
      <c r="G55">
        <v>0</v>
      </c>
    </row>
    <row r="56" spans="1:7" ht="15" x14ac:dyDescent="0.25">
      <c r="A56" s="282" t="s">
        <v>989</v>
      </c>
      <c r="B56">
        <v>27.5</v>
      </c>
      <c r="C56">
        <v>0</v>
      </c>
      <c r="D56">
        <v>0</v>
      </c>
      <c r="E56">
        <v>0</v>
      </c>
      <c r="F56">
        <v>0</v>
      </c>
      <c r="G56">
        <v>0</v>
      </c>
    </row>
    <row r="57" spans="1:7" ht="15" x14ac:dyDescent="0.25">
      <c r="A57" s="282" t="s">
        <v>105</v>
      </c>
      <c r="B57">
        <v>0</v>
      </c>
      <c r="C57">
        <v>0</v>
      </c>
      <c r="D57">
        <v>14.8</v>
      </c>
      <c r="E57">
        <v>13.2</v>
      </c>
      <c r="F57">
        <v>0</v>
      </c>
      <c r="G57">
        <v>0</v>
      </c>
    </row>
    <row r="58" spans="1:7" ht="15" x14ac:dyDescent="0.25">
      <c r="A58" s="282" t="s">
        <v>258</v>
      </c>
      <c r="B58">
        <v>0</v>
      </c>
      <c r="C58">
        <v>0</v>
      </c>
      <c r="D58">
        <v>62.1</v>
      </c>
      <c r="E58">
        <v>0</v>
      </c>
      <c r="F58">
        <v>0</v>
      </c>
      <c r="G58">
        <v>0</v>
      </c>
    </row>
    <row r="59" spans="1:7" ht="15" x14ac:dyDescent="0.25">
      <c r="A59" s="282" t="s">
        <v>318</v>
      </c>
      <c r="B59">
        <v>0</v>
      </c>
      <c r="C59">
        <v>0</v>
      </c>
      <c r="D59">
        <v>155.69999999999999</v>
      </c>
      <c r="E59">
        <v>0</v>
      </c>
      <c r="F59">
        <v>0</v>
      </c>
      <c r="G59">
        <v>0</v>
      </c>
    </row>
    <row r="60" spans="1:7" ht="15" x14ac:dyDescent="0.25">
      <c r="A60" s="282" t="s">
        <v>106</v>
      </c>
      <c r="B60">
        <v>0</v>
      </c>
      <c r="C60">
        <v>0</v>
      </c>
      <c r="D60">
        <v>0.3</v>
      </c>
      <c r="E60">
        <v>0</v>
      </c>
      <c r="F60">
        <v>0</v>
      </c>
      <c r="G60">
        <v>0</v>
      </c>
    </row>
    <row r="61" spans="1:7" ht="15" x14ac:dyDescent="0.25">
      <c r="A61" s="282" t="s">
        <v>107</v>
      </c>
      <c r="B61">
        <v>0</v>
      </c>
      <c r="C61">
        <v>0</v>
      </c>
      <c r="D61">
        <v>249.9</v>
      </c>
      <c r="E61">
        <v>127.4</v>
      </c>
      <c r="F61">
        <v>0</v>
      </c>
      <c r="G61">
        <v>0</v>
      </c>
    </row>
    <row r="62" spans="1:7" ht="15" x14ac:dyDescent="0.25">
      <c r="A62" s="282" t="s">
        <v>66</v>
      </c>
    </row>
    <row r="63" spans="1:7" ht="15" x14ac:dyDescent="0.25">
      <c r="A63" s="282" t="s">
        <v>108</v>
      </c>
      <c r="B63">
        <v>1273.9000000000001</v>
      </c>
      <c r="C63">
        <v>1240.3</v>
      </c>
      <c r="D63">
        <v>3294.3</v>
      </c>
      <c r="E63">
        <v>3246.8</v>
      </c>
      <c r="F63">
        <v>10.3</v>
      </c>
      <c r="G63">
        <v>0</v>
      </c>
    </row>
    <row r="64" spans="1:7" ht="15" x14ac:dyDescent="0.25">
      <c r="A64" s="282" t="s">
        <v>109</v>
      </c>
      <c r="B64">
        <v>8.4</v>
      </c>
      <c r="C64">
        <v>3</v>
      </c>
      <c r="D64">
        <v>10.9</v>
      </c>
      <c r="E64">
        <v>11.1</v>
      </c>
      <c r="F64">
        <v>0</v>
      </c>
      <c r="G64">
        <v>0</v>
      </c>
    </row>
    <row r="65" spans="1:7" ht="15" x14ac:dyDescent="0.25">
      <c r="A65" s="282" t="s">
        <v>111</v>
      </c>
      <c r="B65">
        <v>72.8</v>
      </c>
      <c r="C65">
        <v>0</v>
      </c>
      <c r="D65">
        <v>143.9</v>
      </c>
      <c r="E65">
        <v>92.8</v>
      </c>
      <c r="F65">
        <v>0</v>
      </c>
      <c r="G65">
        <v>0</v>
      </c>
    </row>
    <row r="66" spans="1:7" ht="15" x14ac:dyDescent="0.25">
      <c r="A66" s="282" t="s">
        <v>112</v>
      </c>
      <c r="B66">
        <v>4.8</v>
      </c>
      <c r="C66">
        <v>5.0999999999999996</v>
      </c>
      <c r="D66">
        <v>54.2</v>
      </c>
      <c r="E66">
        <v>76.7</v>
      </c>
      <c r="F66">
        <v>0</v>
      </c>
      <c r="G66">
        <v>0</v>
      </c>
    </row>
    <row r="67" spans="1:7" ht="15" x14ac:dyDescent="0.25">
      <c r="A67" s="282" t="s">
        <v>113</v>
      </c>
      <c r="B67">
        <v>38</v>
      </c>
      <c r="C67">
        <v>27.5</v>
      </c>
      <c r="D67">
        <v>244.2</v>
      </c>
      <c r="E67">
        <v>191.4</v>
      </c>
      <c r="F67">
        <v>0</v>
      </c>
      <c r="G67">
        <v>0</v>
      </c>
    </row>
    <row r="68" spans="1:7" ht="15" x14ac:dyDescent="0.25">
      <c r="A68" s="282" t="s">
        <v>114</v>
      </c>
      <c r="B68">
        <v>0</v>
      </c>
      <c r="C68">
        <v>4</v>
      </c>
      <c r="D68">
        <v>0</v>
      </c>
      <c r="E68">
        <v>0</v>
      </c>
      <c r="F68">
        <v>0</v>
      </c>
      <c r="G68">
        <v>0</v>
      </c>
    </row>
    <row r="69" spans="1:7" ht="15" x14ac:dyDescent="0.25">
      <c r="A69" s="282" t="s">
        <v>115</v>
      </c>
      <c r="B69">
        <v>11</v>
      </c>
      <c r="C69">
        <v>0</v>
      </c>
      <c r="D69">
        <v>5.5</v>
      </c>
      <c r="E69">
        <v>23.3</v>
      </c>
      <c r="F69">
        <v>0</v>
      </c>
      <c r="G69">
        <v>0</v>
      </c>
    </row>
    <row r="70" spans="1:7" ht="15" x14ac:dyDescent="0.25">
      <c r="A70" s="282" t="s">
        <v>117</v>
      </c>
      <c r="B70">
        <v>1112.2</v>
      </c>
      <c r="C70">
        <v>1139.5999999999999</v>
      </c>
      <c r="D70">
        <v>2696.4</v>
      </c>
      <c r="E70">
        <v>2799.8</v>
      </c>
      <c r="F70">
        <v>10.3</v>
      </c>
      <c r="G70">
        <v>0</v>
      </c>
    </row>
    <row r="71" spans="1:7" ht="15" x14ac:dyDescent="0.25">
      <c r="A71" s="282" t="s">
        <v>118</v>
      </c>
      <c r="B71">
        <v>22.8</v>
      </c>
      <c r="C71">
        <v>17.100000000000001</v>
      </c>
      <c r="D71">
        <v>32.4</v>
      </c>
      <c r="E71">
        <v>16.600000000000001</v>
      </c>
      <c r="F71">
        <v>0</v>
      </c>
      <c r="G71">
        <v>0</v>
      </c>
    </row>
    <row r="72" spans="1:7" ht="15" x14ac:dyDescent="0.25">
      <c r="A72" s="282" t="s">
        <v>119</v>
      </c>
      <c r="B72">
        <v>0</v>
      </c>
      <c r="C72">
        <v>0</v>
      </c>
      <c r="D72">
        <v>72.8</v>
      </c>
      <c r="E72">
        <v>0</v>
      </c>
      <c r="F72">
        <v>0</v>
      </c>
      <c r="G72">
        <v>0</v>
      </c>
    </row>
    <row r="73" spans="1:7" ht="15" x14ac:dyDescent="0.25">
      <c r="A73" s="282" t="s">
        <v>120</v>
      </c>
      <c r="B73">
        <v>0</v>
      </c>
      <c r="C73">
        <v>0</v>
      </c>
      <c r="D73">
        <v>0</v>
      </c>
      <c r="E73" t="s">
        <v>84</v>
      </c>
      <c r="F73">
        <v>0</v>
      </c>
      <c r="G73">
        <v>0</v>
      </c>
    </row>
    <row r="74" spans="1:7" ht="15" x14ac:dyDescent="0.25">
      <c r="A74" s="282" t="s">
        <v>121</v>
      </c>
      <c r="B74">
        <v>4</v>
      </c>
      <c r="C74">
        <v>44</v>
      </c>
      <c r="D74">
        <v>34.1</v>
      </c>
      <c r="E74">
        <v>35.1</v>
      </c>
      <c r="F74">
        <v>0</v>
      </c>
      <c r="G74">
        <v>0</v>
      </c>
    </row>
    <row r="75" spans="1:7" ht="15" x14ac:dyDescent="0.25">
      <c r="A75" s="282" t="s">
        <v>62</v>
      </c>
      <c r="B75" t="s">
        <v>63</v>
      </c>
      <c r="C75" t="s">
        <v>64</v>
      </c>
      <c r="D75" t="s">
        <v>63</v>
      </c>
      <c r="E75" t="s">
        <v>63</v>
      </c>
      <c r="F75" t="s">
        <v>63</v>
      </c>
      <c r="G75" t="s">
        <v>65</v>
      </c>
    </row>
    <row r="76" spans="1:7" ht="15" x14ac:dyDescent="0.25">
      <c r="A76" s="282" t="s">
        <v>122</v>
      </c>
      <c r="B76">
        <v>4233.1000000000004</v>
      </c>
      <c r="C76">
        <v>4350.7</v>
      </c>
      <c r="D76">
        <v>37008.800000000003</v>
      </c>
      <c r="E76">
        <v>32356.2</v>
      </c>
      <c r="F76">
        <v>104.2</v>
      </c>
      <c r="G76">
        <v>0</v>
      </c>
    </row>
    <row r="77" spans="1:7" ht="15" x14ac:dyDescent="0.25">
      <c r="A77" s="282" t="s">
        <v>123</v>
      </c>
      <c r="B77">
        <v>2905.4</v>
      </c>
      <c r="C77">
        <v>1969.6</v>
      </c>
      <c r="D77">
        <v>0</v>
      </c>
      <c r="E77">
        <v>0</v>
      </c>
      <c r="F77">
        <v>93</v>
      </c>
      <c r="G77">
        <v>0</v>
      </c>
    </row>
    <row r="78" spans="1:7" ht="15" x14ac:dyDescent="0.25">
      <c r="A78" s="282" t="s">
        <v>62</v>
      </c>
      <c r="B78" t="s">
        <v>63</v>
      </c>
      <c r="C78" t="s">
        <v>64</v>
      </c>
      <c r="D78" t="s">
        <v>63</v>
      </c>
      <c r="E78" t="s">
        <v>63</v>
      </c>
      <c r="F78" t="s">
        <v>63</v>
      </c>
      <c r="G78" t="s">
        <v>65</v>
      </c>
    </row>
    <row r="79" spans="1:7" ht="15" x14ac:dyDescent="0.25">
      <c r="A79" s="282" t="s">
        <v>124</v>
      </c>
      <c r="B79">
        <v>7138.5</v>
      </c>
      <c r="C79">
        <v>6320.3</v>
      </c>
      <c r="D79">
        <v>37008.800000000003</v>
      </c>
      <c r="E79">
        <v>32356.2</v>
      </c>
      <c r="F79">
        <v>197.2</v>
      </c>
      <c r="G79">
        <v>0</v>
      </c>
    </row>
    <row r="80" spans="1:7" ht="15" x14ac:dyDescent="0.25">
      <c r="A80" s="282" t="s">
        <v>125</v>
      </c>
      <c r="B80" t="s">
        <v>42</v>
      </c>
      <c r="C80" t="s">
        <v>42</v>
      </c>
      <c r="D80">
        <v>2.6</v>
      </c>
      <c r="E80">
        <v>3.2</v>
      </c>
      <c r="F80" t="s">
        <v>42</v>
      </c>
      <c r="G80" t="s">
        <v>42</v>
      </c>
    </row>
    <row r="81" spans="1:7" ht="15" x14ac:dyDescent="0.25">
      <c r="A81" s="282" t="s">
        <v>126</v>
      </c>
      <c r="B81">
        <v>0</v>
      </c>
      <c r="C81">
        <v>0</v>
      </c>
      <c r="D81" t="s">
        <v>42</v>
      </c>
      <c r="E81" t="s">
        <v>42</v>
      </c>
      <c r="F81">
        <v>0</v>
      </c>
      <c r="G81">
        <v>0</v>
      </c>
    </row>
    <row r="82" spans="1:7" ht="15" x14ac:dyDescent="0.25">
      <c r="A82" s="282" t="s">
        <v>62</v>
      </c>
      <c r="B82" t="s">
        <v>63</v>
      </c>
      <c r="C82" t="s">
        <v>64</v>
      </c>
      <c r="D82" t="s">
        <v>63</v>
      </c>
      <c r="E82" t="s">
        <v>63</v>
      </c>
      <c r="F82" t="s">
        <v>63</v>
      </c>
      <c r="G82" t="s">
        <v>65</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4F97-EFD5-4A78-8C8D-1A48A4B1689C}">
  <dimension ref="A1:G89"/>
  <sheetViews>
    <sheetView workbookViewId="0">
      <selection activeCell="B7" sqref="B7"/>
    </sheetView>
  </sheetViews>
  <sheetFormatPr defaultRowHeight="13.2" x14ac:dyDescent="0.25"/>
  <cols>
    <col min="1" max="1" width="26.33203125" customWidth="1"/>
    <col min="2" max="2" width="11.33203125" customWidth="1"/>
    <col min="3" max="3" width="11" customWidth="1"/>
    <col min="4" max="4" width="12.88671875" customWidth="1"/>
    <col min="5" max="5" width="12.5546875" customWidth="1"/>
    <col min="6" max="6" width="13.109375" customWidth="1"/>
    <col min="7" max="7" width="13" customWidth="1"/>
  </cols>
  <sheetData>
    <row r="1" spans="1:7" ht="15" x14ac:dyDescent="0.25">
      <c r="A1" s="282" t="s">
        <v>47</v>
      </c>
    </row>
    <row r="2" spans="1:7" ht="15" x14ac:dyDescent="0.25">
      <c r="A2" s="282" t="s">
        <v>48</v>
      </c>
    </row>
    <row r="3" spans="1:7" ht="15" x14ac:dyDescent="0.25">
      <c r="A3" s="282" t="s">
        <v>276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46</v>
      </c>
      <c r="D12">
        <v>4243.5</v>
      </c>
      <c r="E12">
        <v>4144.8999999999996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1553.7</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46</v>
      </c>
      <c r="D18">
        <v>190.4</v>
      </c>
      <c r="E18">
        <v>269.2</v>
      </c>
      <c r="F18">
        <v>0</v>
      </c>
      <c r="G18">
        <v>0</v>
      </c>
    </row>
    <row r="19" spans="1:7" ht="15" x14ac:dyDescent="0.25">
      <c r="A19" s="282" t="s">
        <v>71</v>
      </c>
      <c r="B19">
        <v>0</v>
      </c>
      <c r="C19">
        <v>0</v>
      </c>
      <c r="D19">
        <v>1010.8</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344.7</v>
      </c>
      <c r="C32">
        <v>486.3</v>
      </c>
      <c r="D32">
        <v>1811</v>
      </c>
      <c r="E32">
        <v>1767</v>
      </c>
      <c r="F32">
        <v>94.5</v>
      </c>
      <c r="G32">
        <v>0</v>
      </c>
    </row>
    <row r="33" spans="1:7" ht="15" x14ac:dyDescent="0.25">
      <c r="A33" s="282" t="s">
        <v>66</v>
      </c>
    </row>
    <row r="34" spans="1:7" ht="15" x14ac:dyDescent="0.25">
      <c r="A34" s="282" t="s">
        <v>79</v>
      </c>
      <c r="B34">
        <v>39.1</v>
      </c>
      <c r="C34">
        <v>223.8</v>
      </c>
      <c r="D34">
        <v>951.8</v>
      </c>
      <c r="E34">
        <v>1178.5</v>
      </c>
      <c r="F34">
        <v>7.2</v>
      </c>
      <c r="G34">
        <v>0</v>
      </c>
    </row>
    <row r="35" spans="1:7" ht="15" x14ac:dyDescent="0.25">
      <c r="A35" s="282" t="s">
        <v>66</v>
      </c>
    </row>
    <row r="36" spans="1:7" ht="15" x14ac:dyDescent="0.25">
      <c r="A36" s="282" t="s">
        <v>80</v>
      </c>
      <c r="B36">
        <v>61.4</v>
      </c>
      <c r="C36">
        <v>1898.8</v>
      </c>
      <c r="D36">
        <v>31024.799999999999</v>
      </c>
      <c r="E36">
        <v>28363.8</v>
      </c>
      <c r="F36">
        <v>1316</v>
      </c>
      <c r="G36">
        <v>0</v>
      </c>
    </row>
    <row r="37" spans="1:7" ht="15" x14ac:dyDescent="0.25">
      <c r="A37" s="282" t="s">
        <v>66</v>
      </c>
    </row>
    <row r="38" spans="1:7" ht="15" x14ac:dyDescent="0.25">
      <c r="A38" s="282" t="s">
        <v>81</v>
      </c>
      <c r="B38">
        <v>265.2</v>
      </c>
      <c r="C38">
        <v>493.2</v>
      </c>
      <c r="D38">
        <v>3666.2</v>
      </c>
      <c r="E38">
        <v>4923.3999999999996</v>
      </c>
      <c r="F38">
        <v>132.1</v>
      </c>
      <c r="G38">
        <v>0</v>
      </c>
    </row>
    <row r="39" spans="1:7" ht="15" x14ac:dyDescent="0.25">
      <c r="A39" s="282" t="s">
        <v>82</v>
      </c>
      <c r="B39">
        <v>0.2</v>
      </c>
      <c r="C39">
        <v>0</v>
      </c>
      <c r="D39">
        <v>0.1</v>
      </c>
      <c r="E39">
        <v>0</v>
      </c>
      <c r="F39">
        <v>0</v>
      </c>
      <c r="G39">
        <v>0</v>
      </c>
    </row>
    <row r="40" spans="1:7" ht="15" x14ac:dyDescent="0.25">
      <c r="A40" s="282" t="s">
        <v>83</v>
      </c>
      <c r="B40">
        <v>1.5</v>
      </c>
      <c r="C40">
        <v>110</v>
      </c>
      <c r="D40">
        <v>234.5</v>
      </c>
      <c r="E40">
        <v>754.3</v>
      </c>
      <c r="F40">
        <v>0</v>
      </c>
      <c r="G40">
        <v>0</v>
      </c>
    </row>
    <row r="41" spans="1:7" ht="15" x14ac:dyDescent="0.25">
      <c r="A41" s="282" t="s">
        <v>85</v>
      </c>
      <c r="B41">
        <v>2</v>
      </c>
      <c r="C41">
        <v>0</v>
      </c>
      <c r="D41">
        <v>7.3</v>
      </c>
      <c r="E41">
        <v>0</v>
      </c>
      <c r="F41">
        <v>0</v>
      </c>
      <c r="G41">
        <v>0</v>
      </c>
    </row>
    <row r="42" spans="1:7" ht="15" x14ac:dyDescent="0.25">
      <c r="A42" s="282" t="s">
        <v>86</v>
      </c>
      <c r="B42">
        <v>0.1</v>
      </c>
      <c r="C42">
        <v>2.7</v>
      </c>
      <c r="D42">
        <v>7.5</v>
      </c>
      <c r="E42">
        <v>2.5</v>
      </c>
      <c r="F42">
        <v>0</v>
      </c>
      <c r="G42">
        <v>0</v>
      </c>
    </row>
    <row r="43" spans="1:7" ht="15" x14ac:dyDescent="0.25">
      <c r="A43" s="282" t="s">
        <v>87</v>
      </c>
      <c r="B43">
        <v>0</v>
      </c>
      <c r="C43">
        <v>0.3</v>
      </c>
      <c r="D43">
        <v>0.3</v>
      </c>
      <c r="E43">
        <v>0.1</v>
      </c>
      <c r="F43">
        <v>0</v>
      </c>
      <c r="G43">
        <v>0</v>
      </c>
    </row>
    <row r="44" spans="1:7" ht="15" x14ac:dyDescent="0.25">
      <c r="A44" s="282" t="s">
        <v>88</v>
      </c>
      <c r="B44">
        <v>107</v>
      </c>
      <c r="C44">
        <v>155.30000000000001</v>
      </c>
      <c r="D44">
        <v>1337.7</v>
      </c>
      <c r="E44">
        <v>1433.3</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12.5</v>
      </c>
      <c r="C47">
        <v>46.7</v>
      </c>
      <c r="D47">
        <v>647.5</v>
      </c>
      <c r="E47">
        <v>483.9</v>
      </c>
      <c r="F47">
        <v>0.1</v>
      </c>
      <c r="G47">
        <v>0</v>
      </c>
    </row>
    <row r="48" spans="1:7" ht="15" x14ac:dyDescent="0.25">
      <c r="A48" s="282" t="s">
        <v>92</v>
      </c>
      <c r="B48">
        <v>0</v>
      </c>
      <c r="C48">
        <v>10</v>
      </c>
      <c r="D48">
        <v>12</v>
      </c>
      <c r="E48">
        <v>30.3</v>
      </c>
      <c r="F48">
        <v>0</v>
      </c>
      <c r="G48">
        <v>0</v>
      </c>
    </row>
    <row r="49" spans="1:7" ht="15" x14ac:dyDescent="0.25">
      <c r="A49" s="282" t="s">
        <v>93</v>
      </c>
      <c r="B49">
        <v>14.3</v>
      </c>
      <c r="C49">
        <v>39.299999999999997</v>
      </c>
      <c r="D49">
        <v>202.2</v>
      </c>
      <c r="E49">
        <v>310.60000000000002</v>
      </c>
      <c r="F49">
        <v>0</v>
      </c>
      <c r="G49">
        <v>0</v>
      </c>
    </row>
    <row r="50" spans="1:7" ht="15" x14ac:dyDescent="0.25">
      <c r="A50" s="282" t="s">
        <v>94</v>
      </c>
      <c r="B50">
        <v>0.5</v>
      </c>
      <c r="C50">
        <v>11.1</v>
      </c>
      <c r="D50">
        <v>13.5</v>
      </c>
      <c r="E50">
        <v>38.6</v>
      </c>
      <c r="F50">
        <v>0</v>
      </c>
      <c r="G50">
        <v>0</v>
      </c>
    </row>
    <row r="51" spans="1:7" ht="15" x14ac:dyDescent="0.25">
      <c r="A51" s="282" t="s">
        <v>95</v>
      </c>
      <c r="B51">
        <v>0</v>
      </c>
      <c r="C51">
        <v>55</v>
      </c>
      <c r="D51">
        <v>206.1</v>
      </c>
      <c r="E51">
        <v>585</v>
      </c>
      <c r="F51">
        <v>132</v>
      </c>
      <c r="G51">
        <v>0</v>
      </c>
    </row>
    <row r="52" spans="1:7" ht="15" x14ac:dyDescent="0.25">
      <c r="A52" s="282" t="s">
        <v>96</v>
      </c>
      <c r="B52">
        <v>18.7</v>
      </c>
      <c r="C52">
        <v>14.6</v>
      </c>
      <c r="D52">
        <v>60.9</v>
      </c>
      <c r="E52">
        <v>54.3</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5.5</v>
      </c>
      <c r="C55">
        <v>3.9</v>
      </c>
      <c r="D55">
        <v>4.7</v>
      </c>
      <c r="E55">
        <v>2.9</v>
      </c>
      <c r="F55">
        <v>0</v>
      </c>
      <c r="G55">
        <v>0</v>
      </c>
    </row>
    <row r="56" spans="1:7" ht="15" x14ac:dyDescent="0.25">
      <c r="A56" s="282" t="s">
        <v>100</v>
      </c>
      <c r="B56">
        <v>74.400000000000006</v>
      </c>
      <c r="C56">
        <v>18.899999999999999</v>
      </c>
      <c r="D56">
        <v>235.9</v>
      </c>
      <c r="E56">
        <v>565.70000000000005</v>
      </c>
      <c r="F56">
        <v>0</v>
      </c>
      <c r="G56">
        <v>0</v>
      </c>
    </row>
    <row r="57" spans="1:7" ht="15" x14ac:dyDescent="0.25">
      <c r="A57" s="282" t="s">
        <v>101</v>
      </c>
      <c r="B57">
        <v>28.4</v>
      </c>
      <c r="C57">
        <v>25.2</v>
      </c>
      <c r="D57">
        <v>480.5</v>
      </c>
      <c r="E57">
        <v>431.3</v>
      </c>
      <c r="F57">
        <v>0</v>
      </c>
      <c r="G57">
        <v>0</v>
      </c>
    </row>
    <row r="58" spans="1:7" ht="15" x14ac:dyDescent="0.25">
      <c r="A58" s="282" t="s">
        <v>66</v>
      </c>
    </row>
    <row r="59" spans="1:7" ht="15" x14ac:dyDescent="0.25">
      <c r="A59" s="282" t="s">
        <v>102</v>
      </c>
      <c r="B59">
        <v>180.9</v>
      </c>
      <c r="C59">
        <v>555.1</v>
      </c>
      <c r="D59">
        <v>1501.7</v>
      </c>
      <c r="E59">
        <v>4024.9</v>
      </c>
      <c r="F59">
        <v>0</v>
      </c>
      <c r="G59">
        <v>0</v>
      </c>
    </row>
    <row r="60" spans="1:7" ht="15" x14ac:dyDescent="0.25">
      <c r="A60" s="282" t="s">
        <v>103</v>
      </c>
      <c r="B60">
        <v>0</v>
      </c>
      <c r="C60">
        <v>126</v>
      </c>
      <c r="D60">
        <v>356.3</v>
      </c>
      <c r="E60">
        <v>131.1</v>
      </c>
      <c r="F60">
        <v>0</v>
      </c>
      <c r="G60">
        <v>0</v>
      </c>
    </row>
    <row r="61" spans="1:7" ht="15" x14ac:dyDescent="0.25">
      <c r="A61" s="282" t="s">
        <v>104</v>
      </c>
      <c r="B61">
        <v>180.7</v>
      </c>
      <c r="C61">
        <v>429</v>
      </c>
      <c r="D61">
        <v>928.2</v>
      </c>
      <c r="E61">
        <v>3540.4</v>
      </c>
      <c r="F61">
        <v>0</v>
      </c>
      <c r="G61">
        <v>0</v>
      </c>
    </row>
    <row r="62" spans="1:7" ht="15" x14ac:dyDescent="0.25">
      <c r="A62" s="282" t="s">
        <v>257</v>
      </c>
      <c r="B62">
        <v>0</v>
      </c>
      <c r="C62">
        <v>0.1</v>
      </c>
      <c r="D62">
        <v>0</v>
      </c>
      <c r="E62">
        <v>0.4</v>
      </c>
      <c r="F62">
        <v>0</v>
      </c>
      <c r="G62">
        <v>0</v>
      </c>
    </row>
    <row r="63" spans="1:7" ht="15" x14ac:dyDescent="0.25">
      <c r="A63" s="282" t="s">
        <v>105</v>
      </c>
      <c r="B63">
        <v>0</v>
      </c>
      <c r="C63">
        <v>0</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0.2</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700.9</v>
      </c>
      <c r="C68">
        <v>1796.2</v>
      </c>
      <c r="D68">
        <v>4721.5</v>
      </c>
      <c r="E68">
        <v>4685</v>
      </c>
      <c r="F68">
        <v>146.9</v>
      </c>
      <c r="G68">
        <v>0</v>
      </c>
    </row>
    <row r="69" spans="1:7" ht="15" x14ac:dyDescent="0.25">
      <c r="A69" s="282" t="s">
        <v>109</v>
      </c>
      <c r="B69">
        <v>3.5</v>
      </c>
      <c r="C69">
        <v>10</v>
      </c>
      <c r="D69">
        <v>16.8</v>
      </c>
      <c r="E69">
        <v>17.899999999999999</v>
      </c>
      <c r="F69">
        <v>0</v>
      </c>
      <c r="G69">
        <v>0</v>
      </c>
    </row>
    <row r="70" spans="1:7" ht="15" x14ac:dyDescent="0.25">
      <c r="A70" s="282" t="s">
        <v>111</v>
      </c>
      <c r="B70">
        <v>62.9</v>
      </c>
      <c r="C70">
        <v>92.3</v>
      </c>
      <c r="D70">
        <v>201.5</v>
      </c>
      <c r="E70">
        <v>200.9</v>
      </c>
      <c r="F70">
        <v>16.3</v>
      </c>
      <c r="G70">
        <v>0</v>
      </c>
    </row>
    <row r="71" spans="1:7" ht="15" x14ac:dyDescent="0.25">
      <c r="A71" s="282" t="s">
        <v>112</v>
      </c>
      <c r="B71">
        <v>3.7</v>
      </c>
      <c r="C71">
        <v>57.7</v>
      </c>
      <c r="D71">
        <v>124.1</v>
      </c>
      <c r="E71">
        <v>96.9</v>
      </c>
      <c r="F71">
        <v>1.1000000000000001</v>
      </c>
      <c r="G71">
        <v>0</v>
      </c>
    </row>
    <row r="72" spans="1:7" ht="15" x14ac:dyDescent="0.25">
      <c r="A72" s="282" t="s">
        <v>259</v>
      </c>
      <c r="B72">
        <v>0</v>
      </c>
      <c r="C72">
        <v>0</v>
      </c>
      <c r="D72">
        <v>0</v>
      </c>
      <c r="E72">
        <v>7.7</v>
      </c>
      <c r="F72">
        <v>0</v>
      </c>
      <c r="G72">
        <v>0</v>
      </c>
    </row>
    <row r="73" spans="1:7" ht="15" x14ac:dyDescent="0.25">
      <c r="A73" s="282" t="s">
        <v>113</v>
      </c>
      <c r="B73">
        <v>37.700000000000003</v>
      </c>
      <c r="C73">
        <v>91.3</v>
      </c>
      <c r="D73">
        <v>283.7</v>
      </c>
      <c r="E73">
        <v>301.3</v>
      </c>
      <c r="F73">
        <v>0</v>
      </c>
      <c r="G73">
        <v>0</v>
      </c>
    </row>
    <row r="74" spans="1:7" ht="15" x14ac:dyDescent="0.25">
      <c r="A74" s="282" t="s">
        <v>114</v>
      </c>
      <c r="B74">
        <v>14.4</v>
      </c>
      <c r="C74">
        <v>25.6</v>
      </c>
      <c r="D74">
        <v>7.2</v>
      </c>
      <c r="E74">
        <v>16</v>
      </c>
      <c r="F74">
        <v>0</v>
      </c>
      <c r="G74">
        <v>0</v>
      </c>
    </row>
    <row r="75" spans="1:7" ht="15" x14ac:dyDescent="0.25">
      <c r="A75" s="282" t="s">
        <v>115</v>
      </c>
      <c r="B75">
        <v>6</v>
      </c>
      <c r="C75">
        <v>9</v>
      </c>
      <c r="D75">
        <v>23.8</v>
      </c>
      <c r="E75">
        <v>27.9</v>
      </c>
      <c r="F75">
        <v>0</v>
      </c>
      <c r="G75">
        <v>0</v>
      </c>
    </row>
    <row r="76" spans="1:7" ht="15" x14ac:dyDescent="0.25">
      <c r="A76" s="282" t="s">
        <v>116</v>
      </c>
      <c r="B76">
        <v>0</v>
      </c>
      <c r="C76">
        <v>6.8</v>
      </c>
      <c r="D76">
        <v>1.7</v>
      </c>
      <c r="E76">
        <v>1.3</v>
      </c>
      <c r="F76">
        <v>0</v>
      </c>
      <c r="G76">
        <v>0</v>
      </c>
    </row>
    <row r="77" spans="1:7" ht="15" x14ac:dyDescent="0.25">
      <c r="A77" s="282" t="s">
        <v>117</v>
      </c>
      <c r="B77">
        <v>552.20000000000005</v>
      </c>
      <c r="C77">
        <v>1476.6</v>
      </c>
      <c r="D77">
        <v>3853.9</v>
      </c>
      <c r="E77">
        <v>3759.8</v>
      </c>
      <c r="F77">
        <v>124</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10</v>
      </c>
      <c r="C81">
        <v>15</v>
      </c>
      <c r="D81">
        <v>51.5</v>
      </c>
      <c r="E81">
        <v>78.599999999999994</v>
      </c>
      <c r="F81">
        <v>0</v>
      </c>
      <c r="G81">
        <v>0</v>
      </c>
    </row>
    <row r="82" spans="1:7" ht="15" x14ac:dyDescent="0.25">
      <c r="A82" s="282" t="s">
        <v>62</v>
      </c>
      <c r="B82" t="s">
        <v>63</v>
      </c>
      <c r="C82" t="s">
        <v>64</v>
      </c>
      <c r="D82" t="s">
        <v>63</v>
      </c>
      <c r="E82" t="s">
        <v>63</v>
      </c>
      <c r="F82" t="s">
        <v>63</v>
      </c>
      <c r="G82" t="s">
        <v>65</v>
      </c>
    </row>
    <row r="83" spans="1:7" ht="15" x14ac:dyDescent="0.25">
      <c r="A83" s="282" t="s">
        <v>122</v>
      </c>
      <c r="B83">
        <v>1592.2</v>
      </c>
      <c r="C83">
        <v>5499.2</v>
      </c>
      <c r="D83">
        <v>48130.2</v>
      </c>
      <c r="E83">
        <v>49532.1</v>
      </c>
      <c r="F83">
        <v>1719.7</v>
      </c>
      <c r="G83">
        <v>0</v>
      </c>
    </row>
    <row r="84" spans="1:7" ht="15" x14ac:dyDescent="0.25">
      <c r="A84" s="282" t="s">
        <v>123</v>
      </c>
      <c r="B84">
        <v>1240.9000000000001</v>
      </c>
      <c r="C84">
        <v>4430.8</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2833.1</v>
      </c>
      <c r="C86">
        <v>9930</v>
      </c>
      <c r="D86">
        <v>48130.2</v>
      </c>
      <c r="E86">
        <v>49532.1</v>
      </c>
      <c r="F86">
        <v>2852.7</v>
      </c>
      <c r="G86">
        <v>0</v>
      </c>
    </row>
    <row r="87" spans="1:7" ht="15" x14ac:dyDescent="0.25">
      <c r="A87" s="282" t="s">
        <v>125</v>
      </c>
      <c r="B87" t="s">
        <v>42</v>
      </c>
      <c r="C87" t="s">
        <v>42</v>
      </c>
      <c r="D87">
        <v>1.6</v>
      </c>
      <c r="E87">
        <v>63.5</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E85A-A86A-45C9-B117-61224B60EFC1}">
  <dimension ref="A1:G89"/>
  <sheetViews>
    <sheetView topLeftCell="A11" workbookViewId="0">
      <selection activeCell="F36" sqref="F36"/>
    </sheetView>
  </sheetViews>
  <sheetFormatPr defaultRowHeight="13.2" x14ac:dyDescent="0.25"/>
  <cols>
    <col min="1" max="1" width="27.6640625" customWidth="1"/>
    <col min="2" max="2" width="13.44140625" customWidth="1"/>
    <col min="3" max="3" width="13.6640625" customWidth="1"/>
    <col min="4" max="4" width="11.88671875" customWidth="1"/>
    <col min="5" max="5" width="11.44140625" customWidth="1"/>
    <col min="6" max="6" width="12" customWidth="1"/>
  </cols>
  <sheetData>
    <row r="1" spans="1:7" ht="15" x14ac:dyDescent="0.25">
      <c r="A1" s="282" t="s">
        <v>47</v>
      </c>
    </row>
    <row r="2" spans="1:7" ht="15" x14ac:dyDescent="0.25">
      <c r="A2" s="282" t="s">
        <v>48</v>
      </c>
    </row>
    <row r="3" spans="1:7" ht="15" x14ac:dyDescent="0.25">
      <c r="A3" s="282" t="s">
        <v>277</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92</v>
      </c>
      <c r="D12">
        <v>4243.5</v>
      </c>
      <c r="E12">
        <v>4144.8999999999996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1553.7</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92</v>
      </c>
      <c r="D18">
        <v>190.4</v>
      </c>
      <c r="E18">
        <v>269.2</v>
      </c>
      <c r="F18">
        <v>0</v>
      </c>
      <c r="G18">
        <v>0</v>
      </c>
    </row>
    <row r="19" spans="1:7" ht="15" x14ac:dyDescent="0.25">
      <c r="A19" s="282" t="s">
        <v>71</v>
      </c>
      <c r="B19">
        <v>0</v>
      </c>
      <c r="C19">
        <v>0</v>
      </c>
      <c r="D19">
        <v>1010.8</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338.5</v>
      </c>
      <c r="C32">
        <v>511.3</v>
      </c>
      <c r="D32">
        <v>1788.3</v>
      </c>
      <c r="E32">
        <v>1732</v>
      </c>
      <c r="F32">
        <v>94.5</v>
      </c>
      <c r="G32">
        <v>0</v>
      </c>
    </row>
    <row r="33" spans="1:7" ht="15" x14ac:dyDescent="0.25">
      <c r="A33" s="282" t="s">
        <v>66</v>
      </c>
    </row>
    <row r="34" spans="1:7" ht="15" x14ac:dyDescent="0.25">
      <c r="A34" s="282" t="s">
        <v>79</v>
      </c>
      <c r="B34">
        <v>36.700000000000003</v>
      </c>
      <c r="C34">
        <v>233.1</v>
      </c>
      <c r="D34">
        <v>949.1</v>
      </c>
      <c r="E34">
        <v>1162</v>
      </c>
      <c r="F34">
        <v>7.2</v>
      </c>
      <c r="G34">
        <v>0</v>
      </c>
    </row>
    <row r="35" spans="1:7" ht="15" x14ac:dyDescent="0.25">
      <c r="A35" s="282" t="s">
        <v>66</v>
      </c>
    </row>
    <row r="36" spans="1:7" ht="15" x14ac:dyDescent="0.25">
      <c r="A36" s="282" t="s">
        <v>80</v>
      </c>
      <c r="B36">
        <v>57.2</v>
      </c>
      <c r="C36">
        <v>2041</v>
      </c>
      <c r="D36">
        <v>31022</v>
      </c>
      <c r="E36">
        <v>28293.8</v>
      </c>
      <c r="F36">
        <v>1051</v>
      </c>
      <c r="G36">
        <v>0</v>
      </c>
    </row>
    <row r="37" spans="1:7" ht="15" x14ac:dyDescent="0.25">
      <c r="A37" s="282" t="s">
        <v>66</v>
      </c>
    </row>
    <row r="38" spans="1:7" ht="15" x14ac:dyDescent="0.25">
      <c r="A38" s="282" t="s">
        <v>81</v>
      </c>
      <c r="B38">
        <v>268.39999999999998</v>
      </c>
      <c r="C38">
        <v>501.6</v>
      </c>
      <c r="D38">
        <v>3590.4</v>
      </c>
      <c r="E38">
        <v>4904.7</v>
      </c>
      <c r="F38">
        <v>132.1</v>
      </c>
      <c r="G38">
        <v>0</v>
      </c>
    </row>
    <row r="39" spans="1:7" ht="15" x14ac:dyDescent="0.25">
      <c r="A39" s="282" t="s">
        <v>82</v>
      </c>
      <c r="B39">
        <v>0.2</v>
      </c>
      <c r="C39">
        <v>0</v>
      </c>
      <c r="D39">
        <v>0.1</v>
      </c>
      <c r="E39">
        <v>0</v>
      </c>
      <c r="F39">
        <v>0</v>
      </c>
      <c r="G39">
        <v>0</v>
      </c>
    </row>
    <row r="40" spans="1:7" ht="15" x14ac:dyDescent="0.25">
      <c r="A40" s="282" t="s">
        <v>83</v>
      </c>
      <c r="B40">
        <v>1.5</v>
      </c>
      <c r="C40">
        <v>110</v>
      </c>
      <c r="D40">
        <v>234.5</v>
      </c>
      <c r="E40">
        <v>754.3</v>
      </c>
      <c r="F40">
        <v>0</v>
      </c>
      <c r="G40">
        <v>0</v>
      </c>
    </row>
    <row r="41" spans="1:7" ht="15" x14ac:dyDescent="0.25">
      <c r="A41" s="282" t="s">
        <v>85</v>
      </c>
      <c r="B41">
        <v>0.5</v>
      </c>
      <c r="C41">
        <v>0</v>
      </c>
      <c r="D41">
        <v>7.3</v>
      </c>
      <c r="E41">
        <v>0</v>
      </c>
      <c r="F41">
        <v>0</v>
      </c>
      <c r="G41">
        <v>0</v>
      </c>
    </row>
    <row r="42" spans="1:7" ht="15" x14ac:dyDescent="0.25">
      <c r="A42" s="282" t="s">
        <v>86</v>
      </c>
      <c r="B42">
        <v>0.1</v>
      </c>
      <c r="C42">
        <v>2.7</v>
      </c>
      <c r="D42">
        <v>7.5</v>
      </c>
      <c r="E42">
        <v>2.5</v>
      </c>
      <c r="F42">
        <v>0</v>
      </c>
      <c r="G42">
        <v>0</v>
      </c>
    </row>
    <row r="43" spans="1:7" ht="15" x14ac:dyDescent="0.25">
      <c r="A43" s="282" t="s">
        <v>87</v>
      </c>
      <c r="B43">
        <v>0</v>
      </c>
      <c r="C43">
        <v>0.3</v>
      </c>
      <c r="D43">
        <v>0.3</v>
      </c>
      <c r="E43">
        <v>0.1</v>
      </c>
      <c r="F43">
        <v>0</v>
      </c>
      <c r="G43">
        <v>0</v>
      </c>
    </row>
    <row r="44" spans="1:7" ht="15" x14ac:dyDescent="0.25">
      <c r="A44" s="282" t="s">
        <v>88</v>
      </c>
      <c r="B44">
        <v>117</v>
      </c>
      <c r="C44">
        <v>161.19999999999999</v>
      </c>
      <c r="D44">
        <v>1267.5</v>
      </c>
      <c r="E44">
        <v>1423.9</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12.1</v>
      </c>
      <c r="C47">
        <v>47.2</v>
      </c>
      <c r="D47">
        <v>647.29999999999995</v>
      </c>
      <c r="E47">
        <v>483.4</v>
      </c>
      <c r="F47">
        <v>0.1</v>
      </c>
      <c r="G47">
        <v>0</v>
      </c>
    </row>
    <row r="48" spans="1:7" ht="15" x14ac:dyDescent="0.25">
      <c r="A48" s="282" t="s">
        <v>92</v>
      </c>
      <c r="B48">
        <v>0</v>
      </c>
      <c r="C48">
        <v>10</v>
      </c>
      <c r="D48">
        <v>12</v>
      </c>
      <c r="E48">
        <v>30.3</v>
      </c>
      <c r="F48">
        <v>0</v>
      </c>
      <c r="G48">
        <v>0</v>
      </c>
    </row>
    <row r="49" spans="1:7" ht="15" x14ac:dyDescent="0.25">
      <c r="A49" s="282" t="s">
        <v>93</v>
      </c>
      <c r="B49">
        <v>8.8000000000000007</v>
      </c>
      <c r="C49">
        <v>40.5</v>
      </c>
      <c r="D49">
        <v>202.2</v>
      </c>
      <c r="E49">
        <v>307.10000000000002</v>
      </c>
      <c r="F49">
        <v>0</v>
      </c>
      <c r="G49">
        <v>0</v>
      </c>
    </row>
    <row r="50" spans="1:7" ht="15" x14ac:dyDescent="0.25">
      <c r="A50" s="282" t="s">
        <v>94</v>
      </c>
      <c r="B50">
        <v>0</v>
      </c>
      <c r="C50">
        <v>12.1</v>
      </c>
      <c r="D50">
        <v>13.5</v>
      </c>
      <c r="E50">
        <v>38</v>
      </c>
      <c r="F50">
        <v>0</v>
      </c>
      <c r="G50">
        <v>0</v>
      </c>
    </row>
    <row r="51" spans="1:7" ht="15" x14ac:dyDescent="0.25">
      <c r="A51" s="282" t="s">
        <v>95</v>
      </c>
      <c r="B51">
        <v>0</v>
      </c>
      <c r="C51">
        <v>55</v>
      </c>
      <c r="D51">
        <v>206.1</v>
      </c>
      <c r="E51">
        <v>585</v>
      </c>
      <c r="F51">
        <v>132</v>
      </c>
      <c r="G51">
        <v>0</v>
      </c>
    </row>
    <row r="52" spans="1:7" ht="15" x14ac:dyDescent="0.25">
      <c r="A52" s="282" t="s">
        <v>96</v>
      </c>
      <c r="B52">
        <v>18.600000000000001</v>
      </c>
      <c r="C52">
        <v>14.7</v>
      </c>
      <c r="D52">
        <v>60.1</v>
      </c>
      <c r="E52">
        <v>53.2</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5.2</v>
      </c>
      <c r="C55">
        <v>3.9</v>
      </c>
      <c r="D55">
        <v>4.7</v>
      </c>
      <c r="E55">
        <v>2.9</v>
      </c>
      <c r="F55">
        <v>0</v>
      </c>
      <c r="G55">
        <v>0</v>
      </c>
    </row>
    <row r="56" spans="1:7" ht="15" x14ac:dyDescent="0.25">
      <c r="A56" s="282" t="s">
        <v>100</v>
      </c>
      <c r="B56">
        <v>73.7</v>
      </c>
      <c r="C56">
        <v>18.600000000000001</v>
      </c>
      <c r="D56">
        <v>233.4</v>
      </c>
      <c r="E56">
        <v>564.5</v>
      </c>
      <c r="F56">
        <v>0</v>
      </c>
      <c r="G56">
        <v>0</v>
      </c>
    </row>
    <row r="57" spans="1:7" ht="15" x14ac:dyDescent="0.25">
      <c r="A57" s="282" t="s">
        <v>101</v>
      </c>
      <c r="B57">
        <v>30.4</v>
      </c>
      <c r="C57">
        <v>25.1</v>
      </c>
      <c r="D57">
        <v>478.3</v>
      </c>
      <c r="E57">
        <v>429</v>
      </c>
      <c r="F57">
        <v>0</v>
      </c>
      <c r="G57">
        <v>0</v>
      </c>
    </row>
    <row r="58" spans="1:7" ht="15" x14ac:dyDescent="0.25">
      <c r="A58" s="282" t="s">
        <v>66</v>
      </c>
    </row>
    <row r="59" spans="1:7" ht="15" x14ac:dyDescent="0.25">
      <c r="A59" s="282" t="s">
        <v>102</v>
      </c>
      <c r="B59">
        <v>181.1</v>
      </c>
      <c r="C59">
        <v>619.1</v>
      </c>
      <c r="D59">
        <v>1501.5</v>
      </c>
      <c r="E59">
        <v>3879.8</v>
      </c>
      <c r="F59">
        <v>0</v>
      </c>
      <c r="G59">
        <v>0</v>
      </c>
    </row>
    <row r="60" spans="1:7" ht="15" x14ac:dyDescent="0.25">
      <c r="A60" s="282" t="s">
        <v>103</v>
      </c>
      <c r="B60">
        <v>0</v>
      </c>
      <c r="C60">
        <v>126</v>
      </c>
      <c r="D60">
        <v>356.3</v>
      </c>
      <c r="E60">
        <v>131.1</v>
      </c>
      <c r="F60">
        <v>0</v>
      </c>
      <c r="G60">
        <v>0</v>
      </c>
    </row>
    <row r="61" spans="1:7" ht="15" x14ac:dyDescent="0.25">
      <c r="A61" s="282" t="s">
        <v>104</v>
      </c>
      <c r="B61">
        <v>180.7</v>
      </c>
      <c r="C61">
        <v>493</v>
      </c>
      <c r="D61">
        <v>928.2</v>
      </c>
      <c r="E61">
        <v>3422.4</v>
      </c>
      <c r="F61">
        <v>0</v>
      </c>
      <c r="G61">
        <v>0</v>
      </c>
    </row>
    <row r="62" spans="1:7" ht="15" x14ac:dyDescent="0.25">
      <c r="A62" s="282" t="s">
        <v>257</v>
      </c>
      <c r="B62">
        <v>0</v>
      </c>
      <c r="C62">
        <v>0.1</v>
      </c>
      <c r="D62">
        <v>0</v>
      </c>
      <c r="E62">
        <v>0.4</v>
      </c>
      <c r="F62">
        <v>0</v>
      </c>
      <c r="G62">
        <v>0</v>
      </c>
    </row>
    <row r="63" spans="1:7" ht="15" x14ac:dyDescent="0.25">
      <c r="A63" s="282" t="s">
        <v>105</v>
      </c>
      <c r="B63">
        <v>0</v>
      </c>
      <c r="C63">
        <v>0</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0.4</v>
      </c>
      <c r="C65">
        <v>0</v>
      </c>
      <c r="D65">
        <v>0.7</v>
      </c>
      <c r="E65">
        <v>0</v>
      </c>
      <c r="F65">
        <v>0</v>
      </c>
      <c r="G65">
        <v>0</v>
      </c>
    </row>
    <row r="66" spans="1:7" ht="15" x14ac:dyDescent="0.25">
      <c r="A66" s="282" t="s">
        <v>107</v>
      </c>
      <c r="B66">
        <v>0</v>
      </c>
      <c r="C66">
        <v>0</v>
      </c>
      <c r="D66">
        <v>195.6</v>
      </c>
      <c r="E66">
        <v>279.5</v>
      </c>
      <c r="F66">
        <v>0</v>
      </c>
      <c r="G66">
        <v>0</v>
      </c>
    </row>
    <row r="67" spans="1:7" ht="15" x14ac:dyDescent="0.25">
      <c r="A67" s="282" t="s">
        <v>66</v>
      </c>
    </row>
    <row r="68" spans="1:7" ht="15" x14ac:dyDescent="0.25">
      <c r="A68" s="282" t="s">
        <v>108</v>
      </c>
      <c r="B68">
        <v>765.8</v>
      </c>
      <c r="C68">
        <v>1766.8</v>
      </c>
      <c r="D68">
        <v>4594.8999999999996</v>
      </c>
      <c r="E68">
        <v>4632.3</v>
      </c>
      <c r="F68">
        <v>110.9</v>
      </c>
      <c r="G68">
        <v>0</v>
      </c>
    </row>
    <row r="69" spans="1:7" ht="15" x14ac:dyDescent="0.25">
      <c r="A69" s="282" t="s">
        <v>109</v>
      </c>
      <c r="B69">
        <v>3.5</v>
      </c>
      <c r="C69">
        <v>10</v>
      </c>
      <c r="D69">
        <v>16.8</v>
      </c>
      <c r="E69">
        <v>17.899999999999999</v>
      </c>
      <c r="F69">
        <v>0</v>
      </c>
      <c r="G69">
        <v>0</v>
      </c>
    </row>
    <row r="70" spans="1:7" ht="15" x14ac:dyDescent="0.25">
      <c r="A70" s="282" t="s">
        <v>111</v>
      </c>
      <c r="B70">
        <v>67.400000000000006</v>
      </c>
      <c r="C70">
        <v>92.3</v>
      </c>
      <c r="D70">
        <v>188.5</v>
      </c>
      <c r="E70">
        <v>200.9</v>
      </c>
      <c r="F70">
        <v>16.3</v>
      </c>
      <c r="G70">
        <v>0</v>
      </c>
    </row>
    <row r="71" spans="1:7" ht="15" x14ac:dyDescent="0.25">
      <c r="A71" s="282" t="s">
        <v>112</v>
      </c>
      <c r="B71">
        <v>4.4000000000000004</v>
      </c>
      <c r="C71">
        <v>70.400000000000006</v>
      </c>
      <c r="D71">
        <v>123.5</v>
      </c>
      <c r="E71">
        <v>82.8</v>
      </c>
      <c r="F71">
        <v>1.1000000000000001</v>
      </c>
      <c r="G71">
        <v>0</v>
      </c>
    </row>
    <row r="72" spans="1:7" ht="15" x14ac:dyDescent="0.25">
      <c r="A72" s="282" t="s">
        <v>259</v>
      </c>
      <c r="B72">
        <v>0</v>
      </c>
      <c r="C72">
        <v>0</v>
      </c>
      <c r="D72">
        <v>0</v>
      </c>
      <c r="E72">
        <v>7.7</v>
      </c>
      <c r="F72">
        <v>0</v>
      </c>
      <c r="G72">
        <v>0</v>
      </c>
    </row>
    <row r="73" spans="1:7" ht="15" x14ac:dyDescent="0.25">
      <c r="A73" s="282" t="s">
        <v>113</v>
      </c>
      <c r="B73">
        <v>34</v>
      </c>
      <c r="C73">
        <v>68.8</v>
      </c>
      <c r="D73">
        <v>266.5</v>
      </c>
      <c r="E73">
        <v>293.89999999999998</v>
      </c>
      <c r="F73">
        <v>0</v>
      </c>
      <c r="G73">
        <v>0</v>
      </c>
    </row>
    <row r="74" spans="1:7" ht="15" x14ac:dyDescent="0.25">
      <c r="A74" s="282" t="s">
        <v>114</v>
      </c>
      <c r="B74">
        <v>14.4</v>
      </c>
      <c r="C74">
        <v>29.6</v>
      </c>
      <c r="D74">
        <v>7.2</v>
      </c>
      <c r="E74">
        <v>12</v>
      </c>
      <c r="F74">
        <v>0</v>
      </c>
      <c r="G74">
        <v>0</v>
      </c>
    </row>
    <row r="75" spans="1:7" ht="15" x14ac:dyDescent="0.25">
      <c r="A75" s="282" t="s">
        <v>115</v>
      </c>
      <c r="B75">
        <v>6</v>
      </c>
      <c r="C75">
        <v>9</v>
      </c>
      <c r="D75">
        <v>23.8</v>
      </c>
      <c r="E75">
        <v>27.9</v>
      </c>
      <c r="F75">
        <v>0</v>
      </c>
      <c r="G75">
        <v>0</v>
      </c>
    </row>
    <row r="76" spans="1:7" ht="15" x14ac:dyDescent="0.25">
      <c r="A76" s="282" t="s">
        <v>116</v>
      </c>
      <c r="B76">
        <v>0</v>
      </c>
      <c r="C76">
        <v>6.8</v>
      </c>
      <c r="D76">
        <v>1.7</v>
      </c>
      <c r="E76">
        <v>1.3</v>
      </c>
      <c r="F76">
        <v>0</v>
      </c>
      <c r="G76">
        <v>0</v>
      </c>
    </row>
    <row r="77" spans="1:7" ht="15" x14ac:dyDescent="0.25">
      <c r="A77" s="282" t="s">
        <v>117</v>
      </c>
      <c r="B77">
        <v>615.70000000000005</v>
      </c>
      <c r="C77">
        <v>1452.9</v>
      </c>
      <c r="D77">
        <v>3758.1</v>
      </c>
      <c r="E77">
        <v>3732.7</v>
      </c>
      <c r="F77">
        <v>88</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10</v>
      </c>
      <c r="C81">
        <v>15</v>
      </c>
      <c r="D81">
        <v>51.5</v>
      </c>
      <c r="E81">
        <v>78.599999999999994</v>
      </c>
      <c r="F81">
        <v>0</v>
      </c>
      <c r="G81">
        <v>0</v>
      </c>
    </row>
    <row r="82" spans="1:7" ht="15" x14ac:dyDescent="0.25">
      <c r="A82" s="282" t="s">
        <v>62</v>
      </c>
      <c r="B82" t="s">
        <v>63</v>
      </c>
      <c r="C82" t="s">
        <v>64</v>
      </c>
      <c r="D82" t="s">
        <v>63</v>
      </c>
      <c r="E82" t="s">
        <v>63</v>
      </c>
      <c r="F82" t="s">
        <v>63</v>
      </c>
      <c r="G82" t="s">
        <v>65</v>
      </c>
    </row>
    <row r="83" spans="1:7" ht="15" x14ac:dyDescent="0.25">
      <c r="A83" s="282" t="s">
        <v>122</v>
      </c>
      <c r="B83">
        <v>1647.6</v>
      </c>
      <c r="C83">
        <v>5764.7</v>
      </c>
      <c r="D83">
        <v>47899.4</v>
      </c>
      <c r="E83">
        <v>49194.2</v>
      </c>
      <c r="F83">
        <v>1418.7</v>
      </c>
      <c r="G83">
        <v>0</v>
      </c>
    </row>
    <row r="84" spans="1:7" ht="15" x14ac:dyDescent="0.25">
      <c r="A84" s="282" t="s">
        <v>123</v>
      </c>
      <c r="B84">
        <v>1292.9000000000001</v>
      </c>
      <c r="C84">
        <v>4460.1000000000004</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2940.5</v>
      </c>
      <c r="C86">
        <v>10224.799999999999</v>
      </c>
      <c r="D86">
        <v>47899.4</v>
      </c>
      <c r="E86">
        <v>49194.2</v>
      </c>
      <c r="F86">
        <v>2551.6999999999998</v>
      </c>
      <c r="G86">
        <v>0</v>
      </c>
    </row>
    <row r="87" spans="1:7" ht="15" x14ac:dyDescent="0.25">
      <c r="A87" s="282" t="s">
        <v>125</v>
      </c>
      <c r="B87" t="s">
        <v>42</v>
      </c>
      <c r="C87" t="s">
        <v>42</v>
      </c>
      <c r="D87">
        <v>1.6</v>
      </c>
      <c r="E87">
        <v>91.1</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CC280-C2DC-4D25-B22A-869DCF054EB2}">
  <dimension ref="A1:G89"/>
  <sheetViews>
    <sheetView workbookViewId="0">
      <selection activeCell="P25" sqref="P25"/>
    </sheetView>
  </sheetViews>
  <sheetFormatPr defaultRowHeight="13.2" x14ac:dyDescent="0.25"/>
  <cols>
    <col min="1" max="1" width="15.6640625" customWidth="1"/>
  </cols>
  <sheetData>
    <row r="1" spans="1:7" ht="15" x14ac:dyDescent="0.25">
      <c r="A1" s="282" t="s">
        <v>47</v>
      </c>
    </row>
    <row r="2" spans="1:7" ht="15" x14ac:dyDescent="0.25">
      <c r="A2" s="282" t="s">
        <v>48</v>
      </c>
    </row>
    <row r="3" spans="1:7" ht="15" x14ac:dyDescent="0.25">
      <c r="A3" s="282" t="s">
        <v>278</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129</v>
      </c>
      <c r="D9" t="s">
        <v>208</v>
      </c>
      <c r="E9" t="s">
        <v>129</v>
      </c>
      <c r="F9" t="s">
        <v>130</v>
      </c>
      <c r="G9" t="s">
        <v>61</v>
      </c>
    </row>
    <row r="10" spans="1:7" ht="15" x14ac:dyDescent="0.25">
      <c r="A10" s="282" t="s">
        <v>62</v>
      </c>
      <c r="B10" t="s">
        <v>131</v>
      </c>
      <c r="C10" t="s">
        <v>279</v>
      </c>
      <c r="D10" t="s">
        <v>131</v>
      </c>
      <c r="E10" t="s">
        <v>64</v>
      </c>
      <c r="F10" t="s">
        <v>209</v>
      </c>
      <c r="G10" t="s">
        <v>65</v>
      </c>
    </row>
    <row r="11" spans="1:7" ht="15" x14ac:dyDescent="0.25">
      <c r="A11" s="282" t="s">
        <v>66</v>
      </c>
    </row>
    <row r="12" spans="1:7" ht="15" x14ac:dyDescent="0.25">
      <c r="A12" s="282" t="s">
        <v>67</v>
      </c>
      <c r="B12">
        <v>0</v>
      </c>
      <c r="C12">
        <v>92</v>
      </c>
      <c r="D12">
        <v>4243.5</v>
      </c>
      <c r="E12">
        <v>4144.8999999999996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1496</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92</v>
      </c>
      <c r="D18">
        <v>190.4</v>
      </c>
      <c r="E18">
        <v>269.2</v>
      </c>
      <c r="F18">
        <v>0</v>
      </c>
      <c r="G18">
        <v>0</v>
      </c>
    </row>
    <row r="19" spans="1:7" ht="15" x14ac:dyDescent="0.25">
      <c r="A19" s="282" t="s">
        <v>71</v>
      </c>
      <c r="B19">
        <v>0</v>
      </c>
      <c r="C19">
        <v>0</v>
      </c>
      <c r="D19">
        <v>1068.5</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346</v>
      </c>
      <c r="C32">
        <v>431.4</v>
      </c>
      <c r="D32">
        <v>1727.3</v>
      </c>
      <c r="E32">
        <v>1688.2</v>
      </c>
      <c r="F32">
        <v>97.6</v>
      </c>
      <c r="G32">
        <v>0</v>
      </c>
    </row>
    <row r="33" spans="1:7" ht="15" x14ac:dyDescent="0.25">
      <c r="A33" s="282" t="s">
        <v>66</v>
      </c>
    </row>
    <row r="34" spans="1:7" ht="15" x14ac:dyDescent="0.25">
      <c r="A34" s="282" t="s">
        <v>79</v>
      </c>
      <c r="B34">
        <v>45.4</v>
      </c>
      <c r="C34">
        <v>300.10000000000002</v>
      </c>
      <c r="D34">
        <v>940.5</v>
      </c>
      <c r="E34">
        <v>1149.8</v>
      </c>
      <c r="F34">
        <v>7</v>
      </c>
      <c r="G34">
        <v>0</v>
      </c>
    </row>
    <row r="35" spans="1:7" ht="15" x14ac:dyDescent="0.25">
      <c r="A35" s="282" t="s">
        <v>66</v>
      </c>
    </row>
    <row r="36" spans="1:7" ht="15" x14ac:dyDescent="0.25">
      <c r="A36" s="282" t="s">
        <v>80</v>
      </c>
      <c r="B36">
        <v>44.4</v>
      </c>
      <c r="C36">
        <v>2319.1</v>
      </c>
      <c r="D36">
        <v>31009.8</v>
      </c>
      <c r="E36">
        <v>28124.1</v>
      </c>
      <c r="F36">
        <v>1051</v>
      </c>
      <c r="G36">
        <v>0</v>
      </c>
    </row>
    <row r="37" spans="1:7" ht="15" x14ac:dyDescent="0.25">
      <c r="A37" s="282" t="s">
        <v>66</v>
      </c>
    </row>
    <row r="38" spans="1:7" ht="15" x14ac:dyDescent="0.25">
      <c r="A38" s="282" t="s">
        <v>81</v>
      </c>
      <c r="B38">
        <v>285.2</v>
      </c>
      <c r="C38">
        <v>510.4</v>
      </c>
      <c r="D38">
        <v>3558.8</v>
      </c>
      <c r="E38">
        <v>4830.3</v>
      </c>
      <c r="F38">
        <v>132.1</v>
      </c>
      <c r="G38">
        <v>0</v>
      </c>
    </row>
    <row r="39" spans="1:7" ht="15" x14ac:dyDescent="0.25">
      <c r="A39" s="282" t="s">
        <v>82</v>
      </c>
      <c r="B39">
        <v>0.2</v>
      </c>
      <c r="C39">
        <v>0</v>
      </c>
      <c r="D39">
        <v>0.1</v>
      </c>
      <c r="E39">
        <v>0</v>
      </c>
      <c r="F39">
        <v>0</v>
      </c>
      <c r="G39">
        <v>0</v>
      </c>
    </row>
    <row r="40" spans="1:7" ht="15" x14ac:dyDescent="0.25">
      <c r="A40" s="282" t="s">
        <v>83</v>
      </c>
      <c r="B40">
        <v>1.5</v>
      </c>
      <c r="C40">
        <v>110</v>
      </c>
      <c r="D40">
        <v>234.5</v>
      </c>
      <c r="E40">
        <v>754.3</v>
      </c>
      <c r="F40">
        <v>0</v>
      </c>
      <c r="G40">
        <v>0</v>
      </c>
    </row>
    <row r="41" spans="1:7" ht="15" x14ac:dyDescent="0.25">
      <c r="A41" s="282" t="s">
        <v>85</v>
      </c>
      <c r="B41">
        <v>0</v>
      </c>
      <c r="C41">
        <v>0</v>
      </c>
      <c r="D41">
        <v>7.3</v>
      </c>
      <c r="E41">
        <v>0</v>
      </c>
      <c r="F41">
        <v>0</v>
      </c>
      <c r="G41">
        <v>0</v>
      </c>
    </row>
    <row r="42" spans="1:7" ht="15" x14ac:dyDescent="0.25">
      <c r="A42" s="282" t="s">
        <v>86</v>
      </c>
      <c r="B42">
        <v>0.1</v>
      </c>
      <c r="C42">
        <v>1.5</v>
      </c>
      <c r="D42">
        <v>7.5</v>
      </c>
      <c r="E42">
        <v>2.2000000000000002</v>
      </c>
      <c r="F42">
        <v>0</v>
      </c>
      <c r="G42">
        <v>0</v>
      </c>
    </row>
    <row r="43" spans="1:7" ht="15" x14ac:dyDescent="0.25">
      <c r="A43" s="282" t="s">
        <v>87</v>
      </c>
      <c r="B43">
        <v>0</v>
      </c>
      <c r="C43">
        <v>0.3</v>
      </c>
      <c r="D43">
        <v>0.3</v>
      </c>
      <c r="E43">
        <v>0.1</v>
      </c>
      <c r="F43">
        <v>0</v>
      </c>
      <c r="G43">
        <v>0</v>
      </c>
    </row>
    <row r="44" spans="1:7" ht="15" x14ac:dyDescent="0.25">
      <c r="A44" s="282" t="s">
        <v>88</v>
      </c>
      <c r="B44">
        <v>132.80000000000001</v>
      </c>
      <c r="C44">
        <v>169.6</v>
      </c>
      <c r="D44">
        <v>1245.0999999999999</v>
      </c>
      <c r="E44">
        <v>1357.5</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14.5</v>
      </c>
      <c r="C47">
        <v>47.6</v>
      </c>
      <c r="D47">
        <v>645</v>
      </c>
      <c r="E47">
        <v>483.1</v>
      </c>
      <c r="F47">
        <v>0.1</v>
      </c>
      <c r="G47">
        <v>0</v>
      </c>
    </row>
    <row r="48" spans="1:7" ht="15" x14ac:dyDescent="0.25">
      <c r="A48" s="282" t="s">
        <v>92</v>
      </c>
      <c r="B48">
        <v>0</v>
      </c>
      <c r="C48">
        <v>10</v>
      </c>
      <c r="D48">
        <v>12</v>
      </c>
      <c r="E48">
        <v>30.3</v>
      </c>
      <c r="F48">
        <v>0</v>
      </c>
      <c r="G48">
        <v>0</v>
      </c>
    </row>
    <row r="49" spans="1:7" ht="15" x14ac:dyDescent="0.25">
      <c r="A49" s="282" t="s">
        <v>93</v>
      </c>
      <c r="B49">
        <v>4.3</v>
      </c>
      <c r="C49">
        <v>43.9</v>
      </c>
      <c r="D49">
        <v>201.6</v>
      </c>
      <c r="E49">
        <v>303.7</v>
      </c>
      <c r="F49">
        <v>0</v>
      </c>
      <c r="G49">
        <v>0</v>
      </c>
    </row>
    <row r="50" spans="1:7" ht="15" x14ac:dyDescent="0.25">
      <c r="A50" s="282" t="s">
        <v>94</v>
      </c>
      <c r="B50">
        <v>0</v>
      </c>
      <c r="C50">
        <v>12.1</v>
      </c>
      <c r="D50">
        <v>13.5</v>
      </c>
      <c r="E50">
        <v>38</v>
      </c>
      <c r="F50">
        <v>0</v>
      </c>
      <c r="G50">
        <v>0</v>
      </c>
    </row>
    <row r="51" spans="1:7" ht="15" x14ac:dyDescent="0.25">
      <c r="A51" s="282" t="s">
        <v>95</v>
      </c>
      <c r="B51">
        <v>0</v>
      </c>
      <c r="C51">
        <v>55</v>
      </c>
      <c r="D51">
        <v>206.1</v>
      </c>
      <c r="E51">
        <v>585</v>
      </c>
      <c r="F51">
        <v>132</v>
      </c>
      <c r="G51">
        <v>0</v>
      </c>
    </row>
    <row r="52" spans="1:7" ht="15" x14ac:dyDescent="0.25">
      <c r="A52" s="282" t="s">
        <v>96</v>
      </c>
      <c r="B52">
        <v>19.600000000000001</v>
      </c>
      <c r="C52">
        <v>14.8</v>
      </c>
      <c r="D52">
        <v>57.9</v>
      </c>
      <c r="E52">
        <v>53.1</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5.2</v>
      </c>
      <c r="C55">
        <v>3.9</v>
      </c>
      <c r="D55">
        <v>4.7</v>
      </c>
      <c r="E55">
        <v>2.9</v>
      </c>
      <c r="F55">
        <v>0</v>
      </c>
      <c r="G55">
        <v>0</v>
      </c>
    </row>
    <row r="56" spans="1:7" ht="15" x14ac:dyDescent="0.25">
      <c r="A56" s="282" t="s">
        <v>100</v>
      </c>
      <c r="B56">
        <v>75.099999999999994</v>
      </c>
      <c r="C56">
        <v>18.8</v>
      </c>
      <c r="D56">
        <v>232</v>
      </c>
      <c r="E56">
        <v>564.4</v>
      </c>
      <c r="F56">
        <v>0</v>
      </c>
      <c r="G56">
        <v>0</v>
      </c>
    </row>
    <row r="57" spans="1:7" ht="15" x14ac:dyDescent="0.25">
      <c r="A57" s="282" t="s">
        <v>101</v>
      </c>
      <c r="B57">
        <v>31.7</v>
      </c>
      <c r="C57">
        <v>22.9</v>
      </c>
      <c r="D57">
        <v>475.6</v>
      </c>
      <c r="E57">
        <v>425.2</v>
      </c>
      <c r="F57">
        <v>0</v>
      </c>
      <c r="G57">
        <v>0</v>
      </c>
    </row>
    <row r="58" spans="1:7" ht="15" x14ac:dyDescent="0.25">
      <c r="A58" s="282" t="s">
        <v>66</v>
      </c>
    </row>
    <row r="59" spans="1:7" ht="15" x14ac:dyDescent="0.25">
      <c r="A59" s="282" t="s">
        <v>102</v>
      </c>
      <c r="B59">
        <v>238.1</v>
      </c>
      <c r="C59">
        <v>560.20000000000005</v>
      </c>
      <c r="D59">
        <v>1444.8</v>
      </c>
      <c r="E59">
        <v>3806.4</v>
      </c>
      <c r="F59">
        <v>0</v>
      </c>
      <c r="G59">
        <v>0</v>
      </c>
    </row>
    <row r="60" spans="1:7" ht="15" x14ac:dyDescent="0.25">
      <c r="A60" s="282" t="s">
        <v>103</v>
      </c>
      <c r="B60">
        <v>0</v>
      </c>
      <c r="C60">
        <v>126</v>
      </c>
      <c r="D60">
        <v>356.3</v>
      </c>
      <c r="E60">
        <v>131.1</v>
      </c>
      <c r="F60">
        <v>0</v>
      </c>
      <c r="G60">
        <v>0</v>
      </c>
    </row>
    <row r="61" spans="1:7" ht="15" x14ac:dyDescent="0.25">
      <c r="A61" s="282" t="s">
        <v>104</v>
      </c>
      <c r="B61">
        <v>237.7</v>
      </c>
      <c r="C61">
        <v>428</v>
      </c>
      <c r="D61">
        <v>871.4</v>
      </c>
      <c r="E61">
        <v>3354.8</v>
      </c>
      <c r="F61">
        <v>0</v>
      </c>
      <c r="G61">
        <v>0</v>
      </c>
    </row>
    <row r="62" spans="1:7" ht="15" x14ac:dyDescent="0.25">
      <c r="A62" s="282" t="s">
        <v>257</v>
      </c>
      <c r="B62">
        <v>0</v>
      </c>
      <c r="C62">
        <v>0.2</v>
      </c>
      <c r="D62">
        <v>0</v>
      </c>
      <c r="E62">
        <v>0.3</v>
      </c>
      <c r="F62">
        <v>0</v>
      </c>
      <c r="G62">
        <v>0</v>
      </c>
    </row>
    <row r="63" spans="1:7" ht="15" x14ac:dyDescent="0.25">
      <c r="A63" s="282" t="s">
        <v>105</v>
      </c>
      <c r="B63">
        <v>0</v>
      </c>
      <c r="C63">
        <v>0</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0.4</v>
      </c>
      <c r="C65">
        <v>0</v>
      </c>
      <c r="D65">
        <v>0.7</v>
      </c>
      <c r="E65">
        <v>0</v>
      </c>
      <c r="F65">
        <v>0</v>
      </c>
      <c r="G65">
        <v>0</v>
      </c>
    </row>
    <row r="66" spans="1:7" ht="15" x14ac:dyDescent="0.25">
      <c r="A66" s="282" t="s">
        <v>107</v>
      </c>
      <c r="B66">
        <v>0</v>
      </c>
      <c r="C66">
        <v>6</v>
      </c>
      <c r="D66">
        <v>195.6</v>
      </c>
      <c r="E66">
        <v>273.8</v>
      </c>
      <c r="F66">
        <v>0</v>
      </c>
      <c r="G66">
        <v>0</v>
      </c>
    </row>
    <row r="67" spans="1:7" ht="15" x14ac:dyDescent="0.25">
      <c r="A67" s="282" t="s">
        <v>66</v>
      </c>
    </row>
    <row r="68" spans="1:7" ht="15" x14ac:dyDescent="0.25">
      <c r="A68" s="282" t="s">
        <v>108</v>
      </c>
      <c r="B68">
        <v>823.2</v>
      </c>
      <c r="C68">
        <v>1807.2</v>
      </c>
      <c r="D68">
        <v>4535.3999999999996</v>
      </c>
      <c r="E68">
        <v>4532.3</v>
      </c>
      <c r="F68">
        <v>106.9</v>
      </c>
      <c r="G68">
        <v>0</v>
      </c>
    </row>
    <row r="69" spans="1:7" ht="15" x14ac:dyDescent="0.25">
      <c r="A69" s="282" t="s">
        <v>109</v>
      </c>
      <c r="B69">
        <v>3.5</v>
      </c>
      <c r="C69">
        <v>10</v>
      </c>
      <c r="D69">
        <v>16.8</v>
      </c>
      <c r="E69">
        <v>17.899999999999999</v>
      </c>
      <c r="F69">
        <v>0</v>
      </c>
      <c r="G69">
        <v>0</v>
      </c>
    </row>
    <row r="70" spans="1:7" ht="15" x14ac:dyDescent="0.25">
      <c r="A70" s="282" t="s">
        <v>111</v>
      </c>
      <c r="B70">
        <v>67.400000000000006</v>
      </c>
      <c r="C70">
        <v>92.3</v>
      </c>
      <c r="D70">
        <v>188.5</v>
      </c>
      <c r="E70">
        <v>200.9</v>
      </c>
      <c r="F70">
        <v>16.3</v>
      </c>
      <c r="G70">
        <v>0</v>
      </c>
    </row>
    <row r="71" spans="1:7" ht="15" x14ac:dyDescent="0.25">
      <c r="A71" s="282" t="s">
        <v>112</v>
      </c>
      <c r="B71">
        <v>5.7</v>
      </c>
      <c r="C71">
        <v>72.2</v>
      </c>
      <c r="D71">
        <v>121.9</v>
      </c>
      <c r="E71">
        <v>80.900000000000006</v>
      </c>
      <c r="F71">
        <v>1.1000000000000001</v>
      </c>
      <c r="G71">
        <v>0</v>
      </c>
    </row>
    <row r="72" spans="1:7" ht="15" x14ac:dyDescent="0.25">
      <c r="A72" s="282" t="s">
        <v>259</v>
      </c>
      <c r="B72">
        <v>0</v>
      </c>
      <c r="C72">
        <v>0</v>
      </c>
      <c r="D72">
        <v>0</v>
      </c>
      <c r="E72">
        <v>7.7</v>
      </c>
      <c r="F72">
        <v>0</v>
      </c>
      <c r="G72">
        <v>0</v>
      </c>
    </row>
    <row r="73" spans="1:7" ht="15" x14ac:dyDescent="0.25">
      <c r="A73" s="282" t="s">
        <v>113</v>
      </c>
      <c r="B73">
        <v>51.9</v>
      </c>
      <c r="C73">
        <v>75.8</v>
      </c>
      <c r="D73">
        <v>246.4</v>
      </c>
      <c r="E73">
        <v>286.3</v>
      </c>
      <c r="F73">
        <v>0</v>
      </c>
      <c r="G73">
        <v>0</v>
      </c>
    </row>
    <row r="74" spans="1:7" ht="15" x14ac:dyDescent="0.25">
      <c r="A74" s="282" t="s">
        <v>114</v>
      </c>
      <c r="B74">
        <v>14.4</v>
      </c>
      <c r="C74">
        <v>29.6</v>
      </c>
      <c r="D74">
        <v>7.2</v>
      </c>
      <c r="E74">
        <v>12</v>
      </c>
      <c r="F74">
        <v>0</v>
      </c>
      <c r="G74">
        <v>0</v>
      </c>
    </row>
    <row r="75" spans="1:7" ht="15" x14ac:dyDescent="0.25">
      <c r="A75" s="282" t="s">
        <v>115</v>
      </c>
      <c r="B75">
        <v>6.5</v>
      </c>
      <c r="C75">
        <v>5</v>
      </c>
      <c r="D75">
        <v>23.8</v>
      </c>
      <c r="E75">
        <v>27.9</v>
      </c>
      <c r="F75">
        <v>0</v>
      </c>
      <c r="G75">
        <v>0</v>
      </c>
    </row>
    <row r="76" spans="1:7" ht="15" x14ac:dyDescent="0.25">
      <c r="A76" s="282" t="s">
        <v>116</v>
      </c>
      <c r="B76">
        <v>0</v>
      </c>
      <c r="C76">
        <v>6.8</v>
      </c>
      <c r="D76">
        <v>1.7</v>
      </c>
      <c r="E76">
        <v>1.3</v>
      </c>
      <c r="F76">
        <v>0</v>
      </c>
      <c r="G76">
        <v>0</v>
      </c>
    </row>
    <row r="77" spans="1:7" ht="15" x14ac:dyDescent="0.25">
      <c r="A77" s="282" t="s">
        <v>117</v>
      </c>
      <c r="B77">
        <v>653.4</v>
      </c>
      <c r="C77">
        <v>1488.6</v>
      </c>
      <c r="D77">
        <v>3720.3</v>
      </c>
      <c r="E77">
        <v>3642.3</v>
      </c>
      <c r="F77">
        <v>84</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10</v>
      </c>
      <c r="C81">
        <v>15</v>
      </c>
      <c r="D81">
        <v>51.5</v>
      </c>
      <c r="E81">
        <v>78.599999999999994</v>
      </c>
      <c r="F81">
        <v>0</v>
      </c>
      <c r="G81">
        <v>0</v>
      </c>
    </row>
    <row r="82" spans="1:7" ht="15" x14ac:dyDescent="0.25">
      <c r="A82" s="282" t="s">
        <v>62</v>
      </c>
      <c r="B82" t="s">
        <v>131</v>
      </c>
      <c r="C82" t="s">
        <v>279</v>
      </c>
      <c r="D82" t="s">
        <v>131</v>
      </c>
      <c r="E82" t="s">
        <v>64</v>
      </c>
      <c r="F82" t="s">
        <v>209</v>
      </c>
      <c r="G82" t="s">
        <v>65</v>
      </c>
    </row>
    <row r="83" spans="1:7" ht="15" x14ac:dyDescent="0.25">
      <c r="A83" s="282" t="s">
        <v>122</v>
      </c>
      <c r="B83">
        <v>1782.2</v>
      </c>
      <c r="C83">
        <v>6020.5</v>
      </c>
      <c r="D83">
        <v>47669.8</v>
      </c>
      <c r="E83">
        <v>48720.7</v>
      </c>
      <c r="F83">
        <v>1417.6</v>
      </c>
      <c r="G83">
        <v>0</v>
      </c>
    </row>
    <row r="84" spans="1:7" ht="15" x14ac:dyDescent="0.25">
      <c r="A84" s="282" t="s">
        <v>123</v>
      </c>
      <c r="B84">
        <v>1330.6</v>
      </c>
      <c r="C84">
        <v>4467</v>
      </c>
      <c r="D84">
        <v>0</v>
      </c>
      <c r="E84">
        <v>0</v>
      </c>
      <c r="F84">
        <v>1133</v>
      </c>
      <c r="G84">
        <v>0</v>
      </c>
    </row>
    <row r="85" spans="1:7" ht="15" x14ac:dyDescent="0.25">
      <c r="A85" s="282" t="s">
        <v>62</v>
      </c>
      <c r="B85" t="s">
        <v>131</v>
      </c>
      <c r="C85" t="s">
        <v>279</v>
      </c>
      <c r="D85" t="s">
        <v>131</v>
      </c>
      <c r="E85" t="s">
        <v>64</v>
      </c>
      <c r="F85" t="s">
        <v>209</v>
      </c>
      <c r="G85" t="s">
        <v>65</v>
      </c>
    </row>
    <row r="86" spans="1:7" ht="15" x14ac:dyDescent="0.25">
      <c r="A86" s="282" t="s">
        <v>124</v>
      </c>
      <c r="B86">
        <v>3112.8</v>
      </c>
      <c r="C86">
        <v>1487.5</v>
      </c>
      <c r="D86">
        <v>47669.8</v>
      </c>
      <c r="E86">
        <v>48720.7</v>
      </c>
      <c r="F86">
        <v>2550.6</v>
      </c>
      <c r="G86">
        <v>0</v>
      </c>
    </row>
    <row r="87" spans="1:7" ht="15" x14ac:dyDescent="0.25">
      <c r="A87" s="282" t="s">
        <v>125</v>
      </c>
      <c r="B87" t="s">
        <v>42</v>
      </c>
      <c r="C87" t="s">
        <v>42</v>
      </c>
      <c r="D87">
        <v>1.6</v>
      </c>
      <c r="E87">
        <v>62.4</v>
      </c>
      <c r="F87" t="s">
        <v>42</v>
      </c>
      <c r="G87" t="s">
        <v>42</v>
      </c>
    </row>
    <row r="88" spans="1:7" ht="15" x14ac:dyDescent="0.25">
      <c r="A88" s="282" t="s">
        <v>126</v>
      </c>
      <c r="B88">
        <v>0.3</v>
      </c>
      <c r="C88">
        <v>0</v>
      </c>
      <c r="D88" t="s">
        <v>42</v>
      </c>
      <c r="E88" t="s">
        <v>42</v>
      </c>
      <c r="F88">
        <v>0</v>
      </c>
      <c r="G88">
        <v>0</v>
      </c>
    </row>
    <row r="89" spans="1:7" ht="15" x14ac:dyDescent="0.25">
      <c r="A89" s="282" t="s">
        <v>62</v>
      </c>
      <c r="B89" t="s">
        <v>131</v>
      </c>
      <c r="C89" t="s">
        <v>279</v>
      </c>
      <c r="D89" t="s">
        <v>131</v>
      </c>
      <c r="E89" t="s">
        <v>64</v>
      </c>
      <c r="F89" t="s">
        <v>209</v>
      </c>
      <c r="G89" t="s">
        <v>65</v>
      </c>
    </row>
  </sheetData>
  <pageMargins left="0.7" right="0.7" top="0.75" bottom="0.75" header="0.3" footer="0.3"/>
  <pageSetup orientation="portrait" horizontalDpi="1200"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4BD84-E8C5-4C9F-84B7-A44A131DAA06}">
  <dimension ref="A1:G89"/>
  <sheetViews>
    <sheetView topLeftCell="A71" workbookViewId="0">
      <selection activeCell="D96" sqref="D96"/>
    </sheetView>
  </sheetViews>
  <sheetFormatPr defaultRowHeight="13.2" x14ac:dyDescent="0.25"/>
  <cols>
    <col min="1" max="1" width="33.33203125" customWidth="1"/>
    <col min="2" max="2" width="13.33203125" customWidth="1"/>
    <col min="4" max="4" width="13.33203125" customWidth="1"/>
    <col min="5" max="5" width="10.44140625" customWidth="1"/>
    <col min="6" max="6" width="12.44140625" customWidth="1"/>
    <col min="7" max="7" width="11.33203125" customWidth="1"/>
  </cols>
  <sheetData>
    <row r="1" spans="1:7" ht="15" x14ac:dyDescent="0.25">
      <c r="A1" s="282" t="s">
        <v>47</v>
      </c>
    </row>
    <row r="2" spans="1:7" ht="15" x14ac:dyDescent="0.25">
      <c r="A2" s="282" t="s">
        <v>48</v>
      </c>
    </row>
    <row r="3" spans="1:7" ht="15" x14ac:dyDescent="0.25">
      <c r="A3" s="282" t="s">
        <v>280</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0</v>
      </c>
      <c r="C12">
        <v>92</v>
      </c>
      <c r="D12">
        <v>4243.5</v>
      </c>
      <c r="E12">
        <v>4060.3</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1496</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92</v>
      </c>
      <c r="D18">
        <v>190.4</v>
      </c>
      <c r="E18">
        <v>269.2</v>
      </c>
      <c r="F18">
        <v>0</v>
      </c>
      <c r="G18">
        <v>0</v>
      </c>
    </row>
    <row r="19" spans="1:7" ht="15" x14ac:dyDescent="0.25">
      <c r="A19" s="282" t="s">
        <v>71</v>
      </c>
      <c r="B19">
        <v>0</v>
      </c>
      <c r="C19">
        <v>0</v>
      </c>
      <c r="D19">
        <v>1068.5</v>
      </c>
      <c r="E19">
        <v>1125.9000000000001</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339.4</v>
      </c>
      <c r="C32">
        <v>435.9</v>
      </c>
      <c r="D32">
        <v>1722.3</v>
      </c>
      <c r="E32">
        <v>1672.4</v>
      </c>
      <c r="F32">
        <v>97.6</v>
      </c>
      <c r="G32">
        <v>0</v>
      </c>
    </row>
    <row r="33" spans="1:7" ht="15" x14ac:dyDescent="0.25">
      <c r="A33" s="282" t="s">
        <v>66</v>
      </c>
    </row>
    <row r="34" spans="1:7" ht="15" x14ac:dyDescent="0.25">
      <c r="A34" s="282" t="s">
        <v>79</v>
      </c>
      <c r="B34">
        <v>44.3</v>
      </c>
      <c r="C34">
        <v>270.8</v>
      </c>
      <c r="D34">
        <v>936.5</v>
      </c>
      <c r="E34">
        <v>1123.5999999999999</v>
      </c>
      <c r="F34">
        <v>7</v>
      </c>
      <c r="G34">
        <v>0</v>
      </c>
    </row>
    <row r="35" spans="1:7" ht="15" x14ac:dyDescent="0.25">
      <c r="A35" s="282" t="s">
        <v>66</v>
      </c>
    </row>
    <row r="36" spans="1:7" ht="15" x14ac:dyDescent="0.25">
      <c r="A36" s="282" t="s">
        <v>80</v>
      </c>
      <c r="B36">
        <v>168.1</v>
      </c>
      <c r="C36">
        <v>2157.3000000000002</v>
      </c>
      <c r="D36">
        <v>31005.3</v>
      </c>
      <c r="E36">
        <v>27893.3</v>
      </c>
      <c r="F36">
        <v>864</v>
      </c>
      <c r="G36">
        <v>0</v>
      </c>
    </row>
    <row r="37" spans="1:7" ht="15" x14ac:dyDescent="0.25">
      <c r="A37" s="282" t="s">
        <v>66</v>
      </c>
    </row>
    <row r="38" spans="1:7" ht="15" x14ac:dyDescent="0.25">
      <c r="A38" s="282" t="s">
        <v>81</v>
      </c>
      <c r="B38">
        <v>287.7</v>
      </c>
      <c r="C38">
        <v>488.8</v>
      </c>
      <c r="D38">
        <v>3531.1</v>
      </c>
      <c r="E38">
        <v>4656.1000000000004</v>
      </c>
      <c r="F38">
        <v>132.1</v>
      </c>
      <c r="G38">
        <v>0</v>
      </c>
    </row>
    <row r="39" spans="1:7" ht="15" x14ac:dyDescent="0.25">
      <c r="A39" s="282" t="s">
        <v>82</v>
      </c>
      <c r="B39">
        <v>0.2</v>
      </c>
      <c r="C39">
        <v>0</v>
      </c>
      <c r="D39">
        <v>0.1</v>
      </c>
      <c r="E39">
        <v>0</v>
      </c>
      <c r="F39">
        <v>0</v>
      </c>
      <c r="G39">
        <v>0</v>
      </c>
    </row>
    <row r="40" spans="1:7" ht="15" x14ac:dyDescent="0.25">
      <c r="A40" s="282" t="s">
        <v>83</v>
      </c>
      <c r="B40">
        <v>1.5</v>
      </c>
      <c r="C40">
        <v>55</v>
      </c>
      <c r="D40">
        <v>234.5</v>
      </c>
      <c r="E40">
        <v>754.3</v>
      </c>
      <c r="F40">
        <v>0</v>
      </c>
      <c r="G40">
        <v>0</v>
      </c>
    </row>
    <row r="41" spans="1:7" ht="15" x14ac:dyDescent="0.25">
      <c r="A41" s="282" t="s">
        <v>85</v>
      </c>
      <c r="B41" t="s">
        <v>84</v>
      </c>
      <c r="C41">
        <v>0</v>
      </c>
      <c r="D41">
        <v>7.3</v>
      </c>
      <c r="E41">
        <v>0</v>
      </c>
      <c r="F41">
        <v>0</v>
      </c>
      <c r="G41">
        <v>0</v>
      </c>
    </row>
    <row r="42" spans="1:7" ht="15" x14ac:dyDescent="0.25">
      <c r="A42" s="282" t="s">
        <v>86</v>
      </c>
      <c r="B42">
        <v>0.1</v>
      </c>
      <c r="C42">
        <v>1.5</v>
      </c>
      <c r="D42">
        <v>7.5</v>
      </c>
      <c r="E42">
        <v>2.2000000000000002</v>
      </c>
      <c r="F42">
        <v>0</v>
      </c>
      <c r="G42">
        <v>0</v>
      </c>
    </row>
    <row r="43" spans="1:7" ht="15" x14ac:dyDescent="0.25">
      <c r="A43" s="282" t="s">
        <v>87</v>
      </c>
      <c r="B43">
        <v>0</v>
      </c>
      <c r="C43">
        <v>0.3</v>
      </c>
      <c r="D43">
        <v>0.3</v>
      </c>
      <c r="E43">
        <v>0.1</v>
      </c>
      <c r="F43">
        <v>0</v>
      </c>
      <c r="G43">
        <v>0</v>
      </c>
    </row>
    <row r="44" spans="1:7" ht="15" x14ac:dyDescent="0.25">
      <c r="A44" s="282" t="s">
        <v>88</v>
      </c>
      <c r="B44">
        <v>134.19999999999999</v>
      </c>
      <c r="C44">
        <v>203.9</v>
      </c>
      <c r="D44">
        <v>1233.5</v>
      </c>
      <c r="E44">
        <v>1269.2</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14.5</v>
      </c>
      <c r="C47">
        <v>44.4</v>
      </c>
      <c r="D47">
        <v>644.4</v>
      </c>
      <c r="E47">
        <v>434.1</v>
      </c>
      <c r="F47">
        <v>0.1</v>
      </c>
      <c r="G47">
        <v>0</v>
      </c>
    </row>
    <row r="48" spans="1:7" ht="15" x14ac:dyDescent="0.25">
      <c r="A48" s="282" t="s">
        <v>92</v>
      </c>
      <c r="B48">
        <v>0</v>
      </c>
      <c r="C48">
        <v>10</v>
      </c>
      <c r="D48">
        <v>12</v>
      </c>
      <c r="E48">
        <v>30.3</v>
      </c>
      <c r="F48">
        <v>0</v>
      </c>
      <c r="G48">
        <v>0</v>
      </c>
    </row>
    <row r="49" spans="1:7" ht="15" x14ac:dyDescent="0.25">
      <c r="A49" s="282" t="s">
        <v>93</v>
      </c>
      <c r="B49">
        <v>4.2</v>
      </c>
      <c r="C49">
        <v>41.9</v>
      </c>
      <c r="D49">
        <v>201.1</v>
      </c>
      <c r="E49">
        <v>274.89999999999998</v>
      </c>
      <c r="F49">
        <v>0</v>
      </c>
      <c r="G49">
        <v>0</v>
      </c>
    </row>
    <row r="50" spans="1:7" ht="15" x14ac:dyDescent="0.25">
      <c r="A50" s="282" t="s">
        <v>94</v>
      </c>
      <c r="B50">
        <v>0</v>
      </c>
      <c r="C50">
        <v>12.1</v>
      </c>
      <c r="D50">
        <v>13.5</v>
      </c>
      <c r="E50">
        <v>38</v>
      </c>
      <c r="F50">
        <v>0</v>
      </c>
      <c r="G50">
        <v>0</v>
      </c>
    </row>
    <row r="51" spans="1:7" ht="15" x14ac:dyDescent="0.25">
      <c r="A51" s="282" t="s">
        <v>95</v>
      </c>
      <c r="B51">
        <v>0</v>
      </c>
      <c r="C51">
        <v>55</v>
      </c>
      <c r="D51">
        <v>206.1</v>
      </c>
      <c r="E51">
        <v>585</v>
      </c>
      <c r="F51">
        <v>132</v>
      </c>
      <c r="G51">
        <v>0</v>
      </c>
    </row>
    <row r="52" spans="1:7" ht="15" x14ac:dyDescent="0.25">
      <c r="A52" s="282" t="s">
        <v>96</v>
      </c>
      <c r="B52">
        <v>20.5</v>
      </c>
      <c r="C52">
        <v>16</v>
      </c>
      <c r="D52">
        <v>46</v>
      </c>
      <c r="E52">
        <v>51.4</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5.2</v>
      </c>
      <c r="C55">
        <v>4</v>
      </c>
      <c r="D55">
        <v>4.7</v>
      </c>
      <c r="E55">
        <v>2.8</v>
      </c>
      <c r="F55">
        <v>0</v>
      </c>
      <c r="G55">
        <v>0</v>
      </c>
    </row>
    <row r="56" spans="1:7" ht="15" x14ac:dyDescent="0.25">
      <c r="A56" s="282" t="s">
        <v>100</v>
      </c>
      <c r="B56">
        <v>74.7</v>
      </c>
      <c r="C56">
        <v>20</v>
      </c>
      <c r="D56">
        <v>231.3</v>
      </c>
      <c r="E56">
        <v>562.20000000000005</v>
      </c>
      <c r="F56">
        <v>0</v>
      </c>
      <c r="G56">
        <v>0</v>
      </c>
    </row>
    <row r="57" spans="1:7" ht="15" x14ac:dyDescent="0.25">
      <c r="A57" s="282" t="s">
        <v>101</v>
      </c>
      <c r="B57">
        <v>32.299999999999997</v>
      </c>
      <c r="C57">
        <v>24.6</v>
      </c>
      <c r="D57">
        <v>473.1</v>
      </c>
      <c r="E57">
        <v>421.1</v>
      </c>
      <c r="F57">
        <v>0</v>
      </c>
      <c r="G57">
        <v>0</v>
      </c>
    </row>
    <row r="58" spans="1:7" ht="15" x14ac:dyDescent="0.25">
      <c r="A58" s="282" t="s">
        <v>66</v>
      </c>
    </row>
    <row r="59" spans="1:7" ht="15" x14ac:dyDescent="0.25">
      <c r="A59" s="282" t="s">
        <v>102</v>
      </c>
      <c r="B59">
        <v>269.39999999999998</v>
      </c>
      <c r="C59">
        <v>773.2</v>
      </c>
      <c r="D59">
        <v>1403.3</v>
      </c>
      <c r="E59">
        <v>3535.1</v>
      </c>
      <c r="F59">
        <v>0</v>
      </c>
      <c r="G59">
        <v>0</v>
      </c>
    </row>
    <row r="60" spans="1:7" ht="15" x14ac:dyDescent="0.25">
      <c r="A60" s="282" t="s">
        <v>103</v>
      </c>
      <c r="B60">
        <v>0</v>
      </c>
      <c r="C60">
        <v>126</v>
      </c>
      <c r="D60">
        <v>356.3</v>
      </c>
      <c r="E60">
        <v>131.1</v>
      </c>
      <c r="F60">
        <v>0</v>
      </c>
      <c r="G60">
        <v>0</v>
      </c>
    </row>
    <row r="61" spans="1:7" ht="15" x14ac:dyDescent="0.25">
      <c r="A61" s="282" t="s">
        <v>104</v>
      </c>
      <c r="B61">
        <v>269</v>
      </c>
      <c r="C61">
        <v>641</v>
      </c>
      <c r="D61">
        <v>837.1</v>
      </c>
      <c r="E61">
        <v>3083.5</v>
      </c>
      <c r="F61">
        <v>0</v>
      </c>
      <c r="G61">
        <v>0</v>
      </c>
    </row>
    <row r="62" spans="1:7" ht="15" x14ac:dyDescent="0.25">
      <c r="A62" s="282" t="s">
        <v>257</v>
      </c>
      <c r="B62">
        <v>0</v>
      </c>
      <c r="C62">
        <v>0.2</v>
      </c>
      <c r="D62">
        <v>0</v>
      </c>
      <c r="E62">
        <v>0.3</v>
      </c>
      <c r="F62">
        <v>0</v>
      </c>
      <c r="G62">
        <v>0</v>
      </c>
    </row>
    <row r="63" spans="1:7" ht="15" x14ac:dyDescent="0.25">
      <c r="A63" s="282" t="s">
        <v>105</v>
      </c>
      <c r="B63">
        <v>0</v>
      </c>
      <c r="C63">
        <v>0</v>
      </c>
      <c r="D63">
        <v>13.6</v>
      </c>
      <c r="E63">
        <v>46.4</v>
      </c>
      <c r="F63">
        <v>0</v>
      </c>
      <c r="G63">
        <v>0</v>
      </c>
    </row>
    <row r="64" spans="1:7" ht="15" x14ac:dyDescent="0.25">
      <c r="A64" s="282" t="s">
        <v>258</v>
      </c>
      <c r="B64">
        <v>0</v>
      </c>
      <c r="C64">
        <v>0</v>
      </c>
      <c r="D64">
        <v>0</v>
      </c>
      <c r="E64">
        <v>0.1</v>
      </c>
      <c r="F64">
        <v>0</v>
      </c>
      <c r="G64">
        <v>0</v>
      </c>
    </row>
    <row r="65" spans="1:7" ht="15" x14ac:dyDescent="0.25">
      <c r="A65" s="282" t="s">
        <v>106</v>
      </c>
      <c r="B65">
        <v>0.4</v>
      </c>
      <c r="C65">
        <v>0</v>
      </c>
      <c r="D65">
        <v>0.7</v>
      </c>
      <c r="E65">
        <v>0</v>
      </c>
      <c r="F65">
        <v>0</v>
      </c>
      <c r="G65">
        <v>0</v>
      </c>
    </row>
    <row r="66" spans="1:7" ht="15" x14ac:dyDescent="0.25">
      <c r="A66" s="282" t="s">
        <v>107</v>
      </c>
      <c r="B66">
        <v>0</v>
      </c>
      <c r="C66">
        <v>6</v>
      </c>
      <c r="D66">
        <v>195.6</v>
      </c>
      <c r="E66">
        <v>273.8</v>
      </c>
      <c r="F66">
        <v>0</v>
      </c>
      <c r="G66">
        <v>0</v>
      </c>
    </row>
    <row r="67" spans="1:7" ht="15" x14ac:dyDescent="0.25">
      <c r="A67" s="282" t="s">
        <v>66</v>
      </c>
    </row>
    <row r="68" spans="1:7" ht="15" x14ac:dyDescent="0.25">
      <c r="A68" s="282" t="s">
        <v>108</v>
      </c>
      <c r="B68">
        <v>879.2</v>
      </c>
      <c r="C68">
        <v>1896.2</v>
      </c>
      <c r="D68">
        <v>4429</v>
      </c>
      <c r="E68">
        <v>4378</v>
      </c>
      <c r="F68">
        <v>20.100000000000001</v>
      </c>
      <c r="G68">
        <v>0</v>
      </c>
    </row>
    <row r="69" spans="1:7" ht="15" x14ac:dyDescent="0.25">
      <c r="A69" s="282" t="s">
        <v>109</v>
      </c>
      <c r="B69">
        <v>3.5</v>
      </c>
      <c r="C69">
        <v>9.4</v>
      </c>
      <c r="D69">
        <v>16.8</v>
      </c>
      <c r="E69">
        <v>17.899999999999999</v>
      </c>
      <c r="F69">
        <v>0</v>
      </c>
      <c r="G69">
        <v>0</v>
      </c>
    </row>
    <row r="70" spans="1:7" ht="15" x14ac:dyDescent="0.25">
      <c r="A70" s="282" t="s">
        <v>111</v>
      </c>
      <c r="B70">
        <v>83.7</v>
      </c>
      <c r="C70">
        <v>48.5</v>
      </c>
      <c r="D70">
        <v>188.5</v>
      </c>
      <c r="E70">
        <v>200.9</v>
      </c>
      <c r="F70">
        <v>0</v>
      </c>
      <c r="G70">
        <v>0</v>
      </c>
    </row>
    <row r="71" spans="1:7" ht="15" x14ac:dyDescent="0.25">
      <c r="A71" s="282" t="s">
        <v>112</v>
      </c>
      <c r="B71">
        <v>6.5</v>
      </c>
      <c r="C71">
        <v>70</v>
      </c>
      <c r="D71">
        <v>121.3</v>
      </c>
      <c r="E71">
        <v>78.400000000000006</v>
      </c>
      <c r="F71">
        <v>1.1000000000000001</v>
      </c>
      <c r="G71">
        <v>0</v>
      </c>
    </row>
    <row r="72" spans="1:7" ht="15" x14ac:dyDescent="0.25">
      <c r="A72" s="282" t="s">
        <v>259</v>
      </c>
      <c r="B72">
        <v>0</v>
      </c>
      <c r="C72">
        <v>0</v>
      </c>
      <c r="D72">
        <v>0</v>
      </c>
      <c r="E72">
        <v>7.7</v>
      </c>
      <c r="F72">
        <v>0</v>
      </c>
      <c r="G72">
        <v>0</v>
      </c>
    </row>
    <row r="73" spans="1:7" ht="15" x14ac:dyDescent="0.25">
      <c r="A73" s="282" t="s">
        <v>113</v>
      </c>
      <c r="B73">
        <v>27.5</v>
      </c>
      <c r="C73">
        <v>75.8</v>
      </c>
      <c r="D73">
        <v>239.9</v>
      </c>
      <c r="E73">
        <v>286.3</v>
      </c>
      <c r="F73">
        <v>0</v>
      </c>
      <c r="G73">
        <v>0</v>
      </c>
    </row>
    <row r="74" spans="1:7" ht="15" x14ac:dyDescent="0.25">
      <c r="A74" s="282" t="s">
        <v>114</v>
      </c>
      <c r="B74">
        <v>14.4</v>
      </c>
      <c r="C74">
        <v>29.6</v>
      </c>
      <c r="D74">
        <v>7.2</v>
      </c>
      <c r="E74">
        <v>12</v>
      </c>
      <c r="F74">
        <v>0</v>
      </c>
      <c r="G74">
        <v>0</v>
      </c>
    </row>
    <row r="75" spans="1:7" ht="15" x14ac:dyDescent="0.25">
      <c r="A75" s="282" t="s">
        <v>115</v>
      </c>
      <c r="B75">
        <v>11.5</v>
      </c>
      <c r="C75">
        <v>5</v>
      </c>
      <c r="D75">
        <v>18.8</v>
      </c>
      <c r="E75">
        <v>27.9</v>
      </c>
      <c r="F75">
        <v>0</v>
      </c>
      <c r="G75">
        <v>0</v>
      </c>
    </row>
    <row r="76" spans="1:7" ht="15" x14ac:dyDescent="0.25">
      <c r="A76" s="282" t="s">
        <v>116</v>
      </c>
      <c r="B76">
        <v>0</v>
      </c>
      <c r="C76">
        <v>6.8</v>
      </c>
      <c r="D76">
        <v>1.7</v>
      </c>
      <c r="E76">
        <v>1.3</v>
      </c>
      <c r="F76">
        <v>0</v>
      </c>
      <c r="G76">
        <v>0</v>
      </c>
    </row>
    <row r="77" spans="1:7" ht="15" x14ac:dyDescent="0.25">
      <c r="A77" s="282" t="s">
        <v>117</v>
      </c>
      <c r="B77">
        <v>698.9</v>
      </c>
      <c r="C77">
        <v>1614.1</v>
      </c>
      <c r="D77">
        <v>3640.6</v>
      </c>
      <c r="E77">
        <v>3500.9</v>
      </c>
      <c r="F77">
        <v>19.100000000000001</v>
      </c>
      <c r="G77">
        <v>0</v>
      </c>
    </row>
    <row r="78" spans="1:7" ht="15" x14ac:dyDescent="0.25">
      <c r="A78" s="282" t="s">
        <v>118</v>
      </c>
      <c r="B78">
        <v>16.2</v>
      </c>
      <c r="C78">
        <v>12</v>
      </c>
      <c r="D78">
        <v>25.7</v>
      </c>
      <c r="E78">
        <v>23.7</v>
      </c>
      <c r="F78">
        <v>0</v>
      </c>
      <c r="G78">
        <v>0</v>
      </c>
    </row>
    <row r="79" spans="1:7" ht="15" x14ac:dyDescent="0.25">
      <c r="A79" s="282" t="s">
        <v>119</v>
      </c>
      <c r="B79">
        <v>0</v>
      </c>
      <c r="C79">
        <v>10</v>
      </c>
      <c r="D79">
        <v>125.5</v>
      </c>
      <c r="E79">
        <v>142.6</v>
      </c>
      <c r="F79">
        <v>0</v>
      </c>
      <c r="G79">
        <v>0</v>
      </c>
    </row>
    <row r="80" spans="1:7" ht="15" x14ac:dyDescent="0.25">
      <c r="A80" s="282" t="s">
        <v>120</v>
      </c>
      <c r="B80">
        <v>0</v>
      </c>
      <c r="C80">
        <v>0</v>
      </c>
      <c r="D80">
        <v>0</v>
      </c>
      <c r="E80" t="s">
        <v>84</v>
      </c>
      <c r="F80">
        <v>0</v>
      </c>
      <c r="G80">
        <v>0</v>
      </c>
    </row>
    <row r="81" spans="1:7" ht="15" x14ac:dyDescent="0.25">
      <c r="A81" s="282" t="s">
        <v>121</v>
      </c>
      <c r="B81">
        <v>17</v>
      </c>
      <c r="C81">
        <v>15</v>
      </c>
      <c r="D81">
        <v>42.9</v>
      </c>
      <c r="E81">
        <v>78.599999999999994</v>
      </c>
      <c r="F81">
        <v>0</v>
      </c>
      <c r="G81">
        <v>0</v>
      </c>
    </row>
    <row r="82" spans="1:7" ht="15" x14ac:dyDescent="0.25">
      <c r="A82" s="282" t="s">
        <v>62</v>
      </c>
      <c r="B82" t="s">
        <v>131</v>
      </c>
      <c r="C82" t="s">
        <v>133</v>
      </c>
      <c r="D82" t="s">
        <v>63</v>
      </c>
      <c r="E82" t="s">
        <v>63</v>
      </c>
      <c r="F82" t="s">
        <v>63</v>
      </c>
      <c r="G82" t="s">
        <v>65</v>
      </c>
    </row>
    <row r="83" spans="1:7" ht="15" x14ac:dyDescent="0.25">
      <c r="A83" s="282" t="s">
        <v>122</v>
      </c>
      <c r="B83">
        <v>1988</v>
      </c>
      <c r="C83">
        <v>6114.2</v>
      </c>
      <c r="D83">
        <v>47480.7</v>
      </c>
      <c r="E83">
        <v>47763.5</v>
      </c>
      <c r="F83">
        <v>1143.8</v>
      </c>
      <c r="G83">
        <v>0</v>
      </c>
    </row>
    <row r="84" spans="1:7" ht="15" x14ac:dyDescent="0.25">
      <c r="A84" s="282" t="s">
        <v>123</v>
      </c>
      <c r="B84">
        <v>1297</v>
      </c>
      <c r="C84">
        <v>4577.8</v>
      </c>
      <c r="D84">
        <v>0</v>
      </c>
      <c r="E84">
        <v>0</v>
      </c>
      <c r="F84">
        <v>743</v>
      </c>
      <c r="G84">
        <v>0</v>
      </c>
    </row>
    <row r="85" spans="1:7" ht="15" x14ac:dyDescent="0.25">
      <c r="A85" s="282" t="s">
        <v>62</v>
      </c>
      <c r="B85" t="s">
        <v>131</v>
      </c>
      <c r="C85" t="s">
        <v>133</v>
      </c>
      <c r="D85" t="s">
        <v>63</v>
      </c>
      <c r="E85" t="s">
        <v>63</v>
      </c>
      <c r="F85" t="s">
        <v>63</v>
      </c>
      <c r="G85" t="s">
        <v>65</v>
      </c>
    </row>
    <row r="86" spans="1:7" ht="15" x14ac:dyDescent="0.25">
      <c r="A86" s="282" t="s">
        <v>124</v>
      </c>
      <c r="B86">
        <v>3285</v>
      </c>
      <c r="C86">
        <v>10692</v>
      </c>
      <c r="D86">
        <v>47480.7</v>
      </c>
      <c r="E86">
        <v>47763.5</v>
      </c>
      <c r="F86">
        <v>1886.8</v>
      </c>
      <c r="G86">
        <v>0</v>
      </c>
    </row>
    <row r="87" spans="1:7" ht="15" x14ac:dyDescent="0.25">
      <c r="A87" s="282" t="s">
        <v>125</v>
      </c>
      <c r="B87" t="s">
        <v>42</v>
      </c>
      <c r="C87" t="s">
        <v>42</v>
      </c>
      <c r="D87">
        <v>1.6</v>
      </c>
      <c r="E87">
        <v>62.4</v>
      </c>
      <c r="F87" t="s">
        <v>42</v>
      </c>
      <c r="G87" t="s">
        <v>42</v>
      </c>
    </row>
    <row r="88" spans="1:7" ht="15" x14ac:dyDescent="0.25">
      <c r="A88" s="282" t="s">
        <v>126</v>
      </c>
      <c r="B88">
        <v>0.3</v>
      </c>
      <c r="C88">
        <v>0</v>
      </c>
      <c r="D88" t="s">
        <v>42</v>
      </c>
      <c r="E88" t="s">
        <v>42</v>
      </c>
      <c r="F88">
        <v>0</v>
      </c>
      <c r="G88">
        <v>0</v>
      </c>
    </row>
    <row r="89" spans="1:7" ht="15" x14ac:dyDescent="0.25">
      <c r="A89" s="282" t="s">
        <v>62</v>
      </c>
      <c r="B89" t="s">
        <v>131</v>
      </c>
      <c r="C89" t="s">
        <v>133</v>
      </c>
      <c r="D89" t="s">
        <v>63</v>
      </c>
      <c r="E89" t="s">
        <v>63</v>
      </c>
      <c r="F89" t="s">
        <v>63</v>
      </c>
      <c r="G89" t="s">
        <v>65</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A8273-AC04-43B3-9838-F7C74DBA505F}">
  <dimension ref="A1:G89"/>
  <sheetViews>
    <sheetView topLeftCell="A11" workbookViewId="0">
      <selection activeCell="B7" sqref="B7"/>
    </sheetView>
  </sheetViews>
  <sheetFormatPr defaultRowHeight="13.2" x14ac:dyDescent="0.25"/>
  <cols>
    <col min="1" max="1" width="18.33203125" customWidth="1"/>
    <col min="2" max="2" width="12.5546875" customWidth="1"/>
    <col min="3" max="3" width="12.88671875" customWidth="1"/>
    <col min="4" max="4" width="13.6640625" customWidth="1"/>
    <col min="5" max="5" width="13.88671875" customWidth="1"/>
    <col min="6" max="6" width="13" customWidth="1"/>
    <col min="7" max="7" width="14" customWidth="1"/>
  </cols>
  <sheetData>
    <row r="1" spans="1:7" ht="15" x14ac:dyDescent="0.25">
      <c r="A1" s="282" t="s">
        <v>47</v>
      </c>
    </row>
    <row r="2" spans="1:7" ht="15" x14ac:dyDescent="0.25">
      <c r="A2" s="282" t="s">
        <v>48</v>
      </c>
    </row>
    <row r="3" spans="1:7" ht="15" x14ac:dyDescent="0.25">
      <c r="A3" s="282" t="s">
        <v>281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92</v>
      </c>
      <c r="D12">
        <v>4185.8</v>
      </c>
      <c r="E12">
        <v>4060.3</v>
      </c>
      <c r="F12">
        <v>0</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1496</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92</v>
      </c>
      <c r="D18">
        <v>190.3</v>
      </c>
      <c r="E18">
        <v>269.2</v>
      </c>
      <c r="F18">
        <v>0</v>
      </c>
      <c r="G18">
        <v>0</v>
      </c>
    </row>
    <row r="19" spans="1:7" ht="15" x14ac:dyDescent="0.25">
      <c r="A19" s="282" t="s">
        <v>71</v>
      </c>
      <c r="B19">
        <v>0</v>
      </c>
      <c r="C19">
        <v>0</v>
      </c>
      <c r="D19">
        <v>1010.8</v>
      </c>
      <c r="E19">
        <v>1125.9000000000001</v>
      </c>
      <c r="F19">
        <v>0</v>
      </c>
      <c r="G19">
        <v>0</v>
      </c>
    </row>
    <row r="20" spans="1:7" ht="15" x14ac:dyDescent="0.25">
      <c r="A20" s="282" t="s">
        <v>72</v>
      </c>
      <c r="B20">
        <v>23</v>
      </c>
      <c r="C20">
        <v>0</v>
      </c>
      <c r="D20">
        <v>111.3</v>
      </c>
      <c r="E20">
        <v>291.8</v>
      </c>
      <c r="F20">
        <v>0</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328.9</v>
      </c>
      <c r="C32">
        <v>439.3</v>
      </c>
      <c r="D32">
        <v>1679.9</v>
      </c>
      <c r="E32">
        <v>1607.8</v>
      </c>
      <c r="F32">
        <v>97.6</v>
      </c>
      <c r="G32">
        <v>0</v>
      </c>
    </row>
    <row r="33" spans="1:7" ht="15" x14ac:dyDescent="0.25">
      <c r="A33" s="282" t="s">
        <v>66</v>
      </c>
    </row>
    <row r="34" spans="1:7" ht="15" x14ac:dyDescent="0.25">
      <c r="A34" s="282" t="s">
        <v>79</v>
      </c>
      <c r="B34">
        <v>44</v>
      </c>
      <c r="C34">
        <v>332.5</v>
      </c>
      <c r="D34">
        <v>934.5</v>
      </c>
      <c r="E34">
        <v>1056.8</v>
      </c>
      <c r="F34">
        <v>7</v>
      </c>
      <c r="G34">
        <v>0</v>
      </c>
    </row>
    <row r="35" spans="1:7" ht="15" x14ac:dyDescent="0.25">
      <c r="A35" s="282" t="s">
        <v>66</v>
      </c>
    </row>
    <row r="36" spans="1:7" ht="15" x14ac:dyDescent="0.25">
      <c r="A36" s="282" t="s">
        <v>80</v>
      </c>
      <c r="B36">
        <v>246.4</v>
      </c>
      <c r="C36">
        <v>2299.6</v>
      </c>
      <c r="D36">
        <v>30933</v>
      </c>
      <c r="E36">
        <v>27745.8</v>
      </c>
      <c r="F36">
        <v>856</v>
      </c>
      <c r="G36">
        <v>0</v>
      </c>
    </row>
    <row r="37" spans="1:7" ht="15" x14ac:dyDescent="0.25">
      <c r="A37" s="282" t="s">
        <v>66</v>
      </c>
    </row>
    <row r="38" spans="1:7" ht="15" x14ac:dyDescent="0.25">
      <c r="A38" s="282" t="s">
        <v>81</v>
      </c>
      <c r="B38">
        <v>296.39999999999998</v>
      </c>
      <c r="C38">
        <v>497.1</v>
      </c>
      <c r="D38">
        <v>3432.2</v>
      </c>
      <c r="E38">
        <v>4570.7</v>
      </c>
      <c r="F38">
        <v>132.1</v>
      </c>
      <c r="G38">
        <v>0</v>
      </c>
    </row>
    <row r="39" spans="1:7" ht="15" x14ac:dyDescent="0.25">
      <c r="A39" s="282" t="s">
        <v>82</v>
      </c>
      <c r="B39">
        <v>0.2</v>
      </c>
      <c r="C39">
        <v>0</v>
      </c>
      <c r="D39">
        <v>0.1</v>
      </c>
      <c r="E39">
        <v>0</v>
      </c>
      <c r="F39">
        <v>0</v>
      </c>
      <c r="G39">
        <v>0</v>
      </c>
    </row>
    <row r="40" spans="1:7" ht="15" x14ac:dyDescent="0.25">
      <c r="A40" s="282" t="s">
        <v>83</v>
      </c>
      <c r="B40">
        <v>1.5</v>
      </c>
      <c r="C40">
        <v>55</v>
      </c>
      <c r="D40">
        <v>234.5</v>
      </c>
      <c r="E40">
        <v>754.3</v>
      </c>
      <c r="F40">
        <v>0</v>
      </c>
      <c r="G40">
        <v>0</v>
      </c>
    </row>
    <row r="41" spans="1:7" ht="15" x14ac:dyDescent="0.25">
      <c r="A41" s="282" t="s">
        <v>85</v>
      </c>
      <c r="B41" t="s">
        <v>84</v>
      </c>
      <c r="C41">
        <v>0</v>
      </c>
      <c r="D41">
        <v>7.3</v>
      </c>
      <c r="E41">
        <v>0</v>
      </c>
      <c r="F41">
        <v>0</v>
      </c>
      <c r="G41">
        <v>0</v>
      </c>
    </row>
    <row r="42" spans="1:7" ht="15" x14ac:dyDescent="0.25">
      <c r="A42" s="282" t="s">
        <v>86</v>
      </c>
      <c r="B42">
        <v>0.1</v>
      </c>
      <c r="C42">
        <v>1.5</v>
      </c>
      <c r="D42">
        <v>7.5</v>
      </c>
      <c r="E42">
        <v>2.2000000000000002</v>
      </c>
      <c r="F42">
        <v>0</v>
      </c>
      <c r="G42">
        <v>0</v>
      </c>
    </row>
    <row r="43" spans="1:7" ht="15" x14ac:dyDescent="0.25">
      <c r="A43" s="282" t="s">
        <v>87</v>
      </c>
      <c r="B43">
        <v>0</v>
      </c>
      <c r="C43">
        <v>0.3</v>
      </c>
      <c r="D43">
        <v>0.3</v>
      </c>
      <c r="E43">
        <v>0.1</v>
      </c>
      <c r="F43">
        <v>0</v>
      </c>
      <c r="G43">
        <v>0</v>
      </c>
    </row>
    <row r="44" spans="1:7" ht="15" x14ac:dyDescent="0.25">
      <c r="A44" s="282" t="s">
        <v>88</v>
      </c>
      <c r="B44">
        <v>128</v>
      </c>
      <c r="C44">
        <v>210.1</v>
      </c>
      <c r="D44">
        <v>1151</v>
      </c>
      <c r="E44">
        <v>1196.8</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15.8</v>
      </c>
      <c r="C47">
        <v>44.8</v>
      </c>
      <c r="D47">
        <v>643.1</v>
      </c>
      <c r="E47">
        <v>433.8</v>
      </c>
      <c r="F47">
        <v>0.1</v>
      </c>
      <c r="G47">
        <v>0</v>
      </c>
    </row>
    <row r="48" spans="1:7" ht="15" x14ac:dyDescent="0.25">
      <c r="A48" s="282" t="s">
        <v>92</v>
      </c>
      <c r="B48">
        <v>0</v>
      </c>
      <c r="C48">
        <v>10</v>
      </c>
      <c r="D48">
        <v>12</v>
      </c>
      <c r="E48">
        <v>30.3</v>
      </c>
      <c r="F48">
        <v>0</v>
      </c>
      <c r="G48">
        <v>0</v>
      </c>
    </row>
    <row r="49" spans="1:7" ht="15" x14ac:dyDescent="0.25">
      <c r="A49" s="282" t="s">
        <v>93</v>
      </c>
      <c r="B49">
        <v>6.3</v>
      </c>
      <c r="C49">
        <v>43.5</v>
      </c>
      <c r="D49">
        <v>198.5</v>
      </c>
      <c r="E49">
        <v>268.10000000000002</v>
      </c>
      <c r="F49">
        <v>0</v>
      </c>
      <c r="G49">
        <v>0</v>
      </c>
    </row>
    <row r="50" spans="1:7" ht="15" x14ac:dyDescent="0.25">
      <c r="A50" s="282" t="s">
        <v>94</v>
      </c>
      <c r="B50">
        <v>1</v>
      </c>
      <c r="C50">
        <v>10.199999999999999</v>
      </c>
      <c r="D50">
        <v>12.5</v>
      </c>
      <c r="E50">
        <v>36.9</v>
      </c>
      <c r="F50">
        <v>0</v>
      </c>
      <c r="G50">
        <v>0</v>
      </c>
    </row>
    <row r="51" spans="1:7" ht="15" x14ac:dyDescent="0.25">
      <c r="A51" s="282" t="s">
        <v>95</v>
      </c>
      <c r="B51">
        <v>0</v>
      </c>
      <c r="C51">
        <v>55</v>
      </c>
      <c r="D51">
        <v>206.1</v>
      </c>
      <c r="E51">
        <v>585</v>
      </c>
      <c r="F51">
        <v>132</v>
      </c>
      <c r="G51">
        <v>0</v>
      </c>
    </row>
    <row r="52" spans="1:7" ht="15" x14ac:dyDescent="0.25">
      <c r="A52" s="282" t="s">
        <v>96</v>
      </c>
      <c r="B52">
        <v>22.9</v>
      </c>
      <c r="C52">
        <v>17.3</v>
      </c>
      <c r="D52">
        <v>43.6</v>
      </c>
      <c r="E52">
        <v>50.1</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5.2</v>
      </c>
      <c r="C55">
        <v>4</v>
      </c>
      <c r="D55">
        <v>4.7</v>
      </c>
      <c r="E55">
        <v>2.8</v>
      </c>
      <c r="F55">
        <v>0</v>
      </c>
      <c r="G55">
        <v>0</v>
      </c>
    </row>
    <row r="56" spans="1:7" ht="15" x14ac:dyDescent="0.25">
      <c r="A56" s="282" t="s">
        <v>100</v>
      </c>
      <c r="B56">
        <v>76</v>
      </c>
      <c r="C56">
        <v>19</v>
      </c>
      <c r="D56">
        <v>229.4</v>
      </c>
      <c r="E56">
        <v>562</v>
      </c>
      <c r="F56">
        <v>0</v>
      </c>
      <c r="G56">
        <v>0</v>
      </c>
    </row>
    <row r="57" spans="1:7" ht="15" x14ac:dyDescent="0.25">
      <c r="A57" s="282" t="s">
        <v>101</v>
      </c>
      <c r="B57">
        <v>39.200000000000003</v>
      </c>
      <c r="C57">
        <v>26.4</v>
      </c>
      <c r="D57">
        <v>466</v>
      </c>
      <c r="E57">
        <v>417.9</v>
      </c>
      <c r="F57">
        <v>0</v>
      </c>
      <c r="G57">
        <v>0</v>
      </c>
    </row>
    <row r="58" spans="1:7" ht="15" x14ac:dyDescent="0.25">
      <c r="A58" s="282" t="s">
        <v>66</v>
      </c>
    </row>
    <row r="59" spans="1:7" ht="15" x14ac:dyDescent="0.25">
      <c r="A59" s="282" t="s">
        <v>102</v>
      </c>
      <c r="B59">
        <v>299.60000000000002</v>
      </c>
      <c r="C59">
        <v>773.2</v>
      </c>
      <c r="D59">
        <v>1370.1</v>
      </c>
      <c r="E59">
        <v>3535.1</v>
      </c>
      <c r="F59">
        <v>0</v>
      </c>
      <c r="G59">
        <v>0</v>
      </c>
    </row>
    <row r="60" spans="1:7" ht="15" x14ac:dyDescent="0.25">
      <c r="A60" s="282" t="s">
        <v>103</v>
      </c>
      <c r="B60">
        <v>0</v>
      </c>
      <c r="C60">
        <v>126</v>
      </c>
      <c r="D60">
        <v>356.3</v>
      </c>
      <c r="E60">
        <v>131.1</v>
      </c>
      <c r="F60">
        <v>0</v>
      </c>
      <c r="G60">
        <v>0</v>
      </c>
    </row>
    <row r="61" spans="1:7" ht="15" x14ac:dyDescent="0.25">
      <c r="A61" s="282" t="s">
        <v>104</v>
      </c>
      <c r="B61">
        <v>299</v>
      </c>
      <c r="C61">
        <v>641</v>
      </c>
      <c r="D61">
        <v>804.1</v>
      </c>
      <c r="E61">
        <v>3083.5</v>
      </c>
      <c r="F61">
        <v>0</v>
      </c>
      <c r="G61">
        <v>0</v>
      </c>
    </row>
    <row r="62" spans="1:7" ht="15" x14ac:dyDescent="0.25">
      <c r="A62" s="282" t="s">
        <v>257</v>
      </c>
      <c r="B62">
        <v>0</v>
      </c>
      <c r="C62">
        <v>0.2</v>
      </c>
      <c r="D62">
        <v>0</v>
      </c>
      <c r="E62">
        <v>0.3</v>
      </c>
      <c r="F62">
        <v>0</v>
      </c>
      <c r="G62">
        <v>0</v>
      </c>
    </row>
    <row r="63" spans="1:7" ht="15" x14ac:dyDescent="0.25">
      <c r="A63" s="282" t="s">
        <v>105</v>
      </c>
      <c r="B63">
        <v>0</v>
      </c>
      <c r="C63">
        <v>0</v>
      </c>
      <c r="D63">
        <v>13.6</v>
      </c>
      <c r="E63">
        <v>46.4</v>
      </c>
      <c r="F63">
        <v>0</v>
      </c>
      <c r="G63">
        <v>0</v>
      </c>
    </row>
    <row r="64" spans="1:7" ht="15" x14ac:dyDescent="0.25">
      <c r="A64" s="282" t="s">
        <v>258</v>
      </c>
      <c r="B64">
        <v>0</v>
      </c>
      <c r="C64">
        <v>0</v>
      </c>
      <c r="D64">
        <v>0</v>
      </c>
      <c r="E64">
        <v>0.1</v>
      </c>
      <c r="F64">
        <v>0</v>
      </c>
      <c r="G64">
        <v>0</v>
      </c>
    </row>
    <row r="65" spans="1:7" ht="15" x14ac:dyDescent="0.25">
      <c r="A65" s="282" t="s">
        <v>106</v>
      </c>
      <c r="B65">
        <v>0.6</v>
      </c>
      <c r="C65">
        <v>0</v>
      </c>
      <c r="D65">
        <v>0.5</v>
      </c>
      <c r="E65">
        <v>0</v>
      </c>
      <c r="F65">
        <v>0</v>
      </c>
      <c r="G65">
        <v>0</v>
      </c>
    </row>
    <row r="66" spans="1:7" ht="15" x14ac:dyDescent="0.25">
      <c r="A66" s="282" t="s">
        <v>107</v>
      </c>
      <c r="B66">
        <v>0</v>
      </c>
      <c r="C66">
        <v>6</v>
      </c>
      <c r="D66">
        <v>195.6</v>
      </c>
      <c r="E66">
        <v>273.8</v>
      </c>
      <c r="F66">
        <v>0</v>
      </c>
      <c r="G66">
        <v>0</v>
      </c>
    </row>
    <row r="67" spans="1:7" ht="15" x14ac:dyDescent="0.25">
      <c r="A67" s="282" t="s">
        <v>66</v>
      </c>
    </row>
    <row r="68" spans="1:7" ht="15" x14ac:dyDescent="0.25">
      <c r="A68" s="282" t="s">
        <v>108</v>
      </c>
      <c r="B68">
        <v>978.4</v>
      </c>
      <c r="C68">
        <v>1978.4</v>
      </c>
      <c r="D68">
        <v>4324.6000000000004</v>
      </c>
      <c r="E68">
        <v>4270.6000000000004</v>
      </c>
      <c r="F68">
        <v>1.1000000000000001</v>
      </c>
      <c r="G68">
        <v>0</v>
      </c>
    </row>
    <row r="69" spans="1:7" ht="15" x14ac:dyDescent="0.25">
      <c r="A69" s="282" t="s">
        <v>109</v>
      </c>
      <c r="B69">
        <v>3.5</v>
      </c>
      <c r="C69">
        <v>9.4</v>
      </c>
      <c r="D69">
        <v>16.8</v>
      </c>
      <c r="E69">
        <v>17.899999999999999</v>
      </c>
      <c r="F69">
        <v>0</v>
      </c>
      <c r="G69">
        <v>0</v>
      </c>
    </row>
    <row r="70" spans="1:7" ht="15" x14ac:dyDescent="0.25">
      <c r="A70" s="282" t="s">
        <v>111</v>
      </c>
      <c r="B70">
        <v>97.2</v>
      </c>
      <c r="C70">
        <v>48.5</v>
      </c>
      <c r="D70">
        <v>174.7</v>
      </c>
      <c r="E70">
        <v>200.9</v>
      </c>
      <c r="F70">
        <v>0</v>
      </c>
      <c r="G70">
        <v>0</v>
      </c>
    </row>
    <row r="71" spans="1:7" ht="15" x14ac:dyDescent="0.25">
      <c r="A71" s="282" t="s">
        <v>112</v>
      </c>
      <c r="B71">
        <v>8</v>
      </c>
      <c r="C71">
        <v>82</v>
      </c>
      <c r="D71">
        <v>119.8</v>
      </c>
      <c r="E71">
        <v>65.3</v>
      </c>
      <c r="F71">
        <v>1.1000000000000001</v>
      </c>
      <c r="G71">
        <v>0</v>
      </c>
    </row>
    <row r="72" spans="1:7" ht="15" x14ac:dyDescent="0.25">
      <c r="A72" s="282" t="s">
        <v>259</v>
      </c>
      <c r="B72">
        <v>0</v>
      </c>
      <c r="C72">
        <v>0</v>
      </c>
      <c r="D72">
        <v>0</v>
      </c>
      <c r="E72">
        <v>7.7</v>
      </c>
      <c r="F72">
        <v>0</v>
      </c>
      <c r="G72">
        <v>0</v>
      </c>
    </row>
    <row r="73" spans="1:7" ht="15" x14ac:dyDescent="0.25">
      <c r="A73" s="282" t="s">
        <v>113</v>
      </c>
      <c r="B73">
        <v>37.5</v>
      </c>
      <c r="C73">
        <v>75.8</v>
      </c>
      <c r="D73">
        <v>225.1</v>
      </c>
      <c r="E73">
        <v>286.3</v>
      </c>
      <c r="F73">
        <v>0</v>
      </c>
      <c r="G73">
        <v>0</v>
      </c>
    </row>
    <row r="74" spans="1:7" ht="15" x14ac:dyDescent="0.25">
      <c r="A74" s="282" t="s">
        <v>114</v>
      </c>
      <c r="B74">
        <v>14.4</v>
      </c>
      <c r="C74">
        <v>29.6</v>
      </c>
      <c r="D74">
        <v>7.2</v>
      </c>
      <c r="E74">
        <v>12</v>
      </c>
      <c r="F74">
        <v>0</v>
      </c>
      <c r="G74">
        <v>0</v>
      </c>
    </row>
    <row r="75" spans="1:7" ht="15" x14ac:dyDescent="0.25">
      <c r="A75" s="282" t="s">
        <v>115</v>
      </c>
      <c r="B75">
        <v>11.5</v>
      </c>
      <c r="C75">
        <v>9.3000000000000007</v>
      </c>
      <c r="D75">
        <v>18.8</v>
      </c>
      <c r="E75">
        <v>23.2</v>
      </c>
      <c r="F75">
        <v>0</v>
      </c>
      <c r="G75">
        <v>0</v>
      </c>
    </row>
    <row r="76" spans="1:7" ht="15" x14ac:dyDescent="0.25">
      <c r="A76" s="282" t="s">
        <v>116</v>
      </c>
      <c r="B76">
        <v>0</v>
      </c>
      <c r="C76">
        <v>6.8</v>
      </c>
      <c r="D76">
        <v>1.7</v>
      </c>
      <c r="E76">
        <v>1.3</v>
      </c>
      <c r="F76">
        <v>0</v>
      </c>
      <c r="G76">
        <v>0</v>
      </c>
    </row>
    <row r="77" spans="1:7" ht="15" x14ac:dyDescent="0.25">
      <c r="A77" s="282" t="s">
        <v>117</v>
      </c>
      <c r="B77">
        <v>773.1</v>
      </c>
      <c r="C77">
        <v>1683</v>
      </c>
      <c r="D77">
        <v>3566.3</v>
      </c>
      <c r="E77">
        <v>3411.4</v>
      </c>
      <c r="F77">
        <v>0</v>
      </c>
      <c r="G77">
        <v>0</v>
      </c>
    </row>
    <row r="78" spans="1:7" ht="15" x14ac:dyDescent="0.25">
      <c r="A78" s="282" t="s">
        <v>118</v>
      </c>
      <c r="B78">
        <v>16.2</v>
      </c>
      <c r="C78">
        <v>12</v>
      </c>
      <c r="D78">
        <v>25.7</v>
      </c>
      <c r="E78">
        <v>23.7</v>
      </c>
      <c r="F78">
        <v>0</v>
      </c>
      <c r="G78">
        <v>0</v>
      </c>
    </row>
    <row r="79" spans="1:7" ht="15" x14ac:dyDescent="0.25">
      <c r="A79" s="282" t="s">
        <v>119</v>
      </c>
      <c r="B79">
        <v>0</v>
      </c>
      <c r="C79">
        <v>15</v>
      </c>
      <c r="D79">
        <v>125.5</v>
      </c>
      <c r="E79">
        <v>142.6</v>
      </c>
      <c r="F79">
        <v>0</v>
      </c>
      <c r="G79">
        <v>0</v>
      </c>
    </row>
    <row r="80" spans="1:7" ht="15" x14ac:dyDescent="0.25">
      <c r="A80" s="282" t="s">
        <v>120</v>
      </c>
      <c r="B80">
        <v>0</v>
      </c>
      <c r="C80">
        <v>0</v>
      </c>
      <c r="D80">
        <v>0</v>
      </c>
      <c r="E80" t="s">
        <v>84</v>
      </c>
      <c r="F80">
        <v>0</v>
      </c>
      <c r="G80">
        <v>0</v>
      </c>
    </row>
    <row r="81" spans="1:7" ht="15" x14ac:dyDescent="0.25">
      <c r="A81" s="282" t="s">
        <v>121</v>
      </c>
      <c r="B81">
        <v>17</v>
      </c>
      <c r="C81">
        <v>7</v>
      </c>
      <c r="D81">
        <v>42.9</v>
      </c>
      <c r="E81">
        <v>78.599999999999994</v>
      </c>
      <c r="F81">
        <v>0</v>
      </c>
      <c r="G81">
        <v>0</v>
      </c>
    </row>
    <row r="82" spans="1:7" ht="15" x14ac:dyDescent="0.25">
      <c r="A82" s="282" t="s">
        <v>62</v>
      </c>
      <c r="B82" t="s">
        <v>63</v>
      </c>
      <c r="C82" t="s">
        <v>64</v>
      </c>
      <c r="D82" t="s">
        <v>63</v>
      </c>
      <c r="E82" t="s">
        <v>63</v>
      </c>
      <c r="F82" t="s">
        <v>63</v>
      </c>
      <c r="G82" t="s">
        <v>65</v>
      </c>
    </row>
    <row r="83" spans="1:7" ht="15" x14ac:dyDescent="0.25">
      <c r="A83" s="282" t="s">
        <v>122</v>
      </c>
      <c r="B83">
        <v>2216.6999999999998</v>
      </c>
      <c r="C83">
        <v>6412</v>
      </c>
      <c r="D83">
        <v>47069.599999999999</v>
      </c>
      <c r="E83">
        <v>47291.8</v>
      </c>
      <c r="F83">
        <v>1093.8</v>
      </c>
      <c r="G83">
        <v>0</v>
      </c>
    </row>
    <row r="84" spans="1:7" ht="15" x14ac:dyDescent="0.25">
      <c r="A84" s="282" t="s">
        <v>123</v>
      </c>
      <c r="B84">
        <v>1417.2</v>
      </c>
      <c r="C84">
        <v>4608</v>
      </c>
      <c r="D84">
        <v>0</v>
      </c>
      <c r="E84">
        <v>0</v>
      </c>
      <c r="F84">
        <v>743</v>
      </c>
      <c r="G84">
        <v>0</v>
      </c>
    </row>
    <row r="85" spans="1:7" ht="15" x14ac:dyDescent="0.25">
      <c r="A85" s="282" t="s">
        <v>62</v>
      </c>
      <c r="B85" t="s">
        <v>63</v>
      </c>
      <c r="C85" t="s">
        <v>64</v>
      </c>
      <c r="D85" t="s">
        <v>63</v>
      </c>
      <c r="E85" t="s">
        <v>63</v>
      </c>
      <c r="F85" t="s">
        <v>63</v>
      </c>
      <c r="G85" t="s">
        <v>65</v>
      </c>
    </row>
    <row r="86" spans="1:7" ht="15" x14ac:dyDescent="0.25">
      <c r="A86" s="282" t="s">
        <v>124</v>
      </c>
      <c r="B86">
        <v>3633.9</v>
      </c>
      <c r="C86">
        <v>11020</v>
      </c>
      <c r="D86">
        <v>47069.599999999999</v>
      </c>
      <c r="E86">
        <v>47291.8</v>
      </c>
      <c r="F86">
        <v>1836.8</v>
      </c>
      <c r="G86">
        <v>0</v>
      </c>
    </row>
    <row r="87" spans="1:7" ht="15" x14ac:dyDescent="0.25">
      <c r="A87" s="282" t="s">
        <v>125</v>
      </c>
      <c r="B87" t="s">
        <v>42</v>
      </c>
      <c r="C87" t="s">
        <v>42</v>
      </c>
      <c r="D87">
        <v>1.6</v>
      </c>
      <c r="E87">
        <v>62.4</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B2D4-7009-4A01-AFC6-CA039C97257E}">
  <dimension ref="A1:G89"/>
  <sheetViews>
    <sheetView workbookViewId="0">
      <selection activeCell="L28" sqref="L28"/>
    </sheetView>
  </sheetViews>
  <sheetFormatPr defaultRowHeight="13.2" x14ac:dyDescent="0.25"/>
  <cols>
    <col min="1" max="1" width="23.5546875" customWidth="1"/>
    <col min="2" max="2" width="14.6640625" customWidth="1"/>
    <col min="3" max="3" width="11.109375" customWidth="1"/>
    <col min="4" max="4" width="12.109375" customWidth="1"/>
    <col min="5" max="5" width="12.33203125" customWidth="1"/>
    <col min="6" max="6" width="13.88671875" customWidth="1"/>
    <col min="7" max="7" width="14.109375" customWidth="1"/>
  </cols>
  <sheetData>
    <row r="1" spans="1:7" ht="15" x14ac:dyDescent="0.25">
      <c r="A1" s="282" t="s">
        <v>47</v>
      </c>
    </row>
    <row r="2" spans="1:7" ht="15" x14ac:dyDescent="0.25">
      <c r="A2" s="282" t="s">
        <v>48</v>
      </c>
    </row>
    <row r="3" spans="1:7" ht="15" x14ac:dyDescent="0.25">
      <c r="A3" s="282" t="s">
        <v>282</v>
      </c>
    </row>
    <row r="4" spans="1:7" ht="15" x14ac:dyDescent="0.25">
      <c r="A4" s="282" t="s">
        <v>50</v>
      </c>
    </row>
    <row r="5" spans="1:7" ht="15" x14ac:dyDescent="0.25">
      <c r="A5" s="282" t="s">
        <v>51</v>
      </c>
    </row>
    <row r="6" spans="1:7" ht="15" x14ac:dyDescent="0.25">
      <c r="A6" s="282" t="s">
        <v>52</v>
      </c>
    </row>
    <row r="7" spans="1:7" ht="15" x14ac:dyDescent="0.25">
      <c r="A7" s="282" t="s">
        <v>171</v>
      </c>
      <c r="B7" t="s">
        <v>54</v>
      </c>
      <c r="C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92</v>
      </c>
      <c r="D12">
        <v>4185.2</v>
      </c>
      <c r="E12">
        <v>4060.3</v>
      </c>
      <c r="F12">
        <v>0</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1367.7</v>
      </c>
      <c r="E15">
        <v>785.3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92</v>
      </c>
      <c r="D18">
        <v>190.3</v>
      </c>
      <c r="E18">
        <v>269.10000000000002</v>
      </c>
      <c r="F18">
        <v>0</v>
      </c>
      <c r="G18">
        <v>0</v>
      </c>
    </row>
    <row r="19" spans="1:7" ht="15" x14ac:dyDescent="0.25">
      <c r="A19" s="282" t="s">
        <v>71</v>
      </c>
      <c r="B19">
        <v>0</v>
      </c>
      <c r="C19">
        <v>0</v>
      </c>
      <c r="D19">
        <v>1138.4000000000001</v>
      </c>
      <c r="E19">
        <v>1125.9000000000001</v>
      </c>
      <c r="F19">
        <v>0</v>
      </c>
      <c r="G19">
        <v>0</v>
      </c>
    </row>
    <row r="20" spans="1:7" ht="15" x14ac:dyDescent="0.25">
      <c r="A20" s="282" t="s">
        <v>72</v>
      </c>
      <c r="B20">
        <v>23</v>
      </c>
      <c r="C20">
        <v>0</v>
      </c>
      <c r="D20">
        <v>111.3</v>
      </c>
      <c r="E20">
        <v>291.8</v>
      </c>
      <c r="F20">
        <v>0</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294.8</v>
      </c>
      <c r="C32">
        <v>465</v>
      </c>
      <c r="D32">
        <v>1665.5</v>
      </c>
      <c r="E32">
        <v>1581.8</v>
      </c>
      <c r="F32">
        <v>97.6</v>
      </c>
      <c r="G32">
        <v>0</v>
      </c>
    </row>
    <row r="33" spans="1:7" ht="15" x14ac:dyDescent="0.25">
      <c r="A33" s="282" t="s">
        <v>66</v>
      </c>
    </row>
    <row r="34" spans="1:7" ht="15" x14ac:dyDescent="0.25">
      <c r="A34" s="282" t="s">
        <v>79</v>
      </c>
      <c r="B34">
        <v>46.4</v>
      </c>
      <c r="C34">
        <v>345.6</v>
      </c>
      <c r="D34">
        <v>928.3</v>
      </c>
      <c r="E34">
        <v>1032.0999999999999</v>
      </c>
      <c r="F34">
        <v>7</v>
      </c>
      <c r="G34">
        <v>0</v>
      </c>
    </row>
    <row r="35" spans="1:7" ht="15" x14ac:dyDescent="0.25">
      <c r="A35" s="282" t="s">
        <v>66</v>
      </c>
    </row>
    <row r="36" spans="1:7" ht="15" x14ac:dyDescent="0.25">
      <c r="A36" s="282" t="s">
        <v>80</v>
      </c>
      <c r="B36">
        <v>302.89999999999998</v>
      </c>
      <c r="C36">
        <v>2276.8000000000002</v>
      </c>
      <c r="D36">
        <v>30742.2</v>
      </c>
      <c r="E36">
        <v>27567.8</v>
      </c>
      <c r="F36">
        <v>789</v>
      </c>
      <c r="G36">
        <v>0</v>
      </c>
    </row>
    <row r="37" spans="1:7" ht="15" x14ac:dyDescent="0.25">
      <c r="A37" s="282" t="s">
        <v>66</v>
      </c>
    </row>
    <row r="38" spans="1:7" ht="15" x14ac:dyDescent="0.25">
      <c r="A38" s="282" t="s">
        <v>81</v>
      </c>
      <c r="B38">
        <v>330.8</v>
      </c>
      <c r="C38">
        <v>478.8</v>
      </c>
      <c r="D38">
        <v>3367.2</v>
      </c>
      <c r="E38">
        <v>4541.1000000000004</v>
      </c>
      <c r="F38">
        <v>132.1</v>
      </c>
      <c r="G38">
        <v>0</v>
      </c>
    </row>
    <row r="39" spans="1:7" ht="15" x14ac:dyDescent="0.25">
      <c r="A39" s="282" t="s">
        <v>82</v>
      </c>
      <c r="B39">
        <v>0.2</v>
      </c>
      <c r="C39">
        <v>0</v>
      </c>
      <c r="D39">
        <v>0.1</v>
      </c>
      <c r="E39">
        <v>0</v>
      </c>
      <c r="F39">
        <v>0</v>
      </c>
      <c r="G39">
        <v>0</v>
      </c>
    </row>
    <row r="40" spans="1:7" ht="15" x14ac:dyDescent="0.25">
      <c r="A40" s="282" t="s">
        <v>83</v>
      </c>
      <c r="B40">
        <v>1.5</v>
      </c>
      <c r="C40">
        <v>55</v>
      </c>
      <c r="D40">
        <v>234.5</v>
      </c>
      <c r="E40">
        <v>754.3</v>
      </c>
      <c r="F40">
        <v>0</v>
      </c>
      <c r="G40">
        <v>0</v>
      </c>
    </row>
    <row r="41" spans="1:7" ht="15" x14ac:dyDescent="0.25">
      <c r="A41" s="282" t="s">
        <v>85</v>
      </c>
      <c r="B41" t="s">
        <v>84</v>
      </c>
      <c r="C41">
        <v>0</v>
      </c>
      <c r="D41">
        <v>7.3</v>
      </c>
      <c r="E41">
        <v>0</v>
      </c>
      <c r="F41">
        <v>0</v>
      </c>
      <c r="G41">
        <v>0</v>
      </c>
    </row>
    <row r="42" spans="1:7" ht="15" x14ac:dyDescent="0.25">
      <c r="A42" s="282" t="s">
        <v>86</v>
      </c>
      <c r="B42">
        <v>0.1</v>
      </c>
      <c r="C42">
        <v>1.5</v>
      </c>
      <c r="D42">
        <v>7.5</v>
      </c>
      <c r="E42">
        <v>2.2000000000000002</v>
      </c>
      <c r="F42">
        <v>0</v>
      </c>
      <c r="G42">
        <v>0</v>
      </c>
    </row>
    <row r="43" spans="1:7" ht="15" x14ac:dyDescent="0.25">
      <c r="A43" s="282" t="s">
        <v>87</v>
      </c>
      <c r="B43">
        <v>0</v>
      </c>
      <c r="C43">
        <v>0.3</v>
      </c>
      <c r="D43">
        <v>0.3</v>
      </c>
      <c r="E43">
        <v>0.1</v>
      </c>
      <c r="F43">
        <v>0</v>
      </c>
      <c r="G43">
        <v>0</v>
      </c>
    </row>
    <row r="44" spans="1:7" ht="15" x14ac:dyDescent="0.25">
      <c r="A44" s="282" t="s">
        <v>88</v>
      </c>
      <c r="B44">
        <v>146.4</v>
      </c>
      <c r="C44">
        <v>187.5</v>
      </c>
      <c r="D44">
        <v>1130.3</v>
      </c>
      <c r="E44">
        <v>1186.5999999999999</v>
      </c>
      <c r="F44">
        <v>0</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19.8</v>
      </c>
      <c r="C47">
        <v>41.9</v>
      </c>
      <c r="D47">
        <v>617.6</v>
      </c>
      <c r="E47">
        <v>431.5</v>
      </c>
      <c r="F47">
        <v>0.1</v>
      </c>
      <c r="G47">
        <v>0</v>
      </c>
    </row>
    <row r="48" spans="1:7" ht="15" x14ac:dyDescent="0.25">
      <c r="A48" s="282" t="s">
        <v>92</v>
      </c>
      <c r="B48">
        <v>0</v>
      </c>
      <c r="C48">
        <v>10</v>
      </c>
      <c r="D48">
        <v>12</v>
      </c>
      <c r="E48">
        <v>30.3</v>
      </c>
      <c r="F48">
        <v>0</v>
      </c>
      <c r="G48">
        <v>0</v>
      </c>
    </row>
    <row r="49" spans="1:7" ht="15" x14ac:dyDescent="0.25">
      <c r="A49" s="282" t="s">
        <v>93</v>
      </c>
      <c r="B49">
        <v>7.9</v>
      </c>
      <c r="C49">
        <v>46.8</v>
      </c>
      <c r="D49">
        <v>195.9</v>
      </c>
      <c r="E49">
        <v>259.39999999999998</v>
      </c>
      <c r="F49">
        <v>0</v>
      </c>
      <c r="G49">
        <v>0</v>
      </c>
    </row>
    <row r="50" spans="1:7" ht="15" x14ac:dyDescent="0.25">
      <c r="A50" s="282" t="s">
        <v>94</v>
      </c>
      <c r="B50">
        <v>1</v>
      </c>
      <c r="C50">
        <v>10.4</v>
      </c>
      <c r="D50">
        <v>12.5</v>
      </c>
      <c r="E50">
        <v>36.799999999999997</v>
      </c>
      <c r="F50">
        <v>0</v>
      </c>
      <c r="G50">
        <v>0</v>
      </c>
    </row>
    <row r="51" spans="1:7" ht="15" x14ac:dyDescent="0.25">
      <c r="A51" s="282" t="s">
        <v>95</v>
      </c>
      <c r="B51">
        <v>0</v>
      </c>
      <c r="C51">
        <v>55</v>
      </c>
      <c r="D51">
        <v>206.1</v>
      </c>
      <c r="E51">
        <v>585</v>
      </c>
      <c r="F51">
        <v>132</v>
      </c>
      <c r="G51">
        <v>0</v>
      </c>
    </row>
    <row r="52" spans="1:7" ht="15" x14ac:dyDescent="0.25">
      <c r="A52" s="282" t="s">
        <v>96</v>
      </c>
      <c r="B52">
        <v>23.1</v>
      </c>
      <c r="C52">
        <v>16.8</v>
      </c>
      <c r="D52">
        <v>42.9</v>
      </c>
      <c r="E52">
        <v>49.5</v>
      </c>
      <c r="F52">
        <v>0</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5.7</v>
      </c>
      <c r="C55">
        <v>4</v>
      </c>
      <c r="D55">
        <v>3.7</v>
      </c>
      <c r="E55">
        <v>2.8</v>
      </c>
      <c r="F55">
        <v>0</v>
      </c>
      <c r="G55">
        <v>0</v>
      </c>
    </row>
    <row r="56" spans="1:7" ht="15" x14ac:dyDescent="0.25">
      <c r="A56" s="282" t="s">
        <v>100</v>
      </c>
      <c r="B56">
        <v>77.599999999999994</v>
      </c>
      <c r="C56">
        <v>19.3</v>
      </c>
      <c r="D56">
        <v>224.8</v>
      </c>
      <c r="E56">
        <v>560.70000000000005</v>
      </c>
      <c r="F56">
        <v>0</v>
      </c>
      <c r="G56">
        <v>0</v>
      </c>
    </row>
    <row r="57" spans="1:7" ht="15" x14ac:dyDescent="0.25">
      <c r="A57" s="282" t="s">
        <v>101</v>
      </c>
      <c r="B57">
        <v>47.1</v>
      </c>
      <c r="C57">
        <v>30.4</v>
      </c>
      <c r="D57">
        <v>456.1</v>
      </c>
      <c r="E57">
        <v>411.5</v>
      </c>
      <c r="F57">
        <v>0</v>
      </c>
      <c r="G57">
        <v>0</v>
      </c>
    </row>
    <row r="58" spans="1:7" ht="15" x14ac:dyDescent="0.25">
      <c r="A58" s="282" t="s">
        <v>66</v>
      </c>
    </row>
    <row r="59" spans="1:7" ht="15" x14ac:dyDescent="0.25">
      <c r="A59" s="282" t="s">
        <v>102</v>
      </c>
      <c r="B59">
        <v>298.10000000000002</v>
      </c>
      <c r="C59">
        <v>878.1</v>
      </c>
      <c r="D59">
        <v>1370.1</v>
      </c>
      <c r="E59">
        <v>3361.3</v>
      </c>
      <c r="F59">
        <v>0</v>
      </c>
      <c r="G59">
        <v>0</v>
      </c>
    </row>
    <row r="60" spans="1:7" ht="15" x14ac:dyDescent="0.25">
      <c r="A60" s="282" t="s">
        <v>103</v>
      </c>
      <c r="B60">
        <v>0</v>
      </c>
      <c r="C60">
        <v>126</v>
      </c>
      <c r="D60">
        <v>356.3</v>
      </c>
      <c r="E60">
        <v>131.1</v>
      </c>
      <c r="F60">
        <v>0</v>
      </c>
      <c r="G60">
        <v>0</v>
      </c>
    </row>
    <row r="61" spans="1:7" ht="15" x14ac:dyDescent="0.25">
      <c r="A61" s="282" t="s">
        <v>104</v>
      </c>
      <c r="B61">
        <v>297.5</v>
      </c>
      <c r="C61">
        <v>746</v>
      </c>
      <c r="D61">
        <v>804.1</v>
      </c>
      <c r="E61">
        <v>2909.6</v>
      </c>
      <c r="F61">
        <v>0</v>
      </c>
      <c r="G61">
        <v>0</v>
      </c>
    </row>
    <row r="62" spans="1:7" ht="15" x14ac:dyDescent="0.25">
      <c r="A62" s="282" t="s">
        <v>257</v>
      </c>
      <c r="B62">
        <v>0</v>
      </c>
      <c r="C62">
        <v>0.1</v>
      </c>
      <c r="D62">
        <v>0</v>
      </c>
      <c r="E62">
        <v>0.3</v>
      </c>
      <c r="F62">
        <v>0</v>
      </c>
      <c r="G62">
        <v>0</v>
      </c>
    </row>
    <row r="63" spans="1:7" ht="15" x14ac:dyDescent="0.25">
      <c r="A63" s="282" t="s">
        <v>105</v>
      </c>
      <c r="B63">
        <v>0</v>
      </c>
      <c r="C63">
        <v>0</v>
      </c>
      <c r="D63">
        <v>13.6</v>
      </c>
      <c r="E63">
        <v>46.4</v>
      </c>
      <c r="F63">
        <v>0</v>
      </c>
      <c r="G63">
        <v>0</v>
      </c>
    </row>
    <row r="64" spans="1:7" ht="15" x14ac:dyDescent="0.25">
      <c r="A64" s="282" t="s">
        <v>258</v>
      </c>
      <c r="B64">
        <v>0</v>
      </c>
      <c r="C64">
        <v>0</v>
      </c>
      <c r="D64">
        <v>0</v>
      </c>
      <c r="E64">
        <v>0.1</v>
      </c>
      <c r="F64">
        <v>0</v>
      </c>
      <c r="G64">
        <v>0</v>
      </c>
    </row>
    <row r="65" spans="1:7" ht="15" x14ac:dyDescent="0.25">
      <c r="A65" s="282" t="s">
        <v>106</v>
      </c>
      <c r="B65">
        <v>0.6</v>
      </c>
      <c r="C65">
        <v>0</v>
      </c>
      <c r="D65">
        <v>0.5</v>
      </c>
      <c r="E65">
        <v>0</v>
      </c>
      <c r="F65">
        <v>0</v>
      </c>
      <c r="G65">
        <v>0</v>
      </c>
    </row>
    <row r="66" spans="1:7" ht="15" x14ac:dyDescent="0.25">
      <c r="A66" s="282" t="s">
        <v>107</v>
      </c>
      <c r="B66">
        <v>0</v>
      </c>
      <c r="C66">
        <v>6</v>
      </c>
      <c r="D66">
        <v>195.6</v>
      </c>
      <c r="E66">
        <v>273.8</v>
      </c>
      <c r="F66">
        <v>0</v>
      </c>
      <c r="G66">
        <v>0</v>
      </c>
    </row>
    <row r="67" spans="1:7" ht="15" x14ac:dyDescent="0.25">
      <c r="A67" s="282" t="s">
        <v>66</v>
      </c>
    </row>
    <row r="68" spans="1:7" ht="15" x14ac:dyDescent="0.25">
      <c r="A68" s="282" t="s">
        <v>108</v>
      </c>
      <c r="B68">
        <v>974.5</v>
      </c>
      <c r="C68">
        <v>2021.5</v>
      </c>
      <c r="D68">
        <v>4253.5</v>
      </c>
      <c r="E68">
        <v>4139</v>
      </c>
      <c r="F68">
        <v>1.1000000000000001</v>
      </c>
      <c r="G68">
        <v>0</v>
      </c>
    </row>
    <row r="69" spans="1:7" ht="15" x14ac:dyDescent="0.25">
      <c r="A69" s="282" t="s">
        <v>109</v>
      </c>
      <c r="B69">
        <v>3.5</v>
      </c>
      <c r="C69">
        <v>9.4</v>
      </c>
      <c r="D69">
        <v>16.8</v>
      </c>
      <c r="E69">
        <v>17.899999999999999</v>
      </c>
      <c r="F69">
        <v>0</v>
      </c>
      <c r="G69">
        <v>0</v>
      </c>
    </row>
    <row r="70" spans="1:7" ht="15" x14ac:dyDescent="0.25">
      <c r="A70" s="282" t="s">
        <v>111</v>
      </c>
      <c r="B70">
        <v>65</v>
      </c>
      <c r="C70">
        <v>59</v>
      </c>
      <c r="D70">
        <v>174.7</v>
      </c>
      <c r="E70">
        <v>188.4</v>
      </c>
      <c r="F70">
        <v>0</v>
      </c>
      <c r="G70">
        <v>0</v>
      </c>
    </row>
    <row r="71" spans="1:7" ht="15" x14ac:dyDescent="0.25">
      <c r="A71" s="282" t="s">
        <v>112</v>
      </c>
      <c r="B71">
        <v>9.1999999999999993</v>
      </c>
      <c r="C71">
        <v>83.4</v>
      </c>
      <c r="D71">
        <v>118.7</v>
      </c>
      <c r="E71">
        <v>63.5</v>
      </c>
      <c r="F71">
        <v>1.1000000000000001</v>
      </c>
      <c r="G71">
        <v>0</v>
      </c>
    </row>
    <row r="72" spans="1:7" ht="15" x14ac:dyDescent="0.25">
      <c r="A72" s="282" t="s">
        <v>259</v>
      </c>
      <c r="B72">
        <v>0</v>
      </c>
      <c r="C72">
        <v>0</v>
      </c>
      <c r="D72">
        <v>0</v>
      </c>
      <c r="E72">
        <v>7.7</v>
      </c>
      <c r="F72">
        <v>0</v>
      </c>
      <c r="G72">
        <v>0</v>
      </c>
    </row>
    <row r="73" spans="1:7" ht="15" x14ac:dyDescent="0.25">
      <c r="A73" s="282" t="s">
        <v>113</v>
      </c>
      <c r="B73">
        <v>52.7</v>
      </c>
      <c r="C73">
        <v>89.3</v>
      </c>
      <c r="D73">
        <v>210</v>
      </c>
      <c r="E73">
        <v>250.6</v>
      </c>
      <c r="F73">
        <v>0</v>
      </c>
      <c r="G73">
        <v>0</v>
      </c>
    </row>
    <row r="74" spans="1:7" ht="15" x14ac:dyDescent="0.25">
      <c r="A74" s="282" t="s">
        <v>114</v>
      </c>
      <c r="B74">
        <v>14.4</v>
      </c>
      <c r="C74">
        <v>29.6</v>
      </c>
      <c r="D74">
        <v>7.2</v>
      </c>
      <c r="E74">
        <v>12</v>
      </c>
      <c r="F74">
        <v>0</v>
      </c>
      <c r="G74">
        <v>0</v>
      </c>
    </row>
    <row r="75" spans="1:7" ht="15" x14ac:dyDescent="0.25">
      <c r="A75" s="282" t="s">
        <v>115</v>
      </c>
      <c r="B75">
        <v>11.5</v>
      </c>
      <c r="C75">
        <v>9</v>
      </c>
      <c r="D75">
        <v>18.8</v>
      </c>
      <c r="E75">
        <v>23.2</v>
      </c>
      <c r="F75">
        <v>0</v>
      </c>
      <c r="G75">
        <v>0</v>
      </c>
    </row>
    <row r="76" spans="1:7" ht="15" x14ac:dyDescent="0.25">
      <c r="A76" s="282" t="s">
        <v>116</v>
      </c>
      <c r="B76">
        <v>0</v>
      </c>
      <c r="C76">
        <v>6.8</v>
      </c>
      <c r="D76">
        <v>1.7</v>
      </c>
      <c r="E76">
        <v>1.3</v>
      </c>
      <c r="F76">
        <v>0</v>
      </c>
      <c r="G76">
        <v>0</v>
      </c>
    </row>
    <row r="77" spans="1:7" ht="15" x14ac:dyDescent="0.25">
      <c r="A77" s="282" t="s">
        <v>117</v>
      </c>
      <c r="B77">
        <v>785.1</v>
      </c>
      <c r="C77">
        <v>1701</v>
      </c>
      <c r="D77">
        <v>3525.8</v>
      </c>
      <c r="E77">
        <v>3329.7</v>
      </c>
      <c r="F77">
        <v>0</v>
      </c>
      <c r="G77">
        <v>0</v>
      </c>
    </row>
    <row r="78" spans="1:7" ht="15" x14ac:dyDescent="0.25">
      <c r="A78" s="282" t="s">
        <v>118</v>
      </c>
      <c r="B78">
        <v>16.2</v>
      </c>
      <c r="C78">
        <v>12</v>
      </c>
      <c r="D78">
        <v>25.7</v>
      </c>
      <c r="E78">
        <v>23.7</v>
      </c>
      <c r="F78">
        <v>0</v>
      </c>
      <c r="G78">
        <v>0</v>
      </c>
    </row>
    <row r="79" spans="1:7" ht="15" x14ac:dyDescent="0.25">
      <c r="A79" s="282" t="s">
        <v>119</v>
      </c>
      <c r="B79">
        <v>0</v>
      </c>
      <c r="C79">
        <v>15</v>
      </c>
      <c r="D79">
        <v>111.2</v>
      </c>
      <c r="E79">
        <v>142.6</v>
      </c>
      <c r="F79">
        <v>0</v>
      </c>
      <c r="G79">
        <v>0</v>
      </c>
    </row>
    <row r="80" spans="1:7" ht="15" x14ac:dyDescent="0.25">
      <c r="A80" s="282" t="s">
        <v>120</v>
      </c>
      <c r="B80">
        <v>0</v>
      </c>
      <c r="C80">
        <v>0</v>
      </c>
      <c r="D80">
        <v>0</v>
      </c>
      <c r="E80" t="s">
        <v>84</v>
      </c>
      <c r="F80">
        <v>0</v>
      </c>
      <c r="G80">
        <v>0</v>
      </c>
    </row>
    <row r="81" spans="1:7" ht="15" x14ac:dyDescent="0.25">
      <c r="A81" s="282" t="s">
        <v>121</v>
      </c>
      <c r="B81">
        <v>17</v>
      </c>
      <c r="C81">
        <v>7</v>
      </c>
      <c r="D81">
        <v>42.9</v>
      </c>
      <c r="E81">
        <v>78.599999999999994</v>
      </c>
      <c r="F81">
        <v>0</v>
      </c>
      <c r="G81">
        <v>0</v>
      </c>
    </row>
    <row r="82" spans="1:7" ht="15" x14ac:dyDescent="0.25">
      <c r="A82" s="282" t="s">
        <v>62</v>
      </c>
      <c r="B82" t="s">
        <v>63</v>
      </c>
      <c r="C82" t="s">
        <v>64</v>
      </c>
      <c r="D82" t="s">
        <v>63</v>
      </c>
      <c r="E82" t="s">
        <v>63</v>
      </c>
      <c r="F82" t="s">
        <v>63</v>
      </c>
      <c r="G82" t="s">
        <v>65</v>
      </c>
    </row>
    <row r="83" spans="1:7" ht="15" x14ac:dyDescent="0.25">
      <c r="A83" s="282" t="s">
        <v>122</v>
      </c>
      <c r="B83">
        <v>2270.4</v>
      </c>
      <c r="C83">
        <v>6557.8</v>
      </c>
      <c r="D83">
        <v>46721.599999999999</v>
      </c>
      <c r="E83">
        <v>46728.1</v>
      </c>
      <c r="F83">
        <v>1026.8</v>
      </c>
      <c r="G83">
        <v>0</v>
      </c>
    </row>
    <row r="84" spans="1:7" ht="15" x14ac:dyDescent="0.25">
      <c r="A84" s="282" t="s">
        <v>123</v>
      </c>
      <c r="B84">
        <v>1635</v>
      </c>
      <c r="C84">
        <v>4291.3</v>
      </c>
      <c r="D84">
        <v>0</v>
      </c>
      <c r="E84">
        <v>0</v>
      </c>
      <c r="F84">
        <v>743</v>
      </c>
      <c r="G84">
        <v>0</v>
      </c>
    </row>
    <row r="85" spans="1:7" ht="15" x14ac:dyDescent="0.25">
      <c r="A85" s="282" t="s">
        <v>62</v>
      </c>
      <c r="B85" t="s">
        <v>63</v>
      </c>
      <c r="C85" t="s">
        <v>64</v>
      </c>
      <c r="D85" t="s">
        <v>63</v>
      </c>
      <c r="E85" t="s">
        <v>63</v>
      </c>
      <c r="F85" t="s">
        <v>63</v>
      </c>
      <c r="G85" t="s">
        <v>65</v>
      </c>
    </row>
    <row r="86" spans="1:7" ht="15" x14ac:dyDescent="0.25">
      <c r="A86" s="282" t="s">
        <v>124</v>
      </c>
      <c r="B86">
        <v>3905.4</v>
      </c>
      <c r="C86">
        <v>10849.1</v>
      </c>
      <c r="D86">
        <v>46721.599999999999</v>
      </c>
      <c r="E86">
        <v>46728.1</v>
      </c>
      <c r="F86">
        <v>1769.8</v>
      </c>
      <c r="G86">
        <v>0</v>
      </c>
    </row>
    <row r="87" spans="1:7" ht="15" x14ac:dyDescent="0.25">
      <c r="A87" s="282" t="s">
        <v>125</v>
      </c>
      <c r="B87" t="s">
        <v>42</v>
      </c>
      <c r="C87" t="s">
        <v>42</v>
      </c>
      <c r="D87">
        <v>1.6</v>
      </c>
      <c r="E87">
        <v>32.799999999999997</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A1FE4-ADA5-4358-A93D-C482430C3030}">
  <dimension ref="A1:G88"/>
  <sheetViews>
    <sheetView topLeftCell="A74" workbookViewId="0">
      <selection activeCell="B7" sqref="B7"/>
    </sheetView>
  </sheetViews>
  <sheetFormatPr defaultRowHeight="13.2" x14ac:dyDescent="0.25"/>
  <cols>
    <col min="1" max="1" width="21.33203125" customWidth="1"/>
    <col min="2" max="2" width="12.6640625" customWidth="1"/>
    <col min="3" max="3" width="10.88671875" customWidth="1"/>
    <col min="4" max="4" width="12.44140625" customWidth="1"/>
    <col min="5" max="5" width="10.44140625" customWidth="1"/>
    <col min="6" max="6" width="13.33203125" customWidth="1"/>
    <col min="7" max="7" width="10.5546875" customWidth="1"/>
  </cols>
  <sheetData>
    <row r="1" spans="1:7" ht="15" x14ac:dyDescent="0.25">
      <c r="A1" s="282" t="s">
        <v>47</v>
      </c>
    </row>
    <row r="2" spans="1:7" ht="15" x14ac:dyDescent="0.25">
      <c r="A2" s="282" t="s">
        <v>48</v>
      </c>
    </row>
    <row r="3" spans="1:7" ht="15" x14ac:dyDescent="0.25">
      <c r="A3" s="282" t="s">
        <v>283</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92</v>
      </c>
      <c r="D12">
        <v>4185.1000000000004</v>
      </c>
      <c r="E12">
        <v>4042.2</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1302.5</v>
      </c>
      <c r="E15">
        <v>785.3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190.3</v>
      </c>
      <c r="E17">
        <v>269.10000000000002</v>
      </c>
      <c r="F17">
        <v>0</v>
      </c>
      <c r="G17">
        <v>0</v>
      </c>
    </row>
    <row r="18" spans="1:7" ht="15" x14ac:dyDescent="0.25">
      <c r="A18" s="282" t="s">
        <v>71</v>
      </c>
      <c r="B18">
        <v>0</v>
      </c>
      <c r="C18">
        <v>0</v>
      </c>
      <c r="D18">
        <v>1203.5999999999999</v>
      </c>
      <c r="E18">
        <v>1125.9000000000001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v>0</v>
      </c>
      <c r="C21">
        <v>0</v>
      </c>
      <c r="D21">
        <v>1168.3</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281.5</v>
      </c>
      <c r="C31">
        <v>422.9</v>
      </c>
      <c r="D31">
        <v>1603.5</v>
      </c>
      <c r="E31">
        <v>1575.9</v>
      </c>
      <c r="F31">
        <v>97.6</v>
      </c>
      <c r="G31">
        <v>0</v>
      </c>
    </row>
    <row r="32" spans="1:7" ht="15" x14ac:dyDescent="0.25">
      <c r="A32" s="282" t="s">
        <v>66</v>
      </c>
    </row>
    <row r="33" spans="1:7" ht="15" x14ac:dyDescent="0.25">
      <c r="A33" s="282" t="s">
        <v>79</v>
      </c>
      <c r="B33">
        <v>51.2</v>
      </c>
      <c r="C33">
        <v>351.9</v>
      </c>
      <c r="D33">
        <v>920.5</v>
      </c>
      <c r="E33">
        <v>991.8</v>
      </c>
      <c r="F33">
        <v>7</v>
      </c>
      <c r="G33">
        <v>0</v>
      </c>
    </row>
    <row r="34" spans="1:7" ht="15" x14ac:dyDescent="0.25">
      <c r="A34" s="282" t="s">
        <v>66</v>
      </c>
    </row>
    <row r="35" spans="1:7" ht="15" x14ac:dyDescent="0.25">
      <c r="A35" s="282" t="s">
        <v>80</v>
      </c>
      <c r="B35">
        <v>438.2</v>
      </c>
      <c r="C35">
        <v>2391.5</v>
      </c>
      <c r="D35">
        <v>30601.599999999999</v>
      </c>
      <c r="E35">
        <v>27288</v>
      </c>
      <c r="F35">
        <v>789</v>
      </c>
      <c r="G35">
        <v>0</v>
      </c>
    </row>
    <row r="36" spans="1:7" ht="15" x14ac:dyDescent="0.25">
      <c r="A36" s="282" t="s">
        <v>66</v>
      </c>
    </row>
    <row r="37" spans="1:7" ht="15" x14ac:dyDescent="0.25">
      <c r="A37" s="282" t="s">
        <v>81</v>
      </c>
      <c r="B37">
        <v>375.5</v>
      </c>
      <c r="C37">
        <v>506.8</v>
      </c>
      <c r="D37">
        <v>3312.3</v>
      </c>
      <c r="E37">
        <v>4434.2</v>
      </c>
      <c r="F37">
        <v>132.1</v>
      </c>
      <c r="G37">
        <v>0</v>
      </c>
    </row>
    <row r="38" spans="1:7" ht="15" x14ac:dyDescent="0.25">
      <c r="A38" s="282" t="s">
        <v>82</v>
      </c>
      <c r="B38">
        <v>0.2</v>
      </c>
      <c r="C38">
        <v>0</v>
      </c>
      <c r="D38">
        <v>0.1</v>
      </c>
      <c r="E38">
        <v>0</v>
      </c>
      <c r="F38">
        <v>0</v>
      </c>
      <c r="G38">
        <v>0</v>
      </c>
    </row>
    <row r="39" spans="1:7" ht="15" x14ac:dyDescent="0.25">
      <c r="A39" s="282" t="s">
        <v>83</v>
      </c>
      <c r="B39">
        <v>1.5</v>
      </c>
      <c r="C39">
        <v>55</v>
      </c>
      <c r="D39">
        <v>234.5</v>
      </c>
      <c r="E39">
        <v>698.2</v>
      </c>
      <c r="F39">
        <v>0</v>
      </c>
      <c r="G39">
        <v>0</v>
      </c>
    </row>
    <row r="40" spans="1:7" ht="15" x14ac:dyDescent="0.25">
      <c r="A40" s="282" t="s">
        <v>85</v>
      </c>
      <c r="B40">
        <v>0.5</v>
      </c>
      <c r="C40">
        <v>0</v>
      </c>
      <c r="D40">
        <v>6.8</v>
      </c>
      <c r="E40">
        <v>0</v>
      </c>
      <c r="F40">
        <v>0</v>
      </c>
      <c r="G40">
        <v>0</v>
      </c>
    </row>
    <row r="41" spans="1:7" ht="15" x14ac:dyDescent="0.25">
      <c r="A41" s="282" t="s">
        <v>86</v>
      </c>
      <c r="B41">
        <v>0.1</v>
      </c>
      <c r="C41">
        <v>1.5</v>
      </c>
      <c r="D41">
        <v>7.5</v>
      </c>
      <c r="E41">
        <v>2.2000000000000002</v>
      </c>
      <c r="F41">
        <v>0</v>
      </c>
      <c r="G41">
        <v>0</v>
      </c>
    </row>
    <row r="42" spans="1:7" ht="15" x14ac:dyDescent="0.25">
      <c r="A42" s="282" t="s">
        <v>87</v>
      </c>
      <c r="B42">
        <v>0</v>
      </c>
      <c r="C42">
        <v>0.3</v>
      </c>
      <c r="D42">
        <v>0.3</v>
      </c>
      <c r="E42">
        <v>0.1</v>
      </c>
      <c r="F42">
        <v>0</v>
      </c>
      <c r="G42">
        <v>0</v>
      </c>
    </row>
    <row r="43" spans="1:7" ht="15" x14ac:dyDescent="0.25">
      <c r="A43" s="282" t="s">
        <v>88</v>
      </c>
      <c r="B43">
        <v>184.6</v>
      </c>
      <c r="C43">
        <v>195.8</v>
      </c>
      <c r="D43">
        <v>1088.9000000000001</v>
      </c>
      <c r="E43">
        <v>1169.9000000000001</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20.7</v>
      </c>
      <c r="C46">
        <v>48.5</v>
      </c>
      <c r="D46">
        <v>616.70000000000005</v>
      </c>
      <c r="E46">
        <v>424.8</v>
      </c>
      <c r="F46">
        <v>0.1</v>
      </c>
      <c r="G46">
        <v>0</v>
      </c>
    </row>
    <row r="47" spans="1:7" ht="15" x14ac:dyDescent="0.25">
      <c r="A47" s="282" t="s">
        <v>92</v>
      </c>
      <c r="B47">
        <v>0</v>
      </c>
      <c r="C47">
        <v>10</v>
      </c>
      <c r="D47">
        <v>12</v>
      </c>
      <c r="E47">
        <v>30.3</v>
      </c>
      <c r="F47">
        <v>0</v>
      </c>
      <c r="G47">
        <v>0</v>
      </c>
    </row>
    <row r="48" spans="1:7" ht="15" x14ac:dyDescent="0.25">
      <c r="A48" s="282" t="s">
        <v>93</v>
      </c>
      <c r="B48">
        <v>14.5</v>
      </c>
      <c r="C48">
        <v>49.5</v>
      </c>
      <c r="D48">
        <v>189</v>
      </c>
      <c r="E48">
        <v>256.2</v>
      </c>
      <c r="F48">
        <v>0</v>
      </c>
      <c r="G48">
        <v>0</v>
      </c>
    </row>
    <row r="49" spans="1:7" ht="15" x14ac:dyDescent="0.25">
      <c r="A49" s="282" t="s">
        <v>94</v>
      </c>
      <c r="B49">
        <v>2</v>
      </c>
      <c r="C49">
        <v>9.6999999999999993</v>
      </c>
      <c r="D49">
        <v>11.5</v>
      </c>
      <c r="E49">
        <v>36.4</v>
      </c>
      <c r="F49">
        <v>0</v>
      </c>
      <c r="G49">
        <v>0</v>
      </c>
    </row>
    <row r="50" spans="1:7" ht="15" x14ac:dyDescent="0.25">
      <c r="A50" s="282" t="s">
        <v>95</v>
      </c>
      <c r="B50">
        <v>0</v>
      </c>
      <c r="C50">
        <v>55</v>
      </c>
      <c r="D50">
        <v>206.1</v>
      </c>
      <c r="E50">
        <v>585</v>
      </c>
      <c r="F50">
        <v>132</v>
      </c>
      <c r="G50">
        <v>0</v>
      </c>
    </row>
    <row r="51" spans="1:7" ht="15" x14ac:dyDescent="0.25">
      <c r="A51" s="282" t="s">
        <v>96</v>
      </c>
      <c r="B51">
        <v>22.6</v>
      </c>
      <c r="C51">
        <v>17.399999999999999</v>
      </c>
      <c r="D51">
        <v>42.3</v>
      </c>
      <c r="E51">
        <v>38</v>
      </c>
      <c r="F51">
        <v>0</v>
      </c>
      <c r="G51">
        <v>0</v>
      </c>
    </row>
    <row r="52" spans="1:7" ht="15" x14ac:dyDescent="0.25">
      <c r="A52" s="282" t="s">
        <v>97</v>
      </c>
      <c r="B52">
        <v>0.2</v>
      </c>
      <c r="C52">
        <v>0</v>
      </c>
      <c r="D52">
        <v>0</v>
      </c>
      <c r="E52">
        <v>0</v>
      </c>
      <c r="F52">
        <v>0</v>
      </c>
      <c r="G52">
        <v>0</v>
      </c>
    </row>
    <row r="53" spans="1:7" ht="15" x14ac:dyDescent="0.25">
      <c r="A53" s="282" t="s">
        <v>98</v>
      </c>
      <c r="B53">
        <v>0</v>
      </c>
      <c r="C53">
        <v>0.1</v>
      </c>
      <c r="D53">
        <v>144</v>
      </c>
      <c r="E53">
        <v>230.4</v>
      </c>
      <c r="F53">
        <v>0</v>
      </c>
      <c r="G53">
        <v>0</v>
      </c>
    </row>
    <row r="54" spans="1:7" ht="15" x14ac:dyDescent="0.25">
      <c r="A54" s="282" t="s">
        <v>99</v>
      </c>
      <c r="B54">
        <v>5.7</v>
      </c>
      <c r="C54">
        <v>4</v>
      </c>
      <c r="D54">
        <v>3.7</v>
      </c>
      <c r="E54">
        <v>2.8</v>
      </c>
      <c r="F54">
        <v>0</v>
      </c>
      <c r="G54">
        <v>0</v>
      </c>
    </row>
    <row r="55" spans="1:7" ht="15" x14ac:dyDescent="0.25">
      <c r="A55" s="282" t="s">
        <v>100</v>
      </c>
      <c r="B55">
        <v>78</v>
      </c>
      <c r="C55">
        <v>18.8</v>
      </c>
      <c r="D55">
        <v>223.4</v>
      </c>
      <c r="E55">
        <v>559.9</v>
      </c>
      <c r="F55">
        <v>0</v>
      </c>
      <c r="G55">
        <v>0</v>
      </c>
    </row>
    <row r="56" spans="1:7" ht="15" x14ac:dyDescent="0.25">
      <c r="A56" s="282" t="s">
        <v>101</v>
      </c>
      <c r="B56">
        <v>44.9</v>
      </c>
      <c r="C56">
        <v>41.2</v>
      </c>
      <c r="D56">
        <v>453.7</v>
      </c>
      <c r="E56">
        <v>399.9</v>
      </c>
      <c r="F56">
        <v>0</v>
      </c>
      <c r="G56">
        <v>0</v>
      </c>
    </row>
    <row r="57" spans="1:7" ht="15" x14ac:dyDescent="0.25">
      <c r="A57" s="282" t="s">
        <v>66</v>
      </c>
    </row>
    <row r="58" spans="1:7" ht="15" x14ac:dyDescent="0.25">
      <c r="A58" s="282" t="s">
        <v>102</v>
      </c>
      <c r="B58">
        <v>328.3</v>
      </c>
      <c r="C58">
        <v>1020.1</v>
      </c>
      <c r="D58">
        <v>1336.9</v>
      </c>
      <c r="E58">
        <v>3202.5</v>
      </c>
      <c r="F58">
        <v>0</v>
      </c>
      <c r="G58">
        <v>0</v>
      </c>
    </row>
    <row r="59" spans="1:7" ht="15" x14ac:dyDescent="0.25">
      <c r="A59" s="282" t="s">
        <v>103</v>
      </c>
      <c r="B59">
        <v>0</v>
      </c>
      <c r="C59">
        <v>126</v>
      </c>
      <c r="D59">
        <v>356.3</v>
      </c>
      <c r="E59">
        <v>131.1</v>
      </c>
      <c r="F59">
        <v>0</v>
      </c>
      <c r="G59">
        <v>0</v>
      </c>
    </row>
    <row r="60" spans="1:7" ht="15" x14ac:dyDescent="0.25">
      <c r="A60" s="282" t="s">
        <v>104</v>
      </c>
      <c r="B60">
        <v>327.5</v>
      </c>
      <c r="C60">
        <v>888</v>
      </c>
      <c r="D60">
        <v>771.1</v>
      </c>
      <c r="E60">
        <v>2750.8</v>
      </c>
      <c r="F60">
        <v>0</v>
      </c>
      <c r="G60">
        <v>0</v>
      </c>
    </row>
    <row r="61" spans="1:7" ht="15" x14ac:dyDescent="0.25">
      <c r="A61" s="282" t="s">
        <v>257</v>
      </c>
      <c r="B61">
        <v>0</v>
      </c>
      <c r="C61">
        <v>0.1</v>
      </c>
      <c r="D61">
        <v>0</v>
      </c>
      <c r="E61">
        <v>0.3</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0.8</v>
      </c>
      <c r="C64">
        <v>0</v>
      </c>
      <c r="D64">
        <v>0.3</v>
      </c>
      <c r="E64">
        <v>0</v>
      </c>
      <c r="F64">
        <v>0</v>
      </c>
      <c r="G64">
        <v>0</v>
      </c>
    </row>
    <row r="65" spans="1:7" ht="15" x14ac:dyDescent="0.25">
      <c r="A65" s="282" t="s">
        <v>107</v>
      </c>
      <c r="B65">
        <v>0</v>
      </c>
      <c r="C65">
        <v>6</v>
      </c>
      <c r="D65">
        <v>195.6</v>
      </c>
      <c r="E65">
        <v>273.8</v>
      </c>
      <c r="F65">
        <v>0</v>
      </c>
      <c r="G65">
        <v>0</v>
      </c>
    </row>
    <row r="66" spans="1:7" ht="15" x14ac:dyDescent="0.25">
      <c r="A66" s="282" t="s">
        <v>66</v>
      </c>
    </row>
    <row r="67" spans="1:7" ht="15" x14ac:dyDescent="0.25">
      <c r="A67" s="282" t="s">
        <v>108</v>
      </c>
      <c r="B67">
        <v>958.4</v>
      </c>
      <c r="C67">
        <v>2025.4</v>
      </c>
      <c r="D67">
        <v>4163.7</v>
      </c>
      <c r="E67">
        <v>4038</v>
      </c>
      <c r="F67">
        <v>1.1000000000000001</v>
      </c>
      <c r="G67">
        <v>0</v>
      </c>
    </row>
    <row r="68" spans="1:7" ht="15" x14ac:dyDescent="0.25">
      <c r="A68" s="282" t="s">
        <v>109</v>
      </c>
      <c r="B68">
        <v>7</v>
      </c>
      <c r="C68">
        <v>9.4</v>
      </c>
      <c r="D68">
        <v>13.4</v>
      </c>
      <c r="E68">
        <v>17.899999999999999</v>
      </c>
      <c r="F68">
        <v>0</v>
      </c>
      <c r="G68">
        <v>0</v>
      </c>
    </row>
    <row r="69" spans="1:7" ht="15" x14ac:dyDescent="0.25">
      <c r="A69" s="282" t="s">
        <v>111</v>
      </c>
      <c r="B69">
        <v>78.5</v>
      </c>
      <c r="C69">
        <v>59</v>
      </c>
      <c r="D69">
        <v>159.80000000000001</v>
      </c>
      <c r="E69">
        <v>188.4</v>
      </c>
      <c r="F69">
        <v>0</v>
      </c>
      <c r="G69">
        <v>0</v>
      </c>
    </row>
    <row r="70" spans="1:7" ht="15" x14ac:dyDescent="0.25">
      <c r="A70" s="282" t="s">
        <v>112</v>
      </c>
      <c r="B70">
        <v>11.3</v>
      </c>
      <c r="C70">
        <v>89.5</v>
      </c>
      <c r="D70">
        <v>117.2</v>
      </c>
      <c r="E70">
        <v>54.6</v>
      </c>
      <c r="F70">
        <v>1.1000000000000001</v>
      </c>
      <c r="G70">
        <v>0</v>
      </c>
    </row>
    <row r="71" spans="1:7" ht="15" x14ac:dyDescent="0.25">
      <c r="A71" s="282" t="s">
        <v>259</v>
      </c>
      <c r="B71">
        <v>0</v>
      </c>
      <c r="C71">
        <v>0</v>
      </c>
      <c r="D71">
        <v>0</v>
      </c>
      <c r="E71">
        <v>7.7</v>
      </c>
      <c r="F71">
        <v>0</v>
      </c>
      <c r="G71">
        <v>0</v>
      </c>
    </row>
    <row r="72" spans="1:7" ht="15" x14ac:dyDescent="0.25">
      <c r="A72" s="282" t="s">
        <v>113</v>
      </c>
      <c r="B72">
        <v>46.7</v>
      </c>
      <c r="C72">
        <v>83.3</v>
      </c>
      <c r="D72">
        <v>200.1</v>
      </c>
      <c r="E72">
        <v>250.6</v>
      </c>
      <c r="F72">
        <v>0</v>
      </c>
      <c r="G72">
        <v>0</v>
      </c>
    </row>
    <row r="73" spans="1:7" ht="15" x14ac:dyDescent="0.25">
      <c r="A73" s="282" t="s">
        <v>114</v>
      </c>
      <c r="B73">
        <v>14.4</v>
      </c>
      <c r="C73">
        <v>29.6</v>
      </c>
      <c r="D73">
        <v>7.2</v>
      </c>
      <c r="E73">
        <v>12</v>
      </c>
      <c r="F73">
        <v>0</v>
      </c>
      <c r="G73">
        <v>0</v>
      </c>
    </row>
    <row r="74" spans="1:7" ht="15" x14ac:dyDescent="0.25">
      <c r="A74" s="282" t="s">
        <v>115</v>
      </c>
      <c r="B74">
        <v>5.5</v>
      </c>
      <c r="C74">
        <v>9</v>
      </c>
      <c r="D74">
        <v>18.8</v>
      </c>
      <c r="E74">
        <v>23.2</v>
      </c>
      <c r="F74">
        <v>0</v>
      </c>
      <c r="G74">
        <v>0</v>
      </c>
    </row>
    <row r="75" spans="1:7" ht="15" x14ac:dyDescent="0.25">
      <c r="A75" s="282" t="s">
        <v>116</v>
      </c>
      <c r="B75">
        <v>0</v>
      </c>
      <c r="C75">
        <v>6.8</v>
      </c>
      <c r="D75">
        <v>1.7</v>
      </c>
      <c r="E75">
        <v>1.3</v>
      </c>
      <c r="F75">
        <v>0</v>
      </c>
      <c r="G75">
        <v>0</v>
      </c>
    </row>
    <row r="76" spans="1:7" ht="15" x14ac:dyDescent="0.25">
      <c r="A76" s="282" t="s">
        <v>117</v>
      </c>
      <c r="B76">
        <v>761.8</v>
      </c>
      <c r="C76">
        <v>1694.3</v>
      </c>
      <c r="D76">
        <v>3472.8</v>
      </c>
      <c r="E76">
        <v>3248.3</v>
      </c>
      <c r="F76">
        <v>0</v>
      </c>
      <c r="G76">
        <v>0</v>
      </c>
    </row>
    <row r="77" spans="1:7" ht="15" x14ac:dyDescent="0.25">
      <c r="A77" s="282" t="s">
        <v>118</v>
      </c>
      <c r="B77">
        <v>16.2</v>
      </c>
      <c r="C77">
        <v>18</v>
      </c>
      <c r="D77">
        <v>25.7</v>
      </c>
      <c r="E77">
        <v>17.399999999999999</v>
      </c>
      <c r="F77">
        <v>0</v>
      </c>
      <c r="G77">
        <v>0</v>
      </c>
    </row>
    <row r="78" spans="1:7" ht="15" x14ac:dyDescent="0.25">
      <c r="A78" s="282" t="s">
        <v>119</v>
      </c>
      <c r="B78">
        <v>0</v>
      </c>
      <c r="C78">
        <v>15</v>
      </c>
      <c r="D78">
        <v>104</v>
      </c>
      <c r="E78">
        <v>142.6</v>
      </c>
      <c r="F78">
        <v>0</v>
      </c>
      <c r="G78">
        <v>0</v>
      </c>
    </row>
    <row r="79" spans="1:7" ht="15" x14ac:dyDescent="0.25">
      <c r="A79" s="282" t="s">
        <v>120</v>
      </c>
      <c r="B79">
        <v>0</v>
      </c>
      <c r="C79">
        <v>0</v>
      </c>
      <c r="D79">
        <v>0</v>
      </c>
      <c r="E79" t="s">
        <v>84</v>
      </c>
      <c r="F79">
        <v>0</v>
      </c>
      <c r="G79">
        <v>0</v>
      </c>
    </row>
    <row r="80" spans="1:7" ht="15" x14ac:dyDescent="0.25">
      <c r="A80" s="282" t="s">
        <v>121</v>
      </c>
      <c r="B80">
        <v>17</v>
      </c>
      <c r="C80">
        <v>11.5</v>
      </c>
      <c r="D80">
        <v>42.9</v>
      </c>
      <c r="E80">
        <v>74.099999999999994</v>
      </c>
      <c r="F80">
        <v>0</v>
      </c>
      <c r="G80">
        <v>0</v>
      </c>
    </row>
    <row r="81" spans="1:7" ht="15" x14ac:dyDescent="0.25">
      <c r="A81" s="282" t="s">
        <v>62</v>
      </c>
      <c r="B81" t="s">
        <v>63</v>
      </c>
      <c r="C81" t="s">
        <v>64</v>
      </c>
      <c r="D81" t="s">
        <v>63</v>
      </c>
      <c r="E81" t="s">
        <v>63</v>
      </c>
      <c r="F81" t="s">
        <v>63</v>
      </c>
      <c r="G81" t="s">
        <v>65</v>
      </c>
    </row>
    <row r="82" spans="1:7" ht="15" x14ac:dyDescent="0.25">
      <c r="A82" s="282" t="s">
        <v>122</v>
      </c>
      <c r="B82">
        <v>2456.1</v>
      </c>
      <c r="C82">
        <v>6810.6</v>
      </c>
      <c r="D82">
        <v>46333.1</v>
      </c>
      <c r="E82">
        <v>46017.2</v>
      </c>
      <c r="F82">
        <v>1026.8</v>
      </c>
      <c r="G82">
        <v>0</v>
      </c>
    </row>
    <row r="83" spans="1:7" ht="15" x14ac:dyDescent="0.25">
      <c r="A83" s="282" t="s">
        <v>123</v>
      </c>
      <c r="B83">
        <v>1591.7</v>
      </c>
      <c r="C83">
        <v>4268.1000000000004</v>
      </c>
      <c r="D83">
        <v>0</v>
      </c>
      <c r="E83">
        <v>0</v>
      </c>
      <c r="F83">
        <v>743</v>
      </c>
      <c r="G83">
        <v>0</v>
      </c>
    </row>
    <row r="84" spans="1:7" ht="15" x14ac:dyDescent="0.25">
      <c r="A84" s="282" t="s">
        <v>62</v>
      </c>
      <c r="B84" t="s">
        <v>63</v>
      </c>
      <c r="C84" t="s">
        <v>64</v>
      </c>
      <c r="D84" t="s">
        <v>63</v>
      </c>
      <c r="E84" t="s">
        <v>63</v>
      </c>
      <c r="F84" t="s">
        <v>63</v>
      </c>
      <c r="G84" t="s">
        <v>65</v>
      </c>
    </row>
    <row r="85" spans="1:7" ht="15" x14ac:dyDescent="0.25">
      <c r="A85" s="282" t="s">
        <v>124</v>
      </c>
      <c r="B85">
        <v>4047.8</v>
      </c>
      <c r="C85">
        <v>11078.6</v>
      </c>
      <c r="D85">
        <v>46333.1</v>
      </c>
      <c r="E85">
        <v>46017.2</v>
      </c>
      <c r="F85">
        <v>1769.8</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63</v>
      </c>
      <c r="C88" t="s">
        <v>64</v>
      </c>
      <c r="D88" t="s">
        <v>63</v>
      </c>
      <c r="E88" t="s">
        <v>63</v>
      </c>
      <c r="F88" t="s">
        <v>63</v>
      </c>
      <c r="G88" t="s">
        <v>65</v>
      </c>
    </row>
  </sheetData>
  <pageMargins left="0.7" right="0.7" top="0.75" bottom="0.75" header="0.3" footer="0.3"/>
  <pageSetup orientation="portrait" horizontalDpi="1200"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6710-973E-4744-8792-14BC89A9B195}">
  <dimension ref="A1:G88"/>
  <sheetViews>
    <sheetView workbookViewId="0">
      <selection activeCell="B7" sqref="B7"/>
    </sheetView>
  </sheetViews>
  <sheetFormatPr defaultRowHeight="13.2" x14ac:dyDescent="0.25"/>
  <cols>
    <col min="1" max="1" width="20.44140625" customWidth="1"/>
    <col min="2" max="2" width="11.33203125" customWidth="1"/>
    <col min="3" max="3" width="11.44140625" customWidth="1"/>
    <col min="4" max="4" width="13.6640625" customWidth="1"/>
    <col min="5" max="5" width="14.109375" customWidth="1"/>
    <col min="6" max="6" width="11.33203125" customWidth="1"/>
    <col min="7" max="7" width="10.88671875" customWidth="1"/>
  </cols>
  <sheetData>
    <row r="1" spans="1:7" ht="15" x14ac:dyDescent="0.25">
      <c r="A1" s="282" t="s">
        <v>47</v>
      </c>
    </row>
    <row r="2" spans="1:7" ht="15" x14ac:dyDescent="0.25">
      <c r="A2" s="282" t="s">
        <v>48</v>
      </c>
    </row>
    <row r="3" spans="1:7" ht="15" x14ac:dyDescent="0.25">
      <c r="A3" s="282" t="s">
        <v>284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224</v>
      </c>
      <c r="D12">
        <v>4056.7</v>
      </c>
      <c r="E12">
        <v>3958</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1302.5</v>
      </c>
      <c r="E15">
        <v>785.3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190.3</v>
      </c>
      <c r="E17">
        <v>269.10000000000002</v>
      </c>
      <c r="F17">
        <v>0</v>
      </c>
      <c r="G17">
        <v>0</v>
      </c>
    </row>
    <row r="18" spans="1:7" ht="15" x14ac:dyDescent="0.25">
      <c r="A18" s="282" t="s">
        <v>71</v>
      </c>
      <c r="B18">
        <v>0</v>
      </c>
      <c r="C18">
        <v>66</v>
      </c>
      <c r="D18">
        <v>1075.3</v>
      </c>
      <c r="E18">
        <v>1041.7</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1168.2</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270.60000000000002</v>
      </c>
      <c r="C31">
        <v>438.9</v>
      </c>
      <c r="D31">
        <v>1589.2</v>
      </c>
      <c r="E31">
        <v>1508.3</v>
      </c>
      <c r="F31">
        <v>96.7</v>
      </c>
      <c r="G31">
        <v>0</v>
      </c>
    </row>
    <row r="32" spans="1:7" ht="15" x14ac:dyDescent="0.25">
      <c r="A32" s="282" t="s">
        <v>66</v>
      </c>
    </row>
    <row r="33" spans="1:7" ht="15" x14ac:dyDescent="0.25">
      <c r="A33" s="282" t="s">
        <v>79</v>
      </c>
      <c r="B33">
        <v>35.6</v>
      </c>
      <c r="C33">
        <v>342.7</v>
      </c>
      <c r="D33">
        <v>918.3</v>
      </c>
      <c r="E33">
        <v>974.6</v>
      </c>
      <c r="F33">
        <v>5</v>
      </c>
      <c r="G33">
        <v>0</v>
      </c>
    </row>
    <row r="34" spans="1:7" ht="15" x14ac:dyDescent="0.25">
      <c r="A34" s="282" t="s">
        <v>66</v>
      </c>
    </row>
    <row r="35" spans="1:7" ht="15" x14ac:dyDescent="0.25">
      <c r="A35" s="282" t="s">
        <v>80</v>
      </c>
      <c r="B35">
        <v>699.8</v>
      </c>
      <c r="C35">
        <v>2189.1</v>
      </c>
      <c r="D35">
        <v>30304.9</v>
      </c>
      <c r="E35">
        <v>26994</v>
      </c>
      <c r="F35">
        <v>789</v>
      </c>
      <c r="G35">
        <v>0</v>
      </c>
    </row>
    <row r="36" spans="1:7" ht="15" x14ac:dyDescent="0.25">
      <c r="A36" s="282" t="s">
        <v>66</v>
      </c>
    </row>
    <row r="37" spans="1:7" ht="15" x14ac:dyDescent="0.25">
      <c r="A37" s="282" t="s">
        <v>81</v>
      </c>
      <c r="B37">
        <v>372.8</v>
      </c>
      <c r="C37">
        <v>545.79999999999995</v>
      </c>
      <c r="D37">
        <v>3281</v>
      </c>
      <c r="E37">
        <v>4220.3</v>
      </c>
      <c r="F37">
        <v>132.1</v>
      </c>
      <c r="G37">
        <v>0</v>
      </c>
    </row>
    <row r="38" spans="1:7" ht="15" x14ac:dyDescent="0.25">
      <c r="A38" s="282" t="s">
        <v>82</v>
      </c>
      <c r="B38">
        <v>0.2</v>
      </c>
      <c r="C38">
        <v>0</v>
      </c>
      <c r="D38">
        <v>0.1</v>
      </c>
      <c r="E38">
        <v>0</v>
      </c>
      <c r="F38">
        <v>0</v>
      </c>
      <c r="G38">
        <v>0</v>
      </c>
    </row>
    <row r="39" spans="1:7" ht="15" x14ac:dyDescent="0.25">
      <c r="A39" s="282" t="s">
        <v>83</v>
      </c>
      <c r="B39">
        <v>0</v>
      </c>
      <c r="C39">
        <v>63</v>
      </c>
      <c r="D39">
        <v>234.5</v>
      </c>
      <c r="E39">
        <v>633.20000000000005</v>
      </c>
      <c r="F39">
        <v>0</v>
      </c>
      <c r="G39">
        <v>0</v>
      </c>
    </row>
    <row r="40" spans="1:7" ht="15" x14ac:dyDescent="0.25">
      <c r="A40" s="282" t="s">
        <v>85</v>
      </c>
      <c r="B40">
        <v>0.6</v>
      </c>
      <c r="C40">
        <v>0</v>
      </c>
      <c r="D40">
        <v>6.8</v>
      </c>
      <c r="E40">
        <v>0</v>
      </c>
      <c r="F40">
        <v>0</v>
      </c>
      <c r="G40">
        <v>0</v>
      </c>
    </row>
    <row r="41" spans="1:7" ht="15" x14ac:dyDescent="0.25">
      <c r="A41" s="282" t="s">
        <v>86</v>
      </c>
      <c r="B41">
        <v>0.3</v>
      </c>
      <c r="C41">
        <v>1.5</v>
      </c>
      <c r="D41">
        <v>7.3</v>
      </c>
      <c r="E41">
        <v>2.2000000000000002</v>
      </c>
      <c r="F41">
        <v>0</v>
      </c>
      <c r="G41">
        <v>0</v>
      </c>
    </row>
    <row r="42" spans="1:7" ht="15" x14ac:dyDescent="0.25">
      <c r="A42" s="282" t="s">
        <v>87</v>
      </c>
      <c r="B42">
        <v>0</v>
      </c>
      <c r="C42">
        <v>0.3</v>
      </c>
      <c r="D42">
        <v>0.3</v>
      </c>
      <c r="E42">
        <v>0.1</v>
      </c>
      <c r="F42">
        <v>0</v>
      </c>
      <c r="G42">
        <v>0</v>
      </c>
    </row>
    <row r="43" spans="1:7" ht="15" x14ac:dyDescent="0.25">
      <c r="A43" s="282" t="s">
        <v>88</v>
      </c>
      <c r="B43">
        <v>178.1</v>
      </c>
      <c r="C43">
        <v>224.5</v>
      </c>
      <c r="D43">
        <v>1067.0999999999999</v>
      </c>
      <c r="E43">
        <v>1060.3</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21.1</v>
      </c>
      <c r="C46">
        <v>48.5</v>
      </c>
      <c r="D46">
        <v>616.1</v>
      </c>
      <c r="E46">
        <v>424.8</v>
      </c>
      <c r="F46">
        <v>0.1</v>
      </c>
      <c r="G46">
        <v>0</v>
      </c>
    </row>
    <row r="47" spans="1:7" ht="15" x14ac:dyDescent="0.25">
      <c r="A47" s="282" t="s">
        <v>92</v>
      </c>
      <c r="B47">
        <v>0</v>
      </c>
      <c r="C47">
        <v>10</v>
      </c>
      <c r="D47">
        <v>12</v>
      </c>
      <c r="E47">
        <v>30.3</v>
      </c>
      <c r="F47">
        <v>0</v>
      </c>
      <c r="G47">
        <v>0</v>
      </c>
    </row>
    <row r="48" spans="1:7" ht="15" x14ac:dyDescent="0.25">
      <c r="A48" s="282" t="s">
        <v>93</v>
      </c>
      <c r="B48">
        <v>17.399999999999999</v>
      </c>
      <c r="C48">
        <v>51.5</v>
      </c>
      <c r="D48">
        <v>186.1</v>
      </c>
      <c r="E48">
        <v>254.1</v>
      </c>
      <c r="F48">
        <v>0</v>
      </c>
      <c r="G48">
        <v>0</v>
      </c>
    </row>
    <row r="49" spans="1:7" ht="15" x14ac:dyDescent="0.25">
      <c r="A49" s="282" t="s">
        <v>94</v>
      </c>
      <c r="B49">
        <v>3</v>
      </c>
      <c r="C49">
        <v>10.1</v>
      </c>
      <c r="D49">
        <v>10.5</v>
      </c>
      <c r="E49">
        <v>36</v>
      </c>
      <c r="F49">
        <v>0</v>
      </c>
      <c r="G49">
        <v>0</v>
      </c>
    </row>
    <row r="50" spans="1:7" ht="15" x14ac:dyDescent="0.25">
      <c r="A50" s="282" t="s">
        <v>95</v>
      </c>
      <c r="B50">
        <v>0</v>
      </c>
      <c r="C50">
        <v>55</v>
      </c>
      <c r="D50">
        <v>206.1</v>
      </c>
      <c r="E50">
        <v>585</v>
      </c>
      <c r="F50">
        <v>132</v>
      </c>
      <c r="G50">
        <v>0</v>
      </c>
    </row>
    <row r="51" spans="1:7" ht="15" x14ac:dyDescent="0.25">
      <c r="A51" s="282" t="s">
        <v>96</v>
      </c>
      <c r="B51">
        <v>23.9</v>
      </c>
      <c r="C51">
        <v>15.3</v>
      </c>
      <c r="D51">
        <v>41</v>
      </c>
      <c r="E51">
        <v>37.1</v>
      </c>
      <c r="F51">
        <v>0</v>
      </c>
      <c r="G51">
        <v>0</v>
      </c>
    </row>
    <row r="52" spans="1:7" ht="15" x14ac:dyDescent="0.25">
      <c r="A52" s="282" t="s">
        <v>97</v>
      </c>
      <c r="B52">
        <v>0.2</v>
      </c>
      <c r="C52">
        <v>0</v>
      </c>
      <c r="D52">
        <v>0</v>
      </c>
      <c r="E52">
        <v>0</v>
      </c>
      <c r="F52">
        <v>0</v>
      </c>
      <c r="G52">
        <v>0</v>
      </c>
    </row>
    <row r="53" spans="1:7" ht="15" x14ac:dyDescent="0.25">
      <c r="A53" s="282" t="s">
        <v>98</v>
      </c>
      <c r="B53">
        <v>0</v>
      </c>
      <c r="C53">
        <v>0.1</v>
      </c>
      <c r="D53">
        <v>144</v>
      </c>
      <c r="E53">
        <v>202.7</v>
      </c>
      <c r="F53">
        <v>0</v>
      </c>
      <c r="G53">
        <v>0</v>
      </c>
    </row>
    <row r="54" spans="1:7" ht="15" x14ac:dyDescent="0.25">
      <c r="A54" s="282" t="s">
        <v>99</v>
      </c>
      <c r="B54">
        <v>5.7</v>
      </c>
      <c r="C54">
        <v>4.0999999999999996</v>
      </c>
      <c r="D54">
        <v>3.7</v>
      </c>
      <c r="E54">
        <v>2.7</v>
      </c>
      <c r="F54">
        <v>0</v>
      </c>
      <c r="G54">
        <v>0</v>
      </c>
    </row>
    <row r="55" spans="1:7" ht="15" x14ac:dyDescent="0.25">
      <c r="A55" s="282" t="s">
        <v>100</v>
      </c>
      <c r="B55">
        <v>78.400000000000006</v>
      </c>
      <c r="C55">
        <v>18.3</v>
      </c>
      <c r="D55">
        <v>221.9</v>
      </c>
      <c r="E55">
        <v>559.20000000000005</v>
      </c>
      <c r="F55">
        <v>0</v>
      </c>
      <c r="G55">
        <v>0</v>
      </c>
    </row>
    <row r="56" spans="1:7" ht="15" x14ac:dyDescent="0.25">
      <c r="A56" s="282" t="s">
        <v>101</v>
      </c>
      <c r="B56">
        <v>43.8</v>
      </c>
      <c r="C56">
        <v>43.5</v>
      </c>
      <c r="D56">
        <v>451.8</v>
      </c>
      <c r="E56">
        <v>392.5</v>
      </c>
      <c r="F56">
        <v>0</v>
      </c>
      <c r="G56">
        <v>0</v>
      </c>
    </row>
    <row r="57" spans="1:7" ht="15" x14ac:dyDescent="0.25">
      <c r="A57" s="282" t="s">
        <v>66</v>
      </c>
    </row>
    <row r="58" spans="1:7" ht="15" x14ac:dyDescent="0.25">
      <c r="A58" s="282" t="s">
        <v>102</v>
      </c>
      <c r="B58">
        <v>328.3</v>
      </c>
      <c r="C58">
        <v>1018.1</v>
      </c>
      <c r="D58">
        <v>1336.9</v>
      </c>
      <c r="E58">
        <v>3150.8</v>
      </c>
      <c r="F58">
        <v>0</v>
      </c>
      <c r="G58">
        <v>0</v>
      </c>
    </row>
    <row r="59" spans="1:7" ht="15" x14ac:dyDescent="0.25">
      <c r="A59" s="282" t="s">
        <v>103</v>
      </c>
      <c r="B59">
        <v>0</v>
      </c>
      <c r="C59">
        <v>126</v>
      </c>
      <c r="D59">
        <v>356.3</v>
      </c>
      <c r="E59">
        <v>131.1</v>
      </c>
      <c r="F59">
        <v>0</v>
      </c>
      <c r="G59">
        <v>0</v>
      </c>
    </row>
    <row r="60" spans="1:7" ht="15" x14ac:dyDescent="0.25">
      <c r="A60" s="282" t="s">
        <v>104</v>
      </c>
      <c r="B60">
        <v>327.5</v>
      </c>
      <c r="C60">
        <v>886</v>
      </c>
      <c r="D60">
        <v>771.1</v>
      </c>
      <c r="E60">
        <v>2699.2</v>
      </c>
      <c r="F60">
        <v>0</v>
      </c>
      <c r="G60">
        <v>0</v>
      </c>
    </row>
    <row r="61" spans="1:7" ht="15" x14ac:dyDescent="0.25">
      <c r="A61" s="282" t="s">
        <v>257</v>
      </c>
      <c r="B61">
        <v>0</v>
      </c>
      <c r="C61">
        <v>0.1</v>
      </c>
      <c r="D61">
        <v>0</v>
      </c>
      <c r="E61">
        <v>0.3</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0.8</v>
      </c>
      <c r="C64">
        <v>0</v>
      </c>
      <c r="D64">
        <v>0.3</v>
      </c>
      <c r="E64">
        <v>0</v>
      </c>
      <c r="F64">
        <v>0</v>
      </c>
      <c r="G64">
        <v>0</v>
      </c>
    </row>
    <row r="65" spans="1:7" ht="15" x14ac:dyDescent="0.25">
      <c r="A65" s="282" t="s">
        <v>107</v>
      </c>
      <c r="B65">
        <v>0</v>
      </c>
      <c r="C65">
        <v>6</v>
      </c>
      <c r="D65">
        <v>195.6</v>
      </c>
      <c r="E65">
        <v>273.8</v>
      </c>
      <c r="F65">
        <v>0</v>
      </c>
      <c r="G65">
        <v>0</v>
      </c>
    </row>
    <row r="66" spans="1:7" ht="15" x14ac:dyDescent="0.25">
      <c r="A66" s="282" t="s">
        <v>66</v>
      </c>
    </row>
    <row r="67" spans="1:7" ht="15" x14ac:dyDescent="0.25">
      <c r="A67" s="282" t="s">
        <v>108</v>
      </c>
      <c r="B67">
        <v>1011.7</v>
      </c>
      <c r="C67">
        <v>2154.5</v>
      </c>
      <c r="D67">
        <v>4053.6</v>
      </c>
      <c r="E67">
        <v>3877.5</v>
      </c>
      <c r="F67">
        <v>1.1000000000000001</v>
      </c>
      <c r="G67">
        <v>0</v>
      </c>
    </row>
    <row r="68" spans="1:7" ht="15" x14ac:dyDescent="0.25">
      <c r="A68" s="282" t="s">
        <v>109</v>
      </c>
      <c r="B68">
        <v>3.5</v>
      </c>
      <c r="C68">
        <v>12.7</v>
      </c>
      <c r="D68">
        <v>13.4</v>
      </c>
      <c r="E68">
        <v>14.4</v>
      </c>
      <c r="F68">
        <v>0</v>
      </c>
      <c r="G68">
        <v>0</v>
      </c>
    </row>
    <row r="69" spans="1:7" ht="15" x14ac:dyDescent="0.25">
      <c r="A69" s="282" t="s">
        <v>111</v>
      </c>
      <c r="B69">
        <v>78.5</v>
      </c>
      <c r="C69">
        <v>58</v>
      </c>
      <c r="D69">
        <v>159.80000000000001</v>
      </c>
      <c r="E69">
        <v>188.4</v>
      </c>
      <c r="F69">
        <v>0</v>
      </c>
      <c r="G69">
        <v>0</v>
      </c>
    </row>
    <row r="70" spans="1:7" ht="15" x14ac:dyDescent="0.25">
      <c r="A70" s="282" t="s">
        <v>112</v>
      </c>
      <c r="B70">
        <v>39.299999999999997</v>
      </c>
      <c r="C70">
        <v>89.9</v>
      </c>
      <c r="D70">
        <v>89.1</v>
      </c>
      <c r="E70">
        <v>53.4</v>
      </c>
      <c r="F70">
        <v>1.1000000000000001</v>
      </c>
      <c r="G70">
        <v>0</v>
      </c>
    </row>
    <row r="71" spans="1:7" ht="15" x14ac:dyDescent="0.25">
      <c r="A71" s="282" t="s">
        <v>259</v>
      </c>
      <c r="B71">
        <v>0</v>
      </c>
      <c r="C71">
        <v>0</v>
      </c>
      <c r="D71">
        <v>0</v>
      </c>
      <c r="E71">
        <v>7.7</v>
      </c>
      <c r="F71">
        <v>0</v>
      </c>
      <c r="G71">
        <v>0</v>
      </c>
    </row>
    <row r="72" spans="1:7" ht="15" x14ac:dyDescent="0.25">
      <c r="A72" s="282" t="s">
        <v>113</v>
      </c>
      <c r="B72">
        <v>46.7</v>
      </c>
      <c r="C72">
        <v>75.8</v>
      </c>
      <c r="D72">
        <v>192.9</v>
      </c>
      <c r="E72">
        <v>250.6</v>
      </c>
      <c r="F72">
        <v>0</v>
      </c>
      <c r="G72">
        <v>0</v>
      </c>
    </row>
    <row r="73" spans="1:7" ht="15" x14ac:dyDescent="0.25">
      <c r="A73" s="282" t="s">
        <v>114</v>
      </c>
      <c r="B73">
        <v>14.4</v>
      </c>
      <c r="C73">
        <v>29.6</v>
      </c>
      <c r="D73">
        <v>7.2</v>
      </c>
      <c r="E73">
        <v>12</v>
      </c>
      <c r="F73">
        <v>0</v>
      </c>
      <c r="G73">
        <v>0</v>
      </c>
    </row>
    <row r="74" spans="1:7" ht="15" x14ac:dyDescent="0.25">
      <c r="A74" s="282" t="s">
        <v>115</v>
      </c>
      <c r="B74">
        <v>5.5</v>
      </c>
      <c r="C74">
        <v>9</v>
      </c>
      <c r="D74">
        <v>18.8</v>
      </c>
      <c r="E74">
        <v>23.2</v>
      </c>
      <c r="F74">
        <v>0</v>
      </c>
      <c r="G74">
        <v>0</v>
      </c>
    </row>
    <row r="75" spans="1:7" ht="15" x14ac:dyDescent="0.25">
      <c r="A75" s="282" t="s">
        <v>116</v>
      </c>
      <c r="B75">
        <v>0</v>
      </c>
      <c r="C75">
        <v>6.8</v>
      </c>
      <c r="D75">
        <v>1.7</v>
      </c>
      <c r="E75">
        <v>1.3</v>
      </c>
      <c r="F75">
        <v>0</v>
      </c>
      <c r="G75">
        <v>0</v>
      </c>
    </row>
    <row r="76" spans="1:7" ht="15" x14ac:dyDescent="0.25">
      <c r="A76" s="282" t="s">
        <v>117</v>
      </c>
      <c r="B76">
        <v>790.7</v>
      </c>
      <c r="C76">
        <v>1787.2</v>
      </c>
      <c r="D76">
        <v>3398.1</v>
      </c>
      <c r="E76">
        <v>3146.1</v>
      </c>
      <c r="F76">
        <v>0</v>
      </c>
      <c r="G76">
        <v>0</v>
      </c>
    </row>
    <row r="77" spans="1:7" ht="15" x14ac:dyDescent="0.25">
      <c r="A77" s="282" t="s">
        <v>118</v>
      </c>
      <c r="B77">
        <v>16.2</v>
      </c>
      <c r="C77">
        <v>18</v>
      </c>
      <c r="D77">
        <v>25.7</v>
      </c>
      <c r="E77">
        <v>17.399999999999999</v>
      </c>
      <c r="F77">
        <v>0</v>
      </c>
      <c r="G77">
        <v>0</v>
      </c>
    </row>
    <row r="78" spans="1:7" ht="15" x14ac:dyDescent="0.25">
      <c r="A78" s="282" t="s">
        <v>119</v>
      </c>
      <c r="B78">
        <v>0</v>
      </c>
      <c r="C78">
        <v>56</v>
      </c>
      <c r="D78">
        <v>104</v>
      </c>
      <c r="E78">
        <v>99.8</v>
      </c>
      <c r="F78">
        <v>0</v>
      </c>
      <c r="G78">
        <v>0</v>
      </c>
    </row>
    <row r="79" spans="1:7" ht="15" x14ac:dyDescent="0.25">
      <c r="A79" s="282" t="s">
        <v>120</v>
      </c>
      <c r="B79">
        <v>0</v>
      </c>
      <c r="C79">
        <v>0</v>
      </c>
      <c r="D79">
        <v>0</v>
      </c>
      <c r="E79" t="s">
        <v>84</v>
      </c>
      <c r="F79">
        <v>0</v>
      </c>
      <c r="G79">
        <v>0</v>
      </c>
    </row>
    <row r="80" spans="1:7" ht="15" x14ac:dyDescent="0.25">
      <c r="A80" s="282" t="s">
        <v>121</v>
      </c>
      <c r="B80">
        <v>17</v>
      </c>
      <c r="C80">
        <v>11.5</v>
      </c>
      <c r="D80">
        <v>42.9</v>
      </c>
      <c r="E80">
        <v>63.3</v>
      </c>
      <c r="F80">
        <v>0</v>
      </c>
      <c r="G80">
        <v>0</v>
      </c>
    </row>
    <row r="81" spans="1:7" ht="15" x14ac:dyDescent="0.25">
      <c r="A81" s="282" t="s">
        <v>62</v>
      </c>
      <c r="B81" t="s">
        <v>63</v>
      </c>
      <c r="C81" t="s">
        <v>64</v>
      </c>
      <c r="D81" t="s">
        <v>63</v>
      </c>
      <c r="E81" t="s">
        <v>63</v>
      </c>
      <c r="F81" t="s">
        <v>63</v>
      </c>
      <c r="G81" t="s">
        <v>65</v>
      </c>
    </row>
    <row r="82" spans="1:7" ht="15" x14ac:dyDescent="0.25">
      <c r="A82" s="282" t="s">
        <v>122</v>
      </c>
      <c r="B82">
        <v>2741.8</v>
      </c>
      <c r="C82">
        <v>6913.1</v>
      </c>
      <c r="D82">
        <v>45750.3</v>
      </c>
      <c r="E82">
        <v>45128.2</v>
      </c>
      <c r="F82">
        <v>1023.9</v>
      </c>
      <c r="G82">
        <v>0</v>
      </c>
    </row>
    <row r="83" spans="1:7" ht="15" x14ac:dyDescent="0.25">
      <c r="A83" s="282" t="s">
        <v>123</v>
      </c>
      <c r="B83">
        <v>1788.7</v>
      </c>
      <c r="C83">
        <v>4594.3999999999996</v>
      </c>
      <c r="D83">
        <v>0</v>
      </c>
      <c r="E83">
        <v>0</v>
      </c>
      <c r="F83">
        <v>743</v>
      </c>
      <c r="G83">
        <v>0</v>
      </c>
    </row>
    <row r="84" spans="1:7" ht="15" x14ac:dyDescent="0.25">
      <c r="A84" s="282" t="s">
        <v>62</v>
      </c>
      <c r="B84" t="s">
        <v>63</v>
      </c>
      <c r="C84" t="s">
        <v>64</v>
      </c>
      <c r="D84" t="s">
        <v>63</v>
      </c>
      <c r="E84" t="s">
        <v>63</v>
      </c>
      <c r="F84" t="s">
        <v>63</v>
      </c>
      <c r="G84" t="s">
        <v>65</v>
      </c>
    </row>
    <row r="85" spans="1:7" ht="15" x14ac:dyDescent="0.25">
      <c r="A85" s="282" t="s">
        <v>124</v>
      </c>
      <c r="B85">
        <v>4530.5</v>
      </c>
      <c r="C85">
        <v>11507.4</v>
      </c>
      <c r="D85">
        <v>45750.3</v>
      </c>
      <c r="E85">
        <v>45128.2</v>
      </c>
      <c r="F85">
        <v>1766.9</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63</v>
      </c>
      <c r="C88" t="s">
        <v>64</v>
      </c>
      <c r="D88" t="s">
        <v>63</v>
      </c>
      <c r="E88" t="s">
        <v>63</v>
      </c>
      <c r="F88" t="s">
        <v>63</v>
      </c>
      <c r="G88" t="s">
        <v>65</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98F6-7233-4340-AE7E-03943A744380}">
  <dimension ref="A1:G88"/>
  <sheetViews>
    <sheetView topLeftCell="A3" workbookViewId="0">
      <selection activeCell="B7" sqref="B7"/>
    </sheetView>
  </sheetViews>
  <sheetFormatPr defaultRowHeight="13.2" x14ac:dyDescent="0.25"/>
  <cols>
    <col min="1" max="1" width="26.44140625" customWidth="1"/>
    <col min="3" max="3" width="15.109375" customWidth="1"/>
    <col min="5" max="5" width="14.109375" customWidth="1"/>
  </cols>
  <sheetData>
    <row r="1" spans="1:7" ht="15" x14ac:dyDescent="0.25">
      <c r="A1" s="282" t="s">
        <v>47</v>
      </c>
    </row>
    <row r="2" spans="1:7" ht="15" x14ac:dyDescent="0.25">
      <c r="A2" s="282" t="s">
        <v>48</v>
      </c>
    </row>
    <row r="3" spans="1:7" ht="15" x14ac:dyDescent="0.25">
      <c r="A3" s="282" t="s">
        <v>285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224</v>
      </c>
      <c r="D12">
        <v>3885.5</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1302.5</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190.3</v>
      </c>
      <c r="E17">
        <v>269</v>
      </c>
      <c r="F17">
        <v>0</v>
      </c>
      <c r="G17">
        <v>0</v>
      </c>
    </row>
    <row r="18" spans="1:7" ht="15" x14ac:dyDescent="0.25">
      <c r="A18" s="282" t="s">
        <v>71</v>
      </c>
      <c r="B18">
        <v>0</v>
      </c>
      <c r="C18">
        <v>66</v>
      </c>
      <c r="D18">
        <v>925.3</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273.5</v>
      </c>
      <c r="C31">
        <v>441.2</v>
      </c>
      <c r="D31">
        <v>1554</v>
      </c>
      <c r="E31">
        <v>1467.4</v>
      </c>
      <c r="F31">
        <v>96.7</v>
      </c>
      <c r="G31">
        <v>0</v>
      </c>
    </row>
    <row r="32" spans="1:7" ht="15" x14ac:dyDescent="0.25">
      <c r="A32" s="282" t="s">
        <v>66</v>
      </c>
    </row>
    <row r="33" spans="1:7" ht="15" x14ac:dyDescent="0.25">
      <c r="A33" s="282" t="s">
        <v>79</v>
      </c>
      <c r="B33">
        <v>38.700000000000003</v>
      </c>
      <c r="C33">
        <v>339.7</v>
      </c>
      <c r="D33">
        <v>914.9</v>
      </c>
      <c r="E33">
        <v>956.5</v>
      </c>
      <c r="F33">
        <v>5</v>
      </c>
      <c r="G33">
        <v>0</v>
      </c>
    </row>
    <row r="34" spans="1:7" ht="15" x14ac:dyDescent="0.25">
      <c r="A34" s="282" t="s">
        <v>66</v>
      </c>
    </row>
    <row r="35" spans="1:7" ht="15" x14ac:dyDescent="0.25">
      <c r="A35" s="282" t="s">
        <v>80</v>
      </c>
      <c r="B35">
        <v>1052.2</v>
      </c>
      <c r="C35">
        <v>2169</v>
      </c>
      <c r="D35">
        <v>29939.3</v>
      </c>
      <c r="E35">
        <v>26578.6</v>
      </c>
      <c r="F35">
        <v>723</v>
      </c>
      <c r="G35">
        <v>0</v>
      </c>
    </row>
    <row r="36" spans="1:7" ht="15" x14ac:dyDescent="0.25">
      <c r="A36" s="282" t="s">
        <v>66</v>
      </c>
    </row>
    <row r="37" spans="1:7" ht="15" x14ac:dyDescent="0.25">
      <c r="A37" s="282" t="s">
        <v>81</v>
      </c>
      <c r="B37">
        <v>372.6</v>
      </c>
      <c r="C37">
        <v>651.20000000000005</v>
      </c>
      <c r="D37">
        <v>3255.2</v>
      </c>
      <c r="E37">
        <v>4135.3999999999996</v>
      </c>
      <c r="F37">
        <v>132.1</v>
      </c>
      <c r="G37">
        <v>0</v>
      </c>
    </row>
    <row r="38" spans="1:7" ht="15" x14ac:dyDescent="0.25">
      <c r="A38" s="282" t="s">
        <v>82</v>
      </c>
      <c r="B38">
        <v>0.2</v>
      </c>
      <c r="C38">
        <v>0</v>
      </c>
      <c r="D38">
        <v>0.1</v>
      </c>
      <c r="E38">
        <v>0</v>
      </c>
      <c r="F38">
        <v>0</v>
      </c>
      <c r="G38">
        <v>0</v>
      </c>
    </row>
    <row r="39" spans="1:7" ht="15" x14ac:dyDescent="0.25">
      <c r="A39" s="282" t="s">
        <v>83</v>
      </c>
      <c r="B39">
        <v>1</v>
      </c>
      <c r="C39">
        <v>63</v>
      </c>
      <c r="D39">
        <v>233.4</v>
      </c>
      <c r="E39">
        <v>633.20000000000005</v>
      </c>
      <c r="F39">
        <v>0</v>
      </c>
      <c r="G39">
        <v>0</v>
      </c>
    </row>
    <row r="40" spans="1:7" ht="15" x14ac:dyDescent="0.25">
      <c r="A40" s="282" t="s">
        <v>85</v>
      </c>
      <c r="B40">
        <v>0.6</v>
      </c>
      <c r="C40">
        <v>0</v>
      </c>
      <c r="D40">
        <v>6.8</v>
      </c>
      <c r="E40">
        <v>0</v>
      </c>
      <c r="F40">
        <v>0</v>
      </c>
      <c r="G40">
        <v>0</v>
      </c>
    </row>
    <row r="41" spans="1:7" ht="15" x14ac:dyDescent="0.25">
      <c r="A41" s="282" t="s">
        <v>86</v>
      </c>
      <c r="B41">
        <v>0.5</v>
      </c>
      <c r="C41">
        <v>1</v>
      </c>
      <c r="D41">
        <v>7.1</v>
      </c>
      <c r="E41">
        <v>2.2000000000000002</v>
      </c>
      <c r="F41">
        <v>0</v>
      </c>
      <c r="G41">
        <v>0</v>
      </c>
    </row>
    <row r="42" spans="1:7" ht="15" x14ac:dyDescent="0.25">
      <c r="A42" s="282" t="s">
        <v>87</v>
      </c>
      <c r="B42">
        <v>0</v>
      </c>
      <c r="C42">
        <v>0.3</v>
      </c>
      <c r="D42">
        <v>0.3</v>
      </c>
      <c r="E42">
        <v>0.1</v>
      </c>
      <c r="F42">
        <v>0</v>
      </c>
      <c r="G42">
        <v>0</v>
      </c>
    </row>
    <row r="43" spans="1:7" ht="15" x14ac:dyDescent="0.25">
      <c r="A43" s="282" t="s">
        <v>88</v>
      </c>
      <c r="B43">
        <v>173.3</v>
      </c>
      <c r="C43">
        <v>227.9</v>
      </c>
      <c r="D43">
        <v>1052.7</v>
      </c>
      <c r="E43">
        <v>1052.4000000000001</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21.1</v>
      </c>
      <c r="C46">
        <v>49</v>
      </c>
      <c r="D46">
        <v>616.1</v>
      </c>
      <c r="E46">
        <v>398.2</v>
      </c>
      <c r="F46">
        <v>0.1</v>
      </c>
      <c r="G46">
        <v>0</v>
      </c>
    </row>
    <row r="47" spans="1:7" ht="15" x14ac:dyDescent="0.25">
      <c r="A47" s="282" t="s">
        <v>92</v>
      </c>
      <c r="B47">
        <v>0</v>
      </c>
      <c r="C47">
        <v>10</v>
      </c>
      <c r="D47">
        <v>12</v>
      </c>
      <c r="E47">
        <v>30.3</v>
      </c>
      <c r="F47">
        <v>0</v>
      </c>
      <c r="G47">
        <v>0</v>
      </c>
    </row>
    <row r="48" spans="1:7" ht="15" x14ac:dyDescent="0.25">
      <c r="A48" s="282" t="s">
        <v>93</v>
      </c>
      <c r="B48">
        <v>18.7</v>
      </c>
      <c r="C48">
        <v>53.9</v>
      </c>
      <c r="D48">
        <v>184.7</v>
      </c>
      <c r="E48">
        <v>252.3</v>
      </c>
      <c r="F48">
        <v>0</v>
      </c>
      <c r="G48">
        <v>0</v>
      </c>
    </row>
    <row r="49" spans="1:7" ht="15" x14ac:dyDescent="0.25">
      <c r="A49" s="282" t="s">
        <v>94</v>
      </c>
      <c r="B49">
        <v>3</v>
      </c>
      <c r="C49">
        <v>11.9</v>
      </c>
      <c r="D49">
        <v>10.5</v>
      </c>
      <c r="E49">
        <v>33.200000000000003</v>
      </c>
      <c r="F49">
        <v>0</v>
      </c>
      <c r="G49">
        <v>0</v>
      </c>
    </row>
    <row r="50" spans="1:7" ht="15" x14ac:dyDescent="0.25">
      <c r="A50" s="282" t="s">
        <v>95</v>
      </c>
      <c r="B50">
        <v>0</v>
      </c>
      <c r="C50">
        <v>55</v>
      </c>
      <c r="D50">
        <v>206.1</v>
      </c>
      <c r="E50">
        <v>585</v>
      </c>
      <c r="F50">
        <v>132</v>
      </c>
      <c r="G50">
        <v>0</v>
      </c>
    </row>
    <row r="51" spans="1:7" ht="15" x14ac:dyDescent="0.25">
      <c r="A51" s="282" t="s">
        <v>96</v>
      </c>
      <c r="B51">
        <v>23.8</v>
      </c>
      <c r="C51">
        <v>15.4</v>
      </c>
      <c r="D51">
        <v>40.299999999999997</v>
      </c>
      <c r="E51">
        <v>36.299999999999997</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4.9000000000000004</v>
      </c>
      <c r="C54">
        <v>4.0999999999999996</v>
      </c>
      <c r="D54">
        <v>3.5</v>
      </c>
      <c r="E54">
        <v>2.7</v>
      </c>
      <c r="F54">
        <v>0</v>
      </c>
      <c r="G54">
        <v>0</v>
      </c>
    </row>
    <row r="55" spans="1:7" ht="15" x14ac:dyDescent="0.25">
      <c r="A55" s="282" t="s">
        <v>100</v>
      </c>
      <c r="B55">
        <v>79.8</v>
      </c>
      <c r="C55">
        <v>18.399999999999999</v>
      </c>
      <c r="D55">
        <v>220.3</v>
      </c>
      <c r="E55">
        <v>557.1</v>
      </c>
      <c r="F55">
        <v>0</v>
      </c>
      <c r="G55">
        <v>0</v>
      </c>
    </row>
    <row r="56" spans="1:7" ht="15" x14ac:dyDescent="0.25">
      <c r="A56" s="282" t="s">
        <v>101</v>
      </c>
      <c r="B56">
        <v>45.5</v>
      </c>
      <c r="C56">
        <v>101.3</v>
      </c>
      <c r="D56">
        <v>445.6</v>
      </c>
      <c r="E56">
        <v>390.5</v>
      </c>
      <c r="F56">
        <v>0</v>
      </c>
      <c r="G56">
        <v>0</v>
      </c>
    </row>
    <row r="57" spans="1:7" ht="15" x14ac:dyDescent="0.25">
      <c r="A57" s="282" t="s">
        <v>66</v>
      </c>
    </row>
    <row r="58" spans="1:7" ht="15" x14ac:dyDescent="0.25">
      <c r="A58" s="282" t="s">
        <v>102</v>
      </c>
      <c r="B58">
        <v>328.3</v>
      </c>
      <c r="C58">
        <v>1062.0999999999999</v>
      </c>
      <c r="D58">
        <v>1336.9</v>
      </c>
      <c r="E58">
        <v>3097.9</v>
      </c>
      <c r="F58">
        <v>0</v>
      </c>
      <c r="G58">
        <v>0</v>
      </c>
    </row>
    <row r="59" spans="1:7" ht="15" x14ac:dyDescent="0.25">
      <c r="A59" s="282" t="s">
        <v>103</v>
      </c>
      <c r="B59">
        <v>0</v>
      </c>
      <c r="C59">
        <v>126</v>
      </c>
      <c r="D59">
        <v>356.3</v>
      </c>
      <c r="E59">
        <v>131.1</v>
      </c>
      <c r="F59">
        <v>0</v>
      </c>
      <c r="G59">
        <v>0</v>
      </c>
    </row>
    <row r="60" spans="1:7" ht="15" x14ac:dyDescent="0.25">
      <c r="A60" s="282" t="s">
        <v>104</v>
      </c>
      <c r="B60">
        <v>327.5</v>
      </c>
      <c r="C60">
        <v>936</v>
      </c>
      <c r="D60">
        <v>771.1</v>
      </c>
      <c r="E60">
        <v>2646.3</v>
      </c>
      <c r="F60">
        <v>0</v>
      </c>
      <c r="G60">
        <v>0</v>
      </c>
    </row>
    <row r="61" spans="1:7" ht="15" x14ac:dyDescent="0.25">
      <c r="A61" s="282" t="s">
        <v>257</v>
      </c>
      <c r="B61">
        <v>0</v>
      </c>
      <c r="C61">
        <v>0.1</v>
      </c>
      <c r="D61">
        <v>0</v>
      </c>
      <c r="E61">
        <v>0.3</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0.8</v>
      </c>
      <c r="C64">
        <v>0</v>
      </c>
      <c r="D64">
        <v>0.3</v>
      </c>
      <c r="E64">
        <v>0</v>
      </c>
      <c r="F64">
        <v>0</v>
      </c>
      <c r="G64">
        <v>0</v>
      </c>
    </row>
    <row r="65" spans="1:7" ht="15" x14ac:dyDescent="0.25">
      <c r="A65" s="282" t="s">
        <v>107</v>
      </c>
      <c r="B65">
        <v>0</v>
      </c>
      <c r="C65">
        <v>0</v>
      </c>
      <c r="D65">
        <v>195.6</v>
      </c>
      <c r="E65">
        <v>273.8</v>
      </c>
      <c r="F65">
        <v>0</v>
      </c>
      <c r="G65">
        <v>0</v>
      </c>
    </row>
    <row r="66" spans="1:7" ht="15" x14ac:dyDescent="0.25">
      <c r="A66" s="282" t="s">
        <v>66</v>
      </c>
    </row>
    <row r="67" spans="1:7" ht="15" x14ac:dyDescent="0.25">
      <c r="A67" s="282" t="s">
        <v>108</v>
      </c>
      <c r="B67">
        <v>1095.5</v>
      </c>
      <c r="C67">
        <v>2215.6</v>
      </c>
      <c r="D67">
        <v>3971</v>
      </c>
      <c r="E67">
        <v>3788.8</v>
      </c>
      <c r="F67">
        <v>1.1000000000000001</v>
      </c>
      <c r="G67">
        <v>0</v>
      </c>
    </row>
    <row r="68" spans="1:7" ht="15" x14ac:dyDescent="0.25">
      <c r="A68" s="282" t="s">
        <v>109</v>
      </c>
      <c r="B68">
        <v>3.5</v>
      </c>
      <c r="C68">
        <v>12.7</v>
      </c>
      <c r="D68">
        <v>13.4</v>
      </c>
      <c r="E68">
        <v>14.4</v>
      </c>
      <c r="F68">
        <v>0</v>
      </c>
      <c r="G68">
        <v>0</v>
      </c>
    </row>
    <row r="69" spans="1:7" ht="15" x14ac:dyDescent="0.25">
      <c r="A69" s="282" t="s">
        <v>111</v>
      </c>
      <c r="B69">
        <v>78.5</v>
      </c>
      <c r="C69">
        <v>85.5</v>
      </c>
      <c r="D69">
        <v>159.80000000000001</v>
      </c>
      <c r="E69">
        <v>159.1</v>
      </c>
      <c r="F69">
        <v>0</v>
      </c>
      <c r="G69">
        <v>0</v>
      </c>
    </row>
    <row r="70" spans="1:7" ht="15" x14ac:dyDescent="0.25">
      <c r="A70" s="282" t="s">
        <v>112</v>
      </c>
      <c r="B70">
        <v>45.7</v>
      </c>
      <c r="C70">
        <v>89</v>
      </c>
      <c r="D70">
        <v>82.1</v>
      </c>
      <c r="E70">
        <v>51</v>
      </c>
      <c r="F70">
        <v>1.1000000000000001</v>
      </c>
      <c r="G70">
        <v>0</v>
      </c>
    </row>
    <row r="71" spans="1:7" ht="15" x14ac:dyDescent="0.25">
      <c r="A71" s="282" t="s">
        <v>259</v>
      </c>
      <c r="B71">
        <v>0</v>
      </c>
      <c r="C71">
        <v>0</v>
      </c>
      <c r="D71">
        <v>0</v>
      </c>
      <c r="E71">
        <v>7.7</v>
      </c>
      <c r="F71">
        <v>0</v>
      </c>
      <c r="G71">
        <v>0</v>
      </c>
    </row>
    <row r="72" spans="1:7" ht="15" x14ac:dyDescent="0.25">
      <c r="A72" s="282" t="s">
        <v>113</v>
      </c>
      <c r="B72">
        <v>46.7</v>
      </c>
      <c r="C72">
        <v>75.8</v>
      </c>
      <c r="D72">
        <v>192.9</v>
      </c>
      <c r="E72">
        <v>250.6</v>
      </c>
      <c r="F72">
        <v>0</v>
      </c>
      <c r="G72">
        <v>0</v>
      </c>
    </row>
    <row r="73" spans="1:7" ht="15" x14ac:dyDescent="0.25">
      <c r="A73" s="282" t="s">
        <v>114</v>
      </c>
      <c r="B73">
        <v>14.4</v>
      </c>
      <c r="C73">
        <v>29.6</v>
      </c>
      <c r="D73">
        <v>7.2</v>
      </c>
      <c r="E73">
        <v>12</v>
      </c>
      <c r="F73">
        <v>0</v>
      </c>
      <c r="G73">
        <v>0</v>
      </c>
    </row>
    <row r="74" spans="1:7" ht="15" x14ac:dyDescent="0.25">
      <c r="A74" s="282" t="s">
        <v>115</v>
      </c>
      <c r="B74">
        <v>5.5</v>
      </c>
      <c r="C74">
        <v>9</v>
      </c>
      <c r="D74">
        <v>18.8</v>
      </c>
      <c r="E74">
        <v>23.2</v>
      </c>
      <c r="F74">
        <v>0</v>
      </c>
      <c r="G74">
        <v>0</v>
      </c>
    </row>
    <row r="75" spans="1:7" ht="15" x14ac:dyDescent="0.25">
      <c r="A75" s="282" t="s">
        <v>116</v>
      </c>
      <c r="B75">
        <v>0</v>
      </c>
      <c r="C75">
        <v>6.8</v>
      </c>
      <c r="D75">
        <v>1.7</v>
      </c>
      <c r="E75">
        <v>1.3</v>
      </c>
      <c r="F75">
        <v>0</v>
      </c>
      <c r="G75">
        <v>0</v>
      </c>
    </row>
    <row r="76" spans="1:7" ht="15" x14ac:dyDescent="0.25">
      <c r="A76" s="282" t="s">
        <v>117</v>
      </c>
      <c r="B76">
        <v>868</v>
      </c>
      <c r="C76">
        <v>1821.8</v>
      </c>
      <c r="D76">
        <v>3322.4</v>
      </c>
      <c r="E76">
        <v>3089</v>
      </c>
      <c r="F76">
        <v>0</v>
      </c>
      <c r="G76">
        <v>0</v>
      </c>
    </row>
    <row r="77" spans="1:7" ht="15" x14ac:dyDescent="0.25">
      <c r="A77" s="282" t="s">
        <v>118</v>
      </c>
      <c r="B77">
        <v>16.2</v>
      </c>
      <c r="C77">
        <v>18</v>
      </c>
      <c r="D77">
        <v>25.7</v>
      </c>
      <c r="E77">
        <v>17.399999999999999</v>
      </c>
      <c r="F77">
        <v>0</v>
      </c>
      <c r="G77">
        <v>0</v>
      </c>
    </row>
    <row r="78" spans="1:7" ht="15" x14ac:dyDescent="0.25">
      <c r="A78" s="282" t="s">
        <v>119</v>
      </c>
      <c r="B78">
        <v>0</v>
      </c>
      <c r="C78">
        <v>56</v>
      </c>
      <c r="D78">
        <v>104</v>
      </c>
      <c r="E78">
        <v>99.8</v>
      </c>
      <c r="F78">
        <v>0</v>
      </c>
      <c r="G78">
        <v>0</v>
      </c>
    </row>
    <row r="79" spans="1:7" ht="15" x14ac:dyDescent="0.25">
      <c r="A79" s="282" t="s">
        <v>120</v>
      </c>
      <c r="B79">
        <v>0</v>
      </c>
      <c r="C79">
        <v>0</v>
      </c>
      <c r="D79">
        <v>0</v>
      </c>
      <c r="E79" t="s">
        <v>84</v>
      </c>
      <c r="F79">
        <v>0</v>
      </c>
      <c r="G79">
        <v>0</v>
      </c>
    </row>
    <row r="80" spans="1:7" ht="15" x14ac:dyDescent="0.25">
      <c r="A80" s="282" t="s">
        <v>121</v>
      </c>
      <c r="B80">
        <v>17</v>
      </c>
      <c r="C80">
        <v>11.5</v>
      </c>
      <c r="D80">
        <v>42.9</v>
      </c>
      <c r="E80">
        <v>63.3</v>
      </c>
      <c r="F80">
        <v>0</v>
      </c>
      <c r="G80">
        <v>0</v>
      </c>
    </row>
    <row r="81" spans="1:7" ht="15" x14ac:dyDescent="0.25">
      <c r="A81" s="282" t="s">
        <v>62</v>
      </c>
      <c r="B81" t="s">
        <v>63</v>
      </c>
      <c r="C81" t="s">
        <v>64</v>
      </c>
      <c r="D81" t="s">
        <v>63</v>
      </c>
      <c r="E81" t="s">
        <v>63</v>
      </c>
      <c r="F81" t="s">
        <v>63</v>
      </c>
      <c r="G81" t="s">
        <v>65</v>
      </c>
    </row>
    <row r="82" spans="1:7" ht="15" x14ac:dyDescent="0.25">
      <c r="A82" s="282" t="s">
        <v>122</v>
      </c>
      <c r="B82">
        <v>3183.8</v>
      </c>
      <c r="C82">
        <v>7102.8</v>
      </c>
      <c r="D82">
        <v>45066.3</v>
      </c>
      <c r="E82">
        <v>44321.7</v>
      </c>
      <c r="F82">
        <v>957.9</v>
      </c>
      <c r="G82">
        <v>0</v>
      </c>
    </row>
    <row r="83" spans="1:7" ht="15" x14ac:dyDescent="0.25">
      <c r="A83" s="282" t="s">
        <v>123</v>
      </c>
      <c r="B83">
        <v>1666.2</v>
      </c>
      <c r="C83">
        <v>4662.3</v>
      </c>
      <c r="D83">
        <v>0</v>
      </c>
      <c r="E83">
        <v>0</v>
      </c>
      <c r="F83">
        <v>743</v>
      </c>
      <c r="G83">
        <v>0</v>
      </c>
    </row>
    <row r="84" spans="1:7" ht="15" x14ac:dyDescent="0.25">
      <c r="A84" s="282" t="s">
        <v>62</v>
      </c>
      <c r="B84" t="s">
        <v>63</v>
      </c>
      <c r="C84" t="s">
        <v>64</v>
      </c>
      <c r="D84" t="s">
        <v>63</v>
      </c>
      <c r="E84" t="s">
        <v>63</v>
      </c>
      <c r="F84" t="s">
        <v>63</v>
      </c>
      <c r="G84" t="s">
        <v>65</v>
      </c>
    </row>
    <row r="85" spans="1:7" ht="15" x14ac:dyDescent="0.25">
      <c r="A85" s="282" t="s">
        <v>124</v>
      </c>
      <c r="B85">
        <v>4849.8999999999996</v>
      </c>
      <c r="C85">
        <v>11765</v>
      </c>
      <c r="D85">
        <v>45066.3</v>
      </c>
      <c r="E85">
        <v>44321.7</v>
      </c>
      <c r="F85">
        <v>1700.9</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63</v>
      </c>
      <c r="C88" t="s">
        <v>64</v>
      </c>
      <c r="D88" t="s">
        <v>63</v>
      </c>
      <c r="E88" t="s">
        <v>63</v>
      </c>
      <c r="F88" t="s">
        <v>63</v>
      </c>
      <c r="G88" t="s">
        <v>65</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880-7C6E-4D98-A47E-28014A8E9F27}">
  <dimension ref="A1:G88"/>
  <sheetViews>
    <sheetView topLeftCell="A4" workbookViewId="0">
      <selection activeCell="B8" sqref="B8"/>
    </sheetView>
  </sheetViews>
  <sheetFormatPr defaultRowHeight="13.2" x14ac:dyDescent="0.25"/>
  <cols>
    <col min="1" max="1" width="27.33203125" customWidth="1"/>
    <col min="2" max="2" width="14.44140625" customWidth="1"/>
    <col min="4" max="4" width="12.5546875" customWidth="1"/>
    <col min="5" max="5" width="11.88671875" customWidth="1"/>
    <col min="6" max="6" width="11.6640625" customWidth="1"/>
    <col min="7" max="7" width="12.6640625" customWidth="1"/>
  </cols>
  <sheetData>
    <row r="1" spans="1:7" ht="15" x14ac:dyDescent="0.25">
      <c r="A1" s="282" t="s">
        <v>47</v>
      </c>
    </row>
    <row r="2" spans="1:7" ht="15" x14ac:dyDescent="0.25">
      <c r="A2" s="282" t="s">
        <v>48</v>
      </c>
    </row>
    <row r="3" spans="1:7" ht="15" x14ac:dyDescent="0.25">
      <c r="A3" s="282" t="s">
        <v>286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23</v>
      </c>
      <c r="C12">
        <v>224</v>
      </c>
      <c r="D12">
        <v>3816.3</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1233.4000000000001</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190.2</v>
      </c>
      <c r="E17">
        <v>269</v>
      </c>
      <c r="F17">
        <v>0</v>
      </c>
      <c r="G17">
        <v>0</v>
      </c>
    </row>
    <row r="18" spans="1:7" ht="15" x14ac:dyDescent="0.25">
      <c r="A18" s="282" t="s">
        <v>71</v>
      </c>
      <c r="B18">
        <v>0</v>
      </c>
      <c r="C18">
        <v>66</v>
      </c>
      <c r="D18">
        <v>925.3</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303.3</v>
      </c>
      <c r="C31">
        <v>454.9</v>
      </c>
      <c r="D31">
        <v>1526.8</v>
      </c>
      <c r="E31">
        <v>1430.7</v>
      </c>
      <c r="F31">
        <v>79.099999999999994</v>
      </c>
      <c r="G31">
        <v>0</v>
      </c>
    </row>
    <row r="32" spans="1:7" ht="15" x14ac:dyDescent="0.25">
      <c r="A32" s="282" t="s">
        <v>66</v>
      </c>
    </row>
    <row r="33" spans="1:7" ht="15" x14ac:dyDescent="0.25">
      <c r="A33" s="282" t="s">
        <v>79</v>
      </c>
      <c r="B33">
        <v>42.9</v>
      </c>
      <c r="C33">
        <v>330.2</v>
      </c>
      <c r="D33">
        <v>909.5</v>
      </c>
      <c r="E33">
        <v>944.9</v>
      </c>
      <c r="F33">
        <v>5</v>
      </c>
      <c r="G33">
        <v>0</v>
      </c>
    </row>
    <row r="34" spans="1:7" ht="15" x14ac:dyDescent="0.25">
      <c r="A34" s="282" t="s">
        <v>66</v>
      </c>
    </row>
    <row r="35" spans="1:7" ht="15" x14ac:dyDescent="0.25">
      <c r="A35" s="282" t="s">
        <v>80</v>
      </c>
      <c r="B35">
        <v>1189.0999999999999</v>
      </c>
      <c r="C35">
        <v>2192.1</v>
      </c>
      <c r="D35">
        <v>29640.400000000001</v>
      </c>
      <c r="E35">
        <v>26119.9</v>
      </c>
      <c r="F35">
        <v>789</v>
      </c>
      <c r="G35">
        <v>0</v>
      </c>
    </row>
    <row r="36" spans="1:7" ht="15" x14ac:dyDescent="0.25">
      <c r="A36" s="282" t="s">
        <v>66</v>
      </c>
    </row>
    <row r="37" spans="1:7" ht="15" x14ac:dyDescent="0.25">
      <c r="A37" s="282" t="s">
        <v>81</v>
      </c>
      <c r="B37">
        <v>392.7</v>
      </c>
      <c r="C37">
        <v>696.5</v>
      </c>
      <c r="D37">
        <v>3143.4</v>
      </c>
      <c r="E37">
        <v>4062.2</v>
      </c>
      <c r="F37">
        <v>132.1</v>
      </c>
      <c r="G37">
        <v>0</v>
      </c>
    </row>
    <row r="38" spans="1:7" ht="15" x14ac:dyDescent="0.25">
      <c r="A38" s="282" t="s">
        <v>82</v>
      </c>
      <c r="B38">
        <v>0.2</v>
      </c>
      <c r="C38">
        <v>0</v>
      </c>
      <c r="D38">
        <v>0.1</v>
      </c>
      <c r="E38">
        <v>0</v>
      </c>
      <c r="F38">
        <v>0</v>
      </c>
      <c r="G38">
        <v>0</v>
      </c>
    </row>
    <row r="39" spans="1:7" ht="15" x14ac:dyDescent="0.25">
      <c r="A39" s="282" t="s">
        <v>83</v>
      </c>
      <c r="B39">
        <v>1</v>
      </c>
      <c r="C39">
        <v>55</v>
      </c>
      <c r="D39">
        <v>233.4</v>
      </c>
      <c r="E39">
        <v>633.20000000000005</v>
      </c>
      <c r="F39">
        <v>0</v>
      </c>
      <c r="G39">
        <v>0</v>
      </c>
    </row>
    <row r="40" spans="1:7" ht="15" x14ac:dyDescent="0.25">
      <c r="A40" s="282" t="s">
        <v>85</v>
      </c>
      <c r="B40">
        <v>0.1</v>
      </c>
      <c r="C40">
        <v>0</v>
      </c>
      <c r="D40">
        <v>6.8</v>
      </c>
      <c r="E40">
        <v>0</v>
      </c>
      <c r="F40">
        <v>0</v>
      </c>
      <c r="G40">
        <v>0</v>
      </c>
    </row>
    <row r="41" spans="1:7" ht="15" x14ac:dyDescent="0.25">
      <c r="A41" s="282" t="s">
        <v>86</v>
      </c>
      <c r="B41">
        <v>0.5</v>
      </c>
      <c r="C41">
        <v>0</v>
      </c>
      <c r="D41">
        <v>7.1</v>
      </c>
      <c r="E41">
        <v>2.2000000000000002</v>
      </c>
      <c r="F41">
        <v>0</v>
      </c>
      <c r="G41">
        <v>0</v>
      </c>
    </row>
    <row r="42" spans="1:7" ht="15" x14ac:dyDescent="0.25">
      <c r="A42" s="282" t="s">
        <v>87</v>
      </c>
      <c r="B42">
        <v>0</v>
      </c>
      <c r="C42">
        <v>0.3</v>
      </c>
      <c r="D42">
        <v>0.3</v>
      </c>
      <c r="E42">
        <v>0.1</v>
      </c>
      <c r="F42">
        <v>0</v>
      </c>
      <c r="G42">
        <v>0</v>
      </c>
    </row>
    <row r="43" spans="1:7" ht="15" x14ac:dyDescent="0.25">
      <c r="A43" s="282" t="s">
        <v>88</v>
      </c>
      <c r="B43">
        <v>178.4</v>
      </c>
      <c r="C43">
        <v>271.60000000000002</v>
      </c>
      <c r="D43">
        <v>981.9</v>
      </c>
      <c r="E43">
        <v>1016.2</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24.8</v>
      </c>
      <c r="C46">
        <v>51.3</v>
      </c>
      <c r="D46">
        <v>589.6</v>
      </c>
      <c r="E46">
        <v>396</v>
      </c>
      <c r="F46">
        <v>0.1</v>
      </c>
      <c r="G46">
        <v>0</v>
      </c>
    </row>
    <row r="47" spans="1:7" ht="15" x14ac:dyDescent="0.25">
      <c r="A47" s="282" t="s">
        <v>92</v>
      </c>
      <c r="B47">
        <v>0</v>
      </c>
      <c r="C47">
        <v>10</v>
      </c>
      <c r="D47">
        <v>12</v>
      </c>
      <c r="E47">
        <v>30.3</v>
      </c>
      <c r="F47">
        <v>0</v>
      </c>
      <c r="G47">
        <v>0</v>
      </c>
    </row>
    <row r="48" spans="1:7" ht="15" x14ac:dyDescent="0.25">
      <c r="A48" s="282" t="s">
        <v>93</v>
      </c>
      <c r="B48">
        <v>21.9</v>
      </c>
      <c r="C48">
        <v>58.5</v>
      </c>
      <c r="D48">
        <v>181.1</v>
      </c>
      <c r="E48">
        <v>227.6</v>
      </c>
      <c r="F48">
        <v>0</v>
      </c>
      <c r="G48">
        <v>0</v>
      </c>
    </row>
    <row r="49" spans="1:7" ht="15" x14ac:dyDescent="0.25">
      <c r="A49" s="282" t="s">
        <v>94</v>
      </c>
      <c r="B49">
        <v>3</v>
      </c>
      <c r="C49">
        <v>12.2</v>
      </c>
      <c r="D49">
        <v>10.5</v>
      </c>
      <c r="E49">
        <v>31</v>
      </c>
      <c r="F49">
        <v>0</v>
      </c>
      <c r="G49">
        <v>0</v>
      </c>
    </row>
    <row r="50" spans="1:7" ht="15" x14ac:dyDescent="0.25">
      <c r="A50" s="282" t="s">
        <v>95</v>
      </c>
      <c r="B50">
        <v>0</v>
      </c>
      <c r="C50">
        <v>55</v>
      </c>
      <c r="D50">
        <v>206.1</v>
      </c>
      <c r="E50">
        <v>585</v>
      </c>
      <c r="F50">
        <v>132</v>
      </c>
      <c r="G50">
        <v>0</v>
      </c>
    </row>
    <row r="51" spans="1:7" ht="15" x14ac:dyDescent="0.25">
      <c r="A51" s="282" t="s">
        <v>96</v>
      </c>
      <c r="B51">
        <v>24.8</v>
      </c>
      <c r="C51">
        <v>17.3</v>
      </c>
      <c r="D51">
        <v>38.1</v>
      </c>
      <c r="E51">
        <v>34.299999999999997</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5.0999999999999996</v>
      </c>
      <c r="C54">
        <v>4.0999999999999996</v>
      </c>
      <c r="D54">
        <v>3.3</v>
      </c>
      <c r="E54">
        <v>2.7</v>
      </c>
      <c r="F54">
        <v>0</v>
      </c>
      <c r="G54">
        <v>0</v>
      </c>
    </row>
    <row r="55" spans="1:7" ht="15" x14ac:dyDescent="0.25">
      <c r="A55" s="282" t="s">
        <v>100</v>
      </c>
      <c r="B55">
        <v>82.7</v>
      </c>
      <c r="C55">
        <v>17.3</v>
      </c>
      <c r="D55">
        <v>217.4</v>
      </c>
      <c r="E55">
        <v>556.9</v>
      </c>
      <c r="F55">
        <v>0</v>
      </c>
      <c r="G55">
        <v>0</v>
      </c>
    </row>
    <row r="56" spans="1:7" ht="15" x14ac:dyDescent="0.25">
      <c r="A56" s="282" t="s">
        <v>101</v>
      </c>
      <c r="B56">
        <v>50</v>
      </c>
      <c r="C56">
        <v>104</v>
      </c>
      <c r="D56">
        <v>439.9</v>
      </c>
      <c r="E56">
        <v>384.9</v>
      </c>
      <c r="F56">
        <v>0</v>
      </c>
      <c r="G56">
        <v>0</v>
      </c>
    </row>
    <row r="57" spans="1:7" ht="15" x14ac:dyDescent="0.25">
      <c r="A57" s="282" t="s">
        <v>66</v>
      </c>
    </row>
    <row r="58" spans="1:7" ht="15" x14ac:dyDescent="0.25">
      <c r="A58" s="282" t="s">
        <v>102</v>
      </c>
      <c r="B58">
        <v>301.3</v>
      </c>
      <c r="C58">
        <v>1064.2</v>
      </c>
      <c r="D58">
        <v>1336.9</v>
      </c>
      <c r="E58">
        <v>2941.8</v>
      </c>
      <c r="F58">
        <v>0</v>
      </c>
      <c r="G58">
        <v>0</v>
      </c>
    </row>
    <row r="59" spans="1:7" ht="15" x14ac:dyDescent="0.25">
      <c r="A59" s="282" t="s">
        <v>103</v>
      </c>
      <c r="B59">
        <v>0</v>
      </c>
      <c r="C59">
        <v>126</v>
      </c>
      <c r="D59">
        <v>356.3</v>
      </c>
      <c r="E59">
        <v>131.1</v>
      </c>
      <c r="F59">
        <v>0</v>
      </c>
      <c r="G59">
        <v>0</v>
      </c>
    </row>
    <row r="60" spans="1:7" ht="15" x14ac:dyDescent="0.25">
      <c r="A60" s="282" t="s">
        <v>104</v>
      </c>
      <c r="B60">
        <v>300.5</v>
      </c>
      <c r="C60">
        <v>938</v>
      </c>
      <c r="D60">
        <v>771.1</v>
      </c>
      <c r="E60">
        <v>2490.3000000000002</v>
      </c>
      <c r="F60">
        <v>0</v>
      </c>
      <c r="G60">
        <v>0</v>
      </c>
    </row>
    <row r="61" spans="1:7" ht="15" x14ac:dyDescent="0.25">
      <c r="A61" s="282" t="s">
        <v>257</v>
      </c>
      <c r="B61">
        <v>0</v>
      </c>
      <c r="C61">
        <v>0.2</v>
      </c>
      <c r="D61">
        <v>0</v>
      </c>
      <c r="E61">
        <v>0.2</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0.8</v>
      </c>
      <c r="C64">
        <v>0</v>
      </c>
      <c r="D64">
        <v>0.3</v>
      </c>
      <c r="E64">
        <v>0</v>
      </c>
      <c r="F64">
        <v>0</v>
      </c>
      <c r="G64">
        <v>0</v>
      </c>
    </row>
    <row r="65" spans="1:7" ht="15" x14ac:dyDescent="0.25">
      <c r="A65" s="282" t="s">
        <v>107</v>
      </c>
      <c r="B65">
        <v>0</v>
      </c>
      <c r="C65">
        <v>0</v>
      </c>
      <c r="D65">
        <v>195.6</v>
      </c>
      <c r="E65">
        <v>273.8</v>
      </c>
      <c r="F65">
        <v>0</v>
      </c>
      <c r="G65">
        <v>0</v>
      </c>
    </row>
    <row r="66" spans="1:7" ht="15" x14ac:dyDescent="0.25">
      <c r="A66" s="282" t="s">
        <v>66</v>
      </c>
    </row>
    <row r="67" spans="1:7" ht="15" x14ac:dyDescent="0.25">
      <c r="A67" s="282" t="s">
        <v>108</v>
      </c>
      <c r="B67">
        <v>1151.7</v>
      </c>
      <c r="C67">
        <v>2204.5</v>
      </c>
      <c r="D67">
        <v>3924.8</v>
      </c>
      <c r="E67">
        <v>3692.4</v>
      </c>
      <c r="F67">
        <v>1.1000000000000001</v>
      </c>
      <c r="G67">
        <v>0</v>
      </c>
    </row>
    <row r="68" spans="1:7" ht="15" x14ac:dyDescent="0.25">
      <c r="A68" s="282" t="s">
        <v>109</v>
      </c>
      <c r="B68">
        <v>3.5</v>
      </c>
      <c r="C68">
        <v>12.7</v>
      </c>
      <c r="D68">
        <v>13.4</v>
      </c>
      <c r="E68">
        <v>14.4</v>
      </c>
      <c r="F68">
        <v>0</v>
      </c>
      <c r="G68">
        <v>0</v>
      </c>
    </row>
    <row r="69" spans="1:7" ht="15" x14ac:dyDescent="0.25">
      <c r="A69" s="282" t="s">
        <v>111</v>
      </c>
      <c r="B69">
        <v>78.5</v>
      </c>
      <c r="C69">
        <v>85.5</v>
      </c>
      <c r="D69">
        <v>159.80000000000001</v>
      </c>
      <c r="E69">
        <v>159.1</v>
      </c>
      <c r="F69">
        <v>0</v>
      </c>
      <c r="G69">
        <v>0</v>
      </c>
    </row>
    <row r="70" spans="1:7" ht="15" x14ac:dyDescent="0.25">
      <c r="A70" s="282" t="s">
        <v>112</v>
      </c>
      <c r="B70">
        <v>47.2</v>
      </c>
      <c r="C70">
        <v>17.100000000000001</v>
      </c>
      <c r="D70">
        <v>80.7</v>
      </c>
      <c r="E70">
        <v>49.9</v>
      </c>
      <c r="F70">
        <v>1.1000000000000001</v>
      </c>
      <c r="G70">
        <v>0</v>
      </c>
    </row>
    <row r="71" spans="1:7" ht="15" x14ac:dyDescent="0.25">
      <c r="A71" s="282" t="s">
        <v>259</v>
      </c>
      <c r="B71">
        <v>0</v>
      </c>
      <c r="C71">
        <v>0</v>
      </c>
      <c r="D71">
        <v>0</v>
      </c>
      <c r="E71">
        <v>7.7</v>
      </c>
      <c r="F71">
        <v>0</v>
      </c>
      <c r="G71">
        <v>0</v>
      </c>
    </row>
    <row r="72" spans="1:7" ht="15" x14ac:dyDescent="0.25">
      <c r="A72" s="282" t="s">
        <v>113</v>
      </c>
      <c r="B72">
        <v>56.3</v>
      </c>
      <c r="C72">
        <v>91.8</v>
      </c>
      <c r="D72">
        <v>183.7</v>
      </c>
      <c r="E72">
        <v>229.7</v>
      </c>
      <c r="F72">
        <v>0</v>
      </c>
      <c r="G72">
        <v>0</v>
      </c>
    </row>
    <row r="73" spans="1:7" ht="15" x14ac:dyDescent="0.25">
      <c r="A73" s="282" t="s">
        <v>114</v>
      </c>
      <c r="B73">
        <v>14.4</v>
      </c>
      <c r="C73">
        <v>29.6</v>
      </c>
      <c r="D73">
        <v>7.2</v>
      </c>
      <c r="E73">
        <v>12</v>
      </c>
      <c r="F73">
        <v>0</v>
      </c>
      <c r="G73">
        <v>0</v>
      </c>
    </row>
    <row r="74" spans="1:7" ht="15" x14ac:dyDescent="0.25">
      <c r="A74" s="282" t="s">
        <v>115</v>
      </c>
      <c r="B74">
        <v>5.5</v>
      </c>
      <c r="C74">
        <v>9</v>
      </c>
      <c r="D74">
        <v>18.8</v>
      </c>
      <c r="E74">
        <v>23.2</v>
      </c>
      <c r="F74">
        <v>0</v>
      </c>
      <c r="G74">
        <v>0</v>
      </c>
    </row>
    <row r="75" spans="1:7" ht="15" x14ac:dyDescent="0.25">
      <c r="A75" s="282" t="s">
        <v>116</v>
      </c>
      <c r="B75">
        <v>0</v>
      </c>
      <c r="C75">
        <v>6.8</v>
      </c>
      <c r="D75">
        <v>1.7</v>
      </c>
      <c r="E75">
        <v>1.3</v>
      </c>
      <c r="F75">
        <v>0</v>
      </c>
      <c r="G75">
        <v>0</v>
      </c>
    </row>
    <row r="76" spans="1:7" ht="15" x14ac:dyDescent="0.25">
      <c r="A76" s="282" t="s">
        <v>117</v>
      </c>
      <c r="B76">
        <v>911.7</v>
      </c>
      <c r="C76">
        <v>1866.5</v>
      </c>
      <c r="D76">
        <v>3288.6</v>
      </c>
      <c r="E76">
        <v>3014.6</v>
      </c>
      <c r="F76">
        <v>0</v>
      </c>
      <c r="G76">
        <v>0</v>
      </c>
    </row>
    <row r="77" spans="1:7" ht="15" x14ac:dyDescent="0.25">
      <c r="A77" s="282" t="s">
        <v>118</v>
      </c>
      <c r="B77">
        <v>16.2</v>
      </c>
      <c r="C77">
        <v>18</v>
      </c>
      <c r="D77">
        <v>25.7</v>
      </c>
      <c r="E77">
        <v>17.399999999999999</v>
      </c>
      <c r="F77">
        <v>0</v>
      </c>
      <c r="G77">
        <v>0</v>
      </c>
    </row>
    <row r="78" spans="1:7" ht="15" x14ac:dyDescent="0.25">
      <c r="A78" s="282" t="s">
        <v>119</v>
      </c>
      <c r="B78">
        <v>0</v>
      </c>
      <c r="C78">
        <v>56</v>
      </c>
      <c r="D78">
        <v>104</v>
      </c>
      <c r="E78">
        <v>99.8</v>
      </c>
      <c r="F78">
        <v>0</v>
      </c>
      <c r="G78">
        <v>0</v>
      </c>
    </row>
    <row r="79" spans="1:7" ht="15" x14ac:dyDescent="0.25">
      <c r="A79" s="282" t="s">
        <v>120</v>
      </c>
      <c r="B79">
        <v>0</v>
      </c>
      <c r="C79">
        <v>0</v>
      </c>
      <c r="D79">
        <v>0</v>
      </c>
      <c r="E79" t="s">
        <v>84</v>
      </c>
      <c r="F79">
        <v>0</v>
      </c>
      <c r="G79">
        <v>0</v>
      </c>
    </row>
    <row r="80" spans="1:7" ht="15" x14ac:dyDescent="0.25">
      <c r="A80" s="282" t="s">
        <v>121</v>
      </c>
      <c r="B80">
        <v>18.5</v>
      </c>
      <c r="C80">
        <v>11.5</v>
      </c>
      <c r="D80">
        <v>41.3</v>
      </c>
      <c r="E80">
        <v>63.3</v>
      </c>
      <c r="F80">
        <v>0</v>
      </c>
      <c r="G80">
        <v>0</v>
      </c>
    </row>
    <row r="81" spans="1:7" ht="15" x14ac:dyDescent="0.25">
      <c r="A81" s="282" t="s">
        <v>62</v>
      </c>
      <c r="B81" t="s">
        <v>131</v>
      </c>
      <c r="C81" t="s">
        <v>133</v>
      </c>
      <c r="D81" t="s">
        <v>63</v>
      </c>
      <c r="E81" t="s">
        <v>63</v>
      </c>
      <c r="F81" t="s">
        <v>63</v>
      </c>
      <c r="G81" t="s">
        <v>65</v>
      </c>
    </row>
    <row r="82" spans="1:7" ht="15" x14ac:dyDescent="0.25">
      <c r="A82" s="282" t="s">
        <v>122</v>
      </c>
      <c r="B82">
        <v>3404</v>
      </c>
      <c r="C82">
        <v>7166.4</v>
      </c>
      <c r="D82">
        <v>44507.6</v>
      </c>
      <c r="E82">
        <v>43488.9</v>
      </c>
      <c r="F82">
        <v>1006.3</v>
      </c>
      <c r="G82">
        <v>0</v>
      </c>
    </row>
    <row r="83" spans="1:7" ht="15" x14ac:dyDescent="0.25">
      <c r="A83" s="282" t="s">
        <v>123</v>
      </c>
      <c r="B83">
        <v>1849.4</v>
      </c>
      <c r="C83">
        <v>4630.7</v>
      </c>
      <c r="D83">
        <v>0</v>
      </c>
      <c r="E83">
        <v>0</v>
      </c>
      <c r="F83">
        <v>742.8</v>
      </c>
      <c r="G83">
        <v>0</v>
      </c>
    </row>
    <row r="84" spans="1:7" ht="15" x14ac:dyDescent="0.25">
      <c r="A84" s="282" t="s">
        <v>62</v>
      </c>
      <c r="B84" t="s">
        <v>131</v>
      </c>
      <c r="C84" t="s">
        <v>133</v>
      </c>
      <c r="D84" t="s">
        <v>63</v>
      </c>
      <c r="E84" t="s">
        <v>63</v>
      </c>
      <c r="F84" t="s">
        <v>63</v>
      </c>
      <c r="G84" t="s">
        <v>65</v>
      </c>
    </row>
    <row r="85" spans="1:7" ht="15" x14ac:dyDescent="0.25">
      <c r="A85" s="282" t="s">
        <v>124</v>
      </c>
      <c r="B85">
        <v>5253.3</v>
      </c>
      <c r="C85">
        <v>11797.1</v>
      </c>
      <c r="D85">
        <v>44507.6</v>
      </c>
      <c r="E85">
        <v>43488.9</v>
      </c>
      <c r="F85">
        <v>1749.1</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131</v>
      </c>
      <c r="C88" t="s">
        <v>133</v>
      </c>
      <c r="D88" t="s">
        <v>63</v>
      </c>
      <c r="E88" t="s">
        <v>63</v>
      </c>
      <c r="F88" t="s">
        <v>63</v>
      </c>
      <c r="G88" t="s">
        <v>65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313D-8F9E-4E25-98E8-D66831BC45D0}">
  <dimension ref="A1:G81"/>
  <sheetViews>
    <sheetView topLeftCell="A8" workbookViewId="0">
      <selection activeCell="K17" sqref="K17"/>
    </sheetView>
  </sheetViews>
  <sheetFormatPr defaultRowHeight="13.2" x14ac:dyDescent="0.25"/>
  <cols>
    <col min="1" max="1" width="32.6640625" customWidth="1"/>
    <col min="2" max="2" width="13.6640625" customWidth="1"/>
    <col min="3" max="3" width="11.21875" customWidth="1"/>
    <col min="4" max="4" width="13.44140625" customWidth="1"/>
    <col min="5" max="5" width="11.109375" customWidth="1"/>
    <col min="6" max="6" width="12.77734375" customWidth="1"/>
    <col min="7" max="7" width="11" customWidth="1"/>
  </cols>
  <sheetData>
    <row r="1" spans="1:7" ht="15" x14ac:dyDescent="0.25">
      <c r="A1" s="282" t="s">
        <v>47</v>
      </c>
    </row>
    <row r="2" spans="1:7" ht="15" x14ac:dyDescent="0.25">
      <c r="A2" s="282" t="s">
        <v>48</v>
      </c>
    </row>
    <row r="3" spans="1:7" ht="15" x14ac:dyDescent="0.25">
      <c r="A3" s="282" t="s">
        <v>1007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88</v>
      </c>
      <c r="C12">
        <v>0.1</v>
      </c>
      <c r="D12">
        <v>4363.3999999999996</v>
      </c>
      <c r="E12">
        <v>3543.5</v>
      </c>
      <c r="F12">
        <v>50</v>
      </c>
      <c r="G12">
        <v>0</v>
      </c>
    </row>
    <row r="13" spans="1:7" ht="15" x14ac:dyDescent="0.25">
      <c r="A13" s="282" t="s">
        <v>68</v>
      </c>
      <c r="B13">
        <v>0</v>
      </c>
      <c r="C13">
        <v>0</v>
      </c>
      <c r="D13">
        <v>754</v>
      </c>
      <c r="E13">
        <v>704.7</v>
      </c>
      <c r="F13">
        <v>0</v>
      </c>
      <c r="G13">
        <v>0</v>
      </c>
    </row>
    <row r="14" spans="1:7" ht="15" x14ac:dyDescent="0.25">
      <c r="A14" s="282" t="s">
        <v>70</v>
      </c>
      <c r="B14">
        <v>53</v>
      </c>
      <c r="C14">
        <v>0</v>
      </c>
      <c r="D14">
        <v>306.3</v>
      </c>
      <c r="E14">
        <v>164.7</v>
      </c>
      <c r="F14">
        <v>50</v>
      </c>
      <c r="G14">
        <v>0</v>
      </c>
    </row>
    <row r="15" spans="1:7" ht="15" x14ac:dyDescent="0.25">
      <c r="A15" s="282" t="s">
        <v>71</v>
      </c>
      <c r="B15">
        <v>0</v>
      </c>
      <c r="C15">
        <v>0</v>
      </c>
      <c r="D15">
        <v>1148.5</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35</v>
      </c>
      <c r="C17">
        <v>0</v>
      </c>
      <c r="D17">
        <v>1787.6</v>
      </c>
      <c r="E17">
        <v>1857</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439</v>
      </c>
      <c r="C24">
        <v>386.4</v>
      </c>
      <c r="D24">
        <v>1038.8</v>
      </c>
      <c r="E24">
        <v>1261.4000000000001</v>
      </c>
      <c r="F24">
        <v>40.299999999999997</v>
      </c>
      <c r="G24">
        <v>0</v>
      </c>
    </row>
    <row r="25" spans="1:7" ht="15" x14ac:dyDescent="0.25">
      <c r="A25" s="282" t="s">
        <v>66</v>
      </c>
    </row>
    <row r="26" spans="1:7" ht="15" x14ac:dyDescent="0.25">
      <c r="A26" s="282" t="s">
        <v>79</v>
      </c>
      <c r="B26">
        <v>71</v>
      </c>
      <c r="C26">
        <v>72.7</v>
      </c>
      <c r="D26">
        <v>883.2</v>
      </c>
      <c r="E26">
        <v>598.79999999999995</v>
      </c>
      <c r="F26">
        <v>0</v>
      </c>
      <c r="G26">
        <v>0</v>
      </c>
    </row>
    <row r="27" spans="1:7" ht="15" x14ac:dyDescent="0.25">
      <c r="A27" s="282" t="s">
        <v>66</v>
      </c>
    </row>
    <row r="28" spans="1:7" ht="15" x14ac:dyDescent="0.25">
      <c r="A28" s="282" t="s">
        <v>80</v>
      </c>
      <c r="B28">
        <v>1854.7</v>
      </c>
      <c r="C28">
        <v>2530.8000000000002</v>
      </c>
      <c r="D28">
        <v>18893.3</v>
      </c>
      <c r="E28">
        <v>19438.3</v>
      </c>
      <c r="F28">
        <v>0</v>
      </c>
      <c r="G28">
        <v>0</v>
      </c>
    </row>
    <row r="29" spans="1:7" ht="15" x14ac:dyDescent="0.25">
      <c r="A29" s="282" t="s">
        <v>66</v>
      </c>
    </row>
    <row r="30" spans="1:7" ht="15" x14ac:dyDescent="0.25">
      <c r="A30" s="282" t="s">
        <v>81</v>
      </c>
      <c r="B30">
        <v>471.8</v>
      </c>
      <c r="C30">
        <v>665.8</v>
      </c>
      <c r="D30">
        <v>4101.8</v>
      </c>
      <c r="E30">
        <v>2672.7</v>
      </c>
      <c r="F30">
        <v>0</v>
      </c>
      <c r="G30">
        <v>0</v>
      </c>
    </row>
    <row r="31" spans="1:7" ht="15" x14ac:dyDescent="0.25">
      <c r="A31" s="282" t="s">
        <v>82</v>
      </c>
      <c r="B31">
        <v>0</v>
      </c>
      <c r="C31">
        <v>0</v>
      </c>
      <c r="D31">
        <v>0</v>
      </c>
      <c r="E31">
        <v>0.2</v>
      </c>
      <c r="F31">
        <v>0</v>
      </c>
      <c r="G31">
        <v>0</v>
      </c>
    </row>
    <row r="32" spans="1:7" ht="15" x14ac:dyDescent="0.25">
      <c r="A32" s="282" t="s">
        <v>83</v>
      </c>
      <c r="B32">
        <v>1</v>
      </c>
      <c r="C32">
        <v>6.8</v>
      </c>
      <c r="D32">
        <v>735.1</v>
      </c>
      <c r="E32">
        <v>538.70000000000005</v>
      </c>
      <c r="F32">
        <v>0</v>
      </c>
      <c r="G32">
        <v>0</v>
      </c>
    </row>
    <row r="33" spans="1:7" ht="15" x14ac:dyDescent="0.25">
      <c r="A33" s="282" t="s">
        <v>85</v>
      </c>
      <c r="B33">
        <v>0</v>
      </c>
      <c r="C33">
        <v>0.9</v>
      </c>
      <c r="D33">
        <v>0</v>
      </c>
      <c r="E33">
        <v>3.9</v>
      </c>
      <c r="F33">
        <v>0</v>
      </c>
      <c r="G33">
        <v>0</v>
      </c>
    </row>
    <row r="34" spans="1:7" ht="15" x14ac:dyDescent="0.25">
      <c r="A34" s="282" t="s">
        <v>86</v>
      </c>
      <c r="B34">
        <v>3.6</v>
      </c>
      <c r="C34">
        <v>3.5</v>
      </c>
      <c r="D34">
        <v>9.5</v>
      </c>
      <c r="E34">
        <v>3.9</v>
      </c>
      <c r="F34">
        <v>0</v>
      </c>
      <c r="G34">
        <v>0</v>
      </c>
    </row>
    <row r="35" spans="1:7" ht="15" x14ac:dyDescent="0.25">
      <c r="A35" s="282" t="s">
        <v>87</v>
      </c>
      <c r="B35">
        <v>0</v>
      </c>
      <c r="C35">
        <v>0</v>
      </c>
      <c r="D35">
        <v>0</v>
      </c>
      <c r="E35">
        <v>1</v>
      </c>
      <c r="F35">
        <v>0</v>
      </c>
      <c r="G35">
        <v>0</v>
      </c>
    </row>
    <row r="36" spans="1:7" ht="15" x14ac:dyDescent="0.25">
      <c r="A36" s="282" t="s">
        <v>88</v>
      </c>
      <c r="B36">
        <v>187.9</v>
      </c>
      <c r="C36">
        <v>304.2</v>
      </c>
      <c r="D36">
        <v>916.6</v>
      </c>
      <c r="E36">
        <v>859.5</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39</v>
      </c>
      <c r="C40">
        <v>38.5</v>
      </c>
      <c r="D40">
        <v>402</v>
      </c>
      <c r="E40">
        <v>378.6</v>
      </c>
      <c r="F40">
        <v>0</v>
      </c>
      <c r="G40">
        <v>0</v>
      </c>
    </row>
    <row r="41" spans="1:7" ht="15" x14ac:dyDescent="0.25">
      <c r="A41" s="282" t="s">
        <v>92</v>
      </c>
      <c r="B41">
        <v>0</v>
      </c>
      <c r="C41">
        <v>0</v>
      </c>
      <c r="D41">
        <v>39.299999999999997</v>
      </c>
      <c r="E41">
        <v>0</v>
      </c>
      <c r="F41">
        <v>0</v>
      </c>
      <c r="G41">
        <v>0</v>
      </c>
    </row>
    <row r="42" spans="1:7" ht="15" x14ac:dyDescent="0.25">
      <c r="A42" s="282" t="s">
        <v>93</v>
      </c>
      <c r="B42">
        <v>70.099999999999994</v>
      </c>
      <c r="C42">
        <v>31.3</v>
      </c>
      <c r="D42">
        <v>239.3</v>
      </c>
      <c r="E42">
        <v>146</v>
      </c>
      <c r="F42">
        <v>0</v>
      </c>
      <c r="G42">
        <v>0</v>
      </c>
    </row>
    <row r="43" spans="1:7" ht="15" x14ac:dyDescent="0.25">
      <c r="A43" s="282" t="s">
        <v>94</v>
      </c>
      <c r="B43">
        <v>20.6</v>
      </c>
      <c r="C43">
        <v>15.2</v>
      </c>
      <c r="D43">
        <v>62.7</v>
      </c>
      <c r="E43">
        <v>35.9</v>
      </c>
      <c r="F43">
        <v>0</v>
      </c>
      <c r="G43">
        <v>0</v>
      </c>
    </row>
    <row r="44" spans="1:7" ht="15" x14ac:dyDescent="0.25">
      <c r="A44" s="282" t="s">
        <v>95</v>
      </c>
      <c r="B44">
        <v>7</v>
      </c>
      <c r="C44">
        <v>66</v>
      </c>
      <c r="D44">
        <v>261.5</v>
      </c>
      <c r="E44">
        <v>0</v>
      </c>
      <c r="F44">
        <v>0</v>
      </c>
      <c r="G44">
        <v>0</v>
      </c>
    </row>
    <row r="45" spans="1:7" ht="15" x14ac:dyDescent="0.25">
      <c r="A45" s="282" t="s">
        <v>96</v>
      </c>
      <c r="B45">
        <v>15.6</v>
      </c>
      <c r="C45">
        <v>37.200000000000003</v>
      </c>
      <c r="D45">
        <v>44.9</v>
      </c>
      <c r="E45">
        <v>30.6</v>
      </c>
      <c r="F45">
        <v>0</v>
      </c>
      <c r="G45">
        <v>0</v>
      </c>
    </row>
    <row r="46" spans="1:7" ht="15" x14ac:dyDescent="0.25">
      <c r="A46" s="282" t="s">
        <v>97</v>
      </c>
      <c r="B46">
        <v>0.4</v>
      </c>
      <c r="C46">
        <v>0.4</v>
      </c>
      <c r="D46">
        <v>0</v>
      </c>
      <c r="E46">
        <v>0</v>
      </c>
      <c r="F46">
        <v>0</v>
      </c>
      <c r="G46">
        <v>0</v>
      </c>
    </row>
    <row r="47" spans="1:7" ht="15" x14ac:dyDescent="0.25">
      <c r="A47" s="282" t="s">
        <v>98</v>
      </c>
      <c r="B47">
        <v>20</v>
      </c>
      <c r="C47">
        <v>0</v>
      </c>
      <c r="D47">
        <v>61.9</v>
      </c>
      <c r="E47">
        <v>151.5</v>
      </c>
      <c r="F47">
        <v>0</v>
      </c>
      <c r="G47">
        <v>0</v>
      </c>
    </row>
    <row r="48" spans="1:7" ht="15" x14ac:dyDescent="0.25">
      <c r="A48" s="282" t="s">
        <v>169</v>
      </c>
      <c r="B48">
        <v>0</v>
      </c>
      <c r="C48">
        <v>0.5</v>
      </c>
      <c r="D48">
        <v>0</v>
      </c>
      <c r="E48">
        <v>0</v>
      </c>
      <c r="F48">
        <v>0</v>
      </c>
      <c r="G48">
        <v>0</v>
      </c>
    </row>
    <row r="49" spans="1:7" ht="15" x14ac:dyDescent="0.25">
      <c r="A49" s="282" t="s">
        <v>99</v>
      </c>
      <c r="B49">
        <v>4.0999999999999996</v>
      </c>
      <c r="C49">
        <v>9.3000000000000007</v>
      </c>
      <c r="D49">
        <v>3</v>
      </c>
      <c r="E49">
        <v>1.8</v>
      </c>
      <c r="F49">
        <v>0</v>
      </c>
      <c r="G49">
        <v>0</v>
      </c>
    </row>
    <row r="50" spans="1:7" ht="15" x14ac:dyDescent="0.25">
      <c r="A50" s="282" t="s">
        <v>100</v>
      </c>
      <c r="B50">
        <v>43.2</v>
      </c>
      <c r="C50">
        <v>78.5</v>
      </c>
      <c r="D50">
        <v>302.3</v>
      </c>
      <c r="E50">
        <v>180.4</v>
      </c>
      <c r="F50">
        <v>0</v>
      </c>
      <c r="G50">
        <v>0</v>
      </c>
    </row>
    <row r="51" spans="1:7" ht="15" x14ac:dyDescent="0.25">
      <c r="A51" s="282" t="s">
        <v>101</v>
      </c>
      <c r="B51">
        <v>59.3</v>
      </c>
      <c r="C51">
        <v>72.099999999999994</v>
      </c>
      <c r="D51">
        <v>779.3</v>
      </c>
      <c r="E51">
        <v>340.7</v>
      </c>
      <c r="F51">
        <v>0</v>
      </c>
      <c r="G51">
        <v>0</v>
      </c>
    </row>
    <row r="52" spans="1:7" ht="15" x14ac:dyDescent="0.25">
      <c r="A52" s="282" t="s">
        <v>66</v>
      </c>
    </row>
    <row r="53" spans="1:7" ht="15" x14ac:dyDescent="0.25">
      <c r="A53" s="282" t="s">
        <v>102</v>
      </c>
      <c r="B53">
        <v>292</v>
      </c>
      <c r="C53">
        <v>0.8</v>
      </c>
      <c r="D53">
        <v>2616.6</v>
      </c>
      <c r="E53">
        <v>622</v>
      </c>
      <c r="F53">
        <v>0</v>
      </c>
      <c r="G53">
        <v>0</v>
      </c>
    </row>
    <row r="54" spans="1:7" ht="15" x14ac:dyDescent="0.25">
      <c r="A54" s="282" t="s">
        <v>103</v>
      </c>
      <c r="B54">
        <v>0</v>
      </c>
      <c r="C54">
        <v>0</v>
      </c>
      <c r="D54">
        <v>218.2</v>
      </c>
      <c r="E54">
        <v>0</v>
      </c>
      <c r="F54">
        <v>0</v>
      </c>
      <c r="G54">
        <v>0</v>
      </c>
    </row>
    <row r="55" spans="1:7" ht="15" x14ac:dyDescent="0.25">
      <c r="A55" s="282" t="s">
        <v>104</v>
      </c>
      <c r="B55">
        <v>291.89999999999998</v>
      </c>
      <c r="C55">
        <v>0.8</v>
      </c>
      <c r="D55">
        <v>1915.8</v>
      </c>
      <c r="E55">
        <v>481.4</v>
      </c>
      <c r="F55">
        <v>0</v>
      </c>
      <c r="G55">
        <v>0</v>
      </c>
    </row>
    <row r="56" spans="1:7" ht="15" x14ac:dyDescent="0.25">
      <c r="A56" s="282" t="s">
        <v>105</v>
      </c>
      <c r="B56">
        <v>0</v>
      </c>
      <c r="C56">
        <v>0</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0.1</v>
      </c>
      <c r="C59">
        <v>0</v>
      </c>
      <c r="D59">
        <v>0.2</v>
      </c>
      <c r="E59">
        <v>0</v>
      </c>
      <c r="F59">
        <v>0</v>
      </c>
      <c r="G59">
        <v>0</v>
      </c>
    </row>
    <row r="60" spans="1:7" ht="15" x14ac:dyDescent="0.25">
      <c r="A60" s="282" t="s">
        <v>107</v>
      </c>
      <c r="B60">
        <v>0</v>
      </c>
      <c r="C60">
        <v>0</v>
      </c>
      <c r="D60">
        <v>249.9</v>
      </c>
      <c r="E60">
        <v>127.4</v>
      </c>
      <c r="F60">
        <v>0</v>
      </c>
      <c r="G60">
        <v>0</v>
      </c>
    </row>
    <row r="61" spans="1:7" ht="15" x14ac:dyDescent="0.25">
      <c r="A61" s="282" t="s">
        <v>66</v>
      </c>
    </row>
    <row r="62" spans="1:7" ht="15" x14ac:dyDescent="0.25">
      <c r="A62" s="282" t="s">
        <v>108</v>
      </c>
      <c r="B62">
        <v>1362</v>
      </c>
      <c r="C62">
        <v>1243.4000000000001</v>
      </c>
      <c r="D62">
        <v>3099.4</v>
      </c>
      <c r="E62">
        <v>3128.6</v>
      </c>
      <c r="F62">
        <v>10.3</v>
      </c>
      <c r="G62">
        <v>0</v>
      </c>
    </row>
    <row r="63" spans="1:7" ht="15" x14ac:dyDescent="0.25">
      <c r="A63" s="282" t="s">
        <v>109</v>
      </c>
      <c r="B63">
        <v>8.4</v>
      </c>
      <c r="C63">
        <v>3</v>
      </c>
      <c r="D63">
        <v>10.9</v>
      </c>
      <c r="E63">
        <v>11.1</v>
      </c>
      <c r="F63">
        <v>0</v>
      </c>
      <c r="G63">
        <v>0</v>
      </c>
    </row>
    <row r="64" spans="1:7" ht="15" x14ac:dyDescent="0.25">
      <c r="A64" s="282" t="s">
        <v>111</v>
      </c>
      <c r="B64">
        <v>72.8</v>
      </c>
      <c r="C64">
        <v>0</v>
      </c>
      <c r="D64">
        <v>132.4</v>
      </c>
      <c r="E64">
        <v>92.8</v>
      </c>
      <c r="F64">
        <v>0</v>
      </c>
      <c r="G64">
        <v>0</v>
      </c>
    </row>
    <row r="65" spans="1:7" ht="15" x14ac:dyDescent="0.25">
      <c r="A65" s="282" t="s">
        <v>112</v>
      </c>
      <c r="B65">
        <v>5.3</v>
      </c>
      <c r="C65">
        <v>5.5</v>
      </c>
      <c r="D65">
        <v>53.8</v>
      </c>
      <c r="E65">
        <v>76.2</v>
      </c>
      <c r="F65">
        <v>0</v>
      </c>
      <c r="G65">
        <v>0</v>
      </c>
    </row>
    <row r="66" spans="1:7" ht="15" x14ac:dyDescent="0.25">
      <c r="A66" s="282" t="s">
        <v>113</v>
      </c>
      <c r="B66">
        <v>62.5</v>
      </c>
      <c r="C66">
        <v>47</v>
      </c>
      <c r="D66">
        <v>214.7</v>
      </c>
      <c r="E66">
        <v>169.4</v>
      </c>
      <c r="F66">
        <v>0</v>
      </c>
      <c r="G66">
        <v>0</v>
      </c>
    </row>
    <row r="67" spans="1:7" ht="15" x14ac:dyDescent="0.25">
      <c r="A67" s="282" t="s">
        <v>114</v>
      </c>
      <c r="B67">
        <v>0</v>
      </c>
      <c r="C67">
        <v>4</v>
      </c>
      <c r="D67">
        <v>0</v>
      </c>
      <c r="E67">
        <v>0</v>
      </c>
      <c r="F67">
        <v>0</v>
      </c>
      <c r="G67">
        <v>0</v>
      </c>
    </row>
    <row r="68" spans="1:7" ht="15" x14ac:dyDescent="0.25">
      <c r="A68" s="282" t="s">
        <v>115</v>
      </c>
      <c r="B68">
        <v>5</v>
      </c>
      <c r="C68">
        <v>4.5</v>
      </c>
      <c r="D68">
        <v>5.5</v>
      </c>
      <c r="E68">
        <v>17.8</v>
      </c>
      <c r="F68">
        <v>0</v>
      </c>
      <c r="G68">
        <v>0</v>
      </c>
    </row>
    <row r="69" spans="1:7" ht="15" x14ac:dyDescent="0.25">
      <c r="A69" s="282" t="s">
        <v>117</v>
      </c>
      <c r="B69">
        <v>1179.5999999999999</v>
      </c>
      <c r="C69">
        <v>1118.3</v>
      </c>
      <c r="D69">
        <v>2543</v>
      </c>
      <c r="E69">
        <v>2709.5</v>
      </c>
      <c r="F69">
        <v>10.3</v>
      </c>
      <c r="G69">
        <v>0</v>
      </c>
    </row>
    <row r="70" spans="1:7" ht="15" x14ac:dyDescent="0.25">
      <c r="A70" s="282" t="s">
        <v>118</v>
      </c>
      <c r="B70">
        <v>22.8</v>
      </c>
      <c r="C70">
        <v>17.100000000000001</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5.6</v>
      </c>
      <c r="C73">
        <v>44</v>
      </c>
      <c r="D73">
        <v>34.1</v>
      </c>
      <c r="E73">
        <v>35.1</v>
      </c>
      <c r="F73">
        <v>0</v>
      </c>
      <c r="G73">
        <v>0</v>
      </c>
    </row>
    <row r="74" spans="1:7" ht="15" x14ac:dyDescent="0.25">
      <c r="A74" s="282" t="s">
        <v>62</v>
      </c>
      <c r="B74" t="s">
        <v>131</v>
      </c>
      <c r="C74" t="s">
        <v>133</v>
      </c>
      <c r="D74" t="s">
        <v>63</v>
      </c>
      <c r="E74" t="s">
        <v>63</v>
      </c>
      <c r="F74" t="s">
        <v>63</v>
      </c>
      <c r="G74" t="s">
        <v>65</v>
      </c>
    </row>
    <row r="75" spans="1:7" ht="15" x14ac:dyDescent="0.25">
      <c r="A75" s="282" t="s">
        <v>122</v>
      </c>
      <c r="B75">
        <v>4578.5</v>
      </c>
      <c r="C75">
        <v>4900.1000000000004</v>
      </c>
      <c r="D75">
        <v>36037</v>
      </c>
      <c r="E75">
        <v>31397.3</v>
      </c>
      <c r="F75">
        <v>100.6</v>
      </c>
      <c r="G75">
        <v>0</v>
      </c>
    </row>
    <row r="76" spans="1:7" ht="15" x14ac:dyDescent="0.25">
      <c r="A76" s="282" t="s">
        <v>123</v>
      </c>
      <c r="B76">
        <v>3121</v>
      </c>
      <c r="C76">
        <v>2362.1999999999998</v>
      </c>
      <c r="D76">
        <v>0</v>
      </c>
      <c r="E76">
        <v>0</v>
      </c>
      <c r="F76">
        <v>93</v>
      </c>
      <c r="G76">
        <v>0</v>
      </c>
    </row>
    <row r="77" spans="1:7" ht="15" x14ac:dyDescent="0.25">
      <c r="A77" s="282" t="s">
        <v>62</v>
      </c>
      <c r="B77" t="s">
        <v>131</v>
      </c>
      <c r="C77" t="s">
        <v>133</v>
      </c>
      <c r="D77" t="s">
        <v>63</v>
      </c>
      <c r="E77" t="s">
        <v>63</v>
      </c>
      <c r="F77" t="s">
        <v>63</v>
      </c>
      <c r="G77" t="s">
        <v>65</v>
      </c>
    </row>
    <row r="78" spans="1:7" ht="15" x14ac:dyDescent="0.25">
      <c r="A78" s="282" t="s">
        <v>124</v>
      </c>
      <c r="B78">
        <v>7699.5</v>
      </c>
      <c r="C78">
        <v>7262.3</v>
      </c>
      <c r="D78">
        <v>36037</v>
      </c>
      <c r="E78">
        <v>31397.3</v>
      </c>
      <c r="F78">
        <v>193.6</v>
      </c>
      <c r="G78">
        <v>0</v>
      </c>
    </row>
    <row r="79" spans="1:7" ht="15" x14ac:dyDescent="0.25">
      <c r="A79" s="282" t="s">
        <v>125</v>
      </c>
      <c r="B79" t="s">
        <v>42</v>
      </c>
      <c r="C79" t="s">
        <v>42</v>
      </c>
      <c r="D79">
        <v>2.6</v>
      </c>
      <c r="E79">
        <v>2.2000000000000002</v>
      </c>
      <c r="F79" t="s">
        <v>42</v>
      </c>
      <c r="G79" t="s">
        <v>42</v>
      </c>
    </row>
    <row r="80" spans="1:7" ht="15" x14ac:dyDescent="0.25">
      <c r="A80" s="282" t="s">
        <v>126</v>
      </c>
      <c r="B80">
        <v>0</v>
      </c>
      <c r="C80">
        <v>0</v>
      </c>
      <c r="D80" t="s">
        <v>42</v>
      </c>
      <c r="E80" t="s">
        <v>42</v>
      </c>
      <c r="F80">
        <v>0</v>
      </c>
      <c r="G80">
        <v>0</v>
      </c>
    </row>
    <row r="81" spans="1:7" ht="15" x14ac:dyDescent="0.25">
      <c r="A81" s="282" t="s">
        <v>62</v>
      </c>
      <c r="B81" t="s">
        <v>131</v>
      </c>
      <c r="C81" t="s">
        <v>133</v>
      </c>
      <c r="D81" t="s">
        <v>63</v>
      </c>
      <c r="E81" t="s">
        <v>63</v>
      </c>
      <c r="F81" t="s">
        <v>63</v>
      </c>
      <c r="G81" t="s">
        <v>65</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1C94-992E-43A8-9A67-14B033C9CF39}">
  <dimension ref="A1:G88"/>
  <sheetViews>
    <sheetView workbookViewId="0">
      <selection activeCell="C88" sqref="C88"/>
    </sheetView>
  </sheetViews>
  <sheetFormatPr defaultRowHeight="13.2" x14ac:dyDescent="0.25"/>
  <cols>
    <col min="1" max="1" width="31.5546875" customWidth="1"/>
    <col min="2" max="2" width="15.109375" customWidth="1"/>
    <col min="3" max="3" width="12" customWidth="1"/>
    <col min="4" max="4" width="13" customWidth="1"/>
    <col min="5" max="5" width="11.6640625" customWidth="1"/>
    <col min="6" max="6" width="14.33203125" customWidth="1"/>
  </cols>
  <sheetData>
    <row r="1" spans="1:7" ht="15" x14ac:dyDescent="0.25">
      <c r="A1" s="282" t="s">
        <v>47</v>
      </c>
    </row>
    <row r="2" spans="1:7" ht="15" x14ac:dyDescent="0.25">
      <c r="A2" s="282" t="s">
        <v>48</v>
      </c>
    </row>
    <row r="3" spans="1:7" ht="15" x14ac:dyDescent="0.25">
      <c r="A3" s="282" t="s">
        <v>287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224</v>
      </c>
      <c r="D12">
        <v>3747.2</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1168.3</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190.2</v>
      </c>
      <c r="E17">
        <v>269</v>
      </c>
      <c r="F17">
        <v>0</v>
      </c>
      <c r="G17">
        <v>0</v>
      </c>
    </row>
    <row r="18" spans="1:7" ht="15" x14ac:dyDescent="0.25">
      <c r="A18" s="282" t="s">
        <v>71</v>
      </c>
      <c r="B18">
        <v>0</v>
      </c>
      <c r="C18">
        <v>66</v>
      </c>
      <c r="D18">
        <v>921.2</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323.10000000000002</v>
      </c>
      <c r="C31">
        <v>433.2</v>
      </c>
      <c r="D31">
        <v>1498.5</v>
      </c>
      <c r="E31">
        <v>1396.8</v>
      </c>
      <c r="F31">
        <v>75.2</v>
      </c>
      <c r="G31">
        <v>0</v>
      </c>
    </row>
    <row r="32" spans="1:7" ht="15" x14ac:dyDescent="0.25">
      <c r="A32" s="282" t="s">
        <v>66</v>
      </c>
    </row>
    <row r="33" spans="1:7" ht="15" x14ac:dyDescent="0.25">
      <c r="A33" s="282" t="s">
        <v>79</v>
      </c>
      <c r="B33">
        <v>44.2</v>
      </c>
      <c r="C33">
        <v>312.10000000000002</v>
      </c>
      <c r="D33">
        <v>884.4</v>
      </c>
      <c r="E33">
        <v>930.5</v>
      </c>
      <c r="F33">
        <v>5</v>
      </c>
      <c r="G33">
        <v>0</v>
      </c>
    </row>
    <row r="34" spans="1:7" ht="15" x14ac:dyDescent="0.25">
      <c r="A34" s="282" t="s">
        <v>66</v>
      </c>
    </row>
    <row r="35" spans="1:7" ht="15" x14ac:dyDescent="0.25">
      <c r="A35" s="282" t="s">
        <v>80</v>
      </c>
      <c r="B35">
        <v>1579.2</v>
      </c>
      <c r="C35">
        <v>1930.8</v>
      </c>
      <c r="D35">
        <v>29097.1</v>
      </c>
      <c r="E35">
        <v>25788</v>
      </c>
      <c r="F35">
        <v>789</v>
      </c>
      <c r="G35">
        <v>0</v>
      </c>
    </row>
    <row r="36" spans="1:7" ht="15" x14ac:dyDescent="0.25">
      <c r="A36" s="282" t="s">
        <v>66</v>
      </c>
    </row>
    <row r="37" spans="1:7" ht="15" x14ac:dyDescent="0.25">
      <c r="A37" s="282" t="s">
        <v>81</v>
      </c>
      <c r="B37">
        <v>411</v>
      </c>
      <c r="C37">
        <v>756.9</v>
      </c>
      <c r="D37">
        <v>3036.6</v>
      </c>
      <c r="E37">
        <v>3968.1</v>
      </c>
      <c r="F37">
        <v>132.1</v>
      </c>
      <c r="G37">
        <v>0</v>
      </c>
    </row>
    <row r="38" spans="1:7" ht="15" x14ac:dyDescent="0.25">
      <c r="A38" s="282" t="s">
        <v>82</v>
      </c>
      <c r="B38">
        <v>0.2</v>
      </c>
      <c r="C38">
        <v>0</v>
      </c>
      <c r="D38">
        <v>0.1</v>
      </c>
      <c r="E38">
        <v>0</v>
      </c>
      <c r="F38">
        <v>0</v>
      </c>
      <c r="G38">
        <v>0</v>
      </c>
    </row>
    <row r="39" spans="1:7" ht="15" x14ac:dyDescent="0.25">
      <c r="A39" s="282" t="s">
        <v>83</v>
      </c>
      <c r="B39">
        <v>1</v>
      </c>
      <c r="C39">
        <v>55</v>
      </c>
      <c r="D39">
        <v>232.4</v>
      </c>
      <c r="E39">
        <v>633.20000000000005</v>
      </c>
      <c r="F39">
        <v>0</v>
      </c>
      <c r="G39">
        <v>0</v>
      </c>
    </row>
    <row r="40" spans="1:7" ht="15" x14ac:dyDescent="0.25">
      <c r="A40" s="282" t="s">
        <v>85</v>
      </c>
      <c r="B40">
        <v>2</v>
      </c>
      <c r="C40">
        <v>0</v>
      </c>
      <c r="D40">
        <v>4.9000000000000004</v>
      </c>
      <c r="E40">
        <v>0</v>
      </c>
      <c r="F40">
        <v>0</v>
      </c>
      <c r="G40">
        <v>0</v>
      </c>
    </row>
    <row r="41" spans="1:7" ht="15" x14ac:dyDescent="0.25">
      <c r="A41" s="282" t="s">
        <v>86</v>
      </c>
      <c r="B41">
        <v>0.5</v>
      </c>
      <c r="C41">
        <v>0</v>
      </c>
      <c r="D41">
        <v>7.1</v>
      </c>
      <c r="E41">
        <v>2.2000000000000002</v>
      </c>
      <c r="F41">
        <v>0</v>
      </c>
      <c r="G41">
        <v>0</v>
      </c>
    </row>
    <row r="42" spans="1:7" ht="15" x14ac:dyDescent="0.25">
      <c r="A42" s="282" t="s">
        <v>87</v>
      </c>
      <c r="B42">
        <v>0</v>
      </c>
      <c r="C42">
        <v>0.3</v>
      </c>
      <c r="D42">
        <v>0.3</v>
      </c>
      <c r="E42">
        <v>0.1</v>
      </c>
      <c r="F42">
        <v>0</v>
      </c>
      <c r="G42">
        <v>0</v>
      </c>
    </row>
    <row r="43" spans="1:7" ht="15" x14ac:dyDescent="0.25">
      <c r="A43" s="282" t="s">
        <v>88</v>
      </c>
      <c r="B43">
        <v>185.5</v>
      </c>
      <c r="C43">
        <v>264.89999999999998</v>
      </c>
      <c r="D43">
        <v>907.7</v>
      </c>
      <c r="E43">
        <v>1002.7</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26</v>
      </c>
      <c r="C46">
        <v>51.1</v>
      </c>
      <c r="D46">
        <v>588.4</v>
      </c>
      <c r="E46">
        <v>395.8</v>
      </c>
      <c r="F46">
        <v>0.1</v>
      </c>
      <c r="G46">
        <v>0</v>
      </c>
    </row>
    <row r="47" spans="1:7" ht="15" x14ac:dyDescent="0.25">
      <c r="A47" s="282" t="s">
        <v>92</v>
      </c>
      <c r="B47">
        <v>0</v>
      </c>
      <c r="C47">
        <v>10</v>
      </c>
      <c r="D47">
        <v>12</v>
      </c>
      <c r="E47">
        <v>30.3</v>
      </c>
      <c r="F47">
        <v>0</v>
      </c>
      <c r="G47">
        <v>0</v>
      </c>
    </row>
    <row r="48" spans="1:7" ht="15" x14ac:dyDescent="0.25">
      <c r="A48" s="282" t="s">
        <v>93</v>
      </c>
      <c r="B48">
        <v>20.9</v>
      </c>
      <c r="C48">
        <v>69</v>
      </c>
      <c r="D48">
        <v>172.6</v>
      </c>
      <c r="E48">
        <v>216.8</v>
      </c>
      <c r="F48">
        <v>0</v>
      </c>
      <c r="G48">
        <v>0</v>
      </c>
    </row>
    <row r="49" spans="1:7" ht="15" x14ac:dyDescent="0.25">
      <c r="A49" s="282" t="s">
        <v>94</v>
      </c>
      <c r="B49">
        <v>3</v>
      </c>
      <c r="C49">
        <v>12.2</v>
      </c>
      <c r="D49">
        <v>10.5</v>
      </c>
      <c r="E49">
        <v>31</v>
      </c>
      <c r="F49">
        <v>0</v>
      </c>
      <c r="G49">
        <v>0</v>
      </c>
    </row>
    <row r="50" spans="1:7" ht="15" x14ac:dyDescent="0.25">
      <c r="A50" s="282" t="s">
        <v>95</v>
      </c>
      <c r="B50">
        <v>0</v>
      </c>
      <c r="C50">
        <v>55</v>
      </c>
      <c r="D50">
        <v>206.1</v>
      </c>
      <c r="E50">
        <v>585</v>
      </c>
      <c r="F50">
        <v>132</v>
      </c>
      <c r="G50">
        <v>0</v>
      </c>
    </row>
    <row r="51" spans="1:7" ht="15" x14ac:dyDescent="0.25">
      <c r="A51" s="282" t="s">
        <v>96</v>
      </c>
      <c r="B51">
        <v>25.4</v>
      </c>
      <c r="C51">
        <v>17.100000000000001</v>
      </c>
      <c r="D51">
        <v>36.9</v>
      </c>
      <c r="E51">
        <v>33.799999999999997</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5.0999999999999996</v>
      </c>
      <c r="C54">
        <v>4.0999999999999996</v>
      </c>
      <c r="D54">
        <v>3.3</v>
      </c>
      <c r="E54">
        <v>2.7</v>
      </c>
      <c r="F54">
        <v>0</v>
      </c>
      <c r="G54">
        <v>0</v>
      </c>
    </row>
    <row r="55" spans="1:7" ht="15" x14ac:dyDescent="0.25">
      <c r="A55" s="282" t="s">
        <v>100</v>
      </c>
      <c r="B55">
        <v>84.2</v>
      </c>
      <c r="C55">
        <v>19.8</v>
      </c>
      <c r="D55">
        <v>212.2</v>
      </c>
      <c r="E55">
        <v>553.5</v>
      </c>
      <c r="F55">
        <v>0</v>
      </c>
      <c r="G55">
        <v>0</v>
      </c>
    </row>
    <row r="56" spans="1:7" ht="15" x14ac:dyDescent="0.25">
      <c r="A56" s="282" t="s">
        <v>101</v>
      </c>
      <c r="B56">
        <v>56.9</v>
      </c>
      <c r="C56">
        <v>158.5</v>
      </c>
      <c r="D56">
        <v>426.5</v>
      </c>
      <c r="E56">
        <v>319.3</v>
      </c>
      <c r="F56">
        <v>0</v>
      </c>
      <c r="G56">
        <v>0</v>
      </c>
    </row>
    <row r="57" spans="1:7" ht="15" x14ac:dyDescent="0.25">
      <c r="A57" s="282" t="s">
        <v>66</v>
      </c>
    </row>
    <row r="58" spans="1:7" ht="15" x14ac:dyDescent="0.25">
      <c r="A58" s="282" t="s">
        <v>102</v>
      </c>
      <c r="B58">
        <v>289.3</v>
      </c>
      <c r="C58">
        <v>1119.2</v>
      </c>
      <c r="D58">
        <v>1284</v>
      </c>
      <c r="E58">
        <v>2884.7</v>
      </c>
      <c r="F58">
        <v>0</v>
      </c>
      <c r="G58">
        <v>0</v>
      </c>
    </row>
    <row r="59" spans="1:7" ht="15" x14ac:dyDescent="0.25">
      <c r="A59" s="282" t="s">
        <v>103</v>
      </c>
      <c r="B59">
        <v>0</v>
      </c>
      <c r="C59">
        <v>126</v>
      </c>
      <c r="D59">
        <v>356.3</v>
      </c>
      <c r="E59">
        <v>131.1</v>
      </c>
      <c r="F59">
        <v>0</v>
      </c>
      <c r="G59">
        <v>0</v>
      </c>
    </row>
    <row r="60" spans="1:7" ht="15" x14ac:dyDescent="0.25">
      <c r="A60" s="282" t="s">
        <v>104</v>
      </c>
      <c r="B60">
        <v>288.5</v>
      </c>
      <c r="C60">
        <v>993</v>
      </c>
      <c r="D60">
        <v>718.2</v>
      </c>
      <c r="E60">
        <v>2433.1999999999998</v>
      </c>
      <c r="F60">
        <v>0</v>
      </c>
      <c r="G60">
        <v>0</v>
      </c>
    </row>
    <row r="61" spans="1:7" ht="15" x14ac:dyDescent="0.25">
      <c r="A61" s="282" t="s">
        <v>257</v>
      </c>
      <c r="B61">
        <v>0</v>
      </c>
      <c r="C61">
        <v>0.2</v>
      </c>
      <c r="D61">
        <v>0</v>
      </c>
      <c r="E61">
        <v>0.2</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0.8</v>
      </c>
      <c r="C64">
        <v>0</v>
      </c>
      <c r="D64">
        <v>0.3</v>
      </c>
      <c r="E64">
        <v>0</v>
      </c>
      <c r="F64">
        <v>0</v>
      </c>
      <c r="G64">
        <v>0</v>
      </c>
    </row>
    <row r="65" spans="1:7" ht="15" x14ac:dyDescent="0.25">
      <c r="A65" s="282" t="s">
        <v>107</v>
      </c>
      <c r="B65">
        <v>0</v>
      </c>
      <c r="C65">
        <v>0</v>
      </c>
      <c r="D65">
        <v>195.6</v>
      </c>
      <c r="E65">
        <v>273.8</v>
      </c>
      <c r="F65">
        <v>0</v>
      </c>
      <c r="G65">
        <v>0</v>
      </c>
    </row>
    <row r="66" spans="1:7" ht="15" x14ac:dyDescent="0.25">
      <c r="A66" s="282" t="s">
        <v>66</v>
      </c>
    </row>
    <row r="67" spans="1:7" ht="15" x14ac:dyDescent="0.25">
      <c r="A67" s="282" t="s">
        <v>108</v>
      </c>
      <c r="B67">
        <v>1212.0999999999999</v>
      </c>
      <c r="C67">
        <v>2275.1999999999998</v>
      </c>
      <c r="D67">
        <v>3776.1</v>
      </c>
      <c r="E67">
        <v>3609.5</v>
      </c>
      <c r="F67">
        <v>1.1000000000000001</v>
      </c>
      <c r="G67">
        <v>0</v>
      </c>
    </row>
    <row r="68" spans="1:7" ht="15" x14ac:dyDescent="0.25">
      <c r="A68" s="282" t="s">
        <v>109</v>
      </c>
      <c r="B68">
        <v>3.5</v>
      </c>
      <c r="C68">
        <v>12.7</v>
      </c>
      <c r="D68">
        <v>13.4</v>
      </c>
      <c r="E68">
        <v>14.4</v>
      </c>
      <c r="F68">
        <v>0</v>
      </c>
      <c r="G68">
        <v>0</v>
      </c>
    </row>
    <row r="69" spans="1:7" ht="15" x14ac:dyDescent="0.25">
      <c r="A69" s="282" t="s">
        <v>111</v>
      </c>
      <c r="B69">
        <v>27</v>
      </c>
      <c r="C69">
        <v>85.5</v>
      </c>
      <c r="D69">
        <v>159.80000000000001</v>
      </c>
      <c r="E69">
        <v>159.1</v>
      </c>
      <c r="F69">
        <v>0</v>
      </c>
      <c r="G69">
        <v>0</v>
      </c>
    </row>
    <row r="70" spans="1:7" ht="15" x14ac:dyDescent="0.25">
      <c r="A70" s="282" t="s">
        <v>112</v>
      </c>
      <c r="B70">
        <v>49.7</v>
      </c>
      <c r="C70">
        <v>20</v>
      </c>
      <c r="D70">
        <v>78.2</v>
      </c>
      <c r="E70">
        <v>47</v>
      </c>
      <c r="F70">
        <v>1.1000000000000001</v>
      </c>
      <c r="G70">
        <v>0</v>
      </c>
    </row>
    <row r="71" spans="1:7" ht="15" x14ac:dyDescent="0.25">
      <c r="A71" s="282" t="s">
        <v>259</v>
      </c>
      <c r="B71">
        <v>0</v>
      </c>
      <c r="C71">
        <v>0</v>
      </c>
      <c r="D71">
        <v>0</v>
      </c>
      <c r="E71">
        <v>7.7</v>
      </c>
      <c r="F71">
        <v>0</v>
      </c>
      <c r="G71">
        <v>0</v>
      </c>
    </row>
    <row r="72" spans="1:7" ht="15" x14ac:dyDescent="0.25">
      <c r="A72" s="282" t="s">
        <v>113</v>
      </c>
      <c r="B72">
        <v>54.9</v>
      </c>
      <c r="C72">
        <v>96.8</v>
      </c>
      <c r="D72">
        <v>156.6</v>
      </c>
      <c r="E72">
        <v>213</v>
      </c>
      <c r="F72">
        <v>0</v>
      </c>
      <c r="G72">
        <v>0</v>
      </c>
    </row>
    <row r="73" spans="1:7" ht="15" x14ac:dyDescent="0.25">
      <c r="A73" s="282" t="s">
        <v>114</v>
      </c>
      <c r="B73">
        <v>14.4</v>
      </c>
      <c r="C73">
        <v>29.6</v>
      </c>
      <c r="D73">
        <v>7.2</v>
      </c>
      <c r="E73">
        <v>12</v>
      </c>
      <c r="F73">
        <v>0</v>
      </c>
      <c r="G73">
        <v>0</v>
      </c>
    </row>
    <row r="74" spans="1:7" ht="15" x14ac:dyDescent="0.25">
      <c r="A74" s="282" t="s">
        <v>115</v>
      </c>
      <c r="B74">
        <v>5.5</v>
      </c>
      <c r="C74">
        <v>9</v>
      </c>
      <c r="D74">
        <v>18.8</v>
      </c>
      <c r="E74">
        <v>23.2</v>
      </c>
      <c r="F74">
        <v>0</v>
      </c>
      <c r="G74">
        <v>0</v>
      </c>
    </row>
    <row r="75" spans="1:7" ht="15" x14ac:dyDescent="0.25">
      <c r="A75" s="282" t="s">
        <v>116</v>
      </c>
      <c r="B75">
        <v>0</v>
      </c>
      <c r="C75">
        <v>6.8</v>
      </c>
      <c r="D75">
        <v>1.7</v>
      </c>
      <c r="E75">
        <v>1.3</v>
      </c>
      <c r="F75">
        <v>0</v>
      </c>
      <c r="G75">
        <v>0</v>
      </c>
    </row>
    <row r="76" spans="1:7" ht="15" x14ac:dyDescent="0.25">
      <c r="A76" s="282" t="s">
        <v>117</v>
      </c>
      <c r="B76">
        <v>1027.4000000000001</v>
      </c>
      <c r="C76">
        <v>1929.3</v>
      </c>
      <c r="D76">
        <v>3169.6</v>
      </c>
      <c r="E76">
        <v>2951.3</v>
      </c>
      <c r="F76">
        <v>0</v>
      </c>
      <c r="G76">
        <v>0</v>
      </c>
    </row>
    <row r="77" spans="1:7" ht="15" x14ac:dyDescent="0.25">
      <c r="A77" s="282" t="s">
        <v>118</v>
      </c>
      <c r="B77">
        <v>11.2</v>
      </c>
      <c r="C77">
        <v>18</v>
      </c>
      <c r="D77">
        <v>25.7</v>
      </c>
      <c r="E77">
        <v>17.399999999999999</v>
      </c>
      <c r="F77">
        <v>0</v>
      </c>
      <c r="G77">
        <v>0</v>
      </c>
    </row>
    <row r="78" spans="1:7" ht="15" x14ac:dyDescent="0.25">
      <c r="A78" s="282" t="s">
        <v>119</v>
      </c>
      <c r="B78">
        <v>0</v>
      </c>
      <c r="C78">
        <v>56</v>
      </c>
      <c r="D78">
        <v>104</v>
      </c>
      <c r="E78">
        <v>99.8</v>
      </c>
      <c r="F78">
        <v>0</v>
      </c>
      <c r="G78">
        <v>0</v>
      </c>
    </row>
    <row r="79" spans="1:7" ht="15" x14ac:dyDescent="0.25">
      <c r="A79" s="282" t="s">
        <v>120</v>
      </c>
      <c r="B79">
        <v>0</v>
      </c>
      <c r="C79">
        <v>0</v>
      </c>
      <c r="D79">
        <v>0</v>
      </c>
      <c r="E79" t="s">
        <v>84</v>
      </c>
      <c r="F79">
        <v>0</v>
      </c>
      <c r="G79">
        <v>0</v>
      </c>
    </row>
    <row r="80" spans="1:7" ht="15" x14ac:dyDescent="0.25">
      <c r="A80" s="282" t="s">
        <v>121</v>
      </c>
      <c r="B80">
        <v>18.5</v>
      </c>
      <c r="C80">
        <v>11.5</v>
      </c>
      <c r="D80">
        <v>41.3</v>
      </c>
      <c r="E80">
        <v>63.3</v>
      </c>
      <c r="F80">
        <v>0</v>
      </c>
      <c r="G80">
        <v>0</v>
      </c>
    </row>
    <row r="81" spans="1:7" ht="15" x14ac:dyDescent="0.25">
      <c r="A81" s="282" t="s">
        <v>62</v>
      </c>
      <c r="B81" t="s">
        <v>63</v>
      </c>
      <c r="C81" t="s">
        <v>64</v>
      </c>
      <c r="D81" t="s">
        <v>63</v>
      </c>
      <c r="E81" t="s">
        <v>63</v>
      </c>
      <c r="F81" t="s">
        <v>63</v>
      </c>
      <c r="G81" t="s">
        <v>65</v>
      </c>
    </row>
    <row r="82" spans="1:7" ht="15" x14ac:dyDescent="0.25">
      <c r="A82" s="282" t="s">
        <v>122</v>
      </c>
      <c r="B82">
        <v>3881.8</v>
      </c>
      <c r="C82">
        <v>7051.4</v>
      </c>
      <c r="D82">
        <v>43533.7</v>
      </c>
      <c r="E82">
        <v>42874.7</v>
      </c>
      <c r="F82">
        <v>1002.4</v>
      </c>
      <c r="G82">
        <v>0</v>
      </c>
    </row>
    <row r="83" spans="1:7" ht="15" x14ac:dyDescent="0.25">
      <c r="A83" s="282" t="s">
        <v>123</v>
      </c>
      <c r="B83">
        <v>2062.3000000000002</v>
      </c>
      <c r="C83">
        <v>4110.1000000000004</v>
      </c>
      <c r="D83">
        <v>0</v>
      </c>
      <c r="E83">
        <v>0</v>
      </c>
      <c r="F83">
        <v>742.8</v>
      </c>
      <c r="G83">
        <v>0</v>
      </c>
    </row>
    <row r="84" spans="1:7" ht="15" x14ac:dyDescent="0.25">
      <c r="A84" s="282" t="s">
        <v>62</v>
      </c>
      <c r="B84" t="s">
        <v>63</v>
      </c>
      <c r="C84" t="s">
        <v>64</v>
      </c>
      <c r="D84" t="s">
        <v>63</v>
      </c>
      <c r="E84" t="s">
        <v>63</v>
      </c>
      <c r="F84" t="s">
        <v>63</v>
      </c>
      <c r="G84" t="s">
        <v>65</v>
      </c>
    </row>
    <row r="85" spans="1:7" ht="15" x14ac:dyDescent="0.25">
      <c r="A85" s="282" t="s">
        <v>124</v>
      </c>
      <c r="B85">
        <v>5944.1</v>
      </c>
      <c r="C85">
        <v>11161.5</v>
      </c>
      <c r="D85">
        <v>43533.7</v>
      </c>
      <c r="E85">
        <v>42874.7</v>
      </c>
      <c r="F85">
        <v>1745.2</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63</v>
      </c>
      <c r="C88" t="s">
        <v>64</v>
      </c>
      <c r="D88" t="s">
        <v>63</v>
      </c>
      <c r="E88" t="s">
        <v>63</v>
      </c>
      <c r="F88" t="s">
        <v>63</v>
      </c>
      <c r="G88" t="s">
        <v>65</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AF47-F2B0-4634-8A63-3BD16B5F8EEF}">
  <dimension ref="A1:G88"/>
  <sheetViews>
    <sheetView topLeftCell="A50" workbookViewId="0">
      <selection activeCell="B7" sqref="B7:C7"/>
    </sheetView>
  </sheetViews>
  <sheetFormatPr defaultRowHeight="13.2" x14ac:dyDescent="0.25"/>
  <cols>
    <col min="1" max="1" width="33.33203125" customWidth="1"/>
    <col min="2" max="2" width="13.6640625" customWidth="1"/>
    <col min="3" max="3" width="10.88671875" customWidth="1"/>
    <col min="4" max="4" width="12" customWidth="1"/>
    <col min="5" max="5" width="11.6640625" customWidth="1"/>
    <col min="6" max="6" width="12.33203125" customWidth="1"/>
    <col min="7" max="7" width="10.5546875" customWidth="1"/>
  </cols>
  <sheetData>
    <row r="1" spans="1:7" ht="15" x14ac:dyDescent="0.25">
      <c r="A1" s="282" t="s">
        <v>47</v>
      </c>
    </row>
    <row r="2" spans="1:7" ht="15" x14ac:dyDescent="0.25">
      <c r="A2" s="282" t="s">
        <v>48</v>
      </c>
    </row>
    <row r="3" spans="1:7" ht="15" x14ac:dyDescent="0.25">
      <c r="A3" s="282" t="s">
        <v>288</v>
      </c>
    </row>
    <row r="4" spans="1:7" ht="15" x14ac:dyDescent="0.25">
      <c r="A4" s="282" t="s">
        <v>50</v>
      </c>
    </row>
    <row r="5" spans="1:7" ht="15" x14ac:dyDescent="0.25">
      <c r="A5" s="282" t="s">
        <v>51</v>
      </c>
    </row>
    <row r="6" spans="1:7" ht="15" x14ac:dyDescent="0.25">
      <c r="A6" s="282" t="s">
        <v>52</v>
      </c>
    </row>
    <row r="7" spans="1:7" ht="15" x14ac:dyDescent="0.25">
      <c r="A7" s="282" t="s">
        <v>171</v>
      </c>
      <c r="B7" s="316" t="s">
        <v>54</v>
      </c>
      <c r="C7" s="31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131</v>
      </c>
      <c r="E10" t="s">
        <v>65</v>
      </c>
      <c r="F10" t="s">
        <v>63</v>
      </c>
      <c r="G10" t="s">
        <v>65</v>
      </c>
    </row>
    <row r="11" spans="1:7" ht="15" x14ac:dyDescent="0.25">
      <c r="A11" s="282" t="s">
        <v>66</v>
      </c>
    </row>
    <row r="12" spans="1:7" ht="15" x14ac:dyDescent="0.25">
      <c r="A12" s="282" t="s">
        <v>67</v>
      </c>
      <c r="B12">
        <v>23</v>
      </c>
      <c r="C12">
        <v>224</v>
      </c>
      <c r="D12">
        <v>3682.2</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1168.3</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190.2</v>
      </c>
      <c r="E17">
        <v>269</v>
      </c>
      <c r="F17">
        <v>0</v>
      </c>
      <c r="G17">
        <v>0</v>
      </c>
    </row>
    <row r="18" spans="1:7" ht="15" x14ac:dyDescent="0.25">
      <c r="A18" s="282" t="s">
        <v>71</v>
      </c>
      <c r="B18">
        <v>0</v>
      </c>
      <c r="C18">
        <v>66</v>
      </c>
      <c r="D18">
        <v>856.1</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275.2</v>
      </c>
      <c r="C31">
        <v>437.6</v>
      </c>
      <c r="D31">
        <v>1493.6</v>
      </c>
      <c r="E31">
        <v>1380.2</v>
      </c>
      <c r="F31">
        <v>75.2</v>
      </c>
      <c r="G31">
        <v>0</v>
      </c>
    </row>
    <row r="32" spans="1:7" ht="15" x14ac:dyDescent="0.25">
      <c r="A32" s="282" t="s">
        <v>66</v>
      </c>
    </row>
    <row r="33" spans="1:7" ht="15" x14ac:dyDescent="0.25">
      <c r="A33" s="282" t="s">
        <v>79</v>
      </c>
      <c r="B33">
        <v>48.5</v>
      </c>
      <c r="C33">
        <v>297.2</v>
      </c>
      <c r="D33">
        <v>878.6</v>
      </c>
      <c r="E33">
        <v>915.4</v>
      </c>
      <c r="F33">
        <v>5</v>
      </c>
      <c r="G33">
        <v>0</v>
      </c>
    </row>
    <row r="34" spans="1:7" ht="15" x14ac:dyDescent="0.25">
      <c r="A34" s="282" t="s">
        <v>66</v>
      </c>
    </row>
    <row r="35" spans="1:7" ht="15" x14ac:dyDescent="0.25">
      <c r="A35" s="282" t="s">
        <v>80</v>
      </c>
      <c r="B35">
        <v>1862.5</v>
      </c>
      <c r="C35">
        <v>2060</v>
      </c>
      <c r="D35">
        <v>28676.2</v>
      </c>
      <c r="E35">
        <v>25626.3</v>
      </c>
      <c r="F35">
        <v>722</v>
      </c>
      <c r="G35">
        <v>0</v>
      </c>
    </row>
    <row r="36" spans="1:7" ht="15" x14ac:dyDescent="0.25">
      <c r="A36" s="282" t="s">
        <v>66</v>
      </c>
    </row>
    <row r="37" spans="1:7" ht="15" x14ac:dyDescent="0.25">
      <c r="A37" s="282" t="s">
        <v>81</v>
      </c>
      <c r="B37">
        <v>483.7</v>
      </c>
      <c r="C37">
        <v>776.1</v>
      </c>
      <c r="D37">
        <v>3003.7</v>
      </c>
      <c r="E37">
        <v>3868.4</v>
      </c>
      <c r="F37">
        <v>132.1</v>
      </c>
      <c r="G37">
        <v>0</v>
      </c>
    </row>
    <row r="38" spans="1:7" ht="15" x14ac:dyDescent="0.25">
      <c r="A38" s="282" t="s">
        <v>82</v>
      </c>
      <c r="B38">
        <v>0.2</v>
      </c>
      <c r="C38">
        <v>0</v>
      </c>
      <c r="D38">
        <v>0.1</v>
      </c>
      <c r="E38">
        <v>0</v>
      </c>
      <c r="F38">
        <v>0</v>
      </c>
      <c r="G38">
        <v>0</v>
      </c>
    </row>
    <row r="39" spans="1:7" ht="15" x14ac:dyDescent="0.25">
      <c r="A39" s="282" t="s">
        <v>83</v>
      </c>
      <c r="B39">
        <v>1</v>
      </c>
      <c r="C39">
        <v>55</v>
      </c>
      <c r="D39">
        <v>232.4</v>
      </c>
      <c r="E39">
        <v>633.20000000000005</v>
      </c>
      <c r="F39">
        <v>0</v>
      </c>
      <c r="G39">
        <v>0</v>
      </c>
    </row>
    <row r="40" spans="1:7" ht="15" x14ac:dyDescent="0.25">
      <c r="A40" s="282" t="s">
        <v>85</v>
      </c>
      <c r="B40">
        <v>3.1</v>
      </c>
      <c r="C40">
        <v>0</v>
      </c>
      <c r="D40">
        <v>3.8</v>
      </c>
      <c r="E40">
        <v>0</v>
      </c>
      <c r="F40">
        <v>0</v>
      </c>
      <c r="G40">
        <v>0</v>
      </c>
    </row>
    <row r="41" spans="1:7" ht="15" x14ac:dyDescent="0.25">
      <c r="A41" s="282" t="s">
        <v>86</v>
      </c>
      <c r="B41">
        <v>2.2000000000000002</v>
      </c>
      <c r="C41">
        <v>0</v>
      </c>
      <c r="D41">
        <v>5.4</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179.1</v>
      </c>
      <c r="C43">
        <v>279</v>
      </c>
      <c r="D43">
        <v>898.6</v>
      </c>
      <c r="E43">
        <v>922.3</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27.9</v>
      </c>
      <c r="C46">
        <v>49.7</v>
      </c>
      <c r="D46">
        <v>585.70000000000005</v>
      </c>
      <c r="E46">
        <v>393.7</v>
      </c>
      <c r="F46">
        <v>0.1</v>
      </c>
      <c r="G46">
        <v>0</v>
      </c>
    </row>
    <row r="47" spans="1:7" ht="15" x14ac:dyDescent="0.25">
      <c r="A47" s="282" t="s">
        <v>92</v>
      </c>
      <c r="B47">
        <v>0</v>
      </c>
      <c r="C47">
        <v>10</v>
      </c>
      <c r="D47">
        <v>12</v>
      </c>
      <c r="E47">
        <v>30.3</v>
      </c>
      <c r="F47">
        <v>0</v>
      </c>
      <c r="G47">
        <v>0</v>
      </c>
    </row>
    <row r="48" spans="1:7" ht="15" x14ac:dyDescent="0.25">
      <c r="A48" s="282" t="s">
        <v>93</v>
      </c>
      <c r="B48">
        <v>26.3</v>
      </c>
      <c r="C48">
        <v>69</v>
      </c>
      <c r="D48">
        <v>166.3</v>
      </c>
      <c r="E48">
        <v>214.6</v>
      </c>
      <c r="F48">
        <v>0</v>
      </c>
      <c r="G48">
        <v>0</v>
      </c>
    </row>
    <row r="49" spans="1:7" ht="15" x14ac:dyDescent="0.25">
      <c r="A49" s="282" t="s">
        <v>94</v>
      </c>
      <c r="B49">
        <v>0</v>
      </c>
      <c r="C49">
        <v>16.899999999999999</v>
      </c>
      <c r="D49">
        <v>10.5</v>
      </c>
      <c r="E49">
        <v>26.2</v>
      </c>
      <c r="F49">
        <v>0</v>
      </c>
      <c r="G49">
        <v>0</v>
      </c>
    </row>
    <row r="50" spans="1:7" ht="15" x14ac:dyDescent="0.25">
      <c r="A50" s="282" t="s">
        <v>95</v>
      </c>
      <c r="B50">
        <v>66</v>
      </c>
      <c r="C50">
        <v>55</v>
      </c>
      <c r="D50">
        <v>206.1</v>
      </c>
      <c r="E50">
        <v>585</v>
      </c>
      <c r="F50">
        <v>132</v>
      </c>
      <c r="G50">
        <v>0</v>
      </c>
    </row>
    <row r="51" spans="1:7" ht="15" x14ac:dyDescent="0.25">
      <c r="A51" s="282" t="s">
        <v>96</v>
      </c>
      <c r="B51">
        <v>26.1</v>
      </c>
      <c r="C51">
        <v>17.899999999999999</v>
      </c>
      <c r="D51">
        <v>34.799999999999997</v>
      </c>
      <c r="E51">
        <v>32.6</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5</v>
      </c>
      <c r="C54">
        <v>4.0999999999999996</v>
      </c>
      <c r="D54">
        <v>3.3</v>
      </c>
      <c r="E54">
        <v>2.7</v>
      </c>
      <c r="F54">
        <v>0</v>
      </c>
      <c r="G54">
        <v>0</v>
      </c>
    </row>
    <row r="55" spans="1:7" ht="15" x14ac:dyDescent="0.25">
      <c r="A55" s="282" t="s">
        <v>100</v>
      </c>
      <c r="B55">
        <v>85.6</v>
      </c>
      <c r="C55">
        <v>20.5</v>
      </c>
      <c r="D55">
        <v>208.7</v>
      </c>
      <c r="E55">
        <v>551.70000000000005</v>
      </c>
      <c r="F55">
        <v>0</v>
      </c>
      <c r="G55">
        <v>0</v>
      </c>
    </row>
    <row r="56" spans="1:7" ht="15" x14ac:dyDescent="0.25">
      <c r="A56" s="282" t="s">
        <v>101</v>
      </c>
      <c r="B56">
        <v>61</v>
      </c>
      <c r="C56">
        <v>158.6</v>
      </c>
      <c r="D56">
        <v>420.1</v>
      </c>
      <c r="E56">
        <v>311.89999999999998</v>
      </c>
      <c r="F56">
        <v>0</v>
      </c>
      <c r="G56">
        <v>0</v>
      </c>
    </row>
    <row r="57" spans="1:7" ht="15" x14ac:dyDescent="0.25">
      <c r="A57" s="282" t="s">
        <v>66</v>
      </c>
    </row>
    <row r="58" spans="1:7" ht="15" x14ac:dyDescent="0.25">
      <c r="A58" s="282" t="s">
        <v>102</v>
      </c>
      <c r="B58">
        <v>308.7</v>
      </c>
      <c r="C58">
        <v>1075.2</v>
      </c>
      <c r="D58">
        <v>1191.0999999999999</v>
      </c>
      <c r="E58">
        <v>2768.2</v>
      </c>
      <c r="F58">
        <v>0</v>
      </c>
      <c r="G58">
        <v>0</v>
      </c>
    </row>
    <row r="59" spans="1:7" ht="15" x14ac:dyDescent="0.25">
      <c r="A59" s="282" t="s">
        <v>103</v>
      </c>
      <c r="B59">
        <v>0</v>
      </c>
      <c r="C59">
        <v>42</v>
      </c>
      <c r="D59">
        <v>313.7</v>
      </c>
      <c r="E59">
        <v>131.1</v>
      </c>
      <c r="F59">
        <v>0</v>
      </c>
      <c r="G59">
        <v>0</v>
      </c>
    </row>
    <row r="60" spans="1:7" ht="15" x14ac:dyDescent="0.25">
      <c r="A60" s="282" t="s">
        <v>104</v>
      </c>
      <c r="B60">
        <v>308.5</v>
      </c>
      <c r="C60">
        <v>1033</v>
      </c>
      <c r="D60">
        <v>667.9</v>
      </c>
      <c r="E60">
        <v>2316.6999999999998</v>
      </c>
      <c r="F60">
        <v>0</v>
      </c>
      <c r="G60">
        <v>0</v>
      </c>
    </row>
    <row r="61" spans="1:7" ht="15" x14ac:dyDescent="0.25">
      <c r="A61" s="282" t="s">
        <v>257</v>
      </c>
      <c r="B61">
        <v>0</v>
      </c>
      <c r="C61">
        <v>0.2</v>
      </c>
      <c r="D61">
        <v>0</v>
      </c>
      <c r="E61">
        <v>0.2</v>
      </c>
      <c r="F61">
        <v>0</v>
      </c>
      <c r="G61">
        <v>0</v>
      </c>
    </row>
    <row r="62" spans="1:7" ht="15" x14ac:dyDescent="0.25">
      <c r="A62" s="282" t="s">
        <v>105</v>
      </c>
      <c r="B62">
        <v>0</v>
      </c>
      <c r="C62">
        <v>0</v>
      </c>
      <c r="D62">
        <v>13.6</v>
      </c>
      <c r="E62">
        <v>46.4</v>
      </c>
      <c r="F62">
        <v>0</v>
      </c>
      <c r="G62">
        <v>0</v>
      </c>
    </row>
    <row r="63" spans="1:7" ht="15" x14ac:dyDescent="0.25">
      <c r="A63" s="282" t="s">
        <v>258</v>
      </c>
      <c r="B63">
        <v>0</v>
      </c>
      <c r="C63">
        <v>0</v>
      </c>
      <c r="D63">
        <v>0</v>
      </c>
      <c r="E63">
        <v>0.1</v>
      </c>
      <c r="F63">
        <v>0</v>
      </c>
      <c r="G63">
        <v>0</v>
      </c>
    </row>
    <row r="64" spans="1:7" ht="15" x14ac:dyDescent="0.25">
      <c r="A64" s="282" t="s">
        <v>106</v>
      </c>
      <c r="B64">
        <v>0.2</v>
      </c>
      <c r="C64">
        <v>0</v>
      </c>
      <c r="D64">
        <v>0.3</v>
      </c>
      <c r="E64">
        <v>0</v>
      </c>
      <c r="F64">
        <v>0</v>
      </c>
      <c r="G64">
        <v>0</v>
      </c>
    </row>
    <row r="65" spans="1:7" ht="15" x14ac:dyDescent="0.25">
      <c r="A65" s="282" t="s">
        <v>107</v>
      </c>
      <c r="B65">
        <v>0</v>
      </c>
      <c r="C65">
        <v>0</v>
      </c>
      <c r="D65">
        <v>195.6</v>
      </c>
      <c r="E65">
        <v>273.8</v>
      </c>
      <c r="F65">
        <v>0</v>
      </c>
      <c r="G65">
        <v>0</v>
      </c>
    </row>
    <row r="66" spans="1:7" ht="15" x14ac:dyDescent="0.25">
      <c r="A66" s="282" t="s">
        <v>66</v>
      </c>
    </row>
    <row r="67" spans="1:7" ht="15" x14ac:dyDescent="0.25">
      <c r="A67" s="282" t="s">
        <v>108</v>
      </c>
      <c r="B67">
        <v>1210</v>
      </c>
      <c r="C67">
        <v>2260.6999999999998</v>
      </c>
      <c r="D67">
        <v>3704</v>
      </c>
      <c r="E67">
        <v>3470</v>
      </c>
      <c r="F67">
        <v>1.1000000000000001</v>
      </c>
      <c r="G67">
        <v>0</v>
      </c>
    </row>
    <row r="68" spans="1:7" ht="15" x14ac:dyDescent="0.25">
      <c r="A68" s="282" t="s">
        <v>109</v>
      </c>
      <c r="B68">
        <v>3.5</v>
      </c>
      <c r="C68">
        <v>12.7</v>
      </c>
      <c r="D68">
        <v>13.4</v>
      </c>
      <c r="E68">
        <v>14.4</v>
      </c>
      <c r="F68">
        <v>0</v>
      </c>
      <c r="G68">
        <v>0</v>
      </c>
    </row>
    <row r="69" spans="1:7" ht="15" x14ac:dyDescent="0.25">
      <c r="A69" s="282" t="s">
        <v>111</v>
      </c>
      <c r="B69">
        <v>40</v>
      </c>
      <c r="C69">
        <v>85.5</v>
      </c>
      <c r="D69">
        <v>145.5</v>
      </c>
      <c r="E69">
        <v>159.1</v>
      </c>
      <c r="F69">
        <v>0</v>
      </c>
      <c r="G69">
        <v>0</v>
      </c>
    </row>
    <row r="70" spans="1:7" ht="15" x14ac:dyDescent="0.25">
      <c r="A70" s="282" t="s">
        <v>112</v>
      </c>
      <c r="B70">
        <v>57.9</v>
      </c>
      <c r="C70">
        <v>18.5</v>
      </c>
      <c r="D70">
        <v>73.599999999999994</v>
      </c>
      <c r="E70">
        <v>45.9</v>
      </c>
      <c r="F70">
        <v>1.1000000000000001</v>
      </c>
      <c r="G70">
        <v>0</v>
      </c>
    </row>
    <row r="71" spans="1:7" ht="15" x14ac:dyDescent="0.25">
      <c r="A71" s="282" t="s">
        <v>259</v>
      </c>
      <c r="B71">
        <v>0</v>
      </c>
      <c r="C71">
        <v>0</v>
      </c>
      <c r="D71">
        <v>0</v>
      </c>
      <c r="E71">
        <v>7.7</v>
      </c>
      <c r="F71">
        <v>0</v>
      </c>
      <c r="G71">
        <v>0</v>
      </c>
    </row>
    <row r="72" spans="1:7" ht="15" x14ac:dyDescent="0.25">
      <c r="A72" s="282" t="s">
        <v>113</v>
      </c>
      <c r="B72">
        <v>61.4</v>
      </c>
      <c r="C72">
        <v>69</v>
      </c>
      <c r="D72">
        <v>150.4</v>
      </c>
      <c r="E72">
        <v>213</v>
      </c>
      <c r="F72">
        <v>0</v>
      </c>
      <c r="G72">
        <v>0</v>
      </c>
    </row>
    <row r="73" spans="1:7" ht="15" x14ac:dyDescent="0.25">
      <c r="A73" s="282" t="s">
        <v>114</v>
      </c>
      <c r="B73">
        <v>14.4</v>
      </c>
      <c r="C73">
        <v>8</v>
      </c>
      <c r="D73">
        <v>7.2</v>
      </c>
      <c r="E73">
        <v>12</v>
      </c>
      <c r="F73">
        <v>0</v>
      </c>
      <c r="G73">
        <v>0</v>
      </c>
    </row>
    <row r="74" spans="1:7" ht="15" x14ac:dyDescent="0.25">
      <c r="A74" s="282" t="s">
        <v>115</v>
      </c>
      <c r="B74">
        <v>10</v>
      </c>
      <c r="C74">
        <v>9</v>
      </c>
      <c r="D74">
        <v>14.2</v>
      </c>
      <c r="E74">
        <v>23.2</v>
      </c>
      <c r="F74">
        <v>0</v>
      </c>
      <c r="G74">
        <v>0</v>
      </c>
    </row>
    <row r="75" spans="1:7" ht="15" x14ac:dyDescent="0.25">
      <c r="A75" s="282" t="s">
        <v>116</v>
      </c>
      <c r="B75">
        <v>0</v>
      </c>
      <c r="C75">
        <v>6.8</v>
      </c>
      <c r="D75">
        <v>1.7</v>
      </c>
      <c r="E75">
        <v>1.3</v>
      </c>
      <c r="F75">
        <v>0</v>
      </c>
      <c r="G75">
        <v>0</v>
      </c>
    </row>
    <row r="76" spans="1:7" ht="15" x14ac:dyDescent="0.25">
      <c r="A76" s="282" t="s">
        <v>117</v>
      </c>
      <c r="B76">
        <v>993.2</v>
      </c>
      <c r="C76">
        <v>1992.7</v>
      </c>
      <c r="D76">
        <v>3127.1</v>
      </c>
      <c r="E76">
        <v>2812.9</v>
      </c>
      <c r="F76">
        <v>0</v>
      </c>
      <c r="G76">
        <v>0</v>
      </c>
    </row>
    <row r="77" spans="1:7" ht="15" x14ac:dyDescent="0.25">
      <c r="A77" s="282" t="s">
        <v>118</v>
      </c>
      <c r="B77">
        <v>11.2</v>
      </c>
      <c r="C77">
        <v>18</v>
      </c>
      <c r="D77">
        <v>25.7</v>
      </c>
      <c r="E77">
        <v>17.399999999999999</v>
      </c>
      <c r="F77">
        <v>0</v>
      </c>
      <c r="G77">
        <v>0</v>
      </c>
    </row>
    <row r="78" spans="1:7" ht="15" x14ac:dyDescent="0.25">
      <c r="A78" s="282" t="s">
        <v>119</v>
      </c>
      <c r="B78">
        <v>0</v>
      </c>
      <c r="C78">
        <v>36</v>
      </c>
      <c r="D78">
        <v>104</v>
      </c>
      <c r="E78">
        <v>99.8</v>
      </c>
      <c r="F78">
        <v>0</v>
      </c>
      <c r="G78">
        <v>0</v>
      </c>
    </row>
    <row r="79" spans="1:7" ht="15" x14ac:dyDescent="0.25">
      <c r="A79" s="282" t="s">
        <v>120</v>
      </c>
      <c r="B79">
        <v>0</v>
      </c>
      <c r="C79">
        <v>0</v>
      </c>
      <c r="D79">
        <v>0</v>
      </c>
      <c r="E79" t="s">
        <v>84</v>
      </c>
      <c r="F79">
        <v>0</v>
      </c>
      <c r="G79">
        <v>0</v>
      </c>
    </row>
    <row r="80" spans="1:7" ht="15" x14ac:dyDescent="0.25">
      <c r="A80" s="282" t="s">
        <v>121</v>
      </c>
      <c r="B80">
        <v>18.5</v>
      </c>
      <c r="C80">
        <v>4.5</v>
      </c>
      <c r="D80">
        <v>41.3</v>
      </c>
      <c r="E80">
        <v>63.3</v>
      </c>
      <c r="F80">
        <v>0</v>
      </c>
      <c r="G80">
        <v>0</v>
      </c>
    </row>
    <row r="81" spans="1:7" ht="15" x14ac:dyDescent="0.25">
      <c r="A81" s="282" t="s">
        <v>62</v>
      </c>
      <c r="B81" t="s">
        <v>63</v>
      </c>
      <c r="C81" t="s">
        <v>64</v>
      </c>
      <c r="D81" t="s">
        <v>131</v>
      </c>
      <c r="E81" t="s">
        <v>65</v>
      </c>
      <c r="F81" t="s">
        <v>63</v>
      </c>
      <c r="G81" t="s">
        <v>65</v>
      </c>
    </row>
    <row r="82" spans="1:7" ht="15" x14ac:dyDescent="0.25">
      <c r="A82" s="282" t="s">
        <v>122</v>
      </c>
      <c r="B82">
        <v>4211.7</v>
      </c>
      <c r="C82">
        <v>7130.7</v>
      </c>
      <c r="D82">
        <v>42839</v>
      </c>
      <c r="E82">
        <v>42325.5</v>
      </c>
      <c r="F82">
        <v>935.4</v>
      </c>
      <c r="G82">
        <v>0</v>
      </c>
    </row>
    <row r="83" spans="1:7" ht="15" x14ac:dyDescent="0.25">
      <c r="A83" s="282" t="s">
        <v>123</v>
      </c>
      <c r="B83">
        <v>2284.3000000000002</v>
      </c>
      <c r="C83">
        <v>4167.8</v>
      </c>
      <c r="D83">
        <v>0</v>
      </c>
      <c r="E83">
        <v>0</v>
      </c>
      <c r="F83">
        <v>610.79999999999995</v>
      </c>
      <c r="G83">
        <v>0</v>
      </c>
    </row>
    <row r="84" spans="1:7" ht="15" x14ac:dyDescent="0.25">
      <c r="A84" s="282" t="s">
        <v>62</v>
      </c>
      <c r="B84" t="s">
        <v>63</v>
      </c>
      <c r="C84" t="s">
        <v>64</v>
      </c>
      <c r="D84" t="s">
        <v>131</v>
      </c>
      <c r="E84" t="s">
        <v>65</v>
      </c>
      <c r="F84" t="s">
        <v>63</v>
      </c>
      <c r="G84" t="s">
        <v>65</v>
      </c>
    </row>
    <row r="85" spans="1:7" ht="15" x14ac:dyDescent="0.25">
      <c r="A85" s="282" t="s">
        <v>124</v>
      </c>
      <c r="B85">
        <v>6495.9</v>
      </c>
      <c r="C85">
        <v>11298.5</v>
      </c>
      <c r="D85">
        <v>42839</v>
      </c>
      <c r="E85">
        <v>42325.5</v>
      </c>
      <c r="F85">
        <v>1546.2</v>
      </c>
      <c r="G85">
        <v>0</v>
      </c>
    </row>
    <row r="86" spans="1:7" ht="15" x14ac:dyDescent="0.25">
      <c r="A86" s="282" t="s">
        <v>125</v>
      </c>
      <c r="B86" t="s">
        <v>42</v>
      </c>
      <c r="C86" t="s">
        <v>42</v>
      </c>
      <c r="D86">
        <v>1.6</v>
      </c>
      <c r="E86">
        <v>3</v>
      </c>
      <c r="F86" t="s">
        <v>42</v>
      </c>
      <c r="G86" t="s">
        <v>42</v>
      </c>
    </row>
    <row r="87" spans="1:7" ht="15" x14ac:dyDescent="0.25">
      <c r="A87" s="282" t="s">
        <v>126</v>
      </c>
      <c r="B87">
        <v>0.3</v>
      </c>
      <c r="C87">
        <v>0</v>
      </c>
      <c r="D87" t="s">
        <v>42</v>
      </c>
      <c r="E87" t="s">
        <v>42</v>
      </c>
      <c r="F87">
        <v>0</v>
      </c>
      <c r="G87">
        <v>0</v>
      </c>
    </row>
    <row r="88" spans="1:7" ht="15" x14ac:dyDescent="0.25">
      <c r="A88" s="282" t="s">
        <v>62</v>
      </c>
      <c r="B88" t="s">
        <v>63</v>
      </c>
      <c r="C88" t="s">
        <v>64</v>
      </c>
      <c r="D88" t="s">
        <v>131</v>
      </c>
      <c r="E88" t="s">
        <v>65</v>
      </c>
      <c r="F88" t="s">
        <v>63</v>
      </c>
      <c r="G88" t="s">
        <v>65</v>
      </c>
    </row>
  </sheetData>
  <mergeCells count="1">
    <mergeCell ref="B7:C7"/>
  </mergeCells>
  <pageMargins left="0.7" right="0.7" top="0.75" bottom="0.75" header="0.3" footer="0.3"/>
  <pageSetup orientation="portrait" horizontalDpi="1200"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380FB-DD81-4EC6-90BE-419EC9B6F230}">
  <dimension ref="A1:G86"/>
  <sheetViews>
    <sheetView topLeftCell="A74" workbookViewId="0">
      <selection activeCell="D83" sqref="D83"/>
    </sheetView>
  </sheetViews>
  <sheetFormatPr defaultRowHeight="13.2" x14ac:dyDescent="0.25"/>
  <cols>
    <col min="1" max="1" width="23.5546875" customWidth="1"/>
  </cols>
  <sheetData>
    <row r="1" spans="1:7" ht="15" x14ac:dyDescent="0.25">
      <c r="A1" s="282" t="s">
        <v>47</v>
      </c>
    </row>
    <row r="2" spans="1:7" ht="15" x14ac:dyDescent="0.25">
      <c r="A2" s="282" t="s">
        <v>48</v>
      </c>
    </row>
    <row r="3" spans="1:7" ht="15" x14ac:dyDescent="0.25">
      <c r="A3" s="282" t="s">
        <v>289</v>
      </c>
    </row>
    <row r="4" spans="1:7" ht="15" x14ac:dyDescent="0.25">
      <c r="A4" s="282" t="s">
        <v>50</v>
      </c>
    </row>
    <row r="5" spans="1:7" ht="15" x14ac:dyDescent="0.25">
      <c r="A5" s="282" t="s">
        <v>51</v>
      </c>
    </row>
    <row r="6" spans="1:7" ht="15" x14ac:dyDescent="0.25">
      <c r="A6" s="282" t="s">
        <v>52</v>
      </c>
    </row>
    <row r="7" spans="1:7" ht="15" x14ac:dyDescent="0.25">
      <c r="A7" s="282" t="s">
        <v>171</v>
      </c>
      <c r="B7" t="s">
        <v>54</v>
      </c>
      <c r="C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224</v>
      </c>
      <c r="D12">
        <v>3555.6</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1046.8</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190.2</v>
      </c>
      <c r="E17">
        <v>269</v>
      </c>
      <c r="F17">
        <v>0</v>
      </c>
      <c r="G17">
        <v>0</v>
      </c>
    </row>
    <row r="18" spans="1:7" ht="15" x14ac:dyDescent="0.25">
      <c r="A18" s="282" t="s">
        <v>71</v>
      </c>
      <c r="B18">
        <v>0</v>
      </c>
      <c r="C18">
        <v>66</v>
      </c>
      <c r="D18">
        <v>851</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325.8</v>
      </c>
      <c r="C31">
        <v>434.5</v>
      </c>
      <c r="D31">
        <v>1436.7</v>
      </c>
      <c r="E31">
        <v>1376.3</v>
      </c>
      <c r="F31">
        <v>75.2</v>
      </c>
      <c r="G31">
        <v>0</v>
      </c>
    </row>
    <row r="32" spans="1:7" ht="15" x14ac:dyDescent="0.25">
      <c r="A32" s="282" t="s">
        <v>66</v>
      </c>
    </row>
    <row r="33" spans="1:7" ht="15" x14ac:dyDescent="0.25">
      <c r="A33" s="282" t="s">
        <v>79</v>
      </c>
      <c r="B33">
        <v>50</v>
      </c>
      <c r="C33">
        <v>156.9</v>
      </c>
      <c r="D33">
        <v>861.1</v>
      </c>
      <c r="E33">
        <v>893.3</v>
      </c>
      <c r="F33">
        <v>5</v>
      </c>
      <c r="G33">
        <v>0</v>
      </c>
    </row>
    <row r="34" spans="1:7" ht="15" x14ac:dyDescent="0.25">
      <c r="A34" s="282" t="s">
        <v>66</v>
      </c>
    </row>
    <row r="35" spans="1:7" ht="15" x14ac:dyDescent="0.25">
      <c r="A35" s="282" t="s">
        <v>80</v>
      </c>
      <c r="B35">
        <v>1850.6</v>
      </c>
      <c r="C35">
        <v>2034.6</v>
      </c>
      <c r="D35">
        <v>28480.1</v>
      </c>
      <c r="E35">
        <v>25256.1</v>
      </c>
      <c r="F35">
        <v>722</v>
      </c>
      <c r="G35">
        <v>0</v>
      </c>
    </row>
    <row r="36" spans="1:7" ht="15" x14ac:dyDescent="0.25">
      <c r="A36" s="282" t="s">
        <v>66</v>
      </c>
    </row>
    <row r="37" spans="1:7" ht="15" x14ac:dyDescent="0.25">
      <c r="A37" s="282" t="s">
        <v>81</v>
      </c>
      <c r="B37">
        <v>398.3</v>
      </c>
      <c r="C37">
        <v>780.7</v>
      </c>
      <c r="D37">
        <v>2919.1</v>
      </c>
      <c r="E37">
        <v>3765.4</v>
      </c>
      <c r="F37">
        <v>132</v>
      </c>
      <c r="G37">
        <v>0</v>
      </c>
    </row>
    <row r="38" spans="1:7" ht="15" x14ac:dyDescent="0.25">
      <c r="A38" s="282" t="s">
        <v>82</v>
      </c>
      <c r="B38">
        <v>0.2</v>
      </c>
      <c r="C38">
        <v>0</v>
      </c>
      <c r="D38">
        <v>0.1</v>
      </c>
      <c r="E38">
        <v>0</v>
      </c>
      <c r="F38">
        <v>0</v>
      </c>
      <c r="G38">
        <v>0</v>
      </c>
    </row>
    <row r="39" spans="1:7" ht="15" x14ac:dyDescent="0.25">
      <c r="A39" s="282" t="s">
        <v>83</v>
      </c>
      <c r="B39">
        <v>0</v>
      </c>
      <c r="C39">
        <v>55</v>
      </c>
      <c r="D39">
        <v>232.4</v>
      </c>
      <c r="E39">
        <v>633.20000000000005</v>
      </c>
      <c r="F39">
        <v>0</v>
      </c>
      <c r="G39">
        <v>0</v>
      </c>
    </row>
    <row r="40" spans="1:7" ht="15" x14ac:dyDescent="0.25">
      <c r="A40" s="282" t="s">
        <v>85</v>
      </c>
      <c r="B40">
        <v>3.1</v>
      </c>
      <c r="C40">
        <v>0</v>
      </c>
      <c r="D40">
        <v>3.4</v>
      </c>
      <c r="E40">
        <v>0</v>
      </c>
      <c r="F40">
        <v>0</v>
      </c>
      <c r="G40">
        <v>0</v>
      </c>
    </row>
    <row r="41" spans="1:7" ht="15" x14ac:dyDescent="0.25">
      <c r="A41" s="282" t="s">
        <v>86</v>
      </c>
      <c r="B41">
        <v>0.8</v>
      </c>
      <c r="C41">
        <v>0</v>
      </c>
      <c r="D41">
        <v>4.5999999999999996</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148.19999999999999</v>
      </c>
      <c r="C43">
        <v>283.5</v>
      </c>
      <c r="D43">
        <v>868.8</v>
      </c>
      <c r="E43">
        <v>834.6</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29.6</v>
      </c>
      <c r="C46">
        <v>46.9</v>
      </c>
      <c r="D46">
        <v>584.20000000000005</v>
      </c>
      <c r="E46">
        <v>393.4</v>
      </c>
      <c r="F46">
        <v>0</v>
      </c>
      <c r="G46">
        <v>0</v>
      </c>
    </row>
    <row r="47" spans="1:7" ht="15" x14ac:dyDescent="0.25">
      <c r="A47" s="282" t="s">
        <v>92</v>
      </c>
      <c r="B47">
        <v>0</v>
      </c>
      <c r="C47">
        <v>0</v>
      </c>
      <c r="D47">
        <v>12</v>
      </c>
      <c r="E47">
        <v>30.3</v>
      </c>
      <c r="F47">
        <v>0</v>
      </c>
      <c r="G47">
        <v>0</v>
      </c>
    </row>
    <row r="48" spans="1:7" ht="15" x14ac:dyDescent="0.25">
      <c r="A48" s="282" t="s">
        <v>93</v>
      </c>
      <c r="B48">
        <v>27.7</v>
      </c>
      <c r="C48">
        <v>72.900000000000006</v>
      </c>
      <c r="D48">
        <v>144.1</v>
      </c>
      <c r="E48">
        <v>210.6</v>
      </c>
      <c r="F48">
        <v>0</v>
      </c>
      <c r="G48">
        <v>0</v>
      </c>
    </row>
    <row r="49" spans="1:7" ht="15" x14ac:dyDescent="0.25">
      <c r="A49" s="282" t="s">
        <v>94</v>
      </c>
      <c r="B49">
        <v>0</v>
      </c>
      <c r="C49">
        <v>17.2</v>
      </c>
      <c r="D49">
        <v>10.5</v>
      </c>
      <c r="E49">
        <v>25.9</v>
      </c>
      <c r="F49">
        <v>0</v>
      </c>
      <c r="G49">
        <v>0</v>
      </c>
    </row>
    <row r="50" spans="1:7" ht="15" x14ac:dyDescent="0.25">
      <c r="A50" s="282" t="s">
        <v>95</v>
      </c>
      <c r="B50">
        <v>66</v>
      </c>
      <c r="C50">
        <v>55</v>
      </c>
      <c r="D50">
        <v>206.1</v>
      </c>
      <c r="E50">
        <v>585</v>
      </c>
      <c r="F50">
        <v>132</v>
      </c>
      <c r="G50">
        <v>0</v>
      </c>
    </row>
    <row r="51" spans="1:7" ht="15" x14ac:dyDescent="0.25">
      <c r="A51" s="282" t="s">
        <v>96</v>
      </c>
      <c r="B51">
        <v>17.7</v>
      </c>
      <c r="C51">
        <v>19.7</v>
      </c>
      <c r="D51">
        <v>27.9</v>
      </c>
      <c r="E51">
        <v>30</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5.3</v>
      </c>
      <c r="C54">
        <v>4.0999999999999996</v>
      </c>
      <c r="D54">
        <v>3.1</v>
      </c>
      <c r="E54">
        <v>2.7</v>
      </c>
      <c r="F54">
        <v>0</v>
      </c>
      <c r="G54">
        <v>0</v>
      </c>
    </row>
    <row r="55" spans="1:7" ht="15" x14ac:dyDescent="0.25">
      <c r="A55" s="282" t="s">
        <v>100</v>
      </c>
      <c r="B55">
        <v>38.799999999999997</v>
      </c>
      <c r="C55">
        <v>20.8</v>
      </c>
      <c r="D55">
        <v>195.6</v>
      </c>
      <c r="E55">
        <v>551.4</v>
      </c>
      <c r="F55">
        <v>0</v>
      </c>
      <c r="G55">
        <v>0</v>
      </c>
    </row>
    <row r="56" spans="1:7" ht="15" x14ac:dyDescent="0.25">
      <c r="A56" s="282" t="s">
        <v>101</v>
      </c>
      <c r="B56">
        <v>60.7</v>
      </c>
      <c r="C56">
        <v>165</v>
      </c>
      <c r="D56">
        <v>410.6</v>
      </c>
      <c r="E56">
        <v>304.10000000000002</v>
      </c>
      <c r="F56">
        <v>0</v>
      </c>
      <c r="G56">
        <v>0</v>
      </c>
    </row>
    <row r="57" spans="1:7" ht="15" x14ac:dyDescent="0.25">
      <c r="A57" s="282" t="s">
        <v>66</v>
      </c>
    </row>
    <row r="58" spans="1:7" ht="15" x14ac:dyDescent="0.25">
      <c r="A58" s="282" t="s">
        <v>102</v>
      </c>
      <c r="B58">
        <v>360.5</v>
      </c>
      <c r="C58">
        <v>895</v>
      </c>
      <c r="D58">
        <v>1140.2</v>
      </c>
      <c r="E58">
        <v>2701.5</v>
      </c>
      <c r="F58">
        <v>0</v>
      </c>
      <c r="G58">
        <v>0</v>
      </c>
    </row>
    <row r="59" spans="1:7" ht="15" x14ac:dyDescent="0.25">
      <c r="A59" s="282" t="s">
        <v>103</v>
      </c>
      <c r="B59">
        <v>0</v>
      </c>
      <c r="C59">
        <v>42</v>
      </c>
      <c r="D59">
        <v>313.7</v>
      </c>
      <c r="E59">
        <v>131.1</v>
      </c>
      <c r="F59">
        <v>0</v>
      </c>
      <c r="G59">
        <v>0</v>
      </c>
    </row>
    <row r="60" spans="1:7" ht="15" x14ac:dyDescent="0.25">
      <c r="A60" s="282" t="s">
        <v>104</v>
      </c>
      <c r="B60">
        <v>360.5</v>
      </c>
      <c r="C60">
        <v>853</v>
      </c>
      <c r="D60">
        <v>617.29999999999995</v>
      </c>
      <c r="E60">
        <v>2254.9</v>
      </c>
      <c r="F60">
        <v>0</v>
      </c>
      <c r="G60">
        <v>0</v>
      </c>
    </row>
    <row r="61" spans="1:7" ht="15" x14ac:dyDescent="0.25">
      <c r="A61" s="282" t="s">
        <v>257</v>
      </c>
      <c r="B61">
        <v>0</v>
      </c>
      <c r="C61">
        <v>0</v>
      </c>
      <c r="D61">
        <v>0</v>
      </c>
      <c r="E61">
        <v>0.2</v>
      </c>
      <c r="F61">
        <v>0</v>
      </c>
      <c r="G61">
        <v>0</v>
      </c>
    </row>
    <row r="62" spans="1:7" ht="15" x14ac:dyDescent="0.25">
      <c r="A62" s="282" t="s">
        <v>105</v>
      </c>
      <c r="B62">
        <v>0</v>
      </c>
      <c r="C62">
        <v>0</v>
      </c>
      <c r="D62">
        <v>13.6</v>
      </c>
      <c r="E62">
        <v>41.5</v>
      </c>
      <c r="F62">
        <v>0</v>
      </c>
      <c r="G62">
        <v>0</v>
      </c>
    </row>
    <row r="63" spans="1:7" ht="15" x14ac:dyDescent="0.25">
      <c r="A63" s="282" t="s">
        <v>258</v>
      </c>
      <c r="B63">
        <v>0</v>
      </c>
      <c r="C63">
        <v>0</v>
      </c>
      <c r="D63">
        <v>0</v>
      </c>
      <c r="E63">
        <v>0.1</v>
      </c>
      <c r="F63">
        <v>0</v>
      </c>
      <c r="G63">
        <v>0</v>
      </c>
    </row>
    <row r="64" spans="1:7" ht="15" x14ac:dyDescent="0.25">
      <c r="A64" s="282" t="s">
        <v>107</v>
      </c>
      <c r="B64">
        <v>0</v>
      </c>
      <c r="C64">
        <v>0</v>
      </c>
      <c r="D64">
        <v>195.6</v>
      </c>
      <c r="E64">
        <v>273.8</v>
      </c>
      <c r="F64">
        <v>0</v>
      </c>
      <c r="G64">
        <v>0</v>
      </c>
    </row>
    <row r="65" spans="1:7" ht="15" x14ac:dyDescent="0.25">
      <c r="A65" s="282" t="s">
        <v>66</v>
      </c>
    </row>
    <row r="66" spans="1:7" ht="15" x14ac:dyDescent="0.25">
      <c r="A66" s="282" t="s">
        <v>108</v>
      </c>
      <c r="B66">
        <v>1365.5</v>
      </c>
      <c r="C66">
        <v>2333.8000000000002</v>
      </c>
      <c r="D66">
        <v>3515.4</v>
      </c>
      <c r="E66">
        <v>3321.5</v>
      </c>
      <c r="F66">
        <v>1.1000000000000001</v>
      </c>
      <c r="G66">
        <v>0</v>
      </c>
    </row>
    <row r="67" spans="1:7" ht="15" x14ac:dyDescent="0.25">
      <c r="A67" s="282" t="s">
        <v>109</v>
      </c>
      <c r="B67">
        <v>3.5</v>
      </c>
      <c r="C67">
        <v>12.7</v>
      </c>
      <c r="D67">
        <v>13.4</v>
      </c>
      <c r="E67">
        <v>14.4</v>
      </c>
      <c r="F67">
        <v>0</v>
      </c>
      <c r="G67">
        <v>0</v>
      </c>
    </row>
    <row r="68" spans="1:7" ht="15" x14ac:dyDescent="0.25">
      <c r="A68" s="282" t="s">
        <v>111</v>
      </c>
      <c r="B68">
        <v>40</v>
      </c>
      <c r="C68">
        <v>98.5</v>
      </c>
      <c r="D68">
        <v>145.5</v>
      </c>
      <c r="E68">
        <v>146.9</v>
      </c>
      <c r="F68">
        <v>0</v>
      </c>
      <c r="G68">
        <v>0</v>
      </c>
    </row>
    <row r="69" spans="1:7" ht="15" x14ac:dyDescent="0.25">
      <c r="A69" s="282" t="s">
        <v>112</v>
      </c>
      <c r="B69">
        <v>54.1</v>
      </c>
      <c r="C69">
        <v>20.7</v>
      </c>
      <c r="D69">
        <v>70</v>
      </c>
      <c r="E69">
        <v>43.8</v>
      </c>
      <c r="F69">
        <v>1.1000000000000001</v>
      </c>
      <c r="G69">
        <v>0</v>
      </c>
    </row>
    <row r="70" spans="1:7" ht="15" x14ac:dyDescent="0.25">
      <c r="A70" s="282" t="s">
        <v>113</v>
      </c>
      <c r="B70">
        <v>63.4</v>
      </c>
      <c r="C70">
        <v>62</v>
      </c>
      <c r="D70">
        <v>133.80000000000001</v>
      </c>
      <c r="E70">
        <v>213</v>
      </c>
      <c r="F70">
        <v>0</v>
      </c>
      <c r="G70">
        <v>0</v>
      </c>
    </row>
    <row r="71" spans="1:7" ht="15" x14ac:dyDescent="0.25">
      <c r="A71" s="282" t="s">
        <v>114</v>
      </c>
      <c r="B71">
        <v>14.4</v>
      </c>
      <c r="C71">
        <v>8</v>
      </c>
      <c r="D71">
        <v>7.2</v>
      </c>
      <c r="E71">
        <v>12</v>
      </c>
      <c r="F71">
        <v>0</v>
      </c>
      <c r="G71">
        <v>0</v>
      </c>
    </row>
    <row r="72" spans="1:7" ht="15" x14ac:dyDescent="0.25">
      <c r="A72" s="282" t="s">
        <v>115</v>
      </c>
      <c r="B72">
        <v>4.5</v>
      </c>
      <c r="C72">
        <v>4</v>
      </c>
      <c r="D72">
        <v>14.2</v>
      </c>
      <c r="E72">
        <v>23.2</v>
      </c>
      <c r="F72">
        <v>0</v>
      </c>
      <c r="G72">
        <v>0</v>
      </c>
    </row>
    <row r="73" spans="1:7" ht="15" x14ac:dyDescent="0.25">
      <c r="A73" s="282" t="s">
        <v>116</v>
      </c>
      <c r="B73">
        <v>0</v>
      </c>
      <c r="C73">
        <v>6.8</v>
      </c>
      <c r="D73">
        <v>1.7</v>
      </c>
      <c r="E73">
        <v>1.3</v>
      </c>
      <c r="F73">
        <v>0</v>
      </c>
      <c r="G73">
        <v>0</v>
      </c>
    </row>
    <row r="74" spans="1:7" ht="15" x14ac:dyDescent="0.25">
      <c r="A74" s="282" t="s">
        <v>117</v>
      </c>
      <c r="B74">
        <v>1126</v>
      </c>
      <c r="C74">
        <v>2057</v>
      </c>
      <c r="D74">
        <v>2990.2</v>
      </c>
      <c r="E74">
        <v>2692.3</v>
      </c>
      <c r="F74">
        <v>0</v>
      </c>
      <c r="G74">
        <v>0</v>
      </c>
    </row>
    <row r="75" spans="1:7" ht="15" x14ac:dyDescent="0.25">
      <c r="A75" s="282" t="s">
        <v>118</v>
      </c>
      <c r="B75">
        <v>11.2</v>
      </c>
      <c r="C75">
        <v>23.6</v>
      </c>
      <c r="D75">
        <v>25.7</v>
      </c>
      <c r="E75">
        <v>11.5</v>
      </c>
      <c r="F75">
        <v>0</v>
      </c>
      <c r="G75">
        <v>0</v>
      </c>
    </row>
    <row r="76" spans="1:7" ht="15" x14ac:dyDescent="0.25">
      <c r="A76" s="282" t="s">
        <v>119</v>
      </c>
      <c r="B76">
        <v>30</v>
      </c>
      <c r="C76">
        <v>36</v>
      </c>
      <c r="D76">
        <v>72.400000000000006</v>
      </c>
      <c r="E76">
        <v>99.8</v>
      </c>
      <c r="F76">
        <v>0</v>
      </c>
      <c r="G76">
        <v>0</v>
      </c>
    </row>
    <row r="77" spans="1:7" ht="15" x14ac:dyDescent="0.25">
      <c r="A77" s="282" t="s">
        <v>120</v>
      </c>
      <c r="B77">
        <v>0</v>
      </c>
      <c r="C77">
        <v>0</v>
      </c>
      <c r="D77">
        <v>0</v>
      </c>
      <c r="E77" t="s">
        <v>84</v>
      </c>
      <c r="F77">
        <v>0</v>
      </c>
      <c r="G77">
        <v>0</v>
      </c>
    </row>
    <row r="78" spans="1:7" ht="15" x14ac:dyDescent="0.25">
      <c r="A78" s="282" t="s">
        <v>121</v>
      </c>
      <c r="B78">
        <v>18.5</v>
      </c>
      <c r="C78">
        <v>4.5</v>
      </c>
      <c r="D78">
        <v>41.3</v>
      </c>
      <c r="E78">
        <v>63.3</v>
      </c>
      <c r="F78">
        <v>0</v>
      </c>
      <c r="G78">
        <v>0</v>
      </c>
    </row>
    <row r="79" spans="1:7" ht="15" x14ac:dyDescent="0.25">
      <c r="A79" s="282" t="s">
        <v>62</v>
      </c>
      <c r="B79" t="s">
        <v>63</v>
      </c>
      <c r="C79" t="s">
        <v>64</v>
      </c>
      <c r="D79" t="s">
        <v>63</v>
      </c>
      <c r="E79" t="s">
        <v>63</v>
      </c>
      <c r="F79" t="s">
        <v>63</v>
      </c>
      <c r="G79" t="s">
        <v>65</v>
      </c>
    </row>
    <row r="80" spans="1:7" ht="15" x14ac:dyDescent="0.25">
      <c r="A80" s="282" t="s">
        <v>122</v>
      </c>
      <c r="B80">
        <v>4373.6000000000004</v>
      </c>
      <c r="C80">
        <v>6859.5</v>
      </c>
      <c r="D80">
        <v>42117.8</v>
      </c>
      <c r="E80">
        <v>41611.199999999997</v>
      </c>
      <c r="F80">
        <v>935.3</v>
      </c>
      <c r="G80">
        <v>0</v>
      </c>
    </row>
    <row r="81" spans="1:7" ht="15" x14ac:dyDescent="0.25">
      <c r="A81" s="282" t="s">
        <v>123</v>
      </c>
      <c r="B81">
        <v>2230.8000000000002</v>
      </c>
      <c r="C81">
        <v>3900.2</v>
      </c>
      <c r="D81">
        <v>0</v>
      </c>
      <c r="E81">
        <v>0</v>
      </c>
      <c r="F81">
        <v>544.79999999999995</v>
      </c>
      <c r="G81">
        <v>0</v>
      </c>
    </row>
    <row r="82" spans="1:7" ht="15" x14ac:dyDescent="0.25">
      <c r="A82" s="282" t="s">
        <v>62</v>
      </c>
      <c r="B82" t="s">
        <v>63</v>
      </c>
      <c r="C82" t="s">
        <v>64</v>
      </c>
      <c r="D82" t="s">
        <v>63</v>
      </c>
      <c r="E82" t="s">
        <v>63</v>
      </c>
      <c r="F82" t="s">
        <v>63</v>
      </c>
      <c r="G82" t="s">
        <v>65</v>
      </c>
    </row>
    <row r="83" spans="1:7" ht="15" x14ac:dyDescent="0.25">
      <c r="A83" s="282" t="s">
        <v>124</v>
      </c>
      <c r="B83">
        <v>6604.4</v>
      </c>
      <c r="C83">
        <v>10759.6</v>
      </c>
      <c r="D83">
        <v>42117.8</v>
      </c>
      <c r="E83">
        <v>41611.199999999997</v>
      </c>
      <c r="F83">
        <v>1480.1</v>
      </c>
      <c r="G83">
        <v>0</v>
      </c>
    </row>
    <row r="84" spans="1:7" ht="15" x14ac:dyDescent="0.25">
      <c r="A84" s="282" t="s">
        <v>125</v>
      </c>
      <c r="B84" t="s">
        <v>42</v>
      </c>
      <c r="C84" t="s">
        <v>42</v>
      </c>
      <c r="D84">
        <v>1.6</v>
      </c>
      <c r="E84">
        <v>3</v>
      </c>
      <c r="F84" t="s">
        <v>42</v>
      </c>
      <c r="G84" t="s">
        <v>42</v>
      </c>
    </row>
    <row r="85" spans="1:7" ht="15" x14ac:dyDescent="0.25">
      <c r="A85" s="282" t="s">
        <v>126</v>
      </c>
      <c r="B85">
        <v>0.3</v>
      </c>
      <c r="C85">
        <v>0</v>
      </c>
      <c r="D85" t="s">
        <v>42</v>
      </c>
      <c r="E85" t="s">
        <v>42</v>
      </c>
      <c r="F85">
        <v>0</v>
      </c>
      <c r="G85">
        <v>0</v>
      </c>
    </row>
    <row r="86" spans="1:7" ht="15" x14ac:dyDescent="0.25">
      <c r="A86" s="282" t="s">
        <v>62</v>
      </c>
      <c r="B86" t="s">
        <v>63</v>
      </c>
      <c r="C86" t="s">
        <v>64</v>
      </c>
      <c r="D86" t="s">
        <v>63</v>
      </c>
      <c r="E86" t="s">
        <v>63</v>
      </c>
      <c r="F86" t="s">
        <v>63</v>
      </c>
      <c r="G86" t="s">
        <v>65</v>
      </c>
    </row>
  </sheetData>
  <pageMargins left="0.7" right="0.7" top="0.75" bottom="0.75" header="0.3" footer="0.3"/>
  <pageSetup orientation="portrait" horizontalDpi="1200"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1038E-4052-49C1-AA67-6B56C4F9A6FA}">
  <dimension ref="A1:G86"/>
  <sheetViews>
    <sheetView workbookViewId="0">
      <selection activeCell="A49" sqref="A49"/>
    </sheetView>
  </sheetViews>
  <sheetFormatPr defaultRowHeight="13.2" x14ac:dyDescent="0.25"/>
  <cols>
    <col min="1" max="1" width="26.88671875" customWidth="1"/>
    <col min="2" max="2" width="13.6640625" customWidth="1"/>
    <col min="3" max="3" width="11.33203125" customWidth="1"/>
    <col min="4" max="4" width="11.6640625" customWidth="1"/>
    <col min="5" max="5" width="11.44140625" customWidth="1"/>
    <col min="6" max="6" width="12.33203125" customWidth="1"/>
    <col min="7" max="7" width="13.44140625" customWidth="1"/>
  </cols>
  <sheetData>
    <row r="1" spans="1:7" ht="15" x14ac:dyDescent="0.25">
      <c r="A1" s="282" t="s">
        <v>47</v>
      </c>
    </row>
    <row r="2" spans="1:7" ht="15" x14ac:dyDescent="0.25">
      <c r="A2" s="282" t="s">
        <v>48</v>
      </c>
    </row>
    <row r="3" spans="1:7" ht="15" x14ac:dyDescent="0.25">
      <c r="A3" s="282" t="s">
        <v>290</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224</v>
      </c>
      <c r="D12">
        <v>3555.6</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1046.8</v>
      </c>
      <c r="E15">
        <v>729.3</v>
      </c>
      <c r="F15">
        <v>0</v>
      </c>
      <c r="G15">
        <v>0</v>
      </c>
    </row>
    <row r="16" spans="1:7" ht="15" x14ac:dyDescent="0.25">
      <c r="A16" s="282" t="s">
        <v>69</v>
      </c>
      <c r="B16">
        <v>0</v>
      </c>
      <c r="C16">
        <v>0</v>
      </c>
      <c r="D16">
        <v>20.2</v>
      </c>
      <c r="E16">
        <v>39.1</v>
      </c>
      <c r="F16">
        <v>0</v>
      </c>
      <c r="G16">
        <v>0</v>
      </c>
    </row>
    <row r="17" spans="1:7" ht="15" x14ac:dyDescent="0.25">
      <c r="A17" s="282" t="s">
        <v>70</v>
      </c>
      <c r="B17">
        <v>0</v>
      </c>
      <c r="C17">
        <v>92</v>
      </c>
      <c r="D17">
        <v>190.2</v>
      </c>
      <c r="E17">
        <v>269</v>
      </c>
      <c r="F17">
        <v>0</v>
      </c>
      <c r="G17">
        <v>0</v>
      </c>
    </row>
    <row r="18" spans="1:7" ht="15" x14ac:dyDescent="0.25">
      <c r="A18" s="282" t="s">
        <v>71</v>
      </c>
      <c r="B18">
        <v>0</v>
      </c>
      <c r="C18">
        <v>66</v>
      </c>
      <c r="D18">
        <v>851</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355.2</v>
      </c>
      <c r="C31">
        <v>395.6</v>
      </c>
      <c r="D31">
        <v>1337.4</v>
      </c>
      <c r="E31">
        <v>1308.3</v>
      </c>
      <c r="F31">
        <v>40.700000000000003</v>
      </c>
      <c r="G31">
        <v>0</v>
      </c>
    </row>
    <row r="32" spans="1:7" ht="15" x14ac:dyDescent="0.25">
      <c r="A32" s="282" t="s">
        <v>66</v>
      </c>
    </row>
    <row r="33" spans="1:7" ht="15" x14ac:dyDescent="0.25">
      <c r="A33" s="282" t="s">
        <v>79</v>
      </c>
      <c r="B33">
        <v>61.4</v>
      </c>
      <c r="C33">
        <v>153</v>
      </c>
      <c r="D33">
        <v>848.1</v>
      </c>
      <c r="E33">
        <v>880.1</v>
      </c>
      <c r="F33">
        <v>5</v>
      </c>
      <c r="G33">
        <v>0</v>
      </c>
    </row>
    <row r="34" spans="1:7" ht="15" x14ac:dyDescent="0.25">
      <c r="A34" s="282" t="s">
        <v>66</v>
      </c>
    </row>
    <row r="35" spans="1:7" ht="15" x14ac:dyDescent="0.25">
      <c r="A35" s="282" t="s">
        <v>80</v>
      </c>
      <c r="B35">
        <v>1934.2</v>
      </c>
      <c r="C35">
        <v>1242.8</v>
      </c>
      <c r="D35">
        <v>28286.3</v>
      </c>
      <c r="E35">
        <v>24951.599999999999</v>
      </c>
      <c r="F35">
        <v>659</v>
      </c>
      <c r="G35">
        <v>0</v>
      </c>
    </row>
    <row r="36" spans="1:7" ht="15" x14ac:dyDescent="0.25">
      <c r="A36" s="282" t="s">
        <v>66</v>
      </c>
    </row>
    <row r="37" spans="1:7" ht="15" x14ac:dyDescent="0.25">
      <c r="A37" s="282" t="s">
        <v>81</v>
      </c>
      <c r="B37">
        <v>528.1</v>
      </c>
      <c r="C37">
        <v>661.4</v>
      </c>
      <c r="D37">
        <v>2834.8</v>
      </c>
      <c r="E37">
        <v>3583.9</v>
      </c>
      <c r="F37">
        <v>66</v>
      </c>
      <c r="G37">
        <v>0</v>
      </c>
    </row>
    <row r="38" spans="1:7" ht="15" x14ac:dyDescent="0.25">
      <c r="A38" s="282" t="s">
        <v>82</v>
      </c>
      <c r="B38">
        <v>0.2</v>
      </c>
      <c r="C38">
        <v>0</v>
      </c>
      <c r="D38">
        <v>0.1</v>
      </c>
      <c r="E38">
        <v>0</v>
      </c>
      <c r="F38">
        <v>0</v>
      </c>
      <c r="G38">
        <v>0</v>
      </c>
    </row>
    <row r="39" spans="1:7" ht="15" x14ac:dyDescent="0.25">
      <c r="A39" s="282" t="s">
        <v>83</v>
      </c>
      <c r="B39">
        <v>0</v>
      </c>
      <c r="C39">
        <v>55</v>
      </c>
      <c r="D39">
        <v>232.4</v>
      </c>
      <c r="E39">
        <v>576.79999999999995</v>
      </c>
      <c r="F39">
        <v>0</v>
      </c>
      <c r="G39">
        <v>0</v>
      </c>
    </row>
    <row r="40" spans="1:7" ht="15" x14ac:dyDescent="0.25">
      <c r="A40" s="282" t="s">
        <v>85</v>
      </c>
      <c r="B40">
        <v>2</v>
      </c>
      <c r="C40">
        <v>0</v>
      </c>
      <c r="D40">
        <v>2.4</v>
      </c>
      <c r="E40">
        <v>0</v>
      </c>
      <c r="F40">
        <v>0</v>
      </c>
      <c r="G40">
        <v>0</v>
      </c>
    </row>
    <row r="41" spans="1:7" ht="15" x14ac:dyDescent="0.25">
      <c r="A41" s="282" t="s">
        <v>86</v>
      </c>
      <c r="B41">
        <v>0.8</v>
      </c>
      <c r="C41" t="s">
        <v>84</v>
      </c>
      <c r="D41">
        <v>4.5999999999999996</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148.19999999999999</v>
      </c>
      <c r="C43">
        <v>315.60000000000002</v>
      </c>
      <c r="D43">
        <v>818.9</v>
      </c>
      <c r="E43">
        <v>761.4</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29.3</v>
      </c>
      <c r="C46">
        <v>47.2</v>
      </c>
      <c r="D46">
        <v>583.70000000000005</v>
      </c>
      <c r="E46">
        <v>392</v>
      </c>
      <c r="F46">
        <v>0</v>
      </c>
      <c r="G46">
        <v>0</v>
      </c>
    </row>
    <row r="47" spans="1:7" ht="15" x14ac:dyDescent="0.25">
      <c r="A47" s="282" t="s">
        <v>92</v>
      </c>
      <c r="B47">
        <v>0</v>
      </c>
      <c r="C47">
        <v>0</v>
      </c>
      <c r="D47">
        <v>12</v>
      </c>
      <c r="E47">
        <v>30.3</v>
      </c>
      <c r="F47">
        <v>0</v>
      </c>
      <c r="G47">
        <v>0</v>
      </c>
    </row>
    <row r="48" spans="1:7" ht="15" x14ac:dyDescent="0.25">
      <c r="A48" s="282" t="s">
        <v>93</v>
      </c>
      <c r="B48">
        <v>37.799999999999997</v>
      </c>
      <c r="C48">
        <v>81.2</v>
      </c>
      <c r="D48">
        <v>133.30000000000001</v>
      </c>
      <c r="E48">
        <v>173.9</v>
      </c>
      <c r="F48">
        <v>0</v>
      </c>
      <c r="G48">
        <v>0</v>
      </c>
    </row>
    <row r="49" spans="1:7" ht="15" x14ac:dyDescent="0.25">
      <c r="A49" s="282" t="s">
        <v>94</v>
      </c>
      <c r="B49">
        <v>0</v>
      </c>
      <c r="C49">
        <v>18.899999999999999</v>
      </c>
      <c r="D49">
        <v>10.5</v>
      </c>
      <c r="E49">
        <v>22.3</v>
      </c>
      <c r="F49">
        <v>0</v>
      </c>
      <c r="G49">
        <v>0</v>
      </c>
    </row>
    <row r="50" spans="1:7" ht="15" x14ac:dyDescent="0.25">
      <c r="A50" s="282" t="s">
        <v>95</v>
      </c>
      <c r="B50">
        <v>198</v>
      </c>
      <c r="C50">
        <v>0</v>
      </c>
      <c r="D50">
        <v>206.1</v>
      </c>
      <c r="E50">
        <v>585</v>
      </c>
      <c r="F50">
        <v>66</v>
      </c>
      <c r="G50">
        <v>0</v>
      </c>
    </row>
    <row r="51" spans="1:7" ht="15" x14ac:dyDescent="0.25">
      <c r="A51" s="282" t="s">
        <v>96</v>
      </c>
      <c r="B51">
        <v>16.5</v>
      </c>
      <c r="C51">
        <v>18.8</v>
      </c>
      <c r="D51">
        <v>27.2</v>
      </c>
      <c r="E51">
        <v>29</v>
      </c>
      <c r="F51">
        <v>0</v>
      </c>
      <c r="G51">
        <v>0</v>
      </c>
    </row>
    <row r="52" spans="1:7" ht="15" x14ac:dyDescent="0.25">
      <c r="A52" s="282" t="s">
        <v>97</v>
      </c>
      <c r="B52">
        <v>0.2</v>
      </c>
      <c r="C52">
        <v>0</v>
      </c>
      <c r="D52">
        <v>0</v>
      </c>
      <c r="E52">
        <v>0</v>
      </c>
      <c r="F52">
        <v>0</v>
      </c>
      <c r="G52">
        <v>0</v>
      </c>
    </row>
    <row r="53" spans="1:7" ht="15" x14ac:dyDescent="0.25">
      <c r="A53" s="282" t="s">
        <v>98</v>
      </c>
      <c r="B53">
        <v>0</v>
      </c>
      <c r="C53">
        <v>40.1</v>
      </c>
      <c r="D53">
        <v>144</v>
      </c>
      <c r="E53">
        <v>161.69999999999999</v>
      </c>
      <c r="F53">
        <v>0</v>
      </c>
      <c r="G53">
        <v>0</v>
      </c>
    </row>
    <row r="54" spans="1:7" ht="15" x14ac:dyDescent="0.25">
      <c r="A54" s="282" t="s">
        <v>99</v>
      </c>
      <c r="B54">
        <v>5.5</v>
      </c>
      <c r="C54">
        <v>4.0999999999999996</v>
      </c>
      <c r="D54">
        <v>2.9</v>
      </c>
      <c r="E54">
        <v>2.7</v>
      </c>
      <c r="F54">
        <v>0</v>
      </c>
      <c r="G54">
        <v>0</v>
      </c>
    </row>
    <row r="55" spans="1:7" ht="15" x14ac:dyDescent="0.25">
      <c r="A55" s="282" t="s">
        <v>100</v>
      </c>
      <c r="B55">
        <v>40.5</v>
      </c>
      <c r="C55">
        <v>24</v>
      </c>
      <c r="D55">
        <v>188.2</v>
      </c>
      <c r="E55">
        <v>548.20000000000005</v>
      </c>
      <c r="F55">
        <v>0</v>
      </c>
      <c r="G55">
        <v>0</v>
      </c>
    </row>
    <row r="56" spans="1:7" ht="15" x14ac:dyDescent="0.25">
      <c r="A56" s="282" t="s">
        <v>101</v>
      </c>
      <c r="B56">
        <v>49.1</v>
      </c>
      <c r="C56">
        <v>56.2</v>
      </c>
      <c r="D56">
        <v>396.7</v>
      </c>
      <c r="E56">
        <v>298.3</v>
      </c>
      <c r="F56">
        <v>0</v>
      </c>
      <c r="G56">
        <v>0</v>
      </c>
    </row>
    <row r="57" spans="1:7" ht="15" x14ac:dyDescent="0.25">
      <c r="A57" s="282" t="s">
        <v>66</v>
      </c>
    </row>
    <row r="58" spans="1:7" ht="15" x14ac:dyDescent="0.25">
      <c r="A58" s="282" t="s">
        <v>102</v>
      </c>
      <c r="B58">
        <v>360.5</v>
      </c>
      <c r="C58">
        <v>887</v>
      </c>
      <c r="D58">
        <v>1140.2</v>
      </c>
      <c r="E58">
        <v>2528.5</v>
      </c>
      <c r="F58">
        <v>0</v>
      </c>
      <c r="G58">
        <v>0</v>
      </c>
    </row>
    <row r="59" spans="1:7" ht="15" x14ac:dyDescent="0.25">
      <c r="A59" s="282" t="s">
        <v>103</v>
      </c>
      <c r="B59">
        <v>0</v>
      </c>
      <c r="C59">
        <v>42</v>
      </c>
      <c r="D59">
        <v>313.7</v>
      </c>
      <c r="E59">
        <v>131.1</v>
      </c>
      <c r="F59">
        <v>0</v>
      </c>
      <c r="G59">
        <v>0</v>
      </c>
    </row>
    <row r="60" spans="1:7" ht="15" x14ac:dyDescent="0.25">
      <c r="A60" s="282" t="s">
        <v>104</v>
      </c>
      <c r="B60">
        <v>360.5</v>
      </c>
      <c r="C60">
        <v>845</v>
      </c>
      <c r="D60">
        <v>617.29999999999995</v>
      </c>
      <c r="E60">
        <v>2081.9</v>
      </c>
      <c r="F60">
        <v>0</v>
      </c>
      <c r="G60">
        <v>0</v>
      </c>
    </row>
    <row r="61" spans="1:7" ht="15" x14ac:dyDescent="0.25">
      <c r="A61" s="282" t="s">
        <v>257</v>
      </c>
      <c r="B61">
        <v>0</v>
      </c>
      <c r="C61">
        <v>0</v>
      </c>
      <c r="D61">
        <v>0</v>
      </c>
      <c r="E61">
        <v>0.2</v>
      </c>
      <c r="F61">
        <v>0</v>
      </c>
      <c r="G61">
        <v>0</v>
      </c>
    </row>
    <row r="62" spans="1:7" ht="15" x14ac:dyDescent="0.25">
      <c r="A62" s="282" t="s">
        <v>105</v>
      </c>
      <c r="B62">
        <v>0</v>
      </c>
      <c r="C62">
        <v>0</v>
      </c>
      <c r="D62">
        <v>13.6</v>
      </c>
      <c r="E62">
        <v>41.5</v>
      </c>
      <c r="F62">
        <v>0</v>
      </c>
      <c r="G62">
        <v>0</v>
      </c>
    </row>
    <row r="63" spans="1:7" ht="15" x14ac:dyDescent="0.25">
      <c r="A63" s="282" t="s">
        <v>258</v>
      </c>
      <c r="B63">
        <v>0</v>
      </c>
      <c r="C63">
        <v>0</v>
      </c>
      <c r="D63">
        <v>0</v>
      </c>
      <c r="E63">
        <v>0.1</v>
      </c>
      <c r="F63">
        <v>0</v>
      </c>
      <c r="G63">
        <v>0</v>
      </c>
    </row>
    <row r="64" spans="1:7" ht="15" x14ac:dyDescent="0.25">
      <c r="A64" s="282" t="s">
        <v>107</v>
      </c>
      <c r="B64">
        <v>0</v>
      </c>
      <c r="C64">
        <v>0</v>
      </c>
      <c r="D64">
        <v>195.6</v>
      </c>
      <c r="E64">
        <v>273.8</v>
      </c>
      <c r="F64">
        <v>0</v>
      </c>
      <c r="G64">
        <v>0</v>
      </c>
    </row>
    <row r="65" spans="1:7" ht="15" x14ac:dyDescent="0.25">
      <c r="A65" s="282" t="s">
        <v>66</v>
      </c>
    </row>
    <row r="66" spans="1:7" ht="15" x14ac:dyDescent="0.25">
      <c r="A66" s="282" t="s">
        <v>108</v>
      </c>
      <c r="B66">
        <v>1407.8</v>
      </c>
      <c r="C66">
        <v>2260.3000000000002</v>
      </c>
      <c r="D66">
        <v>3393.2</v>
      </c>
      <c r="E66">
        <v>3226.9</v>
      </c>
      <c r="F66">
        <v>1.1000000000000001</v>
      </c>
      <c r="G66">
        <v>0</v>
      </c>
    </row>
    <row r="67" spans="1:7" ht="15" x14ac:dyDescent="0.25">
      <c r="A67" s="282" t="s">
        <v>109</v>
      </c>
      <c r="B67">
        <v>3.5</v>
      </c>
      <c r="C67">
        <v>16.7</v>
      </c>
      <c r="D67">
        <v>13.4</v>
      </c>
      <c r="E67">
        <v>10.4</v>
      </c>
      <c r="F67">
        <v>0</v>
      </c>
      <c r="G67">
        <v>0</v>
      </c>
    </row>
    <row r="68" spans="1:7" ht="15" x14ac:dyDescent="0.25">
      <c r="A68" s="282" t="s">
        <v>111</v>
      </c>
      <c r="B68">
        <v>40</v>
      </c>
      <c r="C68">
        <v>98.5</v>
      </c>
      <c r="D68">
        <v>145.5</v>
      </c>
      <c r="E68">
        <v>146.9</v>
      </c>
      <c r="F68">
        <v>0</v>
      </c>
      <c r="G68">
        <v>0</v>
      </c>
    </row>
    <row r="69" spans="1:7" ht="15" x14ac:dyDescent="0.25">
      <c r="A69" s="282" t="s">
        <v>112</v>
      </c>
      <c r="B69">
        <v>39.799999999999997</v>
      </c>
      <c r="C69">
        <v>18.600000000000001</v>
      </c>
      <c r="D69">
        <v>66.7</v>
      </c>
      <c r="E69">
        <v>41.9</v>
      </c>
      <c r="F69">
        <v>1.1000000000000001</v>
      </c>
      <c r="G69">
        <v>0</v>
      </c>
    </row>
    <row r="70" spans="1:7" ht="15" x14ac:dyDescent="0.25">
      <c r="A70" s="282" t="s">
        <v>113</v>
      </c>
      <c r="B70">
        <v>69.5</v>
      </c>
      <c r="C70">
        <v>59.5</v>
      </c>
      <c r="D70">
        <v>122.7</v>
      </c>
      <c r="E70">
        <v>205.6</v>
      </c>
      <c r="F70">
        <v>0</v>
      </c>
      <c r="G70">
        <v>0</v>
      </c>
    </row>
    <row r="71" spans="1:7" ht="15" x14ac:dyDescent="0.25">
      <c r="A71" s="282" t="s">
        <v>114</v>
      </c>
      <c r="B71">
        <v>14.4</v>
      </c>
      <c r="C71">
        <v>8</v>
      </c>
      <c r="D71">
        <v>7.2</v>
      </c>
      <c r="E71">
        <v>12</v>
      </c>
      <c r="F71">
        <v>0</v>
      </c>
      <c r="G71">
        <v>0</v>
      </c>
    </row>
    <row r="72" spans="1:7" ht="15" x14ac:dyDescent="0.25">
      <c r="A72" s="282" t="s">
        <v>115</v>
      </c>
      <c r="B72">
        <v>4.5</v>
      </c>
      <c r="C72">
        <v>9</v>
      </c>
      <c r="D72">
        <v>14.2</v>
      </c>
      <c r="E72">
        <v>17.7</v>
      </c>
      <c r="F72">
        <v>0</v>
      </c>
      <c r="G72">
        <v>0</v>
      </c>
    </row>
    <row r="73" spans="1:7" ht="15" x14ac:dyDescent="0.25">
      <c r="A73" s="282" t="s">
        <v>116</v>
      </c>
      <c r="B73">
        <v>0</v>
      </c>
      <c r="C73">
        <v>6.8</v>
      </c>
      <c r="D73">
        <v>1.7</v>
      </c>
      <c r="E73">
        <v>1.3</v>
      </c>
      <c r="F73">
        <v>0</v>
      </c>
      <c r="G73">
        <v>0</v>
      </c>
    </row>
    <row r="74" spans="1:7" ht="15" x14ac:dyDescent="0.25">
      <c r="A74" s="282" t="s">
        <v>117</v>
      </c>
      <c r="B74">
        <v>1176.5</v>
      </c>
      <c r="C74">
        <v>1990.1</v>
      </c>
      <c r="D74">
        <v>2882.5</v>
      </c>
      <c r="E74">
        <v>2616.5</v>
      </c>
      <c r="F74">
        <v>0</v>
      </c>
      <c r="G74">
        <v>0</v>
      </c>
    </row>
    <row r="75" spans="1:7" ht="15" x14ac:dyDescent="0.25">
      <c r="A75" s="282" t="s">
        <v>118</v>
      </c>
      <c r="B75">
        <v>11.2</v>
      </c>
      <c r="C75">
        <v>17.600000000000001</v>
      </c>
      <c r="D75">
        <v>25.7</v>
      </c>
      <c r="E75">
        <v>11.5</v>
      </c>
      <c r="F75">
        <v>0</v>
      </c>
      <c r="G75">
        <v>0</v>
      </c>
    </row>
    <row r="76" spans="1:7" ht="15" x14ac:dyDescent="0.25">
      <c r="A76" s="282" t="s">
        <v>119</v>
      </c>
      <c r="B76">
        <v>30</v>
      </c>
      <c r="C76">
        <v>31</v>
      </c>
      <c r="D76">
        <v>72.400000000000006</v>
      </c>
      <c r="E76">
        <v>99.8</v>
      </c>
      <c r="F76">
        <v>0</v>
      </c>
      <c r="G76">
        <v>0</v>
      </c>
    </row>
    <row r="77" spans="1:7" ht="15" x14ac:dyDescent="0.25">
      <c r="A77" s="282" t="s">
        <v>120</v>
      </c>
      <c r="B77">
        <v>0</v>
      </c>
      <c r="C77">
        <v>0</v>
      </c>
      <c r="D77">
        <v>0</v>
      </c>
      <c r="E77" t="s">
        <v>84</v>
      </c>
      <c r="F77">
        <v>0</v>
      </c>
      <c r="G77">
        <v>0</v>
      </c>
    </row>
    <row r="78" spans="1:7" ht="15" x14ac:dyDescent="0.25">
      <c r="A78" s="282" t="s">
        <v>121</v>
      </c>
      <c r="B78">
        <v>18.5</v>
      </c>
      <c r="C78">
        <v>4.5</v>
      </c>
      <c r="D78">
        <v>41.3</v>
      </c>
      <c r="E78">
        <v>63.3</v>
      </c>
      <c r="F78">
        <v>0</v>
      </c>
      <c r="G78">
        <v>0</v>
      </c>
    </row>
    <row r="79" spans="1:7" ht="15" x14ac:dyDescent="0.25">
      <c r="A79" s="282" t="s">
        <v>62</v>
      </c>
      <c r="B79" t="s">
        <v>63</v>
      </c>
      <c r="C79" t="s">
        <v>64</v>
      </c>
      <c r="D79" t="s">
        <v>63</v>
      </c>
      <c r="E79" t="s">
        <v>63</v>
      </c>
      <c r="F79" t="s">
        <v>63</v>
      </c>
      <c r="G79" t="s">
        <v>65</v>
      </c>
    </row>
    <row r="80" spans="1:7" ht="15" x14ac:dyDescent="0.25">
      <c r="A80" s="282" t="s">
        <v>122</v>
      </c>
      <c r="B80">
        <v>4670.2</v>
      </c>
      <c r="C80">
        <v>5824</v>
      </c>
      <c r="D80">
        <v>41605.199999999997</v>
      </c>
      <c r="E80">
        <v>40776.300000000003</v>
      </c>
      <c r="F80">
        <v>771.8</v>
      </c>
      <c r="G80">
        <v>0</v>
      </c>
    </row>
    <row r="81" spans="1:7" ht="15" x14ac:dyDescent="0.25">
      <c r="A81" s="282" t="s">
        <v>123</v>
      </c>
      <c r="B81">
        <v>2538.4</v>
      </c>
      <c r="C81">
        <v>3566.2</v>
      </c>
      <c r="D81">
        <v>0</v>
      </c>
      <c r="E81">
        <v>0</v>
      </c>
      <c r="F81">
        <v>536</v>
      </c>
      <c r="G81">
        <v>0</v>
      </c>
    </row>
    <row r="82" spans="1:7" ht="15" x14ac:dyDescent="0.25">
      <c r="A82" s="282" t="s">
        <v>62</v>
      </c>
      <c r="B82" t="s">
        <v>63</v>
      </c>
      <c r="C82" t="s">
        <v>64</v>
      </c>
      <c r="D82" t="s">
        <v>63</v>
      </c>
      <c r="E82" t="s">
        <v>63</v>
      </c>
      <c r="F82" t="s">
        <v>63</v>
      </c>
      <c r="G82" t="s">
        <v>65</v>
      </c>
    </row>
    <row r="83" spans="1:7" ht="15" x14ac:dyDescent="0.25">
      <c r="A83" s="282" t="s">
        <v>124</v>
      </c>
      <c r="B83">
        <v>7208.6</v>
      </c>
      <c r="C83">
        <v>9390.2000000000007</v>
      </c>
      <c r="D83">
        <v>41605.199999999997</v>
      </c>
      <c r="E83">
        <v>40776.300000000003</v>
      </c>
      <c r="F83">
        <v>1307.8</v>
      </c>
      <c r="G83">
        <v>0</v>
      </c>
    </row>
    <row r="84" spans="1:7" ht="15" x14ac:dyDescent="0.25">
      <c r="A84" s="282" t="s">
        <v>125</v>
      </c>
      <c r="B84" t="s">
        <v>42</v>
      </c>
      <c r="C84" t="s">
        <v>42</v>
      </c>
      <c r="D84">
        <v>1.6</v>
      </c>
      <c r="E84">
        <v>3</v>
      </c>
      <c r="F84" t="s">
        <v>42</v>
      </c>
      <c r="G84" t="s">
        <v>42</v>
      </c>
    </row>
    <row r="85" spans="1:7" ht="15" x14ac:dyDescent="0.25">
      <c r="A85" s="282" t="s">
        <v>126</v>
      </c>
      <c r="B85">
        <v>0.3</v>
      </c>
      <c r="C85">
        <v>0</v>
      </c>
      <c r="D85" t="s">
        <v>42</v>
      </c>
      <c r="E85" t="s">
        <v>42</v>
      </c>
      <c r="F85">
        <v>0</v>
      </c>
      <c r="G85">
        <v>0</v>
      </c>
    </row>
    <row r="86" spans="1:7" ht="15" x14ac:dyDescent="0.25">
      <c r="A86" s="282" t="s">
        <v>62</v>
      </c>
      <c r="B86" t="s">
        <v>63</v>
      </c>
      <c r="C86" t="s">
        <v>64</v>
      </c>
      <c r="D86" t="s">
        <v>63</v>
      </c>
      <c r="E86" t="s">
        <v>63</v>
      </c>
      <c r="F86" t="s">
        <v>63</v>
      </c>
      <c r="G86" t="s">
        <v>65</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975DB-041D-4D15-960D-0EE2033247EC}">
  <dimension ref="A1:G85"/>
  <sheetViews>
    <sheetView workbookViewId="0">
      <selection activeCell="B7" sqref="B7"/>
    </sheetView>
  </sheetViews>
  <sheetFormatPr defaultRowHeight="13.2" x14ac:dyDescent="0.25"/>
  <cols>
    <col min="1" max="1" width="25.88671875" customWidth="1"/>
    <col min="2" max="2" width="14.5546875" customWidth="1"/>
    <col min="4" max="4" width="12.5546875" customWidth="1"/>
    <col min="5" max="5" width="13.109375" customWidth="1"/>
    <col min="6" max="6" width="12" customWidth="1"/>
    <col min="7" max="7" width="10.109375" customWidth="1"/>
  </cols>
  <sheetData>
    <row r="1" spans="1:7" ht="15" x14ac:dyDescent="0.25">
      <c r="A1" s="282" t="s">
        <v>47</v>
      </c>
    </row>
    <row r="2" spans="1:7" ht="15" x14ac:dyDescent="0.25">
      <c r="A2" s="282" t="s">
        <v>48</v>
      </c>
    </row>
    <row r="3" spans="1:7" ht="15" x14ac:dyDescent="0.25">
      <c r="A3" s="282" t="s">
        <v>291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132</v>
      </c>
      <c r="D12">
        <v>3503.3</v>
      </c>
      <c r="E12">
        <v>3852.4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921.6</v>
      </c>
      <c r="E15">
        <v>729.3</v>
      </c>
      <c r="F15">
        <v>0</v>
      </c>
      <c r="G15">
        <v>0</v>
      </c>
    </row>
    <row r="16" spans="1:7" ht="15" x14ac:dyDescent="0.25">
      <c r="A16" s="282" t="s">
        <v>69</v>
      </c>
      <c r="B16">
        <v>0</v>
      </c>
      <c r="C16">
        <v>0</v>
      </c>
      <c r="D16">
        <v>20.2</v>
      </c>
      <c r="E16">
        <v>39.1</v>
      </c>
      <c r="F16">
        <v>0</v>
      </c>
      <c r="G16">
        <v>0</v>
      </c>
    </row>
    <row r="17" spans="1:7" ht="15" x14ac:dyDescent="0.25">
      <c r="A17" s="282" t="s">
        <v>70</v>
      </c>
      <c r="B17">
        <v>0</v>
      </c>
      <c r="C17">
        <v>0</v>
      </c>
      <c r="D17">
        <v>190.2</v>
      </c>
      <c r="E17">
        <v>269</v>
      </c>
      <c r="F17">
        <v>0</v>
      </c>
      <c r="G17">
        <v>0</v>
      </c>
    </row>
    <row r="18" spans="1:7" ht="15" x14ac:dyDescent="0.25">
      <c r="A18" s="282" t="s">
        <v>71</v>
      </c>
      <c r="B18">
        <v>0</v>
      </c>
      <c r="C18">
        <v>66</v>
      </c>
      <c r="D18">
        <v>924</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1273.0999999999999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382.2</v>
      </c>
      <c r="C31">
        <v>482.9</v>
      </c>
      <c r="D31">
        <v>1312.5</v>
      </c>
      <c r="E31">
        <v>1182</v>
      </c>
      <c r="F31">
        <v>40.700000000000003</v>
      </c>
      <c r="G31">
        <v>0</v>
      </c>
    </row>
    <row r="32" spans="1:7" ht="15" x14ac:dyDescent="0.25">
      <c r="A32" s="282" t="s">
        <v>66</v>
      </c>
    </row>
    <row r="33" spans="1:7" ht="15" x14ac:dyDescent="0.25">
      <c r="A33" s="282" t="s">
        <v>79</v>
      </c>
      <c r="B33">
        <v>70</v>
      </c>
      <c r="C33">
        <v>115.6</v>
      </c>
      <c r="D33">
        <v>838</v>
      </c>
      <c r="E33">
        <v>848.1</v>
      </c>
      <c r="F33">
        <v>3</v>
      </c>
      <c r="G33">
        <v>0</v>
      </c>
    </row>
    <row r="34" spans="1:7" ht="15" x14ac:dyDescent="0.25">
      <c r="A34" s="282" t="s">
        <v>66</v>
      </c>
    </row>
    <row r="35" spans="1:7" ht="15" x14ac:dyDescent="0.25">
      <c r="A35" s="282" t="s">
        <v>80</v>
      </c>
      <c r="B35">
        <v>2147.9</v>
      </c>
      <c r="C35">
        <v>1668.4</v>
      </c>
      <c r="D35">
        <v>27854.2</v>
      </c>
      <c r="E35">
        <v>24540.9</v>
      </c>
      <c r="F35">
        <v>527</v>
      </c>
      <c r="G35">
        <v>0</v>
      </c>
    </row>
    <row r="36" spans="1:7" ht="15" x14ac:dyDescent="0.25">
      <c r="A36" s="282" t="s">
        <v>66</v>
      </c>
    </row>
    <row r="37" spans="1:7" ht="15" x14ac:dyDescent="0.25">
      <c r="A37" s="282" t="s">
        <v>81</v>
      </c>
      <c r="B37">
        <v>476.3</v>
      </c>
      <c r="C37">
        <v>670.6</v>
      </c>
      <c r="D37">
        <v>2802.4</v>
      </c>
      <c r="E37">
        <v>3533.2</v>
      </c>
      <c r="F37">
        <v>66</v>
      </c>
      <c r="G37">
        <v>0</v>
      </c>
    </row>
    <row r="38" spans="1:7" ht="15" x14ac:dyDescent="0.25">
      <c r="A38" s="282" t="s">
        <v>82</v>
      </c>
      <c r="B38">
        <v>0.2</v>
      </c>
      <c r="C38">
        <v>0</v>
      </c>
      <c r="D38">
        <v>0.1</v>
      </c>
      <c r="E38">
        <v>0</v>
      </c>
      <c r="F38">
        <v>0</v>
      </c>
      <c r="G38">
        <v>0</v>
      </c>
    </row>
    <row r="39" spans="1:7" ht="15" x14ac:dyDescent="0.25">
      <c r="A39" s="282" t="s">
        <v>83</v>
      </c>
      <c r="B39">
        <v>0</v>
      </c>
      <c r="C39">
        <v>55</v>
      </c>
      <c r="D39">
        <v>232.4</v>
      </c>
      <c r="E39">
        <v>576.79999999999995</v>
      </c>
      <c r="F39">
        <v>0</v>
      </c>
      <c r="G39">
        <v>0</v>
      </c>
    </row>
    <row r="40" spans="1:7" ht="15" x14ac:dyDescent="0.25">
      <c r="A40" s="282" t="s">
        <v>85</v>
      </c>
      <c r="B40">
        <v>2</v>
      </c>
      <c r="C40">
        <v>0</v>
      </c>
      <c r="D40">
        <v>2.4</v>
      </c>
      <c r="E40">
        <v>0</v>
      </c>
      <c r="F40">
        <v>0</v>
      </c>
      <c r="G40">
        <v>0</v>
      </c>
    </row>
    <row r="41" spans="1:7" ht="15" x14ac:dyDescent="0.25">
      <c r="A41" s="282" t="s">
        <v>86</v>
      </c>
      <c r="B41">
        <v>1.1000000000000001</v>
      </c>
      <c r="C41" t="s">
        <v>84</v>
      </c>
      <c r="D41">
        <v>4.2</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148.5</v>
      </c>
      <c r="C43">
        <v>307.3</v>
      </c>
      <c r="D43">
        <v>809</v>
      </c>
      <c r="E43">
        <v>738.6</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30.3</v>
      </c>
      <c r="C46">
        <v>47.5</v>
      </c>
      <c r="D46">
        <v>582.70000000000005</v>
      </c>
      <c r="E46">
        <v>391.8</v>
      </c>
      <c r="F46">
        <v>0</v>
      </c>
      <c r="G46">
        <v>0</v>
      </c>
    </row>
    <row r="47" spans="1:7" ht="15" x14ac:dyDescent="0.25">
      <c r="A47" s="282" t="s">
        <v>92</v>
      </c>
      <c r="B47">
        <v>0</v>
      </c>
      <c r="C47">
        <v>0</v>
      </c>
      <c r="D47">
        <v>12</v>
      </c>
      <c r="E47">
        <v>30.3</v>
      </c>
      <c r="F47">
        <v>0</v>
      </c>
      <c r="G47">
        <v>0</v>
      </c>
    </row>
    <row r="48" spans="1:7" ht="15" x14ac:dyDescent="0.25">
      <c r="A48" s="282" t="s">
        <v>93</v>
      </c>
      <c r="B48">
        <v>45.7</v>
      </c>
      <c r="C48">
        <v>86.5</v>
      </c>
      <c r="D48">
        <v>122.4</v>
      </c>
      <c r="E48">
        <v>158.80000000000001</v>
      </c>
      <c r="F48">
        <v>0</v>
      </c>
      <c r="G48">
        <v>0</v>
      </c>
    </row>
    <row r="49" spans="1:7" ht="15" x14ac:dyDescent="0.25">
      <c r="A49" s="282" t="s">
        <v>94</v>
      </c>
      <c r="B49">
        <v>0</v>
      </c>
      <c r="C49">
        <v>21.2</v>
      </c>
      <c r="D49">
        <v>10.5</v>
      </c>
      <c r="E49">
        <v>19.899999999999999</v>
      </c>
      <c r="F49">
        <v>0</v>
      </c>
      <c r="G49">
        <v>0</v>
      </c>
    </row>
    <row r="50" spans="1:7" ht="15" x14ac:dyDescent="0.25">
      <c r="A50" s="282" t="s">
        <v>95</v>
      </c>
      <c r="B50">
        <v>132</v>
      </c>
      <c r="C50">
        <v>0</v>
      </c>
      <c r="D50">
        <v>206.1</v>
      </c>
      <c r="E50">
        <v>585</v>
      </c>
      <c r="F50">
        <v>66</v>
      </c>
      <c r="G50">
        <v>0</v>
      </c>
    </row>
    <row r="51" spans="1:7" ht="15" x14ac:dyDescent="0.25">
      <c r="A51" s="282" t="s">
        <v>96</v>
      </c>
      <c r="B51">
        <v>15.1</v>
      </c>
      <c r="C51">
        <v>19.399999999999999</v>
      </c>
      <c r="D51">
        <v>26.4</v>
      </c>
      <c r="E51">
        <v>28.4</v>
      </c>
      <c r="F51">
        <v>0</v>
      </c>
      <c r="G51">
        <v>0</v>
      </c>
    </row>
    <row r="52" spans="1:7" ht="15" x14ac:dyDescent="0.25">
      <c r="A52" s="282" t="s">
        <v>98</v>
      </c>
      <c r="B52">
        <v>0</v>
      </c>
      <c r="C52">
        <v>40.1</v>
      </c>
      <c r="D52">
        <v>144</v>
      </c>
      <c r="E52">
        <v>161.69999999999999</v>
      </c>
      <c r="F52">
        <v>0</v>
      </c>
      <c r="G52">
        <v>0</v>
      </c>
    </row>
    <row r="53" spans="1:7" ht="15" x14ac:dyDescent="0.25">
      <c r="A53" s="282" t="s">
        <v>99</v>
      </c>
      <c r="B53">
        <v>5.9</v>
      </c>
      <c r="C53">
        <v>4.0999999999999996</v>
      </c>
      <c r="D53">
        <v>2.5</v>
      </c>
      <c r="E53">
        <v>2.7</v>
      </c>
      <c r="F53">
        <v>0</v>
      </c>
      <c r="G53">
        <v>0</v>
      </c>
    </row>
    <row r="54" spans="1:7" ht="15" x14ac:dyDescent="0.25">
      <c r="A54" s="282" t="s">
        <v>100</v>
      </c>
      <c r="B54">
        <v>42</v>
      </c>
      <c r="C54">
        <v>25.9</v>
      </c>
      <c r="D54">
        <v>186.2</v>
      </c>
      <c r="E54">
        <v>546.20000000000005</v>
      </c>
      <c r="F54">
        <v>0</v>
      </c>
      <c r="G54">
        <v>0</v>
      </c>
    </row>
    <row r="55" spans="1:7" ht="15" x14ac:dyDescent="0.25">
      <c r="A55" s="282" t="s">
        <v>101</v>
      </c>
      <c r="B55">
        <v>53.5</v>
      </c>
      <c r="C55">
        <v>63.4</v>
      </c>
      <c r="D55">
        <v>389.6</v>
      </c>
      <c r="E55">
        <v>290.7</v>
      </c>
      <c r="F55">
        <v>0</v>
      </c>
      <c r="G55">
        <v>0</v>
      </c>
    </row>
    <row r="56" spans="1:7" ht="15" x14ac:dyDescent="0.25">
      <c r="A56" s="282" t="s">
        <v>66</v>
      </c>
    </row>
    <row r="57" spans="1:7" ht="15" x14ac:dyDescent="0.25">
      <c r="A57" s="282" t="s">
        <v>102</v>
      </c>
      <c r="B57">
        <v>366.5</v>
      </c>
      <c r="C57">
        <v>709</v>
      </c>
      <c r="D57">
        <v>1091.0999999999999</v>
      </c>
      <c r="E57">
        <v>2528.5</v>
      </c>
      <c r="F57">
        <v>0</v>
      </c>
      <c r="G57">
        <v>0</v>
      </c>
    </row>
    <row r="58" spans="1:7" ht="15" x14ac:dyDescent="0.25">
      <c r="A58" s="282" t="s">
        <v>103</v>
      </c>
      <c r="B58">
        <v>0</v>
      </c>
      <c r="C58">
        <v>42</v>
      </c>
      <c r="D58">
        <v>271.60000000000002</v>
      </c>
      <c r="E58">
        <v>131.1</v>
      </c>
      <c r="F58">
        <v>0</v>
      </c>
      <c r="G58">
        <v>0</v>
      </c>
    </row>
    <row r="59" spans="1:7" ht="15" x14ac:dyDescent="0.25">
      <c r="A59" s="282" t="s">
        <v>104</v>
      </c>
      <c r="B59">
        <v>360.5</v>
      </c>
      <c r="C59">
        <v>667</v>
      </c>
      <c r="D59">
        <v>617.29999999999995</v>
      </c>
      <c r="E59">
        <v>2081.9</v>
      </c>
      <c r="F59">
        <v>0</v>
      </c>
      <c r="G59">
        <v>0</v>
      </c>
    </row>
    <row r="60" spans="1:7" ht="15" x14ac:dyDescent="0.25">
      <c r="A60" s="282" t="s">
        <v>257</v>
      </c>
      <c r="B60">
        <v>0</v>
      </c>
      <c r="C60">
        <v>0</v>
      </c>
      <c r="D60">
        <v>0</v>
      </c>
      <c r="E60">
        <v>0.2</v>
      </c>
      <c r="F60">
        <v>0</v>
      </c>
      <c r="G60">
        <v>0</v>
      </c>
    </row>
    <row r="61" spans="1:7" ht="15" x14ac:dyDescent="0.25">
      <c r="A61" s="282" t="s">
        <v>105</v>
      </c>
      <c r="B61">
        <v>6</v>
      </c>
      <c r="C61">
        <v>0</v>
      </c>
      <c r="D61">
        <v>6.6</v>
      </c>
      <c r="E61">
        <v>41.5</v>
      </c>
      <c r="F61">
        <v>0</v>
      </c>
      <c r="G61">
        <v>0</v>
      </c>
    </row>
    <row r="62" spans="1:7" ht="15" x14ac:dyDescent="0.25">
      <c r="A62" s="282" t="s">
        <v>258</v>
      </c>
      <c r="B62">
        <v>0</v>
      </c>
      <c r="C62">
        <v>0</v>
      </c>
      <c r="D62">
        <v>0</v>
      </c>
      <c r="E62">
        <v>0.1</v>
      </c>
      <c r="F62">
        <v>0</v>
      </c>
      <c r="G62">
        <v>0</v>
      </c>
    </row>
    <row r="63" spans="1:7" ht="15" x14ac:dyDescent="0.25">
      <c r="A63" s="282" t="s">
        <v>107</v>
      </c>
      <c r="B63">
        <v>0</v>
      </c>
      <c r="C63">
        <v>0</v>
      </c>
      <c r="D63">
        <v>195.6</v>
      </c>
      <c r="E63">
        <v>273.8</v>
      </c>
      <c r="F63">
        <v>0</v>
      </c>
      <c r="G63">
        <v>0</v>
      </c>
    </row>
    <row r="64" spans="1:7" ht="15" x14ac:dyDescent="0.25">
      <c r="A64" s="282" t="s">
        <v>66</v>
      </c>
    </row>
    <row r="65" spans="1:7" ht="15" x14ac:dyDescent="0.25">
      <c r="A65" s="282" t="s">
        <v>108</v>
      </c>
      <c r="B65">
        <v>1423.9</v>
      </c>
      <c r="C65">
        <v>2285.3000000000002</v>
      </c>
      <c r="D65">
        <v>3238.6</v>
      </c>
      <c r="E65">
        <v>3095.6</v>
      </c>
      <c r="F65">
        <v>1.1000000000000001</v>
      </c>
      <c r="G65">
        <v>0</v>
      </c>
    </row>
    <row r="66" spans="1:7" ht="15" x14ac:dyDescent="0.25">
      <c r="A66" s="282" t="s">
        <v>109</v>
      </c>
      <c r="B66">
        <v>6.8</v>
      </c>
      <c r="C66">
        <v>4</v>
      </c>
      <c r="D66">
        <v>9.9</v>
      </c>
      <c r="E66">
        <v>10.4</v>
      </c>
      <c r="F66">
        <v>0</v>
      </c>
      <c r="G66">
        <v>0</v>
      </c>
    </row>
    <row r="67" spans="1:7" ht="15" x14ac:dyDescent="0.25">
      <c r="A67" s="282" t="s">
        <v>111</v>
      </c>
      <c r="B67">
        <v>54</v>
      </c>
      <c r="C67">
        <v>113.5</v>
      </c>
      <c r="D67">
        <v>131.69999999999999</v>
      </c>
      <c r="E67">
        <v>133.19999999999999</v>
      </c>
      <c r="F67">
        <v>0</v>
      </c>
      <c r="G67">
        <v>0</v>
      </c>
    </row>
    <row r="68" spans="1:7" ht="15" x14ac:dyDescent="0.25">
      <c r="A68" s="282" t="s">
        <v>112</v>
      </c>
      <c r="B68">
        <v>38</v>
      </c>
      <c r="C68">
        <v>19.399999999999999</v>
      </c>
      <c r="D68">
        <v>65.8</v>
      </c>
      <c r="E68">
        <v>41.1</v>
      </c>
      <c r="F68">
        <v>1.1000000000000001</v>
      </c>
      <c r="G68">
        <v>0</v>
      </c>
    </row>
    <row r="69" spans="1:7" ht="15" x14ac:dyDescent="0.25">
      <c r="A69" s="282" t="s">
        <v>113</v>
      </c>
      <c r="B69">
        <v>35.6</v>
      </c>
      <c r="C69">
        <v>67</v>
      </c>
      <c r="D69">
        <v>107</v>
      </c>
      <c r="E69">
        <v>170.2</v>
      </c>
      <c r="F69">
        <v>0</v>
      </c>
      <c r="G69">
        <v>0</v>
      </c>
    </row>
    <row r="70" spans="1:7" ht="15" x14ac:dyDescent="0.25">
      <c r="A70" s="282" t="s">
        <v>114</v>
      </c>
      <c r="B70">
        <v>14.4</v>
      </c>
      <c r="C70">
        <v>8</v>
      </c>
      <c r="D70">
        <v>7.2</v>
      </c>
      <c r="E70">
        <v>12</v>
      </c>
      <c r="F70">
        <v>0</v>
      </c>
      <c r="G70">
        <v>0</v>
      </c>
    </row>
    <row r="71" spans="1:7" ht="15" x14ac:dyDescent="0.25">
      <c r="A71" s="282" t="s">
        <v>115</v>
      </c>
      <c r="B71">
        <v>4.5</v>
      </c>
      <c r="C71">
        <v>5</v>
      </c>
      <c r="D71">
        <v>14.2</v>
      </c>
      <c r="E71">
        <v>17.7</v>
      </c>
      <c r="F71">
        <v>0</v>
      </c>
      <c r="G71">
        <v>0</v>
      </c>
    </row>
    <row r="72" spans="1:7" ht="15" x14ac:dyDescent="0.25">
      <c r="A72" s="282" t="s">
        <v>116</v>
      </c>
      <c r="B72">
        <v>0</v>
      </c>
      <c r="C72">
        <v>6.8</v>
      </c>
      <c r="D72">
        <v>1.7</v>
      </c>
      <c r="E72">
        <v>1.3</v>
      </c>
      <c r="F72">
        <v>0</v>
      </c>
      <c r="G72">
        <v>0</v>
      </c>
    </row>
    <row r="73" spans="1:7" ht="15" x14ac:dyDescent="0.25">
      <c r="A73" s="282" t="s">
        <v>117</v>
      </c>
      <c r="B73">
        <v>1190.5</v>
      </c>
      <c r="C73">
        <v>2008.5</v>
      </c>
      <c r="D73">
        <v>2777.2</v>
      </c>
      <c r="E73">
        <v>2535.1999999999998</v>
      </c>
      <c r="F73">
        <v>0</v>
      </c>
      <c r="G73">
        <v>0</v>
      </c>
    </row>
    <row r="74" spans="1:7" ht="15" x14ac:dyDescent="0.25">
      <c r="A74" s="282" t="s">
        <v>118</v>
      </c>
      <c r="B74">
        <v>11.2</v>
      </c>
      <c r="C74">
        <v>17.600000000000001</v>
      </c>
      <c r="D74">
        <v>25.7</v>
      </c>
      <c r="E74">
        <v>11.5</v>
      </c>
      <c r="F74">
        <v>0</v>
      </c>
      <c r="G74">
        <v>0</v>
      </c>
    </row>
    <row r="75" spans="1:7" ht="15" x14ac:dyDescent="0.25">
      <c r="A75" s="282" t="s">
        <v>119</v>
      </c>
      <c r="B75">
        <v>30</v>
      </c>
      <c r="C75">
        <v>31</v>
      </c>
      <c r="D75">
        <v>72.400000000000006</v>
      </c>
      <c r="E75">
        <v>99.8</v>
      </c>
      <c r="F75">
        <v>0</v>
      </c>
      <c r="G75">
        <v>0</v>
      </c>
    </row>
    <row r="76" spans="1:7" ht="15" x14ac:dyDescent="0.25">
      <c r="A76" s="282" t="s">
        <v>120</v>
      </c>
      <c r="B76">
        <v>0</v>
      </c>
      <c r="C76">
        <v>0</v>
      </c>
      <c r="D76">
        <v>0</v>
      </c>
      <c r="E76" t="s">
        <v>84</v>
      </c>
      <c r="F76">
        <v>0</v>
      </c>
      <c r="G76">
        <v>0</v>
      </c>
    </row>
    <row r="77" spans="1:7" ht="15" x14ac:dyDescent="0.25">
      <c r="A77" s="282" t="s">
        <v>121</v>
      </c>
      <c r="B77">
        <v>39</v>
      </c>
      <c r="C77">
        <v>4.5</v>
      </c>
      <c r="D77">
        <v>25.9</v>
      </c>
      <c r="E77">
        <v>63.3</v>
      </c>
      <c r="F77">
        <v>0</v>
      </c>
      <c r="G77">
        <v>0</v>
      </c>
    </row>
    <row r="78" spans="1:7" ht="15" x14ac:dyDescent="0.25">
      <c r="A78" s="282" t="s">
        <v>62</v>
      </c>
      <c r="B78" t="s">
        <v>63</v>
      </c>
      <c r="C78" t="s">
        <v>64</v>
      </c>
      <c r="D78" t="s">
        <v>63</v>
      </c>
      <c r="E78" t="s">
        <v>63</v>
      </c>
      <c r="F78" t="s">
        <v>63</v>
      </c>
      <c r="G78" t="s">
        <v>65</v>
      </c>
    </row>
    <row r="79" spans="1:7" ht="15" x14ac:dyDescent="0.25">
      <c r="A79" s="282" t="s">
        <v>122</v>
      </c>
      <c r="B79">
        <v>4889.7</v>
      </c>
      <c r="C79">
        <v>6063.9</v>
      </c>
      <c r="D79">
        <v>40849.599999999999</v>
      </c>
      <c r="E79">
        <v>40025.300000000003</v>
      </c>
      <c r="F79">
        <v>637.79999999999995</v>
      </c>
      <c r="G79">
        <v>0</v>
      </c>
    </row>
    <row r="80" spans="1:7" ht="15" x14ac:dyDescent="0.25">
      <c r="A80" s="282" t="s">
        <v>123</v>
      </c>
      <c r="B80">
        <v>2839</v>
      </c>
      <c r="C80">
        <v>3220.3</v>
      </c>
      <c r="D80">
        <v>0</v>
      </c>
      <c r="E80">
        <v>0</v>
      </c>
      <c r="F80">
        <v>536</v>
      </c>
      <c r="G80">
        <v>0</v>
      </c>
    </row>
    <row r="81" spans="1:7" ht="15" x14ac:dyDescent="0.25">
      <c r="A81" s="282" t="s">
        <v>62</v>
      </c>
      <c r="B81" t="s">
        <v>63</v>
      </c>
      <c r="C81" t="s">
        <v>64</v>
      </c>
      <c r="D81" t="s">
        <v>63</v>
      </c>
      <c r="E81" t="s">
        <v>63</v>
      </c>
      <c r="F81" t="s">
        <v>63</v>
      </c>
      <c r="G81" t="s">
        <v>65</v>
      </c>
    </row>
    <row r="82" spans="1:7" ht="15" x14ac:dyDescent="0.25">
      <c r="A82" s="282" t="s">
        <v>124</v>
      </c>
      <c r="B82">
        <v>7728.7</v>
      </c>
      <c r="C82">
        <v>9284.1</v>
      </c>
      <c r="D82">
        <v>40849.599999999999</v>
      </c>
      <c r="E82">
        <v>40025.300000000003</v>
      </c>
      <c r="F82">
        <v>1173.8</v>
      </c>
      <c r="G82">
        <v>0</v>
      </c>
    </row>
    <row r="83" spans="1:7" ht="15" x14ac:dyDescent="0.25">
      <c r="A83" s="282" t="s">
        <v>125</v>
      </c>
      <c r="B83" t="s">
        <v>42</v>
      </c>
      <c r="C83" t="s">
        <v>42</v>
      </c>
      <c r="D83">
        <v>1.6</v>
      </c>
      <c r="E83">
        <v>3</v>
      </c>
      <c r="F83" t="s">
        <v>42</v>
      </c>
      <c r="G83" t="s">
        <v>42</v>
      </c>
    </row>
    <row r="84" spans="1:7" ht="15" x14ac:dyDescent="0.25">
      <c r="A84" s="282" t="s">
        <v>126</v>
      </c>
      <c r="B84">
        <v>0.3</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8999-E2A8-4198-AB72-C05DADBAA5EA}">
  <dimension ref="A1:G85"/>
  <sheetViews>
    <sheetView topLeftCell="A10" workbookViewId="0">
      <selection activeCell="B7" sqref="B7"/>
    </sheetView>
  </sheetViews>
  <sheetFormatPr defaultRowHeight="13.2" x14ac:dyDescent="0.25"/>
  <cols>
    <col min="1" max="1" width="28.6640625" customWidth="1"/>
    <col min="2" max="2" width="11.109375" customWidth="1"/>
    <col min="3" max="4" width="11.44140625" customWidth="1"/>
    <col min="5" max="5" width="13.5546875" customWidth="1"/>
    <col min="6" max="6" width="12.33203125" customWidth="1"/>
    <col min="7" max="7" width="10.33203125" customWidth="1"/>
  </cols>
  <sheetData>
    <row r="1" spans="1:7" ht="15" x14ac:dyDescent="0.25">
      <c r="A1" s="282" t="s">
        <v>47</v>
      </c>
    </row>
    <row r="2" spans="1:7" ht="15" x14ac:dyDescent="0.25">
      <c r="A2" s="282" t="s">
        <v>48</v>
      </c>
    </row>
    <row r="3" spans="1:7" ht="15" x14ac:dyDescent="0.25">
      <c r="A3" s="282" t="s">
        <v>292</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132</v>
      </c>
      <c r="D12">
        <v>3310.4</v>
      </c>
      <c r="E12">
        <v>3712.7</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797.3</v>
      </c>
      <c r="E15">
        <v>660.5</v>
      </c>
      <c r="F15">
        <v>0</v>
      </c>
      <c r="G15">
        <v>0</v>
      </c>
    </row>
    <row r="16" spans="1:7" ht="15" x14ac:dyDescent="0.25">
      <c r="A16" s="282" t="s">
        <v>69</v>
      </c>
      <c r="B16">
        <v>0</v>
      </c>
      <c r="C16">
        <v>0</v>
      </c>
      <c r="D16">
        <v>20.2</v>
      </c>
      <c r="E16">
        <v>39.1</v>
      </c>
      <c r="F16">
        <v>0</v>
      </c>
      <c r="G16">
        <v>0</v>
      </c>
    </row>
    <row r="17" spans="1:7" ht="15" x14ac:dyDescent="0.25">
      <c r="A17" s="282" t="s">
        <v>70</v>
      </c>
      <c r="B17">
        <v>0</v>
      </c>
      <c r="C17">
        <v>0</v>
      </c>
      <c r="D17">
        <v>190.2</v>
      </c>
      <c r="E17">
        <v>229</v>
      </c>
      <c r="F17">
        <v>0</v>
      </c>
      <c r="G17">
        <v>0</v>
      </c>
    </row>
    <row r="18" spans="1:7" ht="15" x14ac:dyDescent="0.25">
      <c r="A18" s="282" t="s">
        <v>71</v>
      </c>
      <c r="B18">
        <v>0</v>
      </c>
      <c r="C18">
        <v>66</v>
      </c>
      <c r="D18">
        <v>855.5</v>
      </c>
      <c r="E18">
        <v>992.1</v>
      </c>
      <c r="F18">
        <v>0</v>
      </c>
      <c r="G18">
        <v>0</v>
      </c>
    </row>
    <row r="19" spans="1:7" ht="15" x14ac:dyDescent="0.25">
      <c r="A19" s="282" t="s">
        <v>72</v>
      </c>
      <c r="B19">
        <v>23</v>
      </c>
      <c r="C19">
        <v>0</v>
      </c>
      <c r="D19">
        <v>111.3</v>
      </c>
      <c r="E19">
        <v>291.8</v>
      </c>
      <c r="F19">
        <v>0</v>
      </c>
      <c r="G19">
        <v>0</v>
      </c>
    </row>
    <row r="20" spans="1:7" ht="15" x14ac:dyDescent="0.25">
      <c r="A20" s="282" t="s">
        <v>256</v>
      </c>
      <c r="B20">
        <v>0</v>
      </c>
      <c r="C20">
        <v>0</v>
      </c>
      <c r="D20">
        <v>0</v>
      </c>
      <c r="E20">
        <v>35</v>
      </c>
      <c r="F20">
        <v>0</v>
      </c>
      <c r="G20">
        <v>0</v>
      </c>
    </row>
    <row r="21" spans="1:7" ht="15" x14ac:dyDescent="0.25">
      <c r="A21" s="282" t="s">
        <v>73</v>
      </c>
      <c r="B21" t="s">
        <v>84</v>
      </c>
      <c r="C21">
        <v>66</v>
      </c>
      <c r="D21">
        <v>1147.0999999999999</v>
      </c>
      <c r="E21">
        <v>1242.2</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375.3</v>
      </c>
      <c r="C31">
        <v>464.9</v>
      </c>
      <c r="D31">
        <v>1296.8</v>
      </c>
      <c r="E31">
        <v>1124.2</v>
      </c>
      <c r="F31">
        <v>29</v>
      </c>
      <c r="G31">
        <v>0</v>
      </c>
    </row>
    <row r="32" spans="1:7" ht="15" x14ac:dyDescent="0.25">
      <c r="A32" s="282" t="s">
        <v>66</v>
      </c>
    </row>
    <row r="33" spans="1:7" ht="15" x14ac:dyDescent="0.25">
      <c r="A33" s="282" t="s">
        <v>79</v>
      </c>
      <c r="B33">
        <v>73.400000000000006</v>
      </c>
      <c r="C33">
        <v>109.1</v>
      </c>
      <c r="D33">
        <v>823.6</v>
      </c>
      <c r="E33">
        <v>831.5</v>
      </c>
      <c r="F33">
        <v>3</v>
      </c>
      <c r="G33">
        <v>0</v>
      </c>
    </row>
    <row r="34" spans="1:7" ht="15" x14ac:dyDescent="0.25">
      <c r="A34" s="282" t="s">
        <v>66</v>
      </c>
    </row>
    <row r="35" spans="1:7" ht="15" x14ac:dyDescent="0.25">
      <c r="A35" s="282" t="s">
        <v>80</v>
      </c>
      <c r="B35">
        <v>3029.5</v>
      </c>
      <c r="C35">
        <v>1770</v>
      </c>
      <c r="D35">
        <v>26796.400000000001</v>
      </c>
      <c r="E35">
        <v>24147.9</v>
      </c>
      <c r="F35">
        <v>527</v>
      </c>
      <c r="G35">
        <v>0</v>
      </c>
    </row>
    <row r="36" spans="1:7" ht="15" x14ac:dyDescent="0.25">
      <c r="A36" s="282" t="s">
        <v>66</v>
      </c>
    </row>
    <row r="37" spans="1:7" ht="15" x14ac:dyDescent="0.25">
      <c r="A37" s="282" t="s">
        <v>81</v>
      </c>
      <c r="B37">
        <v>492.2</v>
      </c>
      <c r="C37">
        <v>688.8</v>
      </c>
      <c r="D37">
        <v>2591.9</v>
      </c>
      <c r="E37">
        <v>3434.1</v>
      </c>
      <c r="F37">
        <v>66</v>
      </c>
      <c r="G37">
        <v>0</v>
      </c>
    </row>
    <row r="38" spans="1:7" ht="15" x14ac:dyDescent="0.25">
      <c r="A38" s="282" t="s">
        <v>82</v>
      </c>
      <c r="B38">
        <v>0.2</v>
      </c>
      <c r="C38">
        <v>0</v>
      </c>
      <c r="D38">
        <v>0.1</v>
      </c>
      <c r="E38">
        <v>0</v>
      </c>
      <c r="F38">
        <v>0</v>
      </c>
      <c r="G38">
        <v>0</v>
      </c>
    </row>
    <row r="39" spans="1:7" ht="15" x14ac:dyDescent="0.25">
      <c r="A39" s="282" t="s">
        <v>83</v>
      </c>
      <c r="B39">
        <v>0</v>
      </c>
      <c r="C39">
        <v>55</v>
      </c>
      <c r="D39">
        <v>232.4</v>
      </c>
      <c r="E39">
        <v>576.79999999999995</v>
      </c>
      <c r="F39">
        <v>0</v>
      </c>
      <c r="G39">
        <v>0</v>
      </c>
    </row>
    <row r="40" spans="1:7" ht="15" x14ac:dyDescent="0.25">
      <c r="A40" s="282" t="s">
        <v>85</v>
      </c>
      <c r="B40">
        <v>2</v>
      </c>
      <c r="C40">
        <v>0</v>
      </c>
      <c r="D40">
        <v>2.4</v>
      </c>
      <c r="E40">
        <v>0</v>
      </c>
      <c r="F40">
        <v>0</v>
      </c>
      <c r="G40">
        <v>0</v>
      </c>
    </row>
    <row r="41" spans="1:7" ht="15" x14ac:dyDescent="0.25">
      <c r="A41" s="282" t="s">
        <v>86</v>
      </c>
      <c r="B41">
        <v>2.1</v>
      </c>
      <c r="C41" t="s">
        <v>84</v>
      </c>
      <c r="D41">
        <v>3.3</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151.9</v>
      </c>
      <c r="C43">
        <v>334.4</v>
      </c>
      <c r="D43">
        <v>724.3</v>
      </c>
      <c r="E43">
        <v>703.9</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32.4</v>
      </c>
      <c r="C46">
        <v>47.5</v>
      </c>
      <c r="D46">
        <v>532.4</v>
      </c>
      <c r="E46">
        <v>343.6</v>
      </c>
      <c r="F46">
        <v>0</v>
      </c>
      <c r="G46">
        <v>0</v>
      </c>
    </row>
    <row r="47" spans="1:7" ht="15" x14ac:dyDescent="0.25">
      <c r="A47" s="282" t="s">
        <v>92</v>
      </c>
      <c r="B47">
        <v>0</v>
      </c>
      <c r="C47">
        <v>0</v>
      </c>
      <c r="D47">
        <v>12</v>
      </c>
      <c r="E47">
        <v>30.3</v>
      </c>
      <c r="F47">
        <v>0</v>
      </c>
      <c r="G47">
        <v>0</v>
      </c>
    </row>
    <row r="48" spans="1:7" ht="15" x14ac:dyDescent="0.25">
      <c r="A48" s="282" t="s">
        <v>93</v>
      </c>
      <c r="B48">
        <v>52.5</v>
      </c>
      <c r="C48">
        <v>82.1</v>
      </c>
      <c r="D48">
        <v>102.4</v>
      </c>
      <c r="E48">
        <v>154.9</v>
      </c>
      <c r="F48">
        <v>0</v>
      </c>
      <c r="G48">
        <v>0</v>
      </c>
    </row>
    <row r="49" spans="1:7" ht="15" x14ac:dyDescent="0.25">
      <c r="A49" s="282" t="s">
        <v>94</v>
      </c>
      <c r="B49">
        <v>0</v>
      </c>
      <c r="C49">
        <v>22</v>
      </c>
      <c r="D49">
        <v>10.5</v>
      </c>
      <c r="E49">
        <v>19.2</v>
      </c>
      <c r="F49">
        <v>0</v>
      </c>
      <c r="G49">
        <v>0</v>
      </c>
    </row>
    <row r="50" spans="1:7" ht="15" x14ac:dyDescent="0.25">
      <c r="A50" s="282" t="s">
        <v>95</v>
      </c>
      <c r="B50">
        <v>132</v>
      </c>
      <c r="C50">
        <v>0</v>
      </c>
      <c r="D50">
        <v>206.1</v>
      </c>
      <c r="E50">
        <v>585</v>
      </c>
      <c r="F50">
        <v>66</v>
      </c>
      <c r="G50">
        <v>0</v>
      </c>
    </row>
    <row r="51" spans="1:7" ht="15" x14ac:dyDescent="0.25">
      <c r="A51" s="282" t="s">
        <v>96</v>
      </c>
      <c r="B51">
        <v>5.7</v>
      </c>
      <c r="C51">
        <v>10.6</v>
      </c>
      <c r="D51">
        <v>24</v>
      </c>
      <c r="E51">
        <v>27.1</v>
      </c>
      <c r="F51">
        <v>0</v>
      </c>
      <c r="G51">
        <v>0</v>
      </c>
    </row>
    <row r="52" spans="1:7" ht="15" x14ac:dyDescent="0.25">
      <c r="A52" s="282" t="s">
        <v>98</v>
      </c>
      <c r="B52">
        <v>0</v>
      </c>
      <c r="C52">
        <v>40.1</v>
      </c>
      <c r="D52">
        <v>123.1</v>
      </c>
      <c r="E52">
        <v>161.69999999999999</v>
      </c>
      <c r="F52">
        <v>0</v>
      </c>
      <c r="G52">
        <v>0</v>
      </c>
    </row>
    <row r="53" spans="1:7" ht="15" x14ac:dyDescent="0.25">
      <c r="A53" s="282" t="s">
        <v>99</v>
      </c>
      <c r="B53">
        <v>5.9</v>
      </c>
      <c r="C53">
        <v>0.7</v>
      </c>
      <c r="D53">
        <v>2.5</v>
      </c>
      <c r="E53">
        <v>2.7</v>
      </c>
      <c r="F53">
        <v>0</v>
      </c>
      <c r="G53">
        <v>0</v>
      </c>
    </row>
    <row r="54" spans="1:7" ht="15" x14ac:dyDescent="0.25">
      <c r="A54" s="282" t="s">
        <v>100</v>
      </c>
      <c r="B54">
        <v>42</v>
      </c>
      <c r="C54">
        <v>31.4</v>
      </c>
      <c r="D54">
        <v>174.2</v>
      </c>
      <c r="E54">
        <v>540.29999999999995</v>
      </c>
      <c r="F54">
        <v>0</v>
      </c>
      <c r="G54">
        <v>0</v>
      </c>
    </row>
    <row r="55" spans="1:7" ht="15" x14ac:dyDescent="0.25">
      <c r="A55" s="282" t="s">
        <v>101</v>
      </c>
      <c r="B55">
        <v>65.400000000000006</v>
      </c>
      <c r="C55">
        <v>64.8</v>
      </c>
      <c r="D55">
        <v>370.6</v>
      </c>
      <c r="E55">
        <v>286.2</v>
      </c>
      <c r="F55">
        <v>0</v>
      </c>
      <c r="G55">
        <v>0</v>
      </c>
    </row>
    <row r="56" spans="1:7" ht="15" x14ac:dyDescent="0.25">
      <c r="A56" s="282" t="s">
        <v>66</v>
      </c>
    </row>
    <row r="57" spans="1:7" ht="15" x14ac:dyDescent="0.25">
      <c r="A57" s="282" t="s">
        <v>102</v>
      </c>
      <c r="B57">
        <v>314.5</v>
      </c>
      <c r="C57">
        <v>648</v>
      </c>
      <c r="D57">
        <v>1000.8</v>
      </c>
      <c r="E57">
        <v>2141.1</v>
      </c>
      <c r="F57">
        <v>0</v>
      </c>
      <c r="G57">
        <v>0</v>
      </c>
    </row>
    <row r="58" spans="1:7" ht="15" x14ac:dyDescent="0.25">
      <c r="A58" s="282" t="s">
        <v>103</v>
      </c>
      <c r="B58">
        <v>0</v>
      </c>
      <c r="C58">
        <v>40</v>
      </c>
      <c r="D58">
        <v>271.60000000000002</v>
      </c>
      <c r="E58">
        <v>95.1</v>
      </c>
      <c r="F58">
        <v>0</v>
      </c>
      <c r="G58">
        <v>0</v>
      </c>
    </row>
    <row r="59" spans="1:7" ht="15" x14ac:dyDescent="0.25">
      <c r="A59" s="282" t="s">
        <v>104</v>
      </c>
      <c r="B59">
        <v>308.5</v>
      </c>
      <c r="C59">
        <v>608</v>
      </c>
      <c r="D59">
        <v>527</v>
      </c>
      <c r="E59">
        <v>1761.6</v>
      </c>
      <c r="F59">
        <v>0</v>
      </c>
      <c r="G59">
        <v>0</v>
      </c>
    </row>
    <row r="60" spans="1:7" ht="15" x14ac:dyDescent="0.25">
      <c r="A60" s="282" t="s">
        <v>257</v>
      </c>
      <c r="B60">
        <v>0</v>
      </c>
      <c r="C60">
        <v>0</v>
      </c>
      <c r="D60">
        <v>0</v>
      </c>
      <c r="E60">
        <v>0.2</v>
      </c>
      <c r="F60">
        <v>0</v>
      </c>
      <c r="G60">
        <v>0</v>
      </c>
    </row>
    <row r="61" spans="1:7" ht="15" x14ac:dyDescent="0.25">
      <c r="A61" s="282" t="s">
        <v>105</v>
      </c>
      <c r="B61">
        <v>6</v>
      </c>
      <c r="C61">
        <v>0</v>
      </c>
      <c r="D61">
        <v>6.6</v>
      </c>
      <c r="E61">
        <v>41.5</v>
      </c>
      <c r="F61">
        <v>0</v>
      </c>
      <c r="G61">
        <v>0</v>
      </c>
    </row>
    <row r="62" spans="1:7" ht="15" x14ac:dyDescent="0.25">
      <c r="A62" s="282" t="s">
        <v>258</v>
      </c>
      <c r="B62">
        <v>0</v>
      </c>
      <c r="C62">
        <v>0</v>
      </c>
      <c r="D62">
        <v>0</v>
      </c>
      <c r="E62">
        <v>0.1</v>
      </c>
      <c r="F62">
        <v>0</v>
      </c>
      <c r="G62">
        <v>0</v>
      </c>
    </row>
    <row r="63" spans="1:7" ht="15" x14ac:dyDescent="0.25">
      <c r="A63" s="282" t="s">
        <v>107</v>
      </c>
      <c r="B63">
        <v>0</v>
      </c>
      <c r="C63">
        <v>0</v>
      </c>
      <c r="D63">
        <v>195.6</v>
      </c>
      <c r="E63">
        <v>242.6</v>
      </c>
      <c r="F63">
        <v>0</v>
      </c>
      <c r="G63">
        <v>0</v>
      </c>
    </row>
    <row r="64" spans="1:7" ht="15" x14ac:dyDescent="0.25">
      <c r="A64" s="282" t="s">
        <v>66</v>
      </c>
    </row>
    <row r="65" spans="1:7" ht="15" x14ac:dyDescent="0.25">
      <c r="A65" s="282" t="s">
        <v>108</v>
      </c>
      <c r="B65">
        <v>1465.4</v>
      </c>
      <c r="C65">
        <v>2285.5</v>
      </c>
      <c r="D65">
        <v>3137.1</v>
      </c>
      <c r="E65">
        <v>2929.1</v>
      </c>
      <c r="F65">
        <v>1.1000000000000001</v>
      </c>
      <c r="G65">
        <v>0</v>
      </c>
    </row>
    <row r="66" spans="1:7" ht="15" x14ac:dyDescent="0.25">
      <c r="A66" s="282" t="s">
        <v>109</v>
      </c>
      <c r="B66">
        <v>6.8</v>
      </c>
      <c r="C66">
        <v>4</v>
      </c>
      <c r="D66">
        <v>9.9</v>
      </c>
      <c r="E66">
        <v>10.4</v>
      </c>
      <c r="F66">
        <v>0</v>
      </c>
      <c r="G66">
        <v>0</v>
      </c>
    </row>
    <row r="67" spans="1:7" ht="15" x14ac:dyDescent="0.25">
      <c r="A67" s="282" t="s">
        <v>111</v>
      </c>
      <c r="B67">
        <v>67</v>
      </c>
      <c r="C67">
        <v>63</v>
      </c>
      <c r="D67">
        <v>118</v>
      </c>
      <c r="E67">
        <v>133.19999999999999</v>
      </c>
      <c r="F67">
        <v>0</v>
      </c>
      <c r="G67">
        <v>0</v>
      </c>
    </row>
    <row r="68" spans="1:7" ht="15" x14ac:dyDescent="0.25">
      <c r="A68" s="282" t="s">
        <v>112</v>
      </c>
      <c r="B68">
        <v>39.299999999999997</v>
      </c>
      <c r="C68">
        <v>20.8</v>
      </c>
      <c r="D68">
        <v>61.2</v>
      </c>
      <c r="E68">
        <v>39.700000000000003</v>
      </c>
      <c r="F68">
        <v>1.1000000000000001</v>
      </c>
      <c r="G68">
        <v>0</v>
      </c>
    </row>
    <row r="69" spans="1:7" ht="15" x14ac:dyDescent="0.25">
      <c r="A69" s="282" t="s">
        <v>113</v>
      </c>
      <c r="B69">
        <v>33.200000000000003</v>
      </c>
      <c r="C69">
        <v>52</v>
      </c>
      <c r="D69">
        <v>96</v>
      </c>
      <c r="E69">
        <v>170.2</v>
      </c>
      <c r="F69">
        <v>0</v>
      </c>
      <c r="G69">
        <v>0</v>
      </c>
    </row>
    <row r="70" spans="1:7" ht="15" x14ac:dyDescent="0.25">
      <c r="A70" s="282" t="s">
        <v>114</v>
      </c>
      <c r="B70">
        <v>14.4</v>
      </c>
      <c r="C70">
        <v>11.8</v>
      </c>
      <c r="D70">
        <v>7.2</v>
      </c>
      <c r="E70">
        <v>8.1</v>
      </c>
      <c r="F70">
        <v>0</v>
      </c>
      <c r="G70">
        <v>0</v>
      </c>
    </row>
    <row r="71" spans="1:7" ht="15" x14ac:dyDescent="0.25">
      <c r="A71" s="282" t="s">
        <v>115</v>
      </c>
      <c r="B71">
        <v>4.5</v>
      </c>
      <c r="C71">
        <v>5</v>
      </c>
      <c r="D71">
        <v>14.2</v>
      </c>
      <c r="E71">
        <v>17.7</v>
      </c>
      <c r="F71">
        <v>0</v>
      </c>
      <c r="G71">
        <v>0</v>
      </c>
    </row>
    <row r="72" spans="1:7" ht="15" x14ac:dyDescent="0.25">
      <c r="A72" s="282" t="s">
        <v>116</v>
      </c>
      <c r="B72">
        <v>0</v>
      </c>
      <c r="C72">
        <v>6.8</v>
      </c>
      <c r="D72">
        <v>1.7</v>
      </c>
      <c r="E72">
        <v>1.3</v>
      </c>
      <c r="F72">
        <v>0</v>
      </c>
      <c r="G72">
        <v>0</v>
      </c>
    </row>
    <row r="73" spans="1:7" ht="15" x14ac:dyDescent="0.25">
      <c r="A73" s="282" t="s">
        <v>117</v>
      </c>
      <c r="B73">
        <v>1205.0999999999999</v>
      </c>
      <c r="C73">
        <v>2050</v>
      </c>
      <c r="D73">
        <v>2717.5</v>
      </c>
      <c r="E73">
        <v>2399.6999999999998</v>
      </c>
      <c r="F73">
        <v>0</v>
      </c>
      <c r="G73">
        <v>0</v>
      </c>
    </row>
    <row r="74" spans="1:7" ht="15" x14ac:dyDescent="0.25">
      <c r="A74" s="282" t="s">
        <v>118</v>
      </c>
      <c r="B74">
        <v>16.7</v>
      </c>
      <c r="C74">
        <v>17.600000000000001</v>
      </c>
      <c r="D74">
        <v>19.7</v>
      </c>
      <c r="E74">
        <v>11.5</v>
      </c>
      <c r="F74">
        <v>0</v>
      </c>
      <c r="G74">
        <v>0</v>
      </c>
    </row>
    <row r="75" spans="1:7" ht="15" x14ac:dyDescent="0.25">
      <c r="A75" s="282" t="s">
        <v>119</v>
      </c>
      <c r="B75">
        <v>36.5</v>
      </c>
      <c r="C75">
        <v>54.5</v>
      </c>
      <c r="D75">
        <v>65.900000000000006</v>
      </c>
      <c r="E75">
        <v>74</v>
      </c>
      <c r="F75">
        <v>0</v>
      </c>
      <c r="G75">
        <v>0</v>
      </c>
    </row>
    <row r="76" spans="1:7" ht="15" x14ac:dyDescent="0.25">
      <c r="A76" s="282" t="s">
        <v>120</v>
      </c>
      <c r="B76">
        <v>0</v>
      </c>
      <c r="C76">
        <v>0</v>
      </c>
      <c r="D76">
        <v>0</v>
      </c>
      <c r="E76" t="s">
        <v>84</v>
      </c>
      <c r="F76">
        <v>0</v>
      </c>
      <c r="G76">
        <v>0</v>
      </c>
    </row>
    <row r="77" spans="1:7" ht="15" x14ac:dyDescent="0.25">
      <c r="A77" s="282" t="s">
        <v>121</v>
      </c>
      <c r="B77">
        <v>42</v>
      </c>
      <c r="C77">
        <v>0</v>
      </c>
      <c r="D77">
        <v>25.9</v>
      </c>
      <c r="E77">
        <v>63.3</v>
      </c>
      <c r="F77">
        <v>0</v>
      </c>
      <c r="G77">
        <v>0</v>
      </c>
    </row>
    <row r="78" spans="1:7" ht="15" x14ac:dyDescent="0.25">
      <c r="A78" s="282" t="s">
        <v>62</v>
      </c>
      <c r="B78" t="s">
        <v>63</v>
      </c>
      <c r="C78" t="s">
        <v>64</v>
      </c>
      <c r="D78" t="s">
        <v>63</v>
      </c>
      <c r="E78" t="s">
        <v>63</v>
      </c>
      <c r="F78" t="s">
        <v>63</v>
      </c>
      <c r="G78" t="s">
        <v>65</v>
      </c>
    </row>
    <row r="79" spans="1:7" ht="15" x14ac:dyDescent="0.25">
      <c r="A79" s="282" t="s">
        <v>122</v>
      </c>
      <c r="B79">
        <v>5773.2</v>
      </c>
      <c r="C79">
        <v>6098.4</v>
      </c>
      <c r="D79">
        <v>39166.6</v>
      </c>
      <c r="E79">
        <v>38765.300000000003</v>
      </c>
      <c r="F79">
        <v>626.1</v>
      </c>
      <c r="G79">
        <v>0</v>
      </c>
    </row>
    <row r="80" spans="1:7" ht="15" x14ac:dyDescent="0.25">
      <c r="A80" s="282" t="s">
        <v>123</v>
      </c>
      <c r="B80">
        <v>3150.3</v>
      </c>
      <c r="C80">
        <v>3213.3</v>
      </c>
      <c r="D80">
        <v>0</v>
      </c>
      <c r="E80">
        <v>0</v>
      </c>
      <c r="F80">
        <v>536</v>
      </c>
      <c r="G80">
        <v>0</v>
      </c>
    </row>
    <row r="81" spans="1:7" ht="15" x14ac:dyDescent="0.25">
      <c r="A81" s="282" t="s">
        <v>62</v>
      </c>
      <c r="B81" t="s">
        <v>63</v>
      </c>
      <c r="C81" t="s">
        <v>64</v>
      </c>
      <c r="D81" t="s">
        <v>63</v>
      </c>
      <c r="E81" t="s">
        <v>63</v>
      </c>
      <c r="F81" t="s">
        <v>63</v>
      </c>
      <c r="G81" t="s">
        <v>65</v>
      </c>
    </row>
    <row r="82" spans="1:7" ht="15" x14ac:dyDescent="0.25">
      <c r="A82" s="282" t="s">
        <v>124</v>
      </c>
      <c r="B82">
        <v>8923.5</v>
      </c>
      <c r="C82">
        <v>9311.7000000000007</v>
      </c>
      <c r="D82">
        <v>39166.6</v>
      </c>
      <c r="E82">
        <v>38765.300000000003</v>
      </c>
      <c r="F82">
        <v>1162.0999999999999</v>
      </c>
      <c r="G82">
        <v>0</v>
      </c>
    </row>
    <row r="83" spans="1:7" ht="15" x14ac:dyDescent="0.25">
      <c r="A83" s="282" t="s">
        <v>125</v>
      </c>
      <c r="B83" t="s">
        <v>42</v>
      </c>
      <c r="C83" t="s">
        <v>42</v>
      </c>
      <c r="D83">
        <v>1.6</v>
      </c>
      <c r="E83">
        <v>3</v>
      </c>
      <c r="F83" t="s">
        <v>42</v>
      </c>
      <c r="G83" t="s">
        <v>42</v>
      </c>
    </row>
    <row r="84" spans="1:7" ht="15" x14ac:dyDescent="0.25">
      <c r="A84" s="282" t="s">
        <v>126</v>
      </c>
      <c r="B84">
        <v>0.3</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D0E5-B83B-4C8C-BF74-EA3D8E35E14A}">
  <dimension ref="A1:G85"/>
  <sheetViews>
    <sheetView topLeftCell="A10" workbookViewId="0">
      <selection activeCell="A9" sqref="A9:A86"/>
    </sheetView>
  </sheetViews>
  <sheetFormatPr defaultRowHeight="13.2" x14ac:dyDescent="0.25"/>
  <cols>
    <col min="1" max="1" width="26.109375" customWidth="1"/>
  </cols>
  <sheetData>
    <row r="1" spans="1:7" ht="15" x14ac:dyDescent="0.25">
      <c r="A1" s="282" t="s">
        <v>47</v>
      </c>
    </row>
    <row r="2" spans="1:7" ht="15" x14ac:dyDescent="0.25">
      <c r="A2" s="282" t="s">
        <v>48</v>
      </c>
    </row>
    <row r="3" spans="1:7" ht="15" x14ac:dyDescent="0.25">
      <c r="A3" s="282" t="s">
        <v>293</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0</v>
      </c>
      <c r="D12">
        <v>3048.5</v>
      </c>
      <c r="E12">
        <v>3498.5</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643.70000000000005</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190.2</v>
      </c>
      <c r="E17">
        <v>228.9</v>
      </c>
      <c r="F17">
        <v>0</v>
      </c>
      <c r="G17">
        <v>0</v>
      </c>
    </row>
    <row r="18" spans="1:7" ht="15" x14ac:dyDescent="0.25">
      <c r="A18" s="282" t="s">
        <v>71</v>
      </c>
      <c r="B18">
        <v>0</v>
      </c>
      <c r="C18">
        <v>0</v>
      </c>
      <c r="D18">
        <v>877.1</v>
      </c>
      <c r="E18">
        <v>914.5</v>
      </c>
      <c r="F18">
        <v>0</v>
      </c>
      <c r="G18">
        <v>0</v>
      </c>
    </row>
    <row r="19" spans="1:7" ht="15" x14ac:dyDescent="0.25">
      <c r="A19" s="282" t="s">
        <v>72</v>
      </c>
      <c r="B19">
        <v>23</v>
      </c>
      <c r="C19">
        <v>0</v>
      </c>
      <c r="D19">
        <v>111.3</v>
      </c>
      <c r="E19">
        <v>276.8</v>
      </c>
      <c r="F19">
        <v>0</v>
      </c>
      <c r="G19">
        <v>0</v>
      </c>
    </row>
    <row r="20" spans="1:7" ht="15" x14ac:dyDescent="0.25">
      <c r="A20" s="282" t="s">
        <v>256</v>
      </c>
      <c r="B20">
        <v>0</v>
      </c>
      <c r="C20">
        <v>0</v>
      </c>
      <c r="D20">
        <v>0</v>
      </c>
      <c r="E20">
        <v>35</v>
      </c>
      <c r="F20">
        <v>0</v>
      </c>
      <c r="G20">
        <v>0</v>
      </c>
    </row>
    <row r="21" spans="1:7" ht="15" x14ac:dyDescent="0.25">
      <c r="A21" s="282" t="s">
        <v>73</v>
      </c>
      <c r="B21" t="s">
        <v>84</v>
      </c>
      <c r="C21">
        <v>0</v>
      </c>
      <c r="D21">
        <v>1017.1</v>
      </c>
      <c r="E21">
        <v>1186.7</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429.9</v>
      </c>
      <c r="C31">
        <v>452</v>
      </c>
      <c r="D31">
        <v>1226.2</v>
      </c>
      <c r="E31">
        <v>1075.3</v>
      </c>
      <c r="F31">
        <v>29</v>
      </c>
      <c r="G31">
        <v>0</v>
      </c>
    </row>
    <row r="32" spans="1:7" ht="15" x14ac:dyDescent="0.25">
      <c r="A32" s="282" t="s">
        <v>66</v>
      </c>
    </row>
    <row r="33" spans="1:7" ht="15" x14ac:dyDescent="0.25">
      <c r="A33" s="282" t="s">
        <v>79</v>
      </c>
      <c r="B33">
        <v>70.900000000000006</v>
      </c>
      <c r="C33">
        <v>170.4</v>
      </c>
      <c r="D33">
        <v>812</v>
      </c>
      <c r="E33">
        <v>762.7</v>
      </c>
      <c r="F33">
        <v>0</v>
      </c>
      <c r="G33">
        <v>0</v>
      </c>
    </row>
    <row r="34" spans="1:7" ht="15" x14ac:dyDescent="0.25">
      <c r="A34" s="282" t="s">
        <v>66</v>
      </c>
    </row>
    <row r="35" spans="1:7" ht="15" x14ac:dyDescent="0.25">
      <c r="A35" s="282" t="s">
        <v>80</v>
      </c>
      <c r="B35">
        <v>3853.1</v>
      </c>
      <c r="C35">
        <v>2121.1999999999998</v>
      </c>
      <c r="D35">
        <v>25689.1</v>
      </c>
      <c r="E35">
        <v>23572.2</v>
      </c>
      <c r="F35">
        <v>338</v>
      </c>
      <c r="G35">
        <v>0</v>
      </c>
    </row>
    <row r="36" spans="1:7" ht="15" x14ac:dyDescent="0.25">
      <c r="A36" s="282" t="s">
        <v>66</v>
      </c>
    </row>
    <row r="37" spans="1:7" ht="15" x14ac:dyDescent="0.25">
      <c r="A37" s="282" t="s">
        <v>81</v>
      </c>
      <c r="B37">
        <v>641.5</v>
      </c>
      <c r="C37">
        <v>583.29999999999995</v>
      </c>
      <c r="D37">
        <v>2473.8000000000002</v>
      </c>
      <c r="E37">
        <v>3354.4</v>
      </c>
      <c r="F37">
        <v>66</v>
      </c>
      <c r="G37">
        <v>0</v>
      </c>
    </row>
    <row r="38" spans="1:7" ht="15" x14ac:dyDescent="0.25">
      <c r="A38" s="282" t="s">
        <v>82</v>
      </c>
      <c r="B38">
        <v>0.2</v>
      </c>
      <c r="C38">
        <v>0</v>
      </c>
      <c r="D38">
        <v>0.1</v>
      </c>
      <c r="E38">
        <v>0</v>
      </c>
      <c r="F38">
        <v>0</v>
      </c>
      <c r="G38">
        <v>0</v>
      </c>
    </row>
    <row r="39" spans="1:7" ht="15" x14ac:dyDescent="0.25">
      <c r="A39" s="282" t="s">
        <v>83</v>
      </c>
      <c r="B39">
        <v>0</v>
      </c>
      <c r="C39">
        <v>0</v>
      </c>
      <c r="D39">
        <v>232.4</v>
      </c>
      <c r="E39">
        <v>576.79999999999995</v>
      </c>
      <c r="F39">
        <v>0</v>
      </c>
      <c r="G39">
        <v>0</v>
      </c>
    </row>
    <row r="40" spans="1:7" ht="15" x14ac:dyDescent="0.25">
      <c r="A40" s="282" t="s">
        <v>85</v>
      </c>
      <c r="B40">
        <v>0.2</v>
      </c>
      <c r="C40">
        <v>0</v>
      </c>
      <c r="D40">
        <v>2.2000000000000002</v>
      </c>
      <c r="E40">
        <v>0</v>
      </c>
      <c r="F40">
        <v>0</v>
      </c>
      <c r="G40">
        <v>0</v>
      </c>
    </row>
    <row r="41" spans="1:7" ht="15" x14ac:dyDescent="0.25">
      <c r="A41" s="282" t="s">
        <v>86</v>
      </c>
      <c r="B41">
        <v>2.1</v>
      </c>
      <c r="C41" t="s">
        <v>84</v>
      </c>
      <c r="D41">
        <v>3.3</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173</v>
      </c>
      <c r="C43">
        <v>300.8</v>
      </c>
      <c r="D43">
        <v>692.8</v>
      </c>
      <c r="E43">
        <v>643</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36.799999999999997</v>
      </c>
      <c r="C46">
        <v>48.1</v>
      </c>
      <c r="D46">
        <v>470</v>
      </c>
      <c r="E46">
        <v>343</v>
      </c>
      <c r="F46">
        <v>0</v>
      </c>
      <c r="G46">
        <v>0</v>
      </c>
    </row>
    <row r="47" spans="1:7" ht="15" x14ac:dyDescent="0.25">
      <c r="A47" s="282" t="s">
        <v>92</v>
      </c>
      <c r="B47">
        <v>0</v>
      </c>
      <c r="C47">
        <v>0</v>
      </c>
      <c r="D47">
        <v>12</v>
      </c>
      <c r="E47">
        <v>30.3</v>
      </c>
      <c r="F47">
        <v>0</v>
      </c>
      <c r="G47">
        <v>0</v>
      </c>
    </row>
    <row r="48" spans="1:7" ht="15" x14ac:dyDescent="0.25">
      <c r="A48" s="282" t="s">
        <v>93</v>
      </c>
      <c r="B48">
        <v>52.3</v>
      </c>
      <c r="C48">
        <v>65.3</v>
      </c>
      <c r="D48">
        <v>96.5</v>
      </c>
      <c r="E48">
        <v>152.5</v>
      </c>
      <c r="F48">
        <v>0</v>
      </c>
      <c r="G48">
        <v>0</v>
      </c>
    </row>
    <row r="49" spans="1:7" ht="15" x14ac:dyDescent="0.25">
      <c r="A49" s="282" t="s">
        <v>94</v>
      </c>
      <c r="B49">
        <v>0</v>
      </c>
      <c r="C49">
        <v>18.8</v>
      </c>
      <c r="D49">
        <v>10.5</v>
      </c>
      <c r="E49">
        <v>17.5</v>
      </c>
      <c r="F49">
        <v>0</v>
      </c>
      <c r="G49">
        <v>0</v>
      </c>
    </row>
    <row r="50" spans="1:7" ht="15" x14ac:dyDescent="0.25">
      <c r="A50" s="282" t="s">
        <v>95</v>
      </c>
      <c r="B50">
        <v>253</v>
      </c>
      <c r="C50">
        <v>0</v>
      </c>
      <c r="D50">
        <v>206.1</v>
      </c>
      <c r="E50">
        <v>585</v>
      </c>
      <c r="F50">
        <v>66</v>
      </c>
      <c r="G50">
        <v>0</v>
      </c>
    </row>
    <row r="51" spans="1:7" ht="15" x14ac:dyDescent="0.25">
      <c r="A51" s="282" t="s">
        <v>96</v>
      </c>
      <c r="B51">
        <v>4.2</v>
      </c>
      <c r="C51">
        <v>10.8</v>
      </c>
      <c r="D51">
        <v>23.7</v>
      </c>
      <c r="E51">
        <v>25.9</v>
      </c>
      <c r="F51">
        <v>0</v>
      </c>
      <c r="G51">
        <v>0</v>
      </c>
    </row>
    <row r="52" spans="1:7" ht="15" x14ac:dyDescent="0.25">
      <c r="A52" s="282" t="s">
        <v>98</v>
      </c>
      <c r="B52">
        <v>0</v>
      </c>
      <c r="C52">
        <v>40.1</v>
      </c>
      <c r="D52">
        <v>123.1</v>
      </c>
      <c r="E52">
        <v>161.69999999999999</v>
      </c>
      <c r="F52">
        <v>0</v>
      </c>
      <c r="G52">
        <v>0</v>
      </c>
    </row>
    <row r="53" spans="1:7" ht="15" x14ac:dyDescent="0.25">
      <c r="A53" s="282" t="s">
        <v>99</v>
      </c>
      <c r="B53">
        <v>5.9</v>
      </c>
      <c r="C53">
        <v>0.7</v>
      </c>
      <c r="D53">
        <v>2.5</v>
      </c>
      <c r="E53">
        <v>2.7</v>
      </c>
      <c r="F53">
        <v>0</v>
      </c>
      <c r="G53">
        <v>0</v>
      </c>
    </row>
    <row r="54" spans="1:7" ht="15" x14ac:dyDescent="0.25">
      <c r="A54" s="282" t="s">
        <v>100</v>
      </c>
      <c r="B54">
        <v>43.4</v>
      </c>
      <c r="C54">
        <v>34.1</v>
      </c>
      <c r="D54">
        <v>168.8</v>
      </c>
      <c r="E54">
        <v>533.70000000000005</v>
      </c>
      <c r="F54">
        <v>0</v>
      </c>
      <c r="G54">
        <v>0</v>
      </c>
    </row>
    <row r="55" spans="1:7" ht="15" x14ac:dyDescent="0.25">
      <c r="A55" s="282" t="s">
        <v>101</v>
      </c>
      <c r="B55">
        <v>70.3</v>
      </c>
      <c r="C55">
        <v>64.3</v>
      </c>
      <c r="D55">
        <v>358</v>
      </c>
      <c r="E55">
        <v>280</v>
      </c>
      <c r="F55">
        <v>0</v>
      </c>
      <c r="G55">
        <v>0</v>
      </c>
    </row>
    <row r="56" spans="1:7" ht="15" x14ac:dyDescent="0.25">
      <c r="A56" s="282" t="s">
        <v>66</v>
      </c>
    </row>
    <row r="57" spans="1:7" ht="15" x14ac:dyDescent="0.25">
      <c r="A57" s="282" t="s">
        <v>102</v>
      </c>
      <c r="B57">
        <v>291</v>
      </c>
      <c r="C57">
        <v>618</v>
      </c>
      <c r="D57">
        <v>969.5</v>
      </c>
      <c r="E57">
        <v>2088.1999999999998</v>
      </c>
      <c r="F57">
        <v>0</v>
      </c>
      <c r="G57">
        <v>0</v>
      </c>
    </row>
    <row r="58" spans="1:7" ht="15" x14ac:dyDescent="0.25">
      <c r="A58" s="282" t="s">
        <v>103</v>
      </c>
      <c r="B58">
        <v>0</v>
      </c>
      <c r="C58">
        <v>40</v>
      </c>
      <c r="D58">
        <v>271.60000000000002</v>
      </c>
      <c r="E58">
        <v>95.1</v>
      </c>
      <c r="F58">
        <v>0</v>
      </c>
      <c r="G58">
        <v>0</v>
      </c>
    </row>
    <row r="59" spans="1:7" ht="15" x14ac:dyDescent="0.25">
      <c r="A59" s="282" t="s">
        <v>104</v>
      </c>
      <c r="B59">
        <v>255</v>
      </c>
      <c r="C59">
        <v>578</v>
      </c>
      <c r="D59">
        <v>527</v>
      </c>
      <c r="E59">
        <v>1708.7</v>
      </c>
      <c r="F59">
        <v>0</v>
      </c>
      <c r="G59">
        <v>0</v>
      </c>
    </row>
    <row r="60" spans="1:7" ht="15" x14ac:dyDescent="0.25">
      <c r="A60" s="282" t="s">
        <v>257</v>
      </c>
      <c r="B60">
        <v>0</v>
      </c>
      <c r="C60">
        <v>0</v>
      </c>
      <c r="D60">
        <v>0</v>
      </c>
      <c r="E60">
        <v>0.2</v>
      </c>
      <c r="F60">
        <v>0</v>
      </c>
      <c r="G60">
        <v>0</v>
      </c>
    </row>
    <row r="61" spans="1:7" ht="15" x14ac:dyDescent="0.25">
      <c r="A61" s="282" t="s">
        <v>105</v>
      </c>
      <c r="B61">
        <v>6</v>
      </c>
      <c r="C61">
        <v>0</v>
      </c>
      <c r="D61">
        <v>6.6</v>
      </c>
      <c r="E61">
        <v>41.5</v>
      </c>
      <c r="F61">
        <v>0</v>
      </c>
      <c r="G61">
        <v>0</v>
      </c>
    </row>
    <row r="62" spans="1:7" ht="15" x14ac:dyDescent="0.25">
      <c r="A62" s="282" t="s">
        <v>258</v>
      </c>
      <c r="B62">
        <v>0</v>
      </c>
      <c r="C62">
        <v>0</v>
      </c>
      <c r="D62">
        <v>0</v>
      </c>
      <c r="E62">
        <v>0.1</v>
      </c>
      <c r="F62">
        <v>0</v>
      </c>
      <c r="G62">
        <v>0</v>
      </c>
    </row>
    <row r="63" spans="1:7" ht="15" x14ac:dyDescent="0.25">
      <c r="A63" s="282" t="s">
        <v>107</v>
      </c>
      <c r="B63">
        <v>30</v>
      </c>
      <c r="C63">
        <v>0</v>
      </c>
      <c r="D63">
        <v>164.4</v>
      </c>
      <c r="E63">
        <v>242.6</v>
      </c>
      <c r="F63">
        <v>0</v>
      </c>
      <c r="G63">
        <v>0</v>
      </c>
    </row>
    <row r="64" spans="1:7" ht="15" x14ac:dyDescent="0.25">
      <c r="A64" s="282" t="s">
        <v>66</v>
      </c>
    </row>
    <row r="65" spans="1:7" ht="15" x14ac:dyDescent="0.25">
      <c r="A65" s="282" t="s">
        <v>108</v>
      </c>
      <c r="B65">
        <v>1345.3</v>
      </c>
      <c r="C65">
        <v>2376.3000000000002</v>
      </c>
      <c r="D65">
        <v>2988.2</v>
      </c>
      <c r="E65">
        <v>2800.9</v>
      </c>
      <c r="F65">
        <v>0</v>
      </c>
      <c r="G65">
        <v>0</v>
      </c>
    </row>
    <row r="66" spans="1:7" ht="15" x14ac:dyDescent="0.25">
      <c r="A66" s="282" t="s">
        <v>109</v>
      </c>
      <c r="B66">
        <v>6.8</v>
      </c>
      <c r="C66">
        <v>4</v>
      </c>
      <c r="D66">
        <v>9.9</v>
      </c>
      <c r="E66">
        <v>10.4</v>
      </c>
      <c r="F66">
        <v>0</v>
      </c>
      <c r="G66">
        <v>0</v>
      </c>
    </row>
    <row r="67" spans="1:7" ht="15" x14ac:dyDescent="0.25">
      <c r="A67" s="282" t="s">
        <v>111</v>
      </c>
      <c r="B67">
        <v>67</v>
      </c>
      <c r="C67">
        <v>71</v>
      </c>
      <c r="D67">
        <v>118</v>
      </c>
      <c r="E67">
        <v>125.6</v>
      </c>
      <c r="F67">
        <v>0</v>
      </c>
      <c r="G67">
        <v>0</v>
      </c>
    </row>
    <row r="68" spans="1:7" ht="15" x14ac:dyDescent="0.25">
      <c r="A68" s="282" t="s">
        <v>112</v>
      </c>
      <c r="B68">
        <v>33.1</v>
      </c>
      <c r="C68">
        <v>19.5</v>
      </c>
      <c r="D68">
        <v>59.3</v>
      </c>
      <c r="E68">
        <v>39.6</v>
      </c>
      <c r="F68">
        <v>0</v>
      </c>
      <c r="G68">
        <v>0</v>
      </c>
    </row>
    <row r="69" spans="1:7" ht="15" x14ac:dyDescent="0.25">
      <c r="A69" s="282" t="s">
        <v>113</v>
      </c>
      <c r="B69">
        <v>32.9</v>
      </c>
      <c r="C69">
        <v>52</v>
      </c>
      <c r="D69">
        <v>96</v>
      </c>
      <c r="E69">
        <v>170.2</v>
      </c>
      <c r="F69">
        <v>0</v>
      </c>
      <c r="G69">
        <v>0</v>
      </c>
    </row>
    <row r="70" spans="1:7" ht="15" x14ac:dyDescent="0.25">
      <c r="A70" s="282" t="s">
        <v>114</v>
      </c>
      <c r="B70">
        <v>14.4</v>
      </c>
      <c r="C70">
        <v>11.8</v>
      </c>
      <c r="D70">
        <v>7.2</v>
      </c>
      <c r="E70">
        <v>8.1</v>
      </c>
      <c r="F70">
        <v>0</v>
      </c>
      <c r="G70">
        <v>0</v>
      </c>
    </row>
    <row r="71" spans="1:7" ht="15" x14ac:dyDescent="0.25">
      <c r="A71" s="282" t="s">
        <v>115</v>
      </c>
      <c r="B71">
        <v>4.5</v>
      </c>
      <c r="C71">
        <v>5</v>
      </c>
      <c r="D71">
        <v>14.2</v>
      </c>
      <c r="E71">
        <v>17.7</v>
      </c>
      <c r="F71">
        <v>0</v>
      </c>
      <c r="G71">
        <v>0</v>
      </c>
    </row>
    <row r="72" spans="1:7" ht="15" x14ac:dyDescent="0.25">
      <c r="A72" s="282" t="s">
        <v>116</v>
      </c>
      <c r="B72">
        <v>0</v>
      </c>
      <c r="C72">
        <v>6.8</v>
      </c>
      <c r="D72">
        <v>1.7</v>
      </c>
      <c r="E72">
        <v>1.3</v>
      </c>
      <c r="F72">
        <v>0</v>
      </c>
      <c r="G72">
        <v>0</v>
      </c>
    </row>
    <row r="73" spans="1:7" ht="15" x14ac:dyDescent="0.25">
      <c r="A73" s="282" t="s">
        <v>117</v>
      </c>
      <c r="B73">
        <v>1120.9000000000001</v>
      </c>
      <c r="C73">
        <v>2148.1999999999998</v>
      </c>
      <c r="D73">
        <v>2603.5</v>
      </c>
      <c r="E73">
        <v>2279.1999999999998</v>
      </c>
      <c r="F73">
        <v>0</v>
      </c>
      <c r="G73">
        <v>0</v>
      </c>
    </row>
    <row r="74" spans="1:7" ht="15" x14ac:dyDescent="0.25">
      <c r="A74" s="282" t="s">
        <v>118</v>
      </c>
      <c r="B74">
        <v>16.7</v>
      </c>
      <c r="C74">
        <v>17.600000000000001</v>
      </c>
      <c r="D74">
        <v>19.7</v>
      </c>
      <c r="E74">
        <v>11.5</v>
      </c>
      <c r="F74">
        <v>0</v>
      </c>
      <c r="G74">
        <v>0</v>
      </c>
    </row>
    <row r="75" spans="1:7" ht="15" x14ac:dyDescent="0.25">
      <c r="A75" s="282" t="s">
        <v>119</v>
      </c>
      <c r="B75">
        <v>7</v>
      </c>
      <c r="C75">
        <v>40.5</v>
      </c>
      <c r="D75">
        <v>32.9</v>
      </c>
      <c r="E75">
        <v>74</v>
      </c>
      <c r="F75">
        <v>0</v>
      </c>
      <c r="G75">
        <v>0</v>
      </c>
    </row>
    <row r="76" spans="1:7" ht="15" x14ac:dyDescent="0.25">
      <c r="A76" s="282" t="s">
        <v>120</v>
      </c>
      <c r="B76">
        <v>0</v>
      </c>
      <c r="C76">
        <v>0</v>
      </c>
      <c r="D76">
        <v>0</v>
      </c>
      <c r="E76" t="s">
        <v>84</v>
      </c>
      <c r="F76">
        <v>0</v>
      </c>
      <c r="G76">
        <v>0</v>
      </c>
    </row>
    <row r="77" spans="1:7" ht="15" x14ac:dyDescent="0.25">
      <c r="A77" s="282" t="s">
        <v>121</v>
      </c>
      <c r="B77">
        <v>42</v>
      </c>
      <c r="C77">
        <v>0</v>
      </c>
      <c r="D77">
        <v>25.9</v>
      </c>
      <c r="E77">
        <v>63.3</v>
      </c>
      <c r="F77">
        <v>0</v>
      </c>
      <c r="G77">
        <v>0</v>
      </c>
    </row>
    <row r="78" spans="1:7" ht="15" x14ac:dyDescent="0.25">
      <c r="A78" s="282" t="s">
        <v>62</v>
      </c>
      <c r="B78" t="s">
        <v>63</v>
      </c>
      <c r="C78" t="s">
        <v>64</v>
      </c>
      <c r="D78" t="s">
        <v>63</v>
      </c>
      <c r="E78" t="s">
        <v>63</v>
      </c>
      <c r="F78" t="s">
        <v>63</v>
      </c>
      <c r="G78" t="s">
        <v>65</v>
      </c>
    </row>
    <row r="79" spans="1:7" ht="15" x14ac:dyDescent="0.25">
      <c r="A79" s="282" t="s">
        <v>122</v>
      </c>
      <c r="B79">
        <v>6654.6</v>
      </c>
      <c r="C79">
        <v>6321.3</v>
      </c>
      <c r="D79">
        <v>37416.9</v>
      </c>
      <c r="E79">
        <v>37596.800000000003</v>
      </c>
      <c r="F79">
        <v>433</v>
      </c>
      <c r="G79">
        <v>0</v>
      </c>
    </row>
    <row r="80" spans="1:7" ht="15" x14ac:dyDescent="0.25">
      <c r="A80" s="282" t="s">
        <v>123</v>
      </c>
      <c r="B80">
        <v>3659.3</v>
      </c>
      <c r="C80">
        <v>2841.6</v>
      </c>
      <c r="D80">
        <v>0</v>
      </c>
      <c r="E80">
        <v>0</v>
      </c>
      <c r="F80">
        <v>470</v>
      </c>
      <c r="G80">
        <v>0</v>
      </c>
    </row>
    <row r="81" spans="1:7" ht="15" x14ac:dyDescent="0.25">
      <c r="A81" s="282" t="s">
        <v>62</v>
      </c>
      <c r="B81" t="s">
        <v>63</v>
      </c>
      <c r="C81" t="s">
        <v>64</v>
      </c>
      <c r="D81" t="s">
        <v>63</v>
      </c>
      <c r="E81" t="s">
        <v>63</v>
      </c>
      <c r="F81" t="s">
        <v>63</v>
      </c>
      <c r="G81" t="s">
        <v>65</v>
      </c>
    </row>
    <row r="82" spans="1:7" ht="15" x14ac:dyDescent="0.25">
      <c r="A82" s="282" t="s">
        <v>124</v>
      </c>
      <c r="B82">
        <v>10314</v>
      </c>
      <c r="C82">
        <v>9162.9</v>
      </c>
      <c r="D82">
        <v>37416.9</v>
      </c>
      <c r="E82">
        <v>37596.800000000003</v>
      </c>
      <c r="F82">
        <v>903</v>
      </c>
      <c r="G82">
        <v>0</v>
      </c>
    </row>
    <row r="83" spans="1:7" ht="15" x14ac:dyDescent="0.25">
      <c r="A83" s="282" t="s">
        <v>125</v>
      </c>
      <c r="B83" t="s">
        <v>42</v>
      </c>
      <c r="C83" t="s">
        <v>42</v>
      </c>
      <c r="D83">
        <v>1.6</v>
      </c>
      <c r="E83">
        <v>3</v>
      </c>
      <c r="F83" t="s">
        <v>42</v>
      </c>
      <c r="G83" t="s">
        <v>42</v>
      </c>
    </row>
    <row r="84" spans="1:7" ht="15" x14ac:dyDescent="0.25">
      <c r="A84" s="282" t="s">
        <v>126</v>
      </c>
      <c r="B84">
        <v>0.3</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50B9-7D94-4E39-A200-4A9B6DA93ED9}">
  <dimension ref="A1:G85"/>
  <sheetViews>
    <sheetView workbookViewId="0">
      <selection activeCell="A7" sqref="A7"/>
    </sheetView>
  </sheetViews>
  <sheetFormatPr defaultRowHeight="13.2" x14ac:dyDescent="0.25"/>
  <cols>
    <col min="1" max="1" width="32.6640625" customWidth="1"/>
    <col min="2" max="2" width="13.44140625" customWidth="1"/>
    <col min="3" max="3" width="12.33203125" customWidth="1"/>
    <col min="4" max="4" width="13.88671875" customWidth="1"/>
    <col min="5" max="5" width="10.6640625" customWidth="1"/>
    <col min="6" max="6" width="12.33203125" customWidth="1"/>
    <col min="7" max="7" width="16.6640625" customWidth="1"/>
  </cols>
  <sheetData>
    <row r="1" spans="1:7" ht="15" x14ac:dyDescent="0.25">
      <c r="A1" s="282" t="s">
        <v>47</v>
      </c>
    </row>
    <row r="2" spans="1:7" ht="15" x14ac:dyDescent="0.25">
      <c r="A2" s="282" t="s">
        <v>48</v>
      </c>
    </row>
    <row r="3" spans="1:7" ht="15" x14ac:dyDescent="0.25">
      <c r="A3" s="282" t="s">
        <v>294</v>
      </c>
    </row>
    <row r="4" spans="1:7" ht="15" x14ac:dyDescent="0.25">
      <c r="A4" s="282" t="s">
        <v>50</v>
      </c>
    </row>
    <row r="5" spans="1:7" ht="15" x14ac:dyDescent="0.25">
      <c r="A5" s="282" t="s">
        <v>51</v>
      </c>
    </row>
    <row r="6" spans="1:7" ht="15" x14ac:dyDescent="0.25">
      <c r="A6" s="282" t="s">
        <v>52</v>
      </c>
    </row>
    <row r="7" spans="1:7" ht="15" x14ac:dyDescent="0.25">
      <c r="A7" s="282" t="s">
        <v>171</v>
      </c>
      <c r="B7" t="s">
        <v>54</v>
      </c>
      <c r="C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67.5</v>
      </c>
      <c r="D12">
        <v>2823.3</v>
      </c>
      <c r="E12">
        <v>3498.5</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643.70000000000005</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190.1</v>
      </c>
      <c r="E17">
        <v>228.9</v>
      </c>
      <c r="F17">
        <v>0</v>
      </c>
      <c r="G17">
        <v>0</v>
      </c>
    </row>
    <row r="18" spans="1:7" ht="15" x14ac:dyDescent="0.25">
      <c r="A18" s="282" t="s">
        <v>71</v>
      </c>
      <c r="B18">
        <v>0</v>
      </c>
      <c r="C18">
        <v>0</v>
      </c>
      <c r="D18">
        <v>791.6</v>
      </c>
      <c r="E18">
        <v>914.5</v>
      </c>
      <c r="F18">
        <v>0</v>
      </c>
      <c r="G18">
        <v>0</v>
      </c>
    </row>
    <row r="19" spans="1:7" ht="15" x14ac:dyDescent="0.25">
      <c r="A19" s="282" t="s">
        <v>72</v>
      </c>
      <c r="B19">
        <v>23</v>
      </c>
      <c r="C19">
        <v>7.5</v>
      </c>
      <c r="D19">
        <v>111.3</v>
      </c>
      <c r="E19">
        <v>276.8</v>
      </c>
      <c r="F19">
        <v>0</v>
      </c>
      <c r="G19">
        <v>0</v>
      </c>
    </row>
    <row r="20" spans="1:7" ht="15" x14ac:dyDescent="0.25">
      <c r="A20" s="282" t="s">
        <v>256</v>
      </c>
      <c r="B20">
        <v>0</v>
      </c>
      <c r="C20">
        <v>0</v>
      </c>
      <c r="D20">
        <v>0</v>
      </c>
      <c r="E20">
        <v>35</v>
      </c>
      <c r="F20">
        <v>0</v>
      </c>
      <c r="G20">
        <v>0</v>
      </c>
    </row>
    <row r="21" spans="1:7" ht="15" x14ac:dyDescent="0.25">
      <c r="A21" s="282" t="s">
        <v>73</v>
      </c>
      <c r="B21" t="s">
        <v>84</v>
      </c>
      <c r="C21">
        <v>0</v>
      </c>
      <c r="D21">
        <v>877.5</v>
      </c>
      <c r="E21">
        <v>1186.7</v>
      </c>
      <c r="F21">
        <v>0</v>
      </c>
      <c r="G21">
        <v>0</v>
      </c>
    </row>
    <row r="22" spans="1:7" ht="15" x14ac:dyDescent="0.25">
      <c r="A22" s="282" t="s">
        <v>74</v>
      </c>
      <c r="B22">
        <v>0</v>
      </c>
      <c r="C22">
        <v>60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462</v>
      </c>
      <c r="C31">
        <v>580.6</v>
      </c>
      <c r="D31">
        <v>1183.3</v>
      </c>
      <c r="E31">
        <v>937.4</v>
      </c>
      <c r="F31">
        <v>29</v>
      </c>
      <c r="G31">
        <v>0</v>
      </c>
    </row>
    <row r="32" spans="1:7" ht="15" x14ac:dyDescent="0.25">
      <c r="A32" s="282" t="s">
        <v>66</v>
      </c>
    </row>
    <row r="33" spans="1:7" ht="15" x14ac:dyDescent="0.25">
      <c r="A33" s="282" t="s">
        <v>79</v>
      </c>
      <c r="B33">
        <v>74.3</v>
      </c>
      <c r="C33">
        <v>195.5</v>
      </c>
      <c r="D33">
        <v>807</v>
      </c>
      <c r="E33">
        <v>737.9</v>
      </c>
      <c r="F33">
        <v>0</v>
      </c>
      <c r="G33">
        <v>0</v>
      </c>
    </row>
    <row r="34" spans="1:7" ht="15" x14ac:dyDescent="0.25">
      <c r="A34" s="282" t="s">
        <v>66</v>
      </c>
    </row>
    <row r="35" spans="1:7" ht="15" x14ac:dyDescent="0.25">
      <c r="A35" s="282" t="s">
        <v>80</v>
      </c>
      <c r="B35">
        <v>4516.1000000000004</v>
      </c>
      <c r="C35">
        <v>2549.6999999999998</v>
      </c>
      <c r="D35">
        <v>24507.200000000001</v>
      </c>
      <c r="E35">
        <v>22845.5</v>
      </c>
      <c r="F35">
        <v>285</v>
      </c>
      <c r="G35">
        <v>0</v>
      </c>
    </row>
    <row r="36" spans="1:7" ht="15" x14ac:dyDescent="0.25">
      <c r="A36" s="282" t="s">
        <v>66</v>
      </c>
    </row>
    <row r="37" spans="1:7" ht="15" x14ac:dyDescent="0.25">
      <c r="A37" s="282" t="s">
        <v>81</v>
      </c>
      <c r="B37">
        <v>703.8</v>
      </c>
      <c r="C37">
        <v>552.9</v>
      </c>
      <c r="D37">
        <v>2373.8000000000002</v>
      </c>
      <c r="E37">
        <v>3170.9</v>
      </c>
      <c r="F37">
        <v>66</v>
      </c>
      <c r="G37">
        <v>0</v>
      </c>
    </row>
    <row r="38" spans="1:7" ht="15" x14ac:dyDescent="0.25">
      <c r="A38" s="282" t="s">
        <v>82</v>
      </c>
      <c r="B38">
        <v>0.2</v>
      </c>
      <c r="C38">
        <v>0</v>
      </c>
      <c r="D38">
        <v>0.1</v>
      </c>
      <c r="E38">
        <v>0</v>
      </c>
      <c r="F38">
        <v>0</v>
      </c>
      <c r="G38">
        <v>0</v>
      </c>
    </row>
    <row r="39" spans="1:7" ht="15" x14ac:dyDescent="0.25">
      <c r="A39" s="282" t="s">
        <v>83</v>
      </c>
      <c r="B39">
        <v>0</v>
      </c>
      <c r="C39">
        <v>0</v>
      </c>
      <c r="D39">
        <v>232.4</v>
      </c>
      <c r="E39">
        <v>517.4</v>
      </c>
      <c r="F39">
        <v>0</v>
      </c>
      <c r="G39">
        <v>0</v>
      </c>
    </row>
    <row r="40" spans="1:7" ht="15" x14ac:dyDescent="0.25">
      <c r="A40" s="282" t="s">
        <v>85</v>
      </c>
      <c r="B40">
        <v>0.3</v>
      </c>
      <c r="C40">
        <v>0</v>
      </c>
      <c r="D40">
        <v>2.2000000000000002</v>
      </c>
      <c r="E40">
        <v>0</v>
      </c>
      <c r="F40">
        <v>0</v>
      </c>
      <c r="G40">
        <v>0</v>
      </c>
    </row>
    <row r="41" spans="1:7" ht="15" x14ac:dyDescent="0.25">
      <c r="A41" s="282" t="s">
        <v>86</v>
      </c>
      <c r="B41">
        <v>2.7</v>
      </c>
      <c r="C41" t="s">
        <v>84</v>
      </c>
      <c r="D41">
        <v>2.7</v>
      </c>
      <c r="E41">
        <v>2.2000000000000002</v>
      </c>
      <c r="F41">
        <v>0</v>
      </c>
      <c r="G41">
        <v>0</v>
      </c>
    </row>
    <row r="42" spans="1:7" ht="15" x14ac:dyDescent="0.25">
      <c r="A42" s="282" t="s">
        <v>87</v>
      </c>
      <c r="B42" t="s">
        <v>84</v>
      </c>
      <c r="C42">
        <v>0.3</v>
      </c>
      <c r="D42">
        <v>0.2</v>
      </c>
      <c r="E42">
        <v>0.1</v>
      </c>
      <c r="F42">
        <v>0</v>
      </c>
      <c r="G42">
        <v>0</v>
      </c>
    </row>
    <row r="43" spans="1:7" ht="15" x14ac:dyDescent="0.25">
      <c r="A43" s="282" t="s">
        <v>88</v>
      </c>
      <c r="B43">
        <v>178.1</v>
      </c>
      <c r="C43">
        <v>302.39999999999998</v>
      </c>
      <c r="D43">
        <v>614</v>
      </c>
      <c r="E43">
        <v>611.29999999999995</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37.9</v>
      </c>
      <c r="C46">
        <v>47.5</v>
      </c>
      <c r="D46">
        <v>468.9</v>
      </c>
      <c r="E46">
        <v>342.8</v>
      </c>
      <c r="F46">
        <v>0</v>
      </c>
      <c r="G46">
        <v>0</v>
      </c>
    </row>
    <row r="47" spans="1:7" ht="15" x14ac:dyDescent="0.25">
      <c r="A47" s="282" t="s">
        <v>92</v>
      </c>
      <c r="B47">
        <v>0</v>
      </c>
      <c r="C47">
        <v>0</v>
      </c>
      <c r="D47">
        <v>12</v>
      </c>
      <c r="E47">
        <v>30.3</v>
      </c>
      <c r="F47">
        <v>0</v>
      </c>
      <c r="G47">
        <v>0</v>
      </c>
    </row>
    <row r="48" spans="1:7" ht="15" x14ac:dyDescent="0.25">
      <c r="A48" s="282" t="s">
        <v>93</v>
      </c>
      <c r="B48">
        <v>51.3</v>
      </c>
      <c r="C48">
        <v>63.2</v>
      </c>
      <c r="D48">
        <v>91</v>
      </c>
      <c r="E48">
        <v>139.69999999999999</v>
      </c>
      <c r="F48">
        <v>0</v>
      </c>
      <c r="G48">
        <v>0</v>
      </c>
    </row>
    <row r="49" spans="1:7" ht="15" x14ac:dyDescent="0.25">
      <c r="A49" s="282" t="s">
        <v>94</v>
      </c>
      <c r="B49">
        <v>0</v>
      </c>
      <c r="C49">
        <v>20.399999999999999</v>
      </c>
      <c r="D49">
        <v>10.5</v>
      </c>
      <c r="E49">
        <v>15.9</v>
      </c>
      <c r="F49">
        <v>0</v>
      </c>
      <c r="G49">
        <v>0</v>
      </c>
    </row>
    <row r="50" spans="1:7" ht="15" x14ac:dyDescent="0.25">
      <c r="A50" s="282" t="s">
        <v>95</v>
      </c>
      <c r="B50">
        <v>308</v>
      </c>
      <c r="C50">
        <v>0</v>
      </c>
      <c r="D50">
        <v>206.1</v>
      </c>
      <c r="E50">
        <v>585</v>
      </c>
      <c r="F50">
        <v>66</v>
      </c>
      <c r="G50">
        <v>0</v>
      </c>
    </row>
    <row r="51" spans="1:7" ht="15" x14ac:dyDescent="0.25">
      <c r="A51" s="282" t="s">
        <v>96</v>
      </c>
      <c r="B51">
        <v>4.4000000000000004</v>
      </c>
      <c r="C51">
        <v>12.7</v>
      </c>
      <c r="D51">
        <v>22.6</v>
      </c>
      <c r="E51">
        <v>23.4</v>
      </c>
      <c r="F51">
        <v>0</v>
      </c>
      <c r="G51">
        <v>0</v>
      </c>
    </row>
    <row r="52" spans="1:7" ht="15" x14ac:dyDescent="0.25">
      <c r="A52" s="282" t="s">
        <v>98</v>
      </c>
      <c r="B52">
        <v>0</v>
      </c>
      <c r="C52">
        <v>0.1</v>
      </c>
      <c r="D52">
        <v>123.1</v>
      </c>
      <c r="E52">
        <v>132.69999999999999</v>
      </c>
      <c r="F52">
        <v>0</v>
      </c>
      <c r="G52">
        <v>0</v>
      </c>
    </row>
    <row r="53" spans="1:7" ht="15" x14ac:dyDescent="0.25">
      <c r="A53" s="282" t="s">
        <v>99</v>
      </c>
      <c r="B53">
        <v>6.1</v>
      </c>
      <c r="C53">
        <v>0.7</v>
      </c>
      <c r="D53">
        <v>2.2999999999999998</v>
      </c>
      <c r="E53">
        <v>2.7</v>
      </c>
      <c r="F53">
        <v>0</v>
      </c>
      <c r="G53">
        <v>0</v>
      </c>
    </row>
    <row r="54" spans="1:7" ht="15" x14ac:dyDescent="0.25">
      <c r="A54" s="282" t="s">
        <v>100</v>
      </c>
      <c r="B54">
        <v>45.7</v>
      </c>
      <c r="C54">
        <v>38.200000000000003</v>
      </c>
      <c r="D54">
        <v>163.80000000000001</v>
      </c>
      <c r="E54">
        <v>527.4</v>
      </c>
      <c r="F54">
        <v>0</v>
      </c>
      <c r="G54">
        <v>0</v>
      </c>
    </row>
    <row r="55" spans="1:7" ht="15" x14ac:dyDescent="0.25">
      <c r="A55" s="282" t="s">
        <v>101</v>
      </c>
      <c r="B55">
        <v>69.2</v>
      </c>
      <c r="C55">
        <v>67.400000000000006</v>
      </c>
      <c r="D55">
        <v>350.3</v>
      </c>
      <c r="E55">
        <v>240.1</v>
      </c>
      <c r="F55">
        <v>0</v>
      </c>
      <c r="G55">
        <v>0</v>
      </c>
    </row>
    <row r="56" spans="1:7" ht="15" x14ac:dyDescent="0.25">
      <c r="A56" s="282" t="s">
        <v>66</v>
      </c>
    </row>
    <row r="57" spans="1:7" ht="15" x14ac:dyDescent="0.25">
      <c r="A57" s="282" t="s">
        <v>102</v>
      </c>
      <c r="B57">
        <v>291</v>
      </c>
      <c r="C57">
        <v>630</v>
      </c>
      <c r="D57">
        <v>969.5</v>
      </c>
      <c r="E57">
        <v>1994.5</v>
      </c>
      <c r="F57">
        <v>0</v>
      </c>
      <c r="G57">
        <v>0</v>
      </c>
    </row>
    <row r="58" spans="1:7" ht="15" x14ac:dyDescent="0.25">
      <c r="A58" s="282" t="s">
        <v>103</v>
      </c>
      <c r="B58">
        <v>0</v>
      </c>
      <c r="C58">
        <v>40</v>
      </c>
      <c r="D58">
        <v>271.60000000000002</v>
      </c>
      <c r="E58">
        <v>95.1</v>
      </c>
      <c r="F58">
        <v>0</v>
      </c>
      <c r="G58">
        <v>0</v>
      </c>
    </row>
    <row r="59" spans="1:7" ht="15" x14ac:dyDescent="0.25">
      <c r="A59" s="282" t="s">
        <v>104</v>
      </c>
      <c r="B59">
        <v>255</v>
      </c>
      <c r="C59">
        <v>590</v>
      </c>
      <c r="D59">
        <v>527</v>
      </c>
      <c r="E59">
        <v>1615.1</v>
      </c>
      <c r="F59">
        <v>0</v>
      </c>
      <c r="G59">
        <v>0</v>
      </c>
    </row>
    <row r="60" spans="1:7" ht="15" x14ac:dyDescent="0.25">
      <c r="A60" s="282" t="s">
        <v>257</v>
      </c>
      <c r="B60">
        <v>0</v>
      </c>
      <c r="C60">
        <v>0</v>
      </c>
      <c r="D60">
        <v>0</v>
      </c>
      <c r="E60">
        <v>0.2</v>
      </c>
      <c r="F60">
        <v>0</v>
      </c>
      <c r="G60">
        <v>0</v>
      </c>
    </row>
    <row r="61" spans="1:7" ht="15" x14ac:dyDescent="0.25">
      <c r="A61" s="282" t="s">
        <v>105</v>
      </c>
      <c r="B61">
        <v>6</v>
      </c>
      <c r="C61">
        <v>0</v>
      </c>
      <c r="D61">
        <v>6.6</v>
      </c>
      <c r="E61">
        <v>41.5</v>
      </c>
      <c r="F61">
        <v>0</v>
      </c>
      <c r="G61">
        <v>0</v>
      </c>
    </row>
    <row r="62" spans="1:7" ht="15" x14ac:dyDescent="0.25">
      <c r="A62" s="282" t="s">
        <v>258</v>
      </c>
      <c r="B62">
        <v>0</v>
      </c>
      <c r="C62">
        <v>0</v>
      </c>
      <c r="D62">
        <v>0</v>
      </c>
      <c r="E62">
        <v>0.1</v>
      </c>
      <c r="F62">
        <v>0</v>
      </c>
      <c r="G62">
        <v>0</v>
      </c>
    </row>
    <row r="63" spans="1:7" ht="15" x14ac:dyDescent="0.25">
      <c r="A63" s="282" t="s">
        <v>107</v>
      </c>
      <c r="B63">
        <v>30</v>
      </c>
      <c r="C63">
        <v>0</v>
      </c>
      <c r="D63">
        <v>164.4</v>
      </c>
      <c r="E63">
        <v>242.6</v>
      </c>
      <c r="F63">
        <v>0</v>
      </c>
      <c r="G63">
        <v>0</v>
      </c>
    </row>
    <row r="64" spans="1:7" ht="15" x14ac:dyDescent="0.25">
      <c r="A64" s="282" t="s">
        <v>66</v>
      </c>
    </row>
    <row r="65" spans="1:7" ht="15" x14ac:dyDescent="0.25">
      <c r="A65" s="282" t="s">
        <v>108</v>
      </c>
      <c r="B65">
        <v>1566.6</v>
      </c>
      <c r="C65">
        <v>2254.8000000000002</v>
      </c>
      <c r="D65">
        <v>2714.5</v>
      </c>
      <c r="E65">
        <v>2665.9</v>
      </c>
      <c r="F65">
        <v>0</v>
      </c>
      <c r="G65">
        <v>0</v>
      </c>
    </row>
    <row r="66" spans="1:7" ht="15" x14ac:dyDescent="0.25">
      <c r="A66" s="282" t="s">
        <v>109</v>
      </c>
      <c r="B66">
        <v>6.8</v>
      </c>
      <c r="C66">
        <v>4</v>
      </c>
      <c r="D66">
        <v>9.9</v>
      </c>
      <c r="E66">
        <v>10.4</v>
      </c>
      <c r="F66">
        <v>0</v>
      </c>
      <c r="G66">
        <v>0</v>
      </c>
    </row>
    <row r="67" spans="1:7" ht="15" x14ac:dyDescent="0.25">
      <c r="A67" s="282" t="s">
        <v>111</v>
      </c>
      <c r="B67">
        <v>80.5</v>
      </c>
      <c r="C67">
        <v>71</v>
      </c>
      <c r="D67">
        <v>105.3</v>
      </c>
      <c r="E67">
        <v>125.6</v>
      </c>
      <c r="F67">
        <v>0</v>
      </c>
      <c r="G67">
        <v>0</v>
      </c>
    </row>
    <row r="68" spans="1:7" ht="15" x14ac:dyDescent="0.25">
      <c r="A68" s="282" t="s">
        <v>112</v>
      </c>
      <c r="B68">
        <v>34.1</v>
      </c>
      <c r="C68">
        <v>15.9</v>
      </c>
      <c r="D68">
        <v>57.9</v>
      </c>
      <c r="E68">
        <v>36.700000000000003</v>
      </c>
      <c r="F68">
        <v>0</v>
      </c>
      <c r="G68">
        <v>0</v>
      </c>
    </row>
    <row r="69" spans="1:7" ht="15" x14ac:dyDescent="0.25">
      <c r="A69" s="282" t="s">
        <v>113</v>
      </c>
      <c r="B69">
        <v>17</v>
      </c>
      <c r="C69">
        <v>52</v>
      </c>
      <c r="D69">
        <v>85.2</v>
      </c>
      <c r="E69">
        <v>148.19999999999999</v>
      </c>
      <c r="F69">
        <v>0</v>
      </c>
      <c r="G69">
        <v>0</v>
      </c>
    </row>
    <row r="70" spans="1:7" ht="15" x14ac:dyDescent="0.25">
      <c r="A70" s="282" t="s">
        <v>114</v>
      </c>
      <c r="B70">
        <v>14.4</v>
      </c>
      <c r="C70">
        <v>11.8</v>
      </c>
      <c r="D70">
        <v>7.2</v>
      </c>
      <c r="E70">
        <v>8.1</v>
      </c>
      <c r="F70">
        <v>0</v>
      </c>
      <c r="G70">
        <v>0</v>
      </c>
    </row>
    <row r="71" spans="1:7" ht="15" x14ac:dyDescent="0.25">
      <c r="A71" s="282" t="s">
        <v>115</v>
      </c>
      <c r="B71">
        <v>4.5</v>
      </c>
      <c r="C71">
        <v>5</v>
      </c>
      <c r="D71">
        <v>14.2</v>
      </c>
      <c r="E71">
        <v>17.7</v>
      </c>
      <c r="F71">
        <v>0</v>
      </c>
      <c r="G71">
        <v>0</v>
      </c>
    </row>
    <row r="72" spans="1:7" ht="15" x14ac:dyDescent="0.25">
      <c r="A72" s="282" t="s">
        <v>116</v>
      </c>
      <c r="B72">
        <v>0</v>
      </c>
      <c r="C72">
        <v>6.8</v>
      </c>
      <c r="D72">
        <v>1.7</v>
      </c>
      <c r="E72">
        <v>1.3</v>
      </c>
      <c r="F72">
        <v>0</v>
      </c>
      <c r="G72">
        <v>0</v>
      </c>
    </row>
    <row r="73" spans="1:7" ht="15" x14ac:dyDescent="0.25">
      <c r="A73" s="282" t="s">
        <v>117</v>
      </c>
      <c r="B73">
        <v>1350.6</v>
      </c>
      <c r="C73">
        <v>2047.3</v>
      </c>
      <c r="D73">
        <v>2354.6999999999998</v>
      </c>
      <c r="E73">
        <v>2169</v>
      </c>
      <c r="F73">
        <v>0</v>
      </c>
      <c r="G73">
        <v>0</v>
      </c>
    </row>
    <row r="74" spans="1:7" ht="15" x14ac:dyDescent="0.25">
      <c r="A74" s="282" t="s">
        <v>118</v>
      </c>
      <c r="B74">
        <v>16.7</v>
      </c>
      <c r="C74">
        <v>17.600000000000001</v>
      </c>
      <c r="D74">
        <v>19.7</v>
      </c>
      <c r="E74">
        <v>11.5</v>
      </c>
      <c r="F74">
        <v>0</v>
      </c>
      <c r="G74">
        <v>0</v>
      </c>
    </row>
    <row r="75" spans="1:7" ht="15" x14ac:dyDescent="0.25">
      <c r="A75" s="282" t="s">
        <v>119</v>
      </c>
      <c r="B75">
        <v>7</v>
      </c>
      <c r="C75">
        <v>23.5</v>
      </c>
      <c r="D75">
        <v>32.9</v>
      </c>
      <c r="E75">
        <v>74</v>
      </c>
      <c r="F75">
        <v>0</v>
      </c>
      <c r="G75">
        <v>0</v>
      </c>
    </row>
    <row r="76" spans="1:7" ht="15" x14ac:dyDescent="0.25">
      <c r="A76" s="282" t="s">
        <v>120</v>
      </c>
      <c r="B76">
        <v>0</v>
      </c>
      <c r="C76">
        <v>0</v>
      </c>
      <c r="D76">
        <v>0</v>
      </c>
      <c r="E76" t="s">
        <v>84</v>
      </c>
      <c r="F76">
        <v>0</v>
      </c>
      <c r="G76">
        <v>0</v>
      </c>
    </row>
    <row r="77" spans="1:7" ht="15" x14ac:dyDescent="0.25">
      <c r="A77" s="282" t="s">
        <v>121</v>
      </c>
      <c r="B77">
        <v>35</v>
      </c>
      <c r="C77">
        <v>0</v>
      </c>
      <c r="D77">
        <v>25.9</v>
      </c>
      <c r="E77">
        <v>63.3</v>
      </c>
      <c r="F77">
        <v>0</v>
      </c>
      <c r="G77">
        <v>0</v>
      </c>
    </row>
    <row r="78" spans="1:7" ht="15" x14ac:dyDescent="0.25">
      <c r="A78" s="282" t="s">
        <v>62</v>
      </c>
      <c r="B78" t="s">
        <v>63</v>
      </c>
      <c r="C78" t="s">
        <v>64</v>
      </c>
      <c r="D78" t="s">
        <v>63</v>
      </c>
      <c r="E78" t="s">
        <v>63</v>
      </c>
      <c r="F78" t="s">
        <v>63</v>
      </c>
      <c r="G78" t="s">
        <v>65</v>
      </c>
    </row>
    <row r="79" spans="1:7" ht="15" x14ac:dyDescent="0.25">
      <c r="A79" s="282" t="s">
        <v>122</v>
      </c>
      <c r="B79">
        <v>7636.8</v>
      </c>
      <c r="C79">
        <v>6831</v>
      </c>
      <c r="D79">
        <v>35588.300000000003</v>
      </c>
      <c r="E79">
        <v>36295.4</v>
      </c>
      <c r="F79">
        <v>380</v>
      </c>
      <c r="G79">
        <v>0</v>
      </c>
    </row>
    <row r="80" spans="1:7" ht="15" x14ac:dyDescent="0.25">
      <c r="A80" s="282" t="s">
        <v>123</v>
      </c>
      <c r="B80">
        <v>4046.3</v>
      </c>
      <c r="C80">
        <v>2037.2</v>
      </c>
      <c r="D80">
        <v>0</v>
      </c>
      <c r="E80">
        <v>0</v>
      </c>
      <c r="F80">
        <v>338</v>
      </c>
      <c r="G80">
        <v>0</v>
      </c>
    </row>
    <row r="81" spans="1:7" ht="15" x14ac:dyDescent="0.25">
      <c r="A81" s="282" t="s">
        <v>62</v>
      </c>
      <c r="B81" t="s">
        <v>63</v>
      </c>
      <c r="C81" t="s">
        <v>64</v>
      </c>
      <c r="D81" t="s">
        <v>63</v>
      </c>
      <c r="E81" t="s">
        <v>63</v>
      </c>
      <c r="F81" t="s">
        <v>63</v>
      </c>
      <c r="G81" t="s">
        <v>65</v>
      </c>
    </row>
    <row r="82" spans="1:7" ht="15" x14ac:dyDescent="0.25">
      <c r="A82" s="282" t="s">
        <v>124</v>
      </c>
      <c r="B82">
        <v>11683.2</v>
      </c>
      <c r="C82">
        <v>8868.1</v>
      </c>
      <c r="D82">
        <v>35588.300000000003</v>
      </c>
      <c r="E82">
        <v>36295.4</v>
      </c>
      <c r="F82">
        <v>718</v>
      </c>
      <c r="G82">
        <v>0</v>
      </c>
    </row>
    <row r="83" spans="1:7" ht="15" x14ac:dyDescent="0.25">
      <c r="A83" s="282" t="s">
        <v>125</v>
      </c>
      <c r="B83" t="s">
        <v>42</v>
      </c>
      <c r="C83" t="s">
        <v>42</v>
      </c>
      <c r="D83">
        <v>1.5</v>
      </c>
      <c r="E83">
        <v>3</v>
      </c>
      <c r="F83" t="s">
        <v>42</v>
      </c>
      <c r="G83" t="s">
        <v>42</v>
      </c>
    </row>
    <row r="84" spans="1:7" ht="15" x14ac:dyDescent="0.25">
      <c r="A84" s="282" t="s">
        <v>126</v>
      </c>
      <c r="B84">
        <v>0.3</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EAE7-10B7-4489-8F1D-DB4A432F4865}">
  <dimension ref="A1:G85"/>
  <sheetViews>
    <sheetView workbookViewId="0">
      <selection activeCell="B73" sqref="B73"/>
    </sheetView>
  </sheetViews>
  <sheetFormatPr defaultRowHeight="13.2" x14ac:dyDescent="0.25"/>
  <cols>
    <col min="1" max="1" width="28.6640625" customWidth="1"/>
    <col min="2" max="2" width="14.33203125" customWidth="1"/>
    <col min="3" max="3" width="14.6640625" customWidth="1"/>
    <col min="4" max="4" width="14" customWidth="1"/>
    <col min="5" max="5" width="12.5546875" customWidth="1"/>
    <col min="6" max="6" width="14" customWidth="1"/>
    <col min="7" max="7" width="16.109375" customWidth="1"/>
  </cols>
  <sheetData>
    <row r="1" spans="1:7" ht="15" x14ac:dyDescent="0.25">
      <c r="A1" s="282" t="s">
        <v>47</v>
      </c>
    </row>
    <row r="2" spans="1:7" ht="15" x14ac:dyDescent="0.25">
      <c r="A2" s="282" t="s">
        <v>48</v>
      </c>
    </row>
    <row r="3" spans="1:7" ht="15" x14ac:dyDescent="0.25">
      <c r="A3" s="282" t="s">
        <v>295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23</v>
      </c>
      <c r="C12">
        <v>7.5</v>
      </c>
      <c r="D12">
        <v>2755.3</v>
      </c>
      <c r="E12">
        <v>3319.5</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0</v>
      </c>
      <c r="C15">
        <v>0</v>
      </c>
      <c r="D15">
        <v>643.70000000000005</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190.1</v>
      </c>
      <c r="E17">
        <v>172.9</v>
      </c>
      <c r="F17">
        <v>0</v>
      </c>
      <c r="G17">
        <v>0</v>
      </c>
    </row>
    <row r="18" spans="1:7" ht="15" x14ac:dyDescent="0.25">
      <c r="A18" s="282" t="s">
        <v>71</v>
      </c>
      <c r="B18">
        <v>0</v>
      </c>
      <c r="C18">
        <v>0</v>
      </c>
      <c r="D18">
        <v>723.6</v>
      </c>
      <c r="E18">
        <v>848.5</v>
      </c>
      <c r="F18">
        <v>0</v>
      </c>
      <c r="G18">
        <v>0</v>
      </c>
    </row>
    <row r="19" spans="1:7" ht="15" x14ac:dyDescent="0.25">
      <c r="A19" s="282" t="s">
        <v>72</v>
      </c>
      <c r="B19">
        <v>23</v>
      </c>
      <c r="C19">
        <v>7.5</v>
      </c>
      <c r="D19">
        <v>111.3</v>
      </c>
      <c r="E19">
        <v>276.8</v>
      </c>
      <c r="F19">
        <v>0</v>
      </c>
      <c r="G19">
        <v>0</v>
      </c>
    </row>
    <row r="20" spans="1:7" ht="15" x14ac:dyDescent="0.25">
      <c r="A20" s="282" t="s">
        <v>256</v>
      </c>
      <c r="B20">
        <v>0</v>
      </c>
      <c r="C20">
        <v>0</v>
      </c>
      <c r="D20">
        <v>0</v>
      </c>
      <c r="E20">
        <v>35</v>
      </c>
      <c r="F20">
        <v>0</v>
      </c>
      <c r="G20">
        <v>0</v>
      </c>
    </row>
    <row r="21" spans="1:7" ht="15" x14ac:dyDescent="0.25">
      <c r="A21" s="282" t="s">
        <v>73</v>
      </c>
      <c r="B21">
        <v>0</v>
      </c>
      <c r="C21">
        <v>0</v>
      </c>
      <c r="D21">
        <v>877.5</v>
      </c>
      <c r="E21">
        <v>1129.8</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0</v>
      </c>
      <c r="D24">
        <v>209.6</v>
      </c>
      <c r="E24">
        <v>433.6</v>
      </c>
      <c r="F24">
        <v>0</v>
      </c>
      <c r="G24">
        <v>0</v>
      </c>
    </row>
    <row r="25" spans="1:7" ht="15" x14ac:dyDescent="0.25">
      <c r="A25" s="282" t="s">
        <v>76</v>
      </c>
      <c r="B25">
        <v>0</v>
      </c>
      <c r="C25">
        <v>0</v>
      </c>
      <c r="D25">
        <v>31</v>
      </c>
      <c r="E25">
        <v>0</v>
      </c>
      <c r="F25">
        <v>0</v>
      </c>
      <c r="G25">
        <v>0</v>
      </c>
    </row>
    <row r="26" spans="1:7" ht="15" x14ac:dyDescent="0.25">
      <c r="A26" s="282" t="s">
        <v>77</v>
      </c>
      <c r="B26">
        <v>0</v>
      </c>
      <c r="C26">
        <v>0</v>
      </c>
      <c r="D26">
        <v>178.6</v>
      </c>
      <c r="E26">
        <v>433.6</v>
      </c>
      <c r="F26">
        <v>0</v>
      </c>
      <c r="G26">
        <v>0</v>
      </c>
    </row>
    <row r="27" spans="1:7" ht="15" x14ac:dyDescent="0.25">
      <c r="A27" s="282" t="s">
        <v>66</v>
      </c>
    </row>
    <row r="28" spans="1:7" ht="15" x14ac:dyDescent="0.25">
      <c r="A28" s="282" t="s">
        <v>167</v>
      </c>
      <c r="B28">
        <v>0</v>
      </c>
      <c r="C28">
        <v>0</v>
      </c>
      <c r="D28">
        <v>0</v>
      </c>
      <c r="E28">
        <v>11.1</v>
      </c>
      <c r="F28">
        <v>0</v>
      </c>
      <c r="G28">
        <v>0</v>
      </c>
    </row>
    <row r="29" spans="1:7" ht="15" x14ac:dyDescent="0.25">
      <c r="A29" s="282" t="s">
        <v>168</v>
      </c>
      <c r="B29">
        <v>0</v>
      </c>
      <c r="C29">
        <v>0</v>
      </c>
      <c r="D29">
        <v>0</v>
      </c>
      <c r="E29">
        <v>11.1</v>
      </c>
      <c r="F29">
        <v>0</v>
      </c>
      <c r="G29">
        <v>0</v>
      </c>
    </row>
    <row r="30" spans="1:7" ht="15" x14ac:dyDescent="0.25">
      <c r="A30" s="282" t="s">
        <v>66</v>
      </c>
    </row>
    <row r="31" spans="1:7" ht="15" x14ac:dyDescent="0.25">
      <c r="A31" s="282" t="s">
        <v>78</v>
      </c>
      <c r="B31">
        <v>489.3</v>
      </c>
      <c r="C31">
        <v>505.6</v>
      </c>
      <c r="D31">
        <v>1059.7</v>
      </c>
      <c r="E31">
        <v>924.4</v>
      </c>
      <c r="F31">
        <v>29</v>
      </c>
      <c r="G31">
        <v>0</v>
      </c>
    </row>
    <row r="32" spans="1:7" ht="15" x14ac:dyDescent="0.25">
      <c r="A32" s="282" t="s">
        <v>66</v>
      </c>
    </row>
    <row r="33" spans="1:7" ht="15" x14ac:dyDescent="0.25">
      <c r="A33" s="282" t="s">
        <v>79</v>
      </c>
      <c r="B33">
        <v>97.1</v>
      </c>
      <c r="C33">
        <v>258.2</v>
      </c>
      <c r="D33">
        <v>712.9</v>
      </c>
      <c r="E33">
        <v>646.6</v>
      </c>
      <c r="F33">
        <v>0</v>
      </c>
      <c r="G33">
        <v>0</v>
      </c>
    </row>
    <row r="34" spans="1:7" ht="15" x14ac:dyDescent="0.25">
      <c r="A34" s="282" t="s">
        <v>66</v>
      </c>
    </row>
    <row r="35" spans="1:7" ht="15" x14ac:dyDescent="0.25">
      <c r="A35" s="282" t="s">
        <v>80</v>
      </c>
      <c r="B35">
        <v>5149</v>
      </c>
      <c r="C35">
        <v>3301.7</v>
      </c>
      <c r="D35">
        <v>23091.9</v>
      </c>
      <c r="E35">
        <v>22122.2</v>
      </c>
      <c r="F35">
        <v>225</v>
      </c>
      <c r="G35">
        <v>0</v>
      </c>
    </row>
    <row r="36" spans="1:7" ht="15" x14ac:dyDescent="0.25">
      <c r="A36" s="282" t="s">
        <v>66</v>
      </c>
    </row>
    <row r="37" spans="1:7" ht="15" x14ac:dyDescent="0.25">
      <c r="A37" s="282" t="s">
        <v>81</v>
      </c>
      <c r="B37">
        <v>725.9</v>
      </c>
      <c r="C37">
        <v>628.79999999999995</v>
      </c>
      <c r="D37">
        <v>2197.4</v>
      </c>
      <c r="E37">
        <v>3063</v>
      </c>
      <c r="F37">
        <v>66</v>
      </c>
      <c r="G37">
        <v>0</v>
      </c>
    </row>
    <row r="38" spans="1:7" ht="15" x14ac:dyDescent="0.25">
      <c r="A38" s="282" t="s">
        <v>82</v>
      </c>
      <c r="B38">
        <v>0.2</v>
      </c>
      <c r="C38">
        <v>0</v>
      </c>
      <c r="D38">
        <v>0.1</v>
      </c>
      <c r="E38">
        <v>0</v>
      </c>
      <c r="F38">
        <v>0</v>
      </c>
      <c r="G38">
        <v>0</v>
      </c>
    </row>
    <row r="39" spans="1:7" ht="15" x14ac:dyDescent="0.25">
      <c r="A39" s="282" t="s">
        <v>83</v>
      </c>
      <c r="B39">
        <v>0</v>
      </c>
      <c r="C39">
        <v>0</v>
      </c>
      <c r="D39">
        <v>232.4</v>
      </c>
      <c r="E39">
        <v>517.4</v>
      </c>
      <c r="F39">
        <v>0</v>
      </c>
      <c r="G39">
        <v>0</v>
      </c>
    </row>
    <row r="40" spans="1:7" ht="15" x14ac:dyDescent="0.25">
      <c r="A40" s="282" t="s">
        <v>85</v>
      </c>
      <c r="B40">
        <v>0.3</v>
      </c>
      <c r="C40">
        <v>0</v>
      </c>
      <c r="D40">
        <v>2.2000000000000002</v>
      </c>
      <c r="E40">
        <v>0</v>
      </c>
      <c r="F40">
        <v>0</v>
      </c>
      <c r="G40">
        <v>0</v>
      </c>
    </row>
    <row r="41" spans="1:7" ht="15" x14ac:dyDescent="0.25">
      <c r="A41" s="282" t="s">
        <v>86</v>
      </c>
      <c r="B41">
        <v>2.7</v>
      </c>
      <c r="C41">
        <v>0.5</v>
      </c>
      <c r="D41">
        <v>2.7</v>
      </c>
      <c r="E41">
        <v>1.7</v>
      </c>
      <c r="F41">
        <v>0</v>
      </c>
      <c r="G41">
        <v>0</v>
      </c>
    </row>
    <row r="42" spans="1:7" ht="15" x14ac:dyDescent="0.25">
      <c r="A42" s="282" t="s">
        <v>87</v>
      </c>
      <c r="B42" t="s">
        <v>84</v>
      </c>
      <c r="C42">
        <v>0.3</v>
      </c>
      <c r="D42">
        <v>0.2</v>
      </c>
      <c r="E42">
        <v>0.1</v>
      </c>
      <c r="F42">
        <v>0</v>
      </c>
      <c r="G42">
        <v>0</v>
      </c>
    </row>
    <row r="43" spans="1:7" ht="15" x14ac:dyDescent="0.25">
      <c r="A43" s="282" t="s">
        <v>88</v>
      </c>
      <c r="B43">
        <v>182.8</v>
      </c>
      <c r="C43">
        <v>300.89999999999998</v>
      </c>
      <c r="D43">
        <v>523.4</v>
      </c>
      <c r="E43">
        <v>529.20000000000005</v>
      </c>
      <c r="F43">
        <v>0</v>
      </c>
      <c r="G43">
        <v>0</v>
      </c>
    </row>
    <row r="44" spans="1:7" ht="15" x14ac:dyDescent="0.25">
      <c r="A44" s="282" t="s">
        <v>89</v>
      </c>
      <c r="B44">
        <v>0</v>
      </c>
      <c r="C44">
        <v>0</v>
      </c>
      <c r="D44">
        <v>44.1</v>
      </c>
      <c r="E44">
        <v>0</v>
      </c>
      <c r="F44">
        <v>0</v>
      </c>
      <c r="G44">
        <v>0</v>
      </c>
    </row>
    <row r="45" spans="1:7" ht="15" x14ac:dyDescent="0.25">
      <c r="A45" s="282" t="s">
        <v>90</v>
      </c>
      <c r="B45">
        <v>0</v>
      </c>
      <c r="C45">
        <v>0</v>
      </c>
      <c r="D45">
        <v>27.5</v>
      </c>
      <c r="E45">
        <v>0</v>
      </c>
      <c r="F45">
        <v>0</v>
      </c>
      <c r="G45">
        <v>0</v>
      </c>
    </row>
    <row r="46" spans="1:7" ht="15" x14ac:dyDescent="0.25">
      <c r="A46" s="282" t="s">
        <v>91</v>
      </c>
      <c r="B46">
        <v>38.5</v>
      </c>
      <c r="C46">
        <v>50.3</v>
      </c>
      <c r="D46">
        <v>468.3</v>
      </c>
      <c r="E46">
        <v>340.1</v>
      </c>
      <c r="F46">
        <v>0</v>
      </c>
      <c r="G46">
        <v>0</v>
      </c>
    </row>
    <row r="47" spans="1:7" ht="15" x14ac:dyDescent="0.25">
      <c r="A47" s="282" t="s">
        <v>92</v>
      </c>
      <c r="B47">
        <v>0</v>
      </c>
      <c r="C47">
        <v>0</v>
      </c>
      <c r="D47">
        <v>12</v>
      </c>
      <c r="E47">
        <v>30.3</v>
      </c>
      <c r="F47">
        <v>0</v>
      </c>
      <c r="G47">
        <v>0</v>
      </c>
    </row>
    <row r="48" spans="1:7" ht="15" x14ac:dyDescent="0.25">
      <c r="A48" s="282" t="s">
        <v>93</v>
      </c>
      <c r="B48">
        <v>52.8</v>
      </c>
      <c r="C48">
        <v>55.8</v>
      </c>
      <c r="D48">
        <v>87.6</v>
      </c>
      <c r="E48">
        <v>135</v>
      </c>
      <c r="F48">
        <v>0</v>
      </c>
      <c r="G48">
        <v>0</v>
      </c>
    </row>
    <row r="49" spans="1:7" ht="15" x14ac:dyDescent="0.25">
      <c r="A49" s="282" t="s">
        <v>94</v>
      </c>
      <c r="B49">
        <v>0</v>
      </c>
      <c r="C49">
        <v>20.399999999999999</v>
      </c>
      <c r="D49">
        <v>10.5</v>
      </c>
      <c r="E49">
        <v>14.9</v>
      </c>
      <c r="F49">
        <v>0</v>
      </c>
      <c r="G49">
        <v>0</v>
      </c>
    </row>
    <row r="50" spans="1:7" ht="15" x14ac:dyDescent="0.25">
      <c r="A50" s="282" t="s">
        <v>95</v>
      </c>
      <c r="B50">
        <v>308</v>
      </c>
      <c r="C50">
        <v>0</v>
      </c>
      <c r="D50">
        <v>206.1</v>
      </c>
      <c r="E50">
        <v>585</v>
      </c>
      <c r="F50">
        <v>66</v>
      </c>
      <c r="G50">
        <v>0</v>
      </c>
    </row>
    <row r="51" spans="1:7" ht="15" x14ac:dyDescent="0.25">
      <c r="A51" s="282" t="s">
        <v>96</v>
      </c>
      <c r="B51">
        <v>4.8</v>
      </c>
      <c r="C51">
        <v>13.9</v>
      </c>
      <c r="D51">
        <v>22.1</v>
      </c>
      <c r="E51">
        <v>21.3</v>
      </c>
      <c r="F51">
        <v>0</v>
      </c>
      <c r="G51">
        <v>0</v>
      </c>
    </row>
    <row r="52" spans="1:7" ht="15" x14ac:dyDescent="0.25">
      <c r="A52" s="282" t="s">
        <v>98</v>
      </c>
      <c r="B52">
        <v>0</v>
      </c>
      <c r="C52">
        <v>0.1</v>
      </c>
      <c r="D52">
        <v>123.1</v>
      </c>
      <c r="E52">
        <v>132.69999999999999</v>
      </c>
      <c r="F52">
        <v>0</v>
      </c>
      <c r="G52">
        <v>0</v>
      </c>
    </row>
    <row r="53" spans="1:7" ht="15" x14ac:dyDescent="0.25">
      <c r="A53" s="282" t="s">
        <v>99</v>
      </c>
      <c r="B53">
        <v>6.5</v>
      </c>
      <c r="C53">
        <v>66.7</v>
      </c>
      <c r="D53">
        <v>1.9</v>
      </c>
      <c r="E53">
        <v>2.7</v>
      </c>
      <c r="F53">
        <v>0</v>
      </c>
      <c r="G53">
        <v>0</v>
      </c>
    </row>
    <row r="54" spans="1:7" ht="15" x14ac:dyDescent="0.25">
      <c r="A54" s="282" t="s">
        <v>100</v>
      </c>
      <c r="B54">
        <v>53.9</v>
      </c>
      <c r="C54">
        <v>42.8</v>
      </c>
      <c r="D54">
        <v>153.80000000000001</v>
      </c>
      <c r="E54">
        <v>522.79999999999995</v>
      </c>
      <c r="F54">
        <v>0</v>
      </c>
      <c r="G54">
        <v>0</v>
      </c>
    </row>
    <row r="55" spans="1:7" ht="15" x14ac:dyDescent="0.25">
      <c r="A55" s="282" t="s">
        <v>101</v>
      </c>
      <c r="B55">
        <v>75.3</v>
      </c>
      <c r="C55">
        <v>77.2</v>
      </c>
      <c r="D55">
        <v>279.39999999999998</v>
      </c>
      <c r="E55">
        <v>229.8</v>
      </c>
      <c r="F55">
        <v>0</v>
      </c>
      <c r="G55">
        <v>0</v>
      </c>
    </row>
    <row r="56" spans="1:7" ht="15" x14ac:dyDescent="0.25">
      <c r="A56" s="282" t="s">
        <v>66</v>
      </c>
    </row>
    <row r="57" spans="1:7" ht="15" x14ac:dyDescent="0.25">
      <c r="A57" s="282" t="s">
        <v>102</v>
      </c>
      <c r="B57">
        <v>291</v>
      </c>
      <c r="C57">
        <v>495</v>
      </c>
      <c r="D57">
        <v>969.5</v>
      </c>
      <c r="E57">
        <v>1963.4</v>
      </c>
      <c r="F57">
        <v>0</v>
      </c>
      <c r="G57">
        <v>0</v>
      </c>
    </row>
    <row r="58" spans="1:7" ht="15" x14ac:dyDescent="0.25">
      <c r="A58" s="282" t="s">
        <v>103</v>
      </c>
      <c r="B58">
        <v>0</v>
      </c>
      <c r="C58">
        <v>40</v>
      </c>
      <c r="D58">
        <v>271.60000000000002</v>
      </c>
      <c r="E58">
        <v>64</v>
      </c>
      <c r="F58">
        <v>0</v>
      </c>
      <c r="G58">
        <v>0</v>
      </c>
    </row>
    <row r="59" spans="1:7" ht="15" x14ac:dyDescent="0.25">
      <c r="A59" s="282" t="s">
        <v>104</v>
      </c>
      <c r="B59">
        <v>255</v>
      </c>
      <c r="C59">
        <v>455</v>
      </c>
      <c r="D59">
        <v>527</v>
      </c>
      <c r="E59">
        <v>1615.1</v>
      </c>
      <c r="F59">
        <v>0</v>
      </c>
      <c r="G59">
        <v>0</v>
      </c>
    </row>
    <row r="60" spans="1:7" ht="15" x14ac:dyDescent="0.25">
      <c r="A60" s="282" t="s">
        <v>257</v>
      </c>
      <c r="B60">
        <v>0</v>
      </c>
      <c r="C60">
        <v>0</v>
      </c>
      <c r="D60">
        <v>0</v>
      </c>
      <c r="E60">
        <v>0.2</v>
      </c>
      <c r="F60">
        <v>0</v>
      </c>
      <c r="G60">
        <v>0</v>
      </c>
    </row>
    <row r="61" spans="1:7" ht="15" x14ac:dyDescent="0.25">
      <c r="A61" s="282" t="s">
        <v>105</v>
      </c>
      <c r="B61">
        <v>6</v>
      </c>
      <c r="C61">
        <v>0</v>
      </c>
      <c r="D61">
        <v>6.6</v>
      </c>
      <c r="E61">
        <v>41.5</v>
      </c>
      <c r="F61">
        <v>0</v>
      </c>
      <c r="G61">
        <v>0</v>
      </c>
    </row>
    <row r="62" spans="1:7" ht="15" x14ac:dyDescent="0.25">
      <c r="A62" s="282" t="s">
        <v>258</v>
      </c>
      <c r="B62">
        <v>0</v>
      </c>
      <c r="C62">
        <v>0</v>
      </c>
      <c r="D62">
        <v>0</v>
      </c>
      <c r="E62">
        <v>0.1</v>
      </c>
      <c r="F62">
        <v>0</v>
      </c>
      <c r="G62">
        <v>0</v>
      </c>
    </row>
    <row r="63" spans="1:7" ht="15" x14ac:dyDescent="0.25">
      <c r="A63" s="282" t="s">
        <v>107</v>
      </c>
      <c r="B63">
        <v>30</v>
      </c>
      <c r="C63">
        <v>0</v>
      </c>
      <c r="D63">
        <v>164.4</v>
      </c>
      <c r="E63">
        <v>242.6</v>
      </c>
      <c r="F63">
        <v>0</v>
      </c>
      <c r="G63">
        <v>0</v>
      </c>
    </row>
    <row r="64" spans="1:7" ht="15" x14ac:dyDescent="0.25">
      <c r="A64" s="282" t="s">
        <v>66</v>
      </c>
    </row>
    <row r="65" spans="1:7" ht="15" x14ac:dyDescent="0.25">
      <c r="A65" s="282" t="s">
        <v>108</v>
      </c>
      <c r="B65">
        <v>1562.1</v>
      </c>
      <c r="C65">
        <v>1958.3</v>
      </c>
      <c r="D65">
        <v>2632.3</v>
      </c>
      <c r="E65">
        <v>2548.6999999999998</v>
      </c>
      <c r="F65">
        <v>0</v>
      </c>
      <c r="G65">
        <v>0</v>
      </c>
    </row>
    <row r="66" spans="1:7" ht="15" x14ac:dyDescent="0.25">
      <c r="A66" s="282" t="s">
        <v>109</v>
      </c>
      <c r="B66">
        <v>3.3</v>
      </c>
      <c r="C66">
        <v>4</v>
      </c>
      <c r="D66">
        <v>9.9</v>
      </c>
      <c r="E66">
        <v>10.4</v>
      </c>
      <c r="F66">
        <v>0</v>
      </c>
      <c r="G66">
        <v>0</v>
      </c>
    </row>
    <row r="67" spans="1:7" ht="15" x14ac:dyDescent="0.25">
      <c r="A67" s="282" t="s">
        <v>111</v>
      </c>
      <c r="B67">
        <v>80.5</v>
      </c>
      <c r="C67">
        <v>72</v>
      </c>
      <c r="D67">
        <v>105.3</v>
      </c>
      <c r="E67">
        <v>108</v>
      </c>
      <c r="F67">
        <v>0</v>
      </c>
      <c r="G67">
        <v>0</v>
      </c>
    </row>
    <row r="68" spans="1:7" ht="15" x14ac:dyDescent="0.25">
      <c r="A68" s="282" t="s">
        <v>112</v>
      </c>
      <c r="B68">
        <v>35.700000000000003</v>
      </c>
      <c r="C68">
        <v>15</v>
      </c>
      <c r="D68">
        <v>55</v>
      </c>
      <c r="E68">
        <v>35.799999999999997</v>
      </c>
      <c r="F68">
        <v>0</v>
      </c>
      <c r="G68">
        <v>0</v>
      </c>
    </row>
    <row r="69" spans="1:7" ht="15" x14ac:dyDescent="0.25">
      <c r="A69" s="282" t="s">
        <v>113</v>
      </c>
      <c r="B69">
        <v>39.5</v>
      </c>
      <c r="C69">
        <v>52</v>
      </c>
      <c r="D69">
        <v>68.3</v>
      </c>
      <c r="E69">
        <v>136.19999999999999</v>
      </c>
      <c r="F69">
        <v>0</v>
      </c>
      <c r="G69">
        <v>0</v>
      </c>
    </row>
    <row r="70" spans="1:7" ht="15" x14ac:dyDescent="0.25">
      <c r="A70" s="282" t="s">
        <v>114</v>
      </c>
      <c r="B70">
        <v>14.4</v>
      </c>
      <c r="C70">
        <v>3.8</v>
      </c>
      <c r="D70">
        <v>7.2</v>
      </c>
      <c r="E70">
        <v>8.1</v>
      </c>
      <c r="F70">
        <v>0</v>
      </c>
      <c r="G70">
        <v>0</v>
      </c>
    </row>
    <row r="71" spans="1:7" ht="15" x14ac:dyDescent="0.25">
      <c r="A71" s="282" t="s">
        <v>115</v>
      </c>
      <c r="B71">
        <v>5</v>
      </c>
      <c r="C71">
        <v>0</v>
      </c>
      <c r="D71">
        <v>8.8000000000000007</v>
      </c>
      <c r="E71">
        <v>17.7</v>
      </c>
      <c r="F71">
        <v>0</v>
      </c>
      <c r="G71">
        <v>0</v>
      </c>
    </row>
    <row r="72" spans="1:7" ht="15" x14ac:dyDescent="0.25">
      <c r="A72" s="282" t="s">
        <v>116</v>
      </c>
      <c r="B72">
        <v>0</v>
      </c>
      <c r="C72">
        <v>6.8</v>
      </c>
      <c r="D72">
        <v>1.7</v>
      </c>
      <c r="E72">
        <v>1.3</v>
      </c>
      <c r="F72">
        <v>0</v>
      </c>
      <c r="G72">
        <v>0</v>
      </c>
    </row>
    <row r="73" spans="1:7" ht="15" x14ac:dyDescent="0.25">
      <c r="A73" s="282" t="s">
        <v>117</v>
      </c>
      <c r="B73">
        <v>1360</v>
      </c>
      <c r="C73">
        <v>1769.6</v>
      </c>
      <c r="D73">
        <v>2302.6999999999998</v>
      </c>
      <c r="E73">
        <v>2090.1</v>
      </c>
      <c r="F73">
        <v>0</v>
      </c>
      <c r="G73">
        <v>0</v>
      </c>
    </row>
    <row r="74" spans="1:7" ht="15" x14ac:dyDescent="0.25">
      <c r="A74" s="282" t="s">
        <v>118</v>
      </c>
      <c r="B74">
        <v>16.7</v>
      </c>
      <c r="C74">
        <v>11.6</v>
      </c>
      <c r="D74">
        <v>19.7</v>
      </c>
      <c r="E74">
        <v>11.5</v>
      </c>
      <c r="F74">
        <v>0</v>
      </c>
      <c r="G74">
        <v>0</v>
      </c>
    </row>
    <row r="75" spans="1:7" ht="15" x14ac:dyDescent="0.25">
      <c r="A75" s="282" t="s">
        <v>119</v>
      </c>
      <c r="B75">
        <v>7</v>
      </c>
      <c r="C75">
        <v>23.5</v>
      </c>
      <c r="D75">
        <v>32.9</v>
      </c>
      <c r="E75">
        <v>74</v>
      </c>
      <c r="F75">
        <v>0</v>
      </c>
      <c r="G75">
        <v>0</v>
      </c>
    </row>
    <row r="76" spans="1:7" ht="15" x14ac:dyDescent="0.25">
      <c r="A76" s="282" t="s">
        <v>120</v>
      </c>
      <c r="B76">
        <v>0</v>
      </c>
      <c r="C76">
        <v>0</v>
      </c>
      <c r="D76">
        <v>0</v>
      </c>
      <c r="E76" t="s">
        <v>84</v>
      </c>
      <c r="F76">
        <v>0</v>
      </c>
      <c r="G76">
        <v>0</v>
      </c>
    </row>
    <row r="77" spans="1:7" ht="15" x14ac:dyDescent="0.25">
      <c r="A77" s="282" t="s">
        <v>121</v>
      </c>
      <c r="B77">
        <v>0</v>
      </c>
      <c r="C77">
        <v>0</v>
      </c>
      <c r="D77">
        <v>20.9</v>
      </c>
      <c r="E77">
        <v>55.6</v>
      </c>
      <c r="F77">
        <v>0</v>
      </c>
      <c r="G77">
        <v>0</v>
      </c>
    </row>
    <row r="78" spans="1:7" ht="15" x14ac:dyDescent="0.25">
      <c r="A78" s="282" t="s">
        <v>62</v>
      </c>
      <c r="B78" t="s">
        <v>63</v>
      </c>
      <c r="C78" t="s">
        <v>64</v>
      </c>
      <c r="D78" t="s">
        <v>63</v>
      </c>
      <c r="E78" t="s">
        <v>63</v>
      </c>
      <c r="F78" t="s">
        <v>63</v>
      </c>
      <c r="G78" t="s">
        <v>65</v>
      </c>
    </row>
    <row r="79" spans="1:7" ht="15" x14ac:dyDescent="0.25">
      <c r="A79" s="282" t="s">
        <v>122</v>
      </c>
      <c r="B79">
        <v>8337.2999999999993</v>
      </c>
      <c r="C79">
        <v>7155</v>
      </c>
      <c r="D79">
        <v>33628.699999999997</v>
      </c>
      <c r="E79">
        <v>35032.5</v>
      </c>
      <c r="F79">
        <v>320</v>
      </c>
      <c r="G79">
        <v>0</v>
      </c>
    </row>
    <row r="80" spans="1:7" ht="15" x14ac:dyDescent="0.25">
      <c r="A80" s="282" t="s">
        <v>123</v>
      </c>
      <c r="B80">
        <v>4569.5</v>
      </c>
      <c r="C80">
        <v>1946.6</v>
      </c>
      <c r="D80">
        <v>0</v>
      </c>
      <c r="E80">
        <v>0</v>
      </c>
      <c r="F80">
        <v>206</v>
      </c>
      <c r="G80">
        <v>0</v>
      </c>
    </row>
    <row r="81" spans="1:7" ht="15" x14ac:dyDescent="0.25">
      <c r="A81" s="282" t="s">
        <v>62</v>
      </c>
      <c r="B81" t="s">
        <v>63</v>
      </c>
      <c r="C81" t="s">
        <v>64</v>
      </c>
      <c r="D81" t="s">
        <v>63</v>
      </c>
      <c r="E81" t="s">
        <v>63</v>
      </c>
      <c r="F81" t="s">
        <v>63</v>
      </c>
      <c r="G81" t="s">
        <v>65</v>
      </c>
    </row>
    <row r="82" spans="1:7" ht="15" x14ac:dyDescent="0.25">
      <c r="A82" s="282" t="s">
        <v>124</v>
      </c>
      <c r="B82">
        <v>12906.8</v>
      </c>
      <c r="C82">
        <v>9101.5</v>
      </c>
      <c r="D82">
        <v>33628.699999999997</v>
      </c>
      <c r="E82">
        <v>35032.5</v>
      </c>
      <c r="F82">
        <v>526</v>
      </c>
      <c r="G82">
        <v>0</v>
      </c>
    </row>
    <row r="83" spans="1:7" ht="15" x14ac:dyDescent="0.25">
      <c r="A83" s="282" t="s">
        <v>125</v>
      </c>
      <c r="B83" t="s">
        <v>42</v>
      </c>
      <c r="C83" t="s">
        <v>42</v>
      </c>
      <c r="D83">
        <v>1.5</v>
      </c>
      <c r="E83">
        <v>3</v>
      </c>
      <c r="F83" t="s">
        <v>42</v>
      </c>
      <c r="G83" t="s">
        <v>42</v>
      </c>
    </row>
    <row r="84" spans="1:7" ht="15" x14ac:dyDescent="0.25">
      <c r="A84" s="282" t="s">
        <v>126</v>
      </c>
      <c r="B84">
        <v>0.3</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65E13-2C16-4AA5-A320-C858FD1F7BA1}">
  <dimension ref="A1:G84"/>
  <sheetViews>
    <sheetView workbookViewId="0">
      <selection activeCell="B35" sqref="B35"/>
    </sheetView>
  </sheetViews>
  <sheetFormatPr defaultRowHeight="13.2" x14ac:dyDescent="0.25"/>
  <cols>
    <col min="1" max="1" width="28.33203125" customWidth="1"/>
    <col min="2" max="2" width="13" customWidth="1"/>
    <col min="4" max="4" width="13.6640625" customWidth="1"/>
    <col min="5" max="5" width="11" customWidth="1"/>
    <col min="6" max="6" width="12" customWidth="1"/>
  </cols>
  <sheetData>
    <row r="1" spans="1:7" ht="15" x14ac:dyDescent="0.25">
      <c r="A1" s="282" t="s">
        <v>47</v>
      </c>
    </row>
    <row r="2" spans="1:7" ht="15" x14ac:dyDescent="0.25">
      <c r="A2" s="282" t="s">
        <v>48</v>
      </c>
    </row>
    <row r="3" spans="1:7" ht="15" x14ac:dyDescent="0.25">
      <c r="A3" s="282" t="s">
        <v>296</v>
      </c>
    </row>
    <row r="4" spans="1:7" ht="15" x14ac:dyDescent="0.25">
      <c r="A4" s="282" t="s">
        <v>50</v>
      </c>
    </row>
    <row r="5" spans="1:7" ht="15" x14ac:dyDescent="0.25">
      <c r="A5" s="282" t="s">
        <v>51</v>
      </c>
    </row>
    <row r="6" spans="1:7" ht="15" x14ac:dyDescent="0.25">
      <c r="A6" s="282" t="s">
        <v>52</v>
      </c>
    </row>
    <row r="7" spans="1:7" ht="15" x14ac:dyDescent="0.25">
      <c r="A7" s="282" t="s">
        <v>137</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54</v>
      </c>
      <c r="C12">
        <v>7.5</v>
      </c>
      <c r="D12">
        <v>2547.3000000000002</v>
      </c>
      <c r="E12">
        <v>3094.5</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31</v>
      </c>
      <c r="C15">
        <v>0</v>
      </c>
      <c r="D15">
        <v>574.4</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143.5</v>
      </c>
      <c r="E17">
        <v>172.9</v>
      </c>
      <c r="F17">
        <v>0</v>
      </c>
      <c r="G17">
        <v>0</v>
      </c>
    </row>
    <row r="18" spans="1:7" ht="15" x14ac:dyDescent="0.25">
      <c r="A18" s="282" t="s">
        <v>71</v>
      </c>
      <c r="B18">
        <v>0</v>
      </c>
      <c r="C18">
        <v>0</v>
      </c>
      <c r="D18">
        <v>656.5</v>
      </c>
      <c r="E18">
        <v>764.3</v>
      </c>
      <c r="F18">
        <v>0</v>
      </c>
      <c r="G18">
        <v>0</v>
      </c>
    </row>
    <row r="19" spans="1:7" ht="15" x14ac:dyDescent="0.25">
      <c r="A19" s="282" t="s">
        <v>72</v>
      </c>
      <c r="B19">
        <v>23</v>
      </c>
      <c r="C19">
        <v>7.5</v>
      </c>
      <c r="D19">
        <v>86.3</v>
      </c>
      <c r="E19">
        <v>241.8</v>
      </c>
      <c r="F19">
        <v>0</v>
      </c>
      <c r="G19">
        <v>0</v>
      </c>
    </row>
    <row r="20" spans="1:7" ht="15" x14ac:dyDescent="0.25">
      <c r="A20" s="282" t="s">
        <v>256</v>
      </c>
      <c r="B20">
        <v>0</v>
      </c>
      <c r="C20">
        <v>0</v>
      </c>
      <c r="D20">
        <v>0</v>
      </c>
      <c r="E20">
        <v>35</v>
      </c>
      <c r="F20">
        <v>0</v>
      </c>
      <c r="G20">
        <v>0</v>
      </c>
    </row>
    <row r="21" spans="1:7" ht="15" x14ac:dyDescent="0.25">
      <c r="A21" s="282" t="s">
        <v>73</v>
      </c>
      <c r="B21">
        <v>0</v>
      </c>
      <c r="C21">
        <v>0</v>
      </c>
      <c r="D21">
        <v>877.5</v>
      </c>
      <c r="E21">
        <v>1023.9</v>
      </c>
      <c r="F21">
        <v>0</v>
      </c>
      <c r="G21">
        <v>0</v>
      </c>
    </row>
    <row r="22" spans="1:7" ht="15" x14ac:dyDescent="0.25">
      <c r="A22" s="282" t="s">
        <v>74</v>
      </c>
      <c r="B22">
        <v>0</v>
      </c>
      <c r="C22">
        <v>0</v>
      </c>
      <c r="D22">
        <v>189</v>
      </c>
      <c r="E22">
        <v>188</v>
      </c>
      <c r="F22">
        <v>0</v>
      </c>
      <c r="G22">
        <v>0</v>
      </c>
    </row>
    <row r="23" spans="1:7" ht="15" x14ac:dyDescent="0.25">
      <c r="A23" s="282" t="s">
        <v>66</v>
      </c>
    </row>
    <row r="24" spans="1:7" ht="15" x14ac:dyDescent="0.25">
      <c r="A24" s="282" t="s">
        <v>75</v>
      </c>
      <c r="B24">
        <v>0</v>
      </c>
      <c r="C24">
        <v>42</v>
      </c>
      <c r="D24">
        <v>178.6</v>
      </c>
      <c r="E24">
        <v>392.3</v>
      </c>
      <c r="F24">
        <v>0</v>
      </c>
      <c r="G24">
        <v>0</v>
      </c>
    </row>
    <row r="25" spans="1:7" ht="15" x14ac:dyDescent="0.25">
      <c r="A25" s="282" t="s">
        <v>77</v>
      </c>
      <c r="B25">
        <v>0</v>
      </c>
      <c r="C25">
        <v>42</v>
      </c>
      <c r="D25">
        <v>178.6</v>
      </c>
      <c r="E25">
        <v>392.3</v>
      </c>
      <c r="F25">
        <v>0</v>
      </c>
      <c r="G25">
        <v>0</v>
      </c>
    </row>
    <row r="26" spans="1:7" ht="15" x14ac:dyDescent="0.25">
      <c r="A26" s="282" t="s">
        <v>66</v>
      </c>
    </row>
    <row r="27" spans="1:7" ht="15" x14ac:dyDescent="0.25">
      <c r="A27" s="282" t="s">
        <v>167</v>
      </c>
      <c r="B27">
        <v>0</v>
      </c>
      <c r="C27">
        <v>0</v>
      </c>
      <c r="D27">
        <v>0</v>
      </c>
      <c r="E27">
        <v>11.1</v>
      </c>
      <c r="F27">
        <v>0</v>
      </c>
      <c r="G27">
        <v>0</v>
      </c>
    </row>
    <row r="28" spans="1:7" ht="15" x14ac:dyDescent="0.25">
      <c r="A28" s="282" t="s">
        <v>168</v>
      </c>
      <c r="B28">
        <v>0</v>
      </c>
      <c r="C28">
        <v>0</v>
      </c>
      <c r="D28">
        <v>0</v>
      </c>
      <c r="E28">
        <v>11.1</v>
      </c>
      <c r="F28">
        <v>0</v>
      </c>
      <c r="G28">
        <v>0</v>
      </c>
    </row>
    <row r="29" spans="1:7" ht="15" x14ac:dyDescent="0.25">
      <c r="A29" s="282" t="s">
        <v>66</v>
      </c>
    </row>
    <row r="30" spans="1:7" ht="15" x14ac:dyDescent="0.25">
      <c r="A30" s="282" t="s">
        <v>78</v>
      </c>
      <c r="B30">
        <v>511.1</v>
      </c>
      <c r="C30">
        <v>516.4</v>
      </c>
      <c r="D30">
        <v>1030</v>
      </c>
      <c r="E30">
        <v>834.5</v>
      </c>
      <c r="F30">
        <v>29</v>
      </c>
      <c r="G30">
        <v>0</v>
      </c>
    </row>
    <row r="31" spans="1:7" ht="15" x14ac:dyDescent="0.25">
      <c r="A31" s="282" t="s">
        <v>66</v>
      </c>
    </row>
    <row r="32" spans="1:7" ht="15" x14ac:dyDescent="0.25">
      <c r="A32" s="282" t="s">
        <v>79</v>
      </c>
      <c r="B32">
        <v>153.6</v>
      </c>
      <c r="C32">
        <v>263.5</v>
      </c>
      <c r="D32">
        <v>654</v>
      </c>
      <c r="E32">
        <v>633.5</v>
      </c>
      <c r="F32">
        <v>0</v>
      </c>
      <c r="G32">
        <v>0</v>
      </c>
    </row>
    <row r="33" spans="1:7" ht="15" x14ac:dyDescent="0.25">
      <c r="A33" s="282" t="s">
        <v>66</v>
      </c>
    </row>
    <row r="34" spans="1:7" ht="15" x14ac:dyDescent="0.25">
      <c r="A34" s="282" t="s">
        <v>80</v>
      </c>
      <c r="B34">
        <v>5381</v>
      </c>
      <c r="C34">
        <v>3605.9</v>
      </c>
      <c r="D34">
        <v>21919.7</v>
      </c>
      <c r="E34">
        <v>21277.7</v>
      </c>
      <c r="F34">
        <v>96</v>
      </c>
      <c r="G34">
        <v>0</v>
      </c>
    </row>
    <row r="35" spans="1:7" ht="15" x14ac:dyDescent="0.25">
      <c r="A35" s="282" t="s">
        <v>66</v>
      </c>
    </row>
    <row r="36" spans="1:7" ht="15" x14ac:dyDescent="0.25">
      <c r="A36" s="282" t="s">
        <v>81</v>
      </c>
      <c r="B36">
        <v>742.9</v>
      </c>
      <c r="C36">
        <v>697.3</v>
      </c>
      <c r="D36">
        <v>2043.4</v>
      </c>
      <c r="E36">
        <v>2899.3</v>
      </c>
      <c r="F36">
        <v>66</v>
      </c>
      <c r="G36">
        <v>0</v>
      </c>
    </row>
    <row r="37" spans="1:7" ht="15" x14ac:dyDescent="0.25">
      <c r="A37" s="282" t="s">
        <v>82</v>
      </c>
      <c r="B37">
        <v>0.2</v>
      </c>
      <c r="C37">
        <v>0</v>
      </c>
      <c r="D37">
        <v>0.1</v>
      </c>
      <c r="E37">
        <v>0</v>
      </c>
      <c r="F37">
        <v>0</v>
      </c>
      <c r="G37">
        <v>0</v>
      </c>
    </row>
    <row r="38" spans="1:7" ht="15" x14ac:dyDescent="0.25">
      <c r="A38" s="282" t="s">
        <v>83</v>
      </c>
      <c r="B38">
        <v>0</v>
      </c>
      <c r="C38">
        <v>55</v>
      </c>
      <c r="D38">
        <v>174.7</v>
      </c>
      <c r="E38">
        <v>460.6</v>
      </c>
      <c r="F38">
        <v>0</v>
      </c>
      <c r="G38">
        <v>0</v>
      </c>
    </row>
    <row r="39" spans="1:7" ht="15" x14ac:dyDescent="0.25">
      <c r="A39" s="282" t="s">
        <v>85</v>
      </c>
      <c r="B39">
        <v>1.1000000000000001</v>
      </c>
      <c r="C39">
        <v>0</v>
      </c>
      <c r="D39">
        <v>1.4</v>
      </c>
      <c r="E39">
        <v>0</v>
      </c>
      <c r="F39">
        <v>0</v>
      </c>
      <c r="G39">
        <v>0</v>
      </c>
    </row>
    <row r="40" spans="1:7" ht="15" x14ac:dyDescent="0.25">
      <c r="A40" s="282" t="s">
        <v>86</v>
      </c>
      <c r="B40">
        <v>2.7</v>
      </c>
      <c r="C40">
        <v>0.5</v>
      </c>
      <c r="D40">
        <v>2.7</v>
      </c>
      <c r="E40">
        <v>1.7</v>
      </c>
      <c r="F40">
        <v>0</v>
      </c>
      <c r="G40">
        <v>0</v>
      </c>
    </row>
    <row r="41" spans="1:7" ht="15" x14ac:dyDescent="0.25">
      <c r="A41" s="282" t="s">
        <v>87</v>
      </c>
      <c r="B41" t="s">
        <v>84</v>
      </c>
      <c r="C41">
        <v>0.4</v>
      </c>
      <c r="D41">
        <v>0.2</v>
      </c>
      <c r="E41" t="s">
        <v>84</v>
      </c>
      <c r="F41">
        <v>0</v>
      </c>
      <c r="G41">
        <v>0</v>
      </c>
    </row>
    <row r="42" spans="1:7" ht="15" x14ac:dyDescent="0.25">
      <c r="A42" s="282" t="s">
        <v>88</v>
      </c>
      <c r="B42">
        <v>191</v>
      </c>
      <c r="C42">
        <v>289.60000000000002</v>
      </c>
      <c r="D42">
        <v>504.4</v>
      </c>
      <c r="E42">
        <v>517.9</v>
      </c>
      <c r="F42">
        <v>0</v>
      </c>
      <c r="G42">
        <v>0</v>
      </c>
    </row>
    <row r="43" spans="1:7" ht="15" x14ac:dyDescent="0.25">
      <c r="A43" s="282" t="s">
        <v>89</v>
      </c>
      <c r="B43">
        <v>0</v>
      </c>
      <c r="C43">
        <v>0</v>
      </c>
      <c r="D43">
        <v>44.1</v>
      </c>
      <c r="E43">
        <v>0</v>
      </c>
      <c r="F43">
        <v>0</v>
      </c>
      <c r="G43">
        <v>0</v>
      </c>
    </row>
    <row r="44" spans="1:7" ht="15" x14ac:dyDescent="0.25">
      <c r="A44" s="282" t="s">
        <v>90</v>
      </c>
      <c r="B44">
        <v>0</v>
      </c>
      <c r="C44">
        <v>0</v>
      </c>
      <c r="D44">
        <v>27.5</v>
      </c>
      <c r="E44">
        <v>0</v>
      </c>
      <c r="F44">
        <v>0</v>
      </c>
      <c r="G44">
        <v>0</v>
      </c>
    </row>
    <row r="45" spans="1:7" ht="15" x14ac:dyDescent="0.25">
      <c r="A45" s="282" t="s">
        <v>91</v>
      </c>
      <c r="B45">
        <v>38.799999999999997</v>
      </c>
      <c r="C45">
        <v>51.8</v>
      </c>
      <c r="D45">
        <v>409.9</v>
      </c>
      <c r="E45">
        <v>287.10000000000002</v>
      </c>
      <c r="F45">
        <v>0</v>
      </c>
      <c r="G45">
        <v>0</v>
      </c>
    </row>
    <row r="46" spans="1:7" ht="15" x14ac:dyDescent="0.25">
      <c r="A46" s="282" t="s">
        <v>92</v>
      </c>
      <c r="B46">
        <v>0</v>
      </c>
      <c r="C46">
        <v>0</v>
      </c>
      <c r="D46">
        <v>12</v>
      </c>
      <c r="E46">
        <v>30.3</v>
      </c>
      <c r="F46">
        <v>0</v>
      </c>
      <c r="G46">
        <v>0</v>
      </c>
    </row>
    <row r="47" spans="1:7" ht="15" x14ac:dyDescent="0.25">
      <c r="A47" s="282" t="s">
        <v>93</v>
      </c>
      <c r="B47">
        <v>51.2</v>
      </c>
      <c r="C47">
        <v>63.6</v>
      </c>
      <c r="D47">
        <v>83.8</v>
      </c>
      <c r="E47">
        <v>122.6</v>
      </c>
      <c r="F47">
        <v>0</v>
      </c>
      <c r="G47">
        <v>0</v>
      </c>
    </row>
    <row r="48" spans="1:7" ht="15" x14ac:dyDescent="0.25">
      <c r="A48" s="282" t="s">
        <v>94</v>
      </c>
      <c r="B48">
        <v>0</v>
      </c>
      <c r="C48">
        <v>23.7</v>
      </c>
      <c r="D48">
        <v>10.5</v>
      </c>
      <c r="E48">
        <v>11.5</v>
      </c>
      <c r="F48">
        <v>0</v>
      </c>
      <c r="G48">
        <v>0</v>
      </c>
    </row>
    <row r="49" spans="1:7" ht="15" x14ac:dyDescent="0.25">
      <c r="A49" s="282" t="s">
        <v>95</v>
      </c>
      <c r="B49">
        <v>308</v>
      </c>
      <c r="C49">
        <v>0</v>
      </c>
      <c r="D49">
        <v>206.1</v>
      </c>
      <c r="E49">
        <v>585</v>
      </c>
      <c r="F49">
        <v>66</v>
      </c>
      <c r="G49">
        <v>0</v>
      </c>
    </row>
    <row r="50" spans="1:7" ht="15" x14ac:dyDescent="0.25">
      <c r="A50" s="282" t="s">
        <v>96</v>
      </c>
      <c r="B50">
        <v>7</v>
      </c>
      <c r="C50">
        <v>15.4</v>
      </c>
      <c r="D50">
        <v>19.899999999999999</v>
      </c>
      <c r="E50">
        <v>19.8</v>
      </c>
      <c r="F50">
        <v>0</v>
      </c>
      <c r="G50">
        <v>0</v>
      </c>
    </row>
    <row r="51" spans="1:7" ht="15" x14ac:dyDescent="0.25">
      <c r="A51" s="282" t="s">
        <v>98</v>
      </c>
      <c r="B51">
        <v>0</v>
      </c>
      <c r="C51">
        <v>0.2</v>
      </c>
      <c r="D51">
        <v>123.1</v>
      </c>
      <c r="E51">
        <v>132.6</v>
      </c>
      <c r="F51">
        <v>0</v>
      </c>
      <c r="G51">
        <v>0</v>
      </c>
    </row>
    <row r="52" spans="1:7" ht="15" x14ac:dyDescent="0.25">
      <c r="A52" s="282" t="s">
        <v>99</v>
      </c>
      <c r="B52">
        <v>6.6</v>
      </c>
      <c r="C52">
        <v>66.8</v>
      </c>
      <c r="D52">
        <v>1.7</v>
      </c>
      <c r="E52">
        <v>2.7</v>
      </c>
      <c r="F52">
        <v>0</v>
      </c>
      <c r="G52">
        <v>0</v>
      </c>
    </row>
    <row r="53" spans="1:7" ht="15" x14ac:dyDescent="0.25">
      <c r="A53" s="282" t="s">
        <v>100</v>
      </c>
      <c r="B53">
        <v>60.3</v>
      </c>
      <c r="C53">
        <v>47.6</v>
      </c>
      <c r="D53">
        <v>147.19999999999999</v>
      </c>
      <c r="E53">
        <v>516.9</v>
      </c>
      <c r="F53">
        <v>0</v>
      </c>
      <c r="G53">
        <v>0</v>
      </c>
    </row>
    <row r="54" spans="1:7" ht="15" x14ac:dyDescent="0.25">
      <c r="A54" s="282" t="s">
        <v>101</v>
      </c>
      <c r="B54">
        <v>75.900000000000006</v>
      </c>
      <c r="C54">
        <v>82.8</v>
      </c>
      <c r="D54">
        <v>274</v>
      </c>
      <c r="E54">
        <v>210.7</v>
      </c>
      <c r="F54">
        <v>0</v>
      </c>
      <c r="G54">
        <v>0</v>
      </c>
    </row>
    <row r="55" spans="1:7" ht="15" x14ac:dyDescent="0.25">
      <c r="A55" s="282" t="s">
        <v>66</v>
      </c>
    </row>
    <row r="56" spans="1:7" ht="15" x14ac:dyDescent="0.25">
      <c r="A56" s="282" t="s">
        <v>102</v>
      </c>
      <c r="B56">
        <v>291</v>
      </c>
      <c r="C56">
        <v>507.1</v>
      </c>
      <c r="D56">
        <v>969.5</v>
      </c>
      <c r="E56">
        <v>1898.5</v>
      </c>
      <c r="F56">
        <v>0</v>
      </c>
      <c r="G56">
        <v>0</v>
      </c>
    </row>
    <row r="57" spans="1:7" ht="15" x14ac:dyDescent="0.25">
      <c r="A57" s="282" t="s">
        <v>103</v>
      </c>
      <c r="B57">
        <v>0</v>
      </c>
      <c r="C57">
        <v>40</v>
      </c>
      <c r="D57">
        <v>271.60000000000002</v>
      </c>
      <c r="E57">
        <v>64</v>
      </c>
      <c r="F57">
        <v>0</v>
      </c>
      <c r="G57">
        <v>0</v>
      </c>
    </row>
    <row r="58" spans="1:7" ht="15" x14ac:dyDescent="0.25">
      <c r="A58" s="282" t="s">
        <v>104</v>
      </c>
      <c r="B58">
        <v>255</v>
      </c>
      <c r="C58">
        <v>437</v>
      </c>
      <c r="D58">
        <v>527</v>
      </c>
      <c r="E58">
        <v>1615.1</v>
      </c>
      <c r="F58">
        <v>0</v>
      </c>
      <c r="G58">
        <v>0</v>
      </c>
    </row>
    <row r="59" spans="1:7" ht="15" x14ac:dyDescent="0.25">
      <c r="A59" s="282" t="s">
        <v>257</v>
      </c>
      <c r="B59">
        <v>0</v>
      </c>
      <c r="C59">
        <v>0.1</v>
      </c>
      <c r="D59">
        <v>0</v>
      </c>
      <c r="E59">
        <v>0.1</v>
      </c>
      <c r="F59">
        <v>0</v>
      </c>
      <c r="G59">
        <v>0</v>
      </c>
    </row>
    <row r="60" spans="1:7" ht="15" x14ac:dyDescent="0.25">
      <c r="A60" s="282" t="s">
        <v>105</v>
      </c>
      <c r="B60">
        <v>6</v>
      </c>
      <c r="C60">
        <v>0</v>
      </c>
      <c r="D60">
        <v>6.6</v>
      </c>
      <c r="E60">
        <v>41.5</v>
      </c>
      <c r="F60">
        <v>0</v>
      </c>
      <c r="G60">
        <v>0</v>
      </c>
    </row>
    <row r="61" spans="1:7" ht="15" x14ac:dyDescent="0.25">
      <c r="A61" s="282" t="s">
        <v>258</v>
      </c>
      <c r="B61">
        <v>0</v>
      </c>
      <c r="C61">
        <v>0</v>
      </c>
      <c r="D61">
        <v>0</v>
      </c>
      <c r="E61">
        <v>0.1</v>
      </c>
      <c r="F61">
        <v>0</v>
      </c>
      <c r="G61">
        <v>0</v>
      </c>
    </row>
    <row r="62" spans="1:7" ht="15" x14ac:dyDescent="0.25">
      <c r="A62" s="282" t="s">
        <v>107</v>
      </c>
      <c r="B62">
        <v>30</v>
      </c>
      <c r="C62">
        <v>30</v>
      </c>
      <c r="D62">
        <v>164.4</v>
      </c>
      <c r="E62">
        <v>177.8</v>
      </c>
      <c r="F62">
        <v>0</v>
      </c>
      <c r="G62">
        <v>0</v>
      </c>
    </row>
    <row r="63" spans="1:7" ht="15" x14ac:dyDescent="0.25">
      <c r="A63" s="282" t="s">
        <v>66</v>
      </c>
    </row>
    <row r="64" spans="1:7" ht="15" x14ac:dyDescent="0.25">
      <c r="A64" s="282" t="s">
        <v>108</v>
      </c>
      <c r="B64">
        <v>1745.2</v>
      </c>
      <c r="C64">
        <v>1678.1</v>
      </c>
      <c r="D64">
        <v>2385.8000000000002</v>
      </c>
      <c r="E64">
        <v>2397</v>
      </c>
      <c r="F64">
        <v>0</v>
      </c>
      <c r="G64">
        <v>0</v>
      </c>
    </row>
    <row r="65" spans="1:7" ht="15" x14ac:dyDescent="0.25">
      <c r="A65" s="282" t="s">
        <v>109</v>
      </c>
      <c r="B65">
        <v>3.3</v>
      </c>
      <c r="C65">
        <v>4</v>
      </c>
      <c r="D65">
        <v>9.9</v>
      </c>
      <c r="E65">
        <v>10.4</v>
      </c>
      <c r="F65">
        <v>0</v>
      </c>
      <c r="G65">
        <v>0</v>
      </c>
    </row>
    <row r="66" spans="1:7" ht="15" x14ac:dyDescent="0.25">
      <c r="A66" s="282" t="s">
        <v>111</v>
      </c>
      <c r="B66">
        <v>94.5</v>
      </c>
      <c r="C66">
        <v>50.5</v>
      </c>
      <c r="D66">
        <v>90.3</v>
      </c>
      <c r="E66">
        <v>108</v>
      </c>
      <c r="F66">
        <v>0</v>
      </c>
      <c r="G66">
        <v>0</v>
      </c>
    </row>
    <row r="67" spans="1:7" ht="15" x14ac:dyDescent="0.25">
      <c r="A67" s="282" t="s">
        <v>112</v>
      </c>
      <c r="B67">
        <v>17.7</v>
      </c>
      <c r="C67">
        <v>5.4</v>
      </c>
      <c r="D67">
        <v>52.1</v>
      </c>
      <c r="E67">
        <v>33.799999999999997</v>
      </c>
      <c r="F67">
        <v>0</v>
      </c>
      <c r="G67">
        <v>0</v>
      </c>
    </row>
    <row r="68" spans="1:7" ht="15" x14ac:dyDescent="0.25">
      <c r="A68" s="282" t="s">
        <v>113</v>
      </c>
      <c r="B68">
        <v>36.5</v>
      </c>
      <c r="C68">
        <v>32</v>
      </c>
      <c r="D68">
        <v>68.3</v>
      </c>
      <c r="E68">
        <v>136.19999999999999</v>
      </c>
      <c r="F68">
        <v>0</v>
      </c>
      <c r="G68">
        <v>0</v>
      </c>
    </row>
    <row r="69" spans="1:7" ht="15" x14ac:dyDescent="0.25">
      <c r="A69" s="282" t="s">
        <v>114</v>
      </c>
      <c r="B69">
        <v>14.4</v>
      </c>
      <c r="C69">
        <v>3.8</v>
      </c>
      <c r="D69">
        <v>7.2</v>
      </c>
      <c r="E69">
        <v>8.1</v>
      </c>
      <c r="F69">
        <v>0</v>
      </c>
      <c r="G69">
        <v>0</v>
      </c>
    </row>
    <row r="70" spans="1:7" ht="15" x14ac:dyDescent="0.25">
      <c r="A70" s="282" t="s">
        <v>115</v>
      </c>
      <c r="B70">
        <v>5</v>
      </c>
      <c r="C70">
        <v>5</v>
      </c>
      <c r="D70">
        <v>8.8000000000000007</v>
      </c>
      <c r="E70">
        <v>12.2</v>
      </c>
      <c r="F70">
        <v>0</v>
      </c>
      <c r="G70">
        <v>0</v>
      </c>
    </row>
    <row r="71" spans="1:7" ht="15" x14ac:dyDescent="0.25">
      <c r="A71" s="282" t="s">
        <v>116</v>
      </c>
      <c r="B71">
        <v>0</v>
      </c>
      <c r="C71">
        <v>6.8</v>
      </c>
      <c r="D71">
        <v>1.7</v>
      </c>
      <c r="E71">
        <v>1.3</v>
      </c>
      <c r="F71">
        <v>0</v>
      </c>
      <c r="G71">
        <v>0</v>
      </c>
    </row>
    <row r="72" spans="1:7" ht="15" x14ac:dyDescent="0.25">
      <c r="A72" s="282" t="s">
        <v>117</v>
      </c>
      <c r="B72">
        <v>1562.6</v>
      </c>
      <c r="C72">
        <v>1535.5</v>
      </c>
      <c r="D72">
        <v>2074.1</v>
      </c>
      <c r="E72">
        <v>1978.9</v>
      </c>
      <c r="F72">
        <v>0</v>
      </c>
      <c r="G72">
        <v>0</v>
      </c>
    </row>
    <row r="73" spans="1:7" ht="15" x14ac:dyDescent="0.25">
      <c r="A73" s="282" t="s">
        <v>118</v>
      </c>
      <c r="B73">
        <v>11.3</v>
      </c>
      <c r="C73">
        <v>11.6</v>
      </c>
      <c r="D73">
        <v>19.7</v>
      </c>
      <c r="E73">
        <v>11.5</v>
      </c>
      <c r="F73">
        <v>0</v>
      </c>
      <c r="G73">
        <v>0</v>
      </c>
    </row>
    <row r="74" spans="1:7" ht="15" x14ac:dyDescent="0.25">
      <c r="A74" s="282" t="s">
        <v>119</v>
      </c>
      <c r="B74">
        <v>0</v>
      </c>
      <c r="C74">
        <v>23.5</v>
      </c>
      <c r="D74">
        <v>32.9</v>
      </c>
      <c r="E74">
        <v>41</v>
      </c>
      <c r="F74">
        <v>0</v>
      </c>
      <c r="G74">
        <v>0</v>
      </c>
    </row>
    <row r="75" spans="1:7" ht="15" x14ac:dyDescent="0.25">
      <c r="A75" s="282" t="s">
        <v>120</v>
      </c>
      <c r="B75">
        <v>0</v>
      </c>
      <c r="C75" t="s">
        <v>84</v>
      </c>
      <c r="D75">
        <v>0</v>
      </c>
      <c r="E75">
        <v>0</v>
      </c>
      <c r="F75">
        <v>0</v>
      </c>
      <c r="G75">
        <v>0</v>
      </c>
    </row>
    <row r="76" spans="1:7" ht="15" x14ac:dyDescent="0.25">
      <c r="A76" s="282" t="s">
        <v>121</v>
      </c>
      <c r="B76">
        <v>0</v>
      </c>
      <c r="C76">
        <v>0</v>
      </c>
      <c r="D76">
        <v>20.9</v>
      </c>
      <c r="E76">
        <v>55.6</v>
      </c>
      <c r="F76">
        <v>0</v>
      </c>
      <c r="G76">
        <v>0</v>
      </c>
    </row>
    <row r="77" spans="1:7" ht="15" x14ac:dyDescent="0.25">
      <c r="A77" s="282" t="s">
        <v>62</v>
      </c>
      <c r="B77" t="s">
        <v>63</v>
      </c>
      <c r="C77" t="s">
        <v>64</v>
      </c>
      <c r="D77" t="s">
        <v>63</v>
      </c>
      <c r="E77" t="s">
        <v>63</v>
      </c>
      <c r="F77" t="s">
        <v>63</v>
      </c>
      <c r="G77" t="s">
        <v>65</v>
      </c>
    </row>
    <row r="78" spans="1:7" ht="15" x14ac:dyDescent="0.25">
      <c r="A78" s="282" t="s">
        <v>122</v>
      </c>
      <c r="B78">
        <v>8878.7999999999993</v>
      </c>
      <c r="C78">
        <v>7317.8</v>
      </c>
      <c r="D78">
        <v>31728.3</v>
      </c>
      <c r="E78">
        <v>33438.300000000003</v>
      </c>
      <c r="F78">
        <v>191</v>
      </c>
      <c r="G78">
        <v>0</v>
      </c>
    </row>
    <row r="79" spans="1:7" ht="15" x14ac:dyDescent="0.25">
      <c r="A79" s="282" t="s">
        <v>123</v>
      </c>
      <c r="B79">
        <v>4782.6000000000004</v>
      </c>
      <c r="C79">
        <v>2352.4</v>
      </c>
      <c r="D79">
        <v>0</v>
      </c>
      <c r="E79">
        <v>0</v>
      </c>
      <c r="F79">
        <v>206</v>
      </c>
      <c r="G79">
        <v>0</v>
      </c>
    </row>
    <row r="80" spans="1:7" ht="15" x14ac:dyDescent="0.25">
      <c r="A80" s="282" t="s">
        <v>62</v>
      </c>
      <c r="B80" t="s">
        <v>63</v>
      </c>
      <c r="C80" t="s">
        <v>64</v>
      </c>
      <c r="D80" t="s">
        <v>63</v>
      </c>
      <c r="E80" t="s">
        <v>63</v>
      </c>
      <c r="F80" t="s">
        <v>63</v>
      </c>
      <c r="G80" t="s">
        <v>65</v>
      </c>
    </row>
    <row r="81" spans="1:7" ht="15" x14ac:dyDescent="0.25">
      <c r="A81" s="282" t="s">
        <v>124</v>
      </c>
      <c r="B81">
        <v>13661.4</v>
      </c>
      <c r="C81">
        <v>9670.1</v>
      </c>
      <c r="D81">
        <v>31728.3</v>
      </c>
      <c r="E81">
        <v>33438.300000000003</v>
      </c>
      <c r="F81">
        <v>397</v>
      </c>
      <c r="G81">
        <v>0</v>
      </c>
    </row>
    <row r="82" spans="1:7" ht="15" x14ac:dyDescent="0.25">
      <c r="A82" s="282" t="s">
        <v>125</v>
      </c>
      <c r="B82" t="s">
        <v>42</v>
      </c>
      <c r="C82" t="s">
        <v>42</v>
      </c>
      <c r="D82">
        <v>1.5</v>
      </c>
      <c r="E82">
        <v>3</v>
      </c>
      <c r="F82" t="s">
        <v>42</v>
      </c>
      <c r="G82" t="s">
        <v>42</v>
      </c>
    </row>
    <row r="83" spans="1:7" ht="15" x14ac:dyDescent="0.25">
      <c r="A83" s="282" t="s">
        <v>126</v>
      </c>
      <c r="B83">
        <v>0.3</v>
      </c>
      <c r="C83">
        <v>0</v>
      </c>
      <c r="D83" t="s">
        <v>42</v>
      </c>
      <c r="E83" t="s">
        <v>42</v>
      </c>
      <c r="F83">
        <v>0</v>
      </c>
      <c r="G83">
        <v>0</v>
      </c>
    </row>
    <row r="84" spans="1:7" ht="15" x14ac:dyDescent="0.25">
      <c r="A84" s="282" t="s">
        <v>62</v>
      </c>
      <c r="B84" t="s">
        <v>63</v>
      </c>
      <c r="C84" t="s">
        <v>64</v>
      </c>
      <c r="D84" t="s">
        <v>63</v>
      </c>
      <c r="E84" t="s">
        <v>63</v>
      </c>
      <c r="F84" t="s">
        <v>63</v>
      </c>
      <c r="G84" t="s">
        <v>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45725-6C8A-41A0-A206-70F373C9002C}">
  <dimension ref="A1:G81"/>
  <sheetViews>
    <sheetView topLeftCell="A3" workbookViewId="0">
      <selection activeCell="B7" sqref="B7"/>
    </sheetView>
  </sheetViews>
  <sheetFormatPr defaultRowHeight="13.2" x14ac:dyDescent="0.25"/>
  <cols>
    <col min="1" max="1" width="29.109375" customWidth="1"/>
    <col min="2" max="2" width="12.77734375" customWidth="1"/>
    <col min="3" max="3" width="10.5546875" customWidth="1"/>
    <col min="4" max="4" width="10.88671875" customWidth="1"/>
    <col min="5" max="5" width="13" customWidth="1"/>
    <col min="6" max="6" width="11.77734375" customWidth="1"/>
    <col min="7" max="7" width="10.21875" customWidth="1"/>
  </cols>
  <sheetData>
    <row r="1" spans="1:7" ht="15" x14ac:dyDescent="0.25">
      <c r="A1" s="282" t="s">
        <v>47</v>
      </c>
    </row>
    <row r="2" spans="1:7" ht="15" x14ac:dyDescent="0.25">
      <c r="A2" s="282" t="s">
        <v>48</v>
      </c>
    </row>
    <row r="3" spans="1:7" ht="15" x14ac:dyDescent="0.25">
      <c r="A3" s="282" t="s">
        <v>1006</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88</v>
      </c>
      <c r="C12">
        <v>53.1</v>
      </c>
      <c r="D12">
        <v>4307.5</v>
      </c>
      <c r="E12">
        <v>3492.7</v>
      </c>
      <c r="F12">
        <v>50</v>
      </c>
      <c r="G12">
        <v>0</v>
      </c>
    </row>
    <row r="13" spans="1:7" ht="15" x14ac:dyDescent="0.25">
      <c r="A13" s="282" t="s">
        <v>68</v>
      </c>
      <c r="B13">
        <v>0</v>
      </c>
      <c r="C13">
        <v>0</v>
      </c>
      <c r="D13">
        <v>754</v>
      </c>
      <c r="E13">
        <v>704.7</v>
      </c>
      <c r="F13">
        <v>0</v>
      </c>
      <c r="G13">
        <v>0</v>
      </c>
    </row>
    <row r="14" spans="1:7" ht="15" x14ac:dyDescent="0.25">
      <c r="A14" s="282" t="s">
        <v>70</v>
      </c>
      <c r="B14">
        <v>53</v>
      </c>
      <c r="C14">
        <v>0</v>
      </c>
      <c r="D14">
        <v>306.3</v>
      </c>
      <c r="E14">
        <v>164.7</v>
      </c>
      <c r="F14">
        <v>50</v>
      </c>
      <c r="G14">
        <v>0</v>
      </c>
    </row>
    <row r="15" spans="1:7" ht="15" x14ac:dyDescent="0.25">
      <c r="A15" s="282" t="s">
        <v>71</v>
      </c>
      <c r="B15">
        <v>0</v>
      </c>
      <c r="C15">
        <v>0</v>
      </c>
      <c r="D15">
        <v>1092.5999999999999</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35</v>
      </c>
      <c r="C17">
        <v>53</v>
      </c>
      <c r="D17">
        <v>1787.6</v>
      </c>
      <c r="E17">
        <v>1806.2</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442.6</v>
      </c>
      <c r="C24">
        <v>422.1</v>
      </c>
      <c r="D24">
        <v>1002.9</v>
      </c>
      <c r="E24">
        <v>1190.8</v>
      </c>
      <c r="F24">
        <v>31.3</v>
      </c>
      <c r="G24">
        <v>0</v>
      </c>
    </row>
    <row r="25" spans="1:7" ht="15" x14ac:dyDescent="0.25">
      <c r="A25" s="282" t="s">
        <v>66</v>
      </c>
    </row>
    <row r="26" spans="1:7" ht="15" x14ac:dyDescent="0.25">
      <c r="A26" s="282" t="s">
        <v>79</v>
      </c>
      <c r="B26">
        <v>75.7</v>
      </c>
      <c r="C26">
        <v>85.6</v>
      </c>
      <c r="D26">
        <v>865.6</v>
      </c>
      <c r="E26">
        <v>582.79999999999995</v>
      </c>
      <c r="F26">
        <v>0</v>
      </c>
      <c r="G26">
        <v>0</v>
      </c>
    </row>
    <row r="27" spans="1:7" ht="15" x14ac:dyDescent="0.25">
      <c r="A27" s="282" t="s">
        <v>66</v>
      </c>
    </row>
    <row r="28" spans="1:7" ht="15" x14ac:dyDescent="0.25">
      <c r="A28" s="282" t="s">
        <v>80</v>
      </c>
      <c r="B28">
        <v>1974.8</v>
      </c>
      <c r="C28">
        <v>2799</v>
      </c>
      <c r="D28">
        <v>18672</v>
      </c>
      <c r="E28">
        <v>18778.3</v>
      </c>
      <c r="F28">
        <v>0</v>
      </c>
      <c r="G28">
        <v>0</v>
      </c>
    </row>
    <row r="29" spans="1:7" ht="15" x14ac:dyDescent="0.25">
      <c r="A29" s="282" t="s">
        <v>66</v>
      </c>
    </row>
    <row r="30" spans="1:7" ht="15" x14ac:dyDescent="0.25">
      <c r="A30" s="282" t="s">
        <v>81</v>
      </c>
      <c r="B30">
        <v>557.29999999999995</v>
      </c>
      <c r="C30">
        <v>664.3</v>
      </c>
      <c r="D30">
        <v>3961</v>
      </c>
      <c r="E30">
        <v>2469.1999999999998</v>
      </c>
      <c r="F30">
        <v>0</v>
      </c>
      <c r="G30">
        <v>0</v>
      </c>
    </row>
    <row r="31" spans="1:7" ht="15" x14ac:dyDescent="0.25">
      <c r="A31" s="282" t="s">
        <v>82</v>
      </c>
      <c r="B31">
        <v>0</v>
      </c>
      <c r="C31">
        <v>0</v>
      </c>
      <c r="D31">
        <v>0</v>
      </c>
      <c r="E31">
        <v>0.2</v>
      </c>
      <c r="F31">
        <v>0</v>
      </c>
      <c r="G31">
        <v>0</v>
      </c>
    </row>
    <row r="32" spans="1:7" ht="15" x14ac:dyDescent="0.25">
      <c r="A32" s="282" t="s">
        <v>83</v>
      </c>
      <c r="B32">
        <v>1</v>
      </c>
      <c r="C32">
        <v>7.4</v>
      </c>
      <c r="D32">
        <v>735.1</v>
      </c>
      <c r="E32">
        <v>537.70000000000005</v>
      </c>
      <c r="F32">
        <v>0</v>
      </c>
      <c r="G32">
        <v>0</v>
      </c>
    </row>
    <row r="33" spans="1:7" ht="15" x14ac:dyDescent="0.25">
      <c r="A33" s="282" t="s">
        <v>85</v>
      </c>
      <c r="B33">
        <v>0</v>
      </c>
      <c r="C33">
        <v>0.9</v>
      </c>
      <c r="D33">
        <v>0</v>
      </c>
      <c r="E33">
        <v>3.8</v>
      </c>
      <c r="F33">
        <v>0</v>
      </c>
      <c r="G33">
        <v>0</v>
      </c>
    </row>
    <row r="34" spans="1:7" ht="15" x14ac:dyDescent="0.25">
      <c r="A34" s="282" t="s">
        <v>86</v>
      </c>
      <c r="B34">
        <v>3.6</v>
      </c>
      <c r="C34">
        <v>3.6</v>
      </c>
      <c r="D34">
        <v>9.5</v>
      </c>
      <c r="E34">
        <v>3.4</v>
      </c>
      <c r="F34">
        <v>0</v>
      </c>
      <c r="G34">
        <v>0</v>
      </c>
    </row>
    <row r="35" spans="1:7" ht="15" x14ac:dyDescent="0.25">
      <c r="A35" s="282" t="s">
        <v>87</v>
      </c>
      <c r="B35">
        <v>0</v>
      </c>
      <c r="C35">
        <v>0</v>
      </c>
      <c r="D35">
        <v>0</v>
      </c>
      <c r="E35">
        <v>1</v>
      </c>
      <c r="F35">
        <v>0</v>
      </c>
      <c r="G35">
        <v>0</v>
      </c>
    </row>
    <row r="36" spans="1:7" ht="15" x14ac:dyDescent="0.25">
      <c r="A36" s="282" t="s">
        <v>88</v>
      </c>
      <c r="B36">
        <v>192.2</v>
      </c>
      <c r="C36">
        <v>286</v>
      </c>
      <c r="D36">
        <v>894.5</v>
      </c>
      <c r="E36">
        <v>749.4</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43.2</v>
      </c>
      <c r="C40">
        <v>38.700000000000003</v>
      </c>
      <c r="D40">
        <v>397.7</v>
      </c>
      <c r="E40">
        <v>317.39999999999998</v>
      </c>
      <c r="F40">
        <v>0</v>
      </c>
      <c r="G40">
        <v>0</v>
      </c>
    </row>
    <row r="41" spans="1:7" ht="15" x14ac:dyDescent="0.25">
      <c r="A41" s="282" t="s">
        <v>92</v>
      </c>
      <c r="B41">
        <v>0</v>
      </c>
      <c r="C41">
        <v>0</v>
      </c>
      <c r="D41">
        <v>39.299999999999997</v>
      </c>
      <c r="E41">
        <v>0</v>
      </c>
      <c r="F41">
        <v>0</v>
      </c>
      <c r="G41">
        <v>0</v>
      </c>
    </row>
    <row r="42" spans="1:7" ht="15" x14ac:dyDescent="0.25">
      <c r="A42" s="282" t="s">
        <v>93</v>
      </c>
      <c r="B42">
        <v>64.599999999999994</v>
      </c>
      <c r="C42">
        <v>38.1</v>
      </c>
      <c r="D42">
        <v>223.9</v>
      </c>
      <c r="E42">
        <v>136.80000000000001</v>
      </c>
      <c r="F42">
        <v>0</v>
      </c>
      <c r="G42">
        <v>0</v>
      </c>
    </row>
    <row r="43" spans="1:7" ht="15" x14ac:dyDescent="0.25">
      <c r="A43" s="282" t="s">
        <v>94</v>
      </c>
      <c r="B43">
        <v>27.6</v>
      </c>
      <c r="C43">
        <v>18.899999999999999</v>
      </c>
      <c r="D43">
        <v>55.7</v>
      </c>
      <c r="E43">
        <v>32.1</v>
      </c>
      <c r="F43">
        <v>0</v>
      </c>
      <c r="G43">
        <v>0</v>
      </c>
    </row>
    <row r="44" spans="1:7" ht="15" x14ac:dyDescent="0.25">
      <c r="A44" s="282" t="s">
        <v>95</v>
      </c>
      <c r="B44">
        <v>72</v>
      </c>
      <c r="C44">
        <v>66</v>
      </c>
      <c r="D44">
        <v>193.1</v>
      </c>
      <c r="E44">
        <v>0</v>
      </c>
      <c r="F44">
        <v>0</v>
      </c>
      <c r="G44">
        <v>0</v>
      </c>
    </row>
    <row r="45" spans="1:7" ht="15" x14ac:dyDescent="0.25">
      <c r="A45" s="282" t="s">
        <v>96</v>
      </c>
      <c r="B45">
        <v>17.600000000000001</v>
      </c>
      <c r="C45">
        <v>37.4</v>
      </c>
      <c r="D45">
        <v>41.9</v>
      </c>
      <c r="E45">
        <v>30.2</v>
      </c>
      <c r="F45">
        <v>0</v>
      </c>
      <c r="G45">
        <v>0</v>
      </c>
    </row>
    <row r="46" spans="1:7" ht="15" x14ac:dyDescent="0.25">
      <c r="A46" s="282" t="s">
        <v>97</v>
      </c>
      <c r="B46">
        <v>0.4</v>
      </c>
      <c r="C46">
        <v>0.4</v>
      </c>
      <c r="D46">
        <v>0</v>
      </c>
      <c r="E46">
        <v>0</v>
      </c>
      <c r="F46">
        <v>0</v>
      </c>
      <c r="G46">
        <v>0</v>
      </c>
    </row>
    <row r="47" spans="1:7" ht="15" x14ac:dyDescent="0.25">
      <c r="A47" s="282" t="s">
        <v>98</v>
      </c>
      <c r="B47">
        <v>20</v>
      </c>
      <c r="C47">
        <v>0</v>
      </c>
      <c r="D47">
        <v>61.9</v>
      </c>
      <c r="E47">
        <v>151.5</v>
      </c>
      <c r="F47">
        <v>0</v>
      </c>
      <c r="G47">
        <v>0</v>
      </c>
    </row>
    <row r="48" spans="1:7" ht="15" x14ac:dyDescent="0.25">
      <c r="A48" s="282" t="s">
        <v>169</v>
      </c>
      <c r="B48">
        <v>0</v>
      </c>
      <c r="C48">
        <v>0.5</v>
      </c>
      <c r="D48">
        <v>0</v>
      </c>
      <c r="E48">
        <v>0</v>
      </c>
      <c r="F48">
        <v>0</v>
      </c>
      <c r="G48">
        <v>0</v>
      </c>
    </row>
    <row r="49" spans="1:7" ht="15" x14ac:dyDescent="0.25">
      <c r="A49" s="282" t="s">
        <v>99</v>
      </c>
      <c r="B49">
        <v>4.2</v>
      </c>
      <c r="C49">
        <v>9.6</v>
      </c>
      <c r="D49">
        <v>3</v>
      </c>
      <c r="E49">
        <v>1.5</v>
      </c>
      <c r="F49">
        <v>0</v>
      </c>
      <c r="G49">
        <v>0</v>
      </c>
    </row>
    <row r="50" spans="1:7" ht="15" x14ac:dyDescent="0.25">
      <c r="A50" s="282" t="s">
        <v>100</v>
      </c>
      <c r="B50">
        <v>45.3</v>
      </c>
      <c r="C50">
        <v>78.7</v>
      </c>
      <c r="D50">
        <v>299.8</v>
      </c>
      <c r="E50">
        <v>175.3</v>
      </c>
      <c r="F50">
        <v>0</v>
      </c>
      <c r="G50">
        <v>0</v>
      </c>
    </row>
    <row r="51" spans="1:7" ht="15" x14ac:dyDescent="0.25">
      <c r="A51" s="282" t="s">
        <v>101</v>
      </c>
      <c r="B51">
        <v>65.7</v>
      </c>
      <c r="C51">
        <v>76.7</v>
      </c>
      <c r="D51">
        <v>761.3</v>
      </c>
      <c r="E51">
        <v>329</v>
      </c>
      <c r="F51">
        <v>0</v>
      </c>
      <c r="G51">
        <v>0</v>
      </c>
    </row>
    <row r="52" spans="1:7" ht="15" x14ac:dyDescent="0.25">
      <c r="A52" s="282" t="s">
        <v>66</v>
      </c>
    </row>
    <row r="53" spans="1:7" ht="15" x14ac:dyDescent="0.25">
      <c r="A53" s="282" t="s">
        <v>102</v>
      </c>
      <c r="B53">
        <v>340.3</v>
      </c>
      <c r="C53">
        <v>0.8</v>
      </c>
      <c r="D53">
        <v>2492.6</v>
      </c>
      <c r="E53">
        <v>622</v>
      </c>
      <c r="F53">
        <v>0</v>
      </c>
      <c r="G53">
        <v>0</v>
      </c>
    </row>
    <row r="54" spans="1:7" ht="15" x14ac:dyDescent="0.25">
      <c r="A54" s="282" t="s">
        <v>103</v>
      </c>
      <c r="B54">
        <v>0</v>
      </c>
      <c r="C54">
        <v>0</v>
      </c>
      <c r="D54">
        <v>218.2</v>
      </c>
      <c r="E54">
        <v>0</v>
      </c>
      <c r="F54">
        <v>0</v>
      </c>
      <c r="G54">
        <v>0</v>
      </c>
    </row>
    <row r="55" spans="1:7" ht="15" x14ac:dyDescent="0.25">
      <c r="A55" s="282" t="s">
        <v>104</v>
      </c>
      <c r="B55">
        <v>340.2</v>
      </c>
      <c r="C55">
        <v>0.8</v>
      </c>
      <c r="D55">
        <v>1791.8</v>
      </c>
      <c r="E55">
        <v>481.4</v>
      </c>
      <c r="F55">
        <v>0</v>
      </c>
      <c r="G55">
        <v>0</v>
      </c>
    </row>
    <row r="56" spans="1:7" ht="15" x14ac:dyDescent="0.25">
      <c r="A56" s="282" t="s">
        <v>105</v>
      </c>
      <c r="B56">
        <v>0</v>
      </c>
      <c r="C56">
        <v>0</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0.1</v>
      </c>
      <c r="C59">
        <v>0</v>
      </c>
      <c r="D59">
        <v>0.2</v>
      </c>
      <c r="E59">
        <v>0</v>
      </c>
      <c r="F59">
        <v>0</v>
      </c>
      <c r="G59">
        <v>0</v>
      </c>
    </row>
    <row r="60" spans="1:7" ht="15" x14ac:dyDescent="0.25">
      <c r="A60" s="282" t="s">
        <v>107</v>
      </c>
      <c r="B60">
        <v>0</v>
      </c>
      <c r="C60">
        <v>0</v>
      </c>
      <c r="D60">
        <v>249.9</v>
      </c>
      <c r="E60">
        <v>127.4</v>
      </c>
      <c r="F60">
        <v>0</v>
      </c>
      <c r="G60">
        <v>0</v>
      </c>
    </row>
    <row r="61" spans="1:7" ht="15" x14ac:dyDescent="0.25">
      <c r="A61" s="282" t="s">
        <v>66</v>
      </c>
    </row>
    <row r="62" spans="1:7" ht="15" x14ac:dyDescent="0.25">
      <c r="A62" s="282" t="s">
        <v>108</v>
      </c>
      <c r="B62">
        <v>1407.6</v>
      </c>
      <c r="C62">
        <v>1424.7</v>
      </c>
      <c r="D62">
        <v>2954</v>
      </c>
      <c r="E62">
        <v>2932.4</v>
      </c>
      <c r="F62">
        <v>0</v>
      </c>
      <c r="G62">
        <v>0</v>
      </c>
    </row>
    <row r="63" spans="1:7" ht="15" x14ac:dyDescent="0.25">
      <c r="A63" s="282" t="s">
        <v>109</v>
      </c>
      <c r="B63">
        <v>8.4</v>
      </c>
      <c r="C63">
        <v>3</v>
      </c>
      <c r="D63">
        <v>10.9</v>
      </c>
      <c r="E63">
        <v>11.1</v>
      </c>
      <c r="F63">
        <v>0</v>
      </c>
      <c r="G63">
        <v>0</v>
      </c>
    </row>
    <row r="64" spans="1:7" ht="15" x14ac:dyDescent="0.25">
      <c r="A64" s="282" t="s">
        <v>111</v>
      </c>
      <c r="B64">
        <v>49.2</v>
      </c>
      <c r="C64">
        <v>0</v>
      </c>
      <c r="D64">
        <v>132.4</v>
      </c>
      <c r="E64">
        <v>92.8</v>
      </c>
      <c r="F64">
        <v>0</v>
      </c>
      <c r="G64">
        <v>0</v>
      </c>
    </row>
    <row r="65" spans="1:7" ht="15" x14ac:dyDescent="0.25">
      <c r="A65" s="282" t="s">
        <v>112</v>
      </c>
      <c r="B65">
        <v>4.8</v>
      </c>
      <c r="C65">
        <v>0.4</v>
      </c>
      <c r="D65">
        <v>52.9</v>
      </c>
      <c r="E65">
        <v>76</v>
      </c>
      <c r="F65">
        <v>0</v>
      </c>
      <c r="G65">
        <v>0</v>
      </c>
    </row>
    <row r="66" spans="1:7" ht="15" x14ac:dyDescent="0.25">
      <c r="A66" s="282" t="s">
        <v>113</v>
      </c>
      <c r="B66">
        <v>72</v>
      </c>
      <c r="C66">
        <v>47</v>
      </c>
      <c r="D66">
        <v>204.7</v>
      </c>
      <c r="E66">
        <v>169.4</v>
      </c>
      <c r="F66">
        <v>0</v>
      </c>
      <c r="G66">
        <v>0</v>
      </c>
    </row>
    <row r="67" spans="1:7" ht="15" x14ac:dyDescent="0.25">
      <c r="A67" s="282" t="s">
        <v>114</v>
      </c>
      <c r="B67">
        <v>0</v>
      </c>
      <c r="C67">
        <v>4</v>
      </c>
      <c r="D67">
        <v>0</v>
      </c>
      <c r="E67">
        <v>0</v>
      </c>
      <c r="F67">
        <v>0</v>
      </c>
      <c r="G67">
        <v>0</v>
      </c>
    </row>
    <row r="68" spans="1:7" ht="15" x14ac:dyDescent="0.25">
      <c r="A68" s="282" t="s">
        <v>115</v>
      </c>
      <c r="B68">
        <v>5</v>
      </c>
      <c r="C68">
        <v>4.5</v>
      </c>
      <c r="D68">
        <v>5.5</v>
      </c>
      <c r="E68">
        <v>9.6999999999999993</v>
      </c>
      <c r="F68">
        <v>0</v>
      </c>
      <c r="G68">
        <v>0</v>
      </c>
    </row>
    <row r="69" spans="1:7" ht="15" x14ac:dyDescent="0.25">
      <c r="A69" s="282" t="s">
        <v>117</v>
      </c>
      <c r="B69">
        <v>1233.8</v>
      </c>
      <c r="C69">
        <v>1309.7</v>
      </c>
      <c r="D69">
        <v>2415.1</v>
      </c>
      <c r="E69">
        <v>2521.6999999999998</v>
      </c>
      <c r="F69">
        <v>0</v>
      </c>
      <c r="G69">
        <v>0</v>
      </c>
    </row>
    <row r="70" spans="1:7" ht="15" x14ac:dyDescent="0.25">
      <c r="A70" s="282" t="s">
        <v>118</v>
      </c>
      <c r="B70">
        <v>22.8</v>
      </c>
      <c r="C70">
        <v>17.100000000000001</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11.6</v>
      </c>
      <c r="C73">
        <v>39</v>
      </c>
      <c r="D73">
        <v>27.5</v>
      </c>
      <c r="E73">
        <v>35.1</v>
      </c>
      <c r="F73">
        <v>0</v>
      </c>
      <c r="G73">
        <v>0</v>
      </c>
    </row>
    <row r="74" spans="1:7" ht="15" x14ac:dyDescent="0.25">
      <c r="A74" s="282" t="s">
        <v>62</v>
      </c>
      <c r="B74" t="s">
        <v>63</v>
      </c>
      <c r="C74" t="s">
        <v>64</v>
      </c>
      <c r="D74" t="s">
        <v>63</v>
      </c>
      <c r="E74" t="s">
        <v>63</v>
      </c>
      <c r="F74" t="s">
        <v>63</v>
      </c>
      <c r="G74" t="s">
        <v>65</v>
      </c>
    </row>
    <row r="75" spans="1:7" ht="15" x14ac:dyDescent="0.25">
      <c r="A75" s="282" t="s">
        <v>122</v>
      </c>
      <c r="B75">
        <v>4886.3</v>
      </c>
      <c r="C75">
        <v>5449.6</v>
      </c>
      <c r="D75">
        <v>35296</v>
      </c>
      <c r="E75">
        <v>30200.1</v>
      </c>
      <c r="F75">
        <v>81.3</v>
      </c>
      <c r="G75">
        <v>0</v>
      </c>
    </row>
    <row r="76" spans="1:7" ht="15" x14ac:dyDescent="0.25">
      <c r="A76" s="282" t="s">
        <v>123</v>
      </c>
      <c r="B76">
        <v>3073.9</v>
      </c>
      <c r="C76">
        <v>2953.9</v>
      </c>
      <c r="D76">
        <v>0</v>
      </c>
      <c r="E76">
        <v>0</v>
      </c>
      <c r="F76">
        <v>93</v>
      </c>
      <c r="G76">
        <v>0</v>
      </c>
    </row>
    <row r="77" spans="1:7" ht="15" x14ac:dyDescent="0.25">
      <c r="A77" s="282" t="s">
        <v>62</v>
      </c>
      <c r="B77" t="s">
        <v>63</v>
      </c>
      <c r="C77" t="s">
        <v>64</v>
      </c>
      <c r="D77" t="s">
        <v>63</v>
      </c>
      <c r="E77" t="s">
        <v>63</v>
      </c>
      <c r="F77" t="s">
        <v>63</v>
      </c>
      <c r="G77" t="s">
        <v>65</v>
      </c>
    </row>
    <row r="78" spans="1:7" ht="15" x14ac:dyDescent="0.25">
      <c r="A78" s="282" t="s">
        <v>124</v>
      </c>
      <c r="B78">
        <v>7960.2</v>
      </c>
      <c r="C78">
        <v>8403.5</v>
      </c>
      <c r="D78">
        <v>35296</v>
      </c>
      <c r="E78">
        <v>30200.1</v>
      </c>
      <c r="F78">
        <v>174.3</v>
      </c>
      <c r="G78">
        <v>0</v>
      </c>
    </row>
    <row r="79" spans="1:7" ht="15" x14ac:dyDescent="0.25">
      <c r="A79" s="282" t="s">
        <v>125</v>
      </c>
      <c r="B79" t="s">
        <v>42</v>
      </c>
      <c r="C79" t="s">
        <v>42</v>
      </c>
      <c r="D79">
        <v>2.6</v>
      </c>
      <c r="E79">
        <v>2.2000000000000002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0479-F221-4613-BA38-EA197F80F5ED}">
  <dimension ref="A1:G84"/>
  <sheetViews>
    <sheetView workbookViewId="0">
      <selection activeCell="I15" sqref="I15"/>
    </sheetView>
  </sheetViews>
  <sheetFormatPr defaultRowHeight="13.2" x14ac:dyDescent="0.25"/>
  <cols>
    <col min="1" max="1" width="28.109375" customWidth="1"/>
    <col min="2" max="2" width="12.44140625" customWidth="1"/>
    <col min="3" max="3" width="11.6640625" customWidth="1"/>
    <col min="4" max="4" width="13.33203125" customWidth="1"/>
    <col min="5" max="5" width="12.109375" customWidth="1"/>
    <col min="6" max="6" width="13.33203125" customWidth="1"/>
    <col min="7" max="7" width="13.5546875" customWidth="1"/>
  </cols>
  <sheetData>
    <row r="1" spans="1:7" ht="15" x14ac:dyDescent="0.25">
      <c r="A1" s="282" t="s">
        <v>47</v>
      </c>
    </row>
    <row r="2" spans="1:7" ht="15" x14ac:dyDescent="0.25">
      <c r="A2" s="282" t="s">
        <v>48</v>
      </c>
    </row>
    <row r="3" spans="1:7" ht="15" x14ac:dyDescent="0.25">
      <c r="A3" s="282" t="s">
        <v>297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31</v>
      </c>
      <c r="C12">
        <v>0</v>
      </c>
      <c r="D12">
        <v>2244.4</v>
      </c>
      <c r="E12">
        <v>2900.8</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31</v>
      </c>
      <c r="C15">
        <v>0</v>
      </c>
      <c r="D15">
        <v>574.4</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143.5</v>
      </c>
      <c r="E17">
        <v>172.8</v>
      </c>
      <c r="F17">
        <v>0</v>
      </c>
      <c r="G17">
        <v>0</v>
      </c>
    </row>
    <row r="18" spans="1:7" ht="15" x14ac:dyDescent="0.25">
      <c r="A18" s="282" t="s">
        <v>71</v>
      </c>
      <c r="B18">
        <v>0</v>
      </c>
      <c r="C18">
        <v>0</v>
      </c>
      <c r="D18">
        <v>597.9</v>
      </c>
      <c r="E18">
        <v>764.3</v>
      </c>
      <c r="F18">
        <v>0</v>
      </c>
      <c r="G18">
        <v>0</v>
      </c>
    </row>
    <row r="19" spans="1:7" ht="15" x14ac:dyDescent="0.25">
      <c r="A19" s="282" t="s">
        <v>72</v>
      </c>
      <c r="B19">
        <v>0</v>
      </c>
      <c r="C19">
        <v>0</v>
      </c>
      <c r="D19">
        <v>86.3</v>
      </c>
      <c r="E19">
        <v>241.8</v>
      </c>
      <c r="F19">
        <v>0</v>
      </c>
      <c r="G19">
        <v>0</v>
      </c>
    </row>
    <row r="20" spans="1:7" ht="15" x14ac:dyDescent="0.25">
      <c r="A20" s="282" t="s">
        <v>256</v>
      </c>
      <c r="B20">
        <v>0</v>
      </c>
      <c r="C20">
        <v>0</v>
      </c>
      <c r="D20">
        <v>0</v>
      </c>
      <c r="E20">
        <v>35</v>
      </c>
      <c r="F20">
        <v>0</v>
      </c>
      <c r="G20">
        <v>0</v>
      </c>
    </row>
    <row r="21" spans="1:7" ht="15" x14ac:dyDescent="0.25">
      <c r="A21" s="282" t="s">
        <v>73</v>
      </c>
      <c r="B21">
        <v>0</v>
      </c>
      <c r="C21">
        <v>0</v>
      </c>
      <c r="D21">
        <v>633.20000000000005</v>
      </c>
      <c r="E21">
        <v>886.4</v>
      </c>
      <c r="F21">
        <v>0</v>
      </c>
      <c r="G21">
        <v>0</v>
      </c>
    </row>
    <row r="22" spans="1:7" ht="15" x14ac:dyDescent="0.25">
      <c r="A22" s="282" t="s">
        <v>74</v>
      </c>
      <c r="B22">
        <v>0</v>
      </c>
      <c r="C22">
        <v>0</v>
      </c>
      <c r="D22">
        <v>189</v>
      </c>
      <c r="E22">
        <v>132</v>
      </c>
      <c r="F22">
        <v>0</v>
      </c>
      <c r="G22">
        <v>0</v>
      </c>
    </row>
    <row r="23" spans="1:7" ht="15" x14ac:dyDescent="0.25">
      <c r="A23" s="282" t="s">
        <v>66</v>
      </c>
    </row>
    <row r="24" spans="1:7" ht="15" x14ac:dyDescent="0.25">
      <c r="A24" s="282" t="s">
        <v>75</v>
      </c>
      <c r="B24">
        <v>0</v>
      </c>
      <c r="C24">
        <v>42</v>
      </c>
      <c r="D24">
        <v>178.6</v>
      </c>
      <c r="E24">
        <v>392.3</v>
      </c>
      <c r="F24">
        <v>0</v>
      </c>
      <c r="G24">
        <v>0</v>
      </c>
    </row>
    <row r="25" spans="1:7" ht="15" x14ac:dyDescent="0.25">
      <c r="A25" s="282" t="s">
        <v>77</v>
      </c>
      <c r="B25">
        <v>0</v>
      </c>
      <c r="C25">
        <v>42</v>
      </c>
      <c r="D25">
        <v>178.6</v>
      </c>
      <c r="E25">
        <v>392.3</v>
      </c>
      <c r="F25">
        <v>0</v>
      </c>
      <c r="G25">
        <v>0</v>
      </c>
    </row>
    <row r="26" spans="1:7" ht="15" x14ac:dyDescent="0.25">
      <c r="A26" s="282" t="s">
        <v>66</v>
      </c>
    </row>
    <row r="27" spans="1:7" ht="15" x14ac:dyDescent="0.25">
      <c r="A27" s="282" t="s">
        <v>167</v>
      </c>
      <c r="B27">
        <v>0</v>
      </c>
      <c r="C27">
        <v>0</v>
      </c>
      <c r="D27">
        <v>0</v>
      </c>
      <c r="E27">
        <v>11.1</v>
      </c>
      <c r="F27">
        <v>0</v>
      </c>
      <c r="G27">
        <v>0</v>
      </c>
    </row>
    <row r="28" spans="1:7" ht="15" x14ac:dyDescent="0.25">
      <c r="A28" s="282" t="s">
        <v>168</v>
      </c>
      <c r="B28">
        <v>0</v>
      </c>
      <c r="C28">
        <v>0</v>
      </c>
      <c r="D28">
        <v>0</v>
      </c>
      <c r="E28">
        <v>11.1</v>
      </c>
      <c r="F28">
        <v>0</v>
      </c>
      <c r="G28">
        <v>0</v>
      </c>
    </row>
    <row r="29" spans="1:7" ht="15" x14ac:dyDescent="0.25">
      <c r="A29" s="282" t="s">
        <v>66</v>
      </c>
    </row>
    <row r="30" spans="1:7" ht="15" x14ac:dyDescent="0.25">
      <c r="A30" s="282" t="s">
        <v>78</v>
      </c>
      <c r="B30">
        <v>510.7</v>
      </c>
      <c r="C30">
        <v>461.4</v>
      </c>
      <c r="D30">
        <v>972.9</v>
      </c>
      <c r="E30">
        <v>832.5</v>
      </c>
      <c r="F30">
        <v>29</v>
      </c>
      <c r="G30">
        <v>0</v>
      </c>
    </row>
    <row r="31" spans="1:7" ht="15" x14ac:dyDescent="0.25">
      <c r="A31" s="282" t="s">
        <v>66</v>
      </c>
    </row>
    <row r="32" spans="1:7" ht="15" x14ac:dyDescent="0.25">
      <c r="A32" s="282" t="s">
        <v>79</v>
      </c>
      <c r="B32">
        <v>165.6</v>
      </c>
      <c r="C32">
        <v>272.3</v>
      </c>
      <c r="D32">
        <v>641.70000000000005</v>
      </c>
      <c r="E32">
        <v>621</v>
      </c>
      <c r="F32">
        <v>0</v>
      </c>
      <c r="G32">
        <v>0</v>
      </c>
    </row>
    <row r="33" spans="1:7" ht="15" x14ac:dyDescent="0.25">
      <c r="A33" s="282" t="s">
        <v>66</v>
      </c>
    </row>
    <row r="34" spans="1:7" ht="15" x14ac:dyDescent="0.25">
      <c r="A34" s="282" t="s">
        <v>80</v>
      </c>
      <c r="B34">
        <v>6240.9</v>
      </c>
      <c r="C34">
        <v>4060.1</v>
      </c>
      <c r="D34">
        <v>20552.8</v>
      </c>
      <c r="E34">
        <v>20026.400000000001</v>
      </c>
      <c r="F34">
        <v>96</v>
      </c>
      <c r="G34">
        <v>0</v>
      </c>
    </row>
    <row r="35" spans="1:7" ht="15" x14ac:dyDescent="0.25">
      <c r="A35" s="282" t="s">
        <v>66</v>
      </c>
    </row>
    <row r="36" spans="1:7" ht="15" x14ac:dyDescent="0.25">
      <c r="A36" s="282" t="s">
        <v>81</v>
      </c>
      <c r="B36">
        <v>676.9</v>
      </c>
      <c r="C36">
        <v>629.70000000000005</v>
      </c>
      <c r="D36">
        <v>1929.7</v>
      </c>
      <c r="E36">
        <v>2822.6</v>
      </c>
      <c r="F36">
        <v>66</v>
      </c>
      <c r="G36">
        <v>0</v>
      </c>
    </row>
    <row r="37" spans="1:7" ht="15" x14ac:dyDescent="0.25">
      <c r="A37" s="282" t="s">
        <v>82</v>
      </c>
      <c r="B37">
        <v>0.2</v>
      </c>
      <c r="C37">
        <v>0</v>
      </c>
      <c r="D37">
        <v>0.1</v>
      </c>
      <c r="E37">
        <v>0</v>
      </c>
      <c r="F37">
        <v>0</v>
      </c>
      <c r="G37">
        <v>0</v>
      </c>
    </row>
    <row r="38" spans="1:7" ht="15" x14ac:dyDescent="0.25">
      <c r="A38" s="282" t="s">
        <v>83</v>
      </c>
      <c r="B38">
        <v>0</v>
      </c>
      <c r="C38">
        <v>55</v>
      </c>
      <c r="D38">
        <v>174.7</v>
      </c>
      <c r="E38">
        <v>460.6</v>
      </c>
      <c r="F38">
        <v>0</v>
      </c>
      <c r="G38">
        <v>0</v>
      </c>
    </row>
    <row r="39" spans="1:7" ht="15" x14ac:dyDescent="0.25">
      <c r="A39" s="282" t="s">
        <v>85</v>
      </c>
      <c r="B39">
        <v>1.1000000000000001</v>
      </c>
      <c r="C39">
        <v>0</v>
      </c>
      <c r="D39">
        <v>1.4</v>
      </c>
      <c r="E39">
        <v>0</v>
      </c>
      <c r="F39">
        <v>0</v>
      </c>
      <c r="G39">
        <v>0</v>
      </c>
    </row>
    <row r="40" spans="1:7" ht="15" x14ac:dyDescent="0.25">
      <c r="A40" s="282" t="s">
        <v>86</v>
      </c>
      <c r="B40">
        <v>2.7</v>
      </c>
      <c r="C40">
        <v>0.6</v>
      </c>
      <c r="D40">
        <v>2.7</v>
      </c>
      <c r="E40">
        <v>1.7</v>
      </c>
      <c r="F40">
        <v>0</v>
      </c>
      <c r="G40">
        <v>0</v>
      </c>
    </row>
    <row r="41" spans="1:7" ht="15" x14ac:dyDescent="0.25">
      <c r="A41" s="282" t="s">
        <v>87</v>
      </c>
      <c r="B41" t="s">
        <v>84</v>
      </c>
      <c r="C41">
        <v>0.4</v>
      </c>
      <c r="D41">
        <v>0.2</v>
      </c>
      <c r="E41" t="s">
        <v>84</v>
      </c>
      <c r="F41">
        <v>0</v>
      </c>
      <c r="G41">
        <v>0</v>
      </c>
    </row>
    <row r="42" spans="1:7" ht="15" x14ac:dyDescent="0.25">
      <c r="A42" s="282" t="s">
        <v>88</v>
      </c>
      <c r="B42">
        <v>189.5</v>
      </c>
      <c r="C42">
        <v>234.3</v>
      </c>
      <c r="D42">
        <v>470.5</v>
      </c>
      <c r="E42">
        <v>510.9</v>
      </c>
      <c r="F42">
        <v>0</v>
      </c>
      <c r="G42">
        <v>0</v>
      </c>
    </row>
    <row r="43" spans="1:7" ht="15" x14ac:dyDescent="0.25">
      <c r="A43" s="282" t="s">
        <v>89</v>
      </c>
      <c r="B43">
        <v>0</v>
      </c>
      <c r="C43">
        <v>0</v>
      </c>
      <c r="D43">
        <v>44.1</v>
      </c>
      <c r="E43">
        <v>0</v>
      </c>
      <c r="F43">
        <v>0</v>
      </c>
      <c r="G43">
        <v>0</v>
      </c>
    </row>
    <row r="44" spans="1:7" ht="15" x14ac:dyDescent="0.25">
      <c r="A44" s="282" t="s">
        <v>90</v>
      </c>
      <c r="B44">
        <v>0</v>
      </c>
      <c r="C44">
        <v>0</v>
      </c>
      <c r="D44">
        <v>27.5</v>
      </c>
      <c r="E44">
        <v>0</v>
      </c>
      <c r="F44">
        <v>0</v>
      </c>
      <c r="G44">
        <v>0</v>
      </c>
    </row>
    <row r="45" spans="1:7" ht="15" x14ac:dyDescent="0.25">
      <c r="A45" s="282" t="s">
        <v>91</v>
      </c>
      <c r="B45">
        <v>39.700000000000003</v>
      </c>
      <c r="C45">
        <v>51.8</v>
      </c>
      <c r="D45">
        <v>408.9</v>
      </c>
      <c r="E45">
        <v>230.5</v>
      </c>
      <c r="F45">
        <v>0</v>
      </c>
      <c r="G45">
        <v>0</v>
      </c>
    </row>
    <row r="46" spans="1:7" ht="15" x14ac:dyDescent="0.25">
      <c r="A46" s="282" t="s">
        <v>92</v>
      </c>
      <c r="B46">
        <v>0</v>
      </c>
      <c r="C46">
        <v>0</v>
      </c>
      <c r="D46">
        <v>12</v>
      </c>
      <c r="E46">
        <v>30.3</v>
      </c>
      <c r="F46">
        <v>0</v>
      </c>
      <c r="G46">
        <v>0</v>
      </c>
    </row>
    <row r="47" spans="1:7" ht="15" x14ac:dyDescent="0.25">
      <c r="A47" s="282" t="s">
        <v>93</v>
      </c>
      <c r="B47">
        <v>53.6</v>
      </c>
      <c r="C47">
        <v>50.7</v>
      </c>
      <c r="D47">
        <v>78.900000000000006</v>
      </c>
      <c r="E47">
        <v>120.4</v>
      </c>
      <c r="F47">
        <v>0</v>
      </c>
      <c r="G47">
        <v>0</v>
      </c>
    </row>
    <row r="48" spans="1:7" ht="15" x14ac:dyDescent="0.25">
      <c r="A48" s="282" t="s">
        <v>94</v>
      </c>
      <c r="B48">
        <v>0</v>
      </c>
      <c r="C48">
        <v>23.7</v>
      </c>
      <c r="D48">
        <v>10.5</v>
      </c>
      <c r="E48">
        <v>11.5</v>
      </c>
      <c r="F48">
        <v>0</v>
      </c>
      <c r="G48">
        <v>0</v>
      </c>
    </row>
    <row r="49" spans="1:7" ht="15" x14ac:dyDescent="0.25">
      <c r="A49" s="282" t="s">
        <v>95</v>
      </c>
      <c r="B49">
        <v>242</v>
      </c>
      <c r="C49">
        <v>0</v>
      </c>
      <c r="D49">
        <v>206.1</v>
      </c>
      <c r="E49">
        <v>585</v>
      </c>
      <c r="F49">
        <v>66</v>
      </c>
      <c r="G49">
        <v>0</v>
      </c>
    </row>
    <row r="50" spans="1:7" ht="15" x14ac:dyDescent="0.25">
      <c r="A50" s="282" t="s">
        <v>96</v>
      </c>
      <c r="B50">
        <v>5.6</v>
      </c>
      <c r="C50">
        <v>14.9</v>
      </c>
      <c r="D50">
        <v>19.899999999999999</v>
      </c>
      <c r="E50">
        <v>19</v>
      </c>
      <c r="F50">
        <v>0</v>
      </c>
      <c r="G50">
        <v>0</v>
      </c>
    </row>
    <row r="51" spans="1:7" ht="15" x14ac:dyDescent="0.25">
      <c r="A51" s="282" t="s">
        <v>98</v>
      </c>
      <c r="B51">
        <v>0</v>
      </c>
      <c r="C51">
        <v>0.2</v>
      </c>
      <c r="D51">
        <v>123.1</v>
      </c>
      <c r="E51">
        <v>132.6</v>
      </c>
      <c r="F51">
        <v>0</v>
      </c>
      <c r="G51">
        <v>0</v>
      </c>
    </row>
    <row r="52" spans="1:7" ht="15" x14ac:dyDescent="0.25">
      <c r="A52" s="282" t="s">
        <v>99</v>
      </c>
      <c r="B52">
        <v>6.6</v>
      </c>
      <c r="C52">
        <v>66.8</v>
      </c>
      <c r="D52">
        <v>1.7</v>
      </c>
      <c r="E52">
        <v>2.7</v>
      </c>
      <c r="F52">
        <v>0</v>
      </c>
      <c r="G52">
        <v>0</v>
      </c>
    </row>
    <row r="53" spans="1:7" ht="15" x14ac:dyDescent="0.25">
      <c r="A53" s="282" t="s">
        <v>100</v>
      </c>
      <c r="B53">
        <v>59.1</v>
      </c>
      <c r="C53">
        <v>53</v>
      </c>
      <c r="D53">
        <v>141.6</v>
      </c>
      <c r="E53">
        <v>508.5</v>
      </c>
      <c r="F53">
        <v>0</v>
      </c>
      <c r="G53">
        <v>0</v>
      </c>
    </row>
    <row r="54" spans="1:7" ht="15" x14ac:dyDescent="0.25">
      <c r="A54" s="282" t="s">
        <v>101</v>
      </c>
      <c r="B54">
        <v>76.900000000000006</v>
      </c>
      <c r="C54">
        <v>78.400000000000006</v>
      </c>
      <c r="D54">
        <v>205.8</v>
      </c>
      <c r="E54">
        <v>209.1</v>
      </c>
      <c r="F54">
        <v>0</v>
      </c>
      <c r="G54">
        <v>0</v>
      </c>
    </row>
    <row r="55" spans="1:7" ht="15" x14ac:dyDescent="0.25">
      <c r="A55" s="282" t="s">
        <v>66</v>
      </c>
    </row>
    <row r="56" spans="1:7" ht="15" x14ac:dyDescent="0.25">
      <c r="A56" s="282" t="s">
        <v>102</v>
      </c>
      <c r="B56">
        <v>306</v>
      </c>
      <c r="C56">
        <v>542.1</v>
      </c>
      <c r="D56">
        <v>924.1</v>
      </c>
      <c r="E56">
        <v>1805.3</v>
      </c>
      <c r="F56">
        <v>0</v>
      </c>
      <c r="G56">
        <v>0</v>
      </c>
    </row>
    <row r="57" spans="1:7" ht="15" x14ac:dyDescent="0.25">
      <c r="A57" s="282" t="s">
        <v>103</v>
      </c>
      <c r="B57">
        <v>45</v>
      </c>
      <c r="C57">
        <v>0</v>
      </c>
      <c r="D57">
        <v>226.2</v>
      </c>
      <c r="E57">
        <v>64</v>
      </c>
      <c r="F57">
        <v>0</v>
      </c>
      <c r="G57">
        <v>0</v>
      </c>
    </row>
    <row r="58" spans="1:7" ht="15" x14ac:dyDescent="0.25">
      <c r="A58" s="282" t="s">
        <v>104</v>
      </c>
      <c r="B58">
        <v>225</v>
      </c>
      <c r="C58">
        <v>472</v>
      </c>
      <c r="D58">
        <v>527</v>
      </c>
      <c r="E58">
        <v>1563.3</v>
      </c>
      <c r="F58">
        <v>0</v>
      </c>
      <c r="G58">
        <v>0</v>
      </c>
    </row>
    <row r="59" spans="1:7" ht="15" x14ac:dyDescent="0.25">
      <c r="A59" s="282" t="s">
        <v>257</v>
      </c>
      <c r="B59">
        <v>0</v>
      </c>
      <c r="C59">
        <v>0.1</v>
      </c>
      <c r="D59">
        <v>0</v>
      </c>
      <c r="E59">
        <v>0.1</v>
      </c>
      <c r="F59">
        <v>0</v>
      </c>
      <c r="G59">
        <v>0</v>
      </c>
    </row>
    <row r="60" spans="1:7" ht="15" x14ac:dyDescent="0.25">
      <c r="A60" s="282" t="s">
        <v>105</v>
      </c>
      <c r="B60">
        <v>6</v>
      </c>
      <c r="C60">
        <v>40</v>
      </c>
      <c r="D60">
        <v>6.6</v>
      </c>
      <c r="E60">
        <v>0</v>
      </c>
      <c r="F60">
        <v>0</v>
      </c>
      <c r="G60">
        <v>0</v>
      </c>
    </row>
    <row r="61" spans="1:7" ht="15" x14ac:dyDescent="0.25">
      <c r="A61" s="282" t="s">
        <v>258</v>
      </c>
      <c r="B61">
        <v>0</v>
      </c>
      <c r="C61">
        <v>0</v>
      </c>
      <c r="D61">
        <v>0</v>
      </c>
      <c r="E61">
        <v>0.1</v>
      </c>
      <c r="F61">
        <v>0</v>
      </c>
      <c r="G61">
        <v>0</v>
      </c>
    </row>
    <row r="62" spans="1:7" ht="15" x14ac:dyDescent="0.25">
      <c r="A62" s="282" t="s">
        <v>107</v>
      </c>
      <c r="B62">
        <v>30</v>
      </c>
      <c r="C62">
        <v>30</v>
      </c>
      <c r="D62">
        <v>164.4</v>
      </c>
      <c r="E62">
        <v>177.8</v>
      </c>
      <c r="F62">
        <v>0</v>
      </c>
      <c r="G62">
        <v>0</v>
      </c>
    </row>
    <row r="63" spans="1:7" ht="15" x14ac:dyDescent="0.25">
      <c r="A63" s="282" t="s">
        <v>66</v>
      </c>
    </row>
    <row r="64" spans="1:7" ht="15" x14ac:dyDescent="0.25">
      <c r="A64" s="282" t="s">
        <v>108</v>
      </c>
      <c r="B64">
        <v>1645.5</v>
      </c>
      <c r="C64">
        <v>1459.7</v>
      </c>
      <c r="D64">
        <v>2217.9</v>
      </c>
      <c r="E64">
        <v>2221.6999999999998</v>
      </c>
      <c r="F64">
        <v>0</v>
      </c>
      <c r="G64">
        <v>0</v>
      </c>
    </row>
    <row r="65" spans="1:7" ht="15" x14ac:dyDescent="0.25">
      <c r="A65" s="282" t="s">
        <v>109</v>
      </c>
      <c r="B65">
        <v>6.6</v>
      </c>
      <c r="C65">
        <v>0</v>
      </c>
      <c r="D65">
        <v>6.5</v>
      </c>
      <c r="E65">
        <v>10.4</v>
      </c>
      <c r="F65">
        <v>0</v>
      </c>
      <c r="G65">
        <v>0</v>
      </c>
    </row>
    <row r="66" spans="1:7" ht="15" x14ac:dyDescent="0.25">
      <c r="A66" s="282" t="s">
        <v>111</v>
      </c>
      <c r="B66">
        <v>94.5</v>
      </c>
      <c r="C66">
        <v>50.5</v>
      </c>
      <c r="D66">
        <v>90.3</v>
      </c>
      <c r="E66">
        <v>108</v>
      </c>
      <c r="F66">
        <v>0</v>
      </c>
      <c r="G66">
        <v>0</v>
      </c>
    </row>
    <row r="67" spans="1:7" ht="15" x14ac:dyDescent="0.25">
      <c r="A67" s="282" t="s">
        <v>112</v>
      </c>
      <c r="B67">
        <v>19.3</v>
      </c>
      <c r="C67">
        <v>5.4</v>
      </c>
      <c r="D67">
        <v>49</v>
      </c>
      <c r="E67">
        <v>32.4</v>
      </c>
      <c r="F67">
        <v>0</v>
      </c>
      <c r="G67">
        <v>0</v>
      </c>
    </row>
    <row r="68" spans="1:7" ht="15" x14ac:dyDescent="0.25">
      <c r="A68" s="282" t="s">
        <v>113</v>
      </c>
      <c r="B68">
        <v>32.6</v>
      </c>
      <c r="C68">
        <v>32</v>
      </c>
      <c r="D68">
        <v>68.3</v>
      </c>
      <c r="E68">
        <v>125.7</v>
      </c>
      <c r="F68">
        <v>0</v>
      </c>
      <c r="G68">
        <v>0</v>
      </c>
    </row>
    <row r="69" spans="1:7" ht="15" x14ac:dyDescent="0.25">
      <c r="A69" s="282" t="s">
        <v>114</v>
      </c>
      <c r="B69">
        <v>14.4</v>
      </c>
      <c r="C69">
        <v>3.8</v>
      </c>
      <c r="D69">
        <v>7.2</v>
      </c>
      <c r="E69">
        <v>8.1</v>
      </c>
      <c r="F69">
        <v>0</v>
      </c>
      <c r="G69">
        <v>0</v>
      </c>
    </row>
    <row r="70" spans="1:7" ht="15" x14ac:dyDescent="0.25">
      <c r="A70" s="282" t="s">
        <v>115</v>
      </c>
      <c r="B70">
        <v>5</v>
      </c>
      <c r="C70">
        <v>5</v>
      </c>
      <c r="D70">
        <v>8.8000000000000007</v>
      </c>
      <c r="E70">
        <v>12.2</v>
      </c>
      <c r="F70">
        <v>0</v>
      </c>
      <c r="G70">
        <v>0</v>
      </c>
    </row>
    <row r="71" spans="1:7" ht="15" x14ac:dyDescent="0.25">
      <c r="A71" s="282" t="s">
        <v>116</v>
      </c>
      <c r="B71">
        <v>0</v>
      </c>
      <c r="C71">
        <v>6.8</v>
      </c>
      <c r="D71">
        <v>1.7</v>
      </c>
      <c r="E71">
        <v>1.3</v>
      </c>
      <c r="F71">
        <v>0</v>
      </c>
      <c r="G71">
        <v>0</v>
      </c>
    </row>
    <row r="72" spans="1:7" ht="15" x14ac:dyDescent="0.25">
      <c r="A72" s="282" t="s">
        <v>117</v>
      </c>
      <c r="B72">
        <v>1461.9</v>
      </c>
      <c r="C72">
        <v>1330.5</v>
      </c>
      <c r="D72">
        <v>1912.6</v>
      </c>
      <c r="E72">
        <v>1830.1</v>
      </c>
      <c r="F72">
        <v>0</v>
      </c>
      <c r="G72">
        <v>0</v>
      </c>
    </row>
    <row r="73" spans="1:7" ht="15" x14ac:dyDescent="0.25">
      <c r="A73" s="282" t="s">
        <v>118</v>
      </c>
      <c r="B73">
        <v>11.3</v>
      </c>
      <c r="C73">
        <v>11.6</v>
      </c>
      <c r="D73">
        <v>19.7</v>
      </c>
      <c r="E73">
        <v>11.5</v>
      </c>
      <c r="F73">
        <v>0</v>
      </c>
      <c r="G73">
        <v>0</v>
      </c>
    </row>
    <row r="74" spans="1:7" ht="15" x14ac:dyDescent="0.25">
      <c r="A74" s="282" t="s">
        <v>119</v>
      </c>
      <c r="B74">
        <v>0</v>
      </c>
      <c r="C74">
        <v>14</v>
      </c>
      <c r="D74">
        <v>32.9</v>
      </c>
      <c r="E74">
        <v>26.4</v>
      </c>
      <c r="F74">
        <v>0</v>
      </c>
      <c r="G74">
        <v>0</v>
      </c>
    </row>
    <row r="75" spans="1:7" ht="15" x14ac:dyDescent="0.25">
      <c r="A75" s="282" t="s">
        <v>120</v>
      </c>
      <c r="B75">
        <v>0</v>
      </c>
      <c r="C75" t="s">
        <v>84</v>
      </c>
      <c r="D75">
        <v>0</v>
      </c>
      <c r="E75">
        <v>0</v>
      </c>
      <c r="F75">
        <v>0</v>
      </c>
      <c r="G75">
        <v>0</v>
      </c>
    </row>
    <row r="76" spans="1:7" ht="15" x14ac:dyDescent="0.25">
      <c r="A76" s="282" t="s">
        <v>121</v>
      </c>
      <c r="B76">
        <v>0</v>
      </c>
      <c r="C76">
        <v>0</v>
      </c>
      <c r="D76">
        <v>20.9</v>
      </c>
      <c r="E76">
        <v>55.6</v>
      </c>
      <c r="F76">
        <v>0</v>
      </c>
      <c r="G76">
        <v>0</v>
      </c>
    </row>
    <row r="77" spans="1:7" ht="15" x14ac:dyDescent="0.25">
      <c r="A77" s="282" t="s">
        <v>62</v>
      </c>
      <c r="B77" t="s">
        <v>63</v>
      </c>
      <c r="C77" t="s">
        <v>64</v>
      </c>
      <c r="D77" t="s">
        <v>63</v>
      </c>
      <c r="E77" t="s">
        <v>63</v>
      </c>
      <c r="F77" t="s">
        <v>63</v>
      </c>
      <c r="G77" t="s">
        <v>65</v>
      </c>
    </row>
    <row r="78" spans="1:7" ht="15" x14ac:dyDescent="0.25">
      <c r="A78" s="282" t="s">
        <v>122</v>
      </c>
      <c r="B78">
        <v>9576.5</v>
      </c>
      <c r="C78">
        <v>7467.2</v>
      </c>
      <c r="D78">
        <v>29662.1</v>
      </c>
      <c r="E78">
        <v>31633.7</v>
      </c>
      <c r="F78">
        <v>191</v>
      </c>
      <c r="G78">
        <v>0</v>
      </c>
    </row>
    <row r="79" spans="1:7" ht="15" x14ac:dyDescent="0.25">
      <c r="A79" s="282" t="s">
        <v>123</v>
      </c>
      <c r="B79">
        <v>5164.8999999999996</v>
      </c>
      <c r="C79">
        <v>3336.5</v>
      </c>
      <c r="D79">
        <v>0</v>
      </c>
      <c r="E79">
        <v>0</v>
      </c>
      <c r="F79">
        <v>206</v>
      </c>
      <c r="G79">
        <v>0</v>
      </c>
    </row>
    <row r="80" spans="1:7" ht="15" x14ac:dyDescent="0.25">
      <c r="A80" s="282" t="s">
        <v>62</v>
      </c>
      <c r="B80" t="s">
        <v>63</v>
      </c>
      <c r="C80" t="s">
        <v>64</v>
      </c>
      <c r="D80" t="s">
        <v>63</v>
      </c>
      <c r="E80" t="s">
        <v>63</v>
      </c>
      <c r="F80" t="s">
        <v>63</v>
      </c>
      <c r="G80" t="s">
        <v>65</v>
      </c>
    </row>
    <row r="81" spans="1:7" ht="15" x14ac:dyDescent="0.25">
      <c r="A81" s="282" t="s">
        <v>124</v>
      </c>
      <c r="B81">
        <v>14741.4</v>
      </c>
      <c r="C81">
        <v>10803.7</v>
      </c>
      <c r="D81">
        <v>29662.1</v>
      </c>
      <c r="E81">
        <v>31633.7</v>
      </c>
      <c r="F81">
        <v>397</v>
      </c>
      <c r="G81">
        <v>0</v>
      </c>
    </row>
    <row r="82" spans="1:7" ht="15" x14ac:dyDescent="0.25">
      <c r="A82" s="282" t="s">
        <v>125</v>
      </c>
      <c r="B82" t="s">
        <v>42</v>
      </c>
      <c r="C82" t="s">
        <v>42</v>
      </c>
      <c r="D82">
        <v>1.5</v>
      </c>
      <c r="E82">
        <v>3</v>
      </c>
      <c r="F82" t="s">
        <v>42</v>
      </c>
      <c r="G82" t="s">
        <v>42</v>
      </c>
    </row>
    <row r="83" spans="1:7" ht="15" x14ac:dyDescent="0.25">
      <c r="A83" s="282" t="s">
        <v>126</v>
      </c>
      <c r="B83">
        <v>0.3</v>
      </c>
      <c r="C83">
        <v>0</v>
      </c>
      <c r="D83" t="s">
        <v>42</v>
      </c>
      <c r="E83" t="s">
        <v>42</v>
      </c>
      <c r="F83">
        <v>0</v>
      </c>
      <c r="G83">
        <v>0</v>
      </c>
    </row>
    <row r="84" spans="1:7" ht="15" x14ac:dyDescent="0.25">
      <c r="A84" s="282" t="s">
        <v>62</v>
      </c>
      <c r="B84" t="s">
        <v>63</v>
      </c>
      <c r="C84" t="s">
        <v>64</v>
      </c>
      <c r="D84" t="s">
        <v>63</v>
      </c>
      <c r="E84" t="s">
        <v>63</v>
      </c>
      <c r="F84" t="s">
        <v>63</v>
      </c>
      <c r="G84" t="s">
        <v>65</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E822-8275-45E1-B79B-90D93BB6AD9D}">
  <dimension ref="A1:G84"/>
  <sheetViews>
    <sheetView workbookViewId="0">
      <selection activeCell="B7" sqref="B7"/>
    </sheetView>
  </sheetViews>
  <sheetFormatPr defaultRowHeight="13.2" x14ac:dyDescent="0.25"/>
  <cols>
    <col min="1" max="1" width="18.109375" customWidth="1"/>
    <col min="2" max="2" width="13.109375" customWidth="1"/>
    <col min="3" max="3" width="11.6640625" customWidth="1"/>
    <col min="4" max="4" width="12" customWidth="1"/>
    <col min="5" max="5" width="10.6640625" customWidth="1"/>
    <col min="6" max="6" width="13" customWidth="1"/>
    <col min="7" max="7" width="11.6640625" customWidth="1"/>
  </cols>
  <sheetData>
    <row r="1" spans="1:7" ht="15" x14ac:dyDescent="0.25">
      <c r="A1" s="282" t="s">
        <v>47</v>
      </c>
    </row>
    <row r="2" spans="1:7" ht="15" x14ac:dyDescent="0.25">
      <c r="A2" s="282" t="s">
        <v>48</v>
      </c>
    </row>
    <row r="3" spans="1:7" ht="15" x14ac:dyDescent="0.25">
      <c r="A3" s="282" t="s">
        <v>298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31</v>
      </c>
      <c r="C12">
        <v>82</v>
      </c>
      <c r="D12">
        <v>2172.5</v>
      </c>
      <c r="E12">
        <v>2785.9</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31</v>
      </c>
      <c r="C15">
        <v>0</v>
      </c>
      <c r="D15">
        <v>431.8</v>
      </c>
      <c r="E15">
        <v>594.5</v>
      </c>
      <c r="F15">
        <v>0</v>
      </c>
      <c r="G15">
        <v>0</v>
      </c>
    </row>
    <row r="16" spans="1:7" ht="15" x14ac:dyDescent="0.25">
      <c r="A16" s="282" t="s">
        <v>69</v>
      </c>
      <c r="B16">
        <v>0</v>
      </c>
      <c r="C16">
        <v>0</v>
      </c>
      <c r="D16">
        <v>20.2</v>
      </c>
      <c r="E16">
        <v>39.1</v>
      </c>
      <c r="F16">
        <v>0</v>
      </c>
      <c r="G16">
        <v>0</v>
      </c>
    </row>
    <row r="17" spans="1:7" ht="15" x14ac:dyDescent="0.25">
      <c r="A17" s="282" t="s">
        <v>70</v>
      </c>
      <c r="B17">
        <v>0</v>
      </c>
      <c r="C17">
        <v>0</v>
      </c>
      <c r="D17">
        <v>118.5</v>
      </c>
      <c r="E17">
        <v>172.8</v>
      </c>
      <c r="F17">
        <v>0</v>
      </c>
      <c r="G17">
        <v>0</v>
      </c>
    </row>
    <row r="18" spans="1:7" ht="15" x14ac:dyDescent="0.25">
      <c r="A18" s="282" t="s">
        <v>71</v>
      </c>
      <c r="B18">
        <v>0</v>
      </c>
      <c r="C18">
        <v>0</v>
      </c>
      <c r="D18">
        <v>740.5</v>
      </c>
      <c r="E18">
        <v>764.3</v>
      </c>
      <c r="F18">
        <v>0</v>
      </c>
      <c r="G18">
        <v>0</v>
      </c>
    </row>
    <row r="19" spans="1:7" ht="15" x14ac:dyDescent="0.25">
      <c r="A19" s="282" t="s">
        <v>72</v>
      </c>
      <c r="B19">
        <v>0</v>
      </c>
      <c r="C19">
        <v>40</v>
      </c>
      <c r="D19">
        <v>86.3</v>
      </c>
      <c r="E19">
        <v>186.8</v>
      </c>
      <c r="F19">
        <v>0</v>
      </c>
      <c r="G19">
        <v>0</v>
      </c>
    </row>
    <row r="20" spans="1:7" ht="15" x14ac:dyDescent="0.25">
      <c r="A20" s="282" t="s">
        <v>256</v>
      </c>
      <c r="B20">
        <v>0</v>
      </c>
      <c r="C20">
        <v>0</v>
      </c>
      <c r="D20">
        <v>0</v>
      </c>
      <c r="E20">
        <v>35</v>
      </c>
      <c r="F20">
        <v>0</v>
      </c>
      <c r="G20">
        <v>0</v>
      </c>
    </row>
    <row r="21" spans="1:7" ht="15" x14ac:dyDescent="0.25">
      <c r="A21" s="282" t="s">
        <v>73</v>
      </c>
      <c r="B21">
        <v>0</v>
      </c>
      <c r="C21">
        <v>42</v>
      </c>
      <c r="D21">
        <v>586.29999999999995</v>
      </c>
      <c r="E21">
        <v>826.4</v>
      </c>
      <c r="F21">
        <v>0</v>
      </c>
      <c r="G21">
        <v>0</v>
      </c>
    </row>
    <row r="22" spans="1:7" ht="15" x14ac:dyDescent="0.25">
      <c r="A22" s="282" t="s">
        <v>74</v>
      </c>
      <c r="B22">
        <v>0</v>
      </c>
      <c r="C22">
        <v>0</v>
      </c>
      <c r="D22">
        <v>189</v>
      </c>
      <c r="E22">
        <v>132</v>
      </c>
      <c r="F22">
        <v>0</v>
      </c>
      <c r="G22">
        <v>0</v>
      </c>
    </row>
    <row r="23" spans="1:7" ht="15" x14ac:dyDescent="0.25">
      <c r="A23" s="282" t="s">
        <v>66</v>
      </c>
    </row>
    <row r="24" spans="1:7" ht="15" x14ac:dyDescent="0.25">
      <c r="A24" s="282" t="s">
        <v>75</v>
      </c>
      <c r="B24">
        <v>0</v>
      </c>
      <c r="C24">
        <v>42</v>
      </c>
      <c r="D24">
        <v>178.6</v>
      </c>
      <c r="E24">
        <v>392.3</v>
      </c>
      <c r="F24">
        <v>0</v>
      </c>
      <c r="G24">
        <v>0</v>
      </c>
    </row>
    <row r="25" spans="1:7" ht="15" x14ac:dyDescent="0.25">
      <c r="A25" s="282" t="s">
        <v>77</v>
      </c>
      <c r="B25">
        <v>0</v>
      </c>
      <c r="C25">
        <v>42</v>
      </c>
      <c r="D25">
        <v>178.6</v>
      </c>
      <c r="E25">
        <v>392.3</v>
      </c>
      <c r="F25">
        <v>0</v>
      </c>
      <c r="G25">
        <v>0</v>
      </c>
    </row>
    <row r="26" spans="1:7" ht="15" x14ac:dyDescent="0.25">
      <c r="A26" s="282" t="s">
        <v>66</v>
      </c>
    </row>
    <row r="27" spans="1:7" ht="15" x14ac:dyDescent="0.25">
      <c r="A27" s="282" t="s">
        <v>167</v>
      </c>
      <c r="B27">
        <v>0</v>
      </c>
      <c r="C27">
        <v>0</v>
      </c>
      <c r="D27">
        <v>0</v>
      </c>
      <c r="E27">
        <v>11.1</v>
      </c>
      <c r="F27">
        <v>0</v>
      </c>
      <c r="G27">
        <v>0</v>
      </c>
    </row>
    <row r="28" spans="1:7" ht="15" x14ac:dyDescent="0.25">
      <c r="A28" s="282" t="s">
        <v>168</v>
      </c>
      <c r="B28">
        <v>0</v>
      </c>
      <c r="C28">
        <v>0</v>
      </c>
      <c r="D28">
        <v>0</v>
      </c>
      <c r="E28">
        <v>11.1</v>
      </c>
      <c r="F28">
        <v>0</v>
      </c>
      <c r="G28">
        <v>0</v>
      </c>
    </row>
    <row r="29" spans="1:7" ht="15" x14ac:dyDescent="0.25">
      <c r="A29" s="282" t="s">
        <v>66</v>
      </c>
    </row>
    <row r="30" spans="1:7" ht="15" x14ac:dyDescent="0.25">
      <c r="A30" s="282" t="s">
        <v>78</v>
      </c>
      <c r="B30">
        <v>507.7</v>
      </c>
      <c r="C30">
        <v>454.2</v>
      </c>
      <c r="D30">
        <v>966.6</v>
      </c>
      <c r="E30">
        <v>821.7</v>
      </c>
      <c r="F30">
        <v>29</v>
      </c>
      <c r="G30">
        <v>0</v>
      </c>
    </row>
    <row r="31" spans="1:7" ht="15" x14ac:dyDescent="0.25">
      <c r="A31" s="282" t="s">
        <v>66</v>
      </c>
    </row>
    <row r="32" spans="1:7" ht="15" x14ac:dyDescent="0.25">
      <c r="A32" s="282" t="s">
        <v>79</v>
      </c>
      <c r="B32">
        <v>168.2</v>
      </c>
      <c r="C32">
        <v>282.8</v>
      </c>
      <c r="D32">
        <v>624.5</v>
      </c>
      <c r="E32">
        <v>608.79999999999995</v>
      </c>
      <c r="F32">
        <v>0</v>
      </c>
      <c r="G32">
        <v>0</v>
      </c>
    </row>
    <row r="33" spans="1:7" ht="15" x14ac:dyDescent="0.25">
      <c r="A33" s="282" t="s">
        <v>66</v>
      </c>
    </row>
    <row r="34" spans="1:7" ht="15" x14ac:dyDescent="0.25">
      <c r="A34" s="282" t="s">
        <v>80</v>
      </c>
      <c r="B34">
        <v>6699.1</v>
      </c>
      <c r="C34">
        <v>4247.3</v>
      </c>
      <c r="D34">
        <v>19418</v>
      </c>
      <c r="E34">
        <v>19537.400000000001</v>
      </c>
      <c r="F34">
        <v>96</v>
      </c>
      <c r="G34">
        <v>0</v>
      </c>
    </row>
    <row r="35" spans="1:7" ht="15" x14ac:dyDescent="0.25">
      <c r="A35" s="282" t="s">
        <v>66</v>
      </c>
    </row>
    <row r="36" spans="1:7" ht="15" x14ac:dyDescent="0.25">
      <c r="A36" s="282" t="s">
        <v>81</v>
      </c>
      <c r="B36">
        <v>732</v>
      </c>
      <c r="C36">
        <v>679.6</v>
      </c>
      <c r="D36">
        <v>1831.8</v>
      </c>
      <c r="E36">
        <v>2672.8</v>
      </c>
      <c r="F36">
        <v>0</v>
      </c>
      <c r="G36">
        <v>0</v>
      </c>
    </row>
    <row r="37" spans="1:7" ht="15" x14ac:dyDescent="0.25">
      <c r="A37" s="282" t="s">
        <v>82</v>
      </c>
      <c r="B37">
        <v>0.2</v>
      </c>
      <c r="C37">
        <v>0</v>
      </c>
      <c r="D37">
        <v>0.1</v>
      </c>
      <c r="E37">
        <v>0</v>
      </c>
      <c r="F37">
        <v>0</v>
      </c>
      <c r="G37">
        <v>0</v>
      </c>
    </row>
    <row r="38" spans="1:7" ht="15" x14ac:dyDescent="0.25">
      <c r="A38" s="282" t="s">
        <v>83</v>
      </c>
      <c r="B38">
        <v>0</v>
      </c>
      <c r="C38">
        <v>55</v>
      </c>
      <c r="D38">
        <v>117.5</v>
      </c>
      <c r="E38">
        <v>403.1</v>
      </c>
      <c r="F38">
        <v>0</v>
      </c>
      <c r="G38">
        <v>0</v>
      </c>
    </row>
    <row r="39" spans="1:7" ht="15" x14ac:dyDescent="0.25">
      <c r="A39" s="282" t="s">
        <v>85</v>
      </c>
      <c r="B39">
        <v>1.1000000000000001</v>
      </c>
      <c r="C39">
        <v>0</v>
      </c>
      <c r="D39">
        <v>1.4</v>
      </c>
      <c r="E39">
        <v>0</v>
      </c>
      <c r="F39">
        <v>0</v>
      </c>
      <c r="G39">
        <v>0</v>
      </c>
    </row>
    <row r="40" spans="1:7" ht="15" x14ac:dyDescent="0.25">
      <c r="A40" s="282" t="s">
        <v>86</v>
      </c>
      <c r="B40">
        <v>2.8</v>
      </c>
      <c r="C40">
        <v>1</v>
      </c>
      <c r="D40">
        <v>2.6</v>
      </c>
      <c r="E40">
        <v>1.2</v>
      </c>
      <c r="F40">
        <v>0</v>
      </c>
      <c r="G40">
        <v>0</v>
      </c>
    </row>
    <row r="41" spans="1:7" ht="15" x14ac:dyDescent="0.25">
      <c r="A41" s="282" t="s">
        <v>87</v>
      </c>
      <c r="B41" t="s">
        <v>84</v>
      </c>
      <c r="C41">
        <v>0.4</v>
      </c>
      <c r="D41">
        <v>0.2</v>
      </c>
      <c r="E41">
        <v>0</v>
      </c>
      <c r="F41">
        <v>0</v>
      </c>
      <c r="G41">
        <v>0</v>
      </c>
    </row>
    <row r="42" spans="1:7" ht="15" x14ac:dyDescent="0.25">
      <c r="A42" s="282" t="s">
        <v>88</v>
      </c>
      <c r="B42">
        <v>184.6</v>
      </c>
      <c r="C42">
        <v>209.6</v>
      </c>
      <c r="D42">
        <v>451.2</v>
      </c>
      <c r="E42">
        <v>501.7</v>
      </c>
      <c r="F42">
        <v>0</v>
      </c>
      <c r="G42">
        <v>0</v>
      </c>
    </row>
    <row r="43" spans="1:7" ht="15" x14ac:dyDescent="0.25">
      <c r="A43" s="282" t="s">
        <v>89</v>
      </c>
      <c r="B43">
        <v>0</v>
      </c>
      <c r="C43">
        <v>0</v>
      </c>
      <c r="D43">
        <v>44.1</v>
      </c>
      <c r="E43">
        <v>0</v>
      </c>
      <c r="F43">
        <v>0</v>
      </c>
      <c r="G43">
        <v>0</v>
      </c>
    </row>
    <row r="44" spans="1:7" ht="15" x14ac:dyDescent="0.25">
      <c r="A44" s="282" t="s">
        <v>90</v>
      </c>
      <c r="B44">
        <v>0</v>
      </c>
      <c r="C44">
        <v>0</v>
      </c>
      <c r="D44">
        <v>27.5</v>
      </c>
      <c r="E44">
        <v>0</v>
      </c>
      <c r="F44">
        <v>0</v>
      </c>
      <c r="G44">
        <v>0</v>
      </c>
    </row>
    <row r="45" spans="1:7" ht="15" x14ac:dyDescent="0.25">
      <c r="A45" s="282" t="s">
        <v>91</v>
      </c>
      <c r="B45">
        <v>35.299999999999997</v>
      </c>
      <c r="C45">
        <v>51.8</v>
      </c>
      <c r="D45">
        <v>407.3</v>
      </c>
      <c r="E45">
        <v>230.5</v>
      </c>
      <c r="F45">
        <v>0</v>
      </c>
      <c r="G45">
        <v>0</v>
      </c>
    </row>
    <row r="46" spans="1:7" ht="15" x14ac:dyDescent="0.25">
      <c r="A46" s="282" t="s">
        <v>92</v>
      </c>
      <c r="B46">
        <v>0</v>
      </c>
      <c r="C46">
        <v>0</v>
      </c>
      <c r="D46">
        <v>12</v>
      </c>
      <c r="E46">
        <v>30.3</v>
      </c>
      <c r="F46">
        <v>0</v>
      </c>
      <c r="G46">
        <v>0</v>
      </c>
    </row>
    <row r="47" spans="1:7" ht="15" x14ac:dyDescent="0.25">
      <c r="A47" s="282" t="s">
        <v>93</v>
      </c>
      <c r="B47">
        <v>52.6</v>
      </c>
      <c r="C47">
        <v>51.1</v>
      </c>
      <c r="D47">
        <v>74.2</v>
      </c>
      <c r="E47">
        <v>119.7</v>
      </c>
      <c r="F47">
        <v>0</v>
      </c>
      <c r="G47">
        <v>0</v>
      </c>
    </row>
    <row r="48" spans="1:7" ht="15" x14ac:dyDescent="0.25">
      <c r="A48" s="282" t="s">
        <v>94</v>
      </c>
      <c r="B48">
        <v>0.5</v>
      </c>
      <c r="C48">
        <v>24.8</v>
      </c>
      <c r="D48">
        <v>10</v>
      </c>
      <c r="E48">
        <v>10.5</v>
      </c>
      <c r="F48">
        <v>0</v>
      </c>
      <c r="G48">
        <v>0</v>
      </c>
    </row>
    <row r="49" spans="1:7" ht="15" x14ac:dyDescent="0.25">
      <c r="A49" s="282" t="s">
        <v>95</v>
      </c>
      <c r="B49">
        <v>297</v>
      </c>
      <c r="C49">
        <v>66</v>
      </c>
      <c r="D49">
        <v>206.1</v>
      </c>
      <c r="E49">
        <v>516.29999999999995</v>
      </c>
      <c r="F49">
        <v>0</v>
      </c>
      <c r="G49">
        <v>0</v>
      </c>
    </row>
    <row r="50" spans="1:7" ht="15" x14ac:dyDescent="0.25">
      <c r="A50" s="282" t="s">
        <v>96</v>
      </c>
      <c r="B50">
        <v>7.1</v>
      </c>
      <c r="C50">
        <v>15.5</v>
      </c>
      <c r="D50">
        <v>18.399999999999999</v>
      </c>
      <c r="E50">
        <v>18.3</v>
      </c>
      <c r="F50">
        <v>0</v>
      </c>
      <c r="G50">
        <v>0</v>
      </c>
    </row>
    <row r="51" spans="1:7" ht="15" x14ac:dyDescent="0.25">
      <c r="A51" s="282" t="s">
        <v>98</v>
      </c>
      <c r="B51">
        <v>0</v>
      </c>
      <c r="C51">
        <v>0.2</v>
      </c>
      <c r="D51">
        <v>123.1</v>
      </c>
      <c r="E51">
        <v>132.6</v>
      </c>
      <c r="F51">
        <v>0</v>
      </c>
      <c r="G51">
        <v>0</v>
      </c>
    </row>
    <row r="52" spans="1:7" ht="15" x14ac:dyDescent="0.25">
      <c r="A52" s="282" t="s">
        <v>99</v>
      </c>
      <c r="B52">
        <v>6.7</v>
      </c>
      <c r="C52">
        <v>66.8</v>
      </c>
      <c r="D52">
        <v>1.7</v>
      </c>
      <c r="E52">
        <v>2.7</v>
      </c>
      <c r="F52">
        <v>0</v>
      </c>
      <c r="G52">
        <v>0</v>
      </c>
    </row>
    <row r="53" spans="1:7" ht="15" x14ac:dyDescent="0.25">
      <c r="A53" s="282" t="s">
        <v>100</v>
      </c>
      <c r="B53">
        <v>60.6</v>
      </c>
      <c r="C53">
        <v>54</v>
      </c>
      <c r="D53">
        <v>138.6</v>
      </c>
      <c r="E53">
        <v>504.3</v>
      </c>
      <c r="F53">
        <v>0</v>
      </c>
      <c r="G53">
        <v>0</v>
      </c>
    </row>
    <row r="54" spans="1:7" ht="15" x14ac:dyDescent="0.25">
      <c r="A54" s="282" t="s">
        <v>101</v>
      </c>
      <c r="B54">
        <v>83.6</v>
      </c>
      <c r="C54">
        <v>83.4</v>
      </c>
      <c r="D54">
        <v>195.7</v>
      </c>
      <c r="E54">
        <v>201.7</v>
      </c>
      <c r="F54">
        <v>0</v>
      </c>
      <c r="G54">
        <v>0</v>
      </c>
    </row>
    <row r="55" spans="1:7" ht="15" x14ac:dyDescent="0.25">
      <c r="A55" s="282" t="s">
        <v>66</v>
      </c>
    </row>
    <row r="56" spans="1:7" ht="15" x14ac:dyDescent="0.25">
      <c r="A56" s="282" t="s">
        <v>102</v>
      </c>
      <c r="B56">
        <v>381</v>
      </c>
      <c r="C56">
        <v>473.1</v>
      </c>
      <c r="D56">
        <v>846.8</v>
      </c>
      <c r="E56">
        <v>1698.5</v>
      </c>
      <c r="F56">
        <v>0</v>
      </c>
      <c r="G56">
        <v>0</v>
      </c>
    </row>
    <row r="57" spans="1:7" ht="15" x14ac:dyDescent="0.25">
      <c r="A57" s="282" t="s">
        <v>103</v>
      </c>
      <c r="B57">
        <v>90</v>
      </c>
      <c r="C57">
        <v>0</v>
      </c>
      <c r="D57">
        <v>179.6</v>
      </c>
      <c r="E57">
        <v>64</v>
      </c>
      <c r="F57">
        <v>0</v>
      </c>
      <c r="G57">
        <v>0</v>
      </c>
    </row>
    <row r="58" spans="1:7" ht="15" x14ac:dyDescent="0.25">
      <c r="A58" s="282" t="s">
        <v>104</v>
      </c>
      <c r="B58">
        <v>225</v>
      </c>
      <c r="C58">
        <v>403</v>
      </c>
      <c r="D58">
        <v>527</v>
      </c>
      <c r="E58">
        <v>1456.5</v>
      </c>
      <c r="F58">
        <v>0</v>
      </c>
      <c r="G58">
        <v>0</v>
      </c>
    </row>
    <row r="59" spans="1:7" ht="15" x14ac:dyDescent="0.25">
      <c r="A59" s="282" t="s">
        <v>257</v>
      </c>
      <c r="B59">
        <v>0</v>
      </c>
      <c r="C59">
        <v>0.1</v>
      </c>
      <c r="D59">
        <v>0</v>
      </c>
      <c r="E59">
        <v>0.1</v>
      </c>
      <c r="F59">
        <v>0</v>
      </c>
      <c r="G59">
        <v>0</v>
      </c>
    </row>
    <row r="60" spans="1:7" ht="15" x14ac:dyDescent="0.25">
      <c r="A60" s="282" t="s">
        <v>105</v>
      </c>
      <c r="B60">
        <v>6</v>
      </c>
      <c r="C60">
        <v>40</v>
      </c>
      <c r="D60">
        <v>6.6</v>
      </c>
      <c r="E60">
        <v>0</v>
      </c>
      <c r="F60">
        <v>0</v>
      </c>
      <c r="G60">
        <v>0</v>
      </c>
    </row>
    <row r="61" spans="1:7" ht="15" x14ac:dyDescent="0.25">
      <c r="A61" s="282" t="s">
        <v>258</v>
      </c>
      <c r="B61">
        <v>0</v>
      </c>
      <c r="C61">
        <v>0</v>
      </c>
      <c r="D61">
        <v>0</v>
      </c>
      <c r="E61">
        <v>0.1</v>
      </c>
      <c r="F61">
        <v>0</v>
      </c>
      <c r="G61">
        <v>0</v>
      </c>
    </row>
    <row r="62" spans="1:7" ht="15" x14ac:dyDescent="0.25">
      <c r="A62" s="282" t="s">
        <v>107</v>
      </c>
      <c r="B62">
        <v>60</v>
      </c>
      <c r="C62">
        <v>30</v>
      </c>
      <c r="D62">
        <v>133.6</v>
      </c>
      <c r="E62">
        <v>177.8</v>
      </c>
      <c r="F62">
        <v>0</v>
      </c>
      <c r="G62">
        <v>0</v>
      </c>
    </row>
    <row r="63" spans="1:7" ht="15" x14ac:dyDescent="0.25">
      <c r="A63" s="282" t="s">
        <v>66</v>
      </c>
    </row>
    <row r="64" spans="1:7" ht="15" x14ac:dyDescent="0.25">
      <c r="A64" s="282" t="s">
        <v>108</v>
      </c>
      <c r="B64">
        <v>1612.1</v>
      </c>
      <c r="C64">
        <v>1381.8</v>
      </c>
      <c r="D64">
        <v>2145.1999999999998</v>
      </c>
      <c r="E64">
        <v>2085.1</v>
      </c>
      <c r="F64">
        <v>0</v>
      </c>
      <c r="G64">
        <v>0</v>
      </c>
    </row>
    <row r="65" spans="1:7" ht="15" x14ac:dyDescent="0.25">
      <c r="A65" s="282" t="s">
        <v>109</v>
      </c>
      <c r="B65">
        <v>6.6</v>
      </c>
      <c r="C65">
        <v>3.5</v>
      </c>
      <c r="D65">
        <v>6.5</v>
      </c>
      <c r="E65">
        <v>7</v>
      </c>
      <c r="F65">
        <v>0</v>
      </c>
      <c r="G65">
        <v>0</v>
      </c>
    </row>
    <row r="66" spans="1:7" ht="15" x14ac:dyDescent="0.25">
      <c r="A66" s="282" t="s">
        <v>111</v>
      </c>
      <c r="B66">
        <v>94.5</v>
      </c>
      <c r="C66">
        <v>50.5</v>
      </c>
      <c r="D66">
        <v>90.3</v>
      </c>
      <c r="E66">
        <v>91.5</v>
      </c>
      <c r="F66">
        <v>0</v>
      </c>
      <c r="G66">
        <v>0</v>
      </c>
    </row>
    <row r="67" spans="1:7" ht="15" x14ac:dyDescent="0.25">
      <c r="A67" s="282" t="s">
        <v>112</v>
      </c>
      <c r="B67">
        <v>19.600000000000001</v>
      </c>
      <c r="C67">
        <v>4.2</v>
      </c>
      <c r="D67">
        <v>48.1</v>
      </c>
      <c r="E67">
        <v>30.8</v>
      </c>
      <c r="F67">
        <v>0</v>
      </c>
      <c r="G67">
        <v>0</v>
      </c>
    </row>
    <row r="68" spans="1:7" ht="15" x14ac:dyDescent="0.25">
      <c r="A68" s="282" t="s">
        <v>113</v>
      </c>
      <c r="B68">
        <v>32.6</v>
      </c>
      <c r="C68">
        <v>32</v>
      </c>
      <c r="D68">
        <v>68.3</v>
      </c>
      <c r="E68">
        <v>118.4</v>
      </c>
      <c r="F68">
        <v>0</v>
      </c>
      <c r="G68">
        <v>0</v>
      </c>
    </row>
    <row r="69" spans="1:7" ht="15" x14ac:dyDescent="0.25">
      <c r="A69" s="282" t="s">
        <v>114</v>
      </c>
      <c r="B69">
        <v>14.4</v>
      </c>
      <c r="C69">
        <v>3.8</v>
      </c>
      <c r="D69">
        <v>7.2</v>
      </c>
      <c r="E69">
        <v>8.1</v>
      </c>
      <c r="F69">
        <v>0</v>
      </c>
      <c r="G69">
        <v>0</v>
      </c>
    </row>
    <row r="70" spans="1:7" ht="15" x14ac:dyDescent="0.25">
      <c r="A70" s="282" t="s">
        <v>115</v>
      </c>
      <c r="B70">
        <v>5</v>
      </c>
      <c r="C70">
        <v>5</v>
      </c>
      <c r="D70">
        <v>8.8000000000000007</v>
      </c>
      <c r="E70">
        <v>12.2</v>
      </c>
      <c r="F70">
        <v>0</v>
      </c>
      <c r="G70">
        <v>0</v>
      </c>
    </row>
    <row r="71" spans="1:7" ht="15" x14ac:dyDescent="0.25">
      <c r="A71" s="282" t="s">
        <v>116</v>
      </c>
      <c r="B71">
        <v>0</v>
      </c>
      <c r="C71">
        <v>6.8</v>
      </c>
      <c r="D71">
        <v>1.7</v>
      </c>
      <c r="E71">
        <v>1.3</v>
      </c>
      <c r="F71">
        <v>0</v>
      </c>
      <c r="G71">
        <v>0</v>
      </c>
    </row>
    <row r="72" spans="1:7" ht="15" x14ac:dyDescent="0.25">
      <c r="A72" s="282" t="s">
        <v>117</v>
      </c>
      <c r="B72">
        <v>1428.2</v>
      </c>
      <c r="C72">
        <v>1250.4000000000001</v>
      </c>
      <c r="D72">
        <v>1845.9</v>
      </c>
      <c r="E72">
        <v>1722.4</v>
      </c>
      <c r="F72">
        <v>0</v>
      </c>
      <c r="G72">
        <v>0</v>
      </c>
    </row>
    <row r="73" spans="1:7" ht="15" x14ac:dyDescent="0.25">
      <c r="A73" s="282" t="s">
        <v>118</v>
      </c>
      <c r="B73">
        <v>11.3</v>
      </c>
      <c r="C73">
        <v>11.6</v>
      </c>
      <c r="D73">
        <v>19.7</v>
      </c>
      <c r="E73">
        <v>11.5</v>
      </c>
      <c r="F73">
        <v>0</v>
      </c>
      <c r="G73">
        <v>0</v>
      </c>
    </row>
    <row r="74" spans="1:7" ht="15" x14ac:dyDescent="0.25">
      <c r="A74" s="282" t="s">
        <v>119</v>
      </c>
      <c r="B74">
        <v>0</v>
      </c>
      <c r="C74">
        <v>14</v>
      </c>
      <c r="D74">
        <v>32.9</v>
      </c>
      <c r="E74">
        <v>26.4</v>
      </c>
      <c r="F74">
        <v>0</v>
      </c>
      <c r="G74">
        <v>0</v>
      </c>
    </row>
    <row r="75" spans="1:7" ht="15" x14ac:dyDescent="0.25">
      <c r="A75" s="282" t="s">
        <v>120</v>
      </c>
      <c r="B75">
        <v>0</v>
      </c>
      <c r="C75" t="s">
        <v>84</v>
      </c>
      <c r="D75">
        <v>0</v>
      </c>
      <c r="E75">
        <v>0</v>
      </c>
      <c r="F75">
        <v>0</v>
      </c>
      <c r="G75">
        <v>0</v>
      </c>
    </row>
    <row r="76" spans="1:7" ht="15" x14ac:dyDescent="0.25">
      <c r="A76" s="282" t="s">
        <v>121</v>
      </c>
      <c r="B76">
        <v>0</v>
      </c>
      <c r="C76">
        <v>0</v>
      </c>
      <c r="D76">
        <v>15.9</v>
      </c>
      <c r="E76">
        <v>55.6</v>
      </c>
      <c r="F76">
        <v>0</v>
      </c>
      <c r="G76">
        <v>0</v>
      </c>
    </row>
    <row r="77" spans="1:7" ht="15" x14ac:dyDescent="0.25">
      <c r="A77" s="282" t="s">
        <v>62</v>
      </c>
      <c r="B77" t="s">
        <v>63</v>
      </c>
      <c r="C77" t="s">
        <v>64</v>
      </c>
      <c r="D77" t="s">
        <v>63</v>
      </c>
      <c r="E77" t="s">
        <v>63</v>
      </c>
      <c r="F77" t="s">
        <v>63</v>
      </c>
      <c r="G77" t="s">
        <v>65</v>
      </c>
    </row>
    <row r="78" spans="1:7" ht="15" x14ac:dyDescent="0.25">
      <c r="A78" s="282" t="s">
        <v>122</v>
      </c>
      <c r="B78">
        <v>10131</v>
      </c>
      <c r="C78">
        <v>7642.8</v>
      </c>
      <c r="D78">
        <v>28184</v>
      </c>
      <c r="E78">
        <v>30613.599999999999</v>
      </c>
      <c r="F78">
        <v>125</v>
      </c>
      <c r="G78">
        <v>0</v>
      </c>
    </row>
    <row r="79" spans="1:7" ht="15" x14ac:dyDescent="0.25">
      <c r="A79" s="282" t="s">
        <v>123</v>
      </c>
      <c r="B79">
        <v>5513.7</v>
      </c>
      <c r="C79">
        <v>3445.5</v>
      </c>
      <c r="D79">
        <v>0</v>
      </c>
      <c r="E79">
        <v>0</v>
      </c>
      <c r="F79">
        <v>206</v>
      </c>
      <c r="G79">
        <v>0</v>
      </c>
    </row>
    <row r="80" spans="1:7" ht="15" x14ac:dyDescent="0.25">
      <c r="A80" s="282" t="s">
        <v>62</v>
      </c>
      <c r="B80" t="s">
        <v>63</v>
      </c>
      <c r="C80" t="s">
        <v>64</v>
      </c>
      <c r="D80" t="s">
        <v>63</v>
      </c>
      <c r="E80" t="s">
        <v>63</v>
      </c>
      <c r="F80" t="s">
        <v>63</v>
      </c>
      <c r="G80" t="s">
        <v>65</v>
      </c>
    </row>
    <row r="81" spans="1:7" ht="15" x14ac:dyDescent="0.25">
      <c r="A81" s="282" t="s">
        <v>124</v>
      </c>
      <c r="B81">
        <v>15644.7</v>
      </c>
      <c r="C81">
        <v>11088.3</v>
      </c>
      <c r="D81">
        <v>28184</v>
      </c>
      <c r="E81">
        <v>30613.599999999999</v>
      </c>
      <c r="F81">
        <v>331</v>
      </c>
      <c r="G81">
        <v>0</v>
      </c>
    </row>
    <row r="82" spans="1:7" ht="15" x14ac:dyDescent="0.25">
      <c r="A82" s="282" t="s">
        <v>125</v>
      </c>
      <c r="B82" t="s">
        <v>42</v>
      </c>
      <c r="C82" t="s">
        <v>42</v>
      </c>
      <c r="D82">
        <v>1.5</v>
      </c>
      <c r="E82">
        <v>63</v>
      </c>
      <c r="F82" t="s">
        <v>42</v>
      </c>
      <c r="G82" t="s">
        <v>42</v>
      </c>
    </row>
    <row r="83" spans="1:7" ht="15" x14ac:dyDescent="0.25">
      <c r="A83" s="282" t="s">
        <v>126</v>
      </c>
      <c r="B83">
        <v>0.3</v>
      </c>
      <c r="C83">
        <v>0</v>
      </c>
      <c r="D83" t="s">
        <v>42</v>
      </c>
      <c r="E83" t="s">
        <v>42</v>
      </c>
      <c r="F83">
        <v>0</v>
      </c>
      <c r="G83">
        <v>0</v>
      </c>
    </row>
    <row r="84" spans="1:7" ht="15" x14ac:dyDescent="0.25">
      <c r="A84" s="282" t="s">
        <v>50</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525A-EAE2-404A-8163-3C1CDF1F65D5}">
  <dimension ref="A1:G81"/>
  <sheetViews>
    <sheetView topLeftCell="A7" workbookViewId="0">
      <selection activeCell="B7" sqref="B7"/>
    </sheetView>
  </sheetViews>
  <sheetFormatPr defaultRowHeight="13.2" x14ac:dyDescent="0.25"/>
  <cols>
    <col min="1" max="1" width="24.33203125" customWidth="1"/>
    <col min="2" max="2" width="15.6640625" customWidth="1"/>
    <col min="5" max="5" width="15" customWidth="1"/>
  </cols>
  <sheetData>
    <row r="1" spans="1:7" ht="15" x14ac:dyDescent="0.25">
      <c r="A1" s="282" t="s">
        <v>47</v>
      </c>
    </row>
    <row r="2" spans="1:7" ht="15" x14ac:dyDescent="0.25">
      <c r="A2" s="282" t="s">
        <v>48</v>
      </c>
    </row>
    <row r="3" spans="1:7" ht="15" x14ac:dyDescent="0.25">
      <c r="A3" s="282" t="s">
        <v>299</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31</v>
      </c>
      <c r="C12">
        <v>82</v>
      </c>
      <c r="D12">
        <v>2094.8000000000002</v>
      </c>
      <c r="E12">
        <v>2494</v>
      </c>
      <c r="F12">
        <v>0</v>
      </c>
      <c r="G12">
        <v>0</v>
      </c>
    </row>
    <row r="13" spans="1:7" ht="15" x14ac:dyDescent="0.25">
      <c r="A13" s="282" t="s">
        <v>253</v>
      </c>
      <c r="B13">
        <v>0</v>
      </c>
      <c r="C13">
        <v>0</v>
      </c>
      <c r="D13">
        <v>0</v>
      </c>
      <c r="E13">
        <v>11.3</v>
      </c>
      <c r="F13">
        <v>0</v>
      </c>
      <c r="G13">
        <v>0</v>
      </c>
    </row>
    <row r="14" spans="1:7" ht="15" x14ac:dyDescent="0.25">
      <c r="A14" s="282" t="s">
        <v>254</v>
      </c>
      <c r="B14">
        <v>0</v>
      </c>
      <c r="C14">
        <v>0</v>
      </c>
      <c r="D14">
        <v>0</v>
      </c>
      <c r="E14">
        <v>23.6</v>
      </c>
      <c r="F14">
        <v>0</v>
      </c>
      <c r="G14">
        <v>0</v>
      </c>
    </row>
    <row r="15" spans="1:7" ht="15" x14ac:dyDescent="0.25">
      <c r="A15" s="282" t="s">
        <v>68</v>
      </c>
      <c r="B15">
        <v>31</v>
      </c>
      <c r="C15">
        <v>0</v>
      </c>
      <c r="D15">
        <v>431.8</v>
      </c>
      <c r="E15">
        <v>529.6</v>
      </c>
      <c r="F15">
        <v>0</v>
      </c>
      <c r="G15">
        <v>0</v>
      </c>
    </row>
    <row r="16" spans="1:7" ht="15" x14ac:dyDescent="0.25">
      <c r="A16" s="282" t="s">
        <v>69</v>
      </c>
      <c r="B16">
        <v>0</v>
      </c>
      <c r="C16">
        <v>0</v>
      </c>
      <c r="D16">
        <v>20.2</v>
      </c>
      <c r="E16">
        <v>22</v>
      </c>
      <c r="F16">
        <v>0</v>
      </c>
      <c r="G16">
        <v>0</v>
      </c>
    </row>
    <row r="17" spans="1:7" ht="15" x14ac:dyDescent="0.25">
      <c r="A17" s="282" t="s">
        <v>70</v>
      </c>
      <c r="B17">
        <v>0</v>
      </c>
      <c r="C17">
        <v>0</v>
      </c>
      <c r="D17">
        <v>118.5</v>
      </c>
      <c r="E17">
        <v>172.8</v>
      </c>
      <c r="F17">
        <v>0</v>
      </c>
      <c r="G17">
        <v>0</v>
      </c>
    </row>
    <row r="18" spans="1:7" ht="15" x14ac:dyDescent="0.25">
      <c r="A18" s="282" t="s">
        <v>71</v>
      </c>
      <c r="B18">
        <v>0</v>
      </c>
      <c r="C18">
        <v>0</v>
      </c>
      <c r="D18">
        <v>740.5</v>
      </c>
      <c r="E18">
        <v>695.5</v>
      </c>
      <c r="F18">
        <v>0</v>
      </c>
      <c r="G18">
        <v>0</v>
      </c>
    </row>
    <row r="19" spans="1:7" ht="15" x14ac:dyDescent="0.25">
      <c r="A19" s="282" t="s">
        <v>72</v>
      </c>
      <c r="B19">
        <v>0</v>
      </c>
      <c r="C19">
        <v>40</v>
      </c>
      <c r="D19">
        <v>86.3</v>
      </c>
      <c r="E19">
        <v>186.8</v>
      </c>
      <c r="F19">
        <v>0</v>
      </c>
      <c r="G19">
        <v>0</v>
      </c>
    </row>
    <row r="20" spans="1:7" ht="15" x14ac:dyDescent="0.25">
      <c r="A20" s="282" t="s">
        <v>256</v>
      </c>
      <c r="B20">
        <v>0</v>
      </c>
      <c r="C20">
        <v>0</v>
      </c>
      <c r="D20">
        <v>0</v>
      </c>
      <c r="E20">
        <v>35</v>
      </c>
      <c r="F20">
        <v>0</v>
      </c>
      <c r="G20">
        <v>0</v>
      </c>
    </row>
    <row r="21" spans="1:7" ht="15" x14ac:dyDescent="0.25">
      <c r="A21" s="282" t="s">
        <v>73</v>
      </c>
      <c r="B21">
        <v>0</v>
      </c>
      <c r="C21">
        <v>42</v>
      </c>
      <c r="D21">
        <v>573.79999999999995</v>
      </c>
      <c r="E21">
        <v>685.3</v>
      </c>
      <c r="F21">
        <v>0</v>
      </c>
      <c r="G21">
        <v>0</v>
      </c>
    </row>
    <row r="22" spans="1:7" ht="15" x14ac:dyDescent="0.25">
      <c r="A22" s="282" t="s">
        <v>74</v>
      </c>
      <c r="B22">
        <v>0</v>
      </c>
      <c r="C22">
        <v>0</v>
      </c>
      <c r="D22">
        <v>123.7</v>
      </c>
      <c r="E22">
        <v>132</v>
      </c>
      <c r="F22">
        <v>0</v>
      </c>
      <c r="G22">
        <v>0</v>
      </c>
    </row>
    <row r="23" spans="1:7" ht="15" x14ac:dyDescent="0.25">
      <c r="A23" s="282" t="s">
        <v>66</v>
      </c>
    </row>
    <row r="24" spans="1:7" ht="15" x14ac:dyDescent="0.25">
      <c r="A24" s="282" t="s">
        <v>75</v>
      </c>
      <c r="B24">
        <v>0</v>
      </c>
      <c r="C24">
        <v>42</v>
      </c>
      <c r="D24">
        <v>80.7</v>
      </c>
      <c r="E24">
        <v>392.3</v>
      </c>
      <c r="F24">
        <v>0</v>
      </c>
      <c r="G24">
        <v>0</v>
      </c>
    </row>
    <row r="25" spans="1:7" ht="15" x14ac:dyDescent="0.25">
      <c r="A25" s="282" t="s">
        <v>77</v>
      </c>
      <c r="B25">
        <v>0</v>
      </c>
      <c r="C25">
        <v>42</v>
      </c>
      <c r="D25">
        <v>80.7</v>
      </c>
      <c r="E25">
        <v>392.3</v>
      </c>
      <c r="F25">
        <v>0</v>
      </c>
      <c r="G25">
        <v>0</v>
      </c>
    </row>
    <row r="26" spans="1:7" ht="15" x14ac:dyDescent="0.25">
      <c r="A26" s="282" t="s">
        <v>66</v>
      </c>
    </row>
    <row r="27" spans="1:7" ht="15" x14ac:dyDescent="0.25">
      <c r="A27" s="282" t="s">
        <v>78</v>
      </c>
      <c r="B27">
        <v>509.6</v>
      </c>
      <c r="C27">
        <v>452.3</v>
      </c>
      <c r="D27">
        <v>937.5</v>
      </c>
      <c r="E27">
        <v>768.2</v>
      </c>
      <c r="F27">
        <v>10</v>
      </c>
      <c r="G27">
        <v>0</v>
      </c>
    </row>
    <row r="28" spans="1:7" ht="15" x14ac:dyDescent="0.25">
      <c r="A28" s="282" t="s">
        <v>66</v>
      </c>
    </row>
    <row r="29" spans="1:7" ht="15" x14ac:dyDescent="0.25">
      <c r="A29" s="282" t="s">
        <v>79</v>
      </c>
      <c r="B29">
        <v>166.3</v>
      </c>
      <c r="C29">
        <v>294.5</v>
      </c>
      <c r="D29">
        <v>563.6</v>
      </c>
      <c r="E29">
        <v>570.79999999999995</v>
      </c>
      <c r="F29">
        <v>0</v>
      </c>
      <c r="G29">
        <v>0</v>
      </c>
    </row>
    <row r="30" spans="1:7" ht="15" x14ac:dyDescent="0.25">
      <c r="A30" s="282" t="s">
        <v>66</v>
      </c>
    </row>
    <row r="31" spans="1:7" ht="15" x14ac:dyDescent="0.25">
      <c r="A31" s="282" t="s">
        <v>80</v>
      </c>
      <c r="B31">
        <v>7176.8</v>
      </c>
      <c r="C31">
        <v>4806.3999999999996</v>
      </c>
      <c r="D31">
        <v>18518.5</v>
      </c>
      <c r="E31">
        <v>18624.5</v>
      </c>
      <c r="F31">
        <v>30</v>
      </c>
      <c r="G31">
        <v>0</v>
      </c>
    </row>
    <row r="32" spans="1:7" ht="15" x14ac:dyDescent="0.25">
      <c r="A32" s="282" t="s">
        <v>66</v>
      </c>
    </row>
    <row r="33" spans="1:7" ht="15" x14ac:dyDescent="0.25">
      <c r="A33" s="282" t="s">
        <v>81</v>
      </c>
      <c r="B33">
        <v>740.1</v>
      </c>
      <c r="C33">
        <v>815.2</v>
      </c>
      <c r="D33">
        <v>1755.5</v>
      </c>
      <c r="E33">
        <v>2487.5</v>
      </c>
      <c r="F33">
        <v>0</v>
      </c>
      <c r="G33">
        <v>0</v>
      </c>
    </row>
    <row r="34" spans="1:7" ht="15" x14ac:dyDescent="0.25">
      <c r="A34" s="282" t="s">
        <v>82</v>
      </c>
      <c r="B34">
        <v>0.2</v>
      </c>
      <c r="C34">
        <v>0</v>
      </c>
      <c r="D34">
        <v>0.1</v>
      </c>
      <c r="E34">
        <v>0</v>
      </c>
      <c r="F34">
        <v>0</v>
      </c>
      <c r="G34">
        <v>0</v>
      </c>
    </row>
    <row r="35" spans="1:7" ht="15" x14ac:dyDescent="0.25">
      <c r="A35" s="282" t="s">
        <v>83</v>
      </c>
      <c r="B35">
        <v>0</v>
      </c>
      <c r="C35">
        <v>55</v>
      </c>
      <c r="D35">
        <v>117.5</v>
      </c>
      <c r="E35">
        <v>403.1</v>
      </c>
      <c r="F35">
        <v>0</v>
      </c>
      <c r="G35">
        <v>0</v>
      </c>
    </row>
    <row r="36" spans="1:7" ht="15" x14ac:dyDescent="0.25">
      <c r="A36" s="282" t="s">
        <v>85</v>
      </c>
      <c r="B36">
        <v>1.1000000000000001</v>
      </c>
      <c r="C36">
        <v>0</v>
      </c>
      <c r="D36">
        <v>1.4</v>
      </c>
      <c r="E36">
        <v>0</v>
      </c>
      <c r="F36">
        <v>0</v>
      </c>
      <c r="G36">
        <v>0</v>
      </c>
    </row>
    <row r="37" spans="1:7" ht="15" x14ac:dyDescent="0.25">
      <c r="A37" s="282" t="s">
        <v>86</v>
      </c>
      <c r="B37">
        <v>2.5</v>
      </c>
      <c r="C37">
        <v>1.4</v>
      </c>
      <c r="D37">
        <v>2.6</v>
      </c>
      <c r="E37">
        <v>0.8</v>
      </c>
      <c r="F37">
        <v>0</v>
      </c>
      <c r="G37">
        <v>0</v>
      </c>
    </row>
    <row r="38" spans="1:7" ht="15" x14ac:dyDescent="0.25">
      <c r="A38" s="282" t="s">
        <v>87</v>
      </c>
      <c r="B38" t="s">
        <v>84</v>
      </c>
      <c r="C38">
        <v>0.4</v>
      </c>
      <c r="D38">
        <v>0.2</v>
      </c>
      <c r="E38">
        <v>0</v>
      </c>
      <c r="F38">
        <v>0</v>
      </c>
      <c r="G38">
        <v>0</v>
      </c>
    </row>
    <row r="39" spans="1:7" ht="15" x14ac:dyDescent="0.25">
      <c r="A39" s="282" t="s">
        <v>88</v>
      </c>
      <c r="B39">
        <v>191.6</v>
      </c>
      <c r="C39">
        <v>208.7</v>
      </c>
      <c r="D39">
        <v>446.1</v>
      </c>
      <c r="E39">
        <v>496.3</v>
      </c>
      <c r="F39">
        <v>0</v>
      </c>
      <c r="G39">
        <v>0</v>
      </c>
    </row>
    <row r="40" spans="1:7" ht="15" x14ac:dyDescent="0.25">
      <c r="A40" s="282" t="s">
        <v>89</v>
      </c>
      <c r="B40">
        <v>0</v>
      </c>
      <c r="C40">
        <v>0</v>
      </c>
      <c r="D40">
        <v>44.1</v>
      </c>
      <c r="E40">
        <v>0</v>
      </c>
      <c r="F40">
        <v>0</v>
      </c>
      <c r="G40">
        <v>0</v>
      </c>
    </row>
    <row r="41" spans="1:7" ht="15" x14ac:dyDescent="0.25">
      <c r="A41" s="282" t="s">
        <v>90</v>
      </c>
      <c r="B41">
        <v>0</v>
      </c>
      <c r="C41">
        <v>0</v>
      </c>
      <c r="D41">
        <v>27.5</v>
      </c>
      <c r="E41">
        <v>0</v>
      </c>
      <c r="F41">
        <v>0</v>
      </c>
      <c r="G41">
        <v>0</v>
      </c>
    </row>
    <row r="42" spans="1:7" ht="15" x14ac:dyDescent="0.25">
      <c r="A42" s="282" t="s">
        <v>91</v>
      </c>
      <c r="B42">
        <v>36.9</v>
      </c>
      <c r="C42">
        <v>52.7</v>
      </c>
      <c r="D42">
        <v>346.5</v>
      </c>
      <c r="E42">
        <v>228.8</v>
      </c>
      <c r="F42">
        <v>0</v>
      </c>
      <c r="G42">
        <v>0</v>
      </c>
    </row>
    <row r="43" spans="1:7" ht="15" x14ac:dyDescent="0.25">
      <c r="A43" s="282" t="s">
        <v>92</v>
      </c>
      <c r="B43">
        <v>0</v>
      </c>
      <c r="C43">
        <v>0</v>
      </c>
      <c r="D43">
        <v>12</v>
      </c>
      <c r="E43">
        <v>13.2</v>
      </c>
      <c r="F43">
        <v>0</v>
      </c>
      <c r="G43">
        <v>0</v>
      </c>
    </row>
    <row r="44" spans="1:7" ht="15" x14ac:dyDescent="0.25">
      <c r="A44" s="282" t="s">
        <v>93</v>
      </c>
      <c r="B44">
        <v>53.3</v>
      </c>
      <c r="C44">
        <v>51.7</v>
      </c>
      <c r="D44">
        <v>73.5</v>
      </c>
      <c r="E44">
        <v>114.5</v>
      </c>
      <c r="F44">
        <v>0</v>
      </c>
      <c r="G44">
        <v>0</v>
      </c>
    </row>
    <row r="45" spans="1:7" ht="15" x14ac:dyDescent="0.25">
      <c r="A45" s="282" t="s">
        <v>94</v>
      </c>
      <c r="B45">
        <v>1.8</v>
      </c>
      <c r="C45">
        <v>23.1</v>
      </c>
      <c r="D45">
        <v>8.6999999999999993</v>
      </c>
      <c r="E45">
        <v>9.1</v>
      </c>
      <c r="F45">
        <v>0</v>
      </c>
      <c r="G45">
        <v>0</v>
      </c>
    </row>
    <row r="46" spans="1:7" ht="15" x14ac:dyDescent="0.25">
      <c r="A46" s="282" t="s">
        <v>95</v>
      </c>
      <c r="B46">
        <v>297</v>
      </c>
      <c r="C46">
        <v>187.5</v>
      </c>
      <c r="D46">
        <v>206.1</v>
      </c>
      <c r="E46">
        <v>387.2</v>
      </c>
      <c r="F46">
        <v>0</v>
      </c>
      <c r="G46">
        <v>0</v>
      </c>
    </row>
    <row r="47" spans="1:7" ht="15" x14ac:dyDescent="0.25">
      <c r="A47" s="282" t="s">
        <v>96</v>
      </c>
      <c r="B47">
        <v>7.4</v>
      </c>
      <c r="C47">
        <v>25.4</v>
      </c>
      <c r="D47">
        <v>18.100000000000001</v>
      </c>
      <c r="E47">
        <v>9.1</v>
      </c>
      <c r="F47">
        <v>0</v>
      </c>
      <c r="G47">
        <v>0</v>
      </c>
    </row>
    <row r="48" spans="1:7" ht="15" x14ac:dyDescent="0.25">
      <c r="A48" s="282" t="s">
        <v>98</v>
      </c>
      <c r="B48">
        <v>0</v>
      </c>
      <c r="C48">
        <v>0.2</v>
      </c>
      <c r="D48">
        <v>123.1</v>
      </c>
      <c r="E48">
        <v>132.6</v>
      </c>
      <c r="F48">
        <v>0</v>
      </c>
      <c r="G48">
        <v>0</v>
      </c>
    </row>
    <row r="49" spans="1:7" ht="15" x14ac:dyDescent="0.25">
      <c r="A49" s="282" t="s">
        <v>99</v>
      </c>
      <c r="B49">
        <v>6.8</v>
      </c>
      <c r="C49">
        <v>66.8</v>
      </c>
      <c r="D49">
        <v>1.6</v>
      </c>
      <c r="E49">
        <v>2.7</v>
      </c>
      <c r="F49">
        <v>0</v>
      </c>
      <c r="G49">
        <v>0</v>
      </c>
    </row>
    <row r="50" spans="1:7" ht="15" x14ac:dyDescent="0.25">
      <c r="A50" s="282" t="s">
        <v>100</v>
      </c>
      <c r="B50">
        <v>62.7</v>
      </c>
      <c r="C50">
        <v>58.7</v>
      </c>
      <c r="D50">
        <v>135.4</v>
      </c>
      <c r="E50">
        <v>494.6</v>
      </c>
      <c r="F50">
        <v>0</v>
      </c>
      <c r="G50">
        <v>0</v>
      </c>
    </row>
    <row r="51" spans="1:7" ht="15" x14ac:dyDescent="0.25">
      <c r="A51" s="282" t="s">
        <v>101</v>
      </c>
      <c r="B51">
        <v>78.8</v>
      </c>
      <c r="C51">
        <v>83.7</v>
      </c>
      <c r="D51">
        <v>191.1</v>
      </c>
      <c r="E51">
        <v>195.4</v>
      </c>
      <c r="F51">
        <v>0</v>
      </c>
      <c r="G51">
        <v>0</v>
      </c>
    </row>
    <row r="52" spans="1:7" ht="15" x14ac:dyDescent="0.25">
      <c r="A52" s="282" t="s">
        <v>66</v>
      </c>
    </row>
    <row r="53" spans="1:7" ht="15" x14ac:dyDescent="0.25">
      <c r="A53" s="282" t="s">
        <v>102</v>
      </c>
      <c r="B53">
        <v>433</v>
      </c>
      <c r="C53">
        <v>618.1</v>
      </c>
      <c r="D53">
        <v>788.7</v>
      </c>
      <c r="E53">
        <v>1546.3</v>
      </c>
      <c r="F53">
        <v>0</v>
      </c>
      <c r="G53">
        <v>0</v>
      </c>
    </row>
    <row r="54" spans="1:7" ht="15" x14ac:dyDescent="0.25">
      <c r="A54" s="282" t="s">
        <v>103</v>
      </c>
      <c r="B54">
        <v>90</v>
      </c>
      <c r="C54">
        <v>0</v>
      </c>
      <c r="D54">
        <v>179.6</v>
      </c>
      <c r="E54">
        <v>64</v>
      </c>
      <c r="F54">
        <v>0</v>
      </c>
      <c r="G54">
        <v>0</v>
      </c>
    </row>
    <row r="55" spans="1:7" ht="15" x14ac:dyDescent="0.25">
      <c r="A55" s="282" t="s">
        <v>104</v>
      </c>
      <c r="B55">
        <v>277</v>
      </c>
      <c r="C55">
        <v>548</v>
      </c>
      <c r="D55">
        <v>468.9</v>
      </c>
      <c r="E55">
        <v>1304.3</v>
      </c>
      <c r="F55">
        <v>0</v>
      </c>
      <c r="G55">
        <v>0</v>
      </c>
    </row>
    <row r="56" spans="1:7" ht="15" x14ac:dyDescent="0.25">
      <c r="A56" s="282" t="s">
        <v>257</v>
      </c>
      <c r="B56">
        <v>0</v>
      </c>
      <c r="C56">
        <v>0.1</v>
      </c>
      <c r="D56">
        <v>0</v>
      </c>
      <c r="E56">
        <v>0.1</v>
      </c>
      <c r="F56">
        <v>0</v>
      </c>
      <c r="G56">
        <v>0</v>
      </c>
    </row>
    <row r="57" spans="1:7" ht="15" x14ac:dyDescent="0.25">
      <c r="A57" s="282" t="s">
        <v>105</v>
      </c>
      <c r="B57">
        <v>6</v>
      </c>
      <c r="C57">
        <v>40</v>
      </c>
      <c r="D57">
        <v>6.6</v>
      </c>
      <c r="E57">
        <v>0</v>
      </c>
      <c r="F57">
        <v>0</v>
      </c>
      <c r="G57">
        <v>0</v>
      </c>
    </row>
    <row r="58" spans="1:7" ht="15" x14ac:dyDescent="0.25">
      <c r="A58" s="282" t="s">
        <v>258</v>
      </c>
      <c r="B58">
        <v>0</v>
      </c>
      <c r="C58">
        <v>0</v>
      </c>
      <c r="D58">
        <v>0</v>
      </c>
      <c r="E58">
        <v>0.1</v>
      </c>
      <c r="F58">
        <v>0</v>
      </c>
      <c r="G58">
        <v>0</v>
      </c>
    </row>
    <row r="59" spans="1:7" ht="15" x14ac:dyDescent="0.25">
      <c r="A59" s="282" t="s">
        <v>107</v>
      </c>
      <c r="B59">
        <v>60</v>
      </c>
      <c r="C59">
        <v>30</v>
      </c>
      <c r="D59">
        <v>133.6</v>
      </c>
      <c r="E59">
        <v>177.8</v>
      </c>
      <c r="F59">
        <v>0</v>
      </c>
      <c r="G59">
        <v>0</v>
      </c>
    </row>
    <row r="60" spans="1:7" ht="15" x14ac:dyDescent="0.25">
      <c r="A60" s="282" t="s">
        <v>66</v>
      </c>
    </row>
    <row r="61" spans="1:7" ht="15" x14ac:dyDescent="0.25">
      <c r="A61" s="282" t="s">
        <v>108</v>
      </c>
      <c r="B61">
        <v>1702.5</v>
      </c>
      <c r="C61">
        <v>1267.2</v>
      </c>
      <c r="D61">
        <v>1966.5</v>
      </c>
      <c r="E61">
        <v>1987.3</v>
      </c>
      <c r="F61">
        <v>0</v>
      </c>
      <c r="G61">
        <v>0</v>
      </c>
    </row>
    <row r="62" spans="1:7" ht="15" x14ac:dyDescent="0.25">
      <c r="A62" s="282" t="s">
        <v>109</v>
      </c>
      <c r="B62">
        <v>6.6</v>
      </c>
      <c r="C62">
        <v>3.5</v>
      </c>
      <c r="D62">
        <v>6.5</v>
      </c>
      <c r="E62">
        <v>7</v>
      </c>
      <c r="F62">
        <v>0</v>
      </c>
      <c r="G62">
        <v>0</v>
      </c>
    </row>
    <row r="63" spans="1:7" ht="15" x14ac:dyDescent="0.25">
      <c r="A63" s="282" t="s">
        <v>111</v>
      </c>
      <c r="B63">
        <v>94.5</v>
      </c>
      <c r="C63">
        <v>50.5</v>
      </c>
      <c r="D63">
        <v>90.3</v>
      </c>
      <c r="E63">
        <v>75</v>
      </c>
      <c r="F63">
        <v>0</v>
      </c>
      <c r="G63">
        <v>0</v>
      </c>
    </row>
    <row r="64" spans="1:7" ht="15" x14ac:dyDescent="0.25">
      <c r="A64" s="282" t="s">
        <v>112</v>
      </c>
      <c r="B64">
        <v>21.5</v>
      </c>
      <c r="C64">
        <v>3.3</v>
      </c>
      <c r="D64">
        <v>46.2</v>
      </c>
      <c r="E64">
        <v>30.1</v>
      </c>
      <c r="F64">
        <v>0</v>
      </c>
      <c r="G64">
        <v>0</v>
      </c>
    </row>
    <row r="65" spans="1:7" ht="15" x14ac:dyDescent="0.25">
      <c r="A65" s="282" t="s">
        <v>113</v>
      </c>
      <c r="B65">
        <v>47.7</v>
      </c>
      <c r="C65">
        <v>40</v>
      </c>
      <c r="D65">
        <v>52.8</v>
      </c>
      <c r="E65">
        <v>100.6</v>
      </c>
      <c r="F65">
        <v>0</v>
      </c>
      <c r="G65">
        <v>0</v>
      </c>
    </row>
    <row r="66" spans="1:7" ht="15" x14ac:dyDescent="0.25">
      <c r="A66" s="282" t="s">
        <v>114</v>
      </c>
      <c r="B66">
        <v>14.4</v>
      </c>
      <c r="C66">
        <v>3.8</v>
      </c>
      <c r="D66">
        <v>7.2</v>
      </c>
      <c r="E66">
        <v>8.1</v>
      </c>
      <c r="F66">
        <v>0</v>
      </c>
      <c r="G66">
        <v>0</v>
      </c>
    </row>
    <row r="67" spans="1:7" ht="15" x14ac:dyDescent="0.25">
      <c r="A67" s="282" t="s">
        <v>115</v>
      </c>
      <c r="B67">
        <v>5</v>
      </c>
      <c r="C67">
        <v>5</v>
      </c>
      <c r="D67">
        <v>8.8000000000000007</v>
      </c>
      <c r="E67">
        <v>12.2</v>
      </c>
      <c r="F67">
        <v>0</v>
      </c>
      <c r="G67">
        <v>0</v>
      </c>
    </row>
    <row r="68" spans="1:7" ht="15" x14ac:dyDescent="0.25">
      <c r="A68" s="282" t="s">
        <v>116</v>
      </c>
      <c r="B68">
        <v>0</v>
      </c>
      <c r="C68">
        <v>6.8</v>
      </c>
      <c r="D68">
        <v>1.7</v>
      </c>
      <c r="E68">
        <v>1.3</v>
      </c>
      <c r="F68">
        <v>0</v>
      </c>
      <c r="G68">
        <v>0</v>
      </c>
    </row>
    <row r="69" spans="1:7" ht="15" x14ac:dyDescent="0.25">
      <c r="A69" s="282" t="s">
        <v>117</v>
      </c>
      <c r="B69">
        <v>1495.6</v>
      </c>
      <c r="C69">
        <v>1123.0999999999999</v>
      </c>
      <c r="D69">
        <v>1690.9</v>
      </c>
      <c r="E69">
        <v>1665.8</v>
      </c>
      <c r="F69">
        <v>0</v>
      </c>
      <c r="G69">
        <v>0</v>
      </c>
    </row>
    <row r="70" spans="1:7" ht="15" x14ac:dyDescent="0.25">
      <c r="A70" s="282" t="s">
        <v>118</v>
      </c>
      <c r="B70">
        <v>17.3</v>
      </c>
      <c r="C70">
        <v>17.2</v>
      </c>
      <c r="D70">
        <v>13.4</v>
      </c>
      <c r="E70">
        <v>5.4</v>
      </c>
      <c r="F70">
        <v>0</v>
      </c>
      <c r="G70">
        <v>0</v>
      </c>
    </row>
    <row r="71" spans="1:7" ht="15" x14ac:dyDescent="0.25">
      <c r="A71" s="282" t="s">
        <v>119</v>
      </c>
      <c r="B71">
        <v>0</v>
      </c>
      <c r="C71">
        <v>14</v>
      </c>
      <c r="D71">
        <v>32.9</v>
      </c>
      <c r="E71">
        <v>26.4</v>
      </c>
      <c r="F71">
        <v>0</v>
      </c>
      <c r="G71">
        <v>0</v>
      </c>
    </row>
    <row r="72" spans="1:7" ht="15" x14ac:dyDescent="0.25">
      <c r="A72" s="282" t="s">
        <v>120</v>
      </c>
      <c r="B72">
        <v>0</v>
      </c>
      <c r="C72" t="s">
        <v>84</v>
      </c>
      <c r="D72">
        <v>0</v>
      </c>
      <c r="E72">
        <v>0</v>
      </c>
      <c r="F72">
        <v>0</v>
      </c>
      <c r="G72">
        <v>0</v>
      </c>
    </row>
    <row r="73" spans="1:7" ht="15" x14ac:dyDescent="0.25">
      <c r="A73" s="282" t="s">
        <v>121</v>
      </c>
      <c r="B73">
        <v>0</v>
      </c>
      <c r="C73">
        <v>0</v>
      </c>
      <c r="D73">
        <v>15.9</v>
      </c>
      <c r="E73">
        <v>55.6</v>
      </c>
      <c r="F73">
        <v>0</v>
      </c>
      <c r="G73">
        <v>0</v>
      </c>
    </row>
    <row r="74" spans="1:7" ht="15" x14ac:dyDescent="0.25">
      <c r="A74" s="282" t="s">
        <v>62</v>
      </c>
      <c r="B74" t="s">
        <v>63</v>
      </c>
      <c r="C74" t="s">
        <v>64</v>
      </c>
      <c r="D74" t="s">
        <v>63</v>
      </c>
      <c r="E74" t="s">
        <v>63</v>
      </c>
      <c r="F74" t="s">
        <v>63</v>
      </c>
      <c r="G74" t="s">
        <v>65</v>
      </c>
    </row>
    <row r="75" spans="1:7" ht="15" x14ac:dyDescent="0.25">
      <c r="A75" s="282" t="s">
        <v>122</v>
      </c>
      <c r="B75">
        <v>10759.2</v>
      </c>
      <c r="C75">
        <v>8377.7000000000007</v>
      </c>
      <c r="D75">
        <v>26705.7</v>
      </c>
      <c r="E75">
        <v>28870.799999999999</v>
      </c>
      <c r="F75">
        <v>40</v>
      </c>
      <c r="G75">
        <v>0</v>
      </c>
    </row>
    <row r="76" spans="1:7" ht="15" x14ac:dyDescent="0.25">
      <c r="A76" s="282" t="s">
        <v>123</v>
      </c>
      <c r="B76">
        <v>5642.8</v>
      </c>
      <c r="C76">
        <v>4070.7</v>
      </c>
      <c r="D76">
        <v>0</v>
      </c>
      <c r="E76">
        <v>0</v>
      </c>
      <c r="F76">
        <v>140</v>
      </c>
      <c r="G76">
        <v>0</v>
      </c>
    </row>
    <row r="77" spans="1:7" ht="15" x14ac:dyDescent="0.25">
      <c r="A77" s="282" t="s">
        <v>62</v>
      </c>
      <c r="B77" t="s">
        <v>63</v>
      </c>
      <c r="C77" t="s">
        <v>64</v>
      </c>
      <c r="D77" t="s">
        <v>63</v>
      </c>
      <c r="E77" t="s">
        <v>63</v>
      </c>
      <c r="F77" t="s">
        <v>63</v>
      </c>
      <c r="G77" t="s">
        <v>65</v>
      </c>
    </row>
    <row r="78" spans="1:7" ht="15" x14ac:dyDescent="0.25">
      <c r="A78" s="282" t="s">
        <v>124</v>
      </c>
      <c r="B78">
        <v>16402</v>
      </c>
      <c r="C78">
        <v>12448.4</v>
      </c>
      <c r="D78">
        <v>26705.7</v>
      </c>
      <c r="E78">
        <v>28870.799999999999</v>
      </c>
      <c r="F78">
        <v>180</v>
      </c>
      <c r="G78">
        <v>0</v>
      </c>
    </row>
    <row r="79" spans="1:7" ht="15" x14ac:dyDescent="0.25">
      <c r="A79" s="282" t="s">
        <v>125</v>
      </c>
      <c r="B79" t="s">
        <v>42</v>
      </c>
      <c r="C79" t="s">
        <v>42</v>
      </c>
      <c r="D79">
        <v>1.5</v>
      </c>
      <c r="E79">
        <v>34.700000000000003</v>
      </c>
      <c r="F79" t="s">
        <v>42</v>
      </c>
      <c r="G79" t="s">
        <v>42</v>
      </c>
    </row>
    <row r="80" spans="1:7" ht="15" x14ac:dyDescent="0.25">
      <c r="A80" s="282" t="s">
        <v>126</v>
      </c>
      <c r="B80">
        <v>0.3</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2C02-254D-4085-880A-FE669C08AF42}">
  <dimension ref="A1:G82"/>
  <sheetViews>
    <sheetView topLeftCell="A7" workbookViewId="0">
      <selection activeCell="D28" sqref="D28"/>
    </sheetView>
  </sheetViews>
  <sheetFormatPr defaultRowHeight="13.2" x14ac:dyDescent="0.25"/>
  <cols>
    <col min="1" max="1" width="28.6640625" customWidth="1"/>
    <col min="2" max="2" width="11" customWidth="1"/>
    <col min="4" max="4" width="12.44140625" customWidth="1"/>
    <col min="5" max="5" width="11.5546875" customWidth="1"/>
  </cols>
  <sheetData>
    <row r="1" spans="1:7" ht="15" x14ac:dyDescent="0.25">
      <c r="A1" s="282" t="s">
        <v>47</v>
      </c>
    </row>
    <row r="2" spans="1:7" ht="15" x14ac:dyDescent="0.25">
      <c r="A2" s="282" t="s">
        <v>48</v>
      </c>
    </row>
    <row r="3" spans="1:7" ht="15" x14ac:dyDescent="0.25">
      <c r="A3" s="282" t="s">
        <v>300</v>
      </c>
    </row>
    <row r="4" spans="1:7" ht="15" x14ac:dyDescent="0.25">
      <c r="A4" s="282" t="s">
        <v>50</v>
      </c>
    </row>
    <row r="5" spans="1:7" ht="15" x14ac:dyDescent="0.25">
      <c r="A5" s="282" t="s">
        <v>51</v>
      </c>
    </row>
    <row r="6" spans="1:7" ht="15" x14ac:dyDescent="0.25">
      <c r="A6" s="282" t="s">
        <v>52</v>
      </c>
    </row>
    <row r="7" spans="1:7" ht="15" x14ac:dyDescent="0.25">
      <c r="A7" s="282" t="s">
        <v>137</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86</v>
      </c>
      <c r="C12">
        <v>82</v>
      </c>
      <c r="D12">
        <v>1860.2</v>
      </c>
      <c r="E12">
        <v>2216.5</v>
      </c>
      <c r="F12">
        <v>0</v>
      </c>
      <c r="G12">
        <v>0</v>
      </c>
    </row>
    <row r="13" spans="1:7" ht="15" x14ac:dyDescent="0.25">
      <c r="A13" s="282" t="s">
        <v>253</v>
      </c>
      <c r="B13">
        <v>0</v>
      </c>
      <c r="C13">
        <v>0</v>
      </c>
      <c r="D13">
        <v>0</v>
      </c>
      <c r="E13">
        <v>1.5</v>
      </c>
      <c r="F13">
        <v>0</v>
      </c>
      <c r="G13">
        <v>0</v>
      </c>
    </row>
    <row r="14" spans="1:7" ht="15" x14ac:dyDescent="0.25">
      <c r="A14" s="282" t="s">
        <v>254</v>
      </c>
      <c r="B14">
        <v>0</v>
      </c>
      <c r="C14">
        <v>0</v>
      </c>
      <c r="D14">
        <v>0</v>
      </c>
      <c r="E14">
        <v>23.6</v>
      </c>
      <c r="F14">
        <v>0</v>
      </c>
      <c r="G14">
        <v>0</v>
      </c>
    </row>
    <row r="15" spans="1:7" ht="15" x14ac:dyDescent="0.25">
      <c r="A15" s="282" t="s">
        <v>68</v>
      </c>
      <c r="B15">
        <v>0</v>
      </c>
      <c r="C15">
        <v>0</v>
      </c>
      <c r="D15">
        <v>431.8</v>
      </c>
      <c r="E15">
        <v>464.7</v>
      </c>
      <c r="F15">
        <v>0</v>
      </c>
      <c r="G15">
        <v>0</v>
      </c>
    </row>
    <row r="16" spans="1:7" ht="15" x14ac:dyDescent="0.25">
      <c r="A16" s="282" t="s">
        <v>69</v>
      </c>
      <c r="B16">
        <v>0</v>
      </c>
      <c r="C16">
        <v>0</v>
      </c>
      <c r="D16">
        <v>20.2</v>
      </c>
      <c r="E16">
        <v>22</v>
      </c>
      <c r="F16">
        <v>0</v>
      </c>
      <c r="G16">
        <v>0</v>
      </c>
    </row>
    <row r="17" spans="1:7" ht="15" x14ac:dyDescent="0.25">
      <c r="A17" s="282" t="s">
        <v>70</v>
      </c>
      <c r="B17">
        <v>20</v>
      </c>
      <c r="C17">
        <v>0</v>
      </c>
      <c r="D17">
        <v>98.1</v>
      </c>
      <c r="E17">
        <v>172.8</v>
      </c>
      <c r="F17">
        <v>0</v>
      </c>
      <c r="G17">
        <v>0</v>
      </c>
    </row>
    <row r="18" spans="1:7" ht="15" x14ac:dyDescent="0.25">
      <c r="A18" s="282" t="s">
        <v>71</v>
      </c>
      <c r="B18">
        <v>0</v>
      </c>
      <c r="C18">
        <v>0</v>
      </c>
      <c r="D18">
        <v>597.9</v>
      </c>
      <c r="E18">
        <v>611.5</v>
      </c>
      <c r="F18">
        <v>0</v>
      </c>
      <c r="G18">
        <v>0</v>
      </c>
    </row>
    <row r="19" spans="1:7" ht="15" x14ac:dyDescent="0.25">
      <c r="A19" s="282" t="s">
        <v>72</v>
      </c>
      <c r="B19">
        <v>0</v>
      </c>
      <c r="C19">
        <v>40</v>
      </c>
      <c r="D19">
        <v>86.3</v>
      </c>
      <c r="E19">
        <v>186.8</v>
      </c>
      <c r="F19">
        <v>0</v>
      </c>
      <c r="G19">
        <v>0</v>
      </c>
    </row>
    <row r="20" spans="1:7" ht="15" x14ac:dyDescent="0.25">
      <c r="A20" s="282" t="s">
        <v>256</v>
      </c>
      <c r="B20">
        <v>0</v>
      </c>
      <c r="C20">
        <v>0</v>
      </c>
      <c r="D20">
        <v>0</v>
      </c>
      <c r="E20">
        <v>35</v>
      </c>
      <c r="F20">
        <v>0</v>
      </c>
      <c r="G20">
        <v>0</v>
      </c>
    </row>
    <row r="21" spans="1:7" ht="15" x14ac:dyDescent="0.25">
      <c r="A21" s="282" t="s">
        <v>73</v>
      </c>
      <c r="B21">
        <v>66</v>
      </c>
      <c r="C21">
        <v>42</v>
      </c>
      <c r="D21">
        <v>502.2</v>
      </c>
      <c r="E21">
        <v>632.5</v>
      </c>
      <c r="F21">
        <v>0</v>
      </c>
      <c r="G21">
        <v>0</v>
      </c>
    </row>
    <row r="22" spans="1:7" ht="15" x14ac:dyDescent="0.25">
      <c r="A22" s="282" t="s">
        <v>74</v>
      </c>
      <c r="B22">
        <v>0</v>
      </c>
      <c r="C22">
        <v>0</v>
      </c>
      <c r="D22">
        <v>123.7</v>
      </c>
      <c r="E22">
        <v>66</v>
      </c>
      <c r="F22">
        <v>0</v>
      </c>
      <c r="G22">
        <v>0</v>
      </c>
    </row>
    <row r="23" spans="1:7" ht="15" x14ac:dyDescent="0.25">
      <c r="A23" s="282" t="s">
        <v>66</v>
      </c>
    </row>
    <row r="24" spans="1:7" ht="15" x14ac:dyDescent="0.25">
      <c r="A24" s="282" t="s">
        <v>75</v>
      </c>
      <c r="B24">
        <v>31</v>
      </c>
      <c r="C24">
        <v>42</v>
      </c>
      <c r="D24">
        <v>80.7</v>
      </c>
      <c r="E24">
        <v>272.8</v>
      </c>
      <c r="F24">
        <v>0</v>
      </c>
      <c r="G24">
        <v>0</v>
      </c>
    </row>
    <row r="25" spans="1:7" ht="15" x14ac:dyDescent="0.25">
      <c r="A25" s="282" t="s">
        <v>76</v>
      </c>
      <c r="B25">
        <v>31</v>
      </c>
      <c r="C25">
        <v>0</v>
      </c>
      <c r="D25">
        <v>0</v>
      </c>
      <c r="E25">
        <v>0</v>
      </c>
      <c r="F25">
        <v>0</v>
      </c>
      <c r="G25">
        <v>0</v>
      </c>
    </row>
    <row r="26" spans="1:7" ht="15" x14ac:dyDescent="0.25">
      <c r="A26" s="282" t="s">
        <v>77</v>
      </c>
      <c r="B26">
        <v>0</v>
      </c>
      <c r="C26">
        <v>42</v>
      </c>
      <c r="D26">
        <v>80.7</v>
      </c>
      <c r="E26">
        <v>272.8</v>
      </c>
      <c r="F26">
        <v>0</v>
      </c>
      <c r="G26">
        <v>0</v>
      </c>
    </row>
    <row r="27" spans="1:7" ht="15" x14ac:dyDescent="0.25">
      <c r="A27" s="282" t="s">
        <v>66</v>
      </c>
    </row>
    <row r="28" spans="1:7" ht="15" x14ac:dyDescent="0.25">
      <c r="A28" s="282" t="s">
        <v>78</v>
      </c>
      <c r="B28">
        <v>544.1</v>
      </c>
      <c r="C28">
        <v>450.8</v>
      </c>
      <c r="D28">
        <v>806.2</v>
      </c>
      <c r="E28">
        <v>715.4</v>
      </c>
      <c r="F28">
        <v>10</v>
      </c>
      <c r="G28">
        <v>0</v>
      </c>
    </row>
    <row r="29" spans="1:7" ht="15" x14ac:dyDescent="0.25">
      <c r="A29" s="282" t="s">
        <v>66</v>
      </c>
    </row>
    <row r="30" spans="1:7" ht="15" x14ac:dyDescent="0.25">
      <c r="A30" s="282" t="s">
        <v>79</v>
      </c>
      <c r="B30">
        <v>170.8</v>
      </c>
      <c r="C30">
        <v>317.8</v>
      </c>
      <c r="D30">
        <v>544.1</v>
      </c>
      <c r="E30">
        <v>539.9</v>
      </c>
      <c r="F30">
        <v>0</v>
      </c>
      <c r="G30">
        <v>0</v>
      </c>
    </row>
    <row r="31" spans="1:7" ht="15" x14ac:dyDescent="0.25">
      <c r="A31" s="282" t="s">
        <v>66</v>
      </c>
    </row>
    <row r="32" spans="1:7" ht="15" x14ac:dyDescent="0.25">
      <c r="A32" s="282" t="s">
        <v>80</v>
      </c>
      <c r="B32">
        <v>7733.3</v>
      </c>
      <c r="C32">
        <v>5318.2</v>
      </c>
      <c r="D32">
        <v>17511.900000000001</v>
      </c>
      <c r="E32">
        <v>17679.900000000001</v>
      </c>
      <c r="F32">
        <v>30</v>
      </c>
      <c r="G32">
        <v>0</v>
      </c>
    </row>
    <row r="33" spans="1:7" ht="15" x14ac:dyDescent="0.25">
      <c r="A33" s="282" t="s">
        <v>66</v>
      </c>
    </row>
    <row r="34" spans="1:7" ht="15" x14ac:dyDescent="0.25">
      <c r="A34" s="282" t="s">
        <v>81</v>
      </c>
      <c r="B34">
        <v>747.4</v>
      </c>
      <c r="C34">
        <v>846.7</v>
      </c>
      <c r="D34">
        <v>1563.7</v>
      </c>
      <c r="E34">
        <v>2362.1</v>
      </c>
      <c r="F34">
        <v>0</v>
      </c>
      <c r="G34">
        <v>0</v>
      </c>
    </row>
    <row r="35" spans="1:7" ht="15" x14ac:dyDescent="0.25">
      <c r="A35" s="282" t="s">
        <v>82</v>
      </c>
      <c r="B35">
        <v>0.2</v>
      </c>
      <c r="C35">
        <v>0</v>
      </c>
      <c r="D35">
        <v>0.1</v>
      </c>
      <c r="E35">
        <v>0</v>
      </c>
      <c r="F35">
        <v>0</v>
      </c>
      <c r="G35">
        <v>0</v>
      </c>
    </row>
    <row r="36" spans="1:7" ht="15" x14ac:dyDescent="0.25">
      <c r="A36" s="282" t="s">
        <v>83</v>
      </c>
      <c r="B36">
        <v>0</v>
      </c>
      <c r="C36">
        <v>55</v>
      </c>
      <c r="D36">
        <v>117.5</v>
      </c>
      <c r="E36">
        <v>403.1</v>
      </c>
      <c r="F36">
        <v>0</v>
      </c>
      <c r="G36">
        <v>0</v>
      </c>
    </row>
    <row r="37" spans="1:7" ht="15" x14ac:dyDescent="0.25">
      <c r="A37" s="282" t="s">
        <v>85</v>
      </c>
      <c r="B37">
        <v>1.1000000000000001</v>
      </c>
      <c r="C37">
        <v>0</v>
      </c>
      <c r="D37">
        <v>1.4</v>
      </c>
      <c r="E37">
        <v>0</v>
      </c>
      <c r="F37">
        <v>0</v>
      </c>
      <c r="G37">
        <v>0</v>
      </c>
    </row>
    <row r="38" spans="1:7" ht="15" x14ac:dyDescent="0.25">
      <c r="A38" s="282" t="s">
        <v>86</v>
      </c>
      <c r="B38">
        <v>1.4</v>
      </c>
      <c r="C38">
        <v>0.7</v>
      </c>
      <c r="D38">
        <v>2.6</v>
      </c>
      <c r="E38">
        <v>0.8</v>
      </c>
      <c r="F38">
        <v>0</v>
      </c>
      <c r="G38">
        <v>0</v>
      </c>
    </row>
    <row r="39" spans="1:7" ht="15" x14ac:dyDescent="0.25">
      <c r="A39" s="282" t="s">
        <v>87</v>
      </c>
      <c r="B39" t="s">
        <v>84</v>
      </c>
      <c r="C39">
        <v>0.4</v>
      </c>
      <c r="D39">
        <v>0.2</v>
      </c>
      <c r="E39">
        <v>0</v>
      </c>
      <c r="F39">
        <v>0</v>
      </c>
      <c r="G39">
        <v>0</v>
      </c>
    </row>
    <row r="40" spans="1:7" ht="15" x14ac:dyDescent="0.25">
      <c r="A40" s="282" t="s">
        <v>88</v>
      </c>
      <c r="B40">
        <v>196.5</v>
      </c>
      <c r="C40">
        <v>235.4</v>
      </c>
      <c r="D40">
        <v>428.5</v>
      </c>
      <c r="E40">
        <v>467.7</v>
      </c>
      <c r="F40">
        <v>0</v>
      </c>
      <c r="G40">
        <v>0</v>
      </c>
    </row>
    <row r="41" spans="1:7" ht="15" x14ac:dyDescent="0.25">
      <c r="A41" s="282" t="s">
        <v>89</v>
      </c>
      <c r="B41">
        <v>0</v>
      </c>
      <c r="C41">
        <v>0</v>
      </c>
      <c r="D41">
        <v>44.1</v>
      </c>
      <c r="E41">
        <v>0</v>
      </c>
      <c r="F41">
        <v>0</v>
      </c>
      <c r="G41">
        <v>0</v>
      </c>
    </row>
    <row r="42" spans="1:7" ht="15" x14ac:dyDescent="0.25">
      <c r="A42" s="282" t="s">
        <v>90</v>
      </c>
      <c r="B42">
        <v>0</v>
      </c>
      <c r="C42">
        <v>0</v>
      </c>
      <c r="D42">
        <v>27.5</v>
      </c>
      <c r="E42">
        <v>0</v>
      </c>
      <c r="F42">
        <v>0</v>
      </c>
      <c r="G42">
        <v>0</v>
      </c>
    </row>
    <row r="43" spans="1:7" ht="15" x14ac:dyDescent="0.25">
      <c r="A43" s="282" t="s">
        <v>91</v>
      </c>
      <c r="B43">
        <v>39.9</v>
      </c>
      <c r="C43">
        <v>45.9</v>
      </c>
      <c r="D43">
        <v>343.5</v>
      </c>
      <c r="E43">
        <v>227.5</v>
      </c>
      <c r="F43">
        <v>0</v>
      </c>
      <c r="G43">
        <v>0</v>
      </c>
    </row>
    <row r="44" spans="1:7" ht="15" x14ac:dyDescent="0.25">
      <c r="A44" s="282" t="s">
        <v>92</v>
      </c>
      <c r="B44">
        <v>0</v>
      </c>
      <c r="C44">
        <v>0</v>
      </c>
      <c r="D44">
        <v>12</v>
      </c>
      <c r="E44">
        <v>13.2</v>
      </c>
      <c r="F44">
        <v>0</v>
      </c>
      <c r="G44">
        <v>0</v>
      </c>
    </row>
    <row r="45" spans="1:7" ht="15" x14ac:dyDescent="0.25">
      <c r="A45" s="282" t="s">
        <v>93</v>
      </c>
      <c r="B45">
        <v>59.7</v>
      </c>
      <c r="C45">
        <v>54.2</v>
      </c>
      <c r="D45">
        <v>65.5</v>
      </c>
      <c r="E45">
        <v>112.1</v>
      </c>
      <c r="F45">
        <v>0</v>
      </c>
      <c r="G45">
        <v>0</v>
      </c>
    </row>
    <row r="46" spans="1:7" ht="15" x14ac:dyDescent="0.25">
      <c r="A46" s="282" t="s">
        <v>94</v>
      </c>
      <c r="B46">
        <v>4.5</v>
      </c>
      <c r="C46">
        <v>23.1</v>
      </c>
      <c r="D46">
        <v>6</v>
      </c>
      <c r="E46">
        <v>8.8000000000000007</v>
      </c>
      <c r="F46">
        <v>0</v>
      </c>
      <c r="G46">
        <v>0</v>
      </c>
    </row>
    <row r="47" spans="1:7" ht="15" x14ac:dyDescent="0.25">
      <c r="A47" s="282" t="s">
        <v>95</v>
      </c>
      <c r="B47">
        <v>297</v>
      </c>
      <c r="C47">
        <v>187.5</v>
      </c>
      <c r="D47">
        <v>206.1</v>
      </c>
      <c r="E47">
        <v>387.2</v>
      </c>
      <c r="F47">
        <v>0</v>
      </c>
      <c r="G47">
        <v>0</v>
      </c>
    </row>
    <row r="48" spans="1:7" ht="15" x14ac:dyDescent="0.25">
      <c r="A48" s="282" t="s">
        <v>96</v>
      </c>
      <c r="B48">
        <v>6.4</v>
      </c>
      <c r="C48">
        <v>23.9</v>
      </c>
      <c r="D48">
        <v>17.3</v>
      </c>
      <c r="E48">
        <v>8.6</v>
      </c>
      <c r="F48">
        <v>0</v>
      </c>
      <c r="G48">
        <v>0</v>
      </c>
    </row>
    <row r="49" spans="1:7" ht="15" x14ac:dyDescent="0.25">
      <c r="A49" s="282" t="s">
        <v>98</v>
      </c>
      <c r="B49">
        <v>0</v>
      </c>
      <c r="C49">
        <v>0.2</v>
      </c>
      <c r="D49">
        <v>56.4</v>
      </c>
      <c r="E49">
        <v>132.6</v>
      </c>
      <c r="F49">
        <v>0</v>
      </c>
      <c r="G49">
        <v>0</v>
      </c>
    </row>
    <row r="50" spans="1:7" ht="15" x14ac:dyDescent="0.25">
      <c r="A50" s="282" t="s">
        <v>99</v>
      </c>
      <c r="B50">
        <v>7.7</v>
      </c>
      <c r="C50">
        <v>66.8</v>
      </c>
      <c r="D50">
        <v>0.7</v>
      </c>
      <c r="E50">
        <v>2.7</v>
      </c>
      <c r="F50">
        <v>0</v>
      </c>
      <c r="G50">
        <v>0</v>
      </c>
    </row>
    <row r="51" spans="1:7" ht="15" x14ac:dyDescent="0.25">
      <c r="A51" s="282" t="s">
        <v>100</v>
      </c>
      <c r="B51">
        <v>59</v>
      </c>
      <c r="C51">
        <v>64.2</v>
      </c>
      <c r="D51">
        <v>61.3</v>
      </c>
      <c r="E51">
        <v>411.7</v>
      </c>
      <c r="F51">
        <v>0</v>
      </c>
      <c r="G51">
        <v>0</v>
      </c>
    </row>
    <row r="52" spans="1:7" ht="15" x14ac:dyDescent="0.25">
      <c r="A52" s="282" t="s">
        <v>101</v>
      </c>
      <c r="B52">
        <v>74</v>
      </c>
      <c r="C52">
        <v>89.4</v>
      </c>
      <c r="D52">
        <v>173</v>
      </c>
      <c r="E52">
        <v>186.2</v>
      </c>
      <c r="F52">
        <v>0</v>
      </c>
      <c r="G52">
        <v>0</v>
      </c>
    </row>
    <row r="53" spans="1:7" ht="15" x14ac:dyDescent="0.25">
      <c r="A53" s="282" t="s">
        <v>66</v>
      </c>
    </row>
    <row r="54" spans="1:7" ht="15" x14ac:dyDescent="0.25">
      <c r="A54" s="282" t="s">
        <v>102</v>
      </c>
      <c r="B54">
        <v>493</v>
      </c>
      <c r="C54">
        <v>710.1</v>
      </c>
      <c r="D54">
        <v>724.8</v>
      </c>
      <c r="E54">
        <v>1444</v>
      </c>
      <c r="F54">
        <v>0</v>
      </c>
      <c r="G54">
        <v>0</v>
      </c>
    </row>
    <row r="55" spans="1:7" ht="15" x14ac:dyDescent="0.25">
      <c r="A55" s="282" t="s">
        <v>103</v>
      </c>
      <c r="B55">
        <v>120</v>
      </c>
      <c r="C55">
        <v>42</v>
      </c>
      <c r="D55">
        <v>179.6</v>
      </c>
      <c r="E55">
        <v>19.5</v>
      </c>
      <c r="F55">
        <v>0</v>
      </c>
      <c r="G55">
        <v>0</v>
      </c>
    </row>
    <row r="56" spans="1:7" ht="15" x14ac:dyDescent="0.25">
      <c r="A56" s="282" t="s">
        <v>104</v>
      </c>
      <c r="B56">
        <v>277</v>
      </c>
      <c r="C56">
        <v>598</v>
      </c>
      <c r="D56">
        <v>468.9</v>
      </c>
      <c r="E56">
        <v>1246.5999999999999</v>
      </c>
      <c r="F56">
        <v>0</v>
      </c>
      <c r="G56">
        <v>0</v>
      </c>
    </row>
    <row r="57" spans="1:7" ht="15" x14ac:dyDescent="0.25">
      <c r="A57" s="282" t="s">
        <v>257</v>
      </c>
      <c r="B57">
        <v>0</v>
      </c>
      <c r="C57">
        <v>0.1</v>
      </c>
      <c r="D57">
        <v>0</v>
      </c>
      <c r="E57">
        <v>0.1</v>
      </c>
      <c r="F57">
        <v>0</v>
      </c>
      <c r="G57">
        <v>0</v>
      </c>
    </row>
    <row r="58" spans="1:7" ht="15" x14ac:dyDescent="0.25">
      <c r="A58" s="282" t="s">
        <v>105</v>
      </c>
      <c r="B58">
        <v>6</v>
      </c>
      <c r="C58">
        <v>40</v>
      </c>
      <c r="D58">
        <v>6.6</v>
      </c>
      <c r="E58">
        <v>0</v>
      </c>
      <c r="F58">
        <v>0</v>
      </c>
      <c r="G58">
        <v>0</v>
      </c>
    </row>
    <row r="59" spans="1:7" ht="15" x14ac:dyDescent="0.25">
      <c r="A59" s="282" t="s">
        <v>258</v>
      </c>
      <c r="B59">
        <v>0</v>
      </c>
      <c r="C59">
        <v>0</v>
      </c>
      <c r="D59">
        <v>0</v>
      </c>
      <c r="E59">
        <v>0.1</v>
      </c>
      <c r="F59">
        <v>0</v>
      </c>
      <c r="G59">
        <v>0</v>
      </c>
    </row>
    <row r="60" spans="1:7" ht="15" x14ac:dyDescent="0.25">
      <c r="A60" s="282" t="s">
        <v>107</v>
      </c>
      <c r="B60">
        <v>90</v>
      </c>
      <c r="C60">
        <v>30</v>
      </c>
      <c r="D60">
        <v>69.7</v>
      </c>
      <c r="E60">
        <v>177.8</v>
      </c>
      <c r="F60">
        <v>0</v>
      </c>
      <c r="G60">
        <v>0</v>
      </c>
    </row>
    <row r="61" spans="1:7" ht="15" x14ac:dyDescent="0.25">
      <c r="A61" s="282" t="s">
        <v>66</v>
      </c>
    </row>
    <row r="62" spans="1:7" ht="15" x14ac:dyDescent="0.25">
      <c r="A62" s="282" t="s">
        <v>108</v>
      </c>
      <c r="B62">
        <v>1818</v>
      </c>
      <c r="C62">
        <v>1314.9</v>
      </c>
      <c r="D62">
        <v>1836.8</v>
      </c>
      <c r="E62">
        <v>1916.8</v>
      </c>
      <c r="F62">
        <v>0</v>
      </c>
      <c r="G62">
        <v>0</v>
      </c>
    </row>
    <row r="63" spans="1:7" ht="15" x14ac:dyDescent="0.25">
      <c r="A63" s="282" t="s">
        <v>109</v>
      </c>
      <c r="B63">
        <v>6.6</v>
      </c>
      <c r="C63">
        <v>3.5</v>
      </c>
      <c r="D63">
        <v>6.5</v>
      </c>
      <c r="E63">
        <v>7</v>
      </c>
      <c r="F63">
        <v>0</v>
      </c>
      <c r="G63">
        <v>0</v>
      </c>
    </row>
    <row r="64" spans="1:7" ht="15" x14ac:dyDescent="0.25">
      <c r="A64" s="282" t="s">
        <v>111</v>
      </c>
      <c r="B64">
        <v>110.5</v>
      </c>
      <c r="C64">
        <v>50.5</v>
      </c>
      <c r="D64">
        <v>73</v>
      </c>
      <c r="E64">
        <v>75</v>
      </c>
      <c r="F64">
        <v>0</v>
      </c>
      <c r="G64">
        <v>0</v>
      </c>
    </row>
    <row r="65" spans="1:7" ht="15" x14ac:dyDescent="0.25">
      <c r="A65" s="282" t="s">
        <v>112</v>
      </c>
      <c r="B65">
        <v>22</v>
      </c>
      <c r="C65">
        <v>10.5</v>
      </c>
      <c r="D65">
        <v>44.3</v>
      </c>
      <c r="E65">
        <v>29.1</v>
      </c>
      <c r="F65">
        <v>0</v>
      </c>
      <c r="G65">
        <v>0</v>
      </c>
    </row>
    <row r="66" spans="1:7" ht="15" x14ac:dyDescent="0.25">
      <c r="A66" s="282" t="s">
        <v>113</v>
      </c>
      <c r="B66">
        <v>47.7</v>
      </c>
      <c r="C66">
        <v>35.5</v>
      </c>
      <c r="D66">
        <v>52.8</v>
      </c>
      <c r="E66">
        <v>92.8</v>
      </c>
      <c r="F66">
        <v>0</v>
      </c>
      <c r="G66">
        <v>0</v>
      </c>
    </row>
    <row r="67" spans="1:7" ht="15" x14ac:dyDescent="0.25">
      <c r="A67" s="282" t="s">
        <v>114</v>
      </c>
      <c r="B67">
        <v>14.4</v>
      </c>
      <c r="C67">
        <v>3.8</v>
      </c>
      <c r="D67">
        <v>7.2</v>
      </c>
      <c r="E67">
        <v>8.1</v>
      </c>
      <c r="F67">
        <v>0</v>
      </c>
      <c r="G67">
        <v>0</v>
      </c>
    </row>
    <row r="68" spans="1:7" ht="15" x14ac:dyDescent="0.25">
      <c r="A68" s="282" t="s">
        <v>115</v>
      </c>
      <c r="B68">
        <v>5</v>
      </c>
      <c r="C68">
        <v>5</v>
      </c>
      <c r="D68">
        <v>8.8000000000000007</v>
      </c>
      <c r="E68">
        <v>12.2</v>
      </c>
      <c r="F68">
        <v>0</v>
      </c>
      <c r="G68">
        <v>0</v>
      </c>
    </row>
    <row r="69" spans="1:7" ht="15" x14ac:dyDescent="0.25">
      <c r="A69" s="282" t="s">
        <v>116</v>
      </c>
      <c r="B69">
        <v>0</v>
      </c>
      <c r="C69">
        <v>6.8</v>
      </c>
      <c r="D69">
        <v>1.7</v>
      </c>
      <c r="E69">
        <v>1.3</v>
      </c>
      <c r="F69">
        <v>0</v>
      </c>
      <c r="G69">
        <v>0</v>
      </c>
    </row>
    <row r="70" spans="1:7" ht="15" x14ac:dyDescent="0.25">
      <c r="A70" s="282" t="s">
        <v>117</v>
      </c>
      <c r="B70">
        <v>1564.6</v>
      </c>
      <c r="C70">
        <v>1168</v>
      </c>
      <c r="D70">
        <v>1613.2</v>
      </c>
      <c r="E70">
        <v>1604</v>
      </c>
      <c r="F70">
        <v>0</v>
      </c>
      <c r="G70">
        <v>0</v>
      </c>
    </row>
    <row r="71" spans="1:7" ht="15" x14ac:dyDescent="0.25">
      <c r="A71" s="282" t="s">
        <v>118</v>
      </c>
      <c r="B71">
        <v>17.3</v>
      </c>
      <c r="C71">
        <v>17.2</v>
      </c>
      <c r="D71">
        <v>13.4</v>
      </c>
      <c r="E71">
        <v>5.4</v>
      </c>
      <c r="F71">
        <v>0</v>
      </c>
      <c r="G71">
        <v>0</v>
      </c>
    </row>
    <row r="72" spans="1:7" ht="15" x14ac:dyDescent="0.25">
      <c r="A72" s="282" t="s">
        <v>119</v>
      </c>
      <c r="B72">
        <v>30</v>
      </c>
      <c r="C72">
        <v>14</v>
      </c>
      <c r="D72">
        <v>0</v>
      </c>
      <c r="E72">
        <v>26.4</v>
      </c>
      <c r="F72">
        <v>0</v>
      </c>
      <c r="G72">
        <v>0</v>
      </c>
    </row>
    <row r="73" spans="1:7" ht="15" x14ac:dyDescent="0.25">
      <c r="A73" s="282" t="s">
        <v>120</v>
      </c>
      <c r="B73">
        <v>0</v>
      </c>
      <c r="C73" t="s">
        <v>84</v>
      </c>
      <c r="D73">
        <v>0</v>
      </c>
      <c r="E73">
        <v>0</v>
      </c>
      <c r="F73">
        <v>0</v>
      </c>
      <c r="G73">
        <v>0</v>
      </c>
    </row>
    <row r="74" spans="1:7" ht="15" x14ac:dyDescent="0.25">
      <c r="A74" s="282" t="s">
        <v>121</v>
      </c>
      <c r="B74">
        <v>0</v>
      </c>
      <c r="C74">
        <v>0</v>
      </c>
      <c r="D74">
        <v>15.9</v>
      </c>
      <c r="E74">
        <v>55.6</v>
      </c>
      <c r="F74">
        <v>0</v>
      </c>
      <c r="G74">
        <v>0</v>
      </c>
    </row>
    <row r="75" spans="1:7" ht="15" x14ac:dyDescent="0.25">
      <c r="A75" s="282" t="s">
        <v>62</v>
      </c>
      <c r="B75" t="s">
        <v>63</v>
      </c>
      <c r="C75" t="s">
        <v>64</v>
      </c>
      <c r="D75" t="s">
        <v>63</v>
      </c>
      <c r="E75" t="s">
        <v>63</v>
      </c>
      <c r="F75" t="s">
        <v>63</v>
      </c>
      <c r="G75" t="s">
        <v>65</v>
      </c>
    </row>
    <row r="76" spans="1:7" ht="15" x14ac:dyDescent="0.25">
      <c r="A76" s="282" t="s">
        <v>122</v>
      </c>
      <c r="B76">
        <v>11623.7</v>
      </c>
      <c r="C76">
        <v>9082.6</v>
      </c>
      <c r="D76">
        <v>24928.400000000001</v>
      </c>
      <c r="E76">
        <v>27147.4</v>
      </c>
      <c r="F76">
        <v>40</v>
      </c>
      <c r="G76">
        <v>0</v>
      </c>
    </row>
    <row r="77" spans="1:7" ht="15" x14ac:dyDescent="0.25">
      <c r="A77" s="282" t="s">
        <v>123</v>
      </c>
      <c r="B77">
        <v>5921</v>
      </c>
      <c r="C77">
        <v>4565.2</v>
      </c>
      <c r="D77">
        <v>0</v>
      </c>
      <c r="E77">
        <v>0</v>
      </c>
      <c r="F77">
        <v>140</v>
      </c>
      <c r="G77">
        <v>0</v>
      </c>
    </row>
    <row r="78" spans="1:7" ht="15" x14ac:dyDescent="0.25">
      <c r="A78" s="282" t="s">
        <v>62</v>
      </c>
      <c r="B78" t="s">
        <v>63</v>
      </c>
      <c r="C78" t="s">
        <v>64</v>
      </c>
      <c r="D78" t="s">
        <v>63</v>
      </c>
      <c r="E78" t="s">
        <v>63</v>
      </c>
      <c r="F78" t="s">
        <v>63</v>
      </c>
      <c r="G78" t="s">
        <v>65</v>
      </c>
    </row>
    <row r="79" spans="1:7" ht="15" x14ac:dyDescent="0.25">
      <c r="A79" s="282" t="s">
        <v>124</v>
      </c>
      <c r="B79">
        <v>17544.7</v>
      </c>
      <c r="C79">
        <v>13647.8</v>
      </c>
      <c r="D79">
        <v>24928.400000000001</v>
      </c>
      <c r="E79">
        <v>27147.4</v>
      </c>
      <c r="F79">
        <v>180</v>
      </c>
      <c r="G79">
        <v>0</v>
      </c>
    </row>
    <row r="80" spans="1:7" ht="15" x14ac:dyDescent="0.25">
      <c r="A80" s="282" t="s">
        <v>125</v>
      </c>
      <c r="B80" t="s">
        <v>42</v>
      </c>
      <c r="C80" t="s">
        <v>42</v>
      </c>
      <c r="D80">
        <v>1.5</v>
      </c>
      <c r="E80">
        <v>34.700000000000003</v>
      </c>
      <c r="F80" t="s">
        <v>42</v>
      </c>
      <c r="G80" t="s">
        <v>42</v>
      </c>
    </row>
    <row r="81" spans="1:7" ht="15" x14ac:dyDescent="0.25">
      <c r="A81" s="282" t="s">
        <v>126</v>
      </c>
      <c r="B81">
        <v>0.3</v>
      </c>
      <c r="C81">
        <v>0</v>
      </c>
      <c r="D81" t="s">
        <v>42</v>
      </c>
      <c r="E81" t="s">
        <v>42</v>
      </c>
      <c r="F81">
        <v>0</v>
      </c>
      <c r="G81">
        <v>0</v>
      </c>
    </row>
    <row r="82" spans="1:7" ht="15" x14ac:dyDescent="0.25">
      <c r="A82" s="282" t="s">
        <v>62</v>
      </c>
      <c r="B82" t="s">
        <v>63</v>
      </c>
      <c r="C82" t="s">
        <v>64</v>
      </c>
      <c r="D82" t="s">
        <v>63</v>
      </c>
      <c r="E82" t="s">
        <v>63</v>
      </c>
      <c r="F82" t="s">
        <v>63</v>
      </c>
      <c r="G82" t="s">
        <v>65</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757C-08AA-4E68-999C-1C1E75467715}">
  <dimension ref="A1:G82"/>
  <sheetViews>
    <sheetView topLeftCell="A49" workbookViewId="0">
      <selection activeCell="B7" sqref="B7"/>
    </sheetView>
  </sheetViews>
  <sheetFormatPr defaultRowHeight="13.2" x14ac:dyDescent="0.25"/>
  <cols>
    <col min="1" max="1" width="22.5546875" customWidth="1"/>
    <col min="2" max="2" width="12.6640625" customWidth="1"/>
    <col min="3" max="3" width="14.109375" customWidth="1"/>
    <col min="4" max="4" width="11.88671875" customWidth="1"/>
    <col min="5" max="5" width="17" customWidth="1"/>
    <col min="6" max="6" width="13.5546875" customWidth="1"/>
    <col min="7" max="7" width="12.33203125" customWidth="1"/>
  </cols>
  <sheetData>
    <row r="1" spans="1:7" ht="15" x14ac:dyDescent="0.25">
      <c r="A1" s="282" t="s">
        <v>47</v>
      </c>
    </row>
    <row r="2" spans="1:7" ht="15" x14ac:dyDescent="0.25">
      <c r="A2" s="282" t="s">
        <v>48</v>
      </c>
    </row>
    <row r="3" spans="1:7" ht="15" x14ac:dyDescent="0.25">
      <c r="A3" s="282" t="s">
        <v>301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167.8</v>
      </c>
      <c r="C12">
        <v>82</v>
      </c>
      <c r="D12">
        <v>1711.1</v>
      </c>
      <c r="E12">
        <v>2216.1</v>
      </c>
      <c r="F12">
        <v>0</v>
      </c>
      <c r="G12">
        <v>0</v>
      </c>
    </row>
    <row r="13" spans="1:7" ht="15" x14ac:dyDescent="0.25">
      <c r="A13" s="282" t="s">
        <v>253</v>
      </c>
      <c r="B13">
        <v>0</v>
      </c>
      <c r="C13">
        <v>0</v>
      </c>
      <c r="D13">
        <v>0</v>
      </c>
      <c r="E13">
        <v>1.3</v>
      </c>
      <c r="F13">
        <v>0</v>
      </c>
      <c r="G13">
        <v>0</v>
      </c>
    </row>
    <row r="14" spans="1:7" ht="15" x14ac:dyDescent="0.25">
      <c r="A14" s="282" t="s">
        <v>254</v>
      </c>
      <c r="B14">
        <v>0</v>
      </c>
      <c r="C14">
        <v>0</v>
      </c>
      <c r="D14">
        <v>0</v>
      </c>
      <c r="E14">
        <v>23.6</v>
      </c>
      <c r="F14">
        <v>0</v>
      </c>
      <c r="G14">
        <v>0</v>
      </c>
    </row>
    <row r="15" spans="1:7" ht="15" x14ac:dyDescent="0.25">
      <c r="A15" s="282" t="s">
        <v>68</v>
      </c>
      <c r="B15">
        <v>0</v>
      </c>
      <c r="C15">
        <v>0</v>
      </c>
      <c r="D15">
        <v>431.8</v>
      </c>
      <c r="E15">
        <v>464.7</v>
      </c>
      <c r="F15">
        <v>0</v>
      </c>
      <c r="G15">
        <v>0</v>
      </c>
    </row>
    <row r="16" spans="1:7" ht="15" x14ac:dyDescent="0.25">
      <c r="A16" s="282" t="s">
        <v>69</v>
      </c>
      <c r="B16">
        <v>0</v>
      </c>
      <c r="C16">
        <v>0</v>
      </c>
      <c r="D16">
        <v>20.2</v>
      </c>
      <c r="E16">
        <v>22</v>
      </c>
      <c r="F16">
        <v>0</v>
      </c>
      <c r="G16">
        <v>0</v>
      </c>
    </row>
    <row r="17" spans="1:7" ht="15" x14ac:dyDescent="0.25">
      <c r="A17" s="282" t="s">
        <v>70</v>
      </c>
      <c r="B17">
        <v>20</v>
      </c>
      <c r="C17">
        <v>0</v>
      </c>
      <c r="D17">
        <v>98.1</v>
      </c>
      <c r="E17">
        <v>172.7</v>
      </c>
      <c r="F17">
        <v>0</v>
      </c>
      <c r="G17">
        <v>0</v>
      </c>
    </row>
    <row r="18" spans="1:7" ht="15" x14ac:dyDescent="0.25">
      <c r="A18" s="282" t="s">
        <v>71</v>
      </c>
      <c r="B18">
        <v>0</v>
      </c>
      <c r="C18">
        <v>0</v>
      </c>
      <c r="D18">
        <v>597.9</v>
      </c>
      <c r="E18">
        <v>611.5</v>
      </c>
      <c r="F18">
        <v>0</v>
      </c>
      <c r="G18">
        <v>0</v>
      </c>
    </row>
    <row r="19" spans="1:7" ht="15" x14ac:dyDescent="0.25">
      <c r="A19" s="282" t="s">
        <v>72</v>
      </c>
      <c r="B19">
        <v>15.8</v>
      </c>
      <c r="C19">
        <v>40</v>
      </c>
      <c r="D19">
        <v>86.3</v>
      </c>
      <c r="E19">
        <v>186.8</v>
      </c>
      <c r="F19">
        <v>0</v>
      </c>
      <c r="G19">
        <v>0</v>
      </c>
    </row>
    <row r="20" spans="1:7" ht="15" x14ac:dyDescent="0.25">
      <c r="A20" s="282" t="s">
        <v>256</v>
      </c>
      <c r="B20">
        <v>0</v>
      </c>
      <c r="C20">
        <v>0</v>
      </c>
      <c r="D20">
        <v>0</v>
      </c>
      <c r="E20">
        <v>35</v>
      </c>
      <c r="F20">
        <v>0</v>
      </c>
      <c r="G20">
        <v>0</v>
      </c>
    </row>
    <row r="21" spans="1:7" ht="15" x14ac:dyDescent="0.25">
      <c r="A21" s="282" t="s">
        <v>73</v>
      </c>
      <c r="B21">
        <v>132</v>
      </c>
      <c r="C21">
        <v>42</v>
      </c>
      <c r="D21">
        <v>353.1</v>
      </c>
      <c r="E21">
        <v>632.5</v>
      </c>
      <c r="F21">
        <v>0</v>
      </c>
      <c r="G21">
        <v>0</v>
      </c>
    </row>
    <row r="22" spans="1:7" ht="15" x14ac:dyDescent="0.25">
      <c r="A22" s="282" t="s">
        <v>74</v>
      </c>
      <c r="B22">
        <v>0</v>
      </c>
      <c r="C22">
        <v>0</v>
      </c>
      <c r="D22">
        <v>123.7</v>
      </c>
      <c r="E22">
        <v>66</v>
      </c>
      <c r="F22">
        <v>0</v>
      </c>
      <c r="G22">
        <v>0</v>
      </c>
    </row>
    <row r="23" spans="1:7" ht="15" x14ac:dyDescent="0.25">
      <c r="A23" s="282" t="s">
        <v>66</v>
      </c>
    </row>
    <row r="24" spans="1:7" ht="15" x14ac:dyDescent="0.25">
      <c r="A24" s="282" t="s">
        <v>75</v>
      </c>
      <c r="B24">
        <v>46</v>
      </c>
      <c r="C24">
        <v>42</v>
      </c>
      <c r="D24">
        <v>65.7</v>
      </c>
      <c r="E24">
        <v>203.5</v>
      </c>
      <c r="F24">
        <v>0</v>
      </c>
      <c r="G24">
        <v>0</v>
      </c>
    </row>
    <row r="25" spans="1:7" ht="15" x14ac:dyDescent="0.25">
      <c r="A25" s="282" t="s">
        <v>76</v>
      </c>
      <c r="B25">
        <v>31</v>
      </c>
      <c r="C25">
        <v>0</v>
      </c>
      <c r="D25">
        <v>0</v>
      </c>
      <c r="E25">
        <v>0</v>
      </c>
      <c r="F25">
        <v>0</v>
      </c>
      <c r="G25">
        <v>0</v>
      </c>
    </row>
    <row r="26" spans="1:7" ht="15" x14ac:dyDescent="0.25">
      <c r="A26" s="282" t="s">
        <v>77</v>
      </c>
      <c r="B26">
        <v>15</v>
      </c>
      <c r="C26">
        <v>42</v>
      </c>
      <c r="D26">
        <v>65.7</v>
      </c>
      <c r="E26">
        <v>203.5</v>
      </c>
      <c r="F26">
        <v>0</v>
      </c>
      <c r="G26">
        <v>0</v>
      </c>
    </row>
    <row r="27" spans="1:7" ht="15" x14ac:dyDescent="0.25">
      <c r="A27" s="282" t="s">
        <v>66</v>
      </c>
    </row>
    <row r="28" spans="1:7" ht="15" x14ac:dyDescent="0.25">
      <c r="A28" s="282" t="s">
        <v>78</v>
      </c>
      <c r="B28">
        <v>577.29999999999995</v>
      </c>
      <c r="C28">
        <v>433.5</v>
      </c>
      <c r="D28">
        <v>739.8</v>
      </c>
      <c r="E28">
        <v>678</v>
      </c>
      <c r="F28">
        <v>10</v>
      </c>
      <c r="G28">
        <v>0</v>
      </c>
    </row>
    <row r="29" spans="1:7" ht="15" x14ac:dyDescent="0.25">
      <c r="A29" s="282" t="s">
        <v>66</v>
      </c>
    </row>
    <row r="30" spans="1:7" ht="15" x14ac:dyDescent="0.25">
      <c r="A30" s="282" t="s">
        <v>79</v>
      </c>
      <c r="B30">
        <v>190.5</v>
      </c>
      <c r="C30">
        <v>317.10000000000002</v>
      </c>
      <c r="D30">
        <v>524.29999999999995</v>
      </c>
      <c r="E30">
        <v>520.79999999999995</v>
      </c>
      <c r="F30">
        <v>0</v>
      </c>
      <c r="G30">
        <v>0</v>
      </c>
    </row>
    <row r="31" spans="1:7" ht="15" x14ac:dyDescent="0.25">
      <c r="A31" s="282" t="s">
        <v>66</v>
      </c>
    </row>
    <row r="32" spans="1:7" ht="15" x14ac:dyDescent="0.25">
      <c r="A32" s="282" t="s">
        <v>80</v>
      </c>
      <c r="B32">
        <v>8663</v>
      </c>
      <c r="C32">
        <v>5638.4</v>
      </c>
      <c r="D32">
        <v>16031.5</v>
      </c>
      <c r="E32">
        <v>16629.3</v>
      </c>
      <c r="F32">
        <v>30</v>
      </c>
      <c r="G32">
        <v>0</v>
      </c>
    </row>
    <row r="33" spans="1:7" ht="15" x14ac:dyDescent="0.25">
      <c r="A33" s="282" t="s">
        <v>66</v>
      </c>
    </row>
    <row r="34" spans="1:7" ht="15" x14ac:dyDescent="0.25">
      <c r="A34" s="282" t="s">
        <v>81</v>
      </c>
      <c r="B34">
        <v>784.1</v>
      </c>
      <c r="C34">
        <v>949.2</v>
      </c>
      <c r="D34">
        <v>1498.2</v>
      </c>
      <c r="E34">
        <v>2080.6999999999998</v>
      </c>
      <c r="F34">
        <v>0</v>
      </c>
      <c r="G34">
        <v>0</v>
      </c>
    </row>
    <row r="35" spans="1:7" ht="15" x14ac:dyDescent="0.25">
      <c r="A35" s="282" t="s">
        <v>82</v>
      </c>
      <c r="B35">
        <v>0.2</v>
      </c>
      <c r="C35">
        <v>0</v>
      </c>
      <c r="D35">
        <v>0.1</v>
      </c>
      <c r="E35">
        <v>0</v>
      </c>
      <c r="F35">
        <v>0</v>
      </c>
      <c r="G35">
        <v>0</v>
      </c>
    </row>
    <row r="36" spans="1:7" ht="15" x14ac:dyDescent="0.25">
      <c r="A36" s="282" t="s">
        <v>83</v>
      </c>
      <c r="B36">
        <v>0</v>
      </c>
      <c r="C36">
        <v>115</v>
      </c>
      <c r="D36">
        <v>117.5</v>
      </c>
      <c r="E36">
        <v>346.3</v>
      </c>
      <c r="F36">
        <v>0</v>
      </c>
      <c r="G36">
        <v>0</v>
      </c>
    </row>
    <row r="37" spans="1:7" ht="15" x14ac:dyDescent="0.25">
      <c r="A37" s="282" t="s">
        <v>85</v>
      </c>
      <c r="B37">
        <v>1.1000000000000001</v>
      </c>
      <c r="C37">
        <v>0</v>
      </c>
      <c r="D37">
        <v>1.4</v>
      </c>
      <c r="E37">
        <v>0</v>
      </c>
      <c r="F37">
        <v>0</v>
      </c>
      <c r="G37">
        <v>0</v>
      </c>
    </row>
    <row r="38" spans="1:7" ht="15" x14ac:dyDescent="0.25">
      <c r="A38" s="282" t="s">
        <v>86</v>
      </c>
      <c r="B38">
        <v>1.9</v>
      </c>
      <c r="C38">
        <v>0.7</v>
      </c>
      <c r="D38">
        <v>2</v>
      </c>
      <c r="E38">
        <v>0.8</v>
      </c>
      <c r="F38">
        <v>0</v>
      </c>
      <c r="G38">
        <v>0</v>
      </c>
    </row>
    <row r="39" spans="1:7" ht="15" x14ac:dyDescent="0.25">
      <c r="A39" s="282" t="s">
        <v>87</v>
      </c>
      <c r="B39" t="s">
        <v>84</v>
      </c>
      <c r="C39">
        <v>0.4</v>
      </c>
      <c r="D39">
        <v>0.2</v>
      </c>
      <c r="E39">
        <v>0</v>
      </c>
      <c r="F39">
        <v>0</v>
      </c>
      <c r="G39">
        <v>0</v>
      </c>
    </row>
    <row r="40" spans="1:7" ht="15" x14ac:dyDescent="0.25">
      <c r="A40" s="282" t="s">
        <v>88</v>
      </c>
      <c r="B40">
        <v>201.6</v>
      </c>
      <c r="C40">
        <v>218.9</v>
      </c>
      <c r="D40">
        <v>417.8</v>
      </c>
      <c r="E40">
        <v>399.2</v>
      </c>
      <c r="F40">
        <v>0</v>
      </c>
      <c r="G40">
        <v>0</v>
      </c>
    </row>
    <row r="41" spans="1:7" ht="15" x14ac:dyDescent="0.25">
      <c r="A41" s="282" t="s">
        <v>89</v>
      </c>
      <c r="B41">
        <v>0</v>
      </c>
      <c r="C41">
        <v>0</v>
      </c>
      <c r="D41">
        <v>44.1</v>
      </c>
      <c r="E41">
        <v>0</v>
      </c>
      <c r="F41">
        <v>0</v>
      </c>
      <c r="G41">
        <v>0</v>
      </c>
    </row>
    <row r="42" spans="1:7" ht="15" x14ac:dyDescent="0.25">
      <c r="A42" s="282" t="s">
        <v>90</v>
      </c>
      <c r="B42">
        <v>29.5</v>
      </c>
      <c r="C42">
        <v>0</v>
      </c>
      <c r="D42">
        <v>0</v>
      </c>
      <c r="E42">
        <v>0</v>
      </c>
      <c r="F42">
        <v>0</v>
      </c>
      <c r="G42">
        <v>0</v>
      </c>
    </row>
    <row r="43" spans="1:7" ht="15" x14ac:dyDescent="0.25">
      <c r="A43" s="282" t="s">
        <v>91</v>
      </c>
      <c r="B43">
        <v>42</v>
      </c>
      <c r="C43">
        <v>38.700000000000003</v>
      </c>
      <c r="D43">
        <v>341.4</v>
      </c>
      <c r="E43">
        <v>224.8</v>
      </c>
      <c r="F43">
        <v>0</v>
      </c>
      <c r="G43">
        <v>0</v>
      </c>
    </row>
    <row r="44" spans="1:7" ht="15" x14ac:dyDescent="0.25">
      <c r="A44" s="282" t="s">
        <v>92</v>
      </c>
      <c r="B44">
        <v>0</v>
      </c>
      <c r="C44">
        <v>0</v>
      </c>
      <c r="D44">
        <v>12</v>
      </c>
      <c r="E44">
        <v>13.2</v>
      </c>
      <c r="F44">
        <v>0</v>
      </c>
      <c r="G44">
        <v>0</v>
      </c>
    </row>
    <row r="45" spans="1:7" ht="15" x14ac:dyDescent="0.25">
      <c r="A45" s="282" t="s">
        <v>93</v>
      </c>
      <c r="B45">
        <v>52</v>
      </c>
      <c r="C45">
        <v>56.1</v>
      </c>
      <c r="D45">
        <v>62.3</v>
      </c>
      <c r="E45">
        <v>108.2</v>
      </c>
      <c r="F45">
        <v>0</v>
      </c>
      <c r="G45">
        <v>0</v>
      </c>
    </row>
    <row r="46" spans="1:7" ht="15" x14ac:dyDescent="0.25">
      <c r="A46" s="282" t="s">
        <v>94</v>
      </c>
      <c r="B46">
        <v>4</v>
      </c>
      <c r="C46">
        <v>21.1</v>
      </c>
      <c r="D46">
        <v>6</v>
      </c>
      <c r="E46">
        <v>6.8</v>
      </c>
      <c r="F46">
        <v>0</v>
      </c>
      <c r="G46">
        <v>0</v>
      </c>
    </row>
    <row r="47" spans="1:7" ht="15" x14ac:dyDescent="0.25">
      <c r="A47" s="282" t="s">
        <v>95</v>
      </c>
      <c r="B47">
        <v>297</v>
      </c>
      <c r="C47">
        <v>242</v>
      </c>
      <c r="D47">
        <v>206.1</v>
      </c>
      <c r="E47">
        <v>332.2</v>
      </c>
      <c r="F47">
        <v>0</v>
      </c>
      <c r="G47">
        <v>0</v>
      </c>
    </row>
    <row r="48" spans="1:7" ht="15" x14ac:dyDescent="0.25">
      <c r="A48" s="282" t="s">
        <v>96</v>
      </c>
      <c r="B48">
        <v>6.7</v>
      </c>
      <c r="C48">
        <v>24</v>
      </c>
      <c r="D48">
        <v>16.8</v>
      </c>
      <c r="E48">
        <v>8.1</v>
      </c>
      <c r="F48">
        <v>0</v>
      </c>
      <c r="G48">
        <v>0</v>
      </c>
    </row>
    <row r="49" spans="1:7" ht="15" x14ac:dyDescent="0.25">
      <c r="A49" s="282" t="s">
        <v>98</v>
      </c>
      <c r="B49">
        <v>0</v>
      </c>
      <c r="C49">
        <v>0.2</v>
      </c>
      <c r="D49">
        <v>56.4</v>
      </c>
      <c r="E49">
        <v>61.5</v>
      </c>
      <c r="F49">
        <v>0</v>
      </c>
      <c r="G49">
        <v>0</v>
      </c>
    </row>
    <row r="50" spans="1:7" ht="15" x14ac:dyDescent="0.25">
      <c r="A50" s="282" t="s">
        <v>99</v>
      </c>
      <c r="B50">
        <v>7.7</v>
      </c>
      <c r="C50">
        <v>66.8</v>
      </c>
      <c r="D50">
        <v>0.7</v>
      </c>
      <c r="E50">
        <v>2.6</v>
      </c>
      <c r="F50">
        <v>0</v>
      </c>
      <c r="G50">
        <v>0</v>
      </c>
    </row>
    <row r="51" spans="1:7" ht="15" x14ac:dyDescent="0.25">
      <c r="A51" s="282" t="s">
        <v>100</v>
      </c>
      <c r="B51">
        <v>58.3</v>
      </c>
      <c r="C51">
        <v>66.5</v>
      </c>
      <c r="D51">
        <v>53.1</v>
      </c>
      <c r="E51">
        <v>406.3</v>
      </c>
      <c r="F51">
        <v>0</v>
      </c>
      <c r="G51">
        <v>0</v>
      </c>
    </row>
    <row r="52" spans="1:7" ht="15" x14ac:dyDescent="0.25">
      <c r="A52" s="282" t="s">
        <v>101</v>
      </c>
      <c r="B52">
        <v>82</v>
      </c>
      <c r="C52">
        <v>98.8</v>
      </c>
      <c r="D52">
        <v>160.4</v>
      </c>
      <c r="E52">
        <v>170.7</v>
      </c>
      <c r="F52">
        <v>0</v>
      </c>
      <c r="G52">
        <v>0</v>
      </c>
    </row>
    <row r="53" spans="1:7" ht="15" x14ac:dyDescent="0.25">
      <c r="A53" s="282" t="s">
        <v>66</v>
      </c>
    </row>
    <row r="54" spans="1:7" ht="15" x14ac:dyDescent="0.25">
      <c r="A54" s="282" t="s">
        <v>102</v>
      </c>
      <c r="B54">
        <v>493</v>
      </c>
      <c r="C54">
        <v>738.1</v>
      </c>
      <c r="D54">
        <v>724.8</v>
      </c>
      <c r="E54">
        <v>1259.5999999999999</v>
      </c>
      <c r="F54">
        <v>0</v>
      </c>
      <c r="G54">
        <v>0</v>
      </c>
    </row>
    <row r="55" spans="1:7" ht="15" x14ac:dyDescent="0.25">
      <c r="A55" s="282" t="s">
        <v>103</v>
      </c>
      <c r="B55">
        <v>120</v>
      </c>
      <c r="C55">
        <v>42</v>
      </c>
      <c r="D55">
        <v>179.6</v>
      </c>
      <c r="E55">
        <v>19.5</v>
      </c>
      <c r="F55">
        <v>0</v>
      </c>
      <c r="G55">
        <v>0</v>
      </c>
    </row>
    <row r="56" spans="1:7" ht="15" x14ac:dyDescent="0.25">
      <c r="A56" s="282" t="s">
        <v>104</v>
      </c>
      <c r="B56">
        <v>277</v>
      </c>
      <c r="C56">
        <v>626</v>
      </c>
      <c r="D56">
        <v>468.9</v>
      </c>
      <c r="E56">
        <v>1124.5999999999999</v>
      </c>
      <c r="F56">
        <v>0</v>
      </c>
      <c r="G56">
        <v>0</v>
      </c>
    </row>
    <row r="57" spans="1:7" ht="15" x14ac:dyDescent="0.25">
      <c r="A57" s="282" t="s">
        <v>257</v>
      </c>
      <c r="B57">
        <v>0</v>
      </c>
      <c r="C57">
        <v>0.1</v>
      </c>
      <c r="D57">
        <v>0</v>
      </c>
      <c r="E57">
        <v>0.1</v>
      </c>
      <c r="F57">
        <v>0</v>
      </c>
      <c r="G57">
        <v>0</v>
      </c>
    </row>
    <row r="58" spans="1:7" ht="15" x14ac:dyDescent="0.25">
      <c r="A58" s="282" t="s">
        <v>105</v>
      </c>
      <c r="B58">
        <v>6</v>
      </c>
      <c r="C58">
        <v>10</v>
      </c>
      <c r="D58">
        <v>6.6</v>
      </c>
      <c r="E58">
        <v>0</v>
      </c>
      <c r="F58">
        <v>0</v>
      </c>
      <c r="G58">
        <v>0</v>
      </c>
    </row>
    <row r="59" spans="1:7" ht="15" x14ac:dyDescent="0.25">
      <c r="A59" s="282" t="s">
        <v>258</v>
      </c>
      <c r="B59">
        <v>0</v>
      </c>
      <c r="C59">
        <v>0</v>
      </c>
      <c r="D59">
        <v>0</v>
      </c>
      <c r="E59">
        <v>0.1</v>
      </c>
      <c r="F59">
        <v>0</v>
      </c>
      <c r="G59">
        <v>0</v>
      </c>
    </row>
    <row r="60" spans="1:7" ht="15" x14ac:dyDescent="0.25">
      <c r="A60" s="282" t="s">
        <v>107</v>
      </c>
      <c r="B60">
        <v>90</v>
      </c>
      <c r="C60">
        <v>60</v>
      </c>
      <c r="D60">
        <v>69.7</v>
      </c>
      <c r="E60">
        <v>115.3</v>
      </c>
      <c r="F60">
        <v>0</v>
      </c>
      <c r="G60">
        <v>0</v>
      </c>
    </row>
    <row r="61" spans="1:7" ht="15" x14ac:dyDescent="0.25">
      <c r="A61" s="282" t="s">
        <v>66</v>
      </c>
    </row>
    <row r="62" spans="1:7" ht="15" x14ac:dyDescent="0.25">
      <c r="A62" s="282" t="s">
        <v>108</v>
      </c>
      <c r="B62">
        <v>1990.8</v>
      </c>
      <c r="C62">
        <v>1353.7</v>
      </c>
      <c r="D62">
        <v>1723.6</v>
      </c>
      <c r="E62">
        <v>1769.6</v>
      </c>
      <c r="F62">
        <v>0</v>
      </c>
      <c r="G62">
        <v>0</v>
      </c>
    </row>
    <row r="63" spans="1:7" ht="15" x14ac:dyDescent="0.25">
      <c r="A63" s="282" t="s">
        <v>109</v>
      </c>
      <c r="B63">
        <v>6.6</v>
      </c>
      <c r="C63">
        <v>3.5</v>
      </c>
      <c r="D63">
        <v>6.5</v>
      </c>
      <c r="E63">
        <v>7</v>
      </c>
      <c r="F63">
        <v>0</v>
      </c>
      <c r="G63">
        <v>0</v>
      </c>
    </row>
    <row r="64" spans="1:7" ht="15" x14ac:dyDescent="0.25">
      <c r="A64" s="282" t="s">
        <v>111</v>
      </c>
      <c r="B64">
        <v>110.5</v>
      </c>
      <c r="C64">
        <v>49.5</v>
      </c>
      <c r="D64">
        <v>73</v>
      </c>
      <c r="E64">
        <v>75</v>
      </c>
      <c r="F64">
        <v>0</v>
      </c>
      <c r="G64">
        <v>0</v>
      </c>
    </row>
    <row r="65" spans="1:7" ht="15" x14ac:dyDescent="0.25">
      <c r="A65" s="282" t="s">
        <v>112</v>
      </c>
      <c r="B65">
        <v>23.9</v>
      </c>
      <c r="C65">
        <v>10.6</v>
      </c>
      <c r="D65">
        <v>42.3</v>
      </c>
      <c r="E65">
        <v>28.4</v>
      </c>
      <c r="F65">
        <v>0</v>
      </c>
      <c r="G65">
        <v>0</v>
      </c>
    </row>
    <row r="66" spans="1:7" ht="15" x14ac:dyDescent="0.25">
      <c r="A66" s="282" t="s">
        <v>113</v>
      </c>
      <c r="B66">
        <v>51.6</v>
      </c>
      <c r="C66">
        <v>28</v>
      </c>
      <c r="D66">
        <v>51</v>
      </c>
      <c r="E66">
        <v>92.8</v>
      </c>
      <c r="F66">
        <v>0</v>
      </c>
      <c r="G66">
        <v>0</v>
      </c>
    </row>
    <row r="67" spans="1:7" ht="15" x14ac:dyDescent="0.25">
      <c r="A67" s="282" t="s">
        <v>114</v>
      </c>
      <c r="B67">
        <v>21.6</v>
      </c>
      <c r="C67">
        <v>3.8</v>
      </c>
      <c r="D67">
        <v>0</v>
      </c>
      <c r="E67">
        <v>8.1</v>
      </c>
      <c r="F67">
        <v>0</v>
      </c>
      <c r="G67">
        <v>0</v>
      </c>
    </row>
    <row r="68" spans="1:7" ht="15" x14ac:dyDescent="0.25">
      <c r="A68" s="282" t="s">
        <v>115</v>
      </c>
      <c r="B68">
        <v>5</v>
      </c>
      <c r="C68">
        <v>10.5</v>
      </c>
      <c r="D68">
        <v>8.8000000000000007</v>
      </c>
      <c r="E68">
        <v>6.1</v>
      </c>
      <c r="F68">
        <v>0</v>
      </c>
      <c r="G68">
        <v>0</v>
      </c>
    </row>
    <row r="69" spans="1:7" ht="15" x14ac:dyDescent="0.25">
      <c r="A69" s="282" t="s">
        <v>116</v>
      </c>
      <c r="B69">
        <v>0</v>
      </c>
      <c r="C69">
        <v>6.9</v>
      </c>
      <c r="D69">
        <v>1.7</v>
      </c>
      <c r="E69">
        <v>0</v>
      </c>
      <c r="F69">
        <v>0</v>
      </c>
      <c r="G69">
        <v>0</v>
      </c>
    </row>
    <row r="70" spans="1:7" ht="15" x14ac:dyDescent="0.25">
      <c r="A70" s="282" t="s">
        <v>117</v>
      </c>
      <c r="B70">
        <v>1727.5</v>
      </c>
      <c r="C70">
        <v>1185.5999999999999</v>
      </c>
      <c r="D70">
        <v>1516.4</v>
      </c>
      <c r="E70">
        <v>1491.3</v>
      </c>
      <c r="F70">
        <v>0</v>
      </c>
      <c r="G70">
        <v>0</v>
      </c>
    </row>
    <row r="71" spans="1:7" ht="15" x14ac:dyDescent="0.25">
      <c r="A71" s="282" t="s">
        <v>118</v>
      </c>
      <c r="B71">
        <v>11.5</v>
      </c>
      <c r="C71">
        <v>17.2</v>
      </c>
      <c r="D71">
        <v>13.4</v>
      </c>
      <c r="E71">
        <v>5.4</v>
      </c>
      <c r="F71">
        <v>0</v>
      </c>
      <c r="G71">
        <v>0</v>
      </c>
    </row>
    <row r="72" spans="1:7" ht="15" x14ac:dyDescent="0.25">
      <c r="A72" s="282" t="s">
        <v>119</v>
      </c>
      <c r="B72">
        <v>30</v>
      </c>
      <c r="C72">
        <v>38</v>
      </c>
      <c r="D72">
        <v>0</v>
      </c>
      <c r="E72">
        <v>0</v>
      </c>
      <c r="F72">
        <v>0</v>
      </c>
      <c r="G72">
        <v>0</v>
      </c>
    </row>
    <row r="73" spans="1:7" ht="15" x14ac:dyDescent="0.25">
      <c r="A73" s="282" t="s">
        <v>120</v>
      </c>
      <c r="B73">
        <v>0</v>
      </c>
      <c r="C73" t="s">
        <v>84</v>
      </c>
      <c r="D73">
        <v>0</v>
      </c>
      <c r="E73">
        <v>0</v>
      </c>
      <c r="F73">
        <v>0</v>
      </c>
      <c r="G73">
        <v>0</v>
      </c>
    </row>
    <row r="74" spans="1:7" ht="15" x14ac:dyDescent="0.25">
      <c r="A74" s="282" t="s">
        <v>121</v>
      </c>
      <c r="B74">
        <v>2.6</v>
      </c>
      <c r="C74">
        <v>0</v>
      </c>
      <c r="D74">
        <v>10.6</v>
      </c>
      <c r="E74">
        <v>55.6</v>
      </c>
      <c r="F74">
        <v>0</v>
      </c>
      <c r="G74">
        <v>0</v>
      </c>
    </row>
    <row r="75" spans="1:7" ht="15" x14ac:dyDescent="0.25">
      <c r="A75" s="282" t="s">
        <v>62</v>
      </c>
      <c r="B75" t="s">
        <v>63</v>
      </c>
      <c r="C75" t="s">
        <v>64</v>
      </c>
      <c r="D75" t="s">
        <v>63</v>
      </c>
      <c r="E75" t="s">
        <v>63</v>
      </c>
      <c r="F75" t="s">
        <v>63</v>
      </c>
      <c r="G75" t="s">
        <v>65</v>
      </c>
    </row>
    <row r="76" spans="1:7" ht="15" x14ac:dyDescent="0.25">
      <c r="A76" s="282" t="s">
        <v>122</v>
      </c>
      <c r="B76">
        <v>12912.4</v>
      </c>
      <c r="C76">
        <v>9554</v>
      </c>
      <c r="D76">
        <v>23019.1</v>
      </c>
      <c r="E76">
        <v>25357.599999999999</v>
      </c>
      <c r="F76">
        <v>40</v>
      </c>
      <c r="G76">
        <v>0</v>
      </c>
    </row>
    <row r="77" spans="1:7" ht="15" x14ac:dyDescent="0.25">
      <c r="A77" s="282" t="s">
        <v>123</v>
      </c>
      <c r="B77">
        <v>5885.8</v>
      </c>
      <c r="C77">
        <v>5137</v>
      </c>
      <c r="D77">
        <v>0</v>
      </c>
      <c r="E77">
        <v>0</v>
      </c>
      <c r="F77">
        <v>0</v>
      </c>
      <c r="G77">
        <v>0</v>
      </c>
    </row>
    <row r="78" spans="1:7" ht="15" x14ac:dyDescent="0.25">
      <c r="A78" s="282" t="s">
        <v>62</v>
      </c>
      <c r="B78" t="s">
        <v>63</v>
      </c>
      <c r="C78" t="s">
        <v>64</v>
      </c>
      <c r="D78" t="s">
        <v>63</v>
      </c>
      <c r="E78" t="s">
        <v>63</v>
      </c>
      <c r="F78" t="s">
        <v>63</v>
      </c>
      <c r="G78" t="s">
        <v>65</v>
      </c>
    </row>
    <row r="79" spans="1:7" ht="15" x14ac:dyDescent="0.25">
      <c r="A79" s="282" t="s">
        <v>124</v>
      </c>
      <c r="B79">
        <v>18798.2</v>
      </c>
      <c r="C79">
        <v>14691</v>
      </c>
      <c r="D79">
        <v>23019.1</v>
      </c>
      <c r="E79">
        <v>25357.599999999999</v>
      </c>
      <c r="F79">
        <v>40</v>
      </c>
      <c r="G79">
        <v>0</v>
      </c>
    </row>
    <row r="80" spans="1:7" ht="15" x14ac:dyDescent="0.25">
      <c r="A80" s="282" t="s">
        <v>125</v>
      </c>
      <c r="B80" t="s">
        <v>42</v>
      </c>
      <c r="C80" t="s">
        <v>42</v>
      </c>
      <c r="D80">
        <v>1.5</v>
      </c>
      <c r="E80">
        <v>34.700000000000003</v>
      </c>
      <c r="F80" t="s">
        <v>42</v>
      </c>
      <c r="G80" t="s">
        <v>42</v>
      </c>
    </row>
    <row r="81" spans="1:7" ht="15" x14ac:dyDescent="0.25">
      <c r="A81" s="282" t="s">
        <v>126</v>
      </c>
      <c r="B81">
        <v>0.3</v>
      </c>
      <c r="C81">
        <v>0</v>
      </c>
      <c r="D81" t="s">
        <v>42</v>
      </c>
      <c r="E81" t="s">
        <v>42</v>
      </c>
      <c r="F81">
        <v>0</v>
      </c>
      <c r="G81">
        <v>0</v>
      </c>
    </row>
    <row r="82" spans="1:7" ht="15" x14ac:dyDescent="0.25">
      <c r="A82" s="282" t="s">
        <v>62</v>
      </c>
      <c r="B82" t="s">
        <v>63</v>
      </c>
      <c r="C82" t="s">
        <v>64</v>
      </c>
      <c r="D82" t="s">
        <v>63</v>
      </c>
      <c r="E82" t="s">
        <v>63</v>
      </c>
      <c r="F82" t="s">
        <v>63</v>
      </c>
      <c r="G82" t="s">
        <v>65</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3184-F868-4A59-8BE0-451BD7B3FAA1}">
  <dimension ref="A1:G80"/>
  <sheetViews>
    <sheetView topLeftCell="A4" workbookViewId="0">
      <selection activeCell="B7" sqref="B7"/>
    </sheetView>
  </sheetViews>
  <sheetFormatPr defaultRowHeight="13.2" x14ac:dyDescent="0.25"/>
  <cols>
    <col min="1" max="1" width="17.6640625" customWidth="1"/>
    <col min="2" max="2" width="12.33203125" customWidth="1"/>
    <col min="3" max="3" width="11.33203125" customWidth="1"/>
    <col min="4" max="4" width="12.109375" customWidth="1"/>
    <col min="5" max="5" width="11.5546875" customWidth="1"/>
    <col min="6" max="6" width="11.6640625" customWidth="1"/>
  </cols>
  <sheetData>
    <row r="1" spans="1:7" ht="15" x14ac:dyDescent="0.25">
      <c r="A1" s="282" t="s">
        <v>47</v>
      </c>
    </row>
    <row r="2" spans="1:7" ht="15" x14ac:dyDescent="0.25">
      <c r="A2" s="282" t="s">
        <v>48</v>
      </c>
    </row>
    <row r="3" spans="1:7" ht="15" x14ac:dyDescent="0.25">
      <c r="A3" s="282" t="s">
        <v>302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167.8</v>
      </c>
      <c r="C12">
        <v>82</v>
      </c>
      <c r="D12">
        <v>1689.9</v>
      </c>
      <c r="E12">
        <v>2018.2</v>
      </c>
      <c r="F12">
        <v>0</v>
      </c>
      <c r="G12">
        <v>0</v>
      </c>
    </row>
    <row r="13" spans="1:7" ht="15" x14ac:dyDescent="0.25">
      <c r="A13" s="282" t="s">
        <v>253</v>
      </c>
      <c r="B13">
        <v>0</v>
      </c>
      <c r="C13">
        <v>0</v>
      </c>
      <c r="D13">
        <v>0</v>
      </c>
      <c r="E13">
        <v>1.3</v>
      </c>
      <c r="F13">
        <v>0</v>
      </c>
      <c r="G13">
        <v>0</v>
      </c>
    </row>
    <row r="14" spans="1:7" ht="15" x14ac:dyDescent="0.25">
      <c r="A14" s="282" t="s">
        <v>254</v>
      </c>
      <c r="B14">
        <v>0</v>
      </c>
      <c r="C14">
        <v>0</v>
      </c>
      <c r="D14">
        <v>0</v>
      </c>
      <c r="E14">
        <v>23.6</v>
      </c>
      <c r="F14">
        <v>0</v>
      </c>
      <c r="G14">
        <v>0</v>
      </c>
    </row>
    <row r="15" spans="1:7" ht="15" x14ac:dyDescent="0.25">
      <c r="A15" s="282" t="s">
        <v>68</v>
      </c>
      <c r="B15">
        <v>0</v>
      </c>
      <c r="C15">
        <v>0</v>
      </c>
      <c r="D15">
        <v>431.8</v>
      </c>
      <c r="E15">
        <v>464.7</v>
      </c>
      <c r="F15">
        <v>0</v>
      </c>
      <c r="G15">
        <v>0</v>
      </c>
    </row>
    <row r="16" spans="1:7" ht="15" x14ac:dyDescent="0.25">
      <c r="A16" s="282" t="s">
        <v>69</v>
      </c>
      <c r="B16">
        <v>0</v>
      </c>
      <c r="C16">
        <v>0</v>
      </c>
      <c r="D16">
        <v>20.2</v>
      </c>
      <c r="E16">
        <v>22</v>
      </c>
      <c r="F16">
        <v>0</v>
      </c>
      <c r="G16">
        <v>0</v>
      </c>
    </row>
    <row r="17" spans="1:7" ht="15" x14ac:dyDescent="0.25">
      <c r="A17" s="282" t="s">
        <v>70</v>
      </c>
      <c r="B17">
        <v>20</v>
      </c>
      <c r="C17">
        <v>0</v>
      </c>
      <c r="D17">
        <v>98.1</v>
      </c>
      <c r="E17">
        <v>127</v>
      </c>
      <c r="F17">
        <v>0</v>
      </c>
      <c r="G17">
        <v>0</v>
      </c>
    </row>
    <row r="18" spans="1:7" ht="15" x14ac:dyDescent="0.25">
      <c r="A18" s="282" t="s">
        <v>71</v>
      </c>
      <c r="B18">
        <v>0</v>
      </c>
      <c r="C18">
        <v>0</v>
      </c>
      <c r="D18">
        <v>576.70000000000005</v>
      </c>
      <c r="E18">
        <v>554.9</v>
      </c>
      <c r="F18">
        <v>0</v>
      </c>
      <c r="G18">
        <v>0</v>
      </c>
    </row>
    <row r="19" spans="1:7" ht="15" x14ac:dyDescent="0.25">
      <c r="A19" s="282" t="s">
        <v>72</v>
      </c>
      <c r="B19">
        <v>15.8</v>
      </c>
      <c r="C19">
        <v>40</v>
      </c>
      <c r="D19">
        <v>86.3</v>
      </c>
      <c r="E19">
        <v>171.2</v>
      </c>
      <c r="F19">
        <v>0</v>
      </c>
      <c r="G19">
        <v>0</v>
      </c>
    </row>
    <row r="20" spans="1:7" ht="15" x14ac:dyDescent="0.25">
      <c r="A20" s="282" t="s">
        <v>256</v>
      </c>
      <c r="B20">
        <v>0</v>
      </c>
      <c r="C20">
        <v>0</v>
      </c>
      <c r="D20">
        <v>0</v>
      </c>
      <c r="E20">
        <v>35</v>
      </c>
      <c r="F20">
        <v>0</v>
      </c>
      <c r="G20">
        <v>0</v>
      </c>
    </row>
    <row r="21" spans="1:7" ht="15" x14ac:dyDescent="0.25">
      <c r="A21" s="282" t="s">
        <v>73</v>
      </c>
      <c r="B21">
        <v>132</v>
      </c>
      <c r="C21">
        <v>42</v>
      </c>
      <c r="D21">
        <v>353.1</v>
      </c>
      <c r="E21">
        <v>552.5</v>
      </c>
      <c r="F21">
        <v>0</v>
      </c>
      <c r="G21">
        <v>0</v>
      </c>
    </row>
    <row r="22" spans="1:7" ht="15" x14ac:dyDescent="0.25">
      <c r="A22" s="282" t="s">
        <v>74</v>
      </c>
      <c r="B22">
        <v>0</v>
      </c>
      <c r="C22">
        <v>0</v>
      </c>
      <c r="D22">
        <v>123.7</v>
      </c>
      <c r="E22">
        <v>66</v>
      </c>
      <c r="F22">
        <v>0</v>
      </c>
      <c r="G22">
        <v>0</v>
      </c>
    </row>
    <row r="23" spans="1:7" ht="15" x14ac:dyDescent="0.25">
      <c r="A23" s="282" t="s">
        <v>66</v>
      </c>
    </row>
    <row r="24" spans="1:7" ht="15" x14ac:dyDescent="0.25">
      <c r="A24" s="282" t="s">
        <v>75</v>
      </c>
      <c r="B24">
        <v>46</v>
      </c>
      <c r="C24">
        <v>0</v>
      </c>
      <c r="D24">
        <v>65.7</v>
      </c>
      <c r="E24">
        <v>203.5</v>
      </c>
      <c r="F24">
        <v>0</v>
      </c>
      <c r="G24">
        <v>0</v>
      </c>
    </row>
    <row r="25" spans="1:7" ht="15" x14ac:dyDescent="0.25">
      <c r="A25" s="282" t="s">
        <v>76</v>
      </c>
      <c r="B25">
        <v>31</v>
      </c>
      <c r="C25">
        <v>0</v>
      </c>
      <c r="D25">
        <v>0</v>
      </c>
      <c r="E25">
        <v>0</v>
      </c>
      <c r="F25">
        <v>0</v>
      </c>
      <c r="G25">
        <v>0</v>
      </c>
    </row>
    <row r="26" spans="1:7" ht="15" x14ac:dyDescent="0.25">
      <c r="A26" s="282" t="s">
        <v>77</v>
      </c>
      <c r="B26">
        <v>15</v>
      </c>
      <c r="C26">
        <v>0</v>
      </c>
      <c r="D26">
        <v>65.7</v>
      </c>
      <c r="E26">
        <v>203.5</v>
      </c>
      <c r="F26">
        <v>0</v>
      </c>
      <c r="G26">
        <v>0</v>
      </c>
    </row>
    <row r="27" spans="1:7" ht="15" x14ac:dyDescent="0.25">
      <c r="A27" s="282" t="s">
        <v>66</v>
      </c>
    </row>
    <row r="28" spans="1:7" ht="15" x14ac:dyDescent="0.25">
      <c r="A28" s="282" t="s">
        <v>78</v>
      </c>
      <c r="B28">
        <v>547.6</v>
      </c>
      <c r="C28">
        <v>448.1</v>
      </c>
      <c r="D28">
        <v>646.29999999999995</v>
      </c>
      <c r="E28">
        <v>620.4</v>
      </c>
      <c r="F28">
        <v>10</v>
      </c>
      <c r="G28">
        <v>0</v>
      </c>
    </row>
    <row r="29" spans="1:7" ht="15" x14ac:dyDescent="0.25">
      <c r="A29" s="282" t="s">
        <v>66</v>
      </c>
    </row>
    <row r="30" spans="1:7" ht="15" x14ac:dyDescent="0.25">
      <c r="A30" s="282" t="s">
        <v>79</v>
      </c>
      <c r="B30">
        <v>256.39999999999998</v>
      </c>
      <c r="C30">
        <v>349.4</v>
      </c>
      <c r="D30">
        <v>454.7</v>
      </c>
      <c r="E30">
        <v>488.2</v>
      </c>
      <c r="F30">
        <v>0</v>
      </c>
      <c r="G30">
        <v>0</v>
      </c>
    </row>
    <row r="31" spans="1:7" ht="15" x14ac:dyDescent="0.25">
      <c r="A31" s="282" t="s">
        <v>66</v>
      </c>
    </row>
    <row r="32" spans="1:7" ht="15" x14ac:dyDescent="0.25">
      <c r="A32" s="282" t="s">
        <v>80</v>
      </c>
      <c r="B32">
        <v>8469.2999999999993</v>
      </c>
      <c r="C32">
        <v>5690.3</v>
      </c>
      <c r="D32">
        <v>14972.5</v>
      </c>
      <c r="E32">
        <v>15591.6</v>
      </c>
      <c r="F32">
        <v>30</v>
      </c>
      <c r="G32">
        <v>0</v>
      </c>
    </row>
    <row r="33" spans="1:7" ht="15" x14ac:dyDescent="0.25">
      <c r="A33" s="282" t="s">
        <v>66</v>
      </c>
    </row>
    <row r="34" spans="1:7" ht="15" x14ac:dyDescent="0.25">
      <c r="A34" s="282" t="s">
        <v>81</v>
      </c>
      <c r="B34">
        <v>829.8</v>
      </c>
      <c r="C34">
        <v>943.4</v>
      </c>
      <c r="D34">
        <v>1154.8</v>
      </c>
      <c r="E34">
        <v>1864.1</v>
      </c>
      <c r="F34">
        <v>0</v>
      </c>
      <c r="G34">
        <v>0</v>
      </c>
    </row>
    <row r="35" spans="1:7" ht="15" x14ac:dyDescent="0.25">
      <c r="A35" s="282" t="s">
        <v>82</v>
      </c>
      <c r="B35">
        <v>0.2</v>
      </c>
      <c r="C35">
        <v>0</v>
      </c>
      <c r="D35">
        <v>0.1</v>
      </c>
      <c r="E35">
        <v>0</v>
      </c>
      <c r="F35">
        <v>0</v>
      </c>
      <c r="G35">
        <v>0</v>
      </c>
    </row>
    <row r="36" spans="1:7" ht="15" x14ac:dyDescent="0.25">
      <c r="A36" s="282" t="s">
        <v>83</v>
      </c>
      <c r="B36">
        <v>55</v>
      </c>
      <c r="C36">
        <v>172</v>
      </c>
      <c r="D36">
        <v>0</v>
      </c>
      <c r="E36">
        <v>285.60000000000002</v>
      </c>
      <c r="F36">
        <v>0</v>
      </c>
      <c r="G36">
        <v>0</v>
      </c>
    </row>
    <row r="37" spans="1:7" ht="15" x14ac:dyDescent="0.25">
      <c r="A37" s="282" t="s">
        <v>85</v>
      </c>
      <c r="B37">
        <v>1.1000000000000001</v>
      </c>
      <c r="C37">
        <v>0</v>
      </c>
      <c r="D37">
        <v>1.4</v>
      </c>
      <c r="E37">
        <v>0</v>
      </c>
      <c r="F37">
        <v>0</v>
      </c>
      <c r="G37">
        <v>0</v>
      </c>
    </row>
    <row r="38" spans="1:7" ht="15" x14ac:dyDescent="0.25">
      <c r="A38" s="282" t="s">
        <v>86</v>
      </c>
      <c r="B38">
        <v>2.2999999999999998</v>
      </c>
      <c r="C38">
        <v>0.7</v>
      </c>
      <c r="D38">
        <v>1.6</v>
      </c>
      <c r="E38">
        <v>0.8</v>
      </c>
      <c r="F38">
        <v>0</v>
      </c>
      <c r="G38">
        <v>0</v>
      </c>
    </row>
    <row r="39" spans="1:7" ht="15" x14ac:dyDescent="0.25">
      <c r="A39" s="282" t="s">
        <v>87</v>
      </c>
      <c r="B39" t="s">
        <v>84</v>
      </c>
      <c r="C39">
        <v>0.4</v>
      </c>
      <c r="D39">
        <v>0.2</v>
      </c>
      <c r="E39">
        <v>0</v>
      </c>
      <c r="F39">
        <v>0</v>
      </c>
      <c r="G39">
        <v>0</v>
      </c>
    </row>
    <row r="40" spans="1:7" ht="15" x14ac:dyDescent="0.25">
      <c r="A40" s="282" t="s">
        <v>88</v>
      </c>
      <c r="B40">
        <v>178.4</v>
      </c>
      <c r="C40">
        <v>225.5</v>
      </c>
      <c r="D40">
        <v>402.6</v>
      </c>
      <c r="E40">
        <v>388.3</v>
      </c>
      <c r="F40">
        <v>0</v>
      </c>
      <c r="G40">
        <v>0</v>
      </c>
    </row>
    <row r="41" spans="1:7" ht="15" x14ac:dyDescent="0.25">
      <c r="A41" s="282" t="s">
        <v>89</v>
      </c>
      <c r="B41">
        <v>0</v>
      </c>
      <c r="C41">
        <v>0</v>
      </c>
      <c r="D41">
        <v>44.1</v>
      </c>
      <c r="E41">
        <v>0</v>
      </c>
      <c r="F41">
        <v>0</v>
      </c>
      <c r="G41">
        <v>0</v>
      </c>
    </row>
    <row r="42" spans="1:7" ht="15" x14ac:dyDescent="0.25">
      <c r="A42" s="282" t="s">
        <v>90</v>
      </c>
      <c r="B42">
        <v>29.5</v>
      </c>
      <c r="C42">
        <v>0</v>
      </c>
      <c r="D42">
        <v>0</v>
      </c>
      <c r="E42">
        <v>0</v>
      </c>
      <c r="F42">
        <v>0</v>
      </c>
      <c r="G42">
        <v>0</v>
      </c>
    </row>
    <row r="43" spans="1:7" ht="15" x14ac:dyDescent="0.25">
      <c r="A43" s="282" t="s">
        <v>91</v>
      </c>
      <c r="B43">
        <v>42.6</v>
      </c>
      <c r="C43">
        <v>38.700000000000003</v>
      </c>
      <c r="D43">
        <v>222.1</v>
      </c>
      <c r="E43">
        <v>172.8</v>
      </c>
      <c r="F43">
        <v>0</v>
      </c>
      <c r="G43">
        <v>0</v>
      </c>
    </row>
    <row r="44" spans="1:7" ht="15" x14ac:dyDescent="0.25">
      <c r="A44" s="282" t="s">
        <v>92</v>
      </c>
      <c r="B44">
        <v>0</v>
      </c>
      <c r="C44">
        <v>0</v>
      </c>
      <c r="D44">
        <v>12</v>
      </c>
      <c r="E44">
        <v>13.2</v>
      </c>
      <c r="F44">
        <v>0</v>
      </c>
      <c r="G44">
        <v>0</v>
      </c>
    </row>
    <row r="45" spans="1:7" ht="15" x14ac:dyDescent="0.25">
      <c r="A45" s="282" t="s">
        <v>93</v>
      </c>
      <c r="B45">
        <v>55.7</v>
      </c>
      <c r="C45">
        <v>57.3</v>
      </c>
      <c r="D45">
        <v>58</v>
      </c>
      <c r="E45">
        <v>102.7</v>
      </c>
      <c r="F45">
        <v>0</v>
      </c>
      <c r="G45">
        <v>0</v>
      </c>
    </row>
    <row r="46" spans="1:7" ht="15" x14ac:dyDescent="0.25">
      <c r="A46" s="282" t="s">
        <v>94</v>
      </c>
      <c r="B46">
        <v>10</v>
      </c>
      <c r="C46">
        <v>20.8</v>
      </c>
      <c r="D46">
        <v>0</v>
      </c>
      <c r="E46">
        <v>2.2000000000000002</v>
      </c>
      <c r="F46">
        <v>0</v>
      </c>
      <c r="G46">
        <v>0</v>
      </c>
    </row>
    <row r="47" spans="1:7" ht="15" x14ac:dyDescent="0.25">
      <c r="A47" s="282" t="s">
        <v>95</v>
      </c>
      <c r="B47">
        <v>297</v>
      </c>
      <c r="C47">
        <v>176</v>
      </c>
      <c r="D47">
        <v>138.80000000000001</v>
      </c>
      <c r="E47">
        <v>332.2</v>
      </c>
      <c r="F47">
        <v>0</v>
      </c>
      <c r="G47">
        <v>0</v>
      </c>
    </row>
    <row r="48" spans="1:7" ht="15" x14ac:dyDescent="0.25">
      <c r="A48" s="282" t="s">
        <v>96</v>
      </c>
      <c r="B48">
        <v>7.2</v>
      </c>
      <c r="C48">
        <v>21.6</v>
      </c>
      <c r="D48">
        <v>16.2</v>
      </c>
      <c r="E48">
        <v>7</v>
      </c>
      <c r="F48">
        <v>0</v>
      </c>
      <c r="G48">
        <v>0</v>
      </c>
    </row>
    <row r="49" spans="1:7" ht="15" x14ac:dyDescent="0.25">
      <c r="A49" s="282" t="s">
        <v>98</v>
      </c>
      <c r="B49">
        <v>0</v>
      </c>
      <c r="C49">
        <v>0.2</v>
      </c>
      <c r="D49">
        <v>56.4</v>
      </c>
      <c r="E49">
        <v>61.5</v>
      </c>
      <c r="F49">
        <v>0</v>
      </c>
      <c r="G49">
        <v>0</v>
      </c>
    </row>
    <row r="50" spans="1:7" ht="15" x14ac:dyDescent="0.25">
      <c r="A50" s="282" t="s">
        <v>99</v>
      </c>
      <c r="B50">
        <v>7.7</v>
      </c>
      <c r="C50">
        <v>66.900000000000006</v>
      </c>
      <c r="D50">
        <v>0.7</v>
      </c>
      <c r="E50">
        <v>2.5</v>
      </c>
      <c r="F50">
        <v>0</v>
      </c>
      <c r="G50">
        <v>0</v>
      </c>
    </row>
    <row r="51" spans="1:7" ht="15" x14ac:dyDescent="0.25">
      <c r="A51" s="282" t="s">
        <v>100</v>
      </c>
      <c r="B51">
        <v>60.3</v>
      </c>
      <c r="C51">
        <v>72.099999999999994</v>
      </c>
      <c r="D51">
        <v>49.2</v>
      </c>
      <c r="E51">
        <v>329.8</v>
      </c>
      <c r="F51">
        <v>0</v>
      </c>
      <c r="G51">
        <v>0</v>
      </c>
    </row>
    <row r="52" spans="1:7" ht="15" x14ac:dyDescent="0.25">
      <c r="A52" s="282" t="s">
        <v>101</v>
      </c>
      <c r="B52">
        <v>82.7</v>
      </c>
      <c r="C52">
        <v>91.3</v>
      </c>
      <c r="D52">
        <v>151.6</v>
      </c>
      <c r="E52">
        <v>165.6</v>
      </c>
      <c r="F52">
        <v>0</v>
      </c>
      <c r="G52">
        <v>0</v>
      </c>
    </row>
    <row r="53" spans="1:7" ht="15" x14ac:dyDescent="0.25">
      <c r="A53" s="282" t="s">
        <v>66</v>
      </c>
    </row>
    <row r="54" spans="1:7" ht="15" x14ac:dyDescent="0.25">
      <c r="A54" s="282" t="s">
        <v>102</v>
      </c>
      <c r="B54">
        <v>521</v>
      </c>
      <c r="C54">
        <v>836</v>
      </c>
      <c r="D54">
        <v>636.6</v>
      </c>
      <c r="E54">
        <v>1033.5999999999999</v>
      </c>
      <c r="F54">
        <v>0</v>
      </c>
      <c r="G54">
        <v>0</v>
      </c>
    </row>
    <row r="55" spans="1:7" ht="15" x14ac:dyDescent="0.25">
      <c r="A55" s="282" t="s">
        <v>103</v>
      </c>
      <c r="B55">
        <v>120</v>
      </c>
      <c r="C55">
        <v>42</v>
      </c>
      <c r="D55">
        <v>179.6</v>
      </c>
      <c r="E55">
        <v>19.5</v>
      </c>
      <c r="F55">
        <v>0</v>
      </c>
      <c r="G55">
        <v>0</v>
      </c>
    </row>
    <row r="56" spans="1:7" ht="15" x14ac:dyDescent="0.25">
      <c r="A56" s="282" t="s">
        <v>104</v>
      </c>
      <c r="B56">
        <v>365</v>
      </c>
      <c r="C56">
        <v>784</v>
      </c>
      <c r="D56">
        <v>380.7</v>
      </c>
      <c r="E56">
        <v>898.7</v>
      </c>
      <c r="F56">
        <v>0</v>
      </c>
      <c r="G56">
        <v>0</v>
      </c>
    </row>
    <row r="57" spans="1:7" ht="15" x14ac:dyDescent="0.25">
      <c r="A57" s="282" t="s">
        <v>105</v>
      </c>
      <c r="B57">
        <v>6</v>
      </c>
      <c r="C57">
        <v>10</v>
      </c>
      <c r="D57">
        <v>6.6</v>
      </c>
      <c r="E57">
        <v>0</v>
      </c>
      <c r="F57">
        <v>0</v>
      </c>
      <c r="G57">
        <v>0</v>
      </c>
    </row>
    <row r="58" spans="1:7" ht="15" x14ac:dyDescent="0.25">
      <c r="A58" s="282" t="s">
        <v>258</v>
      </c>
      <c r="B58">
        <v>0</v>
      </c>
      <c r="C58">
        <v>0</v>
      </c>
      <c r="D58">
        <v>0</v>
      </c>
      <c r="E58">
        <v>0.1</v>
      </c>
      <c r="F58">
        <v>0</v>
      </c>
      <c r="G58">
        <v>0</v>
      </c>
    </row>
    <row r="59" spans="1:7" ht="15" x14ac:dyDescent="0.25">
      <c r="A59" s="282" t="s">
        <v>107</v>
      </c>
      <c r="B59">
        <v>30</v>
      </c>
      <c r="C59">
        <v>0</v>
      </c>
      <c r="D59">
        <v>69.7</v>
      </c>
      <c r="E59">
        <v>115.3</v>
      </c>
      <c r="F59">
        <v>0</v>
      </c>
      <c r="G59">
        <v>0</v>
      </c>
    </row>
    <row r="60" spans="1:7" ht="15" x14ac:dyDescent="0.25">
      <c r="A60" s="282" t="s">
        <v>66</v>
      </c>
    </row>
    <row r="61" spans="1:7" ht="15" x14ac:dyDescent="0.25">
      <c r="A61" s="282" t="s">
        <v>108</v>
      </c>
      <c r="B61">
        <v>2008.7</v>
      </c>
      <c r="C61">
        <v>1427</v>
      </c>
      <c r="D61">
        <v>1552.6</v>
      </c>
      <c r="E61">
        <v>1619.9</v>
      </c>
      <c r="F61">
        <v>0</v>
      </c>
      <c r="G61">
        <v>0</v>
      </c>
    </row>
    <row r="62" spans="1:7" ht="15" x14ac:dyDescent="0.25">
      <c r="A62" s="282" t="s">
        <v>109</v>
      </c>
      <c r="B62">
        <v>6.6</v>
      </c>
      <c r="C62">
        <v>3.5</v>
      </c>
      <c r="D62">
        <v>6.5</v>
      </c>
      <c r="E62">
        <v>7</v>
      </c>
      <c r="F62">
        <v>0</v>
      </c>
      <c r="G62">
        <v>0</v>
      </c>
    </row>
    <row r="63" spans="1:7" ht="15" x14ac:dyDescent="0.25">
      <c r="A63" s="282" t="s">
        <v>111</v>
      </c>
      <c r="B63">
        <v>121</v>
      </c>
      <c r="C63">
        <v>49.5</v>
      </c>
      <c r="D63">
        <v>46.6</v>
      </c>
      <c r="E63">
        <v>75</v>
      </c>
      <c r="F63">
        <v>0</v>
      </c>
      <c r="G63">
        <v>0</v>
      </c>
    </row>
    <row r="64" spans="1:7" ht="15" x14ac:dyDescent="0.25">
      <c r="A64" s="282" t="s">
        <v>112</v>
      </c>
      <c r="B64">
        <v>23.6</v>
      </c>
      <c r="C64">
        <v>11.2</v>
      </c>
      <c r="D64">
        <v>42</v>
      </c>
      <c r="E64">
        <v>27.9</v>
      </c>
      <c r="F64">
        <v>0</v>
      </c>
      <c r="G64">
        <v>0</v>
      </c>
    </row>
    <row r="65" spans="1:7" ht="15" x14ac:dyDescent="0.25">
      <c r="A65" s="282" t="s">
        <v>113</v>
      </c>
      <c r="B65">
        <v>51.6</v>
      </c>
      <c r="C65">
        <v>40.6</v>
      </c>
      <c r="D65">
        <v>51</v>
      </c>
      <c r="E65">
        <v>81.599999999999994</v>
      </c>
      <c r="F65">
        <v>0</v>
      </c>
      <c r="G65">
        <v>0</v>
      </c>
    </row>
    <row r="66" spans="1:7" ht="15" x14ac:dyDescent="0.25">
      <c r="A66" s="282" t="s">
        <v>114</v>
      </c>
      <c r="B66">
        <v>21.6</v>
      </c>
      <c r="C66">
        <v>3.8</v>
      </c>
      <c r="D66">
        <v>0</v>
      </c>
      <c r="E66">
        <v>8.1</v>
      </c>
      <c r="F66">
        <v>0</v>
      </c>
      <c r="G66">
        <v>0</v>
      </c>
    </row>
    <row r="67" spans="1:7" ht="15" x14ac:dyDescent="0.25">
      <c r="A67" s="282" t="s">
        <v>115</v>
      </c>
      <c r="B67">
        <v>4</v>
      </c>
      <c r="C67">
        <v>10.5</v>
      </c>
      <c r="D67">
        <v>4.4000000000000004</v>
      </c>
      <c r="E67">
        <v>6.1</v>
      </c>
      <c r="F67">
        <v>0</v>
      </c>
      <c r="G67">
        <v>0</v>
      </c>
    </row>
    <row r="68" spans="1:7" ht="15" x14ac:dyDescent="0.25">
      <c r="A68" s="282" t="s">
        <v>116</v>
      </c>
      <c r="B68">
        <v>0</v>
      </c>
      <c r="C68">
        <v>6.9</v>
      </c>
      <c r="D68">
        <v>1.7</v>
      </c>
      <c r="E68">
        <v>0</v>
      </c>
      <c r="F68">
        <v>0</v>
      </c>
      <c r="G68">
        <v>0</v>
      </c>
    </row>
    <row r="69" spans="1:7" ht="15" x14ac:dyDescent="0.25">
      <c r="A69" s="282" t="s">
        <v>117</v>
      </c>
      <c r="B69">
        <v>1736.2</v>
      </c>
      <c r="C69">
        <v>1245.8</v>
      </c>
      <c r="D69">
        <v>1376.4</v>
      </c>
      <c r="E69">
        <v>1353.3</v>
      </c>
      <c r="F69">
        <v>0</v>
      </c>
      <c r="G69">
        <v>0</v>
      </c>
    </row>
    <row r="70" spans="1:7" ht="15" x14ac:dyDescent="0.25">
      <c r="A70" s="282" t="s">
        <v>118</v>
      </c>
      <c r="B70">
        <v>11.5</v>
      </c>
      <c r="C70">
        <v>17.2</v>
      </c>
      <c r="D70">
        <v>13.4</v>
      </c>
      <c r="E70">
        <v>5.4</v>
      </c>
      <c r="F70">
        <v>0</v>
      </c>
      <c r="G70">
        <v>0</v>
      </c>
    </row>
    <row r="71" spans="1:7" ht="15" x14ac:dyDescent="0.25">
      <c r="A71" s="282" t="s">
        <v>119</v>
      </c>
      <c r="B71">
        <v>30</v>
      </c>
      <c r="C71">
        <v>38</v>
      </c>
      <c r="D71">
        <v>0</v>
      </c>
      <c r="E71">
        <v>0</v>
      </c>
      <c r="F71">
        <v>0</v>
      </c>
      <c r="G71">
        <v>0</v>
      </c>
    </row>
    <row r="72" spans="1:7" ht="15" x14ac:dyDescent="0.25">
      <c r="A72" s="282" t="s">
        <v>121</v>
      </c>
      <c r="B72">
        <v>2.6</v>
      </c>
      <c r="C72">
        <v>0</v>
      </c>
      <c r="D72">
        <v>10.6</v>
      </c>
      <c r="E72">
        <v>55.6</v>
      </c>
      <c r="F72">
        <v>0</v>
      </c>
      <c r="G72">
        <v>0</v>
      </c>
    </row>
    <row r="73" spans="1:7" ht="15" x14ac:dyDescent="0.25">
      <c r="A73" s="282" t="s">
        <v>62</v>
      </c>
      <c r="B73" t="s">
        <v>63</v>
      </c>
      <c r="C73" t="s">
        <v>64</v>
      </c>
      <c r="D73" t="s">
        <v>63</v>
      </c>
      <c r="E73" t="s">
        <v>63</v>
      </c>
      <c r="F73" t="s">
        <v>63</v>
      </c>
      <c r="G73" t="s">
        <v>65</v>
      </c>
    </row>
    <row r="74" spans="1:7" ht="15" x14ac:dyDescent="0.25">
      <c r="A74" s="282" t="s">
        <v>122</v>
      </c>
      <c r="B74">
        <v>12846.5</v>
      </c>
      <c r="C74">
        <v>9776.2000000000007</v>
      </c>
      <c r="D74">
        <v>21173.1</v>
      </c>
      <c r="E74">
        <v>23439.4</v>
      </c>
      <c r="F74">
        <v>40</v>
      </c>
      <c r="G74">
        <v>0</v>
      </c>
    </row>
    <row r="75" spans="1:7" ht="15" x14ac:dyDescent="0.25">
      <c r="A75" s="282" t="s">
        <v>123</v>
      </c>
      <c r="B75">
        <v>4854.3</v>
      </c>
      <c r="C75">
        <v>5524.5</v>
      </c>
      <c r="D75">
        <v>0</v>
      </c>
      <c r="E75">
        <v>0</v>
      </c>
      <c r="F75">
        <v>0</v>
      </c>
      <c r="G75">
        <v>0</v>
      </c>
    </row>
    <row r="76" spans="1:7" ht="15" x14ac:dyDescent="0.25">
      <c r="A76" s="282" t="s">
        <v>62</v>
      </c>
      <c r="B76" t="s">
        <v>63</v>
      </c>
      <c r="C76" t="s">
        <v>64</v>
      </c>
      <c r="D76" t="s">
        <v>63</v>
      </c>
      <c r="E76" t="s">
        <v>63</v>
      </c>
      <c r="F76" t="s">
        <v>63</v>
      </c>
      <c r="G76" t="s">
        <v>65</v>
      </c>
    </row>
    <row r="77" spans="1:7" ht="15" x14ac:dyDescent="0.25">
      <c r="A77" s="282" t="s">
        <v>124</v>
      </c>
      <c r="B77">
        <v>17700.8</v>
      </c>
      <c r="C77">
        <v>15300.6</v>
      </c>
      <c r="D77">
        <v>21173.1</v>
      </c>
      <c r="E77">
        <v>23439.4</v>
      </c>
      <c r="F77">
        <v>40</v>
      </c>
      <c r="G77">
        <v>0</v>
      </c>
    </row>
    <row r="78" spans="1:7" ht="15" x14ac:dyDescent="0.25">
      <c r="A78" s="282" t="s">
        <v>125</v>
      </c>
      <c r="B78" t="s">
        <v>42</v>
      </c>
      <c r="C78" t="s">
        <v>42</v>
      </c>
      <c r="D78">
        <v>6.4</v>
      </c>
      <c r="E78">
        <v>34.700000000000003</v>
      </c>
      <c r="F78" t="s">
        <v>42</v>
      </c>
      <c r="G78" t="s">
        <v>42</v>
      </c>
    </row>
    <row r="79" spans="1:7" ht="15" x14ac:dyDescent="0.25">
      <c r="A79" s="282" t="s">
        <v>126</v>
      </c>
      <c r="B79">
        <v>0.3</v>
      </c>
      <c r="C79">
        <v>0</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6666-9B0F-4E27-9FCD-096E10AE69D9}">
  <dimension ref="A1:G80"/>
  <sheetViews>
    <sheetView workbookViewId="0">
      <selection activeCell="A8" sqref="A8"/>
    </sheetView>
  </sheetViews>
  <sheetFormatPr defaultRowHeight="13.2" x14ac:dyDescent="0.25"/>
  <cols>
    <col min="1" max="1" width="31.33203125" customWidth="1"/>
    <col min="2" max="2" width="12.33203125" customWidth="1"/>
    <col min="3" max="3" width="10.33203125" customWidth="1"/>
    <col min="4" max="4" width="10.6640625" customWidth="1"/>
    <col min="5" max="5" width="12.33203125" customWidth="1"/>
    <col min="6" max="6" width="11.33203125" customWidth="1"/>
    <col min="7" max="7" width="11.109375" customWidth="1"/>
  </cols>
  <sheetData>
    <row r="1" spans="1:7" ht="15" x14ac:dyDescent="0.25">
      <c r="A1" s="282" t="s">
        <v>47</v>
      </c>
    </row>
    <row r="2" spans="1:7" ht="15" x14ac:dyDescent="0.25">
      <c r="A2" s="282" t="s">
        <v>48</v>
      </c>
    </row>
    <row r="3" spans="1:7" ht="15" x14ac:dyDescent="0.25">
      <c r="A3" s="282" t="s">
        <v>303</v>
      </c>
    </row>
    <row r="4" spans="1:7" ht="15" x14ac:dyDescent="0.25">
      <c r="A4" s="282" t="s">
        <v>50</v>
      </c>
    </row>
    <row r="5" spans="1:7" ht="15" x14ac:dyDescent="0.25">
      <c r="A5" s="282" t="s">
        <v>51</v>
      </c>
    </row>
    <row r="6" spans="1:7" ht="15" x14ac:dyDescent="0.25">
      <c r="A6" s="282" t="s">
        <v>52</v>
      </c>
    </row>
    <row r="7" spans="1:7" ht="15" x14ac:dyDescent="0.25">
      <c r="A7" s="282" t="s">
        <v>137</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167.8</v>
      </c>
      <c r="C12">
        <v>209</v>
      </c>
      <c r="D12">
        <v>1669</v>
      </c>
      <c r="E12">
        <v>1752.6</v>
      </c>
      <c r="F12">
        <v>0</v>
      </c>
      <c r="G12">
        <v>0</v>
      </c>
    </row>
    <row r="13" spans="1:7" ht="15" x14ac:dyDescent="0.25">
      <c r="A13" s="282" t="s">
        <v>253</v>
      </c>
      <c r="B13">
        <v>0</v>
      </c>
      <c r="C13">
        <v>0</v>
      </c>
      <c r="D13">
        <v>0</v>
      </c>
      <c r="E13">
        <v>1.3</v>
      </c>
      <c r="F13">
        <v>0</v>
      </c>
      <c r="G13">
        <v>0</v>
      </c>
    </row>
    <row r="14" spans="1:7" ht="15" x14ac:dyDescent="0.25">
      <c r="A14" s="282" t="s">
        <v>254</v>
      </c>
      <c r="B14">
        <v>0</v>
      </c>
      <c r="C14">
        <v>0</v>
      </c>
      <c r="D14">
        <v>0</v>
      </c>
      <c r="E14">
        <v>23.6</v>
      </c>
      <c r="F14">
        <v>0</v>
      </c>
      <c r="G14">
        <v>0</v>
      </c>
    </row>
    <row r="15" spans="1:7" ht="15" x14ac:dyDescent="0.25">
      <c r="A15" s="282" t="s">
        <v>68</v>
      </c>
      <c r="B15">
        <v>0</v>
      </c>
      <c r="C15">
        <v>0</v>
      </c>
      <c r="D15">
        <v>291.39999999999998</v>
      </c>
      <c r="E15">
        <v>464.7</v>
      </c>
      <c r="F15">
        <v>0</v>
      </c>
      <c r="G15">
        <v>0</v>
      </c>
    </row>
    <row r="16" spans="1:7" ht="15" x14ac:dyDescent="0.25">
      <c r="A16" s="282" t="s">
        <v>69</v>
      </c>
      <c r="B16">
        <v>0</v>
      </c>
      <c r="C16">
        <v>0</v>
      </c>
      <c r="D16">
        <v>20.2</v>
      </c>
      <c r="E16">
        <v>22</v>
      </c>
      <c r="F16">
        <v>0</v>
      </c>
      <c r="G16">
        <v>0</v>
      </c>
    </row>
    <row r="17" spans="1:7" ht="15" x14ac:dyDescent="0.25">
      <c r="A17" s="282" t="s">
        <v>70</v>
      </c>
      <c r="B17">
        <v>20</v>
      </c>
      <c r="C17">
        <v>0</v>
      </c>
      <c r="D17">
        <v>98.1</v>
      </c>
      <c r="E17">
        <v>127</v>
      </c>
      <c r="F17">
        <v>0</v>
      </c>
      <c r="G17">
        <v>0</v>
      </c>
    </row>
    <row r="18" spans="1:7" ht="15" x14ac:dyDescent="0.25">
      <c r="A18" s="282" t="s">
        <v>71</v>
      </c>
      <c r="B18">
        <v>0</v>
      </c>
      <c r="C18">
        <v>127</v>
      </c>
      <c r="D18">
        <v>696.1</v>
      </c>
      <c r="E18">
        <v>489.6</v>
      </c>
      <c r="F18">
        <v>0</v>
      </c>
      <c r="G18">
        <v>0</v>
      </c>
    </row>
    <row r="19" spans="1:7" ht="15" x14ac:dyDescent="0.25">
      <c r="A19" s="282" t="s">
        <v>72</v>
      </c>
      <c r="B19">
        <v>15.8</v>
      </c>
      <c r="C19">
        <v>40</v>
      </c>
      <c r="D19">
        <v>86.3</v>
      </c>
      <c r="E19">
        <v>171.2</v>
      </c>
      <c r="F19">
        <v>0</v>
      </c>
      <c r="G19">
        <v>0</v>
      </c>
    </row>
    <row r="20" spans="1:7" ht="15" x14ac:dyDescent="0.25">
      <c r="A20" s="282" t="s">
        <v>256</v>
      </c>
      <c r="B20">
        <v>0</v>
      </c>
      <c r="C20">
        <v>0</v>
      </c>
      <c r="D20">
        <v>0</v>
      </c>
      <c r="E20">
        <v>35</v>
      </c>
      <c r="F20">
        <v>0</v>
      </c>
      <c r="G20">
        <v>0</v>
      </c>
    </row>
    <row r="21" spans="1:7" ht="15" x14ac:dyDescent="0.25">
      <c r="A21" s="282" t="s">
        <v>73</v>
      </c>
      <c r="B21">
        <v>132</v>
      </c>
      <c r="C21">
        <v>42</v>
      </c>
      <c r="D21">
        <v>353.1</v>
      </c>
      <c r="E21">
        <v>418.3</v>
      </c>
      <c r="F21">
        <v>0</v>
      </c>
      <c r="G21">
        <v>0</v>
      </c>
    </row>
    <row r="22" spans="1:7" ht="15" x14ac:dyDescent="0.25">
      <c r="A22" s="282" t="s">
        <v>74</v>
      </c>
      <c r="B22">
        <v>0</v>
      </c>
      <c r="C22">
        <v>0</v>
      </c>
      <c r="D22">
        <v>123.7</v>
      </c>
      <c r="E22">
        <v>0</v>
      </c>
      <c r="F22">
        <v>0</v>
      </c>
      <c r="G22">
        <v>0</v>
      </c>
    </row>
    <row r="23" spans="1:7" ht="15" x14ac:dyDescent="0.25">
      <c r="A23" s="282" t="s">
        <v>66</v>
      </c>
    </row>
    <row r="24" spans="1:7" ht="15" x14ac:dyDescent="0.25">
      <c r="A24" s="282" t="s">
        <v>75</v>
      </c>
      <c r="B24">
        <v>46</v>
      </c>
      <c r="C24">
        <v>0</v>
      </c>
      <c r="D24">
        <v>65.7</v>
      </c>
      <c r="E24">
        <v>203.5</v>
      </c>
      <c r="F24">
        <v>0</v>
      </c>
      <c r="G24">
        <v>0</v>
      </c>
    </row>
    <row r="25" spans="1:7" ht="15" x14ac:dyDescent="0.25">
      <c r="A25" s="282" t="s">
        <v>76</v>
      </c>
      <c r="B25">
        <v>31</v>
      </c>
      <c r="C25">
        <v>0</v>
      </c>
      <c r="D25">
        <v>0</v>
      </c>
      <c r="E25">
        <v>0</v>
      </c>
      <c r="F25">
        <v>0</v>
      </c>
      <c r="G25">
        <v>0</v>
      </c>
    </row>
    <row r="26" spans="1:7" ht="15" x14ac:dyDescent="0.25">
      <c r="A26" s="282" t="s">
        <v>77</v>
      </c>
      <c r="B26">
        <v>15</v>
      </c>
      <c r="C26">
        <v>0</v>
      </c>
      <c r="D26">
        <v>65.7</v>
      </c>
      <c r="E26">
        <v>203.5</v>
      </c>
      <c r="F26">
        <v>0</v>
      </c>
      <c r="G26">
        <v>0</v>
      </c>
    </row>
    <row r="27" spans="1:7" ht="15" x14ac:dyDescent="0.25">
      <c r="A27" s="282" t="s">
        <v>66</v>
      </c>
    </row>
    <row r="28" spans="1:7" ht="15" x14ac:dyDescent="0.25">
      <c r="A28" s="282" t="s">
        <v>78</v>
      </c>
      <c r="B28">
        <v>506.5</v>
      </c>
      <c r="C28">
        <v>434.5</v>
      </c>
      <c r="D28">
        <v>629.9</v>
      </c>
      <c r="E28">
        <v>570.70000000000005</v>
      </c>
      <c r="F28">
        <v>10</v>
      </c>
      <c r="G28">
        <v>0</v>
      </c>
    </row>
    <row r="29" spans="1:7" ht="15" x14ac:dyDescent="0.25">
      <c r="A29" s="282" t="s">
        <v>66</v>
      </c>
    </row>
    <row r="30" spans="1:7" ht="15" x14ac:dyDescent="0.25">
      <c r="A30" s="282" t="s">
        <v>79</v>
      </c>
      <c r="B30">
        <v>277.60000000000002</v>
      </c>
      <c r="C30">
        <v>438.6</v>
      </c>
      <c r="D30">
        <v>358.3</v>
      </c>
      <c r="E30">
        <v>395</v>
      </c>
      <c r="F30">
        <v>0</v>
      </c>
      <c r="G30">
        <v>0</v>
      </c>
    </row>
    <row r="31" spans="1:7" ht="15" x14ac:dyDescent="0.25">
      <c r="A31" s="282" t="s">
        <v>66</v>
      </c>
    </row>
    <row r="32" spans="1:7" ht="15" x14ac:dyDescent="0.25">
      <c r="A32" s="282" t="s">
        <v>80</v>
      </c>
      <c r="B32">
        <v>9299.4</v>
      </c>
      <c r="C32">
        <v>6267.5</v>
      </c>
      <c r="D32">
        <v>13302.9</v>
      </c>
      <c r="E32">
        <v>14121</v>
      </c>
      <c r="F32">
        <v>0</v>
      </c>
      <c r="G32">
        <v>0</v>
      </c>
    </row>
    <row r="33" spans="1:7" ht="15" x14ac:dyDescent="0.25">
      <c r="A33" s="282" t="s">
        <v>66</v>
      </c>
    </row>
    <row r="34" spans="1:7" ht="15" x14ac:dyDescent="0.25">
      <c r="A34" s="282" t="s">
        <v>81</v>
      </c>
      <c r="B34">
        <v>840.9</v>
      </c>
      <c r="C34">
        <v>840.4</v>
      </c>
      <c r="D34">
        <v>994</v>
      </c>
      <c r="E34">
        <v>1589.3</v>
      </c>
      <c r="F34">
        <v>0</v>
      </c>
      <c r="G34">
        <v>0</v>
      </c>
    </row>
    <row r="35" spans="1:7" ht="15" x14ac:dyDescent="0.25">
      <c r="A35" s="282" t="s">
        <v>82</v>
      </c>
      <c r="B35">
        <v>0.2</v>
      </c>
      <c r="C35">
        <v>0</v>
      </c>
      <c r="D35">
        <v>0.1</v>
      </c>
      <c r="E35">
        <v>0</v>
      </c>
      <c r="F35">
        <v>0</v>
      </c>
      <c r="G35">
        <v>0</v>
      </c>
    </row>
    <row r="36" spans="1:7" ht="15" x14ac:dyDescent="0.25">
      <c r="A36" s="282" t="s">
        <v>83</v>
      </c>
      <c r="B36">
        <v>55</v>
      </c>
      <c r="C36">
        <v>172</v>
      </c>
      <c r="D36">
        <v>0</v>
      </c>
      <c r="E36">
        <v>285.60000000000002</v>
      </c>
      <c r="F36">
        <v>0</v>
      </c>
      <c r="G36">
        <v>0</v>
      </c>
    </row>
    <row r="37" spans="1:7" ht="15" x14ac:dyDescent="0.25">
      <c r="A37" s="282" t="s">
        <v>85</v>
      </c>
      <c r="B37">
        <v>2.5</v>
      </c>
      <c r="C37">
        <v>0</v>
      </c>
      <c r="D37">
        <v>0</v>
      </c>
      <c r="E37">
        <v>0</v>
      </c>
      <c r="F37">
        <v>0</v>
      </c>
      <c r="G37">
        <v>0</v>
      </c>
    </row>
    <row r="38" spans="1:7" ht="15" x14ac:dyDescent="0.25">
      <c r="A38" s="282" t="s">
        <v>86</v>
      </c>
      <c r="B38">
        <v>2.2999999999999998</v>
      </c>
      <c r="C38">
        <v>0.2</v>
      </c>
      <c r="D38">
        <v>1.6</v>
      </c>
      <c r="E38">
        <v>0.8</v>
      </c>
      <c r="F38">
        <v>0</v>
      </c>
      <c r="G38">
        <v>0</v>
      </c>
    </row>
    <row r="39" spans="1:7" ht="15" x14ac:dyDescent="0.25">
      <c r="A39" s="282" t="s">
        <v>87</v>
      </c>
      <c r="B39" t="s">
        <v>84</v>
      </c>
      <c r="C39">
        <v>0.4</v>
      </c>
      <c r="D39">
        <v>0.2</v>
      </c>
      <c r="E39">
        <v>0</v>
      </c>
      <c r="F39">
        <v>0</v>
      </c>
      <c r="G39">
        <v>0</v>
      </c>
    </row>
    <row r="40" spans="1:7" ht="15" x14ac:dyDescent="0.25">
      <c r="A40" s="282" t="s">
        <v>88</v>
      </c>
      <c r="B40">
        <v>183.5</v>
      </c>
      <c r="C40">
        <v>196.8</v>
      </c>
      <c r="D40">
        <v>276.7</v>
      </c>
      <c r="E40">
        <v>323.7</v>
      </c>
      <c r="F40">
        <v>0</v>
      </c>
      <c r="G40">
        <v>0</v>
      </c>
    </row>
    <row r="41" spans="1:7" ht="15" x14ac:dyDescent="0.25">
      <c r="A41" s="282" t="s">
        <v>89</v>
      </c>
      <c r="B41">
        <v>0</v>
      </c>
      <c r="C41">
        <v>0</v>
      </c>
      <c r="D41">
        <v>44.1</v>
      </c>
      <c r="E41">
        <v>0</v>
      </c>
      <c r="F41">
        <v>0</v>
      </c>
      <c r="G41">
        <v>0</v>
      </c>
    </row>
    <row r="42" spans="1:7" ht="15" x14ac:dyDescent="0.25">
      <c r="A42" s="282" t="s">
        <v>90</v>
      </c>
      <c r="B42">
        <v>29.5</v>
      </c>
      <c r="C42">
        <v>0</v>
      </c>
      <c r="D42">
        <v>0</v>
      </c>
      <c r="E42">
        <v>0</v>
      </c>
      <c r="F42">
        <v>0</v>
      </c>
      <c r="G42">
        <v>0</v>
      </c>
    </row>
    <row r="43" spans="1:7" ht="15" x14ac:dyDescent="0.25">
      <c r="A43" s="282" t="s">
        <v>91</v>
      </c>
      <c r="B43">
        <v>44.4</v>
      </c>
      <c r="C43">
        <v>34.700000000000003</v>
      </c>
      <c r="D43">
        <v>220.3</v>
      </c>
      <c r="E43">
        <v>113.6</v>
      </c>
      <c r="F43">
        <v>0</v>
      </c>
      <c r="G43">
        <v>0</v>
      </c>
    </row>
    <row r="44" spans="1:7" ht="15" x14ac:dyDescent="0.25">
      <c r="A44" s="282" t="s">
        <v>92</v>
      </c>
      <c r="B44">
        <v>0</v>
      </c>
      <c r="C44">
        <v>0</v>
      </c>
      <c r="D44">
        <v>12</v>
      </c>
      <c r="E44">
        <v>13.2</v>
      </c>
      <c r="F44">
        <v>0</v>
      </c>
      <c r="G44">
        <v>0</v>
      </c>
    </row>
    <row r="45" spans="1:7" ht="15" x14ac:dyDescent="0.25">
      <c r="A45" s="282" t="s">
        <v>93</v>
      </c>
      <c r="B45">
        <v>59.2</v>
      </c>
      <c r="C45">
        <v>64</v>
      </c>
      <c r="D45">
        <v>48.6</v>
      </c>
      <c r="E45">
        <v>94.5</v>
      </c>
      <c r="F45">
        <v>0</v>
      </c>
      <c r="G45">
        <v>0</v>
      </c>
    </row>
    <row r="46" spans="1:7" ht="15" x14ac:dyDescent="0.25">
      <c r="A46" s="282" t="s">
        <v>94</v>
      </c>
      <c r="B46">
        <v>0</v>
      </c>
      <c r="C46">
        <v>15.3</v>
      </c>
      <c r="D46">
        <v>0</v>
      </c>
      <c r="E46">
        <v>2.2000000000000002</v>
      </c>
      <c r="F46">
        <v>0</v>
      </c>
      <c r="G46">
        <v>0</v>
      </c>
    </row>
    <row r="47" spans="1:7" ht="15" x14ac:dyDescent="0.25">
      <c r="A47" s="282" t="s">
        <v>95</v>
      </c>
      <c r="B47">
        <v>297</v>
      </c>
      <c r="C47">
        <v>176</v>
      </c>
      <c r="D47">
        <v>138.80000000000001</v>
      </c>
      <c r="E47">
        <v>263.60000000000002</v>
      </c>
      <c r="F47">
        <v>0</v>
      </c>
      <c r="G47">
        <v>0</v>
      </c>
    </row>
    <row r="48" spans="1:7" ht="15" x14ac:dyDescent="0.25">
      <c r="A48" s="282" t="s">
        <v>96</v>
      </c>
      <c r="B48">
        <v>16.7</v>
      </c>
      <c r="C48">
        <v>22</v>
      </c>
      <c r="D48">
        <v>5.3</v>
      </c>
      <c r="E48">
        <v>6.5</v>
      </c>
      <c r="F48">
        <v>0</v>
      </c>
      <c r="G48">
        <v>0</v>
      </c>
    </row>
    <row r="49" spans="1:7" ht="15" x14ac:dyDescent="0.25">
      <c r="A49" s="282" t="s">
        <v>98</v>
      </c>
      <c r="B49">
        <v>0</v>
      </c>
      <c r="C49">
        <v>0.1</v>
      </c>
      <c r="D49">
        <v>56.4</v>
      </c>
      <c r="E49">
        <v>61.5</v>
      </c>
      <c r="F49">
        <v>0</v>
      </c>
      <c r="G49">
        <v>0</v>
      </c>
    </row>
    <row r="50" spans="1:7" ht="15" x14ac:dyDescent="0.25">
      <c r="A50" s="282" t="s">
        <v>99</v>
      </c>
      <c r="B50">
        <v>7.7</v>
      </c>
      <c r="C50">
        <v>0.9</v>
      </c>
      <c r="D50">
        <v>0.6</v>
      </c>
      <c r="E50">
        <v>2.2000000000000002</v>
      </c>
      <c r="F50">
        <v>0</v>
      </c>
      <c r="G50">
        <v>0</v>
      </c>
    </row>
    <row r="51" spans="1:7" ht="15" x14ac:dyDescent="0.25">
      <c r="A51" s="282" t="s">
        <v>100</v>
      </c>
      <c r="B51">
        <v>59.3</v>
      </c>
      <c r="C51">
        <v>72.7</v>
      </c>
      <c r="D51">
        <v>46.6</v>
      </c>
      <c r="E51">
        <v>326.89999999999998</v>
      </c>
      <c r="F51">
        <v>0</v>
      </c>
      <c r="G51">
        <v>0</v>
      </c>
    </row>
    <row r="52" spans="1:7" ht="15" x14ac:dyDescent="0.25">
      <c r="A52" s="282" t="s">
        <v>101</v>
      </c>
      <c r="B52">
        <v>83.5</v>
      </c>
      <c r="C52">
        <v>85.3</v>
      </c>
      <c r="D52">
        <v>142.80000000000001</v>
      </c>
      <c r="E52">
        <v>95.1</v>
      </c>
      <c r="F52">
        <v>0</v>
      </c>
      <c r="G52">
        <v>0</v>
      </c>
    </row>
    <row r="53" spans="1:7" ht="15" x14ac:dyDescent="0.25">
      <c r="A53" s="282" t="s">
        <v>66</v>
      </c>
    </row>
    <row r="54" spans="1:7" ht="15" x14ac:dyDescent="0.25">
      <c r="A54" s="282" t="s">
        <v>102</v>
      </c>
      <c r="B54">
        <v>463</v>
      </c>
      <c r="C54">
        <v>660</v>
      </c>
      <c r="D54">
        <v>573.1</v>
      </c>
      <c r="E54">
        <v>982.8</v>
      </c>
      <c r="F54">
        <v>0</v>
      </c>
      <c r="G54">
        <v>0</v>
      </c>
    </row>
    <row r="55" spans="1:7" ht="15" x14ac:dyDescent="0.25">
      <c r="A55" s="282" t="s">
        <v>103</v>
      </c>
      <c r="B55">
        <v>30</v>
      </c>
      <c r="C55">
        <v>42</v>
      </c>
      <c r="D55">
        <v>179.6</v>
      </c>
      <c r="E55">
        <v>19.5</v>
      </c>
      <c r="F55">
        <v>0</v>
      </c>
      <c r="G55">
        <v>0</v>
      </c>
    </row>
    <row r="56" spans="1:7" ht="15" x14ac:dyDescent="0.25">
      <c r="A56" s="282" t="s">
        <v>104</v>
      </c>
      <c r="B56">
        <v>420</v>
      </c>
      <c r="C56">
        <v>608</v>
      </c>
      <c r="D56">
        <v>324</v>
      </c>
      <c r="E56">
        <v>847.9</v>
      </c>
      <c r="F56">
        <v>0</v>
      </c>
      <c r="G56">
        <v>0</v>
      </c>
    </row>
    <row r="57" spans="1:7" ht="15" x14ac:dyDescent="0.25">
      <c r="A57" s="282" t="s">
        <v>105</v>
      </c>
      <c r="B57">
        <v>6</v>
      </c>
      <c r="C57">
        <v>10</v>
      </c>
      <c r="D57">
        <v>6.6</v>
      </c>
      <c r="E57">
        <v>0</v>
      </c>
      <c r="F57">
        <v>0</v>
      </c>
      <c r="G57">
        <v>0</v>
      </c>
    </row>
    <row r="58" spans="1:7" ht="15" x14ac:dyDescent="0.25">
      <c r="A58" s="282" t="s">
        <v>258</v>
      </c>
      <c r="B58">
        <v>0</v>
      </c>
      <c r="C58">
        <v>0</v>
      </c>
      <c r="D58">
        <v>0</v>
      </c>
      <c r="E58">
        <v>0.1</v>
      </c>
      <c r="F58">
        <v>0</v>
      </c>
      <c r="G58">
        <v>0</v>
      </c>
    </row>
    <row r="59" spans="1:7" ht="15" x14ac:dyDescent="0.25">
      <c r="A59" s="282" t="s">
        <v>107</v>
      </c>
      <c r="B59">
        <v>7</v>
      </c>
      <c r="C59">
        <v>0</v>
      </c>
      <c r="D59">
        <v>62.8</v>
      </c>
      <c r="E59">
        <v>115.3</v>
      </c>
      <c r="F59">
        <v>0</v>
      </c>
      <c r="G59">
        <v>0</v>
      </c>
    </row>
    <row r="60" spans="1:7" ht="15" x14ac:dyDescent="0.25">
      <c r="A60" s="282" t="s">
        <v>66</v>
      </c>
    </row>
    <row r="61" spans="1:7" ht="15" x14ac:dyDescent="0.25">
      <c r="A61" s="282" t="s">
        <v>108</v>
      </c>
      <c r="B61">
        <v>1885.2</v>
      </c>
      <c r="C61">
        <v>1415.9</v>
      </c>
      <c r="D61">
        <v>1473</v>
      </c>
      <c r="E61">
        <v>1455.4</v>
      </c>
      <c r="F61">
        <v>0</v>
      </c>
      <c r="G61">
        <v>0</v>
      </c>
    </row>
    <row r="62" spans="1:7" ht="15" x14ac:dyDescent="0.25">
      <c r="A62" s="282" t="s">
        <v>109</v>
      </c>
      <c r="B62">
        <v>6.6</v>
      </c>
      <c r="C62">
        <v>3.5</v>
      </c>
      <c r="D62">
        <v>6.5</v>
      </c>
      <c r="E62">
        <v>7</v>
      </c>
      <c r="F62">
        <v>0</v>
      </c>
      <c r="G62">
        <v>0</v>
      </c>
    </row>
    <row r="63" spans="1:7" ht="15" x14ac:dyDescent="0.25">
      <c r="A63" s="282" t="s">
        <v>111</v>
      </c>
      <c r="B63">
        <v>68</v>
      </c>
      <c r="C63">
        <v>15</v>
      </c>
      <c r="D63">
        <v>46.6</v>
      </c>
      <c r="E63">
        <v>75</v>
      </c>
      <c r="F63">
        <v>0</v>
      </c>
      <c r="G63">
        <v>0</v>
      </c>
    </row>
    <row r="64" spans="1:7" ht="15" x14ac:dyDescent="0.25">
      <c r="A64" s="282" t="s">
        <v>112</v>
      </c>
      <c r="B64">
        <v>12.6</v>
      </c>
      <c r="C64">
        <v>10.9</v>
      </c>
      <c r="D64">
        <v>41.3</v>
      </c>
      <c r="E64">
        <v>25.3</v>
      </c>
      <c r="F64">
        <v>0</v>
      </c>
      <c r="G64">
        <v>0</v>
      </c>
    </row>
    <row r="65" spans="1:7" ht="15" x14ac:dyDescent="0.25">
      <c r="A65" s="282" t="s">
        <v>113</v>
      </c>
      <c r="B65">
        <v>51.6</v>
      </c>
      <c r="C65">
        <v>54.2</v>
      </c>
      <c r="D65">
        <v>51</v>
      </c>
      <c r="E65">
        <v>69.099999999999994</v>
      </c>
      <c r="F65">
        <v>0</v>
      </c>
      <c r="G65">
        <v>0</v>
      </c>
    </row>
    <row r="66" spans="1:7" ht="15" x14ac:dyDescent="0.25">
      <c r="A66" s="282" t="s">
        <v>114</v>
      </c>
      <c r="B66">
        <v>21.6</v>
      </c>
      <c r="C66">
        <v>3.8</v>
      </c>
      <c r="D66">
        <v>0</v>
      </c>
      <c r="E66">
        <v>8.1</v>
      </c>
      <c r="F66">
        <v>0</v>
      </c>
      <c r="G66">
        <v>0</v>
      </c>
    </row>
    <row r="67" spans="1:7" ht="15" x14ac:dyDescent="0.25">
      <c r="A67" s="282" t="s">
        <v>115</v>
      </c>
      <c r="B67">
        <v>4</v>
      </c>
      <c r="C67">
        <v>10.5</v>
      </c>
      <c r="D67">
        <v>4.4000000000000004</v>
      </c>
      <c r="E67">
        <v>6.1</v>
      </c>
      <c r="F67">
        <v>0</v>
      </c>
      <c r="G67">
        <v>0</v>
      </c>
    </row>
    <row r="68" spans="1:7" ht="15" x14ac:dyDescent="0.25">
      <c r="A68" s="282" t="s">
        <v>116</v>
      </c>
      <c r="B68">
        <v>5</v>
      </c>
      <c r="C68">
        <v>6.9</v>
      </c>
      <c r="D68">
        <v>1.7</v>
      </c>
      <c r="E68">
        <v>0</v>
      </c>
      <c r="F68">
        <v>0</v>
      </c>
      <c r="G68">
        <v>0</v>
      </c>
    </row>
    <row r="69" spans="1:7" ht="15" x14ac:dyDescent="0.25">
      <c r="A69" s="282" t="s">
        <v>117</v>
      </c>
      <c r="B69">
        <v>1671.7</v>
      </c>
      <c r="C69">
        <v>1275.9000000000001</v>
      </c>
      <c r="D69">
        <v>1297.5</v>
      </c>
      <c r="E69">
        <v>1226.5</v>
      </c>
      <c r="F69">
        <v>0</v>
      </c>
      <c r="G69">
        <v>0</v>
      </c>
    </row>
    <row r="70" spans="1:7" ht="15" x14ac:dyDescent="0.25">
      <c r="A70" s="282" t="s">
        <v>118</v>
      </c>
      <c r="B70">
        <v>11.5</v>
      </c>
      <c r="C70">
        <v>11.2</v>
      </c>
      <c r="D70">
        <v>13.4</v>
      </c>
      <c r="E70">
        <v>5.4</v>
      </c>
      <c r="F70">
        <v>0</v>
      </c>
      <c r="G70">
        <v>0</v>
      </c>
    </row>
    <row r="71" spans="1:7" ht="15" x14ac:dyDescent="0.25">
      <c r="A71" s="282" t="s">
        <v>119</v>
      </c>
      <c r="B71">
        <v>30</v>
      </c>
      <c r="C71">
        <v>24</v>
      </c>
      <c r="D71">
        <v>0</v>
      </c>
      <c r="E71">
        <v>0</v>
      </c>
      <c r="F71">
        <v>0</v>
      </c>
      <c r="G71">
        <v>0</v>
      </c>
    </row>
    <row r="72" spans="1:7" ht="15" x14ac:dyDescent="0.25">
      <c r="A72" s="282" t="s">
        <v>121</v>
      </c>
      <c r="B72">
        <v>2.6</v>
      </c>
      <c r="C72">
        <v>0</v>
      </c>
      <c r="D72">
        <v>10.6</v>
      </c>
      <c r="E72">
        <v>33</v>
      </c>
      <c r="F72">
        <v>0</v>
      </c>
      <c r="G72">
        <v>0</v>
      </c>
    </row>
    <row r="73" spans="1:7" ht="15" x14ac:dyDescent="0.25">
      <c r="A73" s="282" t="s">
        <v>62</v>
      </c>
      <c r="B73" t="s">
        <v>63</v>
      </c>
      <c r="C73" t="s">
        <v>64</v>
      </c>
      <c r="D73" t="s">
        <v>63</v>
      </c>
      <c r="E73" t="s">
        <v>63</v>
      </c>
      <c r="F73" t="s">
        <v>63</v>
      </c>
      <c r="G73" t="s">
        <v>65</v>
      </c>
    </row>
    <row r="74" spans="1:7" ht="15" x14ac:dyDescent="0.25">
      <c r="A74" s="282" t="s">
        <v>122</v>
      </c>
      <c r="B74">
        <v>13486.3</v>
      </c>
      <c r="C74">
        <v>10265.799999999999</v>
      </c>
      <c r="D74">
        <v>19065.8</v>
      </c>
      <c r="E74">
        <v>21070.400000000001</v>
      </c>
      <c r="F74">
        <v>10</v>
      </c>
      <c r="G74">
        <v>0</v>
      </c>
    </row>
    <row r="75" spans="1:7" ht="15" x14ac:dyDescent="0.25">
      <c r="A75" s="282" t="s">
        <v>123</v>
      </c>
      <c r="B75">
        <v>4745.8999999999996</v>
      </c>
      <c r="C75">
        <v>5830.9</v>
      </c>
      <c r="D75">
        <v>0</v>
      </c>
      <c r="E75">
        <v>0</v>
      </c>
      <c r="F75">
        <v>0</v>
      </c>
      <c r="G75">
        <v>0</v>
      </c>
    </row>
    <row r="76" spans="1:7" ht="15" x14ac:dyDescent="0.25">
      <c r="A76" s="282" t="s">
        <v>62</v>
      </c>
      <c r="B76" t="s">
        <v>63</v>
      </c>
      <c r="C76" t="s">
        <v>64</v>
      </c>
      <c r="D76" t="s">
        <v>63</v>
      </c>
      <c r="E76" t="s">
        <v>63</v>
      </c>
      <c r="F76" t="s">
        <v>63</v>
      </c>
      <c r="G76" t="s">
        <v>65</v>
      </c>
    </row>
    <row r="77" spans="1:7" ht="15" x14ac:dyDescent="0.25">
      <c r="A77" s="282" t="s">
        <v>124</v>
      </c>
      <c r="B77">
        <v>18232.3</v>
      </c>
      <c r="C77">
        <v>16096.7</v>
      </c>
      <c r="D77">
        <v>19065.8</v>
      </c>
      <c r="E77">
        <v>21070.400000000001</v>
      </c>
      <c r="F77">
        <v>10</v>
      </c>
      <c r="G77">
        <v>0</v>
      </c>
    </row>
    <row r="78" spans="1:7" ht="15" x14ac:dyDescent="0.25">
      <c r="A78" s="282" t="s">
        <v>125</v>
      </c>
      <c r="B78" t="s">
        <v>42</v>
      </c>
      <c r="C78" t="s">
        <v>42</v>
      </c>
      <c r="D78">
        <v>6.4</v>
      </c>
      <c r="E78">
        <v>100.7</v>
      </c>
      <c r="F78" t="s">
        <v>42</v>
      </c>
      <c r="G78" t="s">
        <v>42</v>
      </c>
    </row>
    <row r="79" spans="1:7" ht="15" x14ac:dyDescent="0.25">
      <c r="A79" s="282" t="s">
        <v>126</v>
      </c>
      <c r="B79">
        <v>0.3</v>
      </c>
      <c r="C79">
        <v>0</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BBDE-680A-4055-A692-0A540FFEB36C}">
  <dimension ref="A1:G78"/>
  <sheetViews>
    <sheetView topLeftCell="A7" workbookViewId="0">
      <selection activeCell="B7" sqref="B7"/>
    </sheetView>
  </sheetViews>
  <sheetFormatPr defaultRowHeight="13.2" x14ac:dyDescent="0.25"/>
  <cols>
    <col min="1" max="1" width="25.109375" customWidth="1"/>
    <col min="2" max="2" width="17.44140625" customWidth="1"/>
    <col min="3" max="3" width="9.6640625" customWidth="1"/>
    <col min="4" max="4" width="14.44140625" customWidth="1"/>
    <col min="5" max="5" width="14" customWidth="1"/>
    <col min="6" max="6" width="13.5546875" customWidth="1"/>
  </cols>
  <sheetData>
    <row r="1" spans="1:7" ht="15" x14ac:dyDescent="0.25">
      <c r="A1" s="282" t="s">
        <v>47</v>
      </c>
    </row>
    <row r="2" spans="1:7" ht="15" x14ac:dyDescent="0.25">
      <c r="A2" s="282" t="s">
        <v>48</v>
      </c>
    </row>
    <row r="3" spans="1:7" ht="15" x14ac:dyDescent="0.25">
      <c r="A3" s="282" t="s">
        <v>304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341.8</v>
      </c>
      <c r="C12">
        <v>209</v>
      </c>
      <c r="D12">
        <v>1247.0999999999999</v>
      </c>
      <c r="E12">
        <v>1590.7</v>
      </c>
      <c r="F12">
        <v>0</v>
      </c>
      <c r="G12">
        <v>0</v>
      </c>
    </row>
    <row r="13" spans="1:7" ht="15" x14ac:dyDescent="0.25">
      <c r="A13" s="282" t="s">
        <v>253</v>
      </c>
      <c r="B13">
        <v>0</v>
      </c>
      <c r="C13">
        <v>0</v>
      </c>
      <c r="D13">
        <v>0</v>
      </c>
      <c r="E13">
        <v>1.3</v>
      </c>
      <c r="F13">
        <v>0</v>
      </c>
      <c r="G13">
        <v>0</v>
      </c>
    </row>
    <row r="14" spans="1:7" ht="15" x14ac:dyDescent="0.25">
      <c r="A14" s="282" t="s">
        <v>68</v>
      </c>
      <c r="B14">
        <v>0</v>
      </c>
      <c r="C14">
        <v>0</v>
      </c>
      <c r="D14">
        <v>291.39999999999998</v>
      </c>
      <c r="E14">
        <v>397.7</v>
      </c>
      <c r="F14">
        <v>0</v>
      </c>
      <c r="G14">
        <v>0</v>
      </c>
    </row>
    <row r="15" spans="1:7" ht="15" x14ac:dyDescent="0.25">
      <c r="A15" s="282" t="s">
        <v>69</v>
      </c>
      <c r="B15">
        <v>0</v>
      </c>
      <c r="C15">
        <v>0</v>
      </c>
      <c r="D15">
        <v>20.2</v>
      </c>
      <c r="E15">
        <v>22</v>
      </c>
      <c r="F15">
        <v>0</v>
      </c>
      <c r="G15">
        <v>0</v>
      </c>
    </row>
    <row r="16" spans="1:7" ht="15" x14ac:dyDescent="0.25">
      <c r="A16" s="282" t="s">
        <v>70</v>
      </c>
      <c r="B16">
        <v>20</v>
      </c>
      <c r="C16">
        <v>0</v>
      </c>
      <c r="D16">
        <v>57.3</v>
      </c>
      <c r="E16">
        <v>80.7</v>
      </c>
      <c r="F16">
        <v>0</v>
      </c>
      <c r="G16">
        <v>0</v>
      </c>
    </row>
    <row r="17" spans="1:7" ht="15" x14ac:dyDescent="0.25">
      <c r="A17" s="282" t="s">
        <v>71</v>
      </c>
      <c r="B17">
        <v>42</v>
      </c>
      <c r="C17">
        <v>127</v>
      </c>
      <c r="D17">
        <v>476.2</v>
      </c>
      <c r="E17">
        <v>489.6</v>
      </c>
      <c r="F17">
        <v>0</v>
      </c>
      <c r="G17">
        <v>0</v>
      </c>
    </row>
    <row r="18" spans="1:7" ht="15" x14ac:dyDescent="0.25">
      <c r="A18" s="282" t="s">
        <v>72</v>
      </c>
      <c r="B18">
        <v>15.8</v>
      </c>
      <c r="C18">
        <v>40</v>
      </c>
      <c r="D18">
        <v>86.3</v>
      </c>
      <c r="E18">
        <v>171.2</v>
      </c>
      <c r="F18">
        <v>0</v>
      </c>
      <c r="G18">
        <v>0</v>
      </c>
    </row>
    <row r="19" spans="1:7" ht="15" x14ac:dyDescent="0.25">
      <c r="A19" s="282" t="s">
        <v>256</v>
      </c>
      <c r="B19">
        <v>0</v>
      </c>
      <c r="C19">
        <v>0</v>
      </c>
      <c r="D19">
        <v>0</v>
      </c>
      <c r="E19">
        <v>35</v>
      </c>
      <c r="F19">
        <v>0</v>
      </c>
      <c r="G19">
        <v>0</v>
      </c>
    </row>
    <row r="20" spans="1:7" ht="15" x14ac:dyDescent="0.25">
      <c r="A20" s="282" t="s">
        <v>73</v>
      </c>
      <c r="B20">
        <v>264</v>
      </c>
      <c r="C20">
        <v>42</v>
      </c>
      <c r="D20">
        <v>258</v>
      </c>
      <c r="E20">
        <v>393.3</v>
      </c>
      <c r="F20">
        <v>0</v>
      </c>
      <c r="G20">
        <v>0</v>
      </c>
    </row>
    <row r="21" spans="1:7" ht="15" x14ac:dyDescent="0.25">
      <c r="A21" s="282" t="s">
        <v>74</v>
      </c>
      <c r="B21">
        <v>0</v>
      </c>
      <c r="C21">
        <v>0</v>
      </c>
      <c r="D21">
        <v>57.7</v>
      </c>
      <c r="E21">
        <v>0</v>
      </c>
      <c r="F21">
        <v>0</v>
      </c>
      <c r="G21">
        <v>0</v>
      </c>
    </row>
    <row r="22" spans="1:7" ht="15" x14ac:dyDescent="0.25">
      <c r="A22" s="282" t="s">
        <v>66</v>
      </c>
    </row>
    <row r="23" spans="1:7" ht="15" x14ac:dyDescent="0.25">
      <c r="A23" s="282" t="s">
        <v>75</v>
      </c>
      <c r="B23">
        <v>46</v>
      </c>
      <c r="C23">
        <v>60.5</v>
      </c>
      <c r="D23">
        <v>65.7</v>
      </c>
      <c r="E23">
        <v>152.9</v>
      </c>
      <c r="F23">
        <v>0</v>
      </c>
      <c r="G23">
        <v>0</v>
      </c>
    </row>
    <row r="24" spans="1:7" ht="15" x14ac:dyDescent="0.25">
      <c r="A24" s="282" t="s">
        <v>76</v>
      </c>
      <c r="B24">
        <v>31</v>
      </c>
      <c r="C24">
        <v>0</v>
      </c>
      <c r="D24">
        <v>0</v>
      </c>
      <c r="E24">
        <v>0</v>
      </c>
      <c r="F24">
        <v>0</v>
      </c>
      <c r="G24">
        <v>0</v>
      </c>
    </row>
    <row r="25" spans="1:7" ht="15" x14ac:dyDescent="0.25">
      <c r="A25" s="282" t="s">
        <v>77</v>
      </c>
      <c r="B25">
        <v>15</v>
      </c>
      <c r="C25">
        <v>60.5</v>
      </c>
      <c r="D25">
        <v>65.7</v>
      </c>
      <c r="E25">
        <v>152.9</v>
      </c>
      <c r="F25">
        <v>0</v>
      </c>
      <c r="G25">
        <v>0</v>
      </c>
    </row>
    <row r="26" spans="1:7" ht="15" x14ac:dyDescent="0.25">
      <c r="A26" s="282" t="s">
        <v>66</v>
      </c>
    </row>
    <row r="27" spans="1:7" ht="15" x14ac:dyDescent="0.25">
      <c r="A27" s="282" t="s">
        <v>78</v>
      </c>
      <c r="B27">
        <v>506.3</v>
      </c>
      <c r="C27">
        <v>425</v>
      </c>
      <c r="D27">
        <v>606.29999999999995</v>
      </c>
      <c r="E27">
        <v>548.9</v>
      </c>
      <c r="F27">
        <v>10</v>
      </c>
      <c r="G27">
        <v>0</v>
      </c>
    </row>
    <row r="28" spans="1:7" ht="15" x14ac:dyDescent="0.25">
      <c r="A28" s="282" t="s">
        <v>66</v>
      </c>
    </row>
    <row r="29" spans="1:7" ht="15" x14ac:dyDescent="0.25">
      <c r="A29" s="282" t="s">
        <v>79</v>
      </c>
      <c r="B29">
        <v>290.8</v>
      </c>
      <c r="C29">
        <v>532.1</v>
      </c>
      <c r="D29">
        <v>338.9</v>
      </c>
      <c r="E29">
        <v>297.39999999999998</v>
      </c>
      <c r="F29">
        <v>0</v>
      </c>
      <c r="G29">
        <v>0</v>
      </c>
    </row>
    <row r="30" spans="1:7" ht="15" x14ac:dyDescent="0.25">
      <c r="A30" s="282" t="s">
        <v>66</v>
      </c>
    </row>
    <row r="31" spans="1:7" ht="15" x14ac:dyDescent="0.25">
      <c r="A31" s="282" t="s">
        <v>80</v>
      </c>
      <c r="B31">
        <v>9882.4</v>
      </c>
      <c r="C31">
        <v>7020.6</v>
      </c>
      <c r="D31">
        <v>11792.5</v>
      </c>
      <c r="E31">
        <v>12710.8</v>
      </c>
      <c r="F31">
        <v>0</v>
      </c>
      <c r="G31">
        <v>0</v>
      </c>
    </row>
    <row r="32" spans="1:7" ht="15" x14ac:dyDescent="0.25">
      <c r="A32" s="282" t="s">
        <v>66</v>
      </c>
    </row>
    <row r="33" spans="1:7" ht="15" x14ac:dyDescent="0.25">
      <c r="A33" s="282" t="s">
        <v>81</v>
      </c>
      <c r="B33">
        <v>839.2</v>
      </c>
      <c r="C33">
        <v>804.4</v>
      </c>
      <c r="D33">
        <v>912.4</v>
      </c>
      <c r="E33">
        <v>1458.9</v>
      </c>
      <c r="F33">
        <v>0</v>
      </c>
      <c r="G33">
        <v>0</v>
      </c>
    </row>
    <row r="34" spans="1:7" ht="15" x14ac:dyDescent="0.25">
      <c r="A34" s="282" t="s">
        <v>82</v>
      </c>
      <c r="B34">
        <v>0.2</v>
      </c>
      <c r="C34">
        <v>0</v>
      </c>
      <c r="D34">
        <v>0.1</v>
      </c>
      <c r="E34">
        <v>0</v>
      </c>
      <c r="F34">
        <v>0</v>
      </c>
      <c r="G34">
        <v>0</v>
      </c>
    </row>
    <row r="35" spans="1:7" ht="15" x14ac:dyDescent="0.25">
      <c r="A35" s="282" t="s">
        <v>83</v>
      </c>
      <c r="B35">
        <v>55</v>
      </c>
      <c r="C35">
        <v>110</v>
      </c>
      <c r="D35">
        <v>0</v>
      </c>
      <c r="E35">
        <v>285.60000000000002</v>
      </c>
      <c r="F35">
        <v>0</v>
      </c>
      <c r="G35">
        <v>0</v>
      </c>
    </row>
    <row r="36" spans="1:7" ht="15" x14ac:dyDescent="0.25">
      <c r="A36" s="282" t="s">
        <v>85</v>
      </c>
      <c r="B36">
        <v>1.5</v>
      </c>
      <c r="C36">
        <v>0</v>
      </c>
      <c r="D36">
        <v>0</v>
      </c>
      <c r="E36">
        <v>0</v>
      </c>
      <c r="F36">
        <v>0</v>
      </c>
      <c r="G36">
        <v>0</v>
      </c>
    </row>
    <row r="37" spans="1:7" ht="15" x14ac:dyDescent="0.25">
      <c r="A37" s="282" t="s">
        <v>86</v>
      </c>
      <c r="B37">
        <v>1.3</v>
      </c>
      <c r="C37">
        <v>0.7</v>
      </c>
      <c r="D37">
        <v>1.6</v>
      </c>
      <c r="E37">
        <v>0.3</v>
      </c>
      <c r="F37">
        <v>0</v>
      </c>
      <c r="G37">
        <v>0</v>
      </c>
    </row>
    <row r="38" spans="1:7" ht="15" x14ac:dyDescent="0.25">
      <c r="A38" s="282" t="s">
        <v>87</v>
      </c>
      <c r="B38" t="s">
        <v>84</v>
      </c>
      <c r="C38">
        <v>0.4</v>
      </c>
      <c r="D38">
        <v>0.2</v>
      </c>
      <c r="E38">
        <v>0</v>
      </c>
      <c r="F38">
        <v>0</v>
      </c>
      <c r="G38">
        <v>0</v>
      </c>
    </row>
    <row r="39" spans="1:7" ht="15" x14ac:dyDescent="0.25">
      <c r="A39" s="282" t="s">
        <v>88</v>
      </c>
      <c r="B39">
        <v>172.4</v>
      </c>
      <c r="C39">
        <v>191.6</v>
      </c>
      <c r="D39">
        <v>267.7</v>
      </c>
      <c r="E39">
        <v>313.89999999999998</v>
      </c>
      <c r="F39">
        <v>0</v>
      </c>
      <c r="G39">
        <v>0</v>
      </c>
    </row>
    <row r="40" spans="1:7" ht="15" x14ac:dyDescent="0.25">
      <c r="A40" s="282" t="s">
        <v>90</v>
      </c>
      <c r="B40">
        <v>29.5</v>
      </c>
      <c r="C40">
        <v>0</v>
      </c>
      <c r="D40">
        <v>0</v>
      </c>
      <c r="E40">
        <v>0</v>
      </c>
      <c r="F40">
        <v>0</v>
      </c>
      <c r="G40">
        <v>0</v>
      </c>
    </row>
    <row r="41" spans="1:7" ht="15" x14ac:dyDescent="0.25">
      <c r="A41" s="282" t="s">
        <v>91</v>
      </c>
      <c r="B41">
        <v>42.9</v>
      </c>
      <c r="C41">
        <v>31.7</v>
      </c>
      <c r="D41">
        <v>219.8</v>
      </c>
      <c r="E41">
        <v>113.5</v>
      </c>
      <c r="F41">
        <v>0</v>
      </c>
      <c r="G41">
        <v>0</v>
      </c>
    </row>
    <row r="42" spans="1:7" ht="15" x14ac:dyDescent="0.25">
      <c r="A42" s="282" t="s">
        <v>92</v>
      </c>
      <c r="B42">
        <v>0</v>
      </c>
      <c r="C42">
        <v>0</v>
      </c>
      <c r="D42">
        <v>12</v>
      </c>
      <c r="E42">
        <v>13.2</v>
      </c>
      <c r="F42">
        <v>0</v>
      </c>
      <c r="G42">
        <v>0</v>
      </c>
    </row>
    <row r="43" spans="1:7" ht="15" x14ac:dyDescent="0.25">
      <c r="A43" s="282" t="s">
        <v>93</v>
      </c>
      <c r="B43">
        <v>59.8</v>
      </c>
      <c r="C43">
        <v>64</v>
      </c>
      <c r="D43">
        <v>45</v>
      </c>
      <c r="E43">
        <v>88.7</v>
      </c>
      <c r="F43">
        <v>0</v>
      </c>
      <c r="G43">
        <v>0</v>
      </c>
    </row>
    <row r="44" spans="1:7" ht="15" x14ac:dyDescent="0.25">
      <c r="A44" s="282" t="s">
        <v>94</v>
      </c>
      <c r="B44">
        <v>0</v>
      </c>
      <c r="C44">
        <v>10.7</v>
      </c>
      <c r="D44">
        <v>0</v>
      </c>
      <c r="E44">
        <v>1.2</v>
      </c>
      <c r="F44">
        <v>0</v>
      </c>
      <c r="G44">
        <v>0</v>
      </c>
    </row>
    <row r="45" spans="1:7" ht="15" x14ac:dyDescent="0.25">
      <c r="A45" s="282" t="s">
        <v>95</v>
      </c>
      <c r="B45">
        <v>297</v>
      </c>
      <c r="C45">
        <v>176</v>
      </c>
      <c r="D45">
        <v>138.80000000000001</v>
      </c>
      <c r="E45">
        <v>263.60000000000002</v>
      </c>
      <c r="F45">
        <v>0</v>
      </c>
      <c r="G45">
        <v>0</v>
      </c>
    </row>
    <row r="46" spans="1:7" ht="15" x14ac:dyDescent="0.25">
      <c r="A46" s="282" t="s">
        <v>96</v>
      </c>
      <c r="B46">
        <v>18.100000000000001</v>
      </c>
      <c r="C46">
        <v>21.6</v>
      </c>
      <c r="D46">
        <v>3.5</v>
      </c>
      <c r="E46">
        <v>6.3</v>
      </c>
      <c r="F46">
        <v>0</v>
      </c>
      <c r="G46">
        <v>0</v>
      </c>
    </row>
    <row r="47" spans="1:7" ht="15" x14ac:dyDescent="0.25">
      <c r="A47" s="282" t="s">
        <v>98</v>
      </c>
      <c r="B47">
        <v>0</v>
      </c>
      <c r="C47">
        <v>0.1</v>
      </c>
      <c r="D47">
        <v>56.4</v>
      </c>
      <c r="E47">
        <v>61.5</v>
      </c>
      <c r="F47">
        <v>0</v>
      </c>
      <c r="G47">
        <v>0</v>
      </c>
    </row>
    <row r="48" spans="1:7" ht="15" x14ac:dyDescent="0.25">
      <c r="A48" s="282" t="s">
        <v>99</v>
      </c>
      <c r="B48">
        <v>8.3000000000000007</v>
      </c>
      <c r="C48">
        <v>2.2999999999999998</v>
      </c>
      <c r="D48" t="s">
        <v>84</v>
      </c>
      <c r="E48">
        <v>0.6</v>
      </c>
      <c r="F48">
        <v>0</v>
      </c>
      <c r="G48">
        <v>0</v>
      </c>
    </row>
    <row r="49" spans="1:7" ht="15" x14ac:dyDescent="0.25">
      <c r="A49" s="282" t="s">
        <v>100</v>
      </c>
      <c r="B49">
        <v>65.8</v>
      </c>
      <c r="C49">
        <v>76.3</v>
      </c>
      <c r="D49">
        <v>34.1</v>
      </c>
      <c r="E49">
        <v>255.8</v>
      </c>
      <c r="F49">
        <v>0</v>
      </c>
      <c r="G49">
        <v>0</v>
      </c>
    </row>
    <row r="50" spans="1:7" ht="15" x14ac:dyDescent="0.25">
      <c r="A50" s="282" t="s">
        <v>101</v>
      </c>
      <c r="B50">
        <v>87.4</v>
      </c>
      <c r="C50">
        <v>118.9</v>
      </c>
      <c r="D50">
        <v>133.30000000000001</v>
      </c>
      <c r="E50">
        <v>54.7</v>
      </c>
      <c r="F50">
        <v>0</v>
      </c>
      <c r="G50">
        <v>0</v>
      </c>
    </row>
    <row r="51" spans="1:7" ht="15" x14ac:dyDescent="0.25">
      <c r="A51" s="282" t="s">
        <v>66</v>
      </c>
    </row>
    <row r="52" spans="1:7" ht="15" x14ac:dyDescent="0.25">
      <c r="A52" s="282" t="s">
        <v>102</v>
      </c>
      <c r="B52">
        <v>443</v>
      </c>
      <c r="C52">
        <v>933.4</v>
      </c>
      <c r="D52">
        <v>573.1</v>
      </c>
      <c r="E52">
        <v>639.5</v>
      </c>
      <c r="F52">
        <v>0</v>
      </c>
      <c r="G52">
        <v>0</v>
      </c>
    </row>
    <row r="53" spans="1:7" ht="15" x14ac:dyDescent="0.25">
      <c r="A53" s="282" t="s">
        <v>103</v>
      </c>
      <c r="B53">
        <v>40</v>
      </c>
      <c r="C53">
        <v>42</v>
      </c>
      <c r="D53">
        <v>179.6</v>
      </c>
      <c r="E53">
        <v>19.5</v>
      </c>
      <c r="F53">
        <v>0</v>
      </c>
      <c r="G53">
        <v>0</v>
      </c>
    </row>
    <row r="54" spans="1:7" ht="15" x14ac:dyDescent="0.25">
      <c r="A54" s="282" t="s">
        <v>104</v>
      </c>
      <c r="B54">
        <v>390</v>
      </c>
      <c r="C54">
        <v>851.4</v>
      </c>
      <c r="D54">
        <v>324</v>
      </c>
      <c r="E54">
        <v>536.5</v>
      </c>
      <c r="F54">
        <v>0</v>
      </c>
      <c r="G54">
        <v>0</v>
      </c>
    </row>
    <row r="55" spans="1:7" ht="15" x14ac:dyDescent="0.25">
      <c r="A55" s="282" t="s">
        <v>105</v>
      </c>
      <c r="B55">
        <v>6</v>
      </c>
      <c r="C55">
        <v>10</v>
      </c>
      <c r="D55">
        <v>6.6</v>
      </c>
      <c r="E55">
        <v>0</v>
      </c>
      <c r="F55">
        <v>0</v>
      </c>
      <c r="G55">
        <v>0</v>
      </c>
    </row>
    <row r="56" spans="1:7" ht="15" x14ac:dyDescent="0.25">
      <c r="A56" s="282" t="s">
        <v>258</v>
      </c>
      <c r="B56">
        <v>0</v>
      </c>
      <c r="C56">
        <v>0</v>
      </c>
      <c r="D56">
        <v>0</v>
      </c>
      <c r="E56">
        <v>0.1</v>
      </c>
      <c r="F56">
        <v>0</v>
      </c>
      <c r="G56">
        <v>0</v>
      </c>
    </row>
    <row r="57" spans="1:7" ht="15" x14ac:dyDescent="0.25">
      <c r="A57" s="282" t="s">
        <v>107</v>
      </c>
      <c r="B57">
        <v>7</v>
      </c>
      <c r="C57">
        <v>30</v>
      </c>
      <c r="D57">
        <v>62.8</v>
      </c>
      <c r="E57">
        <v>83.5</v>
      </c>
      <c r="F57">
        <v>0</v>
      </c>
      <c r="G57">
        <v>0</v>
      </c>
    </row>
    <row r="58" spans="1:7" ht="15" x14ac:dyDescent="0.25">
      <c r="A58" s="282" t="s">
        <v>66</v>
      </c>
    </row>
    <row r="59" spans="1:7" ht="15" x14ac:dyDescent="0.25">
      <c r="A59" s="282" t="s">
        <v>108</v>
      </c>
      <c r="B59">
        <v>1857.2</v>
      </c>
      <c r="C59">
        <v>1501.5</v>
      </c>
      <c r="D59">
        <v>1412.8</v>
      </c>
      <c r="E59">
        <v>1344.4</v>
      </c>
      <c r="F59">
        <v>0</v>
      </c>
      <c r="G59">
        <v>0</v>
      </c>
    </row>
    <row r="60" spans="1:7" ht="15" x14ac:dyDescent="0.25">
      <c r="A60" s="282" t="s">
        <v>109</v>
      </c>
      <c r="B60">
        <v>9.9</v>
      </c>
      <c r="C60">
        <v>3.5</v>
      </c>
      <c r="D60">
        <v>3.2</v>
      </c>
      <c r="E60">
        <v>7</v>
      </c>
      <c r="F60">
        <v>0</v>
      </c>
      <c r="G60">
        <v>0</v>
      </c>
    </row>
    <row r="61" spans="1:7" ht="15" x14ac:dyDescent="0.25">
      <c r="A61" s="282" t="s">
        <v>111</v>
      </c>
      <c r="B61">
        <v>68</v>
      </c>
      <c r="C61">
        <v>15</v>
      </c>
      <c r="D61">
        <v>46.6</v>
      </c>
      <c r="E61">
        <v>59</v>
      </c>
      <c r="F61">
        <v>0</v>
      </c>
      <c r="G61">
        <v>0</v>
      </c>
    </row>
    <row r="62" spans="1:7" ht="15" x14ac:dyDescent="0.25">
      <c r="A62" s="282" t="s">
        <v>112</v>
      </c>
      <c r="B62">
        <v>12.3</v>
      </c>
      <c r="C62">
        <v>11.3</v>
      </c>
      <c r="D62">
        <v>40.200000000000003</v>
      </c>
      <c r="E62">
        <v>24.8</v>
      </c>
      <c r="F62">
        <v>0</v>
      </c>
      <c r="G62">
        <v>0</v>
      </c>
    </row>
    <row r="63" spans="1:7" ht="15" x14ac:dyDescent="0.25">
      <c r="A63" s="282" t="s">
        <v>113</v>
      </c>
      <c r="B63">
        <v>20.9</v>
      </c>
      <c r="C63">
        <v>54.2</v>
      </c>
      <c r="D63">
        <v>51</v>
      </c>
      <c r="E63">
        <v>69.099999999999994</v>
      </c>
      <c r="F63">
        <v>0</v>
      </c>
      <c r="G63">
        <v>0</v>
      </c>
    </row>
    <row r="64" spans="1:7" ht="15" x14ac:dyDescent="0.25">
      <c r="A64" s="282" t="s">
        <v>114</v>
      </c>
      <c r="B64">
        <v>21.6</v>
      </c>
      <c r="C64">
        <v>3.8</v>
      </c>
      <c r="D64">
        <v>0</v>
      </c>
      <c r="E64">
        <v>8.1</v>
      </c>
      <c r="F64">
        <v>0</v>
      </c>
      <c r="G64">
        <v>0</v>
      </c>
    </row>
    <row r="65" spans="1:7" ht="15" x14ac:dyDescent="0.25">
      <c r="A65" s="282" t="s">
        <v>115</v>
      </c>
      <c r="B65">
        <v>4</v>
      </c>
      <c r="C65">
        <v>5.5</v>
      </c>
      <c r="D65">
        <v>4.4000000000000004</v>
      </c>
      <c r="E65">
        <v>6.1</v>
      </c>
      <c r="F65">
        <v>0</v>
      </c>
      <c r="G65">
        <v>0</v>
      </c>
    </row>
    <row r="66" spans="1:7" ht="15" x14ac:dyDescent="0.25">
      <c r="A66" s="282" t="s">
        <v>116</v>
      </c>
      <c r="B66">
        <v>5</v>
      </c>
      <c r="C66">
        <v>6.9</v>
      </c>
      <c r="D66">
        <v>1.7</v>
      </c>
      <c r="E66">
        <v>0</v>
      </c>
      <c r="F66">
        <v>0</v>
      </c>
      <c r="G66">
        <v>0</v>
      </c>
    </row>
    <row r="67" spans="1:7" ht="15" x14ac:dyDescent="0.25">
      <c r="A67" s="282" t="s">
        <v>117</v>
      </c>
      <c r="B67">
        <v>1671.4</v>
      </c>
      <c r="C67">
        <v>1370.6</v>
      </c>
      <c r="D67">
        <v>1241.7</v>
      </c>
      <c r="E67">
        <v>1132</v>
      </c>
      <c r="F67">
        <v>0</v>
      </c>
      <c r="G67">
        <v>0</v>
      </c>
    </row>
    <row r="68" spans="1:7" ht="15" x14ac:dyDescent="0.25">
      <c r="A68" s="282" t="s">
        <v>118</v>
      </c>
      <c r="B68">
        <v>11.5</v>
      </c>
      <c r="C68">
        <v>11.2</v>
      </c>
      <c r="D68">
        <v>13.4</v>
      </c>
      <c r="E68">
        <v>5.4</v>
      </c>
      <c r="F68">
        <v>0</v>
      </c>
      <c r="G68">
        <v>0</v>
      </c>
    </row>
    <row r="69" spans="1:7" ht="15" x14ac:dyDescent="0.25">
      <c r="A69" s="282" t="s">
        <v>119</v>
      </c>
      <c r="B69">
        <v>30</v>
      </c>
      <c r="C69">
        <v>19.5</v>
      </c>
      <c r="D69">
        <v>0</v>
      </c>
      <c r="E69">
        <v>0</v>
      </c>
      <c r="F69">
        <v>0</v>
      </c>
      <c r="G69">
        <v>0</v>
      </c>
    </row>
    <row r="70" spans="1:7" ht="15" x14ac:dyDescent="0.25">
      <c r="A70" s="282" t="s">
        <v>121</v>
      </c>
      <c r="B70">
        <v>2.6</v>
      </c>
      <c r="C70">
        <v>0</v>
      </c>
      <c r="D70">
        <v>10.6</v>
      </c>
      <c r="E70">
        <v>33</v>
      </c>
      <c r="F70">
        <v>0</v>
      </c>
      <c r="G70">
        <v>0</v>
      </c>
    </row>
    <row r="71" spans="1:7" ht="15" x14ac:dyDescent="0.25">
      <c r="A71" s="282" t="s">
        <v>62</v>
      </c>
      <c r="B71" t="s">
        <v>63</v>
      </c>
      <c r="C71" t="s">
        <v>64</v>
      </c>
      <c r="D71" t="s">
        <v>63</v>
      </c>
      <c r="E71" t="s">
        <v>63</v>
      </c>
      <c r="F71" t="s">
        <v>63</v>
      </c>
      <c r="G71" t="s">
        <v>65</v>
      </c>
    </row>
    <row r="72" spans="1:7" ht="15" x14ac:dyDescent="0.25">
      <c r="A72" s="282" t="s">
        <v>122</v>
      </c>
      <c r="B72">
        <v>14206.6</v>
      </c>
      <c r="C72">
        <v>11486.5</v>
      </c>
      <c r="D72">
        <v>16948.8</v>
      </c>
      <c r="E72">
        <v>18743.3</v>
      </c>
      <c r="F72">
        <v>10</v>
      </c>
      <c r="G72">
        <v>0</v>
      </c>
    </row>
    <row r="73" spans="1:7" ht="15" x14ac:dyDescent="0.25">
      <c r="A73" s="282" t="s">
        <v>123</v>
      </c>
      <c r="B73">
        <v>5448.9</v>
      </c>
      <c r="C73">
        <v>5873.9</v>
      </c>
      <c r="D73">
        <v>0</v>
      </c>
      <c r="E73">
        <v>0</v>
      </c>
      <c r="F73">
        <v>0</v>
      </c>
      <c r="G73">
        <v>0</v>
      </c>
    </row>
    <row r="74" spans="1:7" ht="15" x14ac:dyDescent="0.25">
      <c r="A74" s="282" t="s">
        <v>62</v>
      </c>
      <c r="B74" t="s">
        <v>63</v>
      </c>
      <c r="C74" t="s">
        <v>64</v>
      </c>
      <c r="D74" t="s">
        <v>63</v>
      </c>
      <c r="E74" t="s">
        <v>63</v>
      </c>
      <c r="F74" t="s">
        <v>63</v>
      </c>
      <c r="G74" t="s">
        <v>65</v>
      </c>
    </row>
    <row r="75" spans="1:7" ht="15" x14ac:dyDescent="0.25">
      <c r="A75" s="282" t="s">
        <v>124</v>
      </c>
      <c r="B75">
        <v>19655.5</v>
      </c>
      <c r="C75">
        <v>17360.400000000001</v>
      </c>
      <c r="D75">
        <v>16948.8</v>
      </c>
      <c r="E75">
        <v>18743.3</v>
      </c>
      <c r="F75">
        <v>10</v>
      </c>
      <c r="G75">
        <v>0</v>
      </c>
    </row>
    <row r="76" spans="1:7" ht="15" x14ac:dyDescent="0.25">
      <c r="A76" s="282" t="s">
        <v>125</v>
      </c>
      <c r="B76" t="s">
        <v>42</v>
      </c>
      <c r="C76" t="s">
        <v>42</v>
      </c>
      <c r="D76">
        <v>47.3</v>
      </c>
      <c r="E76">
        <v>41.2</v>
      </c>
      <c r="F76" t="s">
        <v>42</v>
      </c>
      <c r="G76" t="s">
        <v>42</v>
      </c>
    </row>
    <row r="77" spans="1:7" ht="15" x14ac:dyDescent="0.25">
      <c r="A77" s="282" t="s">
        <v>126</v>
      </c>
      <c r="B77">
        <v>0.3</v>
      </c>
      <c r="C77">
        <v>0</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1A18F-AAE3-4964-B324-926DD373F4F1}">
  <dimension ref="A1:G78"/>
  <sheetViews>
    <sheetView topLeftCell="A58" workbookViewId="0">
      <selection activeCell="A7" sqref="A7"/>
    </sheetView>
  </sheetViews>
  <sheetFormatPr defaultRowHeight="13.2" x14ac:dyDescent="0.25"/>
  <cols>
    <col min="1" max="1" width="24" customWidth="1"/>
    <col min="2" max="2" width="14.33203125" customWidth="1"/>
    <col min="4" max="4" width="11.33203125" customWidth="1"/>
    <col min="6" max="6" width="12.109375" customWidth="1"/>
    <col min="7" max="7" width="9.6640625" customWidth="1"/>
  </cols>
  <sheetData>
    <row r="1" spans="1:7" ht="15" x14ac:dyDescent="0.25">
      <c r="A1" s="282" t="s">
        <v>47</v>
      </c>
    </row>
    <row r="2" spans="1:7" ht="15" x14ac:dyDescent="0.25">
      <c r="A2" s="282" t="s">
        <v>48</v>
      </c>
    </row>
    <row r="3" spans="1:7" ht="15" x14ac:dyDescent="0.25">
      <c r="A3" s="282" t="s">
        <v>305</v>
      </c>
    </row>
    <row r="4" spans="1:7" ht="15" x14ac:dyDescent="0.25">
      <c r="A4" s="282" t="s">
        <v>50</v>
      </c>
    </row>
    <row r="5" spans="1:7" ht="15" x14ac:dyDescent="0.25">
      <c r="A5" s="282" t="s">
        <v>51</v>
      </c>
    </row>
    <row r="6" spans="1:7" ht="15" x14ac:dyDescent="0.25">
      <c r="A6" s="282" t="s">
        <v>52</v>
      </c>
    </row>
    <row r="7" spans="1:7" ht="15" x14ac:dyDescent="0.25">
      <c r="A7" s="282" t="s">
        <v>53</v>
      </c>
      <c r="B7" t="s">
        <v>54</v>
      </c>
      <c r="C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321.8</v>
      </c>
      <c r="C12">
        <v>380</v>
      </c>
      <c r="D12">
        <v>1069.5999999999999</v>
      </c>
      <c r="E12">
        <v>1385.6</v>
      </c>
      <c r="F12">
        <v>0</v>
      </c>
      <c r="G12">
        <v>0</v>
      </c>
    </row>
    <row r="13" spans="1:7" ht="15" x14ac:dyDescent="0.25">
      <c r="A13" s="282" t="s">
        <v>253</v>
      </c>
      <c r="B13">
        <v>0</v>
      </c>
      <c r="C13">
        <v>0</v>
      </c>
      <c r="D13">
        <v>0</v>
      </c>
      <c r="E13">
        <v>1.3</v>
      </c>
      <c r="F13">
        <v>0</v>
      </c>
      <c r="G13">
        <v>0</v>
      </c>
    </row>
    <row r="14" spans="1:7" ht="15" x14ac:dyDescent="0.25">
      <c r="A14" s="282" t="s">
        <v>68</v>
      </c>
      <c r="B14">
        <v>0</v>
      </c>
      <c r="C14">
        <v>0</v>
      </c>
      <c r="D14">
        <v>221.7</v>
      </c>
      <c r="E14">
        <v>397.7</v>
      </c>
      <c r="F14">
        <v>0</v>
      </c>
      <c r="G14">
        <v>0</v>
      </c>
    </row>
    <row r="15" spans="1:7" ht="15" x14ac:dyDescent="0.25">
      <c r="A15" s="282" t="s">
        <v>69</v>
      </c>
      <c r="B15">
        <v>0</v>
      </c>
      <c r="C15">
        <v>0</v>
      </c>
      <c r="D15">
        <v>20.2</v>
      </c>
      <c r="E15">
        <v>22</v>
      </c>
      <c r="F15">
        <v>0</v>
      </c>
      <c r="G15">
        <v>0</v>
      </c>
    </row>
    <row r="16" spans="1:7" ht="15" x14ac:dyDescent="0.25">
      <c r="A16" s="282" t="s">
        <v>70</v>
      </c>
      <c r="B16">
        <v>0</v>
      </c>
      <c r="C16">
        <v>0</v>
      </c>
      <c r="D16">
        <v>57.3</v>
      </c>
      <c r="E16">
        <v>80.7</v>
      </c>
      <c r="F16">
        <v>0</v>
      </c>
      <c r="G16">
        <v>0</v>
      </c>
    </row>
    <row r="17" spans="1:7" ht="15" x14ac:dyDescent="0.25">
      <c r="A17" s="282" t="s">
        <v>71</v>
      </c>
      <c r="B17">
        <v>42</v>
      </c>
      <c r="C17">
        <v>259</v>
      </c>
      <c r="D17">
        <v>368.5</v>
      </c>
      <c r="E17">
        <v>405.1</v>
      </c>
      <c r="F17">
        <v>0</v>
      </c>
      <c r="G17">
        <v>0</v>
      </c>
    </row>
    <row r="18" spans="1:7" ht="15" x14ac:dyDescent="0.25">
      <c r="A18" s="282" t="s">
        <v>72</v>
      </c>
      <c r="B18">
        <v>15.8</v>
      </c>
      <c r="C18">
        <v>79</v>
      </c>
      <c r="D18">
        <v>86.3</v>
      </c>
      <c r="E18">
        <v>116.2</v>
      </c>
      <c r="F18">
        <v>0</v>
      </c>
      <c r="G18">
        <v>0</v>
      </c>
    </row>
    <row r="19" spans="1:7" ht="15" x14ac:dyDescent="0.25">
      <c r="A19" s="282" t="s">
        <v>256</v>
      </c>
      <c r="B19">
        <v>0</v>
      </c>
      <c r="C19">
        <v>0</v>
      </c>
      <c r="D19">
        <v>0</v>
      </c>
      <c r="E19">
        <v>35</v>
      </c>
      <c r="F19">
        <v>0</v>
      </c>
      <c r="G19">
        <v>0</v>
      </c>
    </row>
    <row r="20" spans="1:7" ht="15" x14ac:dyDescent="0.25">
      <c r="A20" s="282" t="s">
        <v>73</v>
      </c>
      <c r="B20">
        <v>264</v>
      </c>
      <c r="C20">
        <v>42</v>
      </c>
      <c r="D20">
        <v>258</v>
      </c>
      <c r="E20">
        <v>327.7</v>
      </c>
      <c r="F20">
        <v>0</v>
      </c>
      <c r="G20">
        <v>0</v>
      </c>
    </row>
    <row r="21" spans="1:7" ht="15" x14ac:dyDescent="0.25">
      <c r="A21" s="282" t="s">
        <v>74</v>
      </c>
      <c r="B21">
        <v>0</v>
      </c>
      <c r="C21">
        <v>0</v>
      </c>
      <c r="D21">
        <v>57.7</v>
      </c>
      <c r="E21">
        <v>0</v>
      </c>
      <c r="F21">
        <v>0</v>
      </c>
      <c r="G21">
        <v>0</v>
      </c>
    </row>
    <row r="22" spans="1:7" ht="15" x14ac:dyDescent="0.25">
      <c r="A22" s="282" t="s">
        <v>66</v>
      </c>
    </row>
    <row r="23" spans="1:7" ht="15" x14ac:dyDescent="0.25">
      <c r="A23" s="282" t="s">
        <v>75</v>
      </c>
      <c r="B23">
        <v>46</v>
      </c>
      <c r="C23">
        <v>60.5</v>
      </c>
      <c r="D23">
        <v>65.7</v>
      </c>
      <c r="E23">
        <v>152.9</v>
      </c>
      <c r="F23">
        <v>0</v>
      </c>
      <c r="G23">
        <v>0</v>
      </c>
    </row>
    <row r="24" spans="1:7" ht="15" x14ac:dyDescent="0.25">
      <c r="A24" s="282" t="s">
        <v>76</v>
      </c>
      <c r="B24">
        <v>31</v>
      </c>
      <c r="C24">
        <v>0</v>
      </c>
      <c r="D24">
        <v>0</v>
      </c>
      <c r="E24">
        <v>0</v>
      </c>
      <c r="F24">
        <v>0</v>
      </c>
      <c r="G24">
        <v>0</v>
      </c>
    </row>
    <row r="25" spans="1:7" ht="15" x14ac:dyDescent="0.25">
      <c r="A25" s="282" t="s">
        <v>77</v>
      </c>
      <c r="B25">
        <v>15</v>
      </c>
      <c r="C25">
        <v>60.5</v>
      </c>
      <c r="D25">
        <v>65.7</v>
      </c>
      <c r="E25">
        <v>152.9</v>
      </c>
      <c r="F25">
        <v>0</v>
      </c>
      <c r="G25">
        <v>0</v>
      </c>
    </row>
    <row r="26" spans="1:7" ht="15" x14ac:dyDescent="0.25">
      <c r="A26" s="282" t="s">
        <v>66</v>
      </c>
    </row>
    <row r="27" spans="1:7" ht="15" x14ac:dyDescent="0.25">
      <c r="A27" s="282" t="s">
        <v>78</v>
      </c>
      <c r="B27">
        <v>502.9</v>
      </c>
      <c r="C27">
        <v>361.7</v>
      </c>
      <c r="D27">
        <v>604.4</v>
      </c>
      <c r="E27">
        <v>527.5</v>
      </c>
      <c r="F27">
        <v>0</v>
      </c>
      <c r="G27">
        <v>0</v>
      </c>
    </row>
    <row r="28" spans="1:7" ht="15" x14ac:dyDescent="0.25">
      <c r="A28" s="282" t="s">
        <v>66</v>
      </c>
    </row>
    <row r="29" spans="1:7" ht="15" x14ac:dyDescent="0.25">
      <c r="A29" s="282" t="s">
        <v>79</v>
      </c>
      <c r="B29">
        <v>285.2</v>
      </c>
      <c r="C29">
        <v>547.5</v>
      </c>
      <c r="D29">
        <v>310.7</v>
      </c>
      <c r="E29">
        <v>280.10000000000002</v>
      </c>
      <c r="F29">
        <v>0</v>
      </c>
      <c r="G29">
        <v>0</v>
      </c>
    </row>
    <row r="30" spans="1:7" ht="15" x14ac:dyDescent="0.25">
      <c r="A30" s="282" t="s">
        <v>66</v>
      </c>
    </row>
    <row r="31" spans="1:7" ht="15" x14ac:dyDescent="0.25">
      <c r="A31" s="282" t="s">
        <v>80</v>
      </c>
      <c r="B31">
        <v>11069</v>
      </c>
      <c r="C31">
        <v>7548.9</v>
      </c>
      <c r="D31">
        <v>9890.7000000000007</v>
      </c>
      <c r="E31">
        <v>11300</v>
      </c>
      <c r="F31">
        <v>0</v>
      </c>
      <c r="G31">
        <v>0</v>
      </c>
    </row>
    <row r="32" spans="1:7" ht="15" x14ac:dyDescent="0.25">
      <c r="A32" s="282" t="s">
        <v>66</v>
      </c>
    </row>
    <row r="33" spans="1:7" ht="15" x14ac:dyDescent="0.25">
      <c r="A33" s="282" t="s">
        <v>81</v>
      </c>
      <c r="B33">
        <v>841.2</v>
      </c>
      <c r="C33">
        <v>909.7</v>
      </c>
      <c r="D33">
        <v>800.9</v>
      </c>
      <c r="E33">
        <v>1029.3</v>
      </c>
      <c r="F33">
        <v>0</v>
      </c>
      <c r="G33">
        <v>0</v>
      </c>
    </row>
    <row r="34" spans="1:7" ht="15" x14ac:dyDescent="0.25">
      <c r="A34" s="282" t="s">
        <v>82</v>
      </c>
      <c r="B34">
        <v>0.3</v>
      </c>
      <c r="C34">
        <v>0</v>
      </c>
      <c r="D34">
        <v>0</v>
      </c>
      <c r="E34">
        <v>0</v>
      </c>
      <c r="F34">
        <v>0</v>
      </c>
      <c r="G34">
        <v>0</v>
      </c>
    </row>
    <row r="35" spans="1:7" ht="15" x14ac:dyDescent="0.25">
      <c r="A35" s="282" t="s">
        <v>83</v>
      </c>
      <c r="B35">
        <v>55</v>
      </c>
      <c r="C35">
        <v>110</v>
      </c>
      <c r="D35">
        <v>0</v>
      </c>
      <c r="E35">
        <v>285.60000000000002</v>
      </c>
      <c r="F35">
        <v>0</v>
      </c>
      <c r="G35">
        <v>0</v>
      </c>
    </row>
    <row r="36" spans="1:7" ht="15" x14ac:dyDescent="0.25">
      <c r="A36" s="282" t="s">
        <v>85</v>
      </c>
      <c r="B36">
        <v>1.5</v>
      </c>
      <c r="C36">
        <v>0</v>
      </c>
      <c r="D36">
        <v>0</v>
      </c>
      <c r="E36">
        <v>0</v>
      </c>
      <c r="F36">
        <v>0</v>
      </c>
      <c r="G36">
        <v>0</v>
      </c>
    </row>
    <row r="37" spans="1:7" ht="15" x14ac:dyDescent="0.25">
      <c r="A37" s="282" t="s">
        <v>86</v>
      </c>
      <c r="B37">
        <v>1</v>
      </c>
      <c r="C37">
        <v>0.7</v>
      </c>
      <c r="D37">
        <v>1.6</v>
      </c>
      <c r="E37">
        <v>0.3</v>
      </c>
      <c r="F37">
        <v>0</v>
      </c>
      <c r="G37">
        <v>0</v>
      </c>
    </row>
    <row r="38" spans="1:7" ht="15" x14ac:dyDescent="0.25">
      <c r="A38" s="282" t="s">
        <v>87</v>
      </c>
      <c r="B38">
        <v>0.1</v>
      </c>
      <c r="C38">
        <v>0.4</v>
      </c>
      <c r="D38">
        <v>0.1</v>
      </c>
      <c r="E38">
        <v>0</v>
      </c>
      <c r="F38">
        <v>0</v>
      </c>
      <c r="G38">
        <v>0</v>
      </c>
    </row>
    <row r="39" spans="1:7" ht="15" x14ac:dyDescent="0.25">
      <c r="A39" s="282" t="s">
        <v>88</v>
      </c>
      <c r="B39">
        <v>172.1</v>
      </c>
      <c r="C39">
        <v>171.8</v>
      </c>
      <c r="D39">
        <v>261.3</v>
      </c>
      <c r="E39">
        <v>235.4</v>
      </c>
      <c r="F39">
        <v>0</v>
      </c>
      <c r="G39">
        <v>0</v>
      </c>
    </row>
    <row r="40" spans="1:7" ht="15" x14ac:dyDescent="0.25">
      <c r="A40" s="282" t="s">
        <v>90</v>
      </c>
      <c r="B40">
        <v>29.5</v>
      </c>
      <c r="C40">
        <v>0</v>
      </c>
      <c r="D40">
        <v>0</v>
      </c>
      <c r="E40">
        <v>0</v>
      </c>
      <c r="F40">
        <v>0</v>
      </c>
      <c r="G40">
        <v>0</v>
      </c>
    </row>
    <row r="41" spans="1:7" ht="15" x14ac:dyDescent="0.25">
      <c r="A41" s="282" t="s">
        <v>91</v>
      </c>
      <c r="B41">
        <v>42.5</v>
      </c>
      <c r="C41">
        <v>31.1</v>
      </c>
      <c r="D41">
        <v>219.5</v>
      </c>
      <c r="E41">
        <v>60.9</v>
      </c>
      <c r="F41">
        <v>0</v>
      </c>
      <c r="G41">
        <v>0</v>
      </c>
    </row>
    <row r="42" spans="1:7" ht="15" x14ac:dyDescent="0.25">
      <c r="A42" s="282" t="s">
        <v>92</v>
      </c>
      <c r="B42">
        <v>0</v>
      </c>
      <c r="C42">
        <v>0</v>
      </c>
      <c r="D42">
        <v>12</v>
      </c>
      <c r="E42">
        <v>13.2</v>
      </c>
      <c r="F42">
        <v>0</v>
      </c>
      <c r="G42">
        <v>0</v>
      </c>
    </row>
    <row r="43" spans="1:7" ht="15" x14ac:dyDescent="0.25">
      <c r="A43" s="282" t="s">
        <v>93</v>
      </c>
      <c r="B43">
        <v>59.6</v>
      </c>
      <c r="C43">
        <v>71.599999999999994</v>
      </c>
      <c r="D43">
        <v>39.799999999999997</v>
      </c>
      <c r="E43">
        <v>72.2</v>
      </c>
      <c r="F43">
        <v>0</v>
      </c>
      <c r="G43">
        <v>0</v>
      </c>
    </row>
    <row r="44" spans="1:7" ht="15" x14ac:dyDescent="0.25">
      <c r="A44" s="282" t="s">
        <v>94</v>
      </c>
      <c r="B44">
        <v>0</v>
      </c>
      <c r="C44">
        <v>10.7</v>
      </c>
      <c r="D44">
        <v>0</v>
      </c>
      <c r="E44">
        <v>1.2</v>
      </c>
      <c r="F44">
        <v>0</v>
      </c>
      <c r="G44">
        <v>0</v>
      </c>
    </row>
    <row r="45" spans="1:7" ht="15" x14ac:dyDescent="0.25">
      <c r="A45" s="282" t="s">
        <v>95</v>
      </c>
      <c r="B45">
        <v>297</v>
      </c>
      <c r="C45">
        <v>299</v>
      </c>
      <c r="D45">
        <v>138.80000000000001</v>
      </c>
      <c r="E45">
        <v>135.4</v>
      </c>
      <c r="F45">
        <v>0</v>
      </c>
      <c r="G45">
        <v>0</v>
      </c>
    </row>
    <row r="46" spans="1:7" ht="15" x14ac:dyDescent="0.25">
      <c r="A46" s="282" t="s">
        <v>96</v>
      </c>
      <c r="B46">
        <v>18</v>
      </c>
      <c r="C46">
        <v>18.2</v>
      </c>
      <c r="D46">
        <v>3</v>
      </c>
      <c r="E46">
        <v>6.3</v>
      </c>
      <c r="F46">
        <v>0</v>
      </c>
      <c r="G46">
        <v>0</v>
      </c>
    </row>
    <row r="47" spans="1:7" ht="15" x14ac:dyDescent="0.25">
      <c r="A47" s="282" t="s">
        <v>98</v>
      </c>
      <c r="B47">
        <v>0</v>
      </c>
      <c r="C47">
        <v>0.1</v>
      </c>
      <c r="D47">
        <v>36.4</v>
      </c>
      <c r="E47">
        <v>61.5</v>
      </c>
      <c r="F47">
        <v>0</v>
      </c>
      <c r="G47">
        <v>0</v>
      </c>
    </row>
    <row r="48" spans="1:7" ht="15" x14ac:dyDescent="0.25">
      <c r="A48" s="282" t="s">
        <v>99</v>
      </c>
      <c r="B48">
        <v>9.8000000000000007</v>
      </c>
      <c r="C48">
        <v>2.4</v>
      </c>
      <c r="D48" t="s">
        <v>84</v>
      </c>
      <c r="E48">
        <v>0.4</v>
      </c>
      <c r="F48">
        <v>0</v>
      </c>
      <c r="G48">
        <v>0</v>
      </c>
    </row>
    <row r="49" spans="1:7" ht="15" x14ac:dyDescent="0.25">
      <c r="A49" s="282" t="s">
        <v>100</v>
      </c>
      <c r="B49">
        <v>65.099999999999994</v>
      </c>
      <c r="C49">
        <v>79.8</v>
      </c>
      <c r="D49">
        <v>30.8</v>
      </c>
      <c r="E49">
        <v>103.6</v>
      </c>
      <c r="F49">
        <v>0</v>
      </c>
      <c r="G49">
        <v>0</v>
      </c>
    </row>
    <row r="50" spans="1:7" ht="15" x14ac:dyDescent="0.25">
      <c r="A50" s="282" t="s">
        <v>101</v>
      </c>
      <c r="B50">
        <v>89.6</v>
      </c>
      <c r="C50">
        <v>114</v>
      </c>
      <c r="D50">
        <v>57.5</v>
      </c>
      <c r="E50">
        <v>53.3</v>
      </c>
      <c r="F50">
        <v>0</v>
      </c>
      <c r="G50">
        <v>0</v>
      </c>
    </row>
    <row r="51" spans="1:7" ht="15" x14ac:dyDescent="0.25">
      <c r="A51" s="282" t="s">
        <v>66</v>
      </c>
    </row>
    <row r="52" spans="1:7" ht="15" x14ac:dyDescent="0.25">
      <c r="A52" s="282" t="s">
        <v>102</v>
      </c>
      <c r="B52">
        <v>473</v>
      </c>
      <c r="C52">
        <v>855</v>
      </c>
      <c r="D52">
        <v>540.1</v>
      </c>
      <c r="E52">
        <v>600.6</v>
      </c>
      <c r="F52">
        <v>0</v>
      </c>
      <c r="G52">
        <v>0</v>
      </c>
    </row>
    <row r="53" spans="1:7" ht="15" x14ac:dyDescent="0.25">
      <c r="A53" s="282" t="s">
        <v>103</v>
      </c>
      <c r="B53">
        <v>40</v>
      </c>
      <c r="C53">
        <v>42</v>
      </c>
      <c r="D53">
        <v>179.6</v>
      </c>
      <c r="E53">
        <v>19.5</v>
      </c>
      <c r="F53">
        <v>0</v>
      </c>
      <c r="G53">
        <v>0</v>
      </c>
    </row>
    <row r="54" spans="1:7" ht="15" x14ac:dyDescent="0.25">
      <c r="A54" s="282" t="s">
        <v>104</v>
      </c>
      <c r="B54">
        <v>390</v>
      </c>
      <c r="C54">
        <v>773</v>
      </c>
      <c r="D54">
        <v>324</v>
      </c>
      <c r="E54">
        <v>497.6</v>
      </c>
      <c r="F54">
        <v>0</v>
      </c>
      <c r="G54">
        <v>0</v>
      </c>
    </row>
    <row r="55" spans="1:7" ht="15" x14ac:dyDescent="0.25">
      <c r="A55" s="282" t="s">
        <v>105</v>
      </c>
      <c r="B55">
        <v>6</v>
      </c>
      <c r="C55">
        <v>10</v>
      </c>
      <c r="D55">
        <v>6.6</v>
      </c>
      <c r="E55">
        <v>0</v>
      </c>
      <c r="F55">
        <v>0</v>
      </c>
      <c r="G55">
        <v>0</v>
      </c>
    </row>
    <row r="56" spans="1:7" ht="15" x14ac:dyDescent="0.25">
      <c r="A56" s="282" t="s">
        <v>258</v>
      </c>
      <c r="B56">
        <v>0</v>
      </c>
      <c r="C56">
        <v>0</v>
      </c>
      <c r="D56">
        <v>0</v>
      </c>
      <c r="E56">
        <v>0.1</v>
      </c>
      <c r="F56">
        <v>0</v>
      </c>
      <c r="G56">
        <v>0</v>
      </c>
    </row>
    <row r="57" spans="1:7" ht="15" x14ac:dyDescent="0.25">
      <c r="A57" s="282" t="s">
        <v>107</v>
      </c>
      <c r="B57">
        <v>37</v>
      </c>
      <c r="C57">
        <v>30</v>
      </c>
      <c r="D57">
        <v>29.8</v>
      </c>
      <c r="E57">
        <v>83.5</v>
      </c>
      <c r="F57">
        <v>0</v>
      </c>
      <c r="G57">
        <v>0</v>
      </c>
    </row>
    <row r="58" spans="1:7" ht="15" x14ac:dyDescent="0.25">
      <c r="A58" s="282" t="s">
        <v>66</v>
      </c>
    </row>
    <row r="59" spans="1:7" ht="15" x14ac:dyDescent="0.25">
      <c r="A59" s="282" t="s">
        <v>108</v>
      </c>
      <c r="B59">
        <v>1846.7</v>
      </c>
      <c r="C59">
        <v>1455.3</v>
      </c>
      <c r="D59">
        <v>1303.9000000000001</v>
      </c>
      <c r="E59">
        <v>1214.3</v>
      </c>
      <c r="F59">
        <v>0</v>
      </c>
      <c r="G59">
        <v>0</v>
      </c>
    </row>
    <row r="60" spans="1:7" ht="15" x14ac:dyDescent="0.25">
      <c r="A60" s="282" t="s">
        <v>109</v>
      </c>
      <c r="B60">
        <v>9.9</v>
      </c>
      <c r="C60">
        <v>7.7</v>
      </c>
      <c r="D60">
        <v>3.2</v>
      </c>
      <c r="E60">
        <v>3.5</v>
      </c>
      <c r="F60">
        <v>0</v>
      </c>
      <c r="G60">
        <v>0</v>
      </c>
    </row>
    <row r="61" spans="1:7" ht="15" x14ac:dyDescent="0.25">
      <c r="A61" s="282" t="s">
        <v>111</v>
      </c>
      <c r="B61">
        <v>84</v>
      </c>
      <c r="C61">
        <v>15</v>
      </c>
      <c r="D61">
        <v>31.4</v>
      </c>
      <c r="E61">
        <v>59</v>
      </c>
      <c r="F61">
        <v>0</v>
      </c>
      <c r="G61">
        <v>0</v>
      </c>
    </row>
    <row r="62" spans="1:7" ht="15" x14ac:dyDescent="0.25">
      <c r="A62" s="282" t="s">
        <v>112</v>
      </c>
      <c r="B62">
        <v>12.1</v>
      </c>
      <c r="C62">
        <v>12.5</v>
      </c>
      <c r="D62">
        <v>39.6</v>
      </c>
      <c r="E62">
        <v>23.6</v>
      </c>
      <c r="F62">
        <v>0</v>
      </c>
      <c r="G62">
        <v>0</v>
      </c>
    </row>
    <row r="63" spans="1:7" ht="15" x14ac:dyDescent="0.25">
      <c r="A63" s="282" t="s">
        <v>113</v>
      </c>
      <c r="B63">
        <v>20.9</v>
      </c>
      <c r="C63">
        <v>52.5</v>
      </c>
      <c r="D63">
        <v>51</v>
      </c>
      <c r="E63">
        <v>61.7</v>
      </c>
      <c r="F63">
        <v>0</v>
      </c>
      <c r="G63">
        <v>0</v>
      </c>
    </row>
    <row r="64" spans="1:7" ht="15" x14ac:dyDescent="0.25">
      <c r="A64" s="282" t="s">
        <v>114</v>
      </c>
      <c r="B64">
        <v>21.6</v>
      </c>
      <c r="C64">
        <v>3.8</v>
      </c>
      <c r="D64">
        <v>0</v>
      </c>
      <c r="E64">
        <v>8.1</v>
      </c>
      <c r="F64">
        <v>0</v>
      </c>
      <c r="G64">
        <v>0</v>
      </c>
    </row>
    <row r="65" spans="1:7" ht="15" x14ac:dyDescent="0.25">
      <c r="A65" s="282" t="s">
        <v>115</v>
      </c>
      <c r="B65">
        <v>4</v>
      </c>
      <c r="C65">
        <v>5.5</v>
      </c>
      <c r="D65">
        <v>4.4000000000000004</v>
      </c>
      <c r="E65">
        <v>6.1</v>
      </c>
      <c r="F65">
        <v>0</v>
      </c>
      <c r="G65">
        <v>0</v>
      </c>
    </row>
    <row r="66" spans="1:7" ht="15" x14ac:dyDescent="0.25">
      <c r="A66" s="282" t="s">
        <v>116</v>
      </c>
      <c r="B66">
        <v>6.8</v>
      </c>
      <c r="C66">
        <v>6.9</v>
      </c>
      <c r="D66">
        <v>0</v>
      </c>
      <c r="E66">
        <v>0</v>
      </c>
      <c r="F66">
        <v>0</v>
      </c>
      <c r="G66">
        <v>0</v>
      </c>
    </row>
    <row r="67" spans="1:7" ht="15" x14ac:dyDescent="0.25">
      <c r="A67" s="282" t="s">
        <v>117</v>
      </c>
      <c r="B67">
        <v>1638.3</v>
      </c>
      <c r="C67">
        <v>1315.1</v>
      </c>
      <c r="D67">
        <v>1155.3</v>
      </c>
      <c r="E67">
        <v>1019.3</v>
      </c>
      <c r="F67">
        <v>0</v>
      </c>
      <c r="G67">
        <v>0</v>
      </c>
    </row>
    <row r="68" spans="1:7" ht="15" x14ac:dyDescent="0.25">
      <c r="A68" s="282" t="s">
        <v>118</v>
      </c>
      <c r="B68">
        <v>11.5</v>
      </c>
      <c r="C68">
        <v>16.8</v>
      </c>
      <c r="D68">
        <v>13.4</v>
      </c>
      <c r="E68">
        <v>0</v>
      </c>
      <c r="F68">
        <v>0</v>
      </c>
      <c r="G68">
        <v>0</v>
      </c>
    </row>
    <row r="69" spans="1:7" ht="15" x14ac:dyDescent="0.25">
      <c r="A69" s="282" t="s">
        <v>119</v>
      </c>
      <c r="B69">
        <v>30</v>
      </c>
      <c r="C69">
        <v>19.5</v>
      </c>
      <c r="D69">
        <v>0</v>
      </c>
      <c r="E69">
        <v>0</v>
      </c>
      <c r="F69">
        <v>0</v>
      </c>
      <c r="G69">
        <v>0</v>
      </c>
    </row>
    <row r="70" spans="1:7" ht="15" x14ac:dyDescent="0.25">
      <c r="A70" s="282" t="s">
        <v>121</v>
      </c>
      <c r="B70">
        <v>7.6</v>
      </c>
      <c r="C70">
        <v>0</v>
      </c>
      <c r="D70">
        <v>5.6</v>
      </c>
      <c r="E70">
        <v>33</v>
      </c>
      <c r="F70">
        <v>0</v>
      </c>
      <c r="G70">
        <v>0</v>
      </c>
    </row>
    <row r="71" spans="1:7" ht="15" x14ac:dyDescent="0.25">
      <c r="A71" s="282" t="s">
        <v>62</v>
      </c>
      <c r="B71" t="s">
        <v>63</v>
      </c>
      <c r="C71" t="s">
        <v>64</v>
      </c>
      <c r="D71" t="s">
        <v>63</v>
      </c>
      <c r="E71" t="s">
        <v>63</v>
      </c>
      <c r="F71" t="s">
        <v>63</v>
      </c>
      <c r="G71" t="s">
        <v>65</v>
      </c>
    </row>
    <row r="72" spans="1:7" ht="15" x14ac:dyDescent="0.25">
      <c r="A72" s="282" t="s">
        <v>122</v>
      </c>
      <c r="B72">
        <v>15385.8</v>
      </c>
      <c r="C72">
        <v>12118.6</v>
      </c>
      <c r="D72">
        <v>14585.9</v>
      </c>
      <c r="E72">
        <v>16490.3</v>
      </c>
      <c r="F72">
        <v>0</v>
      </c>
      <c r="G72">
        <v>0</v>
      </c>
    </row>
    <row r="73" spans="1:7" ht="15" x14ac:dyDescent="0.25">
      <c r="A73" s="282" t="s">
        <v>123</v>
      </c>
      <c r="B73">
        <v>6012.1</v>
      </c>
      <c r="C73">
        <v>5930.3</v>
      </c>
      <c r="D73">
        <v>0</v>
      </c>
      <c r="E73">
        <v>0</v>
      </c>
      <c r="F73">
        <v>0</v>
      </c>
      <c r="G73">
        <v>0</v>
      </c>
    </row>
    <row r="74" spans="1:7" ht="15" x14ac:dyDescent="0.25">
      <c r="A74" s="282" t="s">
        <v>62</v>
      </c>
      <c r="B74" t="s">
        <v>63</v>
      </c>
      <c r="C74" t="s">
        <v>64</v>
      </c>
      <c r="D74" t="s">
        <v>63</v>
      </c>
      <c r="E74" t="s">
        <v>63</v>
      </c>
      <c r="F74" t="s">
        <v>63</v>
      </c>
      <c r="G74" t="s">
        <v>65</v>
      </c>
    </row>
    <row r="75" spans="1:7" ht="15" x14ac:dyDescent="0.25">
      <c r="A75" s="282" t="s">
        <v>124</v>
      </c>
      <c r="B75">
        <v>21397.9</v>
      </c>
      <c r="C75">
        <v>18048.900000000001</v>
      </c>
      <c r="D75">
        <v>14585.9</v>
      </c>
      <c r="E75">
        <v>16490.3</v>
      </c>
      <c r="F75">
        <v>0</v>
      </c>
      <c r="G75">
        <v>0</v>
      </c>
    </row>
    <row r="76" spans="1:7" ht="15" x14ac:dyDescent="0.25">
      <c r="A76" s="282" t="s">
        <v>125</v>
      </c>
      <c r="B76" t="s">
        <v>42</v>
      </c>
      <c r="C76" t="s">
        <v>42</v>
      </c>
      <c r="D76">
        <v>47.3</v>
      </c>
      <c r="E76">
        <v>11.3</v>
      </c>
      <c r="F76" t="s">
        <v>42</v>
      </c>
      <c r="G76" t="s">
        <v>42</v>
      </c>
    </row>
    <row r="77" spans="1:7" ht="15" x14ac:dyDescent="0.25">
      <c r="A77" s="282" t="s">
        <v>126</v>
      </c>
      <c r="B77">
        <v>0.3</v>
      </c>
      <c r="C77">
        <v>0</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09BC-A68A-44C6-8378-E755970DBEA0}">
  <dimension ref="A1:G78"/>
  <sheetViews>
    <sheetView workbookViewId="0">
      <selection activeCell="B7" sqref="B7"/>
    </sheetView>
  </sheetViews>
  <sheetFormatPr defaultRowHeight="13.2" x14ac:dyDescent="0.25"/>
  <cols>
    <col min="1" max="1" width="26.6640625" customWidth="1"/>
    <col min="2" max="2" width="12.33203125" customWidth="1"/>
    <col min="3" max="3" width="10.5546875" customWidth="1"/>
    <col min="4" max="4" width="12.6640625" customWidth="1"/>
    <col min="5" max="5" width="12.5546875" customWidth="1"/>
    <col min="6" max="6" width="11.88671875" customWidth="1"/>
  </cols>
  <sheetData>
    <row r="1" spans="1:7" ht="15" x14ac:dyDescent="0.25">
      <c r="A1" s="282" t="s">
        <v>47</v>
      </c>
    </row>
    <row r="2" spans="1:7" ht="15" x14ac:dyDescent="0.25">
      <c r="A2" s="282" t="s">
        <v>48</v>
      </c>
    </row>
    <row r="3" spans="1:7" ht="15" x14ac:dyDescent="0.25">
      <c r="A3" s="282" t="s">
        <v>306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321.8</v>
      </c>
      <c r="C12">
        <v>338</v>
      </c>
      <c r="D12">
        <v>905.7</v>
      </c>
      <c r="E12">
        <v>1225.0999999999999</v>
      </c>
      <c r="F12">
        <v>0</v>
      </c>
      <c r="G12">
        <v>0</v>
      </c>
    </row>
    <row r="13" spans="1:7" ht="15" x14ac:dyDescent="0.25">
      <c r="A13" s="282" t="s">
        <v>253</v>
      </c>
      <c r="B13">
        <v>0</v>
      </c>
      <c r="C13">
        <v>0</v>
      </c>
      <c r="D13">
        <v>0</v>
      </c>
      <c r="E13">
        <v>1.3</v>
      </c>
      <c r="F13">
        <v>0</v>
      </c>
      <c r="G13">
        <v>0</v>
      </c>
    </row>
    <row r="14" spans="1:7" ht="15" x14ac:dyDescent="0.25">
      <c r="A14" s="282" t="s">
        <v>68</v>
      </c>
      <c r="B14">
        <v>0</v>
      </c>
      <c r="C14">
        <v>0</v>
      </c>
      <c r="D14">
        <v>82.8</v>
      </c>
      <c r="E14">
        <v>397.7</v>
      </c>
      <c r="F14">
        <v>0</v>
      </c>
      <c r="G14">
        <v>0</v>
      </c>
    </row>
    <row r="15" spans="1:7" ht="15" x14ac:dyDescent="0.25">
      <c r="A15" s="282" t="s">
        <v>69</v>
      </c>
      <c r="B15">
        <v>0</v>
      </c>
      <c r="C15">
        <v>0</v>
      </c>
      <c r="D15">
        <v>20.2</v>
      </c>
      <c r="E15">
        <v>22</v>
      </c>
      <c r="F15">
        <v>0</v>
      </c>
      <c r="G15">
        <v>0</v>
      </c>
    </row>
    <row r="16" spans="1:7" ht="15" x14ac:dyDescent="0.25">
      <c r="A16" s="282" t="s">
        <v>70</v>
      </c>
      <c r="B16">
        <v>0</v>
      </c>
      <c r="C16">
        <v>0</v>
      </c>
      <c r="D16">
        <v>57.3</v>
      </c>
      <c r="E16">
        <v>80.7</v>
      </c>
      <c r="F16">
        <v>0</v>
      </c>
      <c r="G16">
        <v>0</v>
      </c>
    </row>
    <row r="17" spans="1:7" ht="15" x14ac:dyDescent="0.25">
      <c r="A17" s="282" t="s">
        <v>71</v>
      </c>
      <c r="B17">
        <v>42</v>
      </c>
      <c r="C17">
        <v>259</v>
      </c>
      <c r="D17">
        <v>414.6</v>
      </c>
      <c r="E17">
        <v>339</v>
      </c>
      <c r="F17">
        <v>0</v>
      </c>
      <c r="G17">
        <v>0</v>
      </c>
    </row>
    <row r="18" spans="1:7" ht="15" x14ac:dyDescent="0.25">
      <c r="A18" s="282" t="s">
        <v>72</v>
      </c>
      <c r="B18">
        <v>15.8</v>
      </c>
      <c r="C18">
        <v>79</v>
      </c>
      <c r="D18">
        <v>86.3</v>
      </c>
      <c r="E18">
        <v>93.4</v>
      </c>
      <c r="F18">
        <v>0</v>
      </c>
      <c r="G18">
        <v>0</v>
      </c>
    </row>
    <row r="19" spans="1:7" ht="15" x14ac:dyDescent="0.25">
      <c r="A19" s="282" t="s">
        <v>256</v>
      </c>
      <c r="B19">
        <v>0</v>
      </c>
      <c r="C19">
        <v>0</v>
      </c>
      <c r="D19">
        <v>0</v>
      </c>
      <c r="E19">
        <v>35</v>
      </c>
      <c r="F19">
        <v>0</v>
      </c>
      <c r="G19">
        <v>0</v>
      </c>
    </row>
    <row r="20" spans="1:7" ht="15" x14ac:dyDescent="0.25">
      <c r="A20" s="282" t="s">
        <v>73</v>
      </c>
      <c r="B20">
        <v>264</v>
      </c>
      <c r="C20">
        <v>0</v>
      </c>
      <c r="D20">
        <v>186.8</v>
      </c>
      <c r="E20">
        <v>256</v>
      </c>
      <c r="F20">
        <v>0</v>
      </c>
      <c r="G20">
        <v>0</v>
      </c>
    </row>
    <row r="21" spans="1:7" ht="15" x14ac:dyDescent="0.25">
      <c r="A21" s="282" t="s">
        <v>74</v>
      </c>
      <c r="B21">
        <v>0</v>
      </c>
      <c r="C21">
        <v>0</v>
      </c>
      <c r="D21">
        <v>57.7</v>
      </c>
      <c r="E21">
        <v>0</v>
      </c>
      <c r="F21">
        <v>0</v>
      </c>
      <c r="G21">
        <v>0</v>
      </c>
    </row>
    <row r="22" spans="1:7" ht="15" x14ac:dyDescent="0.25">
      <c r="A22" s="282" t="s">
        <v>66</v>
      </c>
    </row>
    <row r="23" spans="1:7" ht="15" x14ac:dyDescent="0.25">
      <c r="A23" s="282" t="s">
        <v>75</v>
      </c>
      <c r="B23">
        <v>46</v>
      </c>
      <c r="C23">
        <v>60.5</v>
      </c>
      <c r="D23">
        <v>65.7</v>
      </c>
      <c r="E23">
        <v>152.9</v>
      </c>
      <c r="F23">
        <v>0</v>
      </c>
      <c r="G23">
        <v>0</v>
      </c>
    </row>
    <row r="24" spans="1:7" ht="15" x14ac:dyDescent="0.25">
      <c r="A24" s="282" t="s">
        <v>76</v>
      </c>
      <c r="B24">
        <v>31</v>
      </c>
      <c r="C24">
        <v>0</v>
      </c>
      <c r="D24">
        <v>0</v>
      </c>
      <c r="E24">
        <v>0</v>
      </c>
      <c r="F24">
        <v>0</v>
      </c>
      <c r="G24">
        <v>0</v>
      </c>
    </row>
    <row r="25" spans="1:7" ht="15" x14ac:dyDescent="0.25">
      <c r="A25" s="282" t="s">
        <v>77</v>
      </c>
      <c r="B25">
        <v>15</v>
      </c>
      <c r="C25">
        <v>60.5</v>
      </c>
      <c r="D25">
        <v>65.7</v>
      </c>
      <c r="E25">
        <v>152.9</v>
      </c>
      <c r="F25">
        <v>0</v>
      </c>
      <c r="G25">
        <v>0</v>
      </c>
    </row>
    <row r="26" spans="1:7" ht="15" x14ac:dyDescent="0.25">
      <c r="A26" s="282" t="s">
        <v>66</v>
      </c>
    </row>
    <row r="27" spans="1:7" ht="15" x14ac:dyDescent="0.25">
      <c r="A27" s="282" t="s">
        <v>78</v>
      </c>
      <c r="B27">
        <v>438.4</v>
      </c>
      <c r="C27">
        <v>358.1</v>
      </c>
      <c r="D27">
        <v>571.6</v>
      </c>
      <c r="E27">
        <v>478.2</v>
      </c>
      <c r="F27">
        <v>0</v>
      </c>
      <c r="G27">
        <v>0</v>
      </c>
    </row>
    <row r="28" spans="1:7" ht="15" x14ac:dyDescent="0.25">
      <c r="A28" s="282" t="s">
        <v>66</v>
      </c>
    </row>
    <row r="29" spans="1:7" ht="15" x14ac:dyDescent="0.25">
      <c r="A29" s="282" t="s">
        <v>79</v>
      </c>
      <c r="B29">
        <v>366.9</v>
      </c>
      <c r="C29">
        <v>560.79999999999995</v>
      </c>
      <c r="D29">
        <v>215</v>
      </c>
      <c r="E29">
        <v>256.2</v>
      </c>
      <c r="F29">
        <v>0</v>
      </c>
      <c r="G29">
        <v>0</v>
      </c>
    </row>
    <row r="30" spans="1:7" ht="15" x14ac:dyDescent="0.25">
      <c r="A30" s="282" t="s">
        <v>66</v>
      </c>
    </row>
    <row r="31" spans="1:7" ht="15" x14ac:dyDescent="0.25">
      <c r="A31" s="282" t="s">
        <v>80</v>
      </c>
      <c r="B31">
        <v>10836.2</v>
      </c>
      <c r="C31">
        <v>8478.6</v>
      </c>
      <c r="D31">
        <v>8581.1</v>
      </c>
      <c r="E31">
        <v>9642.7999999999993</v>
      </c>
      <c r="F31">
        <v>0</v>
      </c>
      <c r="G31">
        <v>0</v>
      </c>
    </row>
    <row r="32" spans="1:7" ht="15" x14ac:dyDescent="0.25">
      <c r="A32" s="282" t="s">
        <v>66</v>
      </c>
    </row>
    <row r="33" spans="1:7" ht="15" x14ac:dyDescent="0.25">
      <c r="A33" s="282" t="s">
        <v>81</v>
      </c>
      <c r="B33">
        <v>838.8</v>
      </c>
      <c r="C33">
        <v>969.3</v>
      </c>
      <c r="D33">
        <v>588.29999999999995</v>
      </c>
      <c r="E33">
        <v>871.9</v>
      </c>
      <c r="F33">
        <v>0</v>
      </c>
      <c r="G33">
        <v>0</v>
      </c>
    </row>
    <row r="34" spans="1:7" ht="15" x14ac:dyDescent="0.25">
      <c r="A34" s="282" t="s">
        <v>82</v>
      </c>
      <c r="B34">
        <v>0.3</v>
      </c>
      <c r="C34">
        <v>0</v>
      </c>
      <c r="D34">
        <v>0</v>
      </c>
      <c r="E34">
        <v>0</v>
      </c>
      <c r="F34">
        <v>0</v>
      </c>
      <c r="G34">
        <v>0</v>
      </c>
    </row>
    <row r="35" spans="1:7" ht="15" x14ac:dyDescent="0.25">
      <c r="A35" s="282" t="s">
        <v>83</v>
      </c>
      <c r="B35">
        <v>55</v>
      </c>
      <c r="C35">
        <v>170</v>
      </c>
      <c r="D35">
        <v>0</v>
      </c>
      <c r="E35">
        <v>228.4</v>
      </c>
      <c r="F35">
        <v>0</v>
      </c>
      <c r="G35">
        <v>0</v>
      </c>
    </row>
    <row r="36" spans="1:7" ht="15" x14ac:dyDescent="0.25">
      <c r="A36" s="282" t="s">
        <v>85</v>
      </c>
      <c r="B36">
        <v>1.5</v>
      </c>
      <c r="C36">
        <v>0</v>
      </c>
      <c r="D36">
        <v>0</v>
      </c>
      <c r="E36">
        <v>0</v>
      </c>
      <c r="F36">
        <v>0</v>
      </c>
      <c r="G36">
        <v>0</v>
      </c>
    </row>
    <row r="37" spans="1:7" ht="15" x14ac:dyDescent="0.25">
      <c r="A37" s="282" t="s">
        <v>86</v>
      </c>
      <c r="B37">
        <v>1</v>
      </c>
      <c r="C37">
        <v>0.8</v>
      </c>
      <c r="D37">
        <v>1.6</v>
      </c>
      <c r="E37">
        <v>0.2</v>
      </c>
      <c r="F37">
        <v>0</v>
      </c>
      <c r="G37">
        <v>0</v>
      </c>
    </row>
    <row r="38" spans="1:7" ht="15" x14ac:dyDescent="0.25">
      <c r="A38" s="282" t="s">
        <v>87</v>
      </c>
      <c r="B38">
        <v>0.1</v>
      </c>
      <c r="C38">
        <v>0.4</v>
      </c>
      <c r="D38">
        <v>0.1</v>
      </c>
      <c r="E38">
        <v>0</v>
      </c>
      <c r="F38">
        <v>0</v>
      </c>
      <c r="G38">
        <v>0</v>
      </c>
    </row>
    <row r="39" spans="1:7" ht="15" x14ac:dyDescent="0.25">
      <c r="A39" s="282" t="s">
        <v>88</v>
      </c>
      <c r="B39">
        <v>159.69999999999999</v>
      </c>
      <c r="C39">
        <v>173.6</v>
      </c>
      <c r="D39">
        <v>182.5</v>
      </c>
      <c r="E39">
        <v>228.2</v>
      </c>
      <c r="F39">
        <v>0</v>
      </c>
      <c r="G39">
        <v>0</v>
      </c>
    </row>
    <row r="40" spans="1:7" ht="15" x14ac:dyDescent="0.25">
      <c r="A40" s="282" t="s">
        <v>90</v>
      </c>
      <c r="B40">
        <v>29.5</v>
      </c>
      <c r="C40">
        <v>0</v>
      </c>
      <c r="D40">
        <v>0</v>
      </c>
      <c r="E40">
        <v>0</v>
      </c>
      <c r="F40">
        <v>0</v>
      </c>
      <c r="G40">
        <v>0</v>
      </c>
    </row>
    <row r="41" spans="1:7" ht="15" x14ac:dyDescent="0.25">
      <c r="A41" s="282" t="s">
        <v>91</v>
      </c>
      <c r="B41">
        <v>43</v>
      </c>
      <c r="C41">
        <v>33.1</v>
      </c>
      <c r="D41">
        <v>110.3</v>
      </c>
      <c r="E41">
        <v>58.9</v>
      </c>
      <c r="F41">
        <v>0</v>
      </c>
      <c r="G41">
        <v>0</v>
      </c>
    </row>
    <row r="42" spans="1:7" ht="15" x14ac:dyDescent="0.25">
      <c r="A42" s="282" t="s">
        <v>92</v>
      </c>
      <c r="B42">
        <v>0</v>
      </c>
      <c r="C42">
        <v>0</v>
      </c>
      <c r="D42">
        <v>12</v>
      </c>
      <c r="E42">
        <v>13.2</v>
      </c>
      <c r="F42">
        <v>0</v>
      </c>
      <c r="G42">
        <v>0</v>
      </c>
    </row>
    <row r="43" spans="1:7" ht="15" x14ac:dyDescent="0.25">
      <c r="A43" s="282" t="s">
        <v>93</v>
      </c>
      <c r="B43">
        <v>63.3</v>
      </c>
      <c r="C43">
        <v>71.900000000000006</v>
      </c>
      <c r="D43">
        <v>28.2</v>
      </c>
      <c r="E43">
        <v>64.900000000000006</v>
      </c>
      <c r="F43">
        <v>0</v>
      </c>
      <c r="G43">
        <v>0</v>
      </c>
    </row>
    <row r="44" spans="1:7" ht="15" x14ac:dyDescent="0.25">
      <c r="A44" s="282" t="s">
        <v>94</v>
      </c>
      <c r="B44">
        <v>0</v>
      </c>
      <c r="C44">
        <v>7.7</v>
      </c>
      <c r="D44">
        <v>0</v>
      </c>
      <c r="E44">
        <v>1.2</v>
      </c>
      <c r="F44">
        <v>0</v>
      </c>
      <c r="G44">
        <v>0</v>
      </c>
    </row>
    <row r="45" spans="1:7" ht="15" x14ac:dyDescent="0.25">
      <c r="A45" s="282" t="s">
        <v>95</v>
      </c>
      <c r="B45">
        <v>297</v>
      </c>
      <c r="C45">
        <v>297</v>
      </c>
      <c r="D45">
        <v>138.80000000000001</v>
      </c>
      <c r="E45">
        <v>135.4</v>
      </c>
      <c r="F45">
        <v>0</v>
      </c>
      <c r="G45">
        <v>0</v>
      </c>
    </row>
    <row r="46" spans="1:7" ht="15" x14ac:dyDescent="0.25">
      <c r="A46" s="282" t="s">
        <v>96</v>
      </c>
      <c r="B46">
        <v>18.100000000000001</v>
      </c>
      <c r="C46">
        <v>18.3</v>
      </c>
      <c r="D46">
        <v>2.9</v>
      </c>
      <c r="E46">
        <v>6.2</v>
      </c>
      <c r="F46">
        <v>0</v>
      </c>
      <c r="G46">
        <v>0</v>
      </c>
    </row>
    <row r="47" spans="1:7" ht="15" x14ac:dyDescent="0.25">
      <c r="A47" s="282" t="s">
        <v>98</v>
      </c>
      <c r="B47">
        <v>0</v>
      </c>
      <c r="C47">
        <v>0.1</v>
      </c>
      <c r="D47">
        <v>36.4</v>
      </c>
      <c r="E47">
        <v>61.5</v>
      </c>
      <c r="F47">
        <v>0</v>
      </c>
      <c r="G47">
        <v>0</v>
      </c>
    </row>
    <row r="48" spans="1:7" ht="15" x14ac:dyDescent="0.25">
      <c r="A48" s="282" t="s">
        <v>99</v>
      </c>
      <c r="B48">
        <v>9.1</v>
      </c>
      <c r="C48">
        <v>2.4</v>
      </c>
      <c r="D48" t="s">
        <v>84</v>
      </c>
      <c r="E48">
        <v>0.4</v>
      </c>
      <c r="F48">
        <v>0</v>
      </c>
      <c r="G48">
        <v>0</v>
      </c>
    </row>
    <row r="49" spans="1:7" ht="15" x14ac:dyDescent="0.25">
      <c r="A49" s="282" t="s">
        <v>100</v>
      </c>
      <c r="B49">
        <v>64.2</v>
      </c>
      <c r="C49">
        <v>81.2</v>
      </c>
      <c r="D49">
        <v>27.5</v>
      </c>
      <c r="E49">
        <v>27.6</v>
      </c>
      <c r="F49">
        <v>0</v>
      </c>
      <c r="G49">
        <v>0</v>
      </c>
    </row>
    <row r="50" spans="1:7" ht="15" x14ac:dyDescent="0.25">
      <c r="A50" s="282" t="s">
        <v>101</v>
      </c>
      <c r="B50">
        <v>96.9</v>
      </c>
      <c r="C50">
        <v>113</v>
      </c>
      <c r="D50">
        <v>48.2</v>
      </c>
      <c r="E50">
        <v>45.8</v>
      </c>
      <c r="F50">
        <v>0</v>
      </c>
      <c r="G50">
        <v>0</v>
      </c>
    </row>
    <row r="51" spans="1:7" ht="15" x14ac:dyDescent="0.25">
      <c r="A51" s="282" t="s">
        <v>66</v>
      </c>
    </row>
    <row r="52" spans="1:7" ht="15" x14ac:dyDescent="0.25">
      <c r="A52" s="282" t="s">
        <v>102</v>
      </c>
      <c r="B52">
        <v>467</v>
      </c>
      <c r="C52">
        <v>826.5</v>
      </c>
      <c r="D52">
        <v>540.1</v>
      </c>
      <c r="E52">
        <v>529.1</v>
      </c>
      <c r="F52">
        <v>0</v>
      </c>
      <c r="G52">
        <v>0</v>
      </c>
    </row>
    <row r="53" spans="1:7" ht="15" x14ac:dyDescent="0.25">
      <c r="A53" s="282" t="s">
        <v>103</v>
      </c>
      <c r="B53">
        <v>40</v>
      </c>
      <c r="C53">
        <v>0</v>
      </c>
      <c r="D53">
        <v>179.6</v>
      </c>
      <c r="E53">
        <v>19.5</v>
      </c>
      <c r="F53">
        <v>0</v>
      </c>
      <c r="G53">
        <v>0</v>
      </c>
    </row>
    <row r="54" spans="1:7" ht="15" x14ac:dyDescent="0.25">
      <c r="A54" s="282" t="s">
        <v>104</v>
      </c>
      <c r="B54">
        <v>390</v>
      </c>
      <c r="C54">
        <v>756.5</v>
      </c>
      <c r="D54">
        <v>324</v>
      </c>
      <c r="E54">
        <v>459.1</v>
      </c>
      <c r="F54">
        <v>0</v>
      </c>
      <c r="G54">
        <v>0</v>
      </c>
    </row>
    <row r="55" spans="1:7" ht="15" x14ac:dyDescent="0.25">
      <c r="A55" s="282" t="s">
        <v>105</v>
      </c>
      <c r="B55">
        <v>0</v>
      </c>
      <c r="C55">
        <v>10</v>
      </c>
      <c r="D55">
        <v>6.6</v>
      </c>
      <c r="E55">
        <v>0</v>
      </c>
      <c r="F55">
        <v>0</v>
      </c>
      <c r="G55">
        <v>0</v>
      </c>
    </row>
    <row r="56" spans="1:7" ht="15" x14ac:dyDescent="0.25">
      <c r="A56" s="282" t="s">
        <v>258</v>
      </c>
      <c r="B56">
        <v>0</v>
      </c>
      <c r="C56">
        <v>0</v>
      </c>
      <c r="D56">
        <v>0</v>
      </c>
      <c r="E56">
        <v>0.1</v>
      </c>
      <c r="F56">
        <v>0</v>
      </c>
      <c r="G56">
        <v>0</v>
      </c>
    </row>
    <row r="57" spans="1:7" ht="15" x14ac:dyDescent="0.25">
      <c r="A57" s="282" t="s">
        <v>107</v>
      </c>
      <c r="B57">
        <v>37</v>
      </c>
      <c r="C57">
        <v>60</v>
      </c>
      <c r="D57">
        <v>29.8</v>
      </c>
      <c r="E57">
        <v>50.5</v>
      </c>
      <c r="F57">
        <v>0</v>
      </c>
      <c r="G57">
        <v>0</v>
      </c>
    </row>
    <row r="58" spans="1:7" ht="15" x14ac:dyDescent="0.25">
      <c r="A58" s="282" t="s">
        <v>66</v>
      </c>
    </row>
    <row r="59" spans="1:7" ht="15" x14ac:dyDescent="0.25">
      <c r="A59" s="282" t="s">
        <v>108</v>
      </c>
      <c r="B59">
        <v>1519.9</v>
      </c>
      <c r="C59">
        <v>1548.4</v>
      </c>
      <c r="D59">
        <v>1175.5999999999999</v>
      </c>
      <c r="E59">
        <v>1056.9000000000001</v>
      </c>
      <c r="F59">
        <v>0</v>
      </c>
      <c r="G59">
        <v>0</v>
      </c>
    </row>
    <row r="60" spans="1:7" ht="15" x14ac:dyDescent="0.25">
      <c r="A60" s="282" t="s">
        <v>109</v>
      </c>
      <c r="B60">
        <v>9.9</v>
      </c>
      <c r="C60">
        <v>7.7</v>
      </c>
      <c r="D60">
        <v>3.2</v>
      </c>
      <c r="E60">
        <v>3.5</v>
      </c>
      <c r="F60">
        <v>0</v>
      </c>
      <c r="G60">
        <v>0</v>
      </c>
    </row>
    <row r="61" spans="1:7" ht="15" x14ac:dyDescent="0.25">
      <c r="A61" s="282" t="s">
        <v>111</v>
      </c>
      <c r="B61">
        <v>84</v>
      </c>
      <c r="C61">
        <v>15</v>
      </c>
      <c r="D61">
        <v>31.4</v>
      </c>
      <c r="E61">
        <v>59</v>
      </c>
      <c r="F61">
        <v>0</v>
      </c>
      <c r="G61">
        <v>0</v>
      </c>
    </row>
    <row r="62" spans="1:7" ht="15" x14ac:dyDescent="0.25">
      <c r="A62" s="282" t="s">
        <v>112</v>
      </c>
      <c r="B62">
        <v>13.1</v>
      </c>
      <c r="C62">
        <v>11.2</v>
      </c>
      <c r="D62">
        <v>38.6</v>
      </c>
      <c r="E62">
        <v>15</v>
      </c>
      <c r="F62">
        <v>0</v>
      </c>
      <c r="G62">
        <v>0</v>
      </c>
    </row>
    <row r="63" spans="1:7" ht="15" x14ac:dyDescent="0.25">
      <c r="A63" s="282" t="s">
        <v>113</v>
      </c>
      <c r="B63">
        <v>25.9</v>
      </c>
      <c r="C63">
        <v>49.5</v>
      </c>
      <c r="D63">
        <v>44.5</v>
      </c>
      <c r="E63">
        <v>61.7</v>
      </c>
      <c r="F63">
        <v>0</v>
      </c>
      <c r="G63">
        <v>0</v>
      </c>
    </row>
    <row r="64" spans="1:7" ht="15" x14ac:dyDescent="0.25">
      <c r="A64" s="282" t="s">
        <v>114</v>
      </c>
      <c r="B64">
        <v>21.6</v>
      </c>
      <c r="C64">
        <v>0</v>
      </c>
      <c r="D64">
        <v>0</v>
      </c>
      <c r="E64">
        <v>4</v>
      </c>
      <c r="F64">
        <v>0</v>
      </c>
      <c r="G64">
        <v>0</v>
      </c>
    </row>
    <row r="65" spans="1:7" ht="15" x14ac:dyDescent="0.25">
      <c r="A65" s="282" t="s">
        <v>115</v>
      </c>
      <c r="B65">
        <v>4</v>
      </c>
      <c r="C65">
        <v>5.5</v>
      </c>
      <c r="D65">
        <v>4.4000000000000004</v>
      </c>
      <c r="E65">
        <v>6.1</v>
      </c>
      <c r="F65">
        <v>0</v>
      </c>
      <c r="G65">
        <v>0</v>
      </c>
    </row>
    <row r="66" spans="1:7" ht="15" x14ac:dyDescent="0.25">
      <c r="A66" s="282" t="s">
        <v>116</v>
      </c>
      <c r="B66">
        <v>6.8</v>
      </c>
      <c r="C66">
        <v>6.9</v>
      </c>
      <c r="D66">
        <v>0</v>
      </c>
      <c r="E66">
        <v>0</v>
      </c>
      <c r="F66">
        <v>0</v>
      </c>
      <c r="G66">
        <v>0</v>
      </c>
    </row>
    <row r="67" spans="1:7" ht="15" x14ac:dyDescent="0.25">
      <c r="A67" s="282" t="s">
        <v>117</v>
      </c>
      <c r="B67">
        <v>1298.0999999999999</v>
      </c>
      <c r="C67">
        <v>1402.8</v>
      </c>
      <c r="D67">
        <v>1040</v>
      </c>
      <c r="E67">
        <v>896.1</v>
      </c>
      <c r="F67">
        <v>0</v>
      </c>
      <c r="G67">
        <v>0</v>
      </c>
    </row>
    <row r="68" spans="1:7" ht="15" x14ac:dyDescent="0.25">
      <c r="A68" s="282" t="s">
        <v>118</v>
      </c>
      <c r="B68">
        <v>11.5</v>
      </c>
      <c r="C68">
        <v>16.8</v>
      </c>
      <c r="D68">
        <v>13.4</v>
      </c>
      <c r="E68">
        <v>0</v>
      </c>
      <c r="F68">
        <v>0</v>
      </c>
      <c r="G68">
        <v>0</v>
      </c>
    </row>
    <row r="69" spans="1:7" ht="15" x14ac:dyDescent="0.25">
      <c r="A69" s="282" t="s">
        <v>119</v>
      </c>
      <c r="B69">
        <v>30</v>
      </c>
      <c r="C69">
        <v>11.5</v>
      </c>
      <c r="D69">
        <v>0</v>
      </c>
      <c r="E69">
        <v>0</v>
      </c>
      <c r="F69">
        <v>0</v>
      </c>
      <c r="G69">
        <v>0</v>
      </c>
    </row>
    <row r="70" spans="1:7" ht="15" x14ac:dyDescent="0.25">
      <c r="A70" s="282" t="s">
        <v>121</v>
      </c>
      <c r="B70">
        <v>15</v>
      </c>
      <c r="C70">
        <v>21.5</v>
      </c>
      <c r="D70">
        <v>0</v>
      </c>
      <c r="E70">
        <v>11.5</v>
      </c>
      <c r="F70">
        <v>0</v>
      </c>
      <c r="G70">
        <v>0</v>
      </c>
    </row>
    <row r="71" spans="1:7" ht="15" x14ac:dyDescent="0.25">
      <c r="A71" s="282" t="s">
        <v>62</v>
      </c>
      <c r="B71" t="s">
        <v>63</v>
      </c>
      <c r="C71" t="s">
        <v>64</v>
      </c>
      <c r="D71" t="s">
        <v>63</v>
      </c>
      <c r="E71" t="s">
        <v>63</v>
      </c>
      <c r="F71" t="s">
        <v>63</v>
      </c>
      <c r="G71" t="s">
        <v>65</v>
      </c>
    </row>
    <row r="72" spans="1:7" ht="15" x14ac:dyDescent="0.25">
      <c r="A72" s="282" t="s">
        <v>122</v>
      </c>
      <c r="B72">
        <v>14835.1</v>
      </c>
      <c r="C72">
        <v>13140.2</v>
      </c>
      <c r="D72">
        <v>12643</v>
      </c>
      <c r="E72">
        <v>14213</v>
      </c>
      <c r="F72">
        <v>0</v>
      </c>
      <c r="G72">
        <v>0</v>
      </c>
    </row>
    <row r="73" spans="1:7" ht="15" x14ac:dyDescent="0.25">
      <c r="A73" s="282" t="s">
        <v>123</v>
      </c>
      <c r="B73">
        <v>5614.5</v>
      </c>
      <c r="C73">
        <v>5870.2</v>
      </c>
      <c r="D73">
        <v>0</v>
      </c>
      <c r="E73">
        <v>0</v>
      </c>
      <c r="F73">
        <v>0</v>
      </c>
      <c r="G73">
        <v>0</v>
      </c>
    </row>
    <row r="74" spans="1:7" ht="15" x14ac:dyDescent="0.25">
      <c r="A74" s="282" t="s">
        <v>62</v>
      </c>
      <c r="B74" t="s">
        <v>63</v>
      </c>
      <c r="C74" t="s">
        <v>64</v>
      </c>
      <c r="D74" t="s">
        <v>63</v>
      </c>
      <c r="E74" t="s">
        <v>63</v>
      </c>
      <c r="F74" t="s">
        <v>63</v>
      </c>
      <c r="G74" t="s">
        <v>65</v>
      </c>
    </row>
    <row r="75" spans="1:7" ht="15" x14ac:dyDescent="0.25">
      <c r="A75" s="282" t="s">
        <v>124</v>
      </c>
      <c r="B75">
        <v>20449.599999999999</v>
      </c>
      <c r="C75">
        <v>19010.400000000001</v>
      </c>
      <c r="D75">
        <v>12643</v>
      </c>
      <c r="E75">
        <v>14213</v>
      </c>
      <c r="F75">
        <v>0</v>
      </c>
      <c r="G75">
        <v>0</v>
      </c>
    </row>
    <row r="76" spans="1:7" ht="15" x14ac:dyDescent="0.25">
      <c r="A76" s="282" t="s">
        <v>125</v>
      </c>
      <c r="B76" t="s">
        <v>42</v>
      </c>
      <c r="C76" t="s">
        <v>42</v>
      </c>
      <c r="D76">
        <v>22.5</v>
      </c>
      <c r="E76" t="s">
        <v>84</v>
      </c>
      <c r="F76" t="s">
        <v>42</v>
      </c>
      <c r="G76" t="s">
        <v>42</v>
      </c>
    </row>
    <row r="77" spans="1:7" ht="15" x14ac:dyDescent="0.25">
      <c r="A77" s="282" t="s">
        <v>126</v>
      </c>
      <c r="B77">
        <v>0.3</v>
      </c>
      <c r="C77">
        <v>0</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20C-765E-4CCD-BD86-0EAF9D4AB726}">
  <dimension ref="A1:G81"/>
  <sheetViews>
    <sheetView topLeftCell="A3" workbookViewId="0">
      <selection activeCell="C15" sqref="C15"/>
    </sheetView>
  </sheetViews>
  <sheetFormatPr defaultRowHeight="13.2" x14ac:dyDescent="0.25"/>
  <cols>
    <col min="1" max="1" width="20" customWidth="1"/>
    <col min="2" max="2" width="8.88671875" customWidth="1"/>
  </cols>
  <sheetData>
    <row r="1" spans="1:7" ht="15" x14ac:dyDescent="0.25">
      <c r="A1" s="282" t="s">
        <v>140</v>
      </c>
      <c r="E1" t="s">
        <v>179</v>
      </c>
      <c r="F1" t="s">
        <v>229</v>
      </c>
      <c r="G1" s="29">
        <v>11331</v>
      </c>
    </row>
    <row r="2" spans="1:7" ht="15" x14ac:dyDescent="0.25">
      <c r="A2" s="282" t="s">
        <v>143</v>
      </c>
      <c r="B2" t="s">
        <v>181</v>
      </c>
      <c r="C2" t="s">
        <v>182</v>
      </c>
      <c r="D2" t="s">
        <v>183</v>
      </c>
      <c r="E2" t="s">
        <v>184</v>
      </c>
      <c r="F2" t="s">
        <v>230</v>
      </c>
      <c r="G2" t="s">
        <v>231</v>
      </c>
    </row>
    <row r="3" spans="1:7" ht="15" x14ac:dyDescent="0.25">
      <c r="A3" s="282" t="s">
        <v>150</v>
      </c>
      <c r="B3" t="s">
        <v>1004</v>
      </c>
      <c r="C3" t="s">
        <v>1005</v>
      </c>
      <c r="D3">
        <v>2025</v>
      </c>
    </row>
    <row r="4" spans="1:7" ht="15" x14ac:dyDescent="0.25">
      <c r="A4" s="282" t="s">
        <v>62</v>
      </c>
      <c r="B4" t="s">
        <v>64</v>
      </c>
      <c r="C4" t="s">
        <v>65</v>
      </c>
      <c r="D4" t="s">
        <v>63</v>
      </c>
      <c r="E4" t="s">
        <v>65</v>
      </c>
      <c r="F4" t="s">
        <v>131</v>
      </c>
      <c r="G4" t="s">
        <v>63</v>
      </c>
    </row>
    <row r="5" spans="1:7" ht="15" x14ac:dyDescent="0.25">
      <c r="A5" s="282" t="s">
        <v>66</v>
      </c>
      <c r="B5" t="s">
        <v>190</v>
      </c>
      <c r="C5" t="s">
        <v>191</v>
      </c>
      <c r="D5" t="s">
        <v>192</v>
      </c>
      <c r="E5" t="s">
        <v>193</v>
      </c>
      <c r="F5" t="s">
        <v>234</v>
      </c>
      <c r="G5" t="s">
        <v>155</v>
      </c>
    </row>
    <row r="6" spans="1:7" ht="15" x14ac:dyDescent="0.25">
      <c r="A6" s="282"/>
      <c r="B6" t="s">
        <v>64</v>
      </c>
      <c r="C6" t="s">
        <v>65</v>
      </c>
      <c r="D6" t="s">
        <v>63</v>
      </c>
      <c r="E6" t="s">
        <v>65</v>
      </c>
      <c r="F6" t="s">
        <v>131</v>
      </c>
      <c r="G6" t="s">
        <v>63</v>
      </c>
    </row>
    <row r="7" spans="1:7" ht="15" x14ac:dyDescent="0.25">
      <c r="A7" s="282" t="s">
        <v>66</v>
      </c>
      <c r="B7" t="s">
        <v>196</v>
      </c>
      <c r="C7" t="s">
        <v>197</v>
      </c>
      <c r="D7" t="s">
        <v>198</v>
      </c>
      <c r="E7" t="s">
        <v>199</v>
      </c>
      <c r="F7" t="s">
        <v>235</v>
      </c>
      <c r="G7" t="s">
        <v>197</v>
      </c>
    </row>
    <row r="8" spans="1:7" ht="15" x14ac:dyDescent="0.25">
      <c r="A8" s="282"/>
      <c r="B8" t="s">
        <v>64</v>
      </c>
      <c r="C8" t="s">
        <v>65</v>
      </c>
      <c r="D8" t="s">
        <v>63</v>
      </c>
      <c r="E8" t="s">
        <v>65</v>
      </c>
      <c r="F8" t="s">
        <v>131</v>
      </c>
      <c r="G8" t="s">
        <v>63</v>
      </c>
    </row>
    <row r="9" spans="1:7" ht="15" x14ac:dyDescent="0.25">
      <c r="A9" s="282" t="s">
        <v>56</v>
      </c>
      <c r="B9" t="s">
        <v>202</v>
      </c>
      <c r="C9" t="s">
        <v>203</v>
      </c>
      <c r="D9" t="s">
        <v>204</v>
      </c>
      <c r="E9" t="s">
        <v>205</v>
      </c>
      <c r="F9" t="s">
        <v>236</v>
      </c>
      <c r="G9" t="s">
        <v>237</v>
      </c>
    </row>
    <row r="10" spans="1:7" ht="15" x14ac:dyDescent="0.25">
      <c r="A10" s="282" t="s">
        <v>62</v>
      </c>
      <c r="B10" t="s">
        <v>64</v>
      </c>
      <c r="C10" t="s">
        <v>65</v>
      </c>
      <c r="D10" t="s">
        <v>63</v>
      </c>
      <c r="E10" t="s">
        <v>65</v>
      </c>
      <c r="F10" t="s">
        <v>131</v>
      </c>
      <c r="G10" t="s">
        <v>63</v>
      </c>
    </row>
    <row r="11" spans="1:7" ht="15" x14ac:dyDescent="0.25">
      <c r="A11" s="282" t="s">
        <v>66</v>
      </c>
    </row>
    <row r="12" spans="1:7" ht="15" x14ac:dyDescent="0.25">
      <c r="A12" s="282" t="s">
        <v>67</v>
      </c>
      <c r="B12">
        <v>207</v>
      </c>
      <c r="C12">
        <v>103.1</v>
      </c>
      <c r="D12">
        <v>4188.7</v>
      </c>
      <c r="E12">
        <v>3375.1</v>
      </c>
      <c r="F12">
        <v>50</v>
      </c>
      <c r="G12">
        <v>0</v>
      </c>
    </row>
    <row r="13" spans="1:7" ht="15" x14ac:dyDescent="0.25">
      <c r="A13" s="282" t="s">
        <v>68</v>
      </c>
      <c r="B13">
        <v>0</v>
      </c>
      <c r="C13">
        <v>0</v>
      </c>
      <c r="D13">
        <v>754</v>
      </c>
      <c r="E13">
        <v>704.7</v>
      </c>
      <c r="F13">
        <v>0</v>
      </c>
      <c r="G13">
        <v>0</v>
      </c>
    </row>
    <row r="14" spans="1:7" ht="15" x14ac:dyDescent="0.25">
      <c r="A14" s="282" t="s">
        <v>70</v>
      </c>
      <c r="B14">
        <v>106</v>
      </c>
      <c r="C14">
        <v>49.9</v>
      </c>
      <c r="D14">
        <v>256.2</v>
      </c>
      <c r="E14">
        <v>119.7</v>
      </c>
      <c r="F14">
        <v>50</v>
      </c>
      <c r="G14">
        <v>0</v>
      </c>
    </row>
    <row r="15" spans="1:7" ht="15" x14ac:dyDescent="0.25">
      <c r="A15" s="282" t="s">
        <v>71</v>
      </c>
      <c r="B15">
        <v>0</v>
      </c>
      <c r="C15">
        <v>0</v>
      </c>
      <c r="D15">
        <v>1024</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101</v>
      </c>
      <c r="C17">
        <v>0</v>
      </c>
      <c r="D17">
        <v>1787.6</v>
      </c>
      <c r="E17">
        <v>1733.6</v>
      </c>
      <c r="F17">
        <v>0</v>
      </c>
      <c r="G17">
        <v>0</v>
      </c>
    </row>
    <row r="18" spans="1:7" ht="15" x14ac:dyDescent="0.25">
      <c r="A18" s="282" t="s">
        <v>74</v>
      </c>
      <c r="B18">
        <v>0</v>
      </c>
      <c r="C18">
        <v>53.1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447.1</v>
      </c>
      <c r="C24">
        <v>400.9</v>
      </c>
      <c r="D24">
        <v>948.4</v>
      </c>
      <c r="E24">
        <v>1116.5999999999999</v>
      </c>
      <c r="F24">
        <v>7</v>
      </c>
      <c r="G24">
        <v>0</v>
      </c>
    </row>
    <row r="25" spans="1:7" ht="15" x14ac:dyDescent="0.25">
      <c r="A25" s="282" t="s">
        <v>66</v>
      </c>
    </row>
    <row r="26" spans="1:7" ht="15" x14ac:dyDescent="0.25">
      <c r="A26" s="282" t="s">
        <v>79</v>
      </c>
      <c r="B26">
        <v>95.1</v>
      </c>
      <c r="C26">
        <v>128.9</v>
      </c>
      <c r="D26">
        <v>843</v>
      </c>
      <c r="E26">
        <v>538.9</v>
      </c>
      <c r="F26">
        <v>0</v>
      </c>
      <c r="G26">
        <v>0</v>
      </c>
    </row>
    <row r="27" spans="1:7" ht="15" x14ac:dyDescent="0.25">
      <c r="A27" s="282" t="s">
        <v>66</v>
      </c>
    </row>
    <row r="28" spans="1:7" ht="15" x14ac:dyDescent="0.25">
      <c r="A28" s="282" t="s">
        <v>80</v>
      </c>
      <c r="B28">
        <v>2305</v>
      </c>
      <c r="C28">
        <v>3277.1</v>
      </c>
      <c r="D28">
        <v>18119.8</v>
      </c>
      <c r="E28">
        <v>17886.099999999999</v>
      </c>
      <c r="F28">
        <v>0</v>
      </c>
      <c r="G28">
        <v>0</v>
      </c>
    </row>
    <row r="29" spans="1:7" ht="15" x14ac:dyDescent="0.25">
      <c r="A29" s="282" t="s">
        <v>66</v>
      </c>
    </row>
    <row r="30" spans="1:7" ht="15" x14ac:dyDescent="0.25">
      <c r="A30" s="282" t="s">
        <v>81</v>
      </c>
      <c r="B30">
        <v>581.20000000000005</v>
      </c>
      <c r="C30">
        <v>695.2</v>
      </c>
      <c r="D30">
        <v>3867.2</v>
      </c>
      <c r="E30">
        <v>2363.1999999999998</v>
      </c>
      <c r="F30">
        <v>0</v>
      </c>
      <c r="G30">
        <v>0</v>
      </c>
    </row>
    <row r="31" spans="1:7" ht="15" x14ac:dyDescent="0.25">
      <c r="A31" s="282" t="s">
        <v>82</v>
      </c>
      <c r="B31">
        <v>0</v>
      </c>
      <c r="C31">
        <v>0</v>
      </c>
      <c r="D31">
        <v>0</v>
      </c>
      <c r="E31">
        <v>0.2</v>
      </c>
      <c r="F31">
        <v>0</v>
      </c>
      <c r="G31">
        <v>0</v>
      </c>
    </row>
    <row r="32" spans="1:7" ht="15" x14ac:dyDescent="0.25">
      <c r="A32" s="282" t="s">
        <v>83</v>
      </c>
      <c r="B32">
        <v>1</v>
      </c>
      <c r="C32">
        <v>5.4</v>
      </c>
      <c r="D32">
        <v>735.1</v>
      </c>
      <c r="E32">
        <v>537.70000000000005</v>
      </c>
      <c r="F32">
        <v>0</v>
      </c>
      <c r="G32">
        <v>0</v>
      </c>
    </row>
    <row r="33" spans="1:7" ht="15" x14ac:dyDescent="0.25">
      <c r="A33" s="282" t="s">
        <v>85</v>
      </c>
      <c r="B33">
        <v>0</v>
      </c>
      <c r="C33">
        <v>1</v>
      </c>
      <c r="D33">
        <v>0</v>
      </c>
      <c r="E33">
        <v>3.8</v>
      </c>
      <c r="F33">
        <v>0</v>
      </c>
      <c r="G33">
        <v>0</v>
      </c>
    </row>
    <row r="34" spans="1:7" ht="15" x14ac:dyDescent="0.25">
      <c r="A34" s="282" t="s">
        <v>86</v>
      </c>
      <c r="B34">
        <v>3.6</v>
      </c>
      <c r="C34">
        <v>3.6</v>
      </c>
      <c r="D34">
        <v>9.5</v>
      </c>
      <c r="E34">
        <v>3.4</v>
      </c>
      <c r="F34">
        <v>0</v>
      </c>
      <c r="G34">
        <v>0</v>
      </c>
    </row>
    <row r="35" spans="1:7" ht="15" x14ac:dyDescent="0.25">
      <c r="A35" s="282" t="s">
        <v>87</v>
      </c>
      <c r="B35">
        <v>0</v>
      </c>
      <c r="C35">
        <v>0</v>
      </c>
      <c r="D35">
        <v>0</v>
      </c>
      <c r="E35">
        <v>1</v>
      </c>
      <c r="F35">
        <v>0</v>
      </c>
      <c r="G35">
        <v>0</v>
      </c>
    </row>
    <row r="36" spans="1:7" ht="15" x14ac:dyDescent="0.25">
      <c r="A36" s="282" t="s">
        <v>88</v>
      </c>
      <c r="B36">
        <v>209.9</v>
      </c>
      <c r="C36">
        <v>289.5</v>
      </c>
      <c r="D36">
        <v>874.1</v>
      </c>
      <c r="E36">
        <v>720.1</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43.2</v>
      </c>
      <c r="C40">
        <v>40.1</v>
      </c>
      <c r="D40">
        <v>349.5</v>
      </c>
      <c r="E40">
        <v>290.5</v>
      </c>
      <c r="F40">
        <v>0</v>
      </c>
      <c r="G40">
        <v>0</v>
      </c>
    </row>
    <row r="41" spans="1:7" ht="15" x14ac:dyDescent="0.25">
      <c r="A41" s="282" t="s">
        <v>92</v>
      </c>
      <c r="B41">
        <v>0</v>
      </c>
      <c r="C41">
        <v>0</v>
      </c>
      <c r="D41">
        <v>39.299999999999997</v>
      </c>
      <c r="E41">
        <v>0</v>
      </c>
      <c r="F41">
        <v>0</v>
      </c>
      <c r="G41">
        <v>0</v>
      </c>
    </row>
    <row r="42" spans="1:7" ht="15" x14ac:dyDescent="0.25">
      <c r="A42" s="282" t="s">
        <v>93</v>
      </c>
      <c r="B42">
        <v>71.8</v>
      </c>
      <c r="C42">
        <v>53.6</v>
      </c>
      <c r="D42">
        <v>209.2</v>
      </c>
      <c r="E42">
        <v>122.8</v>
      </c>
      <c r="F42">
        <v>0</v>
      </c>
      <c r="G42">
        <v>0</v>
      </c>
    </row>
    <row r="43" spans="1:7" ht="15" x14ac:dyDescent="0.25">
      <c r="A43" s="282" t="s">
        <v>94</v>
      </c>
      <c r="B43">
        <v>29.8</v>
      </c>
      <c r="C43">
        <v>23.6</v>
      </c>
      <c r="D43">
        <v>53.5</v>
      </c>
      <c r="E43">
        <v>27</v>
      </c>
      <c r="F43">
        <v>0</v>
      </c>
      <c r="G43">
        <v>0</v>
      </c>
    </row>
    <row r="44" spans="1:7" ht="15" x14ac:dyDescent="0.25">
      <c r="A44" s="282" t="s">
        <v>95</v>
      </c>
      <c r="B44">
        <v>72</v>
      </c>
      <c r="C44">
        <v>66</v>
      </c>
      <c r="D44">
        <v>193.1</v>
      </c>
      <c r="E44">
        <v>0</v>
      </c>
      <c r="F44">
        <v>0</v>
      </c>
      <c r="G44">
        <v>0</v>
      </c>
    </row>
    <row r="45" spans="1:7" ht="15" x14ac:dyDescent="0.25">
      <c r="A45" s="282" t="s">
        <v>96</v>
      </c>
      <c r="B45">
        <v>18.8</v>
      </c>
      <c r="C45">
        <v>25.4</v>
      </c>
      <c r="D45">
        <v>39.9</v>
      </c>
      <c r="E45">
        <v>28.5</v>
      </c>
      <c r="F45">
        <v>0</v>
      </c>
      <c r="G45">
        <v>0</v>
      </c>
    </row>
    <row r="46" spans="1:7" ht="15" x14ac:dyDescent="0.25">
      <c r="A46" s="282" t="s">
        <v>97</v>
      </c>
      <c r="B46">
        <v>0.4</v>
      </c>
      <c r="C46">
        <v>0.4</v>
      </c>
      <c r="D46">
        <v>0</v>
      </c>
      <c r="E46">
        <v>0</v>
      </c>
      <c r="F46">
        <v>0</v>
      </c>
      <c r="G46">
        <v>0</v>
      </c>
    </row>
    <row r="47" spans="1:7" ht="15" x14ac:dyDescent="0.25">
      <c r="A47" s="282" t="s">
        <v>98</v>
      </c>
      <c r="B47">
        <v>18</v>
      </c>
      <c r="C47">
        <v>18</v>
      </c>
      <c r="D47">
        <v>61.9</v>
      </c>
      <c r="E47">
        <v>131.69999999999999</v>
      </c>
      <c r="F47">
        <v>0</v>
      </c>
      <c r="G47">
        <v>0</v>
      </c>
    </row>
    <row r="48" spans="1:7" ht="15" x14ac:dyDescent="0.25">
      <c r="A48" s="282" t="s">
        <v>169</v>
      </c>
      <c r="B48">
        <v>0</v>
      </c>
      <c r="C48">
        <v>0.5</v>
      </c>
      <c r="D48">
        <v>0</v>
      </c>
      <c r="E48">
        <v>0</v>
      </c>
      <c r="F48">
        <v>0</v>
      </c>
      <c r="G48">
        <v>0</v>
      </c>
    </row>
    <row r="49" spans="1:7" ht="15" x14ac:dyDescent="0.25">
      <c r="A49" s="282" t="s">
        <v>99</v>
      </c>
      <c r="B49">
        <v>2.7</v>
      </c>
      <c r="C49">
        <v>9.6</v>
      </c>
      <c r="D49">
        <v>3</v>
      </c>
      <c r="E49">
        <v>1.5</v>
      </c>
      <c r="F49">
        <v>0</v>
      </c>
      <c r="G49">
        <v>0</v>
      </c>
    </row>
    <row r="50" spans="1:7" ht="15" x14ac:dyDescent="0.25">
      <c r="A50" s="282" t="s">
        <v>100</v>
      </c>
      <c r="B50">
        <v>44.8</v>
      </c>
      <c r="C50">
        <v>78</v>
      </c>
      <c r="D50">
        <v>297.7</v>
      </c>
      <c r="E50">
        <v>171.8</v>
      </c>
      <c r="F50">
        <v>0</v>
      </c>
      <c r="G50">
        <v>0</v>
      </c>
    </row>
    <row r="51" spans="1:7" ht="15" x14ac:dyDescent="0.25">
      <c r="A51" s="282" t="s">
        <v>101</v>
      </c>
      <c r="B51">
        <v>65.400000000000006</v>
      </c>
      <c r="C51">
        <v>79.2</v>
      </c>
      <c r="D51">
        <v>757.1</v>
      </c>
      <c r="E51">
        <v>323.3</v>
      </c>
      <c r="F51">
        <v>0</v>
      </c>
      <c r="G51">
        <v>0</v>
      </c>
    </row>
    <row r="52" spans="1:7" ht="15" x14ac:dyDescent="0.25">
      <c r="A52" s="282" t="s">
        <v>66</v>
      </c>
    </row>
    <row r="53" spans="1:7" ht="15" x14ac:dyDescent="0.25">
      <c r="A53" s="282" t="s">
        <v>102</v>
      </c>
      <c r="B53">
        <v>335</v>
      </c>
      <c r="C53">
        <v>79.8</v>
      </c>
      <c r="D53">
        <v>2337.6</v>
      </c>
      <c r="E53">
        <v>540.1</v>
      </c>
      <c r="F53">
        <v>0</v>
      </c>
      <c r="G53">
        <v>0</v>
      </c>
    </row>
    <row r="54" spans="1:7" ht="15" x14ac:dyDescent="0.25">
      <c r="A54" s="282" t="s">
        <v>103</v>
      </c>
      <c r="B54">
        <v>45</v>
      </c>
      <c r="C54">
        <v>0</v>
      </c>
      <c r="D54">
        <v>218.2</v>
      </c>
      <c r="E54">
        <v>0</v>
      </c>
      <c r="F54">
        <v>0</v>
      </c>
      <c r="G54">
        <v>0</v>
      </c>
    </row>
    <row r="55" spans="1:7" ht="15" x14ac:dyDescent="0.25">
      <c r="A55" s="282" t="s">
        <v>104</v>
      </c>
      <c r="B55">
        <v>289.89999999999998</v>
      </c>
      <c r="C55">
        <v>50.8</v>
      </c>
      <c r="D55">
        <v>1636.8</v>
      </c>
      <c r="E55">
        <v>430.4</v>
      </c>
      <c r="F55">
        <v>0</v>
      </c>
      <c r="G55">
        <v>0</v>
      </c>
    </row>
    <row r="56" spans="1:7" ht="15" x14ac:dyDescent="0.25">
      <c r="A56" s="282" t="s">
        <v>105</v>
      </c>
      <c r="B56">
        <v>0</v>
      </c>
      <c r="C56">
        <v>0</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0.1</v>
      </c>
      <c r="C59">
        <v>0</v>
      </c>
      <c r="D59">
        <v>0.2</v>
      </c>
      <c r="E59">
        <v>0</v>
      </c>
      <c r="F59">
        <v>0</v>
      </c>
      <c r="G59">
        <v>0</v>
      </c>
    </row>
    <row r="60" spans="1:7" ht="15" x14ac:dyDescent="0.25">
      <c r="A60" s="282" t="s">
        <v>107</v>
      </c>
      <c r="B60">
        <v>0</v>
      </c>
      <c r="C60">
        <v>29</v>
      </c>
      <c r="D60">
        <v>249.9</v>
      </c>
      <c r="E60">
        <v>96.5</v>
      </c>
      <c r="F60">
        <v>0</v>
      </c>
      <c r="G60">
        <v>0</v>
      </c>
    </row>
    <row r="61" spans="1:7" ht="15" x14ac:dyDescent="0.25">
      <c r="A61" s="282" t="s">
        <v>66</v>
      </c>
    </row>
    <row r="62" spans="1:7" ht="15" x14ac:dyDescent="0.25">
      <c r="A62" s="282" t="s">
        <v>108</v>
      </c>
      <c r="B62">
        <v>1466.7</v>
      </c>
      <c r="C62">
        <v>1401.1</v>
      </c>
      <c r="D62">
        <v>2849.5</v>
      </c>
      <c r="E62">
        <v>2864.5</v>
      </c>
      <c r="F62">
        <v>0</v>
      </c>
      <c r="G62">
        <v>0</v>
      </c>
    </row>
    <row r="63" spans="1:7" ht="15" x14ac:dyDescent="0.25">
      <c r="A63" s="282" t="s">
        <v>109</v>
      </c>
      <c r="B63">
        <v>8.4</v>
      </c>
      <c r="C63">
        <v>3</v>
      </c>
      <c r="D63">
        <v>10.9</v>
      </c>
      <c r="E63">
        <v>11.1</v>
      </c>
      <c r="F63">
        <v>0</v>
      </c>
      <c r="G63">
        <v>0</v>
      </c>
    </row>
    <row r="64" spans="1:7" ht="15" x14ac:dyDescent="0.25">
      <c r="A64" s="282" t="s">
        <v>111</v>
      </c>
      <c r="B64">
        <v>49.2</v>
      </c>
      <c r="C64">
        <v>0</v>
      </c>
      <c r="D64">
        <v>120</v>
      </c>
      <c r="E64">
        <v>92.8</v>
      </c>
      <c r="F64">
        <v>0</v>
      </c>
      <c r="G64">
        <v>0</v>
      </c>
    </row>
    <row r="65" spans="1:7" ht="15" x14ac:dyDescent="0.25">
      <c r="A65" s="282" t="s">
        <v>112</v>
      </c>
      <c r="B65">
        <v>5.3</v>
      </c>
      <c r="C65">
        <v>0.1</v>
      </c>
      <c r="D65">
        <v>52.4</v>
      </c>
      <c r="E65">
        <v>75.900000000000006</v>
      </c>
      <c r="F65">
        <v>0</v>
      </c>
      <c r="G65">
        <v>0</v>
      </c>
    </row>
    <row r="66" spans="1:7" ht="15" x14ac:dyDescent="0.25">
      <c r="A66" s="282" t="s">
        <v>113</v>
      </c>
      <c r="B66">
        <v>79</v>
      </c>
      <c r="C66">
        <v>37.5</v>
      </c>
      <c r="D66">
        <v>193.8</v>
      </c>
      <c r="E66">
        <v>162.5</v>
      </c>
      <c r="F66">
        <v>0</v>
      </c>
      <c r="G66">
        <v>0</v>
      </c>
    </row>
    <row r="67" spans="1:7" ht="15" x14ac:dyDescent="0.25">
      <c r="A67" s="282" t="s">
        <v>114</v>
      </c>
      <c r="B67">
        <v>0</v>
      </c>
      <c r="C67">
        <v>4</v>
      </c>
      <c r="D67">
        <v>0</v>
      </c>
      <c r="E67">
        <v>0</v>
      </c>
      <c r="F67">
        <v>0</v>
      </c>
      <c r="G67">
        <v>0</v>
      </c>
    </row>
    <row r="68" spans="1:7" ht="15" x14ac:dyDescent="0.25">
      <c r="A68" s="282" t="s">
        <v>115</v>
      </c>
      <c r="B68">
        <v>5</v>
      </c>
      <c r="C68">
        <v>4.5</v>
      </c>
      <c r="D68">
        <v>5.5</v>
      </c>
      <c r="E68">
        <v>9.6999999999999993</v>
      </c>
      <c r="F68">
        <v>0</v>
      </c>
      <c r="G68">
        <v>0</v>
      </c>
    </row>
    <row r="69" spans="1:7" ht="15" x14ac:dyDescent="0.25">
      <c r="A69" s="282" t="s">
        <v>117</v>
      </c>
      <c r="B69">
        <v>1285.4000000000001</v>
      </c>
      <c r="C69">
        <v>1301.9000000000001</v>
      </c>
      <c r="D69">
        <v>2334.3000000000002</v>
      </c>
      <c r="E69">
        <v>2466.8000000000002</v>
      </c>
      <c r="F69">
        <v>0</v>
      </c>
      <c r="G69">
        <v>0</v>
      </c>
    </row>
    <row r="70" spans="1:7" ht="15" x14ac:dyDescent="0.25">
      <c r="A70" s="282" t="s">
        <v>118</v>
      </c>
      <c r="B70">
        <v>22.8</v>
      </c>
      <c r="C70">
        <v>17.100000000000001</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11.6</v>
      </c>
      <c r="C73">
        <v>33</v>
      </c>
      <c r="D73">
        <v>27.5</v>
      </c>
      <c r="E73">
        <v>29.1</v>
      </c>
      <c r="F73">
        <v>0</v>
      </c>
      <c r="G73">
        <v>0</v>
      </c>
    </row>
    <row r="74" spans="1:7" ht="15" x14ac:dyDescent="0.25">
      <c r="A74" s="282" t="s">
        <v>62</v>
      </c>
      <c r="B74" t="s">
        <v>64</v>
      </c>
      <c r="C74" t="s">
        <v>65</v>
      </c>
      <c r="D74" t="s">
        <v>63</v>
      </c>
      <c r="E74" t="s">
        <v>65</v>
      </c>
      <c r="F74" t="s">
        <v>131</v>
      </c>
      <c r="G74" t="s">
        <v>63</v>
      </c>
    </row>
    <row r="75" spans="1:7" ht="15" x14ac:dyDescent="0.25">
      <c r="A75" s="282" t="s">
        <v>122</v>
      </c>
      <c r="B75">
        <v>5437</v>
      </c>
      <c r="C75">
        <v>6085.9</v>
      </c>
      <c r="D75">
        <v>34194.6</v>
      </c>
      <c r="E75">
        <v>28816.5</v>
      </c>
      <c r="F75">
        <v>57</v>
      </c>
      <c r="G75">
        <v>0</v>
      </c>
    </row>
    <row r="76" spans="1:7" ht="15" x14ac:dyDescent="0.25">
      <c r="A76" s="282" t="s">
        <v>123</v>
      </c>
      <c r="B76">
        <v>3439.1</v>
      </c>
      <c r="C76">
        <v>3417.3</v>
      </c>
      <c r="D76">
        <v>0</v>
      </c>
      <c r="E76">
        <v>0</v>
      </c>
      <c r="F76">
        <v>93</v>
      </c>
      <c r="G76">
        <v>0</v>
      </c>
    </row>
    <row r="77" spans="1:7" ht="15" x14ac:dyDescent="0.25">
      <c r="A77" s="282" t="s">
        <v>62</v>
      </c>
      <c r="B77" t="s">
        <v>64</v>
      </c>
      <c r="C77" t="s">
        <v>65</v>
      </c>
      <c r="D77" t="s">
        <v>63</v>
      </c>
      <c r="E77" t="s">
        <v>65</v>
      </c>
      <c r="F77" t="s">
        <v>131</v>
      </c>
      <c r="G77" t="s">
        <v>63</v>
      </c>
    </row>
    <row r="78" spans="1:7" ht="15" x14ac:dyDescent="0.25">
      <c r="A78" s="282" t="s">
        <v>124</v>
      </c>
      <c r="B78">
        <v>8876.1</v>
      </c>
      <c r="C78">
        <v>9503.2000000000007</v>
      </c>
      <c r="D78">
        <v>34194.6</v>
      </c>
      <c r="E78">
        <v>28816.5</v>
      </c>
      <c r="F78">
        <v>150</v>
      </c>
      <c r="G78">
        <v>0</v>
      </c>
    </row>
    <row r="79" spans="1:7" ht="15" x14ac:dyDescent="0.25">
      <c r="A79" s="282" t="s">
        <v>125</v>
      </c>
      <c r="B79" t="s">
        <v>42</v>
      </c>
      <c r="C79" t="s">
        <v>42</v>
      </c>
      <c r="D79">
        <v>2.5</v>
      </c>
      <c r="E79">
        <v>2.2000000000000002</v>
      </c>
      <c r="F79" t="s">
        <v>42</v>
      </c>
      <c r="G79" t="s">
        <v>42</v>
      </c>
    </row>
    <row r="80" spans="1:7" ht="15" x14ac:dyDescent="0.25">
      <c r="A80" s="282" t="s">
        <v>126</v>
      </c>
      <c r="B80">
        <v>0</v>
      </c>
      <c r="C80">
        <v>0</v>
      </c>
      <c r="D80" t="s">
        <v>42</v>
      </c>
      <c r="E80" t="s">
        <v>42</v>
      </c>
      <c r="F80">
        <v>0</v>
      </c>
      <c r="G80">
        <v>0</v>
      </c>
    </row>
    <row r="81" spans="1:7" ht="15" x14ac:dyDescent="0.25">
      <c r="A81" s="282" t="s">
        <v>62</v>
      </c>
      <c r="B81" t="s">
        <v>64</v>
      </c>
      <c r="C81" t="s">
        <v>65</v>
      </c>
      <c r="D81" t="s">
        <v>63</v>
      </c>
      <c r="E81" t="s">
        <v>65</v>
      </c>
      <c r="F81" t="s">
        <v>131</v>
      </c>
      <c r="G81" t="s">
        <v>63</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E9E6-F7FC-4F35-846B-06E668070F2B}">
  <dimension ref="A1:G75"/>
  <sheetViews>
    <sheetView workbookViewId="0">
      <selection activeCell="B7" sqref="B7"/>
    </sheetView>
  </sheetViews>
  <sheetFormatPr defaultRowHeight="13.2" x14ac:dyDescent="0.25"/>
  <cols>
    <col min="1" max="1" width="23.6640625" customWidth="1"/>
    <col min="2" max="2" width="14.33203125" customWidth="1"/>
    <col min="3" max="4" width="12.33203125" customWidth="1"/>
    <col min="5" max="5" width="12.109375" customWidth="1"/>
    <col min="6" max="6" width="13" customWidth="1"/>
    <col min="7" max="7" width="13.33203125" customWidth="1"/>
  </cols>
  <sheetData>
    <row r="1" spans="1:7" ht="15" x14ac:dyDescent="0.25">
      <c r="A1" s="282" t="s">
        <v>47</v>
      </c>
    </row>
    <row r="2" spans="1:7" ht="15" x14ac:dyDescent="0.25">
      <c r="A2" s="282" t="s">
        <v>48</v>
      </c>
    </row>
    <row r="3" spans="1:7" ht="15" x14ac:dyDescent="0.25">
      <c r="A3" s="282" t="s">
        <v>307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386.8</v>
      </c>
      <c r="C12">
        <v>392.4</v>
      </c>
      <c r="D12">
        <v>686.8</v>
      </c>
      <c r="E12">
        <v>671.4</v>
      </c>
      <c r="F12">
        <v>0</v>
      </c>
      <c r="G12">
        <v>0</v>
      </c>
    </row>
    <row r="13" spans="1:7" ht="15" x14ac:dyDescent="0.25">
      <c r="A13" s="282" t="s">
        <v>253</v>
      </c>
      <c r="B13">
        <v>0</v>
      </c>
      <c r="C13">
        <v>0</v>
      </c>
      <c r="D13">
        <v>0</v>
      </c>
      <c r="E13">
        <v>1.3</v>
      </c>
      <c r="F13">
        <v>0</v>
      </c>
      <c r="G13">
        <v>0</v>
      </c>
    </row>
    <row r="14" spans="1:7" ht="15" x14ac:dyDescent="0.25">
      <c r="A14" s="282" t="s">
        <v>68</v>
      </c>
      <c r="B14">
        <v>0</v>
      </c>
      <c r="C14">
        <v>0</v>
      </c>
      <c r="D14">
        <v>82.8</v>
      </c>
      <c r="E14">
        <v>86.3</v>
      </c>
      <c r="F14">
        <v>0</v>
      </c>
      <c r="G14">
        <v>0</v>
      </c>
    </row>
    <row r="15" spans="1:7" ht="15" x14ac:dyDescent="0.25">
      <c r="A15" s="282" t="s">
        <v>69</v>
      </c>
      <c r="B15">
        <v>0</v>
      </c>
      <c r="C15">
        <v>0</v>
      </c>
      <c r="D15">
        <v>20.2</v>
      </c>
      <c r="E15">
        <v>22</v>
      </c>
      <c r="F15">
        <v>0</v>
      </c>
      <c r="G15">
        <v>0</v>
      </c>
    </row>
    <row r="16" spans="1:7" ht="15" x14ac:dyDescent="0.25">
      <c r="A16" s="282" t="s">
        <v>70</v>
      </c>
      <c r="B16">
        <v>0</v>
      </c>
      <c r="C16">
        <v>0</v>
      </c>
      <c r="D16">
        <v>57.3</v>
      </c>
      <c r="E16">
        <v>80.7</v>
      </c>
      <c r="F16">
        <v>0</v>
      </c>
      <c r="G16">
        <v>0</v>
      </c>
    </row>
    <row r="17" spans="1:7" ht="15" x14ac:dyDescent="0.25">
      <c r="A17" s="282" t="s">
        <v>71</v>
      </c>
      <c r="B17">
        <v>42</v>
      </c>
      <c r="C17">
        <v>263.39999999999998</v>
      </c>
      <c r="D17">
        <v>324.2</v>
      </c>
      <c r="E17">
        <v>261.5</v>
      </c>
      <c r="F17">
        <v>0</v>
      </c>
      <c r="G17">
        <v>0</v>
      </c>
    </row>
    <row r="18" spans="1:7" ht="15" x14ac:dyDescent="0.25">
      <c r="A18" s="282" t="s">
        <v>72</v>
      </c>
      <c r="B18">
        <v>15.8</v>
      </c>
      <c r="C18">
        <v>69</v>
      </c>
      <c r="D18">
        <v>86.3</v>
      </c>
      <c r="E18">
        <v>21.4</v>
      </c>
      <c r="F18">
        <v>0</v>
      </c>
      <c r="G18">
        <v>0</v>
      </c>
    </row>
    <row r="19" spans="1:7" ht="15" x14ac:dyDescent="0.25">
      <c r="A19" s="282" t="s">
        <v>73</v>
      </c>
      <c r="B19">
        <v>329</v>
      </c>
      <c r="C19">
        <v>60</v>
      </c>
      <c r="D19">
        <v>116</v>
      </c>
      <c r="E19">
        <v>198.3</v>
      </c>
      <c r="F19">
        <v>0</v>
      </c>
      <c r="G19">
        <v>0</v>
      </c>
    </row>
    <row r="20" spans="1:7" ht="15" x14ac:dyDescent="0.25">
      <c r="A20" s="282" t="s">
        <v>66</v>
      </c>
    </row>
    <row r="21" spans="1:7" ht="15" x14ac:dyDescent="0.25">
      <c r="A21" s="282" t="s">
        <v>75</v>
      </c>
      <c r="B21">
        <v>31</v>
      </c>
      <c r="C21">
        <v>60.5</v>
      </c>
      <c r="D21">
        <v>0</v>
      </c>
      <c r="E21">
        <v>115.8</v>
      </c>
      <c r="F21">
        <v>0</v>
      </c>
      <c r="G21">
        <v>0</v>
      </c>
    </row>
    <row r="22" spans="1:7" ht="15" x14ac:dyDescent="0.25">
      <c r="A22" s="282" t="s">
        <v>76</v>
      </c>
      <c r="B22">
        <v>31</v>
      </c>
      <c r="C22">
        <v>0</v>
      </c>
      <c r="D22">
        <v>0</v>
      </c>
      <c r="E22">
        <v>0</v>
      </c>
      <c r="F22">
        <v>0</v>
      </c>
      <c r="G22">
        <v>0</v>
      </c>
    </row>
    <row r="23" spans="1:7" ht="15" x14ac:dyDescent="0.25">
      <c r="A23" s="282" t="s">
        <v>77</v>
      </c>
      <c r="B23">
        <v>0</v>
      </c>
      <c r="C23">
        <v>60.5</v>
      </c>
      <c r="D23">
        <v>0</v>
      </c>
      <c r="E23">
        <v>115.8</v>
      </c>
      <c r="F23">
        <v>0</v>
      </c>
      <c r="G23">
        <v>0</v>
      </c>
    </row>
    <row r="24" spans="1:7" ht="15" x14ac:dyDescent="0.25">
      <c r="A24" s="282" t="s">
        <v>66</v>
      </c>
    </row>
    <row r="25" spans="1:7" ht="15" x14ac:dyDescent="0.25">
      <c r="A25" s="282" t="s">
        <v>78</v>
      </c>
      <c r="B25">
        <v>381.1</v>
      </c>
      <c r="C25">
        <v>367.1</v>
      </c>
      <c r="D25">
        <v>464.2</v>
      </c>
      <c r="E25">
        <v>412.7</v>
      </c>
      <c r="F25">
        <v>0</v>
      </c>
      <c r="G25">
        <v>0</v>
      </c>
    </row>
    <row r="26" spans="1:7" ht="15" x14ac:dyDescent="0.25">
      <c r="A26" s="282" t="s">
        <v>66</v>
      </c>
    </row>
    <row r="27" spans="1:7" ht="15" x14ac:dyDescent="0.25">
      <c r="A27" s="282" t="s">
        <v>79</v>
      </c>
      <c r="B27">
        <v>346.1</v>
      </c>
      <c r="C27">
        <v>649.1</v>
      </c>
      <c r="D27">
        <v>205.3</v>
      </c>
      <c r="E27">
        <v>156.80000000000001</v>
      </c>
      <c r="F27">
        <v>0</v>
      </c>
      <c r="G27">
        <v>0</v>
      </c>
    </row>
    <row r="28" spans="1:7" ht="15" x14ac:dyDescent="0.25">
      <c r="A28" s="282" t="s">
        <v>66</v>
      </c>
    </row>
    <row r="29" spans="1:7" ht="15" x14ac:dyDescent="0.25">
      <c r="A29" s="282" t="s">
        <v>80</v>
      </c>
      <c r="B29">
        <v>11877.2</v>
      </c>
      <c r="C29">
        <v>9877.1</v>
      </c>
      <c r="D29">
        <v>6612.9</v>
      </c>
      <c r="E29">
        <v>7375.1</v>
      </c>
      <c r="F29">
        <v>0</v>
      </c>
      <c r="G29">
        <v>0</v>
      </c>
    </row>
    <row r="30" spans="1:7" ht="15" x14ac:dyDescent="0.25">
      <c r="A30" s="282" t="s">
        <v>66</v>
      </c>
    </row>
    <row r="31" spans="1:7" ht="15" x14ac:dyDescent="0.25">
      <c r="A31" s="282" t="s">
        <v>81</v>
      </c>
      <c r="B31">
        <v>794.2</v>
      </c>
      <c r="C31">
        <v>1068.7</v>
      </c>
      <c r="D31">
        <v>559.70000000000005</v>
      </c>
      <c r="E31">
        <v>543.79999999999995</v>
      </c>
      <c r="F31">
        <v>0</v>
      </c>
      <c r="G31">
        <v>0</v>
      </c>
    </row>
    <row r="32" spans="1:7" ht="15" x14ac:dyDescent="0.25">
      <c r="A32" s="282" t="s">
        <v>82</v>
      </c>
      <c r="B32">
        <v>0.3</v>
      </c>
      <c r="C32">
        <v>0</v>
      </c>
      <c r="D32">
        <v>0</v>
      </c>
      <c r="E32">
        <v>0</v>
      </c>
      <c r="F32">
        <v>0</v>
      </c>
      <c r="G32">
        <v>0</v>
      </c>
    </row>
    <row r="33" spans="1:7" ht="15" x14ac:dyDescent="0.25">
      <c r="A33" s="282" t="s">
        <v>83</v>
      </c>
      <c r="B33">
        <v>55</v>
      </c>
      <c r="C33">
        <v>225</v>
      </c>
      <c r="D33">
        <v>0</v>
      </c>
      <c r="E33">
        <v>115.2</v>
      </c>
      <c r="F33">
        <v>0</v>
      </c>
      <c r="G33">
        <v>0</v>
      </c>
    </row>
    <row r="34" spans="1:7" ht="15" x14ac:dyDescent="0.25">
      <c r="A34" s="282" t="s">
        <v>85</v>
      </c>
      <c r="B34">
        <v>1.5</v>
      </c>
      <c r="C34">
        <v>0</v>
      </c>
      <c r="D34">
        <v>0</v>
      </c>
      <c r="E34">
        <v>0</v>
      </c>
      <c r="F34">
        <v>0</v>
      </c>
      <c r="G34">
        <v>0</v>
      </c>
    </row>
    <row r="35" spans="1:7" ht="15" x14ac:dyDescent="0.25">
      <c r="A35" s="282" t="s">
        <v>86</v>
      </c>
      <c r="B35">
        <v>1.5</v>
      </c>
      <c r="C35">
        <v>0.3</v>
      </c>
      <c r="D35">
        <v>1.1000000000000001</v>
      </c>
      <c r="E35">
        <v>0.2</v>
      </c>
      <c r="F35">
        <v>0</v>
      </c>
      <c r="G35">
        <v>0</v>
      </c>
    </row>
    <row r="36" spans="1:7" ht="15" x14ac:dyDescent="0.25">
      <c r="A36" s="282" t="s">
        <v>87</v>
      </c>
      <c r="B36">
        <v>0.1</v>
      </c>
      <c r="C36">
        <v>0.4</v>
      </c>
      <c r="D36">
        <v>0.1</v>
      </c>
      <c r="E36">
        <v>0</v>
      </c>
      <c r="F36">
        <v>0</v>
      </c>
      <c r="G36">
        <v>0</v>
      </c>
    </row>
    <row r="37" spans="1:7" ht="15" x14ac:dyDescent="0.25">
      <c r="A37" s="282" t="s">
        <v>88</v>
      </c>
      <c r="B37">
        <v>147.69999999999999</v>
      </c>
      <c r="C37">
        <v>162.80000000000001</v>
      </c>
      <c r="D37">
        <v>176.8</v>
      </c>
      <c r="E37">
        <v>217.4</v>
      </c>
      <c r="F37">
        <v>0</v>
      </c>
      <c r="G37">
        <v>0</v>
      </c>
    </row>
    <row r="38" spans="1:7" ht="15" x14ac:dyDescent="0.25">
      <c r="A38" s="282" t="s">
        <v>91</v>
      </c>
      <c r="B38">
        <v>41.8</v>
      </c>
      <c r="C38">
        <v>34.6</v>
      </c>
      <c r="D38">
        <v>109.3</v>
      </c>
      <c r="E38">
        <v>4.8</v>
      </c>
      <c r="F38">
        <v>0</v>
      </c>
      <c r="G38">
        <v>0</v>
      </c>
    </row>
    <row r="39" spans="1:7" ht="15" x14ac:dyDescent="0.25">
      <c r="A39" s="282" t="s">
        <v>92</v>
      </c>
      <c r="B39">
        <v>0</v>
      </c>
      <c r="C39">
        <v>0</v>
      </c>
      <c r="D39">
        <v>12</v>
      </c>
      <c r="E39">
        <v>13.2</v>
      </c>
      <c r="F39">
        <v>0</v>
      </c>
      <c r="G39">
        <v>0</v>
      </c>
    </row>
    <row r="40" spans="1:7" ht="15" x14ac:dyDescent="0.25">
      <c r="A40" s="282" t="s">
        <v>93</v>
      </c>
      <c r="B40">
        <v>67.900000000000006</v>
      </c>
      <c r="C40">
        <v>64.400000000000006</v>
      </c>
      <c r="D40">
        <v>20.5</v>
      </c>
      <c r="E40">
        <v>56.1</v>
      </c>
      <c r="F40">
        <v>0</v>
      </c>
      <c r="G40">
        <v>0</v>
      </c>
    </row>
    <row r="41" spans="1:7" ht="15" x14ac:dyDescent="0.25">
      <c r="A41" s="282" t="s">
        <v>94</v>
      </c>
      <c r="B41">
        <v>0</v>
      </c>
      <c r="C41">
        <v>4.5</v>
      </c>
      <c r="D41">
        <v>0</v>
      </c>
      <c r="E41">
        <v>0.5</v>
      </c>
      <c r="F41">
        <v>0</v>
      </c>
      <c r="G41">
        <v>0</v>
      </c>
    </row>
    <row r="42" spans="1:7" ht="15" x14ac:dyDescent="0.25">
      <c r="A42" s="282" t="s">
        <v>95</v>
      </c>
      <c r="B42">
        <v>297</v>
      </c>
      <c r="C42">
        <v>363</v>
      </c>
      <c r="D42">
        <v>138.80000000000001</v>
      </c>
      <c r="E42">
        <v>69</v>
      </c>
      <c r="F42">
        <v>0</v>
      </c>
      <c r="G42">
        <v>0</v>
      </c>
    </row>
    <row r="43" spans="1:7" ht="15" x14ac:dyDescent="0.25">
      <c r="A43" s="282" t="s">
        <v>96</v>
      </c>
      <c r="B43">
        <v>18.3</v>
      </c>
      <c r="C43">
        <v>18.5</v>
      </c>
      <c r="D43">
        <v>2.6</v>
      </c>
      <c r="E43">
        <v>5.7</v>
      </c>
      <c r="F43">
        <v>0</v>
      </c>
      <c r="G43">
        <v>0</v>
      </c>
    </row>
    <row r="44" spans="1:7" ht="15" x14ac:dyDescent="0.25">
      <c r="A44" s="282" t="s">
        <v>98</v>
      </c>
      <c r="B44">
        <v>0</v>
      </c>
      <c r="C44">
        <v>0.1</v>
      </c>
      <c r="D44">
        <v>36.4</v>
      </c>
      <c r="E44">
        <v>0.1</v>
      </c>
      <c r="F44">
        <v>0</v>
      </c>
      <c r="G44">
        <v>0</v>
      </c>
    </row>
    <row r="45" spans="1:7" ht="15" x14ac:dyDescent="0.25">
      <c r="A45" s="282" t="s">
        <v>99</v>
      </c>
      <c r="B45">
        <v>9.1</v>
      </c>
      <c r="C45">
        <v>2.4</v>
      </c>
      <c r="D45" t="s">
        <v>84</v>
      </c>
      <c r="E45">
        <v>0.4</v>
      </c>
      <c r="F45">
        <v>0</v>
      </c>
      <c r="G45">
        <v>0</v>
      </c>
    </row>
    <row r="46" spans="1:7" ht="15" x14ac:dyDescent="0.25">
      <c r="A46" s="282" t="s">
        <v>100</v>
      </c>
      <c r="B46">
        <v>59.4</v>
      </c>
      <c r="C46">
        <v>80.599999999999994</v>
      </c>
      <c r="D46">
        <v>23.2</v>
      </c>
      <c r="E46">
        <v>22.3</v>
      </c>
      <c r="F46">
        <v>0</v>
      </c>
      <c r="G46">
        <v>0</v>
      </c>
    </row>
    <row r="47" spans="1:7" ht="15" x14ac:dyDescent="0.25">
      <c r="A47" s="282" t="s">
        <v>101</v>
      </c>
      <c r="B47">
        <v>94.5</v>
      </c>
      <c r="C47">
        <v>112</v>
      </c>
      <c r="D47">
        <v>39</v>
      </c>
      <c r="E47">
        <v>39</v>
      </c>
      <c r="F47">
        <v>0</v>
      </c>
      <c r="G47">
        <v>0</v>
      </c>
    </row>
    <row r="48" spans="1:7" ht="15" x14ac:dyDescent="0.25">
      <c r="A48" s="282" t="s">
        <v>66</v>
      </c>
    </row>
    <row r="49" spans="1:7" ht="15" x14ac:dyDescent="0.25">
      <c r="A49" s="282" t="s">
        <v>102</v>
      </c>
      <c r="B49">
        <v>513</v>
      </c>
      <c r="C49">
        <v>738</v>
      </c>
      <c r="D49">
        <v>490.5</v>
      </c>
      <c r="E49">
        <v>366.8</v>
      </c>
      <c r="F49">
        <v>0</v>
      </c>
      <c r="G49">
        <v>0</v>
      </c>
    </row>
    <row r="50" spans="1:7" ht="15" x14ac:dyDescent="0.25">
      <c r="A50" s="282" t="s">
        <v>103</v>
      </c>
      <c r="B50">
        <v>40</v>
      </c>
      <c r="C50">
        <v>0</v>
      </c>
      <c r="D50">
        <v>179.6</v>
      </c>
      <c r="E50">
        <v>0</v>
      </c>
      <c r="F50">
        <v>0</v>
      </c>
      <c r="G50">
        <v>0</v>
      </c>
    </row>
    <row r="51" spans="1:7" ht="15" x14ac:dyDescent="0.25">
      <c r="A51" s="282" t="s">
        <v>104</v>
      </c>
      <c r="B51">
        <v>443</v>
      </c>
      <c r="C51">
        <v>668</v>
      </c>
      <c r="D51">
        <v>274.5</v>
      </c>
      <c r="E51">
        <v>316.3</v>
      </c>
      <c r="F51">
        <v>0</v>
      </c>
      <c r="G51">
        <v>0</v>
      </c>
    </row>
    <row r="52" spans="1:7" ht="15" x14ac:dyDescent="0.25">
      <c r="A52" s="282" t="s">
        <v>105</v>
      </c>
      <c r="B52">
        <v>0</v>
      </c>
      <c r="C52">
        <v>10</v>
      </c>
      <c r="D52">
        <v>6.6</v>
      </c>
      <c r="E52">
        <v>0</v>
      </c>
      <c r="F52">
        <v>0</v>
      </c>
      <c r="G52">
        <v>0</v>
      </c>
    </row>
    <row r="53" spans="1:7" ht="15" x14ac:dyDescent="0.25">
      <c r="A53" s="282" t="s">
        <v>258</v>
      </c>
      <c r="B53">
        <v>0</v>
      </c>
      <c r="C53">
        <v>0</v>
      </c>
      <c r="D53">
        <v>0</v>
      </c>
      <c r="E53">
        <v>0.1</v>
      </c>
      <c r="F53">
        <v>0</v>
      </c>
      <c r="G53">
        <v>0</v>
      </c>
    </row>
    <row r="54" spans="1:7" ht="15" x14ac:dyDescent="0.25">
      <c r="A54" s="282" t="s">
        <v>107</v>
      </c>
      <c r="B54">
        <v>30</v>
      </c>
      <c r="C54">
        <v>60</v>
      </c>
      <c r="D54">
        <v>29.8</v>
      </c>
      <c r="E54">
        <v>50.5</v>
      </c>
      <c r="F54">
        <v>0</v>
      </c>
      <c r="G54">
        <v>0</v>
      </c>
    </row>
    <row r="55" spans="1:7" ht="15" x14ac:dyDescent="0.25">
      <c r="A55" s="282" t="s">
        <v>66</v>
      </c>
    </row>
    <row r="56" spans="1:7" ht="15" x14ac:dyDescent="0.25">
      <c r="A56" s="282" t="s">
        <v>108</v>
      </c>
      <c r="B56">
        <v>1696.3</v>
      </c>
      <c r="C56">
        <v>1552.4</v>
      </c>
      <c r="D56">
        <v>871.4</v>
      </c>
      <c r="E56">
        <v>938.9</v>
      </c>
      <c r="F56">
        <v>0</v>
      </c>
      <c r="G56">
        <v>0</v>
      </c>
    </row>
    <row r="57" spans="1:7" ht="15" x14ac:dyDescent="0.25">
      <c r="A57" s="282" t="s">
        <v>109</v>
      </c>
      <c r="B57">
        <v>9.9</v>
      </c>
      <c r="C57">
        <v>4.2</v>
      </c>
      <c r="D57">
        <v>3.2</v>
      </c>
      <c r="E57">
        <v>3.5</v>
      </c>
      <c r="F57">
        <v>0</v>
      </c>
      <c r="G57">
        <v>0</v>
      </c>
    </row>
    <row r="58" spans="1:7" ht="15" x14ac:dyDescent="0.25">
      <c r="A58" s="282" t="s">
        <v>111</v>
      </c>
      <c r="B58">
        <v>100</v>
      </c>
      <c r="C58">
        <v>15</v>
      </c>
      <c r="D58">
        <v>15.5</v>
      </c>
      <c r="E58">
        <v>59</v>
      </c>
      <c r="F58">
        <v>0</v>
      </c>
      <c r="G58">
        <v>0</v>
      </c>
    </row>
    <row r="59" spans="1:7" ht="15" x14ac:dyDescent="0.25">
      <c r="A59" s="282" t="s">
        <v>112</v>
      </c>
      <c r="B59">
        <v>35.6</v>
      </c>
      <c r="C59">
        <v>32.4</v>
      </c>
      <c r="D59">
        <v>13.5</v>
      </c>
      <c r="E59">
        <v>13.3</v>
      </c>
      <c r="F59">
        <v>0</v>
      </c>
      <c r="G59">
        <v>0</v>
      </c>
    </row>
    <row r="60" spans="1:7" ht="15" x14ac:dyDescent="0.25">
      <c r="A60" s="282" t="s">
        <v>113</v>
      </c>
      <c r="B60">
        <v>33.4</v>
      </c>
      <c r="C60">
        <v>46.2</v>
      </c>
      <c r="D60">
        <v>36.299999999999997</v>
      </c>
      <c r="E60">
        <v>32.6</v>
      </c>
      <c r="F60">
        <v>0</v>
      </c>
      <c r="G60">
        <v>0</v>
      </c>
    </row>
    <row r="61" spans="1:7" ht="15" x14ac:dyDescent="0.25">
      <c r="A61" s="282" t="s">
        <v>114</v>
      </c>
      <c r="B61">
        <v>21.6</v>
      </c>
      <c r="C61">
        <v>0</v>
      </c>
      <c r="D61">
        <v>0</v>
      </c>
      <c r="E61">
        <v>4</v>
      </c>
      <c r="F61">
        <v>0</v>
      </c>
      <c r="G61">
        <v>0</v>
      </c>
    </row>
    <row r="62" spans="1:7" ht="15" x14ac:dyDescent="0.25">
      <c r="A62" s="282" t="s">
        <v>115</v>
      </c>
      <c r="B62">
        <v>4</v>
      </c>
      <c r="C62">
        <v>0</v>
      </c>
      <c r="D62">
        <v>4.4000000000000004</v>
      </c>
      <c r="E62">
        <v>6.1</v>
      </c>
      <c r="F62">
        <v>0</v>
      </c>
      <c r="G62">
        <v>0</v>
      </c>
    </row>
    <row r="63" spans="1:7" ht="15" x14ac:dyDescent="0.25">
      <c r="A63" s="282" t="s">
        <v>116</v>
      </c>
      <c r="B63">
        <v>6.8</v>
      </c>
      <c r="C63">
        <v>6.9</v>
      </c>
      <c r="D63">
        <v>0</v>
      </c>
      <c r="E63">
        <v>0</v>
      </c>
      <c r="F63">
        <v>0</v>
      </c>
      <c r="G63">
        <v>0</v>
      </c>
    </row>
    <row r="64" spans="1:7" ht="15" x14ac:dyDescent="0.25">
      <c r="A64" s="282" t="s">
        <v>117</v>
      </c>
      <c r="B64">
        <v>1428.4</v>
      </c>
      <c r="C64">
        <v>1409.4</v>
      </c>
      <c r="D64">
        <v>785.1</v>
      </c>
      <c r="E64">
        <v>808.8</v>
      </c>
      <c r="F64">
        <v>0</v>
      </c>
      <c r="G64">
        <v>0</v>
      </c>
    </row>
    <row r="65" spans="1:7" ht="15" x14ac:dyDescent="0.25">
      <c r="A65" s="282" t="s">
        <v>118</v>
      </c>
      <c r="B65">
        <v>11.5</v>
      </c>
      <c r="C65">
        <v>16.8</v>
      </c>
      <c r="D65">
        <v>13.4</v>
      </c>
      <c r="E65">
        <v>0</v>
      </c>
      <c r="F65">
        <v>0</v>
      </c>
      <c r="G65">
        <v>0</v>
      </c>
    </row>
    <row r="66" spans="1:7" ht="15" x14ac:dyDescent="0.25">
      <c r="A66" s="282" t="s">
        <v>119</v>
      </c>
      <c r="B66">
        <v>30</v>
      </c>
      <c r="C66">
        <v>0</v>
      </c>
      <c r="D66">
        <v>0</v>
      </c>
      <c r="E66">
        <v>0</v>
      </c>
      <c r="F66">
        <v>0</v>
      </c>
      <c r="G66">
        <v>0</v>
      </c>
    </row>
    <row r="67" spans="1:7" ht="15" x14ac:dyDescent="0.25">
      <c r="A67" s="282" t="s">
        <v>121</v>
      </c>
      <c r="B67">
        <v>15</v>
      </c>
      <c r="C67">
        <v>21.5</v>
      </c>
      <c r="D67">
        <v>0</v>
      </c>
      <c r="E67">
        <v>11.5</v>
      </c>
      <c r="F67">
        <v>0</v>
      </c>
      <c r="G67">
        <v>0</v>
      </c>
    </row>
    <row r="68" spans="1:7" ht="15" x14ac:dyDescent="0.25">
      <c r="A68" s="282" t="s">
        <v>62</v>
      </c>
      <c r="B68" t="s">
        <v>63</v>
      </c>
      <c r="C68" t="s">
        <v>64</v>
      </c>
      <c r="D68" t="s">
        <v>63</v>
      </c>
      <c r="E68" t="s">
        <v>63</v>
      </c>
      <c r="F68" t="s">
        <v>63</v>
      </c>
      <c r="G68" t="s">
        <v>65</v>
      </c>
    </row>
    <row r="69" spans="1:7" ht="15" x14ac:dyDescent="0.25">
      <c r="A69" s="282" t="s">
        <v>122</v>
      </c>
      <c r="B69">
        <v>16025.6</v>
      </c>
      <c r="C69">
        <v>14705.1</v>
      </c>
      <c r="D69">
        <v>9890.7000000000007</v>
      </c>
      <c r="E69">
        <v>10581.3</v>
      </c>
      <c r="F69">
        <v>0</v>
      </c>
      <c r="G69">
        <v>0</v>
      </c>
    </row>
    <row r="70" spans="1:7" ht="15" x14ac:dyDescent="0.25">
      <c r="A70" s="282" t="s">
        <v>123</v>
      </c>
      <c r="B70">
        <v>6381.5</v>
      </c>
      <c r="C70">
        <v>6717.6</v>
      </c>
      <c r="D70">
        <v>0</v>
      </c>
      <c r="E70">
        <v>0</v>
      </c>
      <c r="F70">
        <v>0</v>
      </c>
      <c r="G70">
        <v>0</v>
      </c>
    </row>
    <row r="71" spans="1:7" ht="15" x14ac:dyDescent="0.25">
      <c r="A71" s="282" t="s">
        <v>62</v>
      </c>
      <c r="B71" t="s">
        <v>63</v>
      </c>
      <c r="C71" t="s">
        <v>64</v>
      </c>
      <c r="D71" t="s">
        <v>63</v>
      </c>
      <c r="E71" t="s">
        <v>63</v>
      </c>
      <c r="F71" t="s">
        <v>63</v>
      </c>
      <c r="G71" t="s">
        <v>65</v>
      </c>
    </row>
    <row r="72" spans="1:7" ht="15" x14ac:dyDescent="0.25">
      <c r="A72" s="282" t="s">
        <v>124</v>
      </c>
      <c r="B72">
        <v>22407.1</v>
      </c>
      <c r="C72">
        <v>21422.7</v>
      </c>
      <c r="D72">
        <v>9890.7000000000007</v>
      </c>
      <c r="E72">
        <v>10581.3</v>
      </c>
      <c r="F72">
        <v>0</v>
      </c>
      <c r="G72">
        <v>0</v>
      </c>
    </row>
    <row r="73" spans="1:7" ht="15" x14ac:dyDescent="0.25">
      <c r="A73" s="282" t="s">
        <v>125</v>
      </c>
      <c r="B73" t="s">
        <v>42</v>
      </c>
      <c r="C73" t="s">
        <v>42</v>
      </c>
      <c r="D73">
        <v>22.5</v>
      </c>
      <c r="E73">
        <v>66.400000000000006</v>
      </c>
      <c r="F73" t="s">
        <v>42</v>
      </c>
      <c r="G73" t="s">
        <v>42</v>
      </c>
    </row>
    <row r="74" spans="1:7" ht="15" x14ac:dyDescent="0.25">
      <c r="A74" s="282" t="s">
        <v>126</v>
      </c>
      <c r="B74">
        <v>0.3</v>
      </c>
      <c r="C74">
        <v>0</v>
      </c>
      <c r="D74" t="s">
        <v>42</v>
      </c>
      <c r="E74" t="s">
        <v>42</v>
      </c>
      <c r="F74">
        <v>0</v>
      </c>
      <c r="G74">
        <v>0</v>
      </c>
    </row>
    <row r="75" spans="1:7" ht="15" x14ac:dyDescent="0.25">
      <c r="A75" s="282" t="s">
        <v>62</v>
      </c>
      <c r="B75" t="s">
        <v>63</v>
      </c>
      <c r="C75" t="s">
        <v>64</v>
      </c>
      <c r="D75" t="s">
        <v>63</v>
      </c>
      <c r="E75" t="s">
        <v>63</v>
      </c>
      <c r="F75" t="s">
        <v>63</v>
      </c>
      <c r="G75" t="s">
        <v>65</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7DA-4079-467A-9287-4CA7316B18A3}">
  <dimension ref="A1:G74"/>
  <sheetViews>
    <sheetView workbookViewId="0">
      <selection activeCell="M23" sqref="M23"/>
    </sheetView>
  </sheetViews>
  <sheetFormatPr defaultRowHeight="13.2" x14ac:dyDescent="0.25"/>
  <cols>
    <col min="1" max="1" width="23.6640625" customWidth="1"/>
    <col min="2" max="2" width="16" customWidth="1"/>
    <col min="4" max="4" width="14.6640625" customWidth="1"/>
    <col min="5" max="5" width="13.6640625" customWidth="1"/>
    <col min="6" max="6" width="13.44140625" customWidth="1"/>
    <col min="7" max="7" width="11.88671875" customWidth="1"/>
  </cols>
  <sheetData>
    <row r="1" spans="1:7" ht="15" x14ac:dyDescent="0.25">
      <c r="A1" s="282" t="s">
        <v>47</v>
      </c>
    </row>
    <row r="2" spans="1:7" ht="15" x14ac:dyDescent="0.25">
      <c r="A2" s="282" t="s">
        <v>48</v>
      </c>
    </row>
    <row r="3" spans="1:7" ht="15" x14ac:dyDescent="0.25">
      <c r="A3" s="282" t="s">
        <v>308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180.5</v>
      </c>
      <c r="C12">
        <v>392.4</v>
      </c>
      <c r="D12">
        <v>515.6</v>
      </c>
      <c r="E12">
        <v>373.6</v>
      </c>
      <c r="F12">
        <v>0</v>
      </c>
      <c r="G12">
        <v>0</v>
      </c>
    </row>
    <row r="13" spans="1:7" ht="15" x14ac:dyDescent="0.25">
      <c r="A13" s="282" t="s">
        <v>253</v>
      </c>
      <c r="B13">
        <v>0</v>
      </c>
      <c r="C13">
        <v>0</v>
      </c>
      <c r="D13">
        <v>0</v>
      </c>
      <c r="E13">
        <v>1.3</v>
      </c>
      <c r="F13">
        <v>0</v>
      </c>
      <c r="G13">
        <v>0</v>
      </c>
    </row>
    <row r="14" spans="1:7" ht="15" x14ac:dyDescent="0.25">
      <c r="A14" s="282" t="s">
        <v>68</v>
      </c>
      <c r="B14">
        <v>0</v>
      </c>
      <c r="C14">
        <v>0</v>
      </c>
      <c r="D14">
        <v>0</v>
      </c>
      <c r="E14">
        <v>86.3</v>
      </c>
      <c r="F14">
        <v>0</v>
      </c>
      <c r="G14">
        <v>0</v>
      </c>
    </row>
    <row r="15" spans="1:7" ht="15" x14ac:dyDescent="0.25">
      <c r="A15" s="282" t="s">
        <v>69</v>
      </c>
      <c r="B15">
        <v>0</v>
      </c>
      <c r="C15">
        <v>0</v>
      </c>
      <c r="D15">
        <v>0</v>
      </c>
      <c r="E15">
        <v>22</v>
      </c>
      <c r="F15">
        <v>0</v>
      </c>
      <c r="G15">
        <v>0</v>
      </c>
    </row>
    <row r="16" spans="1:7" ht="15" x14ac:dyDescent="0.25">
      <c r="A16" s="282" t="s">
        <v>70</v>
      </c>
      <c r="B16">
        <v>0</v>
      </c>
      <c r="C16">
        <v>0</v>
      </c>
      <c r="D16">
        <v>57.3</v>
      </c>
      <c r="E16">
        <v>39.299999999999997</v>
      </c>
      <c r="F16">
        <v>0</v>
      </c>
      <c r="G16">
        <v>0</v>
      </c>
    </row>
    <row r="17" spans="1:7" ht="15" x14ac:dyDescent="0.25">
      <c r="A17" s="282" t="s">
        <v>71</v>
      </c>
      <c r="B17">
        <v>42</v>
      </c>
      <c r="C17">
        <v>263.39999999999998</v>
      </c>
      <c r="D17">
        <v>256</v>
      </c>
      <c r="E17">
        <v>119.4</v>
      </c>
      <c r="F17">
        <v>0</v>
      </c>
      <c r="G17">
        <v>0</v>
      </c>
    </row>
    <row r="18" spans="1:7" ht="15" x14ac:dyDescent="0.25">
      <c r="A18" s="282" t="s">
        <v>72</v>
      </c>
      <c r="B18">
        <v>7.5</v>
      </c>
      <c r="C18">
        <v>69</v>
      </c>
      <c r="D18">
        <v>86.3</v>
      </c>
      <c r="E18">
        <v>0</v>
      </c>
      <c r="F18">
        <v>0</v>
      </c>
      <c r="G18">
        <v>0</v>
      </c>
    </row>
    <row r="19" spans="1:7" ht="15" x14ac:dyDescent="0.25">
      <c r="A19" s="282" t="s">
        <v>73</v>
      </c>
      <c r="B19">
        <v>131</v>
      </c>
      <c r="C19">
        <v>60</v>
      </c>
      <c r="D19">
        <v>116</v>
      </c>
      <c r="E19">
        <v>105.4</v>
      </c>
      <c r="F19">
        <v>0</v>
      </c>
      <c r="G19">
        <v>0</v>
      </c>
    </row>
    <row r="20" spans="1:7" ht="15" x14ac:dyDescent="0.25">
      <c r="A20" s="282" t="s">
        <v>66</v>
      </c>
    </row>
    <row r="21" spans="1:7" ht="15" x14ac:dyDescent="0.25">
      <c r="A21" s="282" t="s">
        <v>75</v>
      </c>
      <c r="B21">
        <v>31</v>
      </c>
      <c r="C21">
        <v>110.3</v>
      </c>
      <c r="D21">
        <v>0</v>
      </c>
      <c r="E21">
        <v>66</v>
      </c>
      <c r="F21">
        <v>0</v>
      </c>
      <c r="G21">
        <v>0</v>
      </c>
    </row>
    <row r="22" spans="1:7" ht="15" x14ac:dyDescent="0.25">
      <c r="A22" s="282" t="s">
        <v>76</v>
      </c>
      <c r="B22">
        <v>31</v>
      </c>
      <c r="C22">
        <v>0</v>
      </c>
      <c r="D22">
        <v>0</v>
      </c>
      <c r="E22">
        <v>0</v>
      </c>
      <c r="F22">
        <v>0</v>
      </c>
      <c r="G22">
        <v>0</v>
      </c>
    </row>
    <row r="23" spans="1:7" ht="15" x14ac:dyDescent="0.25">
      <c r="A23" s="282" t="s">
        <v>77</v>
      </c>
      <c r="B23">
        <v>0</v>
      </c>
      <c r="C23">
        <v>110.3</v>
      </c>
      <c r="D23">
        <v>0</v>
      </c>
      <c r="E23">
        <v>66</v>
      </c>
      <c r="F23">
        <v>0</v>
      </c>
      <c r="G23">
        <v>0</v>
      </c>
    </row>
    <row r="24" spans="1:7" ht="15" x14ac:dyDescent="0.25">
      <c r="A24" s="282" t="s">
        <v>66</v>
      </c>
    </row>
    <row r="25" spans="1:7" ht="15" x14ac:dyDescent="0.25">
      <c r="A25" s="282" t="s">
        <v>78</v>
      </c>
      <c r="B25">
        <v>361.8</v>
      </c>
      <c r="C25">
        <v>395.8</v>
      </c>
      <c r="D25">
        <v>431.8</v>
      </c>
      <c r="E25">
        <v>331.7</v>
      </c>
      <c r="F25">
        <v>0</v>
      </c>
      <c r="G25">
        <v>0</v>
      </c>
    </row>
    <row r="26" spans="1:7" ht="15" x14ac:dyDescent="0.25">
      <c r="A26" s="282" t="s">
        <v>66</v>
      </c>
    </row>
    <row r="27" spans="1:7" ht="15" x14ac:dyDescent="0.25">
      <c r="A27" s="282" t="s">
        <v>79</v>
      </c>
      <c r="B27">
        <v>392</v>
      </c>
      <c r="C27">
        <v>652.5</v>
      </c>
      <c r="D27">
        <v>123</v>
      </c>
      <c r="E27">
        <v>130.30000000000001</v>
      </c>
      <c r="F27">
        <v>0</v>
      </c>
      <c r="G27">
        <v>0</v>
      </c>
    </row>
    <row r="28" spans="1:7" ht="15" x14ac:dyDescent="0.25">
      <c r="A28" s="282" t="s">
        <v>66</v>
      </c>
    </row>
    <row r="29" spans="1:7" ht="15" x14ac:dyDescent="0.25">
      <c r="A29" s="282" t="s">
        <v>80</v>
      </c>
      <c r="B29">
        <v>13127.2</v>
      </c>
      <c r="C29">
        <v>10534.3</v>
      </c>
      <c r="D29">
        <v>4618</v>
      </c>
      <c r="E29">
        <v>5510.6</v>
      </c>
      <c r="F29">
        <v>0</v>
      </c>
      <c r="G29">
        <v>0</v>
      </c>
    </row>
    <row r="30" spans="1:7" ht="15" x14ac:dyDescent="0.25">
      <c r="A30" s="282" t="s">
        <v>66</v>
      </c>
    </row>
    <row r="31" spans="1:7" ht="15" x14ac:dyDescent="0.25">
      <c r="A31" s="282" t="s">
        <v>81</v>
      </c>
      <c r="B31">
        <v>859.1</v>
      </c>
      <c r="C31">
        <v>1040</v>
      </c>
      <c r="D31">
        <v>518</v>
      </c>
      <c r="E31">
        <v>500.2</v>
      </c>
      <c r="F31">
        <v>0</v>
      </c>
      <c r="G31">
        <v>0</v>
      </c>
    </row>
    <row r="32" spans="1:7" ht="15" x14ac:dyDescent="0.25">
      <c r="A32" s="282" t="s">
        <v>82</v>
      </c>
      <c r="B32">
        <v>0.3</v>
      </c>
      <c r="C32">
        <v>0</v>
      </c>
      <c r="D32">
        <v>0</v>
      </c>
      <c r="E32">
        <v>0</v>
      </c>
      <c r="F32">
        <v>0</v>
      </c>
      <c r="G32">
        <v>0</v>
      </c>
    </row>
    <row r="33" spans="1:7" ht="15" x14ac:dyDescent="0.25">
      <c r="A33" s="282" t="s">
        <v>83</v>
      </c>
      <c r="B33">
        <v>110</v>
      </c>
      <c r="C33">
        <v>225</v>
      </c>
      <c r="D33">
        <v>0</v>
      </c>
      <c r="E33">
        <v>115.2</v>
      </c>
      <c r="F33">
        <v>0</v>
      </c>
      <c r="G33">
        <v>0</v>
      </c>
    </row>
    <row r="34" spans="1:7" ht="15" x14ac:dyDescent="0.25">
      <c r="A34" s="282" t="s">
        <v>85</v>
      </c>
      <c r="B34">
        <v>1.5</v>
      </c>
      <c r="C34">
        <v>0</v>
      </c>
      <c r="D34">
        <v>0</v>
      </c>
      <c r="E34">
        <v>0</v>
      </c>
      <c r="F34">
        <v>0</v>
      </c>
      <c r="G34">
        <v>0</v>
      </c>
    </row>
    <row r="35" spans="1:7" ht="15" x14ac:dyDescent="0.25">
      <c r="A35" s="282" t="s">
        <v>86</v>
      </c>
      <c r="B35">
        <v>2</v>
      </c>
      <c r="C35">
        <v>0.3</v>
      </c>
      <c r="D35">
        <v>0.6</v>
      </c>
      <c r="E35">
        <v>0.2</v>
      </c>
      <c r="F35">
        <v>0</v>
      </c>
      <c r="G35">
        <v>0</v>
      </c>
    </row>
    <row r="36" spans="1:7" ht="15" x14ac:dyDescent="0.25">
      <c r="A36" s="282" t="s">
        <v>87</v>
      </c>
      <c r="B36">
        <v>0.1</v>
      </c>
      <c r="C36">
        <v>0.4</v>
      </c>
      <c r="D36">
        <v>0.1</v>
      </c>
      <c r="E36">
        <v>0</v>
      </c>
      <c r="F36">
        <v>0</v>
      </c>
      <c r="G36">
        <v>0</v>
      </c>
    </row>
    <row r="37" spans="1:7" ht="15" x14ac:dyDescent="0.25">
      <c r="A37" s="282" t="s">
        <v>88</v>
      </c>
      <c r="B37">
        <v>146.4</v>
      </c>
      <c r="C37">
        <v>156.1</v>
      </c>
      <c r="D37">
        <v>166.6</v>
      </c>
      <c r="E37">
        <v>210.9</v>
      </c>
      <c r="F37">
        <v>0</v>
      </c>
      <c r="G37">
        <v>0</v>
      </c>
    </row>
    <row r="38" spans="1:7" ht="15" x14ac:dyDescent="0.25">
      <c r="A38" s="282" t="s">
        <v>91</v>
      </c>
      <c r="B38">
        <v>42.1</v>
      </c>
      <c r="C38">
        <v>35.1</v>
      </c>
      <c r="D38">
        <v>108.9</v>
      </c>
      <c r="E38">
        <v>4.3</v>
      </c>
      <c r="F38">
        <v>0</v>
      </c>
      <c r="G38">
        <v>0</v>
      </c>
    </row>
    <row r="39" spans="1:7" ht="15" x14ac:dyDescent="0.25">
      <c r="A39" s="282" t="s">
        <v>92</v>
      </c>
      <c r="B39">
        <v>0</v>
      </c>
      <c r="C39">
        <v>0</v>
      </c>
      <c r="D39">
        <v>0</v>
      </c>
      <c r="E39">
        <v>13.2</v>
      </c>
      <c r="F39">
        <v>0</v>
      </c>
      <c r="G39">
        <v>0</v>
      </c>
    </row>
    <row r="40" spans="1:7" ht="15" x14ac:dyDescent="0.25">
      <c r="A40" s="282" t="s">
        <v>93</v>
      </c>
      <c r="B40">
        <v>72.400000000000006</v>
      </c>
      <c r="C40">
        <v>70.3</v>
      </c>
      <c r="D40">
        <v>16</v>
      </c>
      <c r="E40">
        <v>31.1</v>
      </c>
      <c r="F40">
        <v>0</v>
      </c>
      <c r="G40">
        <v>0</v>
      </c>
    </row>
    <row r="41" spans="1:7" ht="15" x14ac:dyDescent="0.25">
      <c r="A41" s="282" t="s">
        <v>94</v>
      </c>
      <c r="B41">
        <v>0</v>
      </c>
      <c r="C41">
        <v>4.5999999999999996</v>
      </c>
      <c r="D41">
        <v>0</v>
      </c>
      <c r="E41">
        <v>0.5</v>
      </c>
      <c r="F41">
        <v>0</v>
      </c>
      <c r="G41">
        <v>0</v>
      </c>
    </row>
    <row r="42" spans="1:7" ht="15" x14ac:dyDescent="0.25">
      <c r="A42" s="282" t="s">
        <v>95</v>
      </c>
      <c r="B42">
        <v>297</v>
      </c>
      <c r="C42">
        <v>363</v>
      </c>
      <c r="D42">
        <v>138.80000000000001</v>
      </c>
      <c r="E42">
        <v>69</v>
      </c>
      <c r="F42">
        <v>0</v>
      </c>
      <c r="G42">
        <v>0</v>
      </c>
    </row>
    <row r="43" spans="1:7" ht="15" x14ac:dyDescent="0.25">
      <c r="A43" s="282" t="s">
        <v>96</v>
      </c>
      <c r="B43">
        <v>18.399999999999999</v>
      </c>
      <c r="C43">
        <v>17</v>
      </c>
      <c r="D43">
        <v>2.4</v>
      </c>
      <c r="E43">
        <v>4.9000000000000004</v>
      </c>
      <c r="F43">
        <v>0</v>
      </c>
      <c r="G43">
        <v>0</v>
      </c>
    </row>
    <row r="44" spans="1:7" ht="15" x14ac:dyDescent="0.25">
      <c r="A44" s="282" t="s">
        <v>98</v>
      </c>
      <c r="B44">
        <v>0</v>
      </c>
      <c r="C44">
        <v>0.1</v>
      </c>
      <c r="D44">
        <v>36.4</v>
      </c>
      <c r="E44">
        <v>0.1</v>
      </c>
      <c r="F44">
        <v>0</v>
      </c>
      <c r="G44">
        <v>0</v>
      </c>
    </row>
    <row r="45" spans="1:7" ht="15" x14ac:dyDescent="0.25">
      <c r="A45" s="282" t="s">
        <v>99</v>
      </c>
      <c r="B45">
        <v>9.1</v>
      </c>
      <c r="C45">
        <v>2.5</v>
      </c>
      <c r="D45" t="s">
        <v>84</v>
      </c>
      <c r="E45">
        <v>0.3</v>
      </c>
      <c r="F45">
        <v>0</v>
      </c>
      <c r="G45">
        <v>0</v>
      </c>
    </row>
    <row r="46" spans="1:7" ht="15" x14ac:dyDescent="0.25">
      <c r="A46" s="282" t="s">
        <v>100</v>
      </c>
      <c r="B46">
        <v>64.099999999999994</v>
      </c>
      <c r="C46">
        <v>63.2</v>
      </c>
      <c r="D46">
        <v>18.399999999999999</v>
      </c>
      <c r="E46">
        <v>18.2</v>
      </c>
      <c r="F46">
        <v>0</v>
      </c>
      <c r="G46">
        <v>0</v>
      </c>
    </row>
    <row r="47" spans="1:7" ht="15" x14ac:dyDescent="0.25">
      <c r="A47" s="282" t="s">
        <v>101</v>
      </c>
      <c r="B47">
        <v>95.6</v>
      </c>
      <c r="C47">
        <v>102.6</v>
      </c>
      <c r="D47">
        <v>29.8</v>
      </c>
      <c r="E47">
        <v>32.5</v>
      </c>
      <c r="F47">
        <v>0</v>
      </c>
      <c r="G47">
        <v>0</v>
      </c>
    </row>
    <row r="48" spans="1:7" ht="15" x14ac:dyDescent="0.25">
      <c r="A48" s="282" t="s">
        <v>66</v>
      </c>
    </row>
    <row r="49" spans="1:7" ht="15" x14ac:dyDescent="0.25">
      <c r="A49" s="282" t="s">
        <v>102</v>
      </c>
      <c r="B49">
        <v>634</v>
      </c>
      <c r="C49">
        <v>654.6</v>
      </c>
      <c r="D49">
        <v>365.3</v>
      </c>
      <c r="E49">
        <v>260.39999999999998</v>
      </c>
      <c r="F49">
        <v>0</v>
      </c>
      <c r="G49">
        <v>0</v>
      </c>
    </row>
    <row r="50" spans="1:7" ht="15" x14ac:dyDescent="0.25">
      <c r="A50" s="282" t="s">
        <v>103</v>
      </c>
      <c r="B50">
        <v>40</v>
      </c>
      <c r="C50">
        <v>0</v>
      </c>
      <c r="D50">
        <v>179.6</v>
      </c>
      <c r="E50">
        <v>0</v>
      </c>
      <c r="F50">
        <v>0</v>
      </c>
      <c r="G50">
        <v>0</v>
      </c>
    </row>
    <row r="51" spans="1:7" ht="15" x14ac:dyDescent="0.25">
      <c r="A51" s="282" t="s">
        <v>104</v>
      </c>
      <c r="B51">
        <v>564</v>
      </c>
      <c r="C51">
        <v>614.6</v>
      </c>
      <c r="D51">
        <v>149.19999999999999</v>
      </c>
      <c r="E51">
        <v>229.1</v>
      </c>
      <c r="F51">
        <v>0</v>
      </c>
      <c r="G51">
        <v>0</v>
      </c>
    </row>
    <row r="52" spans="1:7" ht="15" x14ac:dyDescent="0.25">
      <c r="A52" s="282" t="s">
        <v>105</v>
      </c>
      <c r="B52">
        <v>0</v>
      </c>
      <c r="C52">
        <v>10</v>
      </c>
      <c r="D52">
        <v>6.6</v>
      </c>
      <c r="E52">
        <v>0</v>
      </c>
      <c r="F52">
        <v>0</v>
      </c>
      <c r="G52">
        <v>0</v>
      </c>
    </row>
    <row r="53" spans="1:7" ht="15" x14ac:dyDescent="0.25">
      <c r="A53" s="282" t="s">
        <v>258</v>
      </c>
      <c r="B53">
        <v>0</v>
      </c>
      <c r="C53">
        <v>0</v>
      </c>
      <c r="D53">
        <v>0</v>
      </c>
      <c r="E53">
        <v>0.1</v>
      </c>
      <c r="F53">
        <v>0</v>
      </c>
      <c r="G53">
        <v>0</v>
      </c>
    </row>
    <row r="54" spans="1:7" ht="15" x14ac:dyDescent="0.25">
      <c r="A54" s="282" t="s">
        <v>107</v>
      </c>
      <c r="B54">
        <v>30</v>
      </c>
      <c r="C54">
        <v>30</v>
      </c>
      <c r="D54">
        <v>29.8</v>
      </c>
      <c r="E54">
        <v>31.2</v>
      </c>
      <c r="F54">
        <v>0</v>
      </c>
      <c r="G54">
        <v>0</v>
      </c>
    </row>
    <row r="55" spans="1:7" ht="15" x14ac:dyDescent="0.25">
      <c r="A55" s="282" t="s">
        <v>66</v>
      </c>
    </row>
    <row r="56" spans="1:7" ht="15" x14ac:dyDescent="0.25">
      <c r="A56" s="282" t="s">
        <v>108</v>
      </c>
      <c r="B56">
        <v>1736.6</v>
      </c>
      <c r="C56">
        <v>1574.2</v>
      </c>
      <c r="D56">
        <v>750.1</v>
      </c>
      <c r="E56">
        <v>758.1</v>
      </c>
      <c r="F56">
        <v>0</v>
      </c>
      <c r="G56">
        <v>0</v>
      </c>
    </row>
    <row r="57" spans="1:7" ht="15" x14ac:dyDescent="0.25">
      <c r="A57" s="282" t="s">
        <v>109</v>
      </c>
      <c r="B57">
        <v>9.9</v>
      </c>
      <c r="C57">
        <v>4.2</v>
      </c>
      <c r="D57">
        <v>3.2</v>
      </c>
      <c r="E57">
        <v>3.5</v>
      </c>
      <c r="F57">
        <v>0</v>
      </c>
      <c r="G57">
        <v>0</v>
      </c>
    </row>
    <row r="58" spans="1:7" ht="15" x14ac:dyDescent="0.25">
      <c r="A58" s="282" t="s">
        <v>111</v>
      </c>
      <c r="B58">
        <v>99</v>
      </c>
      <c r="C58">
        <v>15</v>
      </c>
      <c r="D58">
        <v>15.5</v>
      </c>
      <c r="E58">
        <v>59</v>
      </c>
      <c r="F58">
        <v>0</v>
      </c>
      <c r="G58">
        <v>0</v>
      </c>
    </row>
    <row r="59" spans="1:7" ht="15" x14ac:dyDescent="0.25">
      <c r="A59" s="282" t="s">
        <v>112</v>
      </c>
      <c r="B59">
        <v>35.9</v>
      </c>
      <c r="C59">
        <v>32.5</v>
      </c>
      <c r="D59">
        <v>12.4</v>
      </c>
      <c r="E59">
        <v>11.7</v>
      </c>
      <c r="F59">
        <v>0</v>
      </c>
      <c r="G59">
        <v>0</v>
      </c>
    </row>
    <row r="60" spans="1:7" ht="15" x14ac:dyDescent="0.25">
      <c r="A60" s="282" t="s">
        <v>113</v>
      </c>
      <c r="B60">
        <v>27.9</v>
      </c>
      <c r="C60">
        <v>46.2</v>
      </c>
      <c r="D60">
        <v>36.299999999999997</v>
      </c>
      <c r="E60">
        <v>32.6</v>
      </c>
      <c r="F60">
        <v>0</v>
      </c>
      <c r="G60">
        <v>0</v>
      </c>
    </row>
    <row r="61" spans="1:7" ht="15" x14ac:dyDescent="0.25">
      <c r="A61" s="282" t="s">
        <v>114</v>
      </c>
      <c r="B61">
        <v>21.6</v>
      </c>
      <c r="C61">
        <v>0</v>
      </c>
      <c r="D61">
        <v>0</v>
      </c>
      <c r="E61">
        <v>4</v>
      </c>
      <c r="F61">
        <v>0</v>
      </c>
      <c r="G61">
        <v>0</v>
      </c>
    </row>
    <row r="62" spans="1:7" ht="15" x14ac:dyDescent="0.25">
      <c r="A62" s="282" t="s">
        <v>115</v>
      </c>
      <c r="B62">
        <v>8</v>
      </c>
      <c r="C62">
        <v>0</v>
      </c>
      <c r="D62">
        <v>0</v>
      </c>
      <c r="E62">
        <v>6.1</v>
      </c>
      <c r="F62">
        <v>0</v>
      </c>
      <c r="G62">
        <v>0</v>
      </c>
    </row>
    <row r="63" spans="1:7" ht="15" x14ac:dyDescent="0.25">
      <c r="A63" s="282" t="s">
        <v>116</v>
      </c>
      <c r="B63">
        <v>6.8</v>
      </c>
      <c r="C63">
        <v>6.9</v>
      </c>
      <c r="D63">
        <v>0</v>
      </c>
      <c r="E63">
        <v>0</v>
      </c>
      <c r="F63">
        <v>0</v>
      </c>
      <c r="G63">
        <v>0</v>
      </c>
    </row>
    <row r="64" spans="1:7" ht="15" x14ac:dyDescent="0.25">
      <c r="A64" s="282" t="s">
        <v>117</v>
      </c>
      <c r="B64">
        <v>1494.7</v>
      </c>
      <c r="C64">
        <v>1430.7</v>
      </c>
      <c r="D64">
        <v>676.4</v>
      </c>
      <c r="E64">
        <v>630.20000000000005</v>
      </c>
      <c r="F64">
        <v>0</v>
      </c>
      <c r="G64">
        <v>0</v>
      </c>
    </row>
    <row r="65" spans="1:7" ht="15" x14ac:dyDescent="0.25">
      <c r="A65" s="282" t="s">
        <v>118</v>
      </c>
      <c r="B65">
        <v>17.8</v>
      </c>
      <c r="C65">
        <v>16.8</v>
      </c>
      <c r="D65">
        <v>6.3</v>
      </c>
      <c r="E65">
        <v>0</v>
      </c>
      <c r="F65">
        <v>0</v>
      </c>
      <c r="G65">
        <v>0</v>
      </c>
    </row>
    <row r="66" spans="1:7" ht="15" x14ac:dyDescent="0.25">
      <c r="A66" s="282" t="s">
        <v>121</v>
      </c>
      <c r="B66">
        <v>15</v>
      </c>
      <c r="C66">
        <v>22</v>
      </c>
      <c r="D66">
        <v>0</v>
      </c>
      <c r="E66">
        <v>11</v>
      </c>
      <c r="F66">
        <v>0</v>
      </c>
      <c r="G66">
        <v>0</v>
      </c>
    </row>
    <row r="67" spans="1:7" ht="15" x14ac:dyDescent="0.25">
      <c r="A67" s="282" t="s">
        <v>62</v>
      </c>
      <c r="B67" t="s">
        <v>63</v>
      </c>
      <c r="C67" t="s">
        <v>64</v>
      </c>
      <c r="D67" t="s">
        <v>63</v>
      </c>
      <c r="E67" t="s">
        <v>63</v>
      </c>
      <c r="F67" t="s">
        <v>63</v>
      </c>
      <c r="G67" t="s">
        <v>65</v>
      </c>
    </row>
    <row r="68" spans="1:7" ht="15" x14ac:dyDescent="0.25">
      <c r="A68" s="282" t="s">
        <v>122</v>
      </c>
      <c r="B68">
        <v>17322.099999999999</v>
      </c>
      <c r="C68">
        <v>15354</v>
      </c>
      <c r="D68">
        <v>7321.7</v>
      </c>
      <c r="E68">
        <v>7930.8</v>
      </c>
      <c r="F68">
        <v>0</v>
      </c>
      <c r="G68">
        <v>0</v>
      </c>
    </row>
    <row r="69" spans="1:7" ht="15" x14ac:dyDescent="0.25">
      <c r="A69" s="282" t="s">
        <v>123</v>
      </c>
      <c r="B69">
        <v>6906.6</v>
      </c>
      <c r="C69">
        <v>6855.2</v>
      </c>
      <c r="D69">
        <v>0</v>
      </c>
      <c r="E69">
        <v>0</v>
      </c>
      <c r="F69">
        <v>0</v>
      </c>
      <c r="G69">
        <v>0</v>
      </c>
    </row>
    <row r="70" spans="1:7" ht="15" x14ac:dyDescent="0.25">
      <c r="A70" s="282" t="s">
        <v>62</v>
      </c>
      <c r="B70" t="s">
        <v>63</v>
      </c>
      <c r="C70" t="s">
        <v>64</v>
      </c>
      <c r="D70" t="s">
        <v>63</v>
      </c>
      <c r="E70" t="s">
        <v>63</v>
      </c>
      <c r="F70" t="s">
        <v>63</v>
      </c>
      <c r="G70" t="s">
        <v>65</v>
      </c>
    </row>
    <row r="71" spans="1:7" ht="15" x14ac:dyDescent="0.25">
      <c r="A71" s="282" t="s">
        <v>124</v>
      </c>
      <c r="B71">
        <v>24228.7</v>
      </c>
      <c r="C71">
        <v>22209.200000000001</v>
      </c>
      <c r="D71">
        <v>7321.7</v>
      </c>
      <c r="E71">
        <v>7930.8</v>
      </c>
      <c r="F71">
        <v>0</v>
      </c>
      <c r="G71">
        <v>0</v>
      </c>
    </row>
    <row r="72" spans="1:7" ht="15" x14ac:dyDescent="0.25">
      <c r="A72" s="282" t="s">
        <v>125</v>
      </c>
      <c r="B72" t="s">
        <v>42</v>
      </c>
      <c r="C72" t="s">
        <v>42</v>
      </c>
      <c r="D72">
        <v>61.5</v>
      </c>
      <c r="E72">
        <v>36.6</v>
      </c>
      <c r="F72" t="s">
        <v>42</v>
      </c>
      <c r="G72" t="s">
        <v>42</v>
      </c>
    </row>
    <row r="73" spans="1:7" ht="15" x14ac:dyDescent="0.25">
      <c r="A73" s="282" t="s">
        <v>126</v>
      </c>
      <c r="B73">
        <v>0.3</v>
      </c>
      <c r="C73">
        <v>0</v>
      </c>
      <c r="D73" t="s">
        <v>42</v>
      </c>
      <c r="E73" t="s">
        <v>42</v>
      </c>
      <c r="F73">
        <v>0</v>
      </c>
      <c r="G73">
        <v>0</v>
      </c>
    </row>
    <row r="74" spans="1:7" ht="15" x14ac:dyDescent="0.25">
      <c r="A74" s="282" t="s">
        <v>62</v>
      </c>
      <c r="B74" t="s">
        <v>63</v>
      </c>
      <c r="C74" t="s">
        <v>64</v>
      </c>
      <c r="D74" t="s">
        <v>63</v>
      </c>
      <c r="E74" t="s">
        <v>63</v>
      </c>
      <c r="F74" t="s">
        <v>63</v>
      </c>
      <c r="G74" t="s">
        <v>65</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E1699-176C-460E-8EDA-A2EED3D62259}">
  <dimension ref="A1:G72"/>
  <sheetViews>
    <sheetView topLeftCell="A7" workbookViewId="0">
      <selection activeCell="A28" sqref="A28:A30"/>
    </sheetView>
  </sheetViews>
  <sheetFormatPr defaultRowHeight="13.2" x14ac:dyDescent="0.25"/>
  <cols>
    <col min="1" max="1" width="23.88671875" customWidth="1"/>
    <col min="2" max="2" width="12.88671875" customWidth="1"/>
    <col min="4" max="4" width="11.88671875" customWidth="1"/>
    <col min="5" max="5" width="12.109375" customWidth="1"/>
    <col min="6" max="6" width="12.33203125" customWidth="1"/>
    <col min="7" max="7" width="11.6640625" customWidth="1"/>
  </cols>
  <sheetData>
    <row r="1" spans="1:7" ht="15" x14ac:dyDescent="0.25">
      <c r="A1" s="285" t="s">
        <v>47</v>
      </c>
    </row>
    <row r="2" spans="1:7" ht="15" x14ac:dyDescent="0.25">
      <c r="A2" s="285" t="s">
        <v>48</v>
      </c>
    </row>
    <row r="3" spans="1:7" ht="15" x14ac:dyDescent="0.25">
      <c r="A3" s="285" t="s">
        <v>309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204.5</v>
      </c>
      <c r="C12">
        <v>376</v>
      </c>
      <c r="D12">
        <v>492.5</v>
      </c>
      <c r="E12">
        <v>351.3</v>
      </c>
      <c r="F12">
        <v>0</v>
      </c>
      <c r="G12">
        <v>0</v>
      </c>
    </row>
    <row r="13" spans="1:7" ht="15" x14ac:dyDescent="0.25">
      <c r="A13" s="285" t="s">
        <v>253</v>
      </c>
      <c r="B13">
        <v>0</v>
      </c>
      <c r="C13">
        <v>0</v>
      </c>
      <c r="D13">
        <v>0</v>
      </c>
      <c r="E13">
        <v>0.9</v>
      </c>
      <c r="F13">
        <v>0</v>
      </c>
      <c r="G13">
        <v>0</v>
      </c>
    </row>
    <row r="14" spans="1:7" ht="15" x14ac:dyDescent="0.25">
      <c r="A14" s="285" t="s">
        <v>68</v>
      </c>
      <c r="B14">
        <v>0</v>
      </c>
      <c r="C14">
        <v>0</v>
      </c>
      <c r="D14">
        <v>0</v>
      </c>
      <c r="E14">
        <v>86.3</v>
      </c>
      <c r="F14">
        <v>0</v>
      </c>
      <c r="G14">
        <v>0</v>
      </c>
    </row>
    <row r="15" spans="1:7" ht="15" x14ac:dyDescent="0.25">
      <c r="A15" s="285" t="s">
        <v>69</v>
      </c>
      <c r="B15">
        <v>0</v>
      </c>
      <c r="C15">
        <v>32</v>
      </c>
      <c r="D15">
        <v>0</v>
      </c>
      <c r="E15">
        <v>0</v>
      </c>
      <c r="F15">
        <v>0</v>
      </c>
      <c r="G15">
        <v>0</v>
      </c>
    </row>
    <row r="16" spans="1:7" ht="15" x14ac:dyDescent="0.25">
      <c r="A16" s="285" t="s">
        <v>70</v>
      </c>
      <c r="B16">
        <v>0</v>
      </c>
      <c r="C16">
        <v>0</v>
      </c>
      <c r="D16">
        <v>57.3</v>
      </c>
      <c r="E16">
        <v>39.200000000000003</v>
      </c>
      <c r="F16">
        <v>0</v>
      </c>
      <c r="G16">
        <v>0</v>
      </c>
    </row>
    <row r="17" spans="1:7" ht="15" x14ac:dyDescent="0.25">
      <c r="A17" s="285" t="s">
        <v>71</v>
      </c>
      <c r="B17">
        <v>66</v>
      </c>
      <c r="C17">
        <v>259</v>
      </c>
      <c r="D17">
        <v>232.9</v>
      </c>
      <c r="E17">
        <v>119.4</v>
      </c>
      <c r="F17">
        <v>0</v>
      </c>
      <c r="G17">
        <v>0</v>
      </c>
    </row>
    <row r="18" spans="1:7" ht="15" x14ac:dyDescent="0.25">
      <c r="A18" s="285" t="s">
        <v>72</v>
      </c>
      <c r="B18">
        <v>7.5</v>
      </c>
      <c r="C18">
        <v>25</v>
      </c>
      <c r="D18">
        <v>86.3</v>
      </c>
      <c r="E18">
        <v>0</v>
      </c>
      <c r="F18">
        <v>0</v>
      </c>
      <c r="G18">
        <v>0</v>
      </c>
    </row>
    <row r="19" spans="1:7" ht="15" x14ac:dyDescent="0.25">
      <c r="A19" s="285" t="s">
        <v>73</v>
      </c>
      <c r="B19">
        <v>131</v>
      </c>
      <c r="C19">
        <v>60</v>
      </c>
      <c r="D19">
        <v>116</v>
      </c>
      <c r="E19">
        <v>105.4</v>
      </c>
      <c r="F19">
        <v>0</v>
      </c>
      <c r="G19">
        <v>0</v>
      </c>
    </row>
    <row r="20" spans="1:7" ht="15" x14ac:dyDescent="0.25">
      <c r="A20" s="285" t="s">
        <v>66</v>
      </c>
    </row>
    <row r="21" spans="1:7" ht="15" x14ac:dyDescent="0.25">
      <c r="A21" s="285" t="s">
        <v>75</v>
      </c>
      <c r="B21">
        <v>31</v>
      </c>
      <c r="C21">
        <v>110.3</v>
      </c>
      <c r="D21">
        <v>0</v>
      </c>
      <c r="E21">
        <v>66</v>
      </c>
      <c r="F21">
        <v>0</v>
      </c>
      <c r="G21">
        <v>0</v>
      </c>
    </row>
    <row r="22" spans="1:7" ht="15" x14ac:dyDescent="0.25">
      <c r="A22" s="285" t="s">
        <v>76</v>
      </c>
      <c r="B22">
        <v>31</v>
      </c>
      <c r="C22">
        <v>0</v>
      </c>
      <c r="D22">
        <v>0</v>
      </c>
      <c r="E22">
        <v>0</v>
      </c>
      <c r="F22">
        <v>0</v>
      </c>
      <c r="G22">
        <v>0</v>
      </c>
    </row>
    <row r="23" spans="1:7" ht="15" x14ac:dyDescent="0.25">
      <c r="A23" s="285" t="s">
        <v>77</v>
      </c>
      <c r="B23">
        <v>0</v>
      </c>
      <c r="C23">
        <v>110.3</v>
      </c>
      <c r="D23">
        <v>0</v>
      </c>
      <c r="E23">
        <v>66</v>
      </c>
      <c r="F23">
        <v>0</v>
      </c>
      <c r="G23">
        <v>0</v>
      </c>
    </row>
    <row r="24" spans="1:7" ht="15" x14ac:dyDescent="0.25">
      <c r="A24" s="285" t="s">
        <v>66</v>
      </c>
    </row>
    <row r="25" spans="1:7" ht="15" x14ac:dyDescent="0.25">
      <c r="A25" s="285" t="s">
        <v>78</v>
      </c>
      <c r="B25">
        <v>395.9</v>
      </c>
      <c r="C25">
        <v>440.5</v>
      </c>
      <c r="D25">
        <v>278.39999999999998</v>
      </c>
      <c r="E25">
        <v>253.2</v>
      </c>
      <c r="F25">
        <v>0</v>
      </c>
      <c r="G25">
        <v>0</v>
      </c>
    </row>
    <row r="26" spans="1:7" ht="15" x14ac:dyDescent="0.25">
      <c r="A26" s="285" t="s">
        <v>66</v>
      </c>
    </row>
    <row r="27" spans="1:7" ht="15" x14ac:dyDescent="0.25">
      <c r="A27" s="285" t="s">
        <v>79</v>
      </c>
      <c r="B27">
        <v>385.4</v>
      </c>
      <c r="C27">
        <v>595.79999999999995</v>
      </c>
      <c r="D27">
        <v>108.1</v>
      </c>
      <c r="E27">
        <v>115.4</v>
      </c>
      <c r="F27">
        <v>0</v>
      </c>
      <c r="G27">
        <v>0</v>
      </c>
    </row>
    <row r="28" spans="1:7" ht="15" x14ac:dyDescent="0.25">
      <c r="A28" s="285" t="s">
        <v>66</v>
      </c>
    </row>
    <row r="29" spans="1:7" ht="15" x14ac:dyDescent="0.25">
      <c r="A29" s="285" t="s">
        <v>80</v>
      </c>
      <c r="B29">
        <v>14162.9</v>
      </c>
      <c r="C29">
        <v>11243.9</v>
      </c>
      <c r="D29">
        <v>2466.6999999999998</v>
      </c>
      <c r="E29">
        <v>3720</v>
      </c>
      <c r="F29">
        <v>0</v>
      </c>
      <c r="G29">
        <v>0</v>
      </c>
    </row>
    <row r="30" spans="1:7" ht="15" x14ac:dyDescent="0.25">
      <c r="A30" s="285" t="s">
        <v>66</v>
      </c>
    </row>
    <row r="31" spans="1:7" ht="15" x14ac:dyDescent="0.25">
      <c r="A31" s="285" t="s">
        <v>81</v>
      </c>
      <c r="B31">
        <v>835.5</v>
      </c>
      <c r="C31">
        <v>994.6</v>
      </c>
      <c r="D31">
        <v>423.2</v>
      </c>
      <c r="E31">
        <v>393.4</v>
      </c>
      <c r="F31">
        <v>0</v>
      </c>
      <c r="G31">
        <v>0</v>
      </c>
    </row>
    <row r="32" spans="1:7" ht="15" x14ac:dyDescent="0.25">
      <c r="A32" s="285" t="s">
        <v>82</v>
      </c>
      <c r="B32">
        <v>0.3</v>
      </c>
      <c r="C32">
        <v>0</v>
      </c>
      <c r="D32">
        <v>0</v>
      </c>
      <c r="E32">
        <v>0</v>
      </c>
      <c r="F32">
        <v>0</v>
      </c>
      <c r="G32">
        <v>0</v>
      </c>
    </row>
    <row r="33" spans="1:7" ht="15" x14ac:dyDescent="0.25">
      <c r="A33" s="285" t="s">
        <v>83</v>
      </c>
      <c r="B33">
        <v>110</v>
      </c>
      <c r="C33">
        <v>165</v>
      </c>
      <c r="D33">
        <v>0</v>
      </c>
      <c r="E33">
        <v>115.2</v>
      </c>
      <c r="F33">
        <v>0</v>
      </c>
      <c r="G33">
        <v>0</v>
      </c>
    </row>
    <row r="34" spans="1:7" ht="15" x14ac:dyDescent="0.25">
      <c r="A34" s="285" t="s">
        <v>85</v>
      </c>
      <c r="B34">
        <v>1.5</v>
      </c>
      <c r="C34">
        <v>0</v>
      </c>
      <c r="D34">
        <v>0</v>
      </c>
      <c r="E34">
        <v>0</v>
      </c>
      <c r="F34">
        <v>0</v>
      </c>
      <c r="G34">
        <v>0</v>
      </c>
    </row>
    <row r="35" spans="1:7" ht="15" x14ac:dyDescent="0.25">
      <c r="A35" s="285" t="s">
        <v>86</v>
      </c>
      <c r="B35">
        <v>2</v>
      </c>
      <c r="C35">
        <v>0.5</v>
      </c>
      <c r="D35">
        <v>0.6</v>
      </c>
      <c r="E35">
        <v>0</v>
      </c>
      <c r="F35">
        <v>0</v>
      </c>
      <c r="G35">
        <v>0</v>
      </c>
    </row>
    <row r="36" spans="1:7" ht="15" x14ac:dyDescent="0.25">
      <c r="A36" s="285" t="s">
        <v>87</v>
      </c>
      <c r="B36">
        <v>0.1</v>
      </c>
      <c r="C36">
        <v>66.400000000000006</v>
      </c>
      <c r="D36">
        <v>0.1</v>
      </c>
      <c r="E36">
        <v>0</v>
      </c>
      <c r="F36">
        <v>0</v>
      </c>
      <c r="G36">
        <v>0</v>
      </c>
    </row>
    <row r="37" spans="1:7" ht="15" x14ac:dyDescent="0.25">
      <c r="A37" s="285" t="s">
        <v>88</v>
      </c>
      <c r="B37">
        <v>140.6</v>
      </c>
      <c r="C37">
        <v>143.4</v>
      </c>
      <c r="D37">
        <v>154.19999999999999</v>
      </c>
      <c r="E37">
        <v>201.1</v>
      </c>
      <c r="F37">
        <v>0</v>
      </c>
      <c r="G37">
        <v>0</v>
      </c>
    </row>
    <row r="38" spans="1:7" ht="15" x14ac:dyDescent="0.25">
      <c r="A38" s="285" t="s">
        <v>91</v>
      </c>
      <c r="B38">
        <v>38.299999999999997</v>
      </c>
      <c r="C38">
        <v>32.200000000000003</v>
      </c>
      <c r="D38">
        <v>107.4</v>
      </c>
      <c r="E38">
        <v>3.9</v>
      </c>
      <c r="F38">
        <v>0</v>
      </c>
      <c r="G38">
        <v>0</v>
      </c>
    </row>
    <row r="39" spans="1:7" ht="15" x14ac:dyDescent="0.25">
      <c r="A39" s="285" t="s">
        <v>93</v>
      </c>
      <c r="B39">
        <v>70.400000000000006</v>
      </c>
      <c r="C39">
        <v>74.099999999999994</v>
      </c>
      <c r="D39">
        <v>11.5</v>
      </c>
      <c r="E39">
        <v>26.1</v>
      </c>
      <c r="F39">
        <v>0</v>
      </c>
      <c r="G39">
        <v>0</v>
      </c>
    </row>
    <row r="40" spans="1:7" ht="15" x14ac:dyDescent="0.25">
      <c r="A40" s="285" t="s">
        <v>94</v>
      </c>
      <c r="B40">
        <v>0</v>
      </c>
      <c r="C40">
        <v>5</v>
      </c>
      <c r="D40">
        <v>0</v>
      </c>
      <c r="E40">
        <v>0</v>
      </c>
      <c r="F40">
        <v>0</v>
      </c>
      <c r="G40">
        <v>0</v>
      </c>
    </row>
    <row r="41" spans="1:7" ht="15" x14ac:dyDescent="0.25">
      <c r="A41" s="285" t="s">
        <v>95</v>
      </c>
      <c r="B41">
        <v>297</v>
      </c>
      <c r="C41">
        <v>363</v>
      </c>
      <c r="D41">
        <v>70.8</v>
      </c>
      <c r="E41">
        <v>0</v>
      </c>
      <c r="F41">
        <v>0</v>
      </c>
      <c r="G41">
        <v>0</v>
      </c>
    </row>
    <row r="42" spans="1:7" ht="15" x14ac:dyDescent="0.25">
      <c r="A42" s="285" t="s">
        <v>96</v>
      </c>
      <c r="B42">
        <v>18.7</v>
      </c>
      <c r="C42">
        <v>17.2</v>
      </c>
      <c r="D42">
        <v>1.9</v>
      </c>
      <c r="E42">
        <v>4.7</v>
      </c>
      <c r="F42">
        <v>0</v>
      </c>
      <c r="G42">
        <v>0</v>
      </c>
    </row>
    <row r="43" spans="1:7" ht="15" x14ac:dyDescent="0.25">
      <c r="A43" s="285" t="s">
        <v>98</v>
      </c>
      <c r="B43">
        <v>0.1</v>
      </c>
      <c r="C43">
        <v>0.1</v>
      </c>
      <c r="D43">
        <v>36.299999999999997</v>
      </c>
      <c r="E43">
        <v>0.1</v>
      </c>
      <c r="F43">
        <v>0</v>
      </c>
      <c r="G43">
        <v>0</v>
      </c>
    </row>
    <row r="44" spans="1:7" ht="15" x14ac:dyDescent="0.25">
      <c r="A44" s="285" t="s">
        <v>99</v>
      </c>
      <c r="B44">
        <v>9.1</v>
      </c>
      <c r="C44">
        <v>2.5</v>
      </c>
      <c r="D44" t="s">
        <v>84</v>
      </c>
      <c r="E44">
        <v>0.3</v>
      </c>
      <c r="F44">
        <v>0</v>
      </c>
      <c r="G44">
        <v>0</v>
      </c>
    </row>
    <row r="45" spans="1:7" ht="15" x14ac:dyDescent="0.25">
      <c r="A45" s="285" t="s">
        <v>100</v>
      </c>
      <c r="B45">
        <v>61.2</v>
      </c>
      <c r="C45">
        <v>42.2</v>
      </c>
      <c r="D45">
        <v>15.2</v>
      </c>
      <c r="E45">
        <v>17.2</v>
      </c>
      <c r="F45">
        <v>0</v>
      </c>
      <c r="G45">
        <v>0</v>
      </c>
    </row>
    <row r="46" spans="1:7" ht="15" x14ac:dyDescent="0.25">
      <c r="A46" s="285" t="s">
        <v>101</v>
      </c>
      <c r="B46">
        <v>86.2</v>
      </c>
      <c r="C46">
        <v>83.1</v>
      </c>
      <c r="D46">
        <v>25.3</v>
      </c>
      <c r="E46">
        <v>24.6</v>
      </c>
      <c r="F46">
        <v>0</v>
      </c>
      <c r="G46">
        <v>0</v>
      </c>
    </row>
    <row r="47" spans="1:7" ht="15" x14ac:dyDescent="0.25">
      <c r="A47" s="285" t="s">
        <v>66</v>
      </c>
    </row>
    <row r="48" spans="1:7" ht="15" x14ac:dyDescent="0.25">
      <c r="A48" s="285" t="s">
        <v>102</v>
      </c>
      <c r="B48">
        <v>683</v>
      </c>
      <c r="C48">
        <v>645</v>
      </c>
      <c r="D48">
        <v>248.7</v>
      </c>
      <c r="E48">
        <v>203.9</v>
      </c>
      <c r="F48">
        <v>0</v>
      </c>
      <c r="G48">
        <v>0</v>
      </c>
    </row>
    <row r="49" spans="1:7" ht="15" x14ac:dyDescent="0.25">
      <c r="A49" s="285" t="s">
        <v>103</v>
      </c>
      <c r="B49">
        <v>82</v>
      </c>
      <c r="C49">
        <v>0</v>
      </c>
      <c r="D49">
        <v>134.6</v>
      </c>
      <c r="E49">
        <v>0</v>
      </c>
      <c r="F49">
        <v>0</v>
      </c>
      <c r="G49">
        <v>0</v>
      </c>
    </row>
    <row r="50" spans="1:7" ht="15" x14ac:dyDescent="0.25">
      <c r="A50" s="285" t="s">
        <v>104</v>
      </c>
      <c r="B50">
        <v>541</v>
      </c>
      <c r="C50">
        <v>615</v>
      </c>
      <c r="D50">
        <v>114</v>
      </c>
      <c r="E50">
        <v>172.6</v>
      </c>
      <c r="F50">
        <v>0</v>
      </c>
      <c r="G50">
        <v>0</v>
      </c>
    </row>
    <row r="51" spans="1:7" ht="15" x14ac:dyDescent="0.25">
      <c r="A51" s="285" t="s">
        <v>258</v>
      </c>
      <c r="B51">
        <v>0</v>
      </c>
      <c r="C51">
        <v>0</v>
      </c>
      <c r="D51">
        <v>0</v>
      </c>
      <c r="E51">
        <v>0.1</v>
      </c>
      <c r="F51">
        <v>0</v>
      </c>
      <c r="G51">
        <v>0</v>
      </c>
    </row>
    <row r="52" spans="1:7" ht="15" x14ac:dyDescent="0.25">
      <c r="A52" s="285" t="s">
        <v>107</v>
      </c>
      <c r="B52">
        <v>60</v>
      </c>
      <c r="C52">
        <v>30</v>
      </c>
      <c r="D52">
        <v>0</v>
      </c>
      <c r="E52">
        <v>31.2</v>
      </c>
      <c r="F52">
        <v>0</v>
      </c>
      <c r="G52">
        <v>0</v>
      </c>
    </row>
    <row r="53" spans="1:7" ht="15" x14ac:dyDescent="0.25">
      <c r="A53" s="285" t="s">
        <v>66</v>
      </c>
    </row>
    <row r="54" spans="1:7" ht="15" x14ac:dyDescent="0.25">
      <c r="A54" s="285" t="s">
        <v>108</v>
      </c>
      <c r="B54">
        <v>1859.2</v>
      </c>
      <c r="C54">
        <v>1701.1</v>
      </c>
      <c r="D54">
        <v>555.6</v>
      </c>
      <c r="E54">
        <v>535.5</v>
      </c>
      <c r="F54">
        <v>0</v>
      </c>
      <c r="G54">
        <v>0</v>
      </c>
    </row>
    <row r="55" spans="1:7" ht="15" x14ac:dyDescent="0.25">
      <c r="A55" s="285" t="s">
        <v>109</v>
      </c>
      <c r="B55">
        <v>6.6</v>
      </c>
      <c r="C55">
        <v>4.2</v>
      </c>
      <c r="D55">
        <v>3.2</v>
      </c>
      <c r="E55">
        <v>3.5</v>
      </c>
      <c r="F55">
        <v>0</v>
      </c>
      <c r="G55">
        <v>0</v>
      </c>
    </row>
    <row r="56" spans="1:7" ht="15" x14ac:dyDescent="0.25">
      <c r="A56" s="285" t="s">
        <v>111</v>
      </c>
      <c r="B56">
        <v>107</v>
      </c>
      <c r="C56">
        <v>36.5</v>
      </c>
      <c r="D56">
        <v>7.9</v>
      </c>
      <c r="E56">
        <v>38.299999999999997</v>
      </c>
      <c r="F56">
        <v>0</v>
      </c>
      <c r="G56">
        <v>0</v>
      </c>
    </row>
    <row r="57" spans="1:7" ht="15" x14ac:dyDescent="0.25">
      <c r="A57" s="285" t="s">
        <v>112</v>
      </c>
      <c r="B57">
        <v>36.4</v>
      </c>
      <c r="C57">
        <v>34.200000000000003</v>
      </c>
      <c r="D57">
        <v>9.9</v>
      </c>
      <c r="E57">
        <v>9.9</v>
      </c>
      <c r="F57">
        <v>0</v>
      </c>
      <c r="G57">
        <v>0</v>
      </c>
    </row>
    <row r="58" spans="1:7" ht="15" x14ac:dyDescent="0.25">
      <c r="A58" s="285" t="s">
        <v>113</v>
      </c>
      <c r="B58">
        <v>24.5</v>
      </c>
      <c r="C58">
        <v>58.3</v>
      </c>
      <c r="D58">
        <v>36.299999999999997</v>
      </c>
      <c r="E58">
        <v>20.100000000000001</v>
      </c>
      <c r="F58">
        <v>0</v>
      </c>
      <c r="G58">
        <v>0</v>
      </c>
    </row>
    <row r="59" spans="1:7" ht="15" x14ac:dyDescent="0.25">
      <c r="A59" s="285" t="s">
        <v>114</v>
      </c>
      <c r="B59">
        <v>21.6</v>
      </c>
      <c r="C59">
        <v>0</v>
      </c>
      <c r="D59">
        <v>0</v>
      </c>
      <c r="E59">
        <v>4</v>
      </c>
      <c r="F59">
        <v>0</v>
      </c>
      <c r="G59">
        <v>0</v>
      </c>
    </row>
    <row r="60" spans="1:7" ht="15" x14ac:dyDescent="0.25">
      <c r="A60" s="285" t="s">
        <v>115</v>
      </c>
      <c r="B60">
        <v>8</v>
      </c>
      <c r="C60">
        <v>0</v>
      </c>
      <c r="D60">
        <v>0</v>
      </c>
      <c r="E60">
        <v>6.1</v>
      </c>
      <c r="F60">
        <v>0</v>
      </c>
      <c r="G60">
        <v>0</v>
      </c>
    </row>
    <row r="61" spans="1:7" ht="15" x14ac:dyDescent="0.25">
      <c r="A61" s="285" t="s">
        <v>116</v>
      </c>
      <c r="B61">
        <v>6.8</v>
      </c>
      <c r="C61">
        <v>4.7</v>
      </c>
      <c r="D61">
        <v>0</v>
      </c>
      <c r="E61">
        <v>0</v>
      </c>
      <c r="F61">
        <v>0</v>
      </c>
      <c r="G61">
        <v>0</v>
      </c>
    </row>
    <row r="62" spans="1:7" ht="15" x14ac:dyDescent="0.25">
      <c r="A62" s="285" t="s">
        <v>117</v>
      </c>
      <c r="B62">
        <v>1615.5</v>
      </c>
      <c r="C62">
        <v>1524.4</v>
      </c>
      <c r="D62">
        <v>492.1</v>
      </c>
      <c r="E62">
        <v>442.5</v>
      </c>
      <c r="F62">
        <v>0</v>
      </c>
      <c r="G62">
        <v>0</v>
      </c>
    </row>
    <row r="63" spans="1:7" ht="15" x14ac:dyDescent="0.25">
      <c r="A63" s="285" t="s">
        <v>118</v>
      </c>
      <c r="B63">
        <v>17.8</v>
      </c>
      <c r="C63">
        <v>16.8</v>
      </c>
      <c r="D63">
        <v>6.3</v>
      </c>
      <c r="E63">
        <v>0</v>
      </c>
      <c r="F63">
        <v>0</v>
      </c>
      <c r="G63">
        <v>0</v>
      </c>
    </row>
    <row r="64" spans="1:7" ht="15" x14ac:dyDescent="0.25">
      <c r="A64" s="285" t="s">
        <v>121</v>
      </c>
      <c r="B64">
        <v>15</v>
      </c>
      <c r="C64">
        <v>22</v>
      </c>
      <c r="D64">
        <v>0</v>
      </c>
      <c r="E64">
        <v>11</v>
      </c>
      <c r="F64">
        <v>0</v>
      </c>
      <c r="G64">
        <v>0</v>
      </c>
    </row>
    <row r="65" spans="1:7" ht="15" x14ac:dyDescent="0.25">
      <c r="A65" s="285" t="s">
        <v>62</v>
      </c>
      <c r="B65" t="s">
        <v>63</v>
      </c>
      <c r="C65" t="s">
        <v>64</v>
      </c>
      <c r="D65" t="s">
        <v>63</v>
      </c>
      <c r="E65" t="s">
        <v>63</v>
      </c>
      <c r="F65" t="s">
        <v>63</v>
      </c>
      <c r="G65" t="s">
        <v>65</v>
      </c>
    </row>
    <row r="66" spans="1:7" ht="15" x14ac:dyDescent="0.25">
      <c r="A66" s="285" t="s">
        <v>122</v>
      </c>
      <c r="B66">
        <v>18557.3</v>
      </c>
      <c r="C66">
        <v>16107.1</v>
      </c>
      <c r="D66">
        <v>4573.1000000000004</v>
      </c>
      <c r="E66">
        <v>5638.5</v>
      </c>
      <c r="F66">
        <v>0</v>
      </c>
      <c r="G66">
        <v>0</v>
      </c>
    </row>
    <row r="67" spans="1:7" ht="15" x14ac:dyDescent="0.25">
      <c r="A67" s="285" t="s">
        <v>123</v>
      </c>
      <c r="B67">
        <v>7393.6</v>
      </c>
      <c r="C67">
        <v>7324.5</v>
      </c>
      <c r="D67">
        <v>0</v>
      </c>
      <c r="E67">
        <v>0</v>
      </c>
      <c r="F67">
        <v>0</v>
      </c>
      <c r="G67">
        <v>0</v>
      </c>
    </row>
    <row r="68" spans="1:7" ht="15" x14ac:dyDescent="0.25">
      <c r="A68" s="285" t="s">
        <v>62</v>
      </c>
      <c r="B68" t="s">
        <v>63</v>
      </c>
      <c r="C68" t="s">
        <v>64</v>
      </c>
      <c r="D68" t="s">
        <v>63</v>
      </c>
      <c r="E68" t="s">
        <v>63</v>
      </c>
      <c r="F68" t="s">
        <v>63</v>
      </c>
      <c r="G68" t="s">
        <v>65</v>
      </c>
    </row>
    <row r="69" spans="1:7" ht="15" x14ac:dyDescent="0.25">
      <c r="A69" s="285" t="s">
        <v>124</v>
      </c>
      <c r="B69">
        <v>25950.9</v>
      </c>
      <c r="C69">
        <v>23431.599999999999</v>
      </c>
      <c r="D69">
        <v>4573.1000000000004</v>
      </c>
      <c r="E69">
        <v>5638.5</v>
      </c>
      <c r="F69">
        <v>0</v>
      </c>
      <c r="G69">
        <v>0</v>
      </c>
    </row>
    <row r="70" spans="1:7" ht="15" x14ac:dyDescent="0.25">
      <c r="A70" s="285" t="s">
        <v>125</v>
      </c>
      <c r="B70" t="s">
        <v>42</v>
      </c>
      <c r="C70" t="s">
        <v>42</v>
      </c>
      <c r="D70">
        <v>6.3</v>
      </c>
      <c r="E70">
        <v>5.8</v>
      </c>
      <c r="F70" t="s">
        <v>42</v>
      </c>
      <c r="G70" t="s">
        <v>42</v>
      </c>
    </row>
    <row r="71" spans="1:7" ht="15" x14ac:dyDescent="0.25">
      <c r="A71" s="285" t="s">
        <v>126</v>
      </c>
      <c r="B71">
        <v>0.3</v>
      </c>
      <c r="C71">
        <v>0</v>
      </c>
      <c r="D71" t="s">
        <v>42</v>
      </c>
      <c r="E71" t="s">
        <v>42</v>
      </c>
      <c r="F71">
        <v>0</v>
      </c>
      <c r="G71">
        <v>0</v>
      </c>
    </row>
    <row r="72" spans="1:7" ht="15" x14ac:dyDescent="0.25">
      <c r="A72" s="285" t="s">
        <v>62</v>
      </c>
      <c r="B72" t="s">
        <v>63</v>
      </c>
      <c r="C72" t="s">
        <v>64</v>
      </c>
      <c r="D72" t="s">
        <v>63</v>
      </c>
      <c r="E72" t="s">
        <v>63</v>
      </c>
      <c r="F72" t="s">
        <v>63</v>
      </c>
      <c r="G72" t="s">
        <v>65</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16E1-21BD-409F-B6C1-B6E8C07B807C}">
  <dimension ref="A1:G73"/>
  <sheetViews>
    <sheetView topLeftCell="A10" workbookViewId="0">
      <selection activeCell="C31" sqref="C31"/>
    </sheetView>
  </sheetViews>
  <sheetFormatPr defaultRowHeight="13.2" x14ac:dyDescent="0.25"/>
  <cols>
    <col min="1" max="1" width="24.6640625" customWidth="1"/>
    <col min="2" max="2" width="12.109375" customWidth="1"/>
    <col min="3" max="3" width="11.6640625" customWidth="1"/>
    <col min="4" max="4" width="11" customWidth="1"/>
    <col min="5" max="5" width="12.6640625" customWidth="1"/>
    <col min="6" max="6" width="12.109375" customWidth="1"/>
  </cols>
  <sheetData>
    <row r="1" spans="1:7" ht="15" x14ac:dyDescent="0.25">
      <c r="A1" s="282" t="s">
        <v>47</v>
      </c>
    </row>
    <row r="2" spans="1:7" ht="15" x14ac:dyDescent="0.25">
      <c r="A2" s="282" t="s">
        <v>48</v>
      </c>
    </row>
    <row r="3" spans="1:7" ht="15" x14ac:dyDescent="0.25">
      <c r="A3" s="282" t="s">
        <v>310</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264.5</v>
      </c>
      <c r="C12">
        <v>376</v>
      </c>
      <c r="D12">
        <v>272.10000000000002</v>
      </c>
      <c r="E12">
        <v>351.2</v>
      </c>
      <c r="F12">
        <v>0</v>
      </c>
      <c r="G12">
        <v>0</v>
      </c>
    </row>
    <row r="13" spans="1:7" ht="15" x14ac:dyDescent="0.25">
      <c r="A13" s="282" t="s">
        <v>253</v>
      </c>
      <c r="B13">
        <v>0</v>
      </c>
      <c r="C13">
        <v>0</v>
      </c>
      <c r="D13">
        <v>0</v>
      </c>
      <c r="E13">
        <v>0.9</v>
      </c>
      <c r="F13">
        <v>0</v>
      </c>
      <c r="G13">
        <v>0</v>
      </c>
    </row>
    <row r="14" spans="1:7" ht="15" x14ac:dyDescent="0.25">
      <c r="A14" s="282" t="s">
        <v>68</v>
      </c>
      <c r="B14">
        <v>0</v>
      </c>
      <c r="C14">
        <v>0</v>
      </c>
      <c r="D14">
        <v>0</v>
      </c>
      <c r="E14">
        <v>86.3</v>
      </c>
      <c r="F14">
        <v>0</v>
      </c>
      <c r="G14">
        <v>0</v>
      </c>
    </row>
    <row r="15" spans="1:7" ht="15" x14ac:dyDescent="0.25">
      <c r="A15" s="282" t="s">
        <v>69</v>
      </c>
      <c r="B15">
        <v>0</v>
      </c>
      <c r="C15">
        <v>32</v>
      </c>
      <c r="D15">
        <v>0</v>
      </c>
      <c r="E15">
        <v>0</v>
      </c>
      <c r="F15">
        <v>0</v>
      </c>
      <c r="G15">
        <v>0</v>
      </c>
    </row>
    <row r="16" spans="1:7" ht="15" x14ac:dyDescent="0.25">
      <c r="A16" s="282" t="s">
        <v>70</v>
      </c>
      <c r="B16">
        <v>0</v>
      </c>
      <c r="C16">
        <v>0</v>
      </c>
      <c r="D16">
        <v>0.1</v>
      </c>
      <c r="E16">
        <v>39.200000000000003</v>
      </c>
      <c r="F16">
        <v>0</v>
      </c>
      <c r="G16">
        <v>0</v>
      </c>
    </row>
    <row r="17" spans="1:7" ht="15" x14ac:dyDescent="0.25">
      <c r="A17" s="282" t="s">
        <v>71</v>
      </c>
      <c r="B17">
        <v>66</v>
      </c>
      <c r="C17">
        <v>259</v>
      </c>
      <c r="D17">
        <v>150.1</v>
      </c>
      <c r="E17">
        <v>119.4</v>
      </c>
      <c r="F17">
        <v>0</v>
      </c>
      <c r="G17">
        <v>0</v>
      </c>
    </row>
    <row r="18" spans="1:7" ht="15" x14ac:dyDescent="0.25">
      <c r="A18" s="282" t="s">
        <v>72</v>
      </c>
      <c r="B18">
        <v>7.5</v>
      </c>
      <c r="C18">
        <v>25</v>
      </c>
      <c r="D18">
        <v>64.7</v>
      </c>
      <c r="E18">
        <v>0</v>
      </c>
      <c r="F18">
        <v>0</v>
      </c>
      <c r="G18">
        <v>0</v>
      </c>
    </row>
    <row r="19" spans="1:7" ht="15" x14ac:dyDescent="0.25">
      <c r="A19" s="282" t="s">
        <v>73</v>
      </c>
      <c r="B19">
        <v>131</v>
      </c>
      <c r="C19">
        <v>60</v>
      </c>
      <c r="D19">
        <v>57.2</v>
      </c>
      <c r="E19">
        <v>105.4</v>
      </c>
      <c r="F19">
        <v>0</v>
      </c>
      <c r="G19">
        <v>0</v>
      </c>
    </row>
    <row r="20" spans="1:7" ht="15" x14ac:dyDescent="0.25">
      <c r="A20" s="282" t="s">
        <v>74</v>
      </c>
      <c r="B20">
        <v>60</v>
      </c>
      <c r="C20">
        <v>0</v>
      </c>
      <c r="D20">
        <v>0</v>
      </c>
      <c r="E20">
        <v>0</v>
      </c>
      <c r="F20">
        <v>0</v>
      </c>
      <c r="G20">
        <v>0</v>
      </c>
    </row>
    <row r="21" spans="1:7" ht="15" x14ac:dyDescent="0.25">
      <c r="A21" s="282" t="s">
        <v>66</v>
      </c>
    </row>
    <row r="22" spans="1:7" ht="15" x14ac:dyDescent="0.25">
      <c r="A22" s="282" t="s">
        <v>75</v>
      </c>
      <c r="B22">
        <v>31</v>
      </c>
      <c r="C22">
        <v>170.3</v>
      </c>
      <c r="D22">
        <v>0</v>
      </c>
      <c r="E22">
        <v>0</v>
      </c>
      <c r="F22">
        <v>0</v>
      </c>
      <c r="G22">
        <v>0</v>
      </c>
    </row>
    <row r="23" spans="1:7" ht="15" x14ac:dyDescent="0.25">
      <c r="A23" s="282" t="s">
        <v>76</v>
      </c>
      <c r="B23">
        <v>31</v>
      </c>
      <c r="C23">
        <v>0</v>
      </c>
      <c r="D23">
        <v>0</v>
      </c>
      <c r="E23">
        <v>0</v>
      </c>
      <c r="F23">
        <v>0</v>
      </c>
      <c r="G23">
        <v>0</v>
      </c>
    </row>
    <row r="24" spans="1:7" ht="15" x14ac:dyDescent="0.25">
      <c r="A24" s="282" t="s">
        <v>77</v>
      </c>
      <c r="B24">
        <v>0</v>
      </c>
      <c r="C24">
        <v>170.3</v>
      </c>
      <c r="D24">
        <v>0</v>
      </c>
      <c r="E24">
        <v>0</v>
      </c>
      <c r="F24">
        <v>0</v>
      </c>
      <c r="G24">
        <v>0</v>
      </c>
    </row>
    <row r="25" spans="1:7" ht="15" x14ac:dyDescent="0.25">
      <c r="A25" s="282" t="s">
        <v>66</v>
      </c>
    </row>
    <row r="26" spans="1:7" ht="15" x14ac:dyDescent="0.25">
      <c r="A26" s="282" t="s">
        <v>78</v>
      </c>
      <c r="B26">
        <v>396.6</v>
      </c>
      <c r="C26">
        <v>454.7</v>
      </c>
      <c r="D26">
        <v>258.7</v>
      </c>
      <c r="E26">
        <v>189.3</v>
      </c>
      <c r="F26">
        <v>0</v>
      </c>
      <c r="G26">
        <v>0</v>
      </c>
    </row>
    <row r="27" spans="1:7" ht="15" x14ac:dyDescent="0.25">
      <c r="A27" s="282" t="s">
        <v>66</v>
      </c>
    </row>
    <row r="28" spans="1:7" ht="15" x14ac:dyDescent="0.25">
      <c r="A28" s="282" t="s">
        <v>79</v>
      </c>
      <c r="B28">
        <v>376.8</v>
      </c>
      <c r="C28">
        <v>591.9</v>
      </c>
      <c r="D28">
        <v>100.4</v>
      </c>
      <c r="E28">
        <v>105.5</v>
      </c>
      <c r="F28">
        <v>0</v>
      </c>
      <c r="G28">
        <v>0</v>
      </c>
    </row>
    <row r="29" spans="1:7" ht="15" x14ac:dyDescent="0.25">
      <c r="A29" s="282" t="s">
        <v>66</v>
      </c>
    </row>
    <row r="30" spans="1:7" ht="15" x14ac:dyDescent="0.25">
      <c r="A30" s="282" t="s">
        <v>80</v>
      </c>
      <c r="B30">
        <v>13587.4</v>
      </c>
      <c r="C30">
        <v>11019</v>
      </c>
      <c r="D30">
        <v>1066.0999999999999</v>
      </c>
      <c r="E30">
        <v>2060.4</v>
      </c>
      <c r="F30">
        <v>0</v>
      </c>
      <c r="G30">
        <v>0</v>
      </c>
    </row>
    <row r="31" spans="1:7" ht="15" x14ac:dyDescent="0.25">
      <c r="A31" s="282" t="s">
        <v>66</v>
      </c>
    </row>
    <row r="32" spans="1:7" ht="15" x14ac:dyDescent="0.25">
      <c r="A32" s="282" t="s">
        <v>81</v>
      </c>
      <c r="B32">
        <v>830.1</v>
      </c>
      <c r="C32">
        <v>988.9</v>
      </c>
      <c r="D32">
        <v>371.1</v>
      </c>
      <c r="E32">
        <v>311.39999999999998</v>
      </c>
      <c r="F32">
        <v>0</v>
      </c>
      <c r="G32">
        <v>0</v>
      </c>
    </row>
    <row r="33" spans="1:7" ht="15" x14ac:dyDescent="0.25">
      <c r="A33" s="282" t="s">
        <v>82</v>
      </c>
      <c r="B33">
        <v>0.3</v>
      </c>
      <c r="C33">
        <v>0</v>
      </c>
      <c r="D33">
        <v>0</v>
      </c>
      <c r="E33">
        <v>0</v>
      </c>
      <c r="F33">
        <v>0</v>
      </c>
      <c r="G33">
        <v>0</v>
      </c>
    </row>
    <row r="34" spans="1:7" ht="15" x14ac:dyDescent="0.25">
      <c r="A34" s="282" t="s">
        <v>83</v>
      </c>
      <c r="B34">
        <v>110</v>
      </c>
      <c r="C34">
        <v>165</v>
      </c>
      <c r="D34">
        <v>0</v>
      </c>
      <c r="E34">
        <v>57.4</v>
      </c>
      <c r="F34">
        <v>0</v>
      </c>
      <c r="G34">
        <v>0</v>
      </c>
    </row>
    <row r="35" spans="1:7" ht="15" x14ac:dyDescent="0.25">
      <c r="A35" s="282" t="s">
        <v>85</v>
      </c>
      <c r="B35">
        <v>0.5</v>
      </c>
      <c r="C35">
        <v>0</v>
      </c>
      <c r="D35">
        <v>0</v>
      </c>
      <c r="E35">
        <v>0</v>
      </c>
      <c r="F35">
        <v>0</v>
      </c>
      <c r="G35">
        <v>0</v>
      </c>
    </row>
    <row r="36" spans="1:7" ht="15" x14ac:dyDescent="0.25">
      <c r="A36" s="282" t="s">
        <v>86</v>
      </c>
      <c r="B36">
        <v>2</v>
      </c>
      <c r="C36">
        <v>0.5</v>
      </c>
      <c r="D36">
        <v>0.6</v>
      </c>
      <c r="E36">
        <v>0</v>
      </c>
      <c r="F36">
        <v>0</v>
      </c>
      <c r="G36">
        <v>0</v>
      </c>
    </row>
    <row r="37" spans="1:7" ht="15" x14ac:dyDescent="0.25">
      <c r="A37" s="282" t="s">
        <v>87</v>
      </c>
      <c r="B37">
        <v>0.2</v>
      </c>
      <c r="C37">
        <v>66.400000000000006</v>
      </c>
      <c r="D37">
        <v>0.1</v>
      </c>
      <c r="E37">
        <v>0</v>
      </c>
      <c r="F37">
        <v>0</v>
      </c>
      <c r="G37">
        <v>0</v>
      </c>
    </row>
    <row r="38" spans="1:7" ht="15" x14ac:dyDescent="0.25">
      <c r="A38" s="282" t="s">
        <v>88</v>
      </c>
      <c r="B38">
        <v>111.2</v>
      </c>
      <c r="C38">
        <v>146.80000000000001</v>
      </c>
      <c r="D38">
        <v>150.1</v>
      </c>
      <c r="E38">
        <v>194.8</v>
      </c>
      <c r="F38">
        <v>0</v>
      </c>
      <c r="G38">
        <v>0</v>
      </c>
    </row>
    <row r="39" spans="1:7" ht="15" x14ac:dyDescent="0.25">
      <c r="A39" s="282" t="s">
        <v>91</v>
      </c>
      <c r="B39">
        <v>38.9</v>
      </c>
      <c r="C39">
        <v>29.8</v>
      </c>
      <c r="D39">
        <v>106.8</v>
      </c>
      <c r="E39">
        <v>3.9</v>
      </c>
      <c r="F39">
        <v>0</v>
      </c>
      <c r="G39">
        <v>0</v>
      </c>
    </row>
    <row r="40" spans="1:7" ht="15" x14ac:dyDescent="0.25">
      <c r="A40" s="282" t="s">
        <v>93</v>
      </c>
      <c r="B40">
        <v>69.900000000000006</v>
      </c>
      <c r="C40">
        <v>75.599999999999994</v>
      </c>
      <c r="D40">
        <v>5.2</v>
      </c>
      <c r="E40">
        <v>19.5</v>
      </c>
      <c r="F40">
        <v>0</v>
      </c>
      <c r="G40">
        <v>0</v>
      </c>
    </row>
    <row r="41" spans="1:7" ht="15" x14ac:dyDescent="0.25">
      <c r="A41" s="282" t="s">
        <v>94</v>
      </c>
      <c r="B41">
        <v>0</v>
      </c>
      <c r="C41">
        <v>5</v>
      </c>
      <c r="D41">
        <v>0</v>
      </c>
      <c r="E41">
        <v>0</v>
      </c>
      <c r="F41">
        <v>0</v>
      </c>
      <c r="G41">
        <v>0</v>
      </c>
    </row>
    <row r="42" spans="1:7" ht="15" x14ac:dyDescent="0.25">
      <c r="A42" s="282" t="s">
        <v>95</v>
      </c>
      <c r="B42">
        <v>297</v>
      </c>
      <c r="C42">
        <v>363</v>
      </c>
      <c r="D42">
        <v>70.8</v>
      </c>
      <c r="E42">
        <v>0</v>
      </c>
      <c r="F42">
        <v>0</v>
      </c>
      <c r="G42">
        <v>0</v>
      </c>
    </row>
    <row r="43" spans="1:7" ht="15" x14ac:dyDescent="0.25">
      <c r="A43" s="282" t="s">
        <v>96</v>
      </c>
      <c r="B43">
        <v>17.600000000000001</v>
      </c>
      <c r="C43">
        <v>15.3</v>
      </c>
      <c r="D43">
        <v>1.7</v>
      </c>
      <c r="E43">
        <v>4.0999999999999996</v>
      </c>
      <c r="F43">
        <v>0</v>
      </c>
      <c r="G43">
        <v>0</v>
      </c>
    </row>
    <row r="44" spans="1:7" ht="15" x14ac:dyDescent="0.25">
      <c r="A44" s="282" t="s">
        <v>98</v>
      </c>
      <c r="B44">
        <v>40.1</v>
      </c>
      <c r="C44">
        <v>0.1</v>
      </c>
      <c r="D44">
        <v>0</v>
      </c>
      <c r="E44">
        <v>0.1</v>
      </c>
      <c r="F44">
        <v>0</v>
      </c>
      <c r="G44">
        <v>0</v>
      </c>
    </row>
    <row r="45" spans="1:7" ht="15" x14ac:dyDescent="0.25">
      <c r="A45" s="282" t="s">
        <v>99</v>
      </c>
      <c r="B45">
        <v>4.7</v>
      </c>
      <c r="C45">
        <v>2.5</v>
      </c>
      <c r="D45" t="s">
        <v>84</v>
      </c>
      <c r="E45">
        <v>0.3</v>
      </c>
      <c r="F45">
        <v>0</v>
      </c>
      <c r="G45">
        <v>0</v>
      </c>
    </row>
    <row r="46" spans="1:7" ht="15" x14ac:dyDescent="0.25">
      <c r="A46" s="282" t="s">
        <v>100</v>
      </c>
      <c r="B46">
        <v>57.7</v>
      </c>
      <c r="C46">
        <v>37.4</v>
      </c>
      <c r="D46">
        <v>14.8</v>
      </c>
      <c r="E46">
        <v>14.9</v>
      </c>
      <c r="F46">
        <v>0</v>
      </c>
      <c r="G46">
        <v>0</v>
      </c>
    </row>
    <row r="47" spans="1:7" ht="15" x14ac:dyDescent="0.25">
      <c r="A47" s="282" t="s">
        <v>101</v>
      </c>
      <c r="B47">
        <v>80</v>
      </c>
      <c r="C47">
        <v>81.5</v>
      </c>
      <c r="D47">
        <v>21.2</v>
      </c>
      <c r="E47">
        <v>16.399999999999999</v>
      </c>
      <c r="F47">
        <v>0</v>
      </c>
      <c r="G47">
        <v>0</v>
      </c>
    </row>
    <row r="48" spans="1:7" ht="15" x14ac:dyDescent="0.25">
      <c r="A48" s="282" t="s">
        <v>66</v>
      </c>
    </row>
    <row r="49" spans="1:7" ht="15" x14ac:dyDescent="0.25">
      <c r="A49" s="282" t="s">
        <v>102</v>
      </c>
      <c r="B49">
        <v>708</v>
      </c>
      <c r="C49">
        <v>600</v>
      </c>
      <c r="D49">
        <v>151.80000000000001</v>
      </c>
      <c r="E49">
        <v>120.4</v>
      </c>
      <c r="F49">
        <v>0</v>
      </c>
      <c r="G49">
        <v>0</v>
      </c>
    </row>
    <row r="50" spans="1:7" ht="15" x14ac:dyDescent="0.25">
      <c r="A50" s="282" t="s">
        <v>103</v>
      </c>
      <c r="B50">
        <v>82</v>
      </c>
      <c r="C50">
        <v>0</v>
      </c>
      <c r="D50">
        <v>91.2</v>
      </c>
      <c r="E50">
        <v>0</v>
      </c>
      <c r="F50">
        <v>0</v>
      </c>
      <c r="G50">
        <v>0</v>
      </c>
    </row>
    <row r="51" spans="1:7" ht="15" x14ac:dyDescent="0.25">
      <c r="A51" s="282" t="s">
        <v>104</v>
      </c>
      <c r="B51">
        <v>596</v>
      </c>
      <c r="C51">
        <v>570</v>
      </c>
      <c r="D51">
        <v>60.5</v>
      </c>
      <c r="E51">
        <v>120.3</v>
      </c>
      <c r="F51">
        <v>0</v>
      </c>
      <c r="G51">
        <v>0</v>
      </c>
    </row>
    <row r="52" spans="1:7" ht="15" x14ac:dyDescent="0.25">
      <c r="A52" s="282" t="s">
        <v>258</v>
      </c>
      <c r="B52">
        <v>0</v>
      </c>
      <c r="C52">
        <v>0</v>
      </c>
      <c r="D52">
        <v>0</v>
      </c>
      <c r="E52">
        <v>0.1</v>
      </c>
      <c r="F52">
        <v>0</v>
      </c>
      <c r="G52">
        <v>0</v>
      </c>
    </row>
    <row r="53" spans="1:7" ht="15" x14ac:dyDescent="0.25">
      <c r="A53" s="282" t="s">
        <v>107</v>
      </c>
      <c r="B53">
        <v>30</v>
      </c>
      <c r="C53">
        <v>30</v>
      </c>
      <c r="D53">
        <v>0</v>
      </c>
      <c r="E53">
        <v>0</v>
      </c>
      <c r="F53">
        <v>0</v>
      </c>
      <c r="G53">
        <v>0</v>
      </c>
    </row>
    <row r="54" spans="1:7" ht="15" x14ac:dyDescent="0.25">
      <c r="A54" s="282" t="s">
        <v>66</v>
      </c>
    </row>
    <row r="55" spans="1:7" ht="15" x14ac:dyDescent="0.25">
      <c r="A55" s="282" t="s">
        <v>108</v>
      </c>
      <c r="B55">
        <v>1947.1</v>
      </c>
      <c r="C55">
        <v>1804</v>
      </c>
      <c r="D55">
        <v>456.3</v>
      </c>
      <c r="E55">
        <v>420.2</v>
      </c>
      <c r="F55">
        <v>0</v>
      </c>
      <c r="G55">
        <v>0</v>
      </c>
    </row>
    <row r="56" spans="1:7" ht="15" x14ac:dyDescent="0.25">
      <c r="A56" s="282" t="s">
        <v>109</v>
      </c>
      <c r="B56">
        <v>6.6</v>
      </c>
      <c r="C56">
        <v>4.2</v>
      </c>
      <c r="D56">
        <v>3.2</v>
      </c>
      <c r="E56">
        <v>3.5</v>
      </c>
      <c r="F56">
        <v>0</v>
      </c>
      <c r="G56">
        <v>0</v>
      </c>
    </row>
    <row r="57" spans="1:7" ht="15" x14ac:dyDescent="0.25">
      <c r="A57" s="282" t="s">
        <v>111</v>
      </c>
      <c r="B57">
        <v>107</v>
      </c>
      <c r="C57">
        <v>45.5</v>
      </c>
      <c r="D57">
        <v>7.9</v>
      </c>
      <c r="E57">
        <v>28.4</v>
      </c>
      <c r="F57">
        <v>0</v>
      </c>
      <c r="G57">
        <v>0</v>
      </c>
    </row>
    <row r="58" spans="1:7" ht="15" x14ac:dyDescent="0.25">
      <c r="A58" s="282" t="s">
        <v>112</v>
      </c>
      <c r="B58">
        <v>37.9</v>
      </c>
      <c r="C58">
        <v>35</v>
      </c>
      <c r="D58">
        <v>8.4</v>
      </c>
      <c r="E58">
        <v>9.1</v>
      </c>
      <c r="F58">
        <v>0</v>
      </c>
      <c r="G58">
        <v>0</v>
      </c>
    </row>
    <row r="59" spans="1:7" ht="15" x14ac:dyDescent="0.25">
      <c r="A59" s="282" t="s">
        <v>113</v>
      </c>
      <c r="B59">
        <v>24.5</v>
      </c>
      <c r="C59">
        <v>64.099999999999994</v>
      </c>
      <c r="D59">
        <v>36.299999999999997</v>
      </c>
      <c r="E59">
        <v>13</v>
      </c>
      <c r="F59">
        <v>0</v>
      </c>
      <c r="G59">
        <v>0</v>
      </c>
    </row>
    <row r="60" spans="1:7" ht="15" x14ac:dyDescent="0.25">
      <c r="A60" s="282" t="s">
        <v>114</v>
      </c>
      <c r="B60">
        <v>21.6</v>
      </c>
      <c r="C60">
        <v>0</v>
      </c>
      <c r="D60">
        <v>0</v>
      </c>
      <c r="E60">
        <v>4</v>
      </c>
      <c r="F60">
        <v>0</v>
      </c>
      <c r="G60">
        <v>0</v>
      </c>
    </row>
    <row r="61" spans="1:7" ht="15" x14ac:dyDescent="0.25">
      <c r="A61" s="282" t="s">
        <v>115</v>
      </c>
      <c r="B61">
        <v>8</v>
      </c>
      <c r="C61">
        <v>0</v>
      </c>
      <c r="D61">
        <v>0</v>
      </c>
      <c r="E61">
        <v>6.1</v>
      </c>
      <c r="F61">
        <v>0</v>
      </c>
      <c r="G61">
        <v>0</v>
      </c>
    </row>
    <row r="62" spans="1:7" ht="15" x14ac:dyDescent="0.25">
      <c r="A62" s="282" t="s">
        <v>116</v>
      </c>
      <c r="B62">
        <v>6.8</v>
      </c>
      <c r="C62">
        <v>4.7</v>
      </c>
      <c r="D62">
        <v>0</v>
      </c>
      <c r="E62">
        <v>0</v>
      </c>
      <c r="F62">
        <v>0</v>
      </c>
      <c r="G62">
        <v>0</v>
      </c>
    </row>
    <row r="63" spans="1:7" ht="15" x14ac:dyDescent="0.25">
      <c r="A63" s="282" t="s">
        <v>117</v>
      </c>
      <c r="B63">
        <v>1701.9</v>
      </c>
      <c r="C63">
        <v>1611.7</v>
      </c>
      <c r="D63">
        <v>394.2</v>
      </c>
      <c r="E63">
        <v>345</v>
      </c>
      <c r="F63">
        <v>0</v>
      </c>
      <c r="G63">
        <v>0</v>
      </c>
    </row>
    <row r="64" spans="1:7" ht="15" x14ac:dyDescent="0.25">
      <c r="A64" s="282" t="s">
        <v>118</v>
      </c>
      <c r="B64">
        <v>17.8</v>
      </c>
      <c r="C64">
        <v>16.8</v>
      </c>
      <c r="D64">
        <v>6.3</v>
      </c>
      <c r="E64">
        <v>0</v>
      </c>
      <c r="F64">
        <v>0</v>
      </c>
      <c r="G64">
        <v>0</v>
      </c>
    </row>
    <row r="65" spans="1:7" ht="15" x14ac:dyDescent="0.25">
      <c r="A65" s="282" t="s">
        <v>121</v>
      </c>
      <c r="B65">
        <v>15</v>
      </c>
      <c r="C65">
        <v>22</v>
      </c>
      <c r="D65">
        <v>0</v>
      </c>
      <c r="E65">
        <v>11</v>
      </c>
      <c r="F65">
        <v>0</v>
      </c>
      <c r="G65">
        <v>0</v>
      </c>
    </row>
    <row r="66" spans="1:7" ht="15" x14ac:dyDescent="0.25">
      <c r="A66" s="282" t="s">
        <v>62</v>
      </c>
      <c r="B66" t="s">
        <v>131</v>
      </c>
      <c r="C66" t="s">
        <v>133</v>
      </c>
      <c r="D66" t="s">
        <v>63</v>
      </c>
      <c r="E66" t="s">
        <v>63</v>
      </c>
      <c r="F66" t="s">
        <v>63</v>
      </c>
      <c r="G66" t="s">
        <v>65</v>
      </c>
    </row>
    <row r="67" spans="1:7" ht="15" x14ac:dyDescent="0.25">
      <c r="A67" s="282" t="s">
        <v>122</v>
      </c>
      <c r="B67">
        <v>18141.400000000001</v>
      </c>
      <c r="C67">
        <v>16004.8</v>
      </c>
      <c r="D67">
        <v>2676.3</v>
      </c>
      <c r="E67">
        <v>3558.5</v>
      </c>
      <c r="F67">
        <v>0</v>
      </c>
      <c r="G67">
        <v>0</v>
      </c>
    </row>
    <row r="68" spans="1:7" ht="15" x14ac:dyDescent="0.25">
      <c r="A68" s="282" t="s">
        <v>123</v>
      </c>
      <c r="B68">
        <v>7370.7</v>
      </c>
      <c r="C68">
        <v>6755.8</v>
      </c>
      <c r="D68">
        <v>43.4</v>
      </c>
      <c r="E68">
        <v>0</v>
      </c>
      <c r="F68">
        <v>0</v>
      </c>
      <c r="G68">
        <v>0</v>
      </c>
    </row>
    <row r="69" spans="1:7" ht="15" x14ac:dyDescent="0.25">
      <c r="A69" s="282" t="s">
        <v>62</v>
      </c>
      <c r="B69" t="s">
        <v>131</v>
      </c>
      <c r="C69" t="s">
        <v>133</v>
      </c>
      <c r="D69" t="s">
        <v>63</v>
      </c>
      <c r="E69" t="s">
        <v>63</v>
      </c>
      <c r="F69" t="s">
        <v>63</v>
      </c>
      <c r="G69" t="s">
        <v>65</v>
      </c>
    </row>
    <row r="70" spans="1:7" ht="15" x14ac:dyDescent="0.25">
      <c r="A70" s="282" t="s">
        <v>124</v>
      </c>
      <c r="B70">
        <v>25512.2</v>
      </c>
      <c r="C70">
        <v>22760.5</v>
      </c>
      <c r="D70">
        <v>2719.8</v>
      </c>
      <c r="E70">
        <v>3558.5</v>
      </c>
      <c r="F70">
        <v>0</v>
      </c>
      <c r="G70">
        <v>0</v>
      </c>
    </row>
    <row r="71" spans="1:7" ht="15" x14ac:dyDescent="0.25">
      <c r="A71" s="282" t="s">
        <v>125</v>
      </c>
      <c r="B71" t="s">
        <v>42</v>
      </c>
      <c r="C71" t="s">
        <v>42</v>
      </c>
      <c r="D71">
        <v>6.3</v>
      </c>
      <c r="E71">
        <v>5.8</v>
      </c>
      <c r="F71" t="s">
        <v>42</v>
      </c>
      <c r="G71" t="s">
        <v>42</v>
      </c>
    </row>
    <row r="72" spans="1:7" ht="15" x14ac:dyDescent="0.25">
      <c r="A72" s="282" t="s">
        <v>126</v>
      </c>
      <c r="B72">
        <v>0.3</v>
      </c>
      <c r="C72">
        <v>0</v>
      </c>
      <c r="D72" t="s">
        <v>42</v>
      </c>
      <c r="E72" t="s">
        <v>42</v>
      </c>
      <c r="F72">
        <v>0</v>
      </c>
      <c r="G72">
        <v>0</v>
      </c>
    </row>
    <row r="73" spans="1:7" ht="15" x14ac:dyDescent="0.25">
      <c r="A73" s="282" t="s">
        <v>62</v>
      </c>
      <c r="B73" t="s">
        <v>131</v>
      </c>
      <c r="C73" t="s">
        <v>133</v>
      </c>
      <c r="D73" t="s">
        <v>63</v>
      </c>
      <c r="E73" t="s">
        <v>63</v>
      </c>
      <c r="F73" t="s">
        <v>63</v>
      </c>
      <c r="G73" t="s">
        <v>65</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988E2-382C-496D-8896-0BCF9F06171E}">
  <dimension ref="A1:G72"/>
  <sheetViews>
    <sheetView topLeftCell="A10" workbookViewId="0">
      <selection activeCell="B7" sqref="B7"/>
    </sheetView>
  </sheetViews>
  <sheetFormatPr defaultRowHeight="13.2" x14ac:dyDescent="0.25"/>
  <cols>
    <col min="1" max="1" width="16.44140625" customWidth="1"/>
    <col min="2" max="2" width="11.5546875" customWidth="1"/>
    <col min="4" max="4" width="11.5546875" customWidth="1"/>
    <col min="5" max="5" width="11.88671875" customWidth="1"/>
    <col min="6" max="6" width="12.44140625" customWidth="1"/>
  </cols>
  <sheetData>
    <row r="1" spans="1:7" ht="15" x14ac:dyDescent="0.25">
      <c r="A1" s="282" t="s">
        <v>47</v>
      </c>
    </row>
    <row r="2" spans="1:7" ht="15" x14ac:dyDescent="0.25">
      <c r="A2" s="282" t="s">
        <v>48</v>
      </c>
    </row>
    <row r="3" spans="1:7" ht="15" x14ac:dyDescent="0.25">
      <c r="A3" s="282" t="s">
        <v>311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257</v>
      </c>
      <c r="C12">
        <v>376</v>
      </c>
      <c r="D12">
        <v>251.4</v>
      </c>
      <c r="E12">
        <v>283.2</v>
      </c>
      <c r="F12">
        <v>0</v>
      </c>
      <c r="G12">
        <v>0</v>
      </c>
    </row>
    <row r="13" spans="1:7" ht="15" x14ac:dyDescent="0.25">
      <c r="A13" s="282" t="s">
        <v>253</v>
      </c>
      <c r="B13">
        <v>0</v>
      </c>
      <c r="C13">
        <v>0</v>
      </c>
      <c r="D13">
        <v>0</v>
      </c>
      <c r="E13">
        <v>0.9</v>
      </c>
      <c r="F13">
        <v>0</v>
      </c>
      <c r="G13">
        <v>0</v>
      </c>
    </row>
    <row r="14" spans="1:7" ht="15" x14ac:dyDescent="0.25">
      <c r="A14" s="282" t="s">
        <v>68</v>
      </c>
      <c r="B14">
        <v>0</v>
      </c>
      <c r="C14">
        <v>0</v>
      </c>
      <c r="D14">
        <v>0</v>
      </c>
      <c r="E14">
        <v>86.3</v>
      </c>
      <c r="F14">
        <v>0</v>
      </c>
      <c r="G14">
        <v>0</v>
      </c>
    </row>
    <row r="15" spans="1:7" ht="15" x14ac:dyDescent="0.25">
      <c r="A15" s="282" t="s">
        <v>69</v>
      </c>
      <c r="B15">
        <v>0</v>
      </c>
      <c r="C15">
        <v>32</v>
      </c>
      <c r="D15">
        <v>0</v>
      </c>
      <c r="E15">
        <v>0</v>
      </c>
      <c r="F15">
        <v>0</v>
      </c>
      <c r="G15">
        <v>0</v>
      </c>
    </row>
    <row r="16" spans="1:7" ht="15" x14ac:dyDescent="0.25">
      <c r="A16" s="282" t="s">
        <v>70</v>
      </c>
      <c r="B16">
        <v>0</v>
      </c>
      <c r="C16">
        <v>0</v>
      </c>
      <c r="D16">
        <v>0.1</v>
      </c>
      <c r="E16">
        <v>39.200000000000003</v>
      </c>
      <c r="F16">
        <v>0</v>
      </c>
      <c r="G16">
        <v>0</v>
      </c>
    </row>
    <row r="17" spans="1:7" ht="15" x14ac:dyDescent="0.25">
      <c r="A17" s="282" t="s">
        <v>71</v>
      </c>
      <c r="B17">
        <v>66</v>
      </c>
      <c r="C17">
        <v>259</v>
      </c>
      <c r="D17">
        <v>150.1</v>
      </c>
      <c r="E17">
        <v>51.4</v>
      </c>
      <c r="F17">
        <v>0</v>
      </c>
      <c r="G17">
        <v>0</v>
      </c>
    </row>
    <row r="18" spans="1:7" ht="15" x14ac:dyDescent="0.25">
      <c r="A18" s="282" t="s">
        <v>72</v>
      </c>
      <c r="B18">
        <v>0</v>
      </c>
      <c r="C18">
        <v>25</v>
      </c>
      <c r="D18">
        <v>44</v>
      </c>
      <c r="E18">
        <v>0</v>
      </c>
      <c r="F18">
        <v>0</v>
      </c>
      <c r="G18">
        <v>0</v>
      </c>
    </row>
    <row r="19" spans="1:7" ht="15" x14ac:dyDescent="0.25">
      <c r="A19" s="282" t="s">
        <v>73</v>
      </c>
      <c r="B19">
        <v>131</v>
      </c>
      <c r="C19">
        <v>60</v>
      </c>
      <c r="D19">
        <v>57.2</v>
      </c>
      <c r="E19">
        <v>105.4</v>
      </c>
      <c r="F19">
        <v>0</v>
      </c>
      <c r="G19">
        <v>0</v>
      </c>
    </row>
    <row r="20" spans="1:7" ht="15" x14ac:dyDescent="0.25">
      <c r="A20" s="282" t="s">
        <v>74</v>
      </c>
      <c r="B20">
        <v>60</v>
      </c>
      <c r="C20">
        <v>0</v>
      </c>
      <c r="D20">
        <v>0</v>
      </c>
      <c r="E20">
        <v>0</v>
      </c>
      <c r="F20">
        <v>0</v>
      </c>
      <c r="G20">
        <v>0</v>
      </c>
    </row>
    <row r="21" spans="1:7" ht="15" x14ac:dyDescent="0.25">
      <c r="A21" s="282" t="s">
        <v>66</v>
      </c>
    </row>
    <row r="22" spans="1:7" ht="15" x14ac:dyDescent="0.25">
      <c r="A22" s="282" t="s">
        <v>75</v>
      </c>
      <c r="B22">
        <v>31</v>
      </c>
      <c r="C22">
        <v>170.3</v>
      </c>
      <c r="D22">
        <v>0</v>
      </c>
      <c r="E22">
        <v>0</v>
      </c>
      <c r="F22">
        <v>0</v>
      </c>
      <c r="G22">
        <v>0</v>
      </c>
    </row>
    <row r="23" spans="1:7" ht="15" x14ac:dyDescent="0.25">
      <c r="A23" s="282" t="s">
        <v>76</v>
      </c>
      <c r="B23">
        <v>31</v>
      </c>
      <c r="C23">
        <v>0</v>
      </c>
      <c r="D23">
        <v>0</v>
      </c>
      <c r="E23">
        <v>0</v>
      </c>
      <c r="F23">
        <v>0</v>
      </c>
      <c r="G23">
        <v>0</v>
      </c>
    </row>
    <row r="24" spans="1:7" ht="15" x14ac:dyDescent="0.25">
      <c r="A24" s="282" t="s">
        <v>77</v>
      </c>
      <c r="B24">
        <v>0</v>
      </c>
      <c r="C24">
        <v>170.3</v>
      </c>
      <c r="D24">
        <v>0</v>
      </c>
      <c r="E24">
        <v>0</v>
      </c>
      <c r="F24">
        <v>0</v>
      </c>
      <c r="G24">
        <v>0</v>
      </c>
    </row>
    <row r="25" spans="1:7" ht="15" x14ac:dyDescent="0.25">
      <c r="A25" s="282" t="s">
        <v>66</v>
      </c>
    </row>
    <row r="26" spans="1:7" ht="15" x14ac:dyDescent="0.25">
      <c r="A26" s="282" t="s">
        <v>78</v>
      </c>
      <c r="B26">
        <v>395.5</v>
      </c>
      <c r="C26">
        <v>434.3</v>
      </c>
      <c r="D26">
        <v>244.9</v>
      </c>
      <c r="E26">
        <v>161.5</v>
      </c>
      <c r="F26">
        <v>0</v>
      </c>
      <c r="G26">
        <v>0</v>
      </c>
    </row>
    <row r="27" spans="1:7" ht="15" x14ac:dyDescent="0.25">
      <c r="A27" s="282" t="s">
        <v>66</v>
      </c>
    </row>
    <row r="28" spans="1:7" ht="15" x14ac:dyDescent="0.25">
      <c r="A28" s="282" t="s">
        <v>79</v>
      </c>
      <c r="B28">
        <v>387.2</v>
      </c>
      <c r="C28">
        <v>653.20000000000005</v>
      </c>
      <c r="D28">
        <v>90</v>
      </c>
      <c r="E28">
        <v>34.1</v>
      </c>
      <c r="F28">
        <v>0</v>
      </c>
      <c r="G28">
        <v>0</v>
      </c>
    </row>
    <row r="29" spans="1:7" ht="15" x14ac:dyDescent="0.25">
      <c r="A29" s="282" t="s">
        <v>66</v>
      </c>
    </row>
    <row r="30" spans="1:7" ht="15" x14ac:dyDescent="0.25">
      <c r="A30" s="282" t="s">
        <v>80</v>
      </c>
      <c r="B30">
        <v>13572.2</v>
      </c>
      <c r="C30">
        <v>11664.5</v>
      </c>
      <c r="D30">
        <v>459</v>
      </c>
      <c r="E30">
        <v>775</v>
      </c>
      <c r="F30">
        <v>0</v>
      </c>
      <c r="G30">
        <v>0</v>
      </c>
    </row>
    <row r="31" spans="1:7" ht="15" x14ac:dyDescent="0.25">
      <c r="A31" s="282" t="s">
        <v>66</v>
      </c>
    </row>
    <row r="32" spans="1:7" ht="15" x14ac:dyDescent="0.25">
      <c r="A32" s="282" t="s">
        <v>81</v>
      </c>
      <c r="B32">
        <v>793.6</v>
      </c>
      <c r="C32">
        <v>977.2</v>
      </c>
      <c r="D32">
        <v>306.89999999999998</v>
      </c>
      <c r="E32">
        <v>185.1</v>
      </c>
      <c r="F32">
        <v>0</v>
      </c>
      <c r="G32">
        <v>0</v>
      </c>
    </row>
    <row r="33" spans="1:7" ht="15" x14ac:dyDescent="0.25">
      <c r="A33" s="282" t="s">
        <v>82</v>
      </c>
      <c r="B33">
        <v>0.3</v>
      </c>
      <c r="C33">
        <v>0</v>
      </c>
      <c r="D33">
        <v>0</v>
      </c>
      <c r="E33">
        <v>0</v>
      </c>
      <c r="F33">
        <v>0</v>
      </c>
      <c r="G33">
        <v>0</v>
      </c>
    </row>
    <row r="34" spans="1:7" ht="15" x14ac:dyDescent="0.25">
      <c r="A34" s="282" t="s">
        <v>83</v>
      </c>
      <c r="B34">
        <v>110</v>
      </c>
      <c r="C34">
        <v>165</v>
      </c>
      <c r="D34">
        <v>0</v>
      </c>
      <c r="E34">
        <v>0</v>
      </c>
      <c r="F34">
        <v>0</v>
      </c>
      <c r="G34">
        <v>0</v>
      </c>
    </row>
    <row r="35" spans="1:7" ht="15" x14ac:dyDescent="0.25">
      <c r="A35" s="282" t="s">
        <v>86</v>
      </c>
      <c r="B35">
        <v>1.7</v>
      </c>
      <c r="C35">
        <v>0.5</v>
      </c>
      <c r="D35">
        <v>0.4</v>
      </c>
      <c r="E35">
        <v>0</v>
      </c>
      <c r="F35">
        <v>0</v>
      </c>
      <c r="G35">
        <v>0</v>
      </c>
    </row>
    <row r="36" spans="1:7" ht="15" x14ac:dyDescent="0.25">
      <c r="A36" s="282" t="s">
        <v>87</v>
      </c>
      <c r="B36">
        <v>0.2</v>
      </c>
      <c r="C36">
        <v>66.400000000000006</v>
      </c>
      <c r="D36">
        <v>0.1</v>
      </c>
      <c r="E36">
        <v>0</v>
      </c>
      <c r="F36">
        <v>0</v>
      </c>
      <c r="G36">
        <v>0</v>
      </c>
    </row>
    <row r="37" spans="1:7" ht="15" x14ac:dyDescent="0.25">
      <c r="A37" s="282" t="s">
        <v>88</v>
      </c>
      <c r="B37">
        <v>105.9</v>
      </c>
      <c r="C37">
        <v>150.80000000000001</v>
      </c>
      <c r="D37">
        <v>145.1</v>
      </c>
      <c r="E37">
        <v>137.5</v>
      </c>
      <c r="F37">
        <v>0</v>
      </c>
      <c r="G37">
        <v>0</v>
      </c>
    </row>
    <row r="38" spans="1:7" ht="15" x14ac:dyDescent="0.25">
      <c r="A38" s="282" t="s">
        <v>91</v>
      </c>
      <c r="B38">
        <v>38.6</v>
      </c>
      <c r="C38">
        <v>29.8</v>
      </c>
      <c r="D38">
        <v>55.4</v>
      </c>
      <c r="E38">
        <v>3.9</v>
      </c>
      <c r="F38">
        <v>0</v>
      </c>
      <c r="G38">
        <v>0</v>
      </c>
    </row>
    <row r="39" spans="1:7" ht="15" x14ac:dyDescent="0.25">
      <c r="A39" s="282" t="s">
        <v>93</v>
      </c>
      <c r="B39">
        <v>58.4</v>
      </c>
      <c r="C39">
        <v>75.7</v>
      </c>
      <c r="D39">
        <v>4.5</v>
      </c>
      <c r="E39">
        <v>14.7</v>
      </c>
      <c r="F39">
        <v>0</v>
      </c>
      <c r="G39">
        <v>0</v>
      </c>
    </row>
    <row r="40" spans="1:7" ht="15" x14ac:dyDescent="0.25">
      <c r="A40" s="282" t="s">
        <v>94</v>
      </c>
      <c r="B40">
        <v>0</v>
      </c>
      <c r="C40">
        <v>4</v>
      </c>
      <c r="D40">
        <v>0</v>
      </c>
      <c r="E40">
        <v>0</v>
      </c>
      <c r="F40">
        <v>0</v>
      </c>
      <c r="G40">
        <v>0</v>
      </c>
    </row>
    <row r="41" spans="1:7" ht="15" x14ac:dyDescent="0.25">
      <c r="A41" s="282" t="s">
        <v>95</v>
      </c>
      <c r="B41">
        <v>297</v>
      </c>
      <c r="C41">
        <v>363</v>
      </c>
      <c r="D41">
        <v>70.8</v>
      </c>
      <c r="E41">
        <v>0</v>
      </c>
      <c r="F41">
        <v>0</v>
      </c>
      <c r="G41">
        <v>0</v>
      </c>
    </row>
    <row r="42" spans="1:7" ht="15" x14ac:dyDescent="0.25">
      <c r="A42" s="282" t="s">
        <v>96</v>
      </c>
      <c r="B42">
        <v>16.899999999999999</v>
      </c>
      <c r="C42">
        <v>14.7</v>
      </c>
      <c r="D42">
        <v>1.2</v>
      </c>
      <c r="E42">
        <v>3.7</v>
      </c>
      <c r="F42">
        <v>0</v>
      </c>
      <c r="G42">
        <v>0</v>
      </c>
    </row>
    <row r="43" spans="1:7" ht="15" x14ac:dyDescent="0.25">
      <c r="A43" s="282" t="s">
        <v>98</v>
      </c>
      <c r="B43">
        <v>40.1</v>
      </c>
      <c r="C43">
        <v>0.1</v>
      </c>
      <c r="D43">
        <v>0</v>
      </c>
      <c r="E43">
        <v>0.1</v>
      </c>
      <c r="F43">
        <v>0</v>
      </c>
      <c r="G43">
        <v>0</v>
      </c>
    </row>
    <row r="44" spans="1:7" ht="15" x14ac:dyDescent="0.25">
      <c r="A44" s="282" t="s">
        <v>99</v>
      </c>
      <c r="B44">
        <v>4.7</v>
      </c>
      <c r="C44">
        <v>2.5</v>
      </c>
      <c r="D44" t="s">
        <v>84</v>
      </c>
      <c r="E44">
        <v>0.3</v>
      </c>
      <c r="F44">
        <v>0</v>
      </c>
      <c r="G44">
        <v>0</v>
      </c>
    </row>
    <row r="45" spans="1:7" ht="15" x14ac:dyDescent="0.25">
      <c r="A45" s="282" t="s">
        <v>100</v>
      </c>
      <c r="B45">
        <v>48.6</v>
      </c>
      <c r="C45">
        <v>32.4</v>
      </c>
      <c r="D45">
        <v>11.6</v>
      </c>
      <c r="E45">
        <v>9.9</v>
      </c>
      <c r="F45">
        <v>0</v>
      </c>
      <c r="G45">
        <v>0</v>
      </c>
    </row>
    <row r="46" spans="1:7" ht="15" x14ac:dyDescent="0.25">
      <c r="A46" s="282" t="s">
        <v>101</v>
      </c>
      <c r="B46">
        <v>71.3</v>
      </c>
      <c r="C46">
        <v>72.3</v>
      </c>
      <c r="D46">
        <v>17.899999999999999</v>
      </c>
      <c r="E46">
        <v>15.1</v>
      </c>
      <c r="F46">
        <v>0</v>
      </c>
      <c r="G46">
        <v>0</v>
      </c>
    </row>
    <row r="47" spans="1:7" ht="15" x14ac:dyDescent="0.25">
      <c r="A47" s="282" t="s">
        <v>66</v>
      </c>
    </row>
    <row r="48" spans="1:7" ht="15" x14ac:dyDescent="0.25">
      <c r="A48" s="282" t="s">
        <v>102</v>
      </c>
      <c r="B48">
        <v>764</v>
      </c>
      <c r="C48">
        <v>549.5</v>
      </c>
      <c r="D48">
        <v>91.2</v>
      </c>
      <c r="E48">
        <v>68.400000000000006</v>
      </c>
      <c r="F48">
        <v>0</v>
      </c>
      <c r="G48">
        <v>0</v>
      </c>
    </row>
    <row r="49" spans="1:7" ht="15" x14ac:dyDescent="0.25">
      <c r="A49" s="282" t="s">
        <v>103</v>
      </c>
      <c r="B49">
        <v>82</v>
      </c>
      <c r="C49">
        <v>0</v>
      </c>
      <c r="D49">
        <v>91.2</v>
      </c>
      <c r="E49">
        <v>0</v>
      </c>
      <c r="F49">
        <v>0</v>
      </c>
      <c r="G49">
        <v>0</v>
      </c>
    </row>
    <row r="50" spans="1:7" ht="15" x14ac:dyDescent="0.25">
      <c r="A50" s="282" t="s">
        <v>104</v>
      </c>
      <c r="B50">
        <v>652</v>
      </c>
      <c r="C50">
        <v>519.5</v>
      </c>
      <c r="D50">
        <v>0</v>
      </c>
      <c r="E50">
        <v>68.3</v>
      </c>
      <c r="F50">
        <v>0</v>
      </c>
      <c r="G50">
        <v>0</v>
      </c>
    </row>
    <row r="51" spans="1:7" ht="15" x14ac:dyDescent="0.25">
      <c r="A51" s="282" t="s">
        <v>258</v>
      </c>
      <c r="B51">
        <v>0</v>
      </c>
      <c r="C51">
        <v>0</v>
      </c>
      <c r="D51">
        <v>0</v>
      </c>
      <c r="E51">
        <v>0.1</v>
      </c>
      <c r="F51">
        <v>0</v>
      </c>
      <c r="G51">
        <v>0</v>
      </c>
    </row>
    <row r="52" spans="1:7" ht="15" x14ac:dyDescent="0.25">
      <c r="A52" s="282" t="s">
        <v>107</v>
      </c>
      <c r="B52">
        <v>30</v>
      </c>
      <c r="C52">
        <v>30</v>
      </c>
      <c r="D52">
        <v>0</v>
      </c>
      <c r="E52">
        <v>0</v>
      </c>
      <c r="F52">
        <v>0</v>
      </c>
      <c r="G52">
        <v>0</v>
      </c>
    </row>
    <row r="53" spans="1:7" ht="15" x14ac:dyDescent="0.25">
      <c r="A53" s="282" t="s">
        <v>66</v>
      </c>
    </row>
    <row r="54" spans="1:7" ht="15" x14ac:dyDescent="0.25">
      <c r="A54" s="282" t="s">
        <v>108</v>
      </c>
      <c r="B54">
        <v>2041.1</v>
      </c>
      <c r="C54">
        <v>1559.5</v>
      </c>
      <c r="D54">
        <v>345</v>
      </c>
      <c r="E54">
        <v>337.5</v>
      </c>
      <c r="F54">
        <v>0</v>
      </c>
      <c r="G54">
        <v>0</v>
      </c>
    </row>
    <row r="55" spans="1:7" ht="15" x14ac:dyDescent="0.25">
      <c r="A55" s="282" t="s">
        <v>109</v>
      </c>
      <c r="B55">
        <v>6.6</v>
      </c>
      <c r="C55">
        <v>4.2</v>
      </c>
      <c r="D55">
        <v>3.2</v>
      </c>
      <c r="E55">
        <v>3.5</v>
      </c>
      <c r="F55">
        <v>0</v>
      </c>
      <c r="G55">
        <v>0</v>
      </c>
    </row>
    <row r="56" spans="1:7" ht="15" x14ac:dyDescent="0.25">
      <c r="A56" s="282" t="s">
        <v>111</v>
      </c>
      <c r="B56">
        <v>107</v>
      </c>
      <c r="C56">
        <v>38.5</v>
      </c>
      <c r="D56">
        <v>7.9</v>
      </c>
      <c r="E56">
        <v>28.4</v>
      </c>
      <c r="F56">
        <v>0</v>
      </c>
      <c r="G56">
        <v>0</v>
      </c>
    </row>
    <row r="57" spans="1:7" ht="15" x14ac:dyDescent="0.25">
      <c r="A57" s="282" t="s">
        <v>112</v>
      </c>
      <c r="B57">
        <v>35.799999999999997</v>
      </c>
      <c r="C57">
        <v>14.4</v>
      </c>
      <c r="D57">
        <v>7.1</v>
      </c>
      <c r="E57">
        <v>8.3000000000000007</v>
      </c>
      <c r="F57">
        <v>0</v>
      </c>
      <c r="G57">
        <v>0</v>
      </c>
    </row>
    <row r="58" spans="1:7" ht="15" x14ac:dyDescent="0.25">
      <c r="A58" s="282" t="s">
        <v>113</v>
      </c>
      <c r="B58">
        <v>44.5</v>
      </c>
      <c r="C58">
        <v>52.1</v>
      </c>
      <c r="D58">
        <v>18.8</v>
      </c>
      <c r="E58">
        <v>0</v>
      </c>
      <c r="F58">
        <v>0</v>
      </c>
      <c r="G58">
        <v>0</v>
      </c>
    </row>
    <row r="59" spans="1:7" ht="15" x14ac:dyDescent="0.25">
      <c r="A59" s="282" t="s">
        <v>114</v>
      </c>
      <c r="B59">
        <v>21.6</v>
      </c>
      <c r="C59">
        <v>0</v>
      </c>
      <c r="D59">
        <v>0</v>
      </c>
      <c r="E59">
        <v>4</v>
      </c>
      <c r="F59">
        <v>0</v>
      </c>
      <c r="G59">
        <v>0</v>
      </c>
    </row>
    <row r="60" spans="1:7" ht="15" x14ac:dyDescent="0.25">
      <c r="A60" s="282" t="s">
        <v>115</v>
      </c>
      <c r="B60">
        <v>8</v>
      </c>
      <c r="C60">
        <v>0</v>
      </c>
      <c r="D60">
        <v>0</v>
      </c>
      <c r="E60">
        <v>6.1</v>
      </c>
      <c r="F60">
        <v>0</v>
      </c>
      <c r="G60">
        <v>0</v>
      </c>
    </row>
    <row r="61" spans="1:7" ht="15" x14ac:dyDescent="0.25">
      <c r="A61" s="282" t="s">
        <v>116</v>
      </c>
      <c r="B61">
        <v>6.8</v>
      </c>
      <c r="C61">
        <v>4.7</v>
      </c>
      <c r="D61">
        <v>0</v>
      </c>
      <c r="E61">
        <v>0</v>
      </c>
      <c r="F61">
        <v>0</v>
      </c>
      <c r="G61">
        <v>0</v>
      </c>
    </row>
    <row r="62" spans="1:7" ht="15" x14ac:dyDescent="0.25">
      <c r="A62" s="282" t="s">
        <v>117</v>
      </c>
      <c r="B62">
        <v>1783.6</v>
      </c>
      <c r="C62">
        <v>1406.8</v>
      </c>
      <c r="D62">
        <v>301.8</v>
      </c>
      <c r="E62">
        <v>276.10000000000002</v>
      </c>
      <c r="F62">
        <v>0</v>
      </c>
      <c r="G62">
        <v>0</v>
      </c>
    </row>
    <row r="63" spans="1:7" ht="15" x14ac:dyDescent="0.25">
      <c r="A63" s="282" t="s">
        <v>118</v>
      </c>
      <c r="B63">
        <v>12.3</v>
      </c>
      <c r="C63">
        <v>16.8</v>
      </c>
      <c r="D63">
        <v>6.3</v>
      </c>
      <c r="E63">
        <v>0</v>
      </c>
      <c r="F63">
        <v>0</v>
      </c>
      <c r="G63">
        <v>0</v>
      </c>
    </row>
    <row r="64" spans="1:7" ht="15" x14ac:dyDescent="0.25">
      <c r="A64" s="282" t="s">
        <v>121</v>
      </c>
      <c r="B64">
        <v>15</v>
      </c>
      <c r="C64">
        <v>22</v>
      </c>
      <c r="D64">
        <v>0</v>
      </c>
      <c r="E64">
        <v>11</v>
      </c>
      <c r="F64">
        <v>0</v>
      </c>
      <c r="G64">
        <v>0</v>
      </c>
    </row>
    <row r="65" spans="1:7" ht="15" x14ac:dyDescent="0.25">
      <c r="A65" s="282" t="s">
        <v>62</v>
      </c>
      <c r="B65" t="s">
        <v>63</v>
      </c>
      <c r="C65" t="s">
        <v>64</v>
      </c>
      <c r="D65" t="s">
        <v>63</v>
      </c>
      <c r="E65" t="s">
        <v>63</v>
      </c>
      <c r="F65" t="s">
        <v>63</v>
      </c>
      <c r="G65" t="s">
        <v>65</v>
      </c>
    </row>
    <row r="66" spans="1:7" ht="15" x14ac:dyDescent="0.25">
      <c r="A66" s="282" t="s">
        <v>122</v>
      </c>
      <c r="B66">
        <v>18241.599999999999</v>
      </c>
      <c r="C66">
        <v>16384.400000000001</v>
      </c>
      <c r="D66">
        <v>1788.4</v>
      </c>
      <c r="E66">
        <v>1844.7</v>
      </c>
      <c r="F66">
        <v>0</v>
      </c>
      <c r="G66">
        <v>0</v>
      </c>
    </row>
    <row r="67" spans="1:7" ht="15" x14ac:dyDescent="0.25">
      <c r="A67" s="282" t="s">
        <v>123</v>
      </c>
      <c r="B67">
        <v>7434.1</v>
      </c>
      <c r="C67">
        <v>6942.1</v>
      </c>
      <c r="D67">
        <v>43.4</v>
      </c>
      <c r="E67">
        <v>0</v>
      </c>
      <c r="F67">
        <v>0</v>
      </c>
      <c r="G67">
        <v>0</v>
      </c>
    </row>
    <row r="68" spans="1:7" ht="15" x14ac:dyDescent="0.25">
      <c r="A68" s="282" t="s">
        <v>62</v>
      </c>
      <c r="B68" t="s">
        <v>63</v>
      </c>
      <c r="C68" t="s">
        <v>64</v>
      </c>
      <c r="D68" t="s">
        <v>63</v>
      </c>
      <c r="E68" t="s">
        <v>63</v>
      </c>
      <c r="F68" t="s">
        <v>63</v>
      </c>
      <c r="G68" t="s">
        <v>65</v>
      </c>
    </row>
    <row r="69" spans="1:7" ht="15" x14ac:dyDescent="0.25">
      <c r="A69" s="282" t="s">
        <v>124</v>
      </c>
      <c r="B69">
        <v>25675.7</v>
      </c>
      <c r="C69">
        <v>23326.5</v>
      </c>
      <c r="D69">
        <v>1831.8</v>
      </c>
      <c r="E69">
        <v>1844.7</v>
      </c>
      <c r="F69">
        <v>0</v>
      </c>
      <c r="G69">
        <v>0</v>
      </c>
    </row>
    <row r="70" spans="1:7" ht="15" x14ac:dyDescent="0.25">
      <c r="A70" s="282" t="s">
        <v>125</v>
      </c>
      <c r="B70" t="s">
        <v>42</v>
      </c>
      <c r="C70" t="s">
        <v>42</v>
      </c>
      <c r="D70">
        <v>6.3</v>
      </c>
      <c r="E70">
        <v>5.8</v>
      </c>
      <c r="F70" t="s">
        <v>42</v>
      </c>
      <c r="G70" t="s">
        <v>42</v>
      </c>
    </row>
    <row r="71" spans="1:7" ht="15" x14ac:dyDescent="0.25">
      <c r="A71" s="282" t="s">
        <v>126</v>
      </c>
      <c r="B71">
        <v>0.3</v>
      </c>
      <c r="C71">
        <v>0</v>
      </c>
      <c r="D71" t="s">
        <v>42</v>
      </c>
      <c r="E71" t="s">
        <v>42</v>
      </c>
      <c r="F71">
        <v>0</v>
      </c>
      <c r="G71">
        <v>0</v>
      </c>
    </row>
    <row r="72" spans="1:7" ht="15" x14ac:dyDescent="0.25">
      <c r="A72" s="282" t="s">
        <v>62</v>
      </c>
      <c r="B72" t="s">
        <v>63</v>
      </c>
      <c r="C72" t="s">
        <v>64</v>
      </c>
      <c r="D72" t="s">
        <v>63</v>
      </c>
      <c r="E72" t="s">
        <v>63</v>
      </c>
      <c r="F72" t="s">
        <v>63</v>
      </c>
      <c r="G72" t="s">
        <v>65</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E0FD-F759-4567-8906-17F0EF3CC071}">
  <dimension ref="A1:G72"/>
  <sheetViews>
    <sheetView workbookViewId="0">
      <selection activeCell="J21" sqref="J21"/>
    </sheetView>
  </sheetViews>
  <sheetFormatPr defaultRowHeight="13.2" x14ac:dyDescent="0.25"/>
  <cols>
    <col min="1" max="1" width="22.109375" customWidth="1"/>
    <col min="3" max="3" width="14" customWidth="1"/>
    <col min="5" max="5" width="15.33203125" customWidth="1"/>
  </cols>
  <sheetData>
    <row r="1" spans="1:7" ht="15" x14ac:dyDescent="0.25">
      <c r="A1" s="282" t="s">
        <v>47</v>
      </c>
    </row>
    <row r="2" spans="1:7" ht="15" x14ac:dyDescent="0.25">
      <c r="A2" s="282" t="s">
        <v>48</v>
      </c>
    </row>
    <row r="3" spans="1:7" ht="15" x14ac:dyDescent="0.25">
      <c r="A3" s="282" t="s">
        <v>312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301</v>
      </c>
      <c r="C12">
        <v>440</v>
      </c>
      <c r="D12">
        <v>0.1</v>
      </c>
      <c r="E12">
        <v>104</v>
      </c>
      <c r="F12">
        <v>0</v>
      </c>
      <c r="G12">
        <v>0</v>
      </c>
    </row>
    <row r="13" spans="1:7" ht="15" x14ac:dyDescent="0.25">
      <c r="A13" s="282" t="s">
        <v>253</v>
      </c>
      <c r="B13">
        <v>0</v>
      </c>
      <c r="C13">
        <v>0</v>
      </c>
      <c r="D13">
        <v>0</v>
      </c>
      <c r="E13">
        <v>0.9</v>
      </c>
      <c r="F13">
        <v>0</v>
      </c>
      <c r="G13">
        <v>0</v>
      </c>
    </row>
    <row r="14" spans="1:7" ht="15" x14ac:dyDescent="0.25">
      <c r="A14" s="282" t="s">
        <v>69</v>
      </c>
      <c r="B14">
        <v>0</v>
      </c>
      <c r="C14">
        <v>32</v>
      </c>
      <c r="D14">
        <v>0</v>
      </c>
      <c r="E14">
        <v>0</v>
      </c>
      <c r="F14">
        <v>0</v>
      </c>
      <c r="G14">
        <v>0</v>
      </c>
    </row>
    <row r="15" spans="1:7" ht="15" x14ac:dyDescent="0.25">
      <c r="A15" s="282" t="s">
        <v>70</v>
      </c>
      <c r="B15">
        <v>0</v>
      </c>
      <c r="C15">
        <v>0</v>
      </c>
      <c r="D15">
        <v>0.1</v>
      </c>
      <c r="E15">
        <v>39.200000000000003</v>
      </c>
      <c r="F15">
        <v>0</v>
      </c>
      <c r="G15">
        <v>0</v>
      </c>
    </row>
    <row r="16" spans="1:7" ht="15" x14ac:dyDescent="0.25">
      <c r="A16" s="282" t="s">
        <v>71</v>
      </c>
      <c r="B16">
        <v>66</v>
      </c>
      <c r="C16">
        <v>323</v>
      </c>
      <c r="D16">
        <v>0</v>
      </c>
      <c r="E16">
        <v>30.8</v>
      </c>
      <c r="F16">
        <v>0</v>
      </c>
      <c r="G16">
        <v>0</v>
      </c>
    </row>
    <row r="17" spans="1:7" ht="15" x14ac:dyDescent="0.25">
      <c r="A17" s="282" t="s">
        <v>72</v>
      </c>
      <c r="B17">
        <v>44</v>
      </c>
      <c r="C17">
        <v>25</v>
      </c>
      <c r="D17">
        <v>0</v>
      </c>
      <c r="E17">
        <v>0</v>
      </c>
      <c r="F17">
        <v>0</v>
      </c>
      <c r="G17">
        <v>0</v>
      </c>
    </row>
    <row r="18" spans="1:7" ht="15" x14ac:dyDescent="0.25">
      <c r="A18" s="282" t="s">
        <v>73</v>
      </c>
      <c r="B18">
        <v>131</v>
      </c>
      <c r="C18">
        <v>60</v>
      </c>
      <c r="D18">
        <v>0</v>
      </c>
      <c r="E18">
        <v>33</v>
      </c>
      <c r="F18">
        <v>0</v>
      </c>
      <c r="G18">
        <v>0</v>
      </c>
    </row>
    <row r="19" spans="1:7" ht="15" x14ac:dyDescent="0.25">
      <c r="A19" s="282" t="s">
        <v>74</v>
      </c>
      <c r="B19">
        <v>60</v>
      </c>
      <c r="C19">
        <v>0</v>
      </c>
      <c r="D19">
        <v>0</v>
      </c>
      <c r="E19">
        <v>0</v>
      </c>
      <c r="F19">
        <v>0</v>
      </c>
      <c r="G19">
        <v>0</v>
      </c>
    </row>
    <row r="20" spans="1:7" ht="15" x14ac:dyDescent="0.25">
      <c r="A20" s="282" t="s">
        <v>66</v>
      </c>
    </row>
    <row r="21" spans="1:7" ht="15" x14ac:dyDescent="0.25">
      <c r="A21" s="282" t="s">
        <v>75</v>
      </c>
      <c r="B21">
        <v>31</v>
      </c>
      <c r="C21">
        <v>170.3</v>
      </c>
      <c r="D21">
        <v>0</v>
      </c>
      <c r="E21">
        <v>0</v>
      </c>
      <c r="F21">
        <v>0</v>
      </c>
      <c r="G21">
        <v>0</v>
      </c>
    </row>
    <row r="22" spans="1:7" ht="15" x14ac:dyDescent="0.25">
      <c r="A22" s="282" t="s">
        <v>76</v>
      </c>
      <c r="B22">
        <v>31</v>
      </c>
      <c r="C22">
        <v>0</v>
      </c>
      <c r="D22">
        <v>0</v>
      </c>
      <c r="E22">
        <v>0</v>
      </c>
      <c r="F22">
        <v>0</v>
      </c>
      <c r="G22">
        <v>0</v>
      </c>
    </row>
    <row r="23" spans="1:7" ht="15" x14ac:dyDescent="0.25">
      <c r="A23" s="282" t="s">
        <v>77</v>
      </c>
      <c r="B23">
        <v>0</v>
      </c>
      <c r="C23">
        <v>170.3</v>
      </c>
      <c r="D23">
        <v>0</v>
      </c>
      <c r="E23">
        <v>0</v>
      </c>
      <c r="F23">
        <v>0</v>
      </c>
      <c r="G23">
        <v>0</v>
      </c>
    </row>
    <row r="24" spans="1:7" ht="15" x14ac:dyDescent="0.25">
      <c r="A24" s="282" t="s">
        <v>66</v>
      </c>
    </row>
    <row r="25" spans="1:7" ht="15" x14ac:dyDescent="0.25">
      <c r="A25" s="282" t="s">
        <v>78</v>
      </c>
      <c r="B25">
        <v>455.8</v>
      </c>
      <c r="C25">
        <v>485</v>
      </c>
      <c r="D25">
        <v>190.2</v>
      </c>
      <c r="E25">
        <v>85.4</v>
      </c>
      <c r="F25">
        <v>0</v>
      </c>
      <c r="G25">
        <v>0</v>
      </c>
    </row>
    <row r="26" spans="1:7" ht="15" x14ac:dyDescent="0.25">
      <c r="A26" s="282" t="s">
        <v>66</v>
      </c>
    </row>
    <row r="27" spans="1:7" ht="15" x14ac:dyDescent="0.25">
      <c r="A27" s="282" t="s">
        <v>79</v>
      </c>
      <c r="B27">
        <v>386.7</v>
      </c>
      <c r="C27">
        <v>574.29999999999995</v>
      </c>
      <c r="D27">
        <v>32.799999999999997</v>
      </c>
      <c r="E27">
        <v>29.1</v>
      </c>
      <c r="F27">
        <v>0</v>
      </c>
      <c r="G27">
        <v>0</v>
      </c>
    </row>
    <row r="28" spans="1:7" ht="15" x14ac:dyDescent="0.25">
      <c r="A28" s="282" t="s">
        <v>66</v>
      </c>
    </row>
    <row r="29" spans="1:7" ht="15" x14ac:dyDescent="0.25">
      <c r="A29" s="282" t="s">
        <v>80</v>
      </c>
      <c r="B29">
        <v>13480.7</v>
      </c>
      <c r="C29">
        <v>11270</v>
      </c>
      <c r="D29">
        <v>393.4</v>
      </c>
      <c r="E29">
        <v>498.2</v>
      </c>
      <c r="F29">
        <v>0</v>
      </c>
      <c r="G29">
        <v>0</v>
      </c>
    </row>
    <row r="30" spans="1:7" ht="15" x14ac:dyDescent="0.25">
      <c r="A30" s="282" t="s">
        <v>66</v>
      </c>
    </row>
    <row r="31" spans="1:7" ht="15" x14ac:dyDescent="0.25">
      <c r="A31" s="282" t="s">
        <v>81</v>
      </c>
      <c r="B31">
        <v>774</v>
      </c>
      <c r="C31">
        <v>852.1</v>
      </c>
      <c r="D31">
        <v>288.89999999999998</v>
      </c>
      <c r="E31">
        <v>55.6</v>
      </c>
      <c r="F31">
        <v>0</v>
      </c>
      <c r="G31">
        <v>0</v>
      </c>
    </row>
    <row r="32" spans="1:7" ht="15" x14ac:dyDescent="0.25">
      <c r="A32" s="282" t="s">
        <v>82</v>
      </c>
      <c r="B32">
        <v>0.3</v>
      </c>
      <c r="C32">
        <v>0</v>
      </c>
      <c r="D32">
        <v>0</v>
      </c>
      <c r="E32">
        <v>0</v>
      </c>
      <c r="F32">
        <v>0</v>
      </c>
      <c r="G32">
        <v>0</v>
      </c>
    </row>
    <row r="33" spans="1:7" ht="15" x14ac:dyDescent="0.25">
      <c r="A33" s="282" t="s">
        <v>83</v>
      </c>
      <c r="B33">
        <v>110</v>
      </c>
      <c r="C33">
        <v>110</v>
      </c>
      <c r="D33">
        <v>0</v>
      </c>
      <c r="E33">
        <v>0</v>
      </c>
      <c r="F33">
        <v>0</v>
      </c>
      <c r="G33">
        <v>0</v>
      </c>
    </row>
    <row r="34" spans="1:7" ht="15" x14ac:dyDescent="0.25">
      <c r="A34" s="282" t="s">
        <v>86</v>
      </c>
      <c r="B34">
        <v>1.2</v>
      </c>
      <c r="C34">
        <v>0</v>
      </c>
      <c r="D34">
        <v>0.4</v>
      </c>
      <c r="E34">
        <v>0</v>
      </c>
      <c r="F34">
        <v>0</v>
      </c>
      <c r="G34">
        <v>0</v>
      </c>
    </row>
    <row r="35" spans="1:7" ht="15" x14ac:dyDescent="0.25">
      <c r="A35" s="282" t="s">
        <v>87</v>
      </c>
      <c r="B35">
        <v>0.2</v>
      </c>
      <c r="C35">
        <v>66.400000000000006</v>
      </c>
      <c r="D35">
        <v>0.1</v>
      </c>
      <c r="E35">
        <v>0</v>
      </c>
      <c r="F35">
        <v>0</v>
      </c>
      <c r="G35">
        <v>0</v>
      </c>
    </row>
    <row r="36" spans="1:7" ht="15" x14ac:dyDescent="0.25">
      <c r="A36" s="282" t="s">
        <v>88</v>
      </c>
      <c r="B36">
        <v>108</v>
      </c>
      <c r="C36">
        <v>141.5</v>
      </c>
      <c r="D36">
        <v>135.9</v>
      </c>
      <c r="E36">
        <v>18.399999999999999</v>
      </c>
      <c r="F36">
        <v>0</v>
      </c>
      <c r="G36">
        <v>0</v>
      </c>
    </row>
    <row r="37" spans="1:7" ht="15" x14ac:dyDescent="0.25">
      <c r="A37" s="282" t="s">
        <v>91</v>
      </c>
      <c r="B37">
        <v>38.4</v>
      </c>
      <c r="C37">
        <v>31.3</v>
      </c>
      <c r="D37">
        <v>54.4</v>
      </c>
      <c r="E37">
        <v>2.4</v>
      </c>
      <c r="F37">
        <v>0</v>
      </c>
      <c r="G37">
        <v>0</v>
      </c>
    </row>
    <row r="38" spans="1:7" ht="15" x14ac:dyDescent="0.25">
      <c r="A38" s="282" t="s">
        <v>93</v>
      </c>
      <c r="B38">
        <v>59.2</v>
      </c>
      <c r="C38">
        <v>72.400000000000006</v>
      </c>
      <c r="D38">
        <v>2.1</v>
      </c>
      <c r="E38">
        <v>14</v>
      </c>
      <c r="F38">
        <v>0</v>
      </c>
      <c r="G38">
        <v>0</v>
      </c>
    </row>
    <row r="39" spans="1:7" ht="15" x14ac:dyDescent="0.25">
      <c r="A39" s="282" t="s">
        <v>94</v>
      </c>
      <c r="B39">
        <v>0</v>
      </c>
      <c r="C39">
        <v>4</v>
      </c>
      <c r="D39">
        <v>0</v>
      </c>
      <c r="E39">
        <v>0</v>
      </c>
      <c r="F39">
        <v>0</v>
      </c>
      <c r="G39">
        <v>0</v>
      </c>
    </row>
    <row r="40" spans="1:7" ht="15" x14ac:dyDescent="0.25">
      <c r="A40" s="282" t="s">
        <v>95</v>
      </c>
      <c r="B40">
        <v>297</v>
      </c>
      <c r="C40">
        <v>306</v>
      </c>
      <c r="D40">
        <v>70.8</v>
      </c>
      <c r="E40">
        <v>0</v>
      </c>
      <c r="F40">
        <v>0</v>
      </c>
      <c r="G40">
        <v>0</v>
      </c>
    </row>
    <row r="41" spans="1:7" ht="15" x14ac:dyDescent="0.25">
      <c r="A41" s="282" t="s">
        <v>96</v>
      </c>
      <c r="B41">
        <v>15.1</v>
      </c>
      <c r="C41">
        <v>15.6</v>
      </c>
      <c r="D41">
        <v>1</v>
      </c>
      <c r="E41">
        <v>2.7</v>
      </c>
      <c r="F41">
        <v>0</v>
      </c>
      <c r="G41">
        <v>0</v>
      </c>
    </row>
    <row r="42" spans="1:7" ht="15" x14ac:dyDescent="0.25">
      <c r="A42" s="282" t="s">
        <v>98</v>
      </c>
      <c r="B42">
        <v>40.1</v>
      </c>
      <c r="C42">
        <v>0.1</v>
      </c>
      <c r="D42">
        <v>0</v>
      </c>
      <c r="E42">
        <v>0.1</v>
      </c>
      <c r="F42">
        <v>0</v>
      </c>
      <c r="G42">
        <v>0</v>
      </c>
    </row>
    <row r="43" spans="1:7" ht="15" x14ac:dyDescent="0.25">
      <c r="A43" s="282" t="s">
        <v>99</v>
      </c>
      <c r="B43">
        <v>4.3</v>
      </c>
      <c r="C43">
        <v>0.3</v>
      </c>
      <c r="D43" t="s">
        <v>84</v>
      </c>
      <c r="E43">
        <v>0.3</v>
      </c>
      <c r="F43">
        <v>0</v>
      </c>
      <c r="G43">
        <v>0</v>
      </c>
    </row>
    <row r="44" spans="1:7" ht="15" x14ac:dyDescent="0.25">
      <c r="A44" s="282" t="s">
        <v>100</v>
      </c>
      <c r="B44">
        <v>40.799999999999997</v>
      </c>
      <c r="C44">
        <v>33.1</v>
      </c>
      <c r="D44">
        <v>11</v>
      </c>
      <c r="E44">
        <v>7.9</v>
      </c>
      <c r="F44">
        <v>0</v>
      </c>
      <c r="G44">
        <v>0</v>
      </c>
    </row>
    <row r="45" spans="1:7" ht="15" x14ac:dyDescent="0.25">
      <c r="A45" s="282" t="s">
        <v>101</v>
      </c>
      <c r="B45">
        <v>59.4</v>
      </c>
      <c r="C45">
        <v>71.5</v>
      </c>
      <c r="D45">
        <v>13.2</v>
      </c>
      <c r="E45">
        <v>9.6999999999999993</v>
      </c>
      <c r="F45">
        <v>0</v>
      </c>
      <c r="G45">
        <v>0</v>
      </c>
    </row>
    <row r="46" spans="1:7" ht="15" x14ac:dyDescent="0.25">
      <c r="A46" s="282" t="s">
        <v>66</v>
      </c>
    </row>
    <row r="47" spans="1:7" ht="15" x14ac:dyDescent="0.25">
      <c r="A47" s="282" t="s">
        <v>102</v>
      </c>
      <c r="B47">
        <v>766</v>
      </c>
      <c r="C47">
        <v>614.5</v>
      </c>
      <c r="D47">
        <v>46.1</v>
      </c>
      <c r="E47">
        <v>0.1</v>
      </c>
      <c r="F47">
        <v>0</v>
      </c>
      <c r="G47">
        <v>0</v>
      </c>
    </row>
    <row r="48" spans="1:7" ht="15" x14ac:dyDescent="0.25">
      <c r="A48" s="282" t="s">
        <v>103</v>
      </c>
      <c r="B48">
        <v>84</v>
      </c>
      <c r="C48">
        <v>0</v>
      </c>
      <c r="D48">
        <v>46.1</v>
      </c>
      <c r="E48">
        <v>0</v>
      </c>
      <c r="F48">
        <v>0</v>
      </c>
      <c r="G48">
        <v>0</v>
      </c>
    </row>
    <row r="49" spans="1:7" ht="15" x14ac:dyDescent="0.25">
      <c r="A49" s="282" t="s">
        <v>104</v>
      </c>
      <c r="B49">
        <v>652</v>
      </c>
      <c r="C49">
        <v>584.5</v>
      </c>
      <c r="D49">
        <v>0</v>
      </c>
      <c r="E49">
        <v>0</v>
      </c>
      <c r="F49">
        <v>0</v>
      </c>
      <c r="G49">
        <v>0</v>
      </c>
    </row>
    <row r="50" spans="1:7" ht="15" x14ac:dyDescent="0.25">
      <c r="A50" s="282" t="s">
        <v>258</v>
      </c>
      <c r="B50">
        <v>0</v>
      </c>
      <c r="C50">
        <v>0</v>
      </c>
      <c r="D50">
        <v>0</v>
      </c>
      <c r="E50">
        <v>0.1</v>
      </c>
      <c r="F50">
        <v>0</v>
      </c>
      <c r="G50">
        <v>0</v>
      </c>
    </row>
    <row r="51" spans="1:7" ht="15" x14ac:dyDescent="0.25">
      <c r="A51" s="282" t="s">
        <v>107</v>
      </c>
      <c r="B51">
        <v>30</v>
      </c>
      <c r="C51">
        <v>30</v>
      </c>
      <c r="D51">
        <v>0</v>
      </c>
      <c r="E51">
        <v>0</v>
      </c>
      <c r="F51">
        <v>0</v>
      </c>
      <c r="G51">
        <v>0</v>
      </c>
    </row>
    <row r="52" spans="1:7" ht="15" x14ac:dyDescent="0.25">
      <c r="A52" s="282" t="s">
        <v>66</v>
      </c>
    </row>
    <row r="53" spans="1:7" ht="15" x14ac:dyDescent="0.25">
      <c r="A53" s="282" t="s">
        <v>108</v>
      </c>
      <c r="B53">
        <v>1891.1</v>
      </c>
      <c r="C53">
        <v>1630.6</v>
      </c>
      <c r="D53">
        <v>262.8</v>
      </c>
      <c r="E53">
        <v>202.9</v>
      </c>
      <c r="F53">
        <v>0</v>
      </c>
      <c r="G53">
        <v>0</v>
      </c>
    </row>
    <row r="54" spans="1:7" ht="15" x14ac:dyDescent="0.25">
      <c r="A54" s="282" t="s">
        <v>109</v>
      </c>
      <c r="B54">
        <v>6.6</v>
      </c>
      <c r="C54">
        <v>7.7</v>
      </c>
      <c r="D54">
        <v>3.2</v>
      </c>
      <c r="E54">
        <v>0</v>
      </c>
      <c r="F54">
        <v>0</v>
      </c>
      <c r="G54">
        <v>0</v>
      </c>
    </row>
    <row r="55" spans="1:7" ht="15" x14ac:dyDescent="0.25">
      <c r="A55" s="282" t="s">
        <v>111</v>
      </c>
      <c r="B55">
        <v>107</v>
      </c>
      <c r="C55">
        <v>67</v>
      </c>
      <c r="D55">
        <v>7.9</v>
      </c>
      <c r="E55">
        <v>0</v>
      </c>
      <c r="F55">
        <v>0</v>
      </c>
      <c r="G55">
        <v>0</v>
      </c>
    </row>
    <row r="56" spans="1:7" ht="15" x14ac:dyDescent="0.25">
      <c r="A56" s="282" t="s">
        <v>112</v>
      </c>
      <c r="B56">
        <v>36.200000000000003</v>
      </c>
      <c r="C56">
        <v>13.7</v>
      </c>
      <c r="D56">
        <v>6.4</v>
      </c>
      <c r="E56">
        <v>5.9</v>
      </c>
      <c r="F56">
        <v>0</v>
      </c>
      <c r="G56">
        <v>0</v>
      </c>
    </row>
    <row r="57" spans="1:7" ht="15" x14ac:dyDescent="0.25">
      <c r="A57" s="282" t="s">
        <v>113</v>
      </c>
      <c r="B57">
        <v>58.1</v>
      </c>
      <c r="C57">
        <v>29.6</v>
      </c>
      <c r="D57">
        <v>6.6</v>
      </c>
      <c r="E57">
        <v>0</v>
      </c>
      <c r="F57">
        <v>0</v>
      </c>
      <c r="G57">
        <v>0</v>
      </c>
    </row>
    <row r="58" spans="1:7" ht="15" x14ac:dyDescent="0.25">
      <c r="A58" s="282" t="s">
        <v>114</v>
      </c>
      <c r="B58">
        <v>21.6</v>
      </c>
      <c r="C58">
        <v>4</v>
      </c>
      <c r="D58">
        <v>0</v>
      </c>
      <c r="E58">
        <v>0</v>
      </c>
      <c r="F58">
        <v>0</v>
      </c>
      <c r="G58">
        <v>0</v>
      </c>
    </row>
    <row r="59" spans="1:7" ht="15" x14ac:dyDescent="0.25">
      <c r="A59" s="282" t="s">
        <v>115</v>
      </c>
      <c r="B59">
        <v>8</v>
      </c>
      <c r="C59">
        <v>5.6</v>
      </c>
      <c r="D59">
        <v>0</v>
      </c>
      <c r="E59">
        <v>0</v>
      </c>
      <c r="F59">
        <v>0</v>
      </c>
      <c r="G59">
        <v>0</v>
      </c>
    </row>
    <row r="60" spans="1:7" ht="15" x14ac:dyDescent="0.25">
      <c r="A60" s="282" t="s">
        <v>116</v>
      </c>
      <c r="B60">
        <v>6.8</v>
      </c>
      <c r="C60">
        <v>4.7</v>
      </c>
      <c r="D60">
        <v>0</v>
      </c>
      <c r="E60">
        <v>0</v>
      </c>
      <c r="F60">
        <v>0</v>
      </c>
      <c r="G60">
        <v>0</v>
      </c>
    </row>
    <row r="61" spans="1:7" ht="15" x14ac:dyDescent="0.25">
      <c r="A61" s="282" t="s">
        <v>117</v>
      </c>
      <c r="B61">
        <v>1619.6</v>
      </c>
      <c r="C61">
        <v>1464.7</v>
      </c>
      <c r="D61">
        <v>232.4</v>
      </c>
      <c r="E61">
        <v>196.9</v>
      </c>
      <c r="F61">
        <v>0</v>
      </c>
      <c r="G61">
        <v>0</v>
      </c>
    </row>
    <row r="62" spans="1:7" ht="15" x14ac:dyDescent="0.25">
      <c r="A62" s="282" t="s">
        <v>118</v>
      </c>
      <c r="B62">
        <v>12.3</v>
      </c>
      <c r="C62">
        <v>16.8</v>
      </c>
      <c r="D62">
        <v>6.3</v>
      </c>
      <c r="E62">
        <v>0</v>
      </c>
      <c r="F62">
        <v>0</v>
      </c>
      <c r="G62">
        <v>0</v>
      </c>
    </row>
    <row r="63" spans="1:7" ht="15" x14ac:dyDescent="0.25">
      <c r="A63" s="282" t="s">
        <v>119</v>
      </c>
      <c r="B63">
        <v>0</v>
      </c>
      <c r="C63">
        <v>7</v>
      </c>
      <c r="D63">
        <v>0</v>
      </c>
      <c r="E63">
        <v>0</v>
      </c>
      <c r="F63">
        <v>0</v>
      </c>
      <c r="G63">
        <v>0</v>
      </c>
    </row>
    <row r="64" spans="1:7" ht="15" x14ac:dyDescent="0.25">
      <c r="A64" s="282" t="s">
        <v>121</v>
      </c>
      <c r="B64">
        <v>15</v>
      </c>
      <c r="C64">
        <v>10</v>
      </c>
      <c r="D64">
        <v>0</v>
      </c>
      <c r="E64">
        <v>0</v>
      </c>
      <c r="F64">
        <v>0</v>
      </c>
      <c r="G64">
        <v>0</v>
      </c>
    </row>
    <row r="65" spans="1:7" ht="15" x14ac:dyDescent="0.25">
      <c r="A65" s="282" t="s">
        <v>62</v>
      </c>
      <c r="B65" t="s">
        <v>63</v>
      </c>
      <c r="C65" t="s">
        <v>64</v>
      </c>
      <c r="D65" t="s">
        <v>63</v>
      </c>
      <c r="E65" t="s">
        <v>63</v>
      </c>
      <c r="F65" t="s">
        <v>63</v>
      </c>
      <c r="G65" t="s">
        <v>65</v>
      </c>
    </row>
    <row r="66" spans="1:7" ht="15" x14ac:dyDescent="0.25">
      <c r="A66" s="282" t="s">
        <v>122</v>
      </c>
      <c r="B66">
        <v>18086.2</v>
      </c>
      <c r="C66">
        <v>16036.7</v>
      </c>
      <c r="D66">
        <v>1214.3</v>
      </c>
      <c r="E66">
        <v>975.1</v>
      </c>
      <c r="F66">
        <v>0</v>
      </c>
      <c r="G66">
        <v>0</v>
      </c>
    </row>
    <row r="67" spans="1:7" ht="15" x14ac:dyDescent="0.25">
      <c r="A67" s="282" t="s">
        <v>123</v>
      </c>
      <c r="B67">
        <v>7429.9</v>
      </c>
      <c r="C67">
        <v>7188.1</v>
      </c>
      <c r="D67">
        <v>0</v>
      </c>
      <c r="E67">
        <v>0</v>
      </c>
      <c r="F67">
        <v>0</v>
      </c>
      <c r="G67">
        <v>0</v>
      </c>
    </row>
    <row r="68" spans="1:7" ht="15" x14ac:dyDescent="0.25">
      <c r="A68" s="282" t="s">
        <v>62</v>
      </c>
      <c r="B68" t="s">
        <v>63</v>
      </c>
      <c r="C68" t="s">
        <v>64</v>
      </c>
      <c r="D68" t="s">
        <v>63</v>
      </c>
      <c r="E68" t="s">
        <v>63</v>
      </c>
      <c r="F68" t="s">
        <v>63</v>
      </c>
      <c r="G68" t="s">
        <v>65</v>
      </c>
    </row>
    <row r="69" spans="1:7" ht="15" x14ac:dyDescent="0.25">
      <c r="A69" s="282" t="s">
        <v>124</v>
      </c>
      <c r="B69">
        <v>25516.1</v>
      </c>
      <c r="C69">
        <v>23224.799999999999</v>
      </c>
      <c r="D69">
        <v>1214.3</v>
      </c>
      <c r="E69">
        <v>975.1</v>
      </c>
      <c r="F69">
        <v>0</v>
      </c>
      <c r="G69">
        <v>0</v>
      </c>
    </row>
    <row r="70" spans="1:7" ht="15" x14ac:dyDescent="0.25">
      <c r="A70" s="282" t="s">
        <v>125</v>
      </c>
      <c r="B70" t="s">
        <v>42</v>
      </c>
      <c r="C70" t="s">
        <v>42</v>
      </c>
      <c r="D70">
        <v>6.3</v>
      </c>
      <c r="E70">
        <v>5.8</v>
      </c>
      <c r="F70" t="s">
        <v>42</v>
      </c>
      <c r="G70" t="s">
        <v>42</v>
      </c>
    </row>
    <row r="71" spans="1:7" ht="15" x14ac:dyDescent="0.25">
      <c r="A71" s="282" t="s">
        <v>126</v>
      </c>
      <c r="B71">
        <v>0.3</v>
      </c>
      <c r="C71">
        <v>0</v>
      </c>
      <c r="D71" t="s">
        <v>42</v>
      </c>
      <c r="E71" t="s">
        <v>42</v>
      </c>
      <c r="F71">
        <v>0</v>
      </c>
      <c r="G71">
        <v>0</v>
      </c>
    </row>
    <row r="72" spans="1:7" ht="15" x14ac:dyDescent="0.25">
      <c r="A72" s="282" t="s">
        <v>50</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4FA4-65E7-4731-8F24-02FB55915224}">
  <dimension ref="A1:G71"/>
  <sheetViews>
    <sheetView topLeftCell="A6" workbookViewId="0">
      <selection activeCell="B22" sqref="B22"/>
    </sheetView>
  </sheetViews>
  <sheetFormatPr defaultRowHeight="13.2" x14ac:dyDescent="0.25"/>
  <cols>
    <col min="1" max="1" width="22.6640625" customWidth="1"/>
    <col min="2" max="2" width="13.88671875" customWidth="1"/>
    <col min="4" max="4" width="11.33203125" customWidth="1"/>
    <col min="6" max="6" width="12.33203125" customWidth="1"/>
  </cols>
  <sheetData>
    <row r="1" spans="1:7" ht="15" x14ac:dyDescent="0.25">
      <c r="A1" s="285" t="s">
        <v>47</v>
      </c>
    </row>
    <row r="2" spans="1:7" ht="15" x14ac:dyDescent="0.25">
      <c r="A2" s="285" t="s">
        <v>48</v>
      </c>
    </row>
    <row r="3" spans="1:7" ht="15" x14ac:dyDescent="0.25">
      <c r="A3" s="285" t="s">
        <v>313</v>
      </c>
    </row>
    <row r="4" spans="1:7" ht="15" x14ac:dyDescent="0.25">
      <c r="A4" s="285" t="s">
        <v>50</v>
      </c>
    </row>
    <row r="5" spans="1:7" ht="15" x14ac:dyDescent="0.25">
      <c r="A5" s="285" t="s">
        <v>51</v>
      </c>
    </row>
    <row r="6" spans="1:7" ht="15" x14ac:dyDescent="0.25">
      <c r="A6" s="285" t="s">
        <v>52</v>
      </c>
    </row>
    <row r="7" spans="1:7" ht="15" x14ac:dyDescent="0.25">
      <c r="B7" s="285" t="s">
        <v>171</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301</v>
      </c>
      <c r="C12">
        <v>440</v>
      </c>
      <c r="D12" t="s">
        <v>84</v>
      </c>
      <c r="E12">
        <v>31</v>
      </c>
      <c r="F12">
        <v>0</v>
      </c>
      <c r="G12">
        <v>0</v>
      </c>
    </row>
    <row r="13" spans="1:7" ht="15" x14ac:dyDescent="0.25">
      <c r="A13" s="285" t="s">
        <v>253</v>
      </c>
      <c r="B13">
        <v>0</v>
      </c>
      <c r="C13">
        <v>0</v>
      </c>
      <c r="D13">
        <v>0</v>
      </c>
      <c r="E13">
        <v>0.1</v>
      </c>
      <c r="F13">
        <v>0</v>
      </c>
      <c r="G13">
        <v>0</v>
      </c>
    </row>
    <row r="14" spans="1:7" ht="15" x14ac:dyDescent="0.25">
      <c r="A14" s="285" t="s">
        <v>69</v>
      </c>
      <c r="B14">
        <v>0</v>
      </c>
      <c r="C14">
        <v>32</v>
      </c>
      <c r="D14">
        <v>0</v>
      </c>
      <c r="E14">
        <v>0</v>
      </c>
      <c r="F14">
        <v>0</v>
      </c>
      <c r="G14">
        <v>0</v>
      </c>
    </row>
    <row r="15" spans="1:7" ht="15" x14ac:dyDescent="0.25">
      <c r="A15" s="285" t="s">
        <v>70</v>
      </c>
      <c r="B15">
        <v>0</v>
      </c>
      <c r="C15">
        <v>0</v>
      </c>
      <c r="D15" t="s">
        <v>84</v>
      </c>
      <c r="E15" t="s">
        <v>84</v>
      </c>
      <c r="F15">
        <v>0</v>
      </c>
      <c r="G15">
        <v>0</v>
      </c>
    </row>
    <row r="16" spans="1:7" ht="15" x14ac:dyDescent="0.25">
      <c r="A16" s="285" t="s">
        <v>71</v>
      </c>
      <c r="B16">
        <v>66</v>
      </c>
      <c r="C16">
        <v>323</v>
      </c>
      <c r="D16">
        <v>0</v>
      </c>
      <c r="E16">
        <v>30.8</v>
      </c>
      <c r="F16">
        <v>0</v>
      </c>
      <c r="G16">
        <v>0</v>
      </c>
    </row>
    <row r="17" spans="1:7" ht="15" x14ac:dyDescent="0.25">
      <c r="A17" s="285" t="s">
        <v>72</v>
      </c>
      <c r="B17">
        <v>44</v>
      </c>
      <c r="C17">
        <v>25</v>
      </c>
      <c r="D17">
        <v>0</v>
      </c>
      <c r="E17">
        <v>0</v>
      </c>
      <c r="F17">
        <v>0</v>
      </c>
      <c r="G17">
        <v>0</v>
      </c>
    </row>
    <row r="18" spans="1:7" ht="15" x14ac:dyDescent="0.25">
      <c r="A18" s="285" t="s">
        <v>73</v>
      </c>
      <c r="B18">
        <v>131</v>
      </c>
      <c r="C18">
        <v>60</v>
      </c>
      <c r="D18">
        <v>0</v>
      </c>
      <c r="E18">
        <v>0</v>
      </c>
      <c r="F18">
        <v>0</v>
      </c>
      <c r="G18">
        <v>0</v>
      </c>
    </row>
    <row r="19" spans="1:7" ht="15" x14ac:dyDescent="0.25">
      <c r="A19" s="285" t="s">
        <v>74</v>
      </c>
      <c r="B19">
        <v>60</v>
      </c>
      <c r="C19">
        <v>0</v>
      </c>
      <c r="D19">
        <v>0</v>
      </c>
      <c r="E19">
        <v>0</v>
      </c>
      <c r="F19">
        <v>0</v>
      </c>
      <c r="G19">
        <v>0</v>
      </c>
    </row>
    <row r="20" spans="1:7" ht="15" x14ac:dyDescent="0.25">
      <c r="A20" s="285" t="s">
        <v>66</v>
      </c>
    </row>
    <row r="21" spans="1:7" ht="15" x14ac:dyDescent="0.25">
      <c r="A21" s="285" t="s">
        <v>75</v>
      </c>
      <c r="B21">
        <v>31</v>
      </c>
      <c r="C21">
        <v>115.3</v>
      </c>
      <c r="D21">
        <v>0</v>
      </c>
      <c r="E21">
        <v>0</v>
      </c>
      <c r="F21">
        <v>0</v>
      </c>
      <c r="G21">
        <v>0</v>
      </c>
    </row>
    <row r="22" spans="1:7" ht="15" x14ac:dyDescent="0.25">
      <c r="A22" s="285" t="s">
        <v>76</v>
      </c>
      <c r="B22">
        <v>31</v>
      </c>
      <c r="C22">
        <v>0</v>
      </c>
      <c r="D22">
        <v>0</v>
      </c>
      <c r="E22">
        <v>0</v>
      </c>
      <c r="F22">
        <v>0</v>
      </c>
      <c r="G22">
        <v>0</v>
      </c>
    </row>
    <row r="23" spans="1:7" ht="15" x14ac:dyDescent="0.25">
      <c r="A23" s="285" t="s">
        <v>77</v>
      </c>
      <c r="B23">
        <v>0</v>
      </c>
      <c r="C23">
        <v>115.3</v>
      </c>
      <c r="D23">
        <v>0</v>
      </c>
      <c r="E23">
        <v>0</v>
      </c>
      <c r="F23">
        <v>0</v>
      </c>
      <c r="G23">
        <v>0</v>
      </c>
    </row>
    <row r="24" spans="1:7" ht="15" x14ac:dyDescent="0.25">
      <c r="A24" s="285" t="s">
        <v>66</v>
      </c>
    </row>
    <row r="25" spans="1:7" ht="15" x14ac:dyDescent="0.25">
      <c r="A25" s="285" t="s">
        <v>78</v>
      </c>
      <c r="B25">
        <v>460</v>
      </c>
      <c r="C25">
        <v>471.6</v>
      </c>
      <c r="D25">
        <v>104.4</v>
      </c>
      <c r="E25">
        <v>77.8</v>
      </c>
      <c r="F25">
        <v>0</v>
      </c>
      <c r="G25">
        <v>0</v>
      </c>
    </row>
    <row r="26" spans="1:7" ht="15" x14ac:dyDescent="0.25">
      <c r="A26" s="285" t="s">
        <v>66</v>
      </c>
    </row>
    <row r="27" spans="1:7" ht="15" x14ac:dyDescent="0.25">
      <c r="A27" s="285" t="s">
        <v>79</v>
      </c>
      <c r="B27">
        <v>382.2</v>
      </c>
      <c r="C27">
        <v>592.4</v>
      </c>
      <c r="D27">
        <v>12.1</v>
      </c>
      <c r="E27">
        <v>7</v>
      </c>
      <c r="F27">
        <v>0</v>
      </c>
      <c r="G27">
        <v>0</v>
      </c>
    </row>
    <row r="28" spans="1:7" ht="15" x14ac:dyDescent="0.25">
      <c r="A28" s="285" t="s">
        <v>66</v>
      </c>
    </row>
    <row r="29" spans="1:7" ht="15" x14ac:dyDescent="0.25">
      <c r="A29" s="285" t="s">
        <v>80</v>
      </c>
      <c r="B29">
        <v>13010.7</v>
      </c>
      <c r="C29">
        <v>10785.7</v>
      </c>
      <c r="D29">
        <v>314.7</v>
      </c>
      <c r="E29">
        <v>206</v>
      </c>
      <c r="F29">
        <v>0</v>
      </c>
      <c r="G29">
        <v>0</v>
      </c>
    </row>
    <row r="30" spans="1:7" ht="15" x14ac:dyDescent="0.25">
      <c r="A30" s="285" t="s">
        <v>66</v>
      </c>
    </row>
    <row r="31" spans="1:7" ht="15" x14ac:dyDescent="0.25">
      <c r="A31" s="285" t="s">
        <v>81</v>
      </c>
      <c r="B31">
        <v>744.9</v>
      </c>
      <c r="C31">
        <v>826.9</v>
      </c>
      <c r="D31">
        <v>281.89999999999998</v>
      </c>
      <c r="E31">
        <v>45.2</v>
      </c>
      <c r="F31">
        <v>0</v>
      </c>
      <c r="G31">
        <v>0</v>
      </c>
    </row>
    <row r="32" spans="1:7" ht="15" x14ac:dyDescent="0.25">
      <c r="A32" s="285" t="s">
        <v>82</v>
      </c>
      <c r="B32">
        <v>0.3</v>
      </c>
      <c r="C32">
        <v>0</v>
      </c>
      <c r="D32">
        <v>0</v>
      </c>
      <c r="E32">
        <v>0</v>
      </c>
      <c r="F32">
        <v>0</v>
      </c>
      <c r="G32">
        <v>0</v>
      </c>
    </row>
    <row r="33" spans="1:7" ht="15" x14ac:dyDescent="0.25">
      <c r="A33" s="285" t="s">
        <v>83</v>
      </c>
      <c r="B33">
        <v>110</v>
      </c>
      <c r="C33">
        <v>110</v>
      </c>
      <c r="D33">
        <v>0</v>
      </c>
      <c r="E33">
        <v>0</v>
      </c>
      <c r="F33">
        <v>0</v>
      </c>
      <c r="G33">
        <v>0</v>
      </c>
    </row>
    <row r="34" spans="1:7" ht="15" x14ac:dyDescent="0.25">
      <c r="A34" s="285" t="s">
        <v>86</v>
      </c>
      <c r="B34">
        <v>0.7</v>
      </c>
      <c r="C34">
        <v>0</v>
      </c>
      <c r="D34">
        <v>0.4</v>
      </c>
      <c r="E34">
        <v>0</v>
      </c>
      <c r="F34">
        <v>0</v>
      </c>
      <c r="G34">
        <v>0</v>
      </c>
    </row>
    <row r="35" spans="1:7" ht="15" x14ac:dyDescent="0.25">
      <c r="A35" s="285" t="s">
        <v>87</v>
      </c>
      <c r="B35">
        <v>0.2</v>
      </c>
      <c r="C35">
        <v>66.400000000000006</v>
      </c>
      <c r="D35">
        <v>0.1</v>
      </c>
      <c r="E35">
        <v>0</v>
      </c>
      <c r="F35">
        <v>0</v>
      </c>
      <c r="G35">
        <v>0</v>
      </c>
    </row>
    <row r="36" spans="1:7" ht="15" x14ac:dyDescent="0.25">
      <c r="A36" s="285" t="s">
        <v>88</v>
      </c>
      <c r="B36">
        <v>96.3</v>
      </c>
      <c r="C36">
        <v>140.69999999999999</v>
      </c>
      <c r="D36">
        <v>134.5</v>
      </c>
      <c r="E36">
        <v>14.3</v>
      </c>
      <c r="F36">
        <v>0</v>
      </c>
      <c r="G36">
        <v>0</v>
      </c>
    </row>
    <row r="37" spans="1:7" ht="15" x14ac:dyDescent="0.25">
      <c r="A37" s="285" t="s">
        <v>91</v>
      </c>
      <c r="B37">
        <v>38.5</v>
      </c>
      <c r="C37">
        <v>31.3</v>
      </c>
      <c r="D37">
        <v>54.3</v>
      </c>
      <c r="E37">
        <v>2.4</v>
      </c>
      <c r="F37">
        <v>0</v>
      </c>
      <c r="G37">
        <v>0</v>
      </c>
    </row>
    <row r="38" spans="1:7" ht="15" x14ac:dyDescent="0.25">
      <c r="A38" s="285" t="s">
        <v>93</v>
      </c>
      <c r="B38">
        <v>56.2</v>
      </c>
      <c r="C38">
        <v>65.7</v>
      </c>
      <c r="D38">
        <v>2.1</v>
      </c>
      <c r="E38">
        <v>13.6</v>
      </c>
      <c r="F38">
        <v>0</v>
      </c>
      <c r="G38">
        <v>0</v>
      </c>
    </row>
    <row r="39" spans="1:7" ht="15" x14ac:dyDescent="0.25">
      <c r="A39" s="285" t="s">
        <v>95</v>
      </c>
      <c r="B39">
        <v>297</v>
      </c>
      <c r="C39">
        <v>306</v>
      </c>
      <c r="D39">
        <v>70.8</v>
      </c>
      <c r="E39">
        <v>0</v>
      </c>
      <c r="F39">
        <v>0</v>
      </c>
      <c r="G39">
        <v>0</v>
      </c>
    </row>
    <row r="40" spans="1:7" ht="15" x14ac:dyDescent="0.25">
      <c r="A40" s="285" t="s">
        <v>96</v>
      </c>
      <c r="B40">
        <v>5.3</v>
      </c>
      <c r="C40">
        <v>6.7</v>
      </c>
      <c r="D40">
        <v>0.9</v>
      </c>
      <c r="E40">
        <v>2.2000000000000002</v>
      </c>
      <c r="F40">
        <v>0</v>
      </c>
      <c r="G40">
        <v>0</v>
      </c>
    </row>
    <row r="41" spans="1:7" ht="15" x14ac:dyDescent="0.25">
      <c r="A41" s="285" t="s">
        <v>98</v>
      </c>
      <c r="B41">
        <v>40.1</v>
      </c>
      <c r="C41">
        <v>0.1</v>
      </c>
      <c r="D41">
        <v>0</v>
      </c>
      <c r="E41">
        <v>0.1</v>
      </c>
      <c r="F41">
        <v>0</v>
      </c>
      <c r="G41">
        <v>0</v>
      </c>
    </row>
    <row r="42" spans="1:7" ht="15" x14ac:dyDescent="0.25">
      <c r="A42" s="285" t="s">
        <v>99</v>
      </c>
      <c r="B42">
        <v>4.3</v>
      </c>
      <c r="C42">
        <v>0.3</v>
      </c>
      <c r="D42" t="s">
        <v>84</v>
      </c>
      <c r="E42">
        <v>0.3</v>
      </c>
      <c r="F42">
        <v>0</v>
      </c>
      <c r="G42">
        <v>0</v>
      </c>
    </row>
    <row r="43" spans="1:7" ht="15" x14ac:dyDescent="0.25">
      <c r="A43" s="285" t="s">
        <v>100</v>
      </c>
      <c r="B43">
        <v>40.299999999999997</v>
      </c>
      <c r="C43">
        <v>28.2</v>
      </c>
      <c r="D43">
        <v>9.6</v>
      </c>
      <c r="E43">
        <v>6.9</v>
      </c>
      <c r="F43">
        <v>0</v>
      </c>
      <c r="G43">
        <v>0</v>
      </c>
    </row>
    <row r="44" spans="1:7" ht="15" x14ac:dyDescent="0.25">
      <c r="A44" s="285" t="s">
        <v>101</v>
      </c>
      <c r="B44">
        <v>55.8</v>
      </c>
      <c r="C44">
        <v>71.7</v>
      </c>
      <c r="D44">
        <v>9.4</v>
      </c>
      <c r="E44">
        <v>5.4</v>
      </c>
      <c r="F44">
        <v>0</v>
      </c>
      <c r="G44">
        <v>0</v>
      </c>
    </row>
    <row r="45" spans="1:7" ht="15" x14ac:dyDescent="0.25">
      <c r="A45" s="285" t="s">
        <v>66</v>
      </c>
    </row>
    <row r="46" spans="1:7" ht="15" x14ac:dyDescent="0.25">
      <c r="A46" s="285" t="s">
        <v>102</v>
      </c>
      <c r="B46">
        <v>658</v>
      </c>
      <c r="C46">
        <v>492</v>
      </c>
      <c r="D46">
        <v>46.1</v>
      </c>
      <c r="E46">
        <v>0.1</v>
      </c>
      <c r="F46">
        <v>30</v>
      </c>
      <c r="G46">
        <v>0</v>
      </c>
    </row>
    <row r="47" spans="1:7" ht="15" x14ac:dyDescent="0.25">
      <c r="A47" s="285" t="s">
        <v>103</v>
      </c>
      <c r="B47">
        <v>84</v>
      </c>
      <c r="C47">
        <v>0</v>
      </c>
      <c r="D47">
        <v>46.1</v>
      </c>
      <c r="E47">
        <v>0</v>
      </c>
      <c r="F47">
        <v>0</v>
      </c>
      <c r="G47">
        <v>0</v>
      </c>
    </row>
    <row r="48" spans="1:7" ht="15" x14ac:dyDescent="0.25">
      <c r="A48" s="285" t="s">
        <v>104</v>
      </c>
      <c r="B48">
        <v>574</v>
      </c>
      <c r="C48">
        <v>492</v>
      </c>
      <c r="D48">
        <v>0</v>
      </c>
      <c r="E48">
        <v>0</v>
      </c>
      <c r="F48">
        <v>0</v>
      </c>
      <c r="G48">
        <v>0</v>
      </c>
    </row>
    <row r="49" spans="1:7" ht="15" x14ac:dyDescent="0.25">
      <c r="A49" s="285" t="s">
        <v>258</v>
      </c>
      <c r="B49">
        <v>0</v>
      </c>
      <c r="C49">
        <v>0</v>
      </c>
      <c r="D49">
        <v>0</v>
      </c>
      <c r="E49">
        <v>0.1</v>
      </c>
      <c r="F49">
        <v>0</v>
      </c>
      <c r="G49">
        <v>0</v>
      </c>
    </row>
    <row r="50" spans="1:7" ht="15" x14ac:dyDescent="0.25">
      <c r="A50" s="285" t="s">
        <v>107</v>
      </c>
      <c r="B50">
        <v>0</v>
      </c>
      <c r="C50">
        <v>0</v>
      </c>
      <c r="D50">
        <v>0</v>
      </c>
      <c r="E50">
        <v>0</v>
      </c>
      <c r="F50">
        <v>30</v>
      </c>
      <c r="G50">
        <v>0</v>
      </c>
    </row>
    <row r="51" spans="1:7" ht="15" x14ac:dyDescent="0.25">
      <c r="A51" s="285" t="s">
        <v>66</v>
      </c>
    </row>
    <row r="52" spans="1:7" ht="15" x14ac:dyDescent="0.25">
      <c r="A52" s="285" t="s">
        <v>108</v>
      </c>
      <c r="B52">
        <v>1740.9</v>
      </c>
      <c r="C52">
        <v>1616.3</v>
      </c>
      <c r="D52">
        <v>185.8</v>
      </c>
      <c r="E52">
        <v>165.8</v>
      </c>
      <c r="F52">
        <v>0</v>
      </c>
      <c r="G52">
        <v>0</v>
      </c>
    </row>
    <row r="53" spans="1:7" ht="15" x14ac:dyDescent="0.25">
      <c r="A53" s="285" t="s">
        <v>109</v>
      </c>
      <c r="B53">
        <v>6.6</v>
      </c>
      <c r="C53">
        <v>3.5</v>
      </c>
      <c r="D53">
        <v>3.2</v>
      </c>
      <c r="E53">
        <v>0</v>
      </c>
      <c r="F53">
        <v>0</v>
      </c>
      <c r="G53">
        <v>0</v>
      </c>
    </row>
    <row r="54" spans="1:7" ht="15" x14ac:dyDescent="0.25">
      <c r="A54" s="285" t="s">
        <v>111</v>
      </c>
      <c r="B54">
        <v>114.5</v>
      </c>
      <c r="C54">
        <v>67</v>
      </c>
      <c r="D54">
        <v>0</v>
      </c>
      <c r="E54">
        <v>0</v>
      </c>
      <c r="F54">
        <v>0</v>
      </c>
      <c r="G54">
        <v>0</v>
      </c>
    </row>
    <row r="55" spans="1:7" ht="15" x14ac:dyDescent="0.25">
      <c r="A55" s="285" t="s">
        <v>112</v>
      </c>
      <c r="B55">
        <v>35.6</v>
      </c>
      <c r="C55">
        <v>15.6</v>
      </c>
      <c r="D55">
        <v>5</v>
      </c>
      <c r="E55">
        <v>2.7</v>
      </c>
      <c r="F55">
        <v>0</v>
      </c>
      <c r="G55">
        <v>0</v>
      </c>
    </row>
    <row r="56" spans="1:7" ht="15" x14ac:dyDescent="0.25">
      <c r="A56" s="285" t="s">
        <v>113</v>
      </c>
      <c r="B56">
        <v>52.8</v>
      </c>
      <c r="C56">
        <v>29.6</v>
      </c>
      <c r="D56">
        <v>0</v>
      </c>
      <c r="E56">
        <v>0</v>
      </c>
      <c r="F56">
        <v>0</v>
      </c>
      <c r="G56">
        <v>0</v>
      </c>
    </row>
    <row r="57" spans="1:7" ht="15" x14ac:dyDescent="0.25">
      <c r="A57" s="285" t="s">
        <v>114</v>
      </c>
      <c r="B57">
        <v>25.6</v>
      </c>
      <c r="C57">
        <v>4</v>
      </c>
      <c r="D57">
        <v>0</v>
      </c>
      <c r="E57">
        <v>0</v>
      </c>
      <c r="F57">
        <v>0</v>
      </c>
      <c r="G57">
        <v>0</v>
      </c>
    </row>
    <row r="58" spans="1:7" ht="15" x14ac:dyDescent="0.25">
      <c r="A58" s="285" t="s">
        <v>115</v>
      </c>
      <c r="B58">
        <v>8</v>
      </c>
      <c r="C58">
        <v>3</v>
      </c>
      <c r="D58">
        <v>0</v>
      </c>
      <c r="E58">
        <v>0</v>
      </c>
      <c r="F58">
        <v>0</v>
      </c>
      <c r="G58">
        <v>0</v>
      </c>
    </row>
    <row r="59" spans="1:7" ht="15" x14ac:dyDescent="0.25">
      <c r="A59" s="285" t="s">
        <v>116</v>
      </c>
      <c r="B59">
        <v>6.8</v>
      </c>
      <c r="C59">
        <v>4.7</v>
      </c>
      <c r="D59">
        <v>0</v>
      </c>
      <c r="E59">
        <v>0</v>
      </c>
      <c r="F59">
        <v>0</v>
      </c>
      <c r="G59">
        <v>0</v>
      </c>
    </row>
    <row r="60" spans="1:7" ht="15" x14ac:dyDescent="0.25">
      <c r="A60" s="285" t="s">
        <v>117</v>
      </c>
      <c r="B60">
        <v>1463.7</v>
      </c>
      <c r="C60">
        <v>1455.2</v>
      </c>
      <c r="D60">
        <v>171.3</v>
      </c>
      <c r="E60">
        <v>163</v>
      </c>
      <c r="F60">
        <v>0</v>
      </c>
      <c r="G60">
        <v>0</v>
      </c>
    </row>
    <row r="61" spans="1:7" ht="15" x14ac:dyDescent="0.25">
      <c r="A61" s="285" t="s">
        <v>118</v>
      </c>
      <c r="B61">
        <v>12.3</v>
      </c>
      <c r="C61">
        <v>16.8</v>
      </c>
      <c r="D61">
        <v>6.3</v>
      </c>
      <c r="E61">
        <v>0</v>
      </c>
      <c r="F61">
        <v>0</v>
      </c>
      <c r="G61">
        <v>0</v>
      </c>
    </row>
    <row r="62" spans="1:7" ht="15" x14ac:dyDescent="0.25">
      <c r="A62" s="285" t="s">
        <v>119</v>
      </c>
      <c r="B62">
        <v>0</v>
      </c>
      <c r="C62">
        <v>7</v>
      </c>
      <c r="D62">
        <v>0</v>
      </c>
      <c r="E62">
        <v>0</v>
      </c>
      <c r="F62">
        <v>0</v>
      </c>
      <c r="G62">
        <v>0</v>
      </c>
    </row>
    <row r="63" spans="1:7" ht="15" x14ac:dyDescent="0.25">
      <c r="A63" s="285" t="s">
        <v>121</v>
      </c>
      <c r="B63">
        <v>15</v>
      </c>
      <c r="C63">
        <v>10</v>
      </c>
      <c r="D63">
        <v>0</v>
      </c>
      <c r="E63">
        <v>0</v>
      </c>
      <c r="F63">
        <v>0</v>
      </c>
      <c r="G63">
        <v>0</v>
      </c>
    </row>
    <row r="64" spans="1:7" ht="15" x14ac:dyDescent="0.25">
      <c r="A64" s="285" t="s">
        <v>62</v>
      </c>
      <c r="B64" t="s">
        <v>63</v>
      </c>
      <c r="C64" t="s">
        <v>64</v>
      </c>
      <c r="D64" t="s">
        <v>63</v>
      </c>
      <c r="E64" t="s">
        <v>63</v>
      </c>
      <c r="F64" t="s">
        <v>63</v>
      </c>
      <c r="G64" t="s">
        <v>65</v>
      </c>
    </row>
    <row r="65" spans="1:7" ht="15" x14ac:dyDescent="0.25">
      <c r="A65" s="285" t="s">
        <v>122</v>
      </c>
      <c r="B65">
        <v>17328.7</v>
      </c>
      <c r="C65">
        <v>15340.2</v>
      </c>
      <c r="D65">
        <v>945.1</v>
      </c>
      <c r="E65">
        <v>532.70000000000005</v>
      </c>
      <c r="F65">
        <v>30</v>
      </c>
      <c r="G65">
        <v>0</v>
      </c>
    </row>
    <row r="66" spans="1:7" ht="15" x14ac:dyDescent="0.25">
      <c r="A66" s="285" t="s">
        <v>123</v>
      </c>
      <c r="B66">
        <v>7453.6</v>
      </c>
      <c r="C66">
        <v>7319.5</v>
      </c>
      <c r="D66">
        <v>0</v>
      </c>
      <c r="E66">
        <v>0</v>
      </c>
      <c r="F66">
        <v>0</v>
      </c>
      <c r="G66">
        <v>0</v>
      </c>
    </row>
    <row r="67" spans="1:7" ht="15" x14ac:dyDescent="0.25">
      <c r="A67" s="285" t="s">
        <v>62</v>
      </c>
      <c r="B67" t="s">
        <v>63</v>
      </c>
      <c r="C67" t="s">
        <v>64</v>
      </c>
      <c r="D67" t="s">
        <v>63</v>
      </c>
      <c r="E67" t="s">
        <v>63</v>
      </c>
      <c r="F67" t="s">
        <v>63</v>
      </c>
      <c r="G67" t="s">
        <v>65</v>
      </c>
    </row>
    <row r="68" spans="1:7" ht="15" x14ac:dyDescent="0.25">
      <c r="A68" s="285" t="s">
        <v>124</v>
      </c>
      <c r="B68">
        <v>24782.3</v>
      </c>
      <c r="C68">
        <v>22659.7</v>
      </c>
      <c r="D68">
        <v>945.1</v>
      </c>
      <c r="E68">
        <v>532.70000000000005</v>
      </c>
      <c r="F68">
        <v>30</v>
      </c>
      <c r="G68">
        <v>0</v>
      </c>
    </row>
    <row r="69" spans="1:7" ht="15" x14ac:dyDescent="0.25">
      <c r="A69" s="285" t="s">
        <v>125</v>
      </c>
      <c r="B69" t="s">
        <v>42</v>
      </c>
      <c r="C69" t="s">
        <v>42</v>
      </c>
      <c r="D69">
        <v>6.3</v>
      </c>
      <c r="E69">
        <v>5.8</v>
      </c>
      <c r="F69" t="s">
        <v>42</v>
      </c>
      <c r="G69" t="s">
        <v>42</v>
      </c>
    </row>
    <row r="70" spans="1:7" ht="15" x14ac:dyDescent="0.25">
      <c r="A70" s="285" t="s">
        <v>126</v>
      </c>
      <c r="B70">
        <v>0.3</v>
      </c>
      <c r="C70">
        <v>0</v>
      </c>
      <c r="D70" t="s">
        <v>42</v>
      </c>
      <c r="E70" t="s">
        <v>42</v>
      </c>
      <c r="F70">
        <v>0</v>
      </c>
      <c r="G70">
        <v>0</v>
      </c>
    </row>
    <row r="71" spans="1:7" ht="15" x14ac:dyDescent="0.25">
      <c r="A71" s="285" t="s">
        <v>62</v>
      </c>
      <c r="B71" t="s">
        <v>63</v>
      </c>
      <c r="C71" t="s">
        <v>64</v>
      </c>
      <c r="D71" t="s">
        <v>63</v>
      </c>
      <c r="E71" t="s">
        <v>63</v>
      </c>
      <c r="F71" t="s">
        <v>63</v>
      </c>
      <c r="G71" t="s">
        <v>65</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9F17-6F3B-45ED-A05F-A537C4CC743B}">
  <dimension ref="A1:G71"/>
  <sheetViews>
    <sheetView topLeftCell="A10" workbookViewId="0">
      <selection activeCell="E26" sqref="E26"/>
    </sheetView>
  </sheetViews>
  <sheetFormatPr defaultRowHeight="13.2" x14ac:dyDescent="0.25"/>
  <cols>
    <col min="1" max="1" width="18.33203125" customWidth="1"/>
  </cols>
  <sheetData>
    <row r="1" spans="1:7" x14ac:dyDescent="0.25">
      <c r="A1" t="s">
        <v>47</v>
      </c>
    </row>
    <row r="2" spans="1:7" x14ac:dyDescent="0.25">
      <c r="A2" t="s">
        <v>48</v>
      </c>
    </row>
    <row r="3" spans="1:7" x14ac:dyDescent="0.25">
      <c r="A3" t="s">
        <v>314</v>
      </c>
    </row>
    <row r="4" spans="1:7" x14ac:dyDescent="0.25">
      <c r="A4" t="s">
        <v>50</v>
      </c>
    </row>
    <row r="5" spans="1:7" x14ac:dyDescent="0.25">
      <c r="A5" t="s">
        <v>51</v>
      </c>
    </row>
    <row r="6" spans="1:7" x14ac:dyDescent="0.25">
      <c r="A6" t="s">
        <v>52</v>
      </c>
    </row>
    <row r="7" spans="1:7" x14ac:dyDescent="0.25">
      <c r="A7" t="s">
        <v>128</v>
      </c>
    </row>
    <row r="8" spans="1:7" x14ac:dyDescent="0.25">
      <c r="A8" t="s">
        <v>52</v>
      </c>
    </row>
    <row r="9" spans="1:7" x14ac:dyDescent="0.25">
      <c r="A9" t="s">
        <v>56</v>
      </c>
      <c r="B9" t="s">
        <v>57</v>
      </c>
      <c r="C9" t="s">
        <v>58</v>
      </c>
      <c r="D9" t="s">
        <v>57</v>
      </c>
      <c r="E9" t="s">
        <v>59</v>
      </c>
      <c r="F9" t="s">
        <v>60</v>
      </c>
      <c r="G9" t="s">
        <v>61</v>
      </c>
    </row>
    <row r="10" spans="1:7" x14ac:dyDescent="0.25">
      <c r="A10" t="s">
        <v>62</v>
      </c>
      <c r="B10" t="s">
        <v>63</v>
      </c>
      <c r="C10" t="s">
        <v>64</v>
      </c>
      <c r="D10" t="s">
        <v>63</v>
      </c>
      <c r="E10" t="s">
        <v>63</v>
      </c>
      <c r="F10" t="s">
        <v>63</v>
      </c>
      <c r="G10" t="s">
        <v>65</v>
      </c>
    </row>
    <row r="11" spans="1:7" x14ac:dyDescent="0.25">
      <c r="A11" t="s">
        <v>66</v>
      </c>
    </row>
    <row r="12" spans="1:7" x14ac:dyDescent="0.25">
      <c r="A12" t="s">
        <v>67</v>
      </c>
      <c r="B12">
        <v>301</v>
      </c>
      <c r="C12">
        <v>440</v>
      </c>
      <c r="D12" t="s">
        <v>84</v>
      </c>
      <c r="E12">
        <v>0.2</v>
      </c>
      <c r="F12">
        <v>0</v>
      </c>
      <c r="G12">
        <v>0</v>
      </c>
    </row>
    <row r="13" spans="1:7" x14ac:dyDescent="0.25">
      <c r="A13" t="s">
        <v>253</v>
      </c>
      <c r="B13">
        <v>0</v>
      </c>
      <c r="C13">
        <v>0</v>
      </c>
      <c r="D13">
        <v>0</v>
      </c>
      <c r="E13">
        <v>0.1</v>
      </c>
      <c r="F13">
        <v>0</v>
      </c>
      <c r="G13">
        <v>0</v>
      </c>
    </row>
    <row r="14" spans="1:7" x14ac:dyDescent="0.25">
      <c r="A14" t="s">
        <v>69</v>
      </c>
      <c r="B14">
        <v>0</v>
      </c>
      <c r="C14">
        <v>32</v>
      </c>
      <c r="D14">
        <v>0</v>
      </c>
      <c r="E14">
        <v>0</v>
      </c>
      <c r="F14">
        <v>0</v>
      </c>
      <c r="G14">
        <v>0</v>
      </c>
    </row>
    <row r="15" spans="1:7" x14ac:dyDescent="0.25">
      <c r="A15" t="s">
        <v>70</v>
      </c>
      <c r="B15">
        <v>0</v>
      </c>
      <c r="C15">
        <v>0</v>
      </c>
      <c r="D15" t="s">
        <v>84</v>
      </c>
      <c r="E15" t="s">
        <v>84</v>
      </c>
      <c r="F15">
        <v>0</v>
      </c>
      <c r="G15">
        <v>0</v>
      </c>
    </row>
    <row r="16" spans="1:7" x14ac:dyDescent="0.25">
      <c r="A16" t="s">
        <v>71</v>
      </c>
      <c r="B16">
        <v>66</v>
      </c>
      <c r="C16">
        <v>323</v>
      </c>
      <c r="D16">
        <v>0</v>
      </c>
      <c r="E16">
        <v>0</v>
      </c>
      <c r="F16">
        <v>0</v>
      </c>
      <c r="G16">
        <v>0</v>
      </c>
    </row>
    <row r="17" spans="1:7" x14ac:dyDescent="0.25">
      <c r="A17" t="s">
        <v>72</v>
      </c>
      <c r="B17">
        <v>44</v>
      </c>
      <c r="C17">
        <v>25</v>
      </c>
      <c r="D17">
        <v>0</v>
      </c>
      <c r="E17">
        <v>0</v>
      </c>
      <c r="F17">
        <v>0</v>
      </c>
      <c r="G17">
        <v>0</v>
      </c>
    </row>
    <row r="18" spans="1:7" x14ac:dyDescent="0.25">
      <c r="A18" t="s">
        <v>73</v>
      </c>
      <c r="B18">
        <v>131</v>
      </c>
      <c r="C18">
        <v>60</v>
      </c>
      <c r="D18">
        <v>0</v>
      </c>
      <c r="E18">
        <v>0</v>
      </c>
      <c r="F18">
        <v>0</v>
      </c>
      <c r="G18">
        <v>0</v>
      </c>
    </row>
    <row r="19" spans="1:7" x14ac:dyDescent="0.25">
      <c r="A19" t="s">
        <v>74</v>
      </c>
      <c r="B19">
        <v>60</v>
      </c>
      <c r="C19">
        <v>0</v>
      </c>
      <c r="D19">
        <v>0</v>
      </c>
      <c r="E19">
        <v>0</v>
      </c>
      <c r="F19">
        <v>0</v>
      </c>
      <c r="G19">
        <v>0</v>
      </c>
    </row>
    <row r="20" spans="1:7" x14ac:dyDescent="0.25">
      <c r="A20" t="s">
        <v>66</v>
      </c>
    </row>
    <row r="21" spans="1:7" x14ac:dyDescent="0.25">
      <c r="A21" t="s">
        <v>75</v>
      </c>
      <c r="B21">
        <v>31</v>
      </c>
      <c r="C21">
        <v>115.3</v>
      </c>
      <c r="D21">
        <v>0</v>
      </c>
      <c r="E21">
        <v>0</v>
      </c>
      <c r="F21">
        <v>0</v>
      </c>
      <c r="G21">
        <v>0</v>
      </c>
    </row>
    <row r="22" spans="1:7" x14ac:dyDescent="0.25">
      <c r="A22" t="s">
        <v>76</v>
      </c>
      <c r="B22">
        <v>31</v>
      </c>
      <c r="C22">
        <v>0</v>
      </c>
      <c r="D22">
        <v>0</v>
      </c>
      <c r="E22">
        <v>0</v>
      </c>
      <c r="F22">
        <v>0</v>
      </c>
      <c r="G22">
        <v>0</v>
      </c>
    </row>
    <row r="23" spans="1:7" x14ac:dyDescent="0.25">
      <c r="A23" t="s">
        <v>77</v>
      </c>
      <c r="B23">
        <v>0</v>
      </c>
      <c r="C23">
        <v>115.3</v>
      </c>
      <c r="D23">
        <v>0</v>
      </c>
      <c r="E23">
        <v>0</v>
      </c>
      <c r="F23">
        <v>0</v>
      </c>
      <c r="G23">
        <v>0</v>
      </c>
    </row>
    <row r="24" spans="1:7" x14ac:dyDescent="0.25">
      <c r="A24" t="s">
        <v>66</v>
      </c>
    </row>
    <row r="25" spans="1:7" x14ac:dyDescent="0.25">
      <c r="A25" t="s">
        <v>78</v>
      </c>
      <c r="B25">
        <v>526.9</v>
      </c>
      <c r="C25">
        <v>501.3</v>
      </c>
      <c r="D25">
        <v>4.4000000000000004</v>
      </c>
      <c r="E25">
        <v>4.4000000000000004</v>
      </c>
      <c r="F25">
        <v>0</v>
      </c>
      <c r="G25">
        <v>0</v>
      </c>
    </row>
    <row r="26" spans="1:7" x14ac:dyDescent="0.25">
      <c r="A26" t="s">
        <v>66</v>
      </c>
    </row>
    <row r="27" spans="1:7" x14ac:dyDescent="0.25">
      <c r="A27" t="s">
        <v>79</v>
      </c>
      <c r="B27">
        <v>374.9</v>
      </c>
      <c r="C27">
        <v>586.9</v>
      </c>
      <c r="D27">
        <v>3.3</v>
      </c>
      <c r="E27">
        <v>5</v>
      </c>
      <c r="F27">
        <v>0</v>
      </c>
      <c r="G27">
        <v>0</v>
      </c>
    </row>
    <row r="28" spans="1:7" x14ac:dyDescent="0.25">
      <c r="A28" t="s">
        <v>66</v>
      </c>
    </row>
    <row r="29" spans="1:7" x14ac:dyDescent="0.25">
      <c r="A29" t="s">
        <v>80</v>
      </c>
      <c r="B29">
        <v>13006</v>
      </c>
      <c r="C29">
        <v>10227.700000000001</v>
      </c>
      <c r="D29">
        <v>167</v>
      </c>
      <c r="E29">
        <v>139.80000000000001</v>
      </c>
      <c r="F29">
        <v>0</v>
      </c>
      <c r="G29">
        <v>0</v>
      </c>
    </row>
    <row r="30" spans="1:7" x14ac:dyDescent="0.25">
      <c r="A30" t="s">
        <v>66</v>
      </c>
    </row>
    <row r="31" spans="1:7" x14ac:dyDescent="0.25">
      <c r="A31" t="s">
        <v>81</v>
      </c>
      <c r="B31">
        <v>725.6</v>
      </c>
      <c r="C31">
        <v>798.8</v>
      </c>
      <c r="D31">
        <v>157</v>
      </c>
      <c r="E31">
        <v>27.4</v>
      </c>
      <c r="F31">
        <v>0</v>
      </c>
      <c r="G31">
        <v>0</v>
      </c>
    </row>
    <row r="32" spans="1:7" x14ac:dyDescent="0.25">
      <c r="A32" t="s">
        <v>82</v>
      </c>
      <c r="B32">
        <v>0.3</v>
      </c>
      <c r="C32">
        <v>0</v>
      </c>
      <c r="D32">
        <v>0</v>
      </c>
      <c r="E32">
        <v>0</v>
      </c>
      <c r="F32">
        <v>0</v>
      </c>
      <c r="G32">
        <v>0</v>
      </c>
    </row>
    <row r="33" spans="1:7" x14ac:dyDescent="0.25">
      <c r="A33" t="s">
        <v>83</v>
      </c>
      <c r="B33">
        <v>110</v>
      </c>
      <c r="C33">
        <v>110</v>
      </c>
      <c r="D33">
        <v>0</v>
      </c>
      <c r="E33">
        <v>0</v>
      </c>
      <c r="F33">
        <v>0</v>
      </c>
      <c r="G33">
        <v>0</v>
      </c>
    </row>
    <row r="34" spans="1:7" x14ac:dyDescent="0.25">
      <c r="A34" t="s">
        <v>86</v>
      </c>
      <c r="B34">
        <v>1</v>
      </c>
      <c r="C34">
        <v>0</v>
      </c>
      <c r="D34">
        <v>0</v>
      </c>
      <c r="E34">
        <v>0</v>
      </c>
      <c r="F34">
        <v>0</v>
      </c>
      <c r="G34">
        <v>0</v>
      </c>
    </row>
    <row r="35" spans="1:7" x14ac:dyDescent="0.25">
      <c r="A35" t="s">
        <v>87</v>
      </c>
      <c r="B35">
        <v>0.2</v>
      </c>
      <c r="C35">
        <v>66.400000000000006</v>
      </c>
      <c r="D35" t="s">
        <v>84</v>
      </c>
      <c r="E35">
        <v>0</v>
      </c>
      <c r="F35">
        <v>0</v>
      </c>
      <c r="G35">
        <v>0</v>
      </c>
    </row>
    <row r="36" spans="1:7" x14ac:dyDescent="0.25">
      <c r="A36" t="s">
        <v>88</v>
      </c>
      <c r="B36">
        <v>93</v>
      </c>
      <c r="C36">
        <v>131.80000000000001</v>
      </c>
      <c r="D36">
        <v>71.8</v>
      </c>
      <c r="E36">
        <v>11.1</v>
      </c>
      <c r="F36">
        <v>0</v>
      </c>
      <c r="G36">
        <v>0</v>
      </c>
    </row>
    <row r="37" spans="1:7" x14ac:dyDescent="0.25">
      <c r="A37" t="s">
        <v>91</v>
      </c>
      <c r="B37">
        <v>36.5</v>
      </c>
      <c r="C37">
        <v>30.1</v>
      </c>
      <c r="D37">
        <v>2.2999999999999998</v>
      </c>
      <c r="E37">
        <v>1.6</v>
      </c>
      <c r="F37">
        <v>0</v>
      </c>
      <c r="G37">
        <v>0</v>
      </c>
    </row>
    <row r="38" spans="1:7" x14ac:dyDescent="0.25">
      <c r="A38" t="s">
        <v>93</v>
      </c>
      <c r="B38">
        <v>46.4</v>
      </c>
      <c r="C38">
        <v>62.9</v>
      </c>
      <c r="D38">
        <v>0.6</v>
      </c>
      <c r="E38">
        <v>7.5</v>
      </c>
      <c r="F38">
        <v>0</v>
      </c>
      <c r="G38">
        <v>0</v>
      </c>
    </row>
    <row r="39" spans="1:7" x14ac:dyDescent="0.25">
      <c r="A39" t="s">
        <v>95</v>
      </c>
      <c r="B39">
        <v>297</v>
      </c>
      <c r="C39">
        <v>306</v>
      </c>
      <c r="D39">
        <v>70.8</v>
      </c>
      <c r="E39">
        <v>0</v>
      </c>
      <c r="F39">
        <v>0</v>
      </c>
      <c r="G39">
        <v>0</v>
      </c>
    </row>
    <row r="40" spans="1:7" x14ac:dyDescent="0.25">
      <c r="A40" t="s">
        <v>96</v>
      </c>
      <c r="B40">
        <v>5.8</v>
      </c>
      <c r="C40">
        <v>6.8</v>
      </c>
      <c r="D40">
        <v>0.3</v>
      </c>
      <c r="E40">
        <v>1.7</v>
      </c>
      <c r="F40">
        <v>0</v>
      </c>
      <c r="G40">
        <v>0</v>
      </c>
    </row>
    <row r="41" spans="1:7" x14ac:dyDescent="0.25">
      <c r="A41" t="s">
        <v>98</v>
      </c>
      <c r="B41">
        <v>40</v>
      </c>
      <c r="C41">
        <v>0.2</v>
      </c>
      <c r="D41">
        <v>0</v>
      </c>
      <c r="E41">
        <v>0</v>
      </c>
      <c r="F41">
        <v>0</v>
      </c>
      <c r="G41">
        <v>0</v>
      </c>
    </row>
    <row r="42" spans="1:7" x14ac:dyDescent="0.25">
      <c r="A42" t="s">
        <v>99</v>
      </c>
      <c r="B42">
        <v>4.4000000000000004</v>
      </c>
      <c r="C42">
        <v>0.3</v>
      </c>
      <c r="D42">
        <v>0</v>
      </c>
      <c r="E42">
        <v>0.3</v>
      </c>
      <c r="F42">
        <v>0</v>
      </c>
      <c r="G42">
        <v>0</v>
      </c>
    </row>
    <row r="43" spans="1:7" x14ac:dyDescent="0.25">
      <c r="A43" t="s">
        <v>100</v>
      </c>
      <c r="B43">
        <v>39.200000000000003</v>
      </c>
      <c r="C43">
        <v>24.2</v>
      </c>
      <c r="D43">
        <v>4.9000000000000004</v>
      </c>
      <c r="E43">
        <v>1.8</v>
      </c>
      <c r="F43">
        <v>0</v>
      </c>
      <c r="G43">
        <v>0</v>
      </c>
    </row>
    <row r="44" spans="1:7" x14ac:dyDescent="0.25">
      <c r="A44" t="s">
        <v>101</v>
      </c>
      <c r="B44">
        <v>51.7</v>
      </c>
      <c r="C44">
        <v>60.2</v>
      </c>
      <c r="D44">
        <v>6.3</v>
      </c>
      <c r="E44">
        <v>3.5</v>
      </c>
      <c r="F44">
        <v>0</v>
      </c>
      <c r="G44">
        <v>0</v>
      </c>
    </row>
    <row r="45" spans="1:7" x14ac:dyDescent="0.25">
      <c r="A45" t="s">
        <v>66</v>
      </c>
    </row>
    <row r="46" spans="1:7" x14ac:dyDescent="0.25">
      <c r="A46" t="s">
        <v>102</v>
      </c>
      <c r="B46">
        <v>484</v>
      </c>
      <c r="C46">
        <v>434.1</v>
      </c>
      <c r="D46">
        <v>46.1</v>
      </c>
      <c r="E46">
        <v>0</v>
      </c>
      <c r="F46">
        <v>30</v>
      </c>
      <c r="G46">
        <v>0</v>
      </c>
    </row>
    <row r="47" spans="1:7" x14ac:dyDescent="0.25">
      <c r="A47" t="s">
        <v>103</v>
      </c>
      <c r="B47">
        <v>84</v>
      </c>
      <c r="C47">
        <v>0</v>
      </c>
      <c r="D47">
        <v>46.1</v>
      </c>
      <c r="E47">
        <v>0</v>
      </c>
      <c r="F47">
        <v>0</v>
      </c>
      <c r="G47">
        <v>0</v>
      </c>
    </row>
    <row r="48" spans="1:7" x14ac:dyDescent="0.25">
      <c r="A48" t="s">
        <v>104</v>
      </c>
      <c r="B48">
        <v>400</v>
      </c>
      <c r="C48">
        <v>434</v>
      </c>
      <c r="D48">
        <v>0</v>
      </c>
      <c r="E48">
        <v>0</v>
      </c>
      <c r="F48">
        <v>0</v>
      </c>
      <c r="G48">
        <v>0</v>
      </c>
    </row>
    <row r="49" spans="1:7" x14ac:dyDescent="0.25">
      <c r="A49" t="s">
        <v>258</v>
      </c>
      <c r="B49">
        <v>0</v>
      </c>
      <c r="C49">
        <v>0.1</v>
      </c>
      <c r="D49">
        <v>0</v>
      </c>
      <c r="E49">
        <v>0</v>
      </c>
      <c r="F49">
        <v>0</v>
      </c>
      <c r="G49">
        <v>0</v>
      </c>
    </row>
    <row r="50" spans="1:7" x14ac:dyDescent="0.25">
      <c r="A50" t="s">
        <v>107</v>
      </c>
      <c r="B50">
        <v>0</v>
      </c>
      <c r="C50">
        <v>0</v>
      </c>
      <c r="D50">
        <v>0</v>
      </c>
      <c r="E50">
        <v>0</v>
      </c>
      <c r="F50">
        <v>30</v>
      </c>
      <c r="G50">
        <v>0</v>
      </c>
    </row>
    <row r="51" spans="1:7" x14ac:dyDescent="0.25">
      <c r="A51" t="s">
        <v>66</v>
      </c>
    </row>
    <row r="52" spans="1:7" x14ac:dyDescent="0.25">
      <c r="A52" t="s">
        <v>108</v>
      </c>
      <c r="B52">
        <v>1770.9</v>
      </c>
      <c r="C52">
        <v>1606.8</v>
      </c>
      <c r="D52">
        <v>44.8</v>
      </c>
      <c r="E52">
        <v>81.5</v>
      </c>
      <c r="F52">
        <v>0</v>
      </c>
      <c r="G52">
        <v>0</v>
      </c>
    </row>
    <row r="53" spans="1:7" x14ac:dyDescent="0.25">
      <c r="A53" t="s">
        <v>109</v>
      </c>
      <c r="B53">
        <v>6.6</v>
      </c>
      <c r="C53">
        <v>3.5</v>
      </c>
      <c r="D53">
        <v>3.2</v>
      </c>
      <c r="E53">
        <v>0</v>
      </c>
      <c r="F53">
        <v>0</v>
      </c>
      <c r="G53">
        <v>0</v>
      </c>
    </row>
    <row r="54" spans="1:7" x14ac:dyDescent="0.25">
      <c r="A54" t="s">
        <v>111</v>
      </c>
      <c r="B54">
        <v>99</v>
      </c>
      <c r="C54">
        <v>67</v>
      </c>
      <c r="D54">
        <v>0</v>
      </c>
      <c r="E54">
        <v>0</v>
      </c>
      <c r="F54">
        <v>0</v>
      </c>
      <c r="G54">
        <v>0</v>
      </c>
    </row>
    <row r="55" spans="1:7" x14ac:dyDescent="0.25">
      <c r="A55" t="s">
        <v>112</v>
      </c>
      <c r="B55">
        <v>13.2</v>
      </c>
      <c r="C55">
        <v>8.6</v>
      </c>
      <c r="D55">
        <v>2.4</v>
      </c>
      <c r="E55">
        <v>2.2999999999999998</v>
      </c>
      <c r="F55">
        <v>0</v>
      </c>
      <c r="G55">
        <v>0</v>
      </c>
    </row>
    <row r="56" spans="1:7" x14ac:dyDescent="0.25">
      <c r="A56" t="s">
        <v>113</v>
      </c>
      <c r="B56">
        <v>53</v>
      </c>
      <c r="C56">
        <v>29.6</v>
      </c>
      <c r="D56">
        <v>0</v>
      </c>
      <c r="E56">
        <v>0</v>
      </c>
      <c r="F56">
        <v>0</v>
      </c>
      <c r="G56">
        <v>0</v>
      </c>
    </row>
    <row r="57" spans="1:7" x14ac:dyDescent="0.25">
      <c r="A57" t="s">
        <v>114</v>
      </c>
      <c r="B57">
        <v>25.6</v>
      </c>
      <c r="C57">
        <v>4</v>
      </c>
      <c r="D57">
        <v>0</v>
      </c>
      <c r="E57">
        <v>0</v>
      </c>
      <c r="F57">
        <v>0</v>
      </c>
      <c r="G57">
        <v>0</v>
      </c>
    </row>
    <row r="58" spans="1:7" x14ac:dyDescent="0.25">
      <c r="A58" t="s">
        <v>115</v>
      </c>
      <c r="B58">
        <v>8</v>
      </c>
      <c r="C58">
        <v>2</v>
      </c>
      <c r="D58">
        <v>0</v>
      </c>
      <c r="E58">
        <v>0</v>
      </c>
      <c r="F58">
        <v>0</v>
      </c>
      <c r="G58">
        <v>0</v>
      </c>
    </row>
    <row r="59" spans="1:7" x14ac:dyDescent="0.25">
      <c r="A59" t="s">
        <v>116</v>
      </c>
      <c r="B59">
        <v>6.8</v>
      </c>
      <c r="C59">
        <v>4.7</v>
      </c>
      <c r="D59">
        <v>0</v>
      </c>
      <c r="E59">
        <v>0</v>
      </c>
      <c r="F59">
        <v>0</v>
      </c>
      <c r="G59">
        <v>0</v>
      </c>
    </row>
    <row r="60" spans="1:7" x14ac:dyDescent="0.25">
      <c r="A60" t="s">
        <v>117</v>
      </c>
      <c r="B60">
        <v>1531.4</v>
      </c>
      <c r="C60">
        <v>1453.7</v>
      </c>
      <c r="D60">
        <v>32.9</v>
      </c>
      <c r="E60">
        <v>79.2</v>
      </c>
      <c r="F60">
        <v>0</v>
      </c>
      <c r="G60">
        <v>0</v>
      </c>
    </row>
    <row r="61" spans="1:7" x14ac:dyDescent="0.25">
      <c r="A61" t="s">
        <v>118</v>
      </c>
      <c r="B61">
        <v>12.3</v>
      </c>
      <c r="C61">
        <v>16.8</v>
      </c>
      <c r="D61">
        <v>6.3</v>
      </c>
      <c r="E61">
        <v>0</v>
      </c>
      <c r="F61">
        <v>0</v>
      </c>
      <c r="G61">
        <v>0</v>
      </c>
    </row>
    <row r="62" spans="1:7" x14ac:dyDescent="0.25">
      <c r="A62" t="s">
        <v>119</v>
      </c>
      <c r="B62">
        <v>0</v>
      </c>
      <c r="C62">
        <v>7</v>
      </c>
      <c r="D62">
        <v>0</v>
      </c>
      <c r="E62">
        <v>0</v>
      </c>
      <c r="F62">
        <v>0</v>
      </c>
      <c r="G62">
        <v>0</v>
      </c>
    </row>
    <row r="63" spans="1:7" x14ac:dyDescent="0.25">
      <c r="A63" t="s">
        <v>121</v>
      </c>
      <c r="B63">
        <v>15</v>
      </c>
      <c r="C63">
        <v>10</v>
      </c>
      <c r="D63">
        <v>0</v>
      </c>
      <c r="E63">
        <v>0</v>
      </c>
      <c r="F63">
        <v>0</v>
      </c>
      <c r="G63">
        <v>0</v>
      </c>
    </row>
    <row r="64" spans="1:7" x14ac:dyDescent="0.25">
      <c r="A64" t="s">
        <v>62</v>
      </c>
      <c r="B64" t="s">
        <v>63</v>
      </c>
      <c r="C64" t="s">
        <v>64</v>
      </c>
      <c r="D64" t="s">
        <v>63</v>
      </c>
      <c r="E64" t="s">
        <v>63</v>
      </c>
      <c r="F64" t="s">
        <v>63</v>
      </c>
      <c r="G64" t="s">
        <v>65</v>
      </c>
    </row>
    <row r="65" spans="1:7" x14ac:dyDescent="0.25">
      <c r="A65" t="s">
        <v>122</v>
      </c>
      <c r="B65">
        <v>17220.2</v>
      </c>
      <c r="C65">
        <v>14710.9</v>
      </c>
      <c r="D65">
        <v>422.5</v>
      </c>
      <c r="E65">
        <v>258.3</v>
      </c>
      <c r="F65">
        <v>30</v>
      </c>
      <c r="G65">
        <v>0</v>
      </c>
    </row>
    <row r="66" spans="1:7" x14ac:dyDescent="0.25">
      <c r="A66" t="s">
        <v>123</v>
      </c>
      <c r="B66">
        <v>7638.3</v>
      </c>
      <c r="C66">
        <v>7320.3</v>
      </c>
      <c r="D66">
        <v>0</v>
      </c>
      <c r="E66">
        <v>0</v>
      </c>
      <c r="F66">
        <v>0</v>
      </c>
      <c r="G66">
        <v>0</v>
      </c>
    </row>
    <row r="67" spans="1:7" x14ac:dyDescent="0.25">
      <c r="A67" t="s">
        <v>62</v>
      </c>
      <c r="B67" t="s">
        <v>63</v>
      </c>
      <c r="C67" t="s">
        <v>64</v>
      </c>
      <c r="D67" t="s">
        <v>63</v>
      </c>
      <c r="E67" t="s">
        <v>63</v>
      </c>
      <c r="F67" t="s">
        <v>63</v>
      </c>
      <c r="G67" t="s">
        <v>65</v>
      </c>
    </row>
    <row r="68" spans="1:7" x14ac:dyDescent="0.25">
      <c r="A68" t="s">
        <v>124</v>
      </c>
      <c r="B68">
        <v>24858.5</v>
      </c>
      <c r="C68">
        <v>22031.200000000001</v>
      </c>
      <c r="D68">
        <v>422.5</v>
      </c>
      <c r="E68">
        <v>258.3</v>
      </c>
      <c r="F68">
        <v>30</v>
      </c>
      <c r="G68">
        <v>0</v>
      </c>
    </row>
    <row r="69" spans="1:7" x14ac:dyDescent="0.25">
      <c r="A69" t="s">
        <v>125</v>
      </c>
      <c r="B69" t="s">
        <v>42</v>
      </c>
      <c r="C69" t="s">
        <v>42</v>
      </c>
      <c r="D69">
        <v>6.3</v>
      </c>
      <c r="E69">
        <v>5.8</v>
      </c>
      <c r="F69" t="s">
        <v>42</v>
      </c>
      <c r="G69" t="s">
        <v>42</v>
      </c>
    </row>
    <row r="70" spans="1:7" x14ac:dyDescent="0.25">
      <c r="A70" t="s">
        <v>126</v>
      </c>
      <c r="B70">
        <v>0.3</v>
      </c>
      <c r="C70">
        <v>0</v>
      </c>
      <c r="D70" t="s">
        <v>42</v>
      </c>
      <c r="E70" t="s">
        <v>42</v>
      </c>
      <c r="F70">
        <v>0</v>
      </c>
      <c r="G70">
        <v>0</v>
      </c>
    </row>
    <row r="71" spans="1:7" x14ac:dyDescent="0.25">
      <c r="A71" t="s">
        <v>62</v>
      </c>
      <c r="B71" t="s">
        <v>63</v>
      </c>
      <c r="C71" t="s">
        <v>64</v>
      </c>
      <c r="D71" t="s">
        <v>63</v>
      </c>
      <c r="E71" t="s">
        <v>63</v>
      </c>
      <c r="F71" t="s">
        <v>63</v>
      </c>
      <c r="G71" t="s">
        <v>65</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BE12-61EB-4E95-A92E-6247525F07BA}">
  <dimension ref="A1:G69"/>
  <sheetViews>
    <sheetView topLeftCell="A10" workbookViewId="0">
      <selection activeCell="N20" sqref="N20"/>
    </sheetView>
  </sheetViews>
  <sheetFormatPr defaultRowHeight="13.2" x14ac:dyDescent="0.25"/>
  <cols>
    <col min="1" max="1" width="23.5546875" customWidth="1"/>
  </cols>
  <sheetData>
    <row r="1" spans="1:7" x14ac:dyDescent="0.25">
      <c r="A1" t="s">
        <v>47</v>
      </c>
    </row>
    <row r="2" spans="1:7" x14ac:dyDescent="0.25">
      <c r="A2" t="s">
        <v>48</v>
      </c>
    </row>
    <row r="3" spans="1:7" x14ac:dyDescent="0.25">
      <c r="A3" t="s">
        <v>315</v>
      </c>
    </row>
    <row r="4" spans="1:7" x14ac:dyDescent="0.25">
      <c r="A4" t="s">
        <v>50</v>
      </c>
    </row>
    <row r="5" spans="1:7" x14ac:dyDescent="0.25">
      <c r="A5" t="s">
        <v>51</v>
      </c>
    </row>
    <row r="6" spans="1:7" x14ac:dyDescent="0.25">
      <c r="A6" t="s">
        <v>52</v>
      </c>
    </row>
    <row r="7" spans="1:7" x14ac:dyDescent="0.25">
      <c r="A7" t="s">
        <v>128</v>
      </c>
    </row>
    <row r="8" spans="1:7" x14ac:dyDescent="0.25">
      <c r="A8" t="s">
        <v>52</v>
      </c>
    </row>
    <row r="9" spans="1:7" x14ac:dyDescent="0.25">
      <c r="A9" t="s">
        <v>56</v>
      </c>
      <c r="B9" t="s">
        <v>57</v>
      </c>
      <c r="C9" t="s">
        <v>58</v>
      </c>
      <c r="D9" t="s">
        <v>57</v>
      </c>
      <c r="E9" t="s">
        <v>59</v>
      </c>
      <c r="F9" t="s">
        <v>60</v>
      </c>
      <c r="G9" t="s">
        <v>61</v>
      </c>
    </row>
    <row r="10" spans="1:7" x14ac:dyDescent="0.25">
      <c r="A10" t="s">
        <v>62</v>
      </c>
      <c r="B10" t="s">
        <v>63</v>
      </c>
      <c r="C10" t="s">
        <v>64</v>
      </c>
      <c r="D10" t="s">
        <v>63</v>
      </c>
      <c r="E10" t="s">
        <v>63</v>
      </c>
      <c r="F10" t="s">
        <v>63</v>
      </c>
      <c r="G10" t="s">
        <v>65</v>
      </c>
    </row>
    <row r="11" spans="1:7" x14ac:dyDescent="0.25">
      <c r="A11" t="s">
        <v>66</v>
      </c>
    </row>
    <row r="12" spans="1:7" x14ac:dyDescent="0.25">
      <c r="A12" t="s">
        <v>67</v>
      </c>
      <c r="B12">
        <v>301</v>
      </c>
      <c r="C12">
        <v>440</v>
      </c>
      <c r="D12">
        <v>0</v>
      </c>
      <c r="E12">
        <v>0</v>
      </c>
      <c r="F12">
        <v>0</v>
      </c>
      <c r="G12">
        <v>0</v>
      </c>
    </row>
    <row r="13" spans="1:7" x14ac:dyDescent="0.25">
      <c r="A13" t="s">
        <v>69</v>
      </c>
      <c r="B13">
        <v>0</v>
      </c>
      <c r="C13">
        <v>32</v>
      </c>
      <c r="D13">
        <v>0</v>
      </c>
      <c r="E13">
        <v>0</v>
      </c>
      <c r="F13">
        <v>0</v>
      </c>
      <c r="G13">
        <v>0</v>
      </c>
    </row>
    <row r="14" spans="1:7" x14ac:dyDescent="0.25">
      <c r="A14" t="s">
        <v>71</v>
      </c>
      <c r="B14">
        <v>66</v>
      </c>
      <c r="C14">
        <v>323</v>
      </c>
      <c r="D14">
        <v>0</v>
      </c>
      <c r="E14">
        <v>0</v>
      </c>
      <c r="F14">
        <v>0</v>
      </c>
      <c r="G14">
        <v>0</v>
      </c>
    </row>
    <row r="15" spans="1:7" x14ac:dyDescent="0.25">
      <c r="A15" t="s">
        <v>72</v>
      </c>
      <c r="B15">
        <v>44</v>
      </c>
      <c r="C15">
        <v>25</v>
      </c>
      <c r="D15">
        <v>0</v>
      </c>
      <c r="E15">
        <v>0</v>
      </c>
      <c r="F15">
        <v>0</v>
      </c>
      <c r="G15">
        <v>0</v>
      </c>
    </row>
    <row r="16" spans="1:7" x14ac:dyDescent="0.25">
      <c r="A16" t="s">
        <v>73</v>
      </c>
      <c r="B16">
        <v>131</v>
      </c>
      <c r="C16">
        <v>60</v>
      </c>
      <c r="D16">
        <v>0</v>
      </c>
      <c r="E16">
        <v>0</v>
      </c>
      <c r="F16">
        <v>0</v>
      </c>
      <c r="G16">
        <v>0</v>
      </c>
    </row>
    <row r="17" spans="1:7" x14ac:dyDescent="0.25">
      <c r="A17" t="s">
        <v>74</v>
      </c>
      <c r="B17">
        <v>60</v>
      </c>
      <c r="C17">
        <v>0</v>
      </c>
      <c r="D17">
        <v>0</v>
      </c>
      <c r="E17">
        <v>0</v>
      </c>
      <c r="F17">
        <v>0</v>
      </c>
      <c r="G17">
        <v>0</v>
      </c>
    </row>
    <row r="18" spans="1:7" x14ac:dyDescent="0.25">
      <c r="A18" t="s">
        <v>66</v>
      </c>
    </row>
    <row r="19" spans="1:7" x14ac:dyDescent="0.25">
      <c r="A19" t="s">
        <v>75</v>
      </c>
      <c r="B19">
        <v>31</v>
      </c>
      <c r="C19">
        <v>115.3</v>
      </c>
      <c r="D19">
        <v>0</v>
      </c>
      <c r="E19">
        <v>0</v>
      </c>
      <c r="F19">
        <v>0</v>
      </c>
      <c r="G19">
        <v>0</v>
      </c>
    </row>
    <row r="20" spans="1:7" x14ac:dyDescent="0.25">
      <c r="A20" t="s">
        <v>76</v>
      </c>
      <c r="B20">
        <v>31</v>
      </c>
      <c r="C20">
        <v>0</v>
      </c>
      <c r="D20">
        <v>0</v>
      </c>
      <c r="E20">
        <v>0</v>
      </c>
      <c r="F20">
        <v>0</v>
      </c>
      <c r="G20">
        <v>0</v>
      </c>
    </row>
    <row r="21" spans="1:7" x14ac:dyDescent="0.25">
      <c r="A21" t="s">
        <v>77</v>
      </c>
      <c r="B21">
        <v>0</v>
      </c>
      <c r="C21">
        <v>115.3</v>
      </c>
      <c r="D21">
        <v>0</v>
      </c>
      <c r="E21">
        <v>0</v>
      </c>
      <c r="F21">
        <v>0</v>
      </c>
      <c r="G21">
        <v>0</v>
      </c>
    </row>
    <row r="22" spans="1:7" x14ac:dyDescent="0.25">
      <c r="A22" t="s">
        <v>66</v>
      </c>
    </row>
    <row r="23" spans="1:7" x14ac:dyDescent="0.25">
      <c r="A23" t="s">
        <v>78</v>
      </c>
      <c r="B23">
        <v>481.4</v>
      </c>
      <c r="C23">
        <v>501.3</v>
      </c>
      <c r="D23">
        <v>0.2</v>
      </c>
      <c r="E23">
        <v>0.3</v>
      </c>
      <c r="F23">
        <v>0</v>
      </c>
      <c r="G23">
        <v>0</v>
      </c>
    </row>
    <row r="24" spans="1:7" x14ac:dyDescent="0.25">
      <c r="A24" t="s">
        <v>66</v>
      </c>
    </row>
    <row r="25" spans="1:7" x14ac:dyDescent="0.25">
      <c r="A25" t="s">
        <v>79</v>
      </c>
      <c r="B25">
        <v>273.89999999999998</v>
      </c>
      <c r="C25">
        <v>571.5</v>
      </c>
      <c r="D25">
        <v>0</v>
      </c>
      <c r="E25">
        <v>0</v>
      </c>
      <c r="F25">
        <v>0</v>
      </c>
      <c r="G25">
        <v>0</v>
      </c>
    </row>
    <row r="26" spans="1:7" x14ac:dyDescent="0.25">
      <c r="A26" t="s">
        <v>66</v>
      </c>
    </row>
    <row r="27" spans="1:7" x14ac:dyDescent="0.25">
      <c r="A27" t="s">
        <v>80</v>
      </c>
      <c r="B27">
        <v>12731.2</v>
      </c>
      <c r="C27">
        <v>9422.2999999999993</v>
      </c>
      <c r="D27">
        <v>0</v>
      </c>
      <c r="E27">
        <v>0</v>
      </c>
      <c r="F27">
        <v>0</v>
      </c>
      <c r="G27">
        <v>0</v>
      </c>
    </row>
    <row r="28" spans="1:7" x14ac:dyDescent="0.25">
      <c r="A28" t="s">
        <v>66</v>
      </c>
    </row>
    <row r="29" spans="1:7" x14ac:dyDescent="0.25">
      <c r="A29" t="s">
        <v>81</v>
      </c>
      <c r="B29">
        <v>823.6</v>
      </c>
      <c r="C29">
        <v>790.7</v>
      </c>
      <c r="D29">
        <v>0.1</v>
      </c>
      <c r="E29">
        <v>3.1</v>
      </c>
      <c r="F29">
        <v>0</v>
      </c>
      <c r="G29">
        <v>0</v>
      </c>
    </row>
    <row r="30" spans="1:7" x14ac:dyDescent="0.25">
      <c r="A30" t="s">
        <v>82</v>
      </c>
      <c r="B30">
        <v>0.3</v>
      </c>
      <c r="C30">
        <v>0</v>
      </c>
      <c r="D30">
        <v>0</v>
      </c>
      <c r="E30">
        <v>0</v>
      </c>
      <c r="F30">
        <v>0</v>
      </c>
      <c r="G30">
        <v>0</v>
      </c>
    </row>
    <row r="31" spans="1:7" x14ac:dyDescent="0.25">
      <c r="A31" t="s">
        <v>83</v>
      </c>
      <c r="B31">
        <v>110</v>
      </c>
      <c r="C31">
        <v>110</v>
      </c>
      <c r="D31">
        <v>0</v>
      </c>
      <c r="E31">
        <v>0</v>
      </c>
      <c r="F31">
        <v>0</v>
      </c>
      <c r="G31">
        <v>0</v>
      </c>
    </row>
    <row r="32" spans="1:7" x14ac:dyDescent="0.25">
      <c r="A32" t="s">
        <v>86</v>
      </c>
      <c r="B32">
        <v>0.5</v>
      </c>
      <c r="C32">
        <v>0</v>
      </c>
      <c r="D32">
        <v>0</v>
      </c>
      <c r="E32">
        <v>0</v>
      </c>
      <c r="F32">
        <v>0</v>
      </c>
      <c r="G32">
        <v>0</v>
      </c>
    </row>
    <row r="33" spans="1:7" x14ac:dyDescent="0.25">
      <c r="A33" t="s">
        <v>87</v>
      </c>
      <c r="B33">
        <v>0.3</v>
      </c>
      <c r="C33">
        <v>66.400000000000006</v>
      </c>
      <c r="D33">
        <v>0</v>
      </c>
      <c r="E33">
        <v>0</v>
      </c>
      <c r="F33">
        <v>0</v>
      </c>
      <c r="G33">
        <v>0</v>
      </c>
    </row>
    <row r="34" spans="1:7" x14ac:dyDescent="0.25">
      <c r="A34" t="s">
        <v>88</v>
      </c>
      <c r="B34">
        <v>105.9</v>
      </c>
      <c r="C34">
        <v>126.6</v>
      </c>
      <c r="D34">
        <v>0.1</v>
      </c>
      <c r="E34">
        <v>0.2</v>
      </c>
      <c r="F34">
        <v>0</v>
      </c>
      <c r="G34">
        <v>0</v>
      </c>
    </row>
    <row r="35" spans="1:7" x14ac:dyDescent="0.25">
      <c r="A35" t="s">
        <v>91</v>
      </c>
      <c r="B35">
        <v>38.799999999999997</v>
      </c>
      <c r="C35">
        <v>31.7</v>
      </c>
      <c r="D35">
        <v>0</v>
      </c>
      <c r="E35">
        <v>0</v>
      </c>
      <c r="F35">
        <v>0</v>
      </c>
      <c r="G35">
        <v>0</v>
      </c>
    </row>
    <row r="36" spans="1:7" x14ac:dyDescent="0.25">
      <c r="A36" t="s">
        <v>92</v>
      </c>
      <c r="B36">
        <v>10</v>
      </c>
      <c r="C36">
        <v>0</v>
      </c>
      <c r="D36">
        <v>0</v>
      </c>
      <c r="E36">
        <v>0</v>
      </c>
      <c r="F36">
        <v>0</v>
      </c>
      <c r="G36">
        <v>0</v>
      </c>
    </row>
    <row r="37" spans="1:7" x14ac:dyDescent="0.25">
      <c r="A37" t="s">
        <v>93</v>
      </c>
      <c r="B37">
        <v>43.3</v>
      </c>
      <c r="C37">
        <v>66.900000000000006</v>
      </c>
      <c r="D37">
        <v>0</v>
      </c>
      <c r="E37">
        <v>2.2000000000000002</v>
      </c>
      <c r="F37">
        <v>0</v>
      </c>
      <c r="G37">
        <v>0</v>
      </c>
    </row>
    <row r="38" spans="1:7" x14ac:dyDescent="0.25">
      <c r="A38" t="s">
        <v>95</v>
      </c>
      <c r="B38">
        <v>363</v>
      </c>
      <c r="C38">
        <v>306</v>
      </c>
      <c r="D38">
        <v>0</v>
      </c>
      <c r="E38">
        <v>0</v>
      </c>
      <c r="F38">
        <v>0</v>
      </c>
      <c r="G38">
        <v>0</v>
      </c>
    </row>
    <row r="39" spans="1:7" x14ac:dyDescent="0.25">
      <c r="A39" t="s">
        <v>96</v>
      </c>
      <c r="B39">
        <v>5.7</v>
      </c>
      <c r="C39">
        <v>7.8</v>
      </c>
      <c r="D39">
        <v>0</v>
      </c>
      <c r="E39">
        <v>0.6</v>
      </c>
      <c r="F39">
        <v>0</v>
      </c>
      <c r="G39">
        <v>0</v>
      </c>
    </row>
    <row r="40" spans="1:7" x14ac:dyDescent="0.25">
      <c r="A40" t="s">
        <v>98</v>
      </c>
      <c r="B40">
        <v>40</v>
      </c>
      <c r="C40">
        <v>0.2</v>
      </c>
      <c r="D40">
        <v>0</v>
      </c>
      <c r="E40">
        <v>0</v>
      </c>
      <c r="F40">
        <v>0</v>
      </c>
      <c r="G40">
        <v>0</v>
      </c>
    </row>
    <row r="41" spans="1:7" x14ac:dyDescent="0.25">
      <c r="A41" t="s">
        <v>99</v>
      </c>
      <c r="B41">
        <v>4.4000000000000004</v>
      </c>
      <c r="C41">
        <v>0.6</v>
      </c>
      <c r="D41">
        <v>0</v>
      </c>
      <c r="E41">
        <v>0</v>
      </c>
      <c r="F41">
        <v>0</v>
      </c>
      <c r="G41">
        <v>0</v>
      </c>
    </row>
    <row r="42" spans="1:7" x14ac:dyDescent="0.25">
      <c r="A42" t="s">
        <v>100</v>
      </c>
      <c r="B42">
        <v>44.1</v>
      </c>
      <c r="C42">
        <v>23.2</v>
      </c>
      <c r="D42">
        <v>0</v>
      </c>
      <c r="E42">
        <v>0</v>
      </c>
      <c r="F42">
        <v>0</v>
      </c>
      <c r="G42">
        <v>0</v>
      </c>
    </row>
    <row r="43" spans="1:7" x14ac:dyDescent="0.25">
      <c r="A43" t="s">
        <v>101</v>
      </c>
      <c r="B43">
        <v>57.5</v>
      </c>
      <c r="C43">
        <v>51.3</v>
      </c>
      <c r="D43">
        <v>0</v>
      </c>
      <c r="E43">
        <v>0</v>
      </c>
      <c r="F43">
        <v>0</v>
      </c>
      <c r="G43">
        <v>0</v>
      </c>
    </row>
    <row r="44" spans="1:7" x14ac:dyDescent="0.25">
      <c r="A44" t="s">
        <v>66</v>
      </c>
    </row>
    <row r="45" spans="1:7" x14ac:dyDescent="0.25">
      <c r="A45" t="s">
        <v>102</v>
      </c>
      <c r="B45">
        <v>484</v>
      </c>
      <c r="C45">
        <v>354.1</v>
      </c>
      <c r="D45">
        <v>46.1</v>
      </c>
      <c r="E45">
        <v>0</v>
      </c>
      <c r="F45">
        <v>0</v>
      </c>
      <c r="G45">
        <v>0</v>
      </c>
    </row>
    <row r="46" spans="1:7" x14ac:dyDescent="0.25">
      <c r="A46" t="s">
        <v>103</v>
      </c>
      <c r="B46">
        <v>84</v>
      </c>
      <c r="C46">
        <v>0</v>
      </c>
      <c r="D46">
        <v>46.1</v>
      </c>
      <c r="E46">
        <v>0</v>
      </c>
      <c r="F46">
        <v>0</v>
      </c>
      <c r="G46">
        <v>0</v>
      </c>
    </row>
    <row r="47" spans="1:7" x14ac:dyDescent="0.25">
      <c r="A47" t="s">
        <v>104</v>
      </c>
      <c r="B47">
        <v>400</v>
      </c>
      <c r="C47">
        <v>354</v>
      </c>
      <c r="D47">
        <v>0</v>
      </c>
      <c r="E47">
        <v>0</v>
      </c>
      <c r="F47">
        <v>0</v>
      </c>
      <c r="G47">
        <v>0</v>
      </c>
    </row>
    <row r="48" spans="1:7" x14ac:dyDescent="0.25">
      <c r="A48" t="s">
        <v>258</v>
      </c>
      <c r="B48">
        <v>0</v>
      </c>
      <c r="C48">
        <v>0.1</v>
      </c>
      <c r="D48">
        <v>0</v>
      </c>
      <c r="E48">
        <v>0</v>
      </c>
      <c r="F48">
        <v>0</v>
      </c>
      <c r="G48">
        <v>0</v>
      </c>
    </row>
    <row r="49" spans="1:7" x14ac:dyDescent="0.25">
      <c r="A49" t="s">
        <v>66</v>
      </c>
    </row>
    <row r="50" spans="1:7" x14ac:dyDescent="0.25">
      <c r="A50" t="s">
        <v>108</v>
      </c>
      <c r="B50">
        <v>1734.4</v>
      </c>
      <c r="C50">
        <v>1658.9</v>
      </c>
      <c r="D50">
        <v>0.3</v>
      </c>
      <c r="E50">
        <v>10.5</v>
      </c>
      <c r="F50">
        <v>0</v>
      </c>
      <c r="G50">
        <v>0</v>
      </c>
    </row>
    <row r="51" spans="1:7" x14ac:dyDescent="0.25">
      <c r="A51" t="s">
        <v>109</v>
      </c>
      <c r="B51">
        <v>9.8000000000000007</v>
      </c>
      <c r="C51">
        <v>3.5</v>
      </c>
      <c r="D51">
        <v>0</v>
      </c>
      <c r="E51">
        <v>0</v>
      </c>
      <c r="F51">
        <v>0</v>
      </c>
      <c r="G51">
        <v>0</v>
      </c>
    </row>
    <row r="52" spans="1:7" x14ac:dyDescent="0.25">
      <c r="A52" t="s">
        <v>111</v>
      </c>
      <c r="B52">
        <v>99</v>
      </c>
      <c r="C52">
        <v>67</v>
      </c>
      <c r="D52">
        <v>0</v>
      </c>
      <c r="E52">
        <v>0</v>
      </c>
      <c r="F52">
        <v>0</v>
      </c>
      <c r="G52">
        <v>0</v>
      </c>
    </row>
    <row r="53" spans="1:7" x14ac:dyDescent="0.25">
      <c r="A53" t="s">
        <v>112</v>
      </c>
      <c r="B53">
        <v>14</v>
      </c>
      <c r="C53">
        <v>7.8</v>
      </c>
      <c r="D53">
        <v>0.3</v>
      </c>
      <c r="E53">
        <v>0</v>
      </c>
      <c r="F53">
        <v>0</v>
      </c>
      <c r="G53">
        <v>0</v>
      </c>
    </row>
    <row r="54" spans="1:7" x14ac:dyDescent="0.25">
      <c r="A54" t="s">
        <v>113</v>
      </c>
      <c r="B54">
        <v>53</v>
      </c>
      <c r="C54">
        <v>29.6</v>
      </c>
      <c r="D54">
        <v>0</v>
      </c>
      <c r="E54">
        <v>0</v>
      </c>
      <c r="F54">
        <v>0</v>
      </c>
      <c r="G54">
        <v>0</v>
      </c>
    </row>
    <row r="55" spans="1:7" x14ac:dyDescent="0.25">
      <c r="A55" t="s">
        <v>114</v>
      </c>
      <c r="B55">
        <v>21.6</v>
      </c>
      <c r="C55">
        <v>4</v>
      </c>
      <c r="D55">
        <v>0</v>
      </c>
      <c r="E55">
        <v>0</v>
      </c>
      <c r="F55">
        <v>0</v>
      </c>
      <c r="G55">
        <v>0</v>
      </c>
    </row>
    <row r="56" spans="1:7" x14ac:dyDescent="0.25">
      <c r="A56" t="s">
        <v>115</v>
      </c>
      <c r="B56">
        <v>8</v>
      </c>
      <c r="C56">
        <v>2</v>
      </c>
      <c r="D56">
        <v>0</v>
      </c>
      <c r="E56">
        <v>0</v>
      </c>
      <c r="F56">
        <v>0</v>
      </c>
      <c r="G56">
        <v>0</v>
      </c>
    </row>
    <row r="57" spans="1:7" x14ac:dyDescent="0.25">
      <c r="A57" t="s">
        <v>116</v>
      </c>
      <c r="B57">
        <v>6.8</v>
      </c>
      <c r="C57">
        <v>2</v>
      </c>
      <c r="D57">
        <v>0</v>
      </c>
      <c r="E57">
        <v>0</v>
      </c>
      <c r="F57">
        <v>0</v>
      </c>
      <c r="G57">
        <v>0</v>
      </c>
    </row>
    <row r="58" spans="1:7" x14ac:dyDescent="0.25">
      <c r="A58" t="s">
        <v>117</v>
      </c>
      <c r="B58">
        <v>1488.9</v>
      </c>
      <c r="C58">
        <v>1509.3</v>
      </c>
      <c r="D58">
        <v>0</v>
      </c>
      <c r="E58">
        <v>10.5</v>
      </c>
      <c r="F58">
        <v>0</v>
      </c>
      <c r="G58">
        <v>0</v>
      </c>
    </row>
    <row r="59" spans="1:7" x14ac:dyDescent="0.25">
      <c r="A59" t="s">
        <v>118</v>
      </c>
      <c r="B59">
        <v>18.3</v>
      </c>
      <c r="C59">
        <v>16.8</v>
      </c>
      <c r="D59">
        <v>0</v>
      </c>
      <c r="E59">
        <v>0</v>
      </c>
      <c r="F59">
        <v>0</v>
      </c>
      <c r="G59">
        <v>0</v>
      </c>
    </row>
    <row r="60" spans="1:7" x14ac:dyDescent="0.25">
      <c r="A60" t="s">
        <v>119</v>
      </c>
      <c r="B60">
        <v>0</v>
      </c>
      <c r="C60">
        <v>7</v>
      </c>
      <c r="D60">
        <v>0</v>
      </c>
      <c r="E60">
        <v>0</v>
      </c>
      <c r="F60">
        <v>0</v>
      </c>
      <c r="G60">
        <v>0</v>
      </c>
    </row>
    <row r="61" spans="1:7" x14ac:dyDescent="0.25">
      <c r="A61" t="s">
        <v>121</v>
      </c>
      <c r="B61">
        <v>15</v>
      </c>
      <c r="C61">
        <v>10</v>
      </c>
      <c r="D61">
        <v>0</v>
      </c>
      <c r="E61">
        <v>0</v>
      </c>
      <c r="F61">
        <v>0</v>
      </c>
      <c r="G61">
        <v>0</v>
      </c>
    </row>
    <row r="62" spans="1:7" x14ac:dyDescent="0.25">
      <c r="A62" t="s">
        <v>62</v>
      </c>
      <c r="B62" t="s">
        <v>63</v>
      </c>
      <c r="C62" t="s">
        <v>64</v>
      </c>
      <c r="D62" t="s">
        <v>63</v>
      </c>
      <c r="E62" t="s">
        <v>63</v>
      </c>
      <c r="F62" t="s">
        <v>63</v>
      </c>
      <c r="G62" t="s">
        <v>65</v>
      </c>
    </row>
    <row r="63" spans="1:7" x14ac:dyDescent="0.25">
      <c r="A63" t="s">
        <v>122</v>
      </c>
      <c r="B63">
        <v>16860.5</v>
      </c>
      <c r="C63">
        <v>13854.1</v>
      </c>
      <c r="D63">
        <v>46.6</v>
      </c>
      <c r="E63">
        <v>13.8</v>
      </c>
      <c r="F63">
        <v>0</v>
      </c>
      <c r="G63">
        <v>0</v>
      </c>
    </row>
    <row r="64" spans="1:7" x14ac:dyDescent="0.25">
      <c r="A64" t="s">
        <v>123</v>
      </c>
      <c r="B64">
        <v>7530.9</v>
      </c>
      <c r="C64">
        <v>7157.3</v>
      </c>
      <c r="D64">
        <v>0</v>
      </c>
      <c r="E64">
        <v>0</v>
      </c>
      <c r="F64">
        <v>0</v>
      </c>
      <c r="G64">
        <v>0</v>
      </c>
    </row>
    <row r="65" spans="1:7" x14ac:dyDescent="0.25">
      <c r="A65" t="s">
        <v>62</v>
      </c>
      <c r="B65" t="s">
        <v>63</v>
      </c>
      <c r="C65" t="s">
        <v>64</v>
      </c>
      <c r="D65" t="s">
        <v>63</v>
      </c>
      <c r="E65" t="s">
        <v>63</v>
      </c>
      <c r="F65" t="s">
        <v>63</v>
      </c>
      <c r="G65" t="s">
        <v>65</v>
      </c>
    </row>
    <row r="66" spans="1:7" x14ac:dyDescent="0.25">
      <c r="A66" t="s">
        <v>124</v>
      </c>
      <c r="B66">
        <v>24391.4</v>
      </c>
      <c r="C66">
        <v>21011.4</v>
      </c>
      <c r="D66">
        <v>46.6</v>
      </c>
      <c r="E66">
        <v>13.8</v>
      </c>
      <c r="F66">
        <v>0</v>
      </c>
      <c r="G66">
        <v>0</v>
      </c>
    </row>
    <row r="67" spans="1:7" x14ac:dyDescent="0.25">
      <c r="A67" t="s">
        <v>125</v>
      </c>
      <c r="B67" t="s">
        <v>42</v>
      </c>
      <c r="C67" t="s">
        <v>42</v>
      </c>
      <c r="D67">
        <v>6.3</v>
      </c>
      <c r="E67">
        <v>5.8</v>
      </c>
      <c r="F67" t="s">
        <v>42</v>
      </c>
      <c r="G67" t="s">
        <v>42</v>
      </c>
    </row>
    <row r="68" spans="1:7" x14ac:dyDescent="0.25">
      <c r="A68" t="s">
        <v>126</v>
      </c>
      <c r="B68">
        <v>0.3</v>
      </c>
      <c r="C68">
        <v>0</v>
      </c>
      <c r="D68" t="s">
        <v>42</v>
      </c>
      <c r="E68" t="s">
        <v>42</v>
      </c>
      <c r="F68">
        <v>0</v>
      </c>
      <c r="G68">
        <v>0</v>
      </c>
    </row>
    <row r="69" spans="1:7" x14ac:dyDescent="0.25">
      <c r="A69" t="s">
        <v>62</v>
      </c>
      <c r="B69" t="s">
        <v>63</v>
      </c>
      <c r="C69" t="s">
        <v>64</v>
      </c>
      <c r="D69" t="s">
        <v>63</v>
      </c>
      <c r="E69" t="s">
        <v>63</v>
      </c>
      <c r="F69" t="s">
        <v>63</v>
      </c>
      <c r="G69" t="s">
        <v>65</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EC332-730C-46CB-8826-3DAA1987AE53}">
  <dimension ref="A1:G90"/>
  <sheetViews>
    <sheetView topLeftCell="A70" workbookViewId="0">
      <selection activeCell="N19" sqref="N19"/>
    </sheetView>
  </sheetViews>
  <sheetFormatPr defaultRowHeight="13.2" x14ac:dyDescent="0.25"/>
  <cols>
    <col min="1" max="1" width="20.44140625" customWidth="1"/>
  </cols>
  <sheetData>
    <row r="1" spans="1:7" x14ac:dyDescent="0.25">
      <c r="A1" t="s">
        <v>47</v>
      </c>
    </row>
    <row r="2" spans="1:7" x14ac:dyDescent="0.25">
      <c r="A2" t="s">
        <v>48</v>
      </c>
    </row>
    <row r="3" spans="1:7" x14ac:dyDescent="0.25">
      <c r="A3" t="s">
        <v>316</v>
      </c>
    </row>
    <row r="4" spans="1:7" x14ac:dyDescent="0.25">
      <c r="A4" t="s">
        <v>50</v>
      </c>
    </row>
    <row r="5" spans="1:7" x14ac:dyDescent="0.25">
      <c r="A5" t="s">
        <v>51</v>
      </c>
    </row>
    <row r="6" spans="1:7" x14ac:dyDescent="0.25">
      <c r="A6" t="s">
        <v>52</v>
      </c>
    </row>
    <row r="7" spans="1:7" x14ac:dyDescent="0.25">
      <c r="A7" t="s">
        <v>128</v>
      </c>
    </row>
    <row r="8" spans="1:7" x14ac:dyDescent="0.25">
      <c r="A8" t="s">
        <v>52</v>
      </c>
    </row>
    <row r="9" spans="1:7" x14ac:dyDescent="0.25">
      <c r="A9" t="s">
        <v>56</v>
      </c>
      <c r="B9" t="s">
        <v>57</v>
      </c>
      <c r="C9" t="s">
        <v>58</v>
      </c>
      <c r="D9" t="s">
        <v>57</v>
      </c>
      <c r="E9" t="s">
        <v>59</v>
      </c>
      <c r="F9" t="s">
        <v>60</v>
      </c>
      <c r="G9" t="s">
        <v>61</v>
      </c>
    </row>
    <row r="10" spans="1:7" x14ac:dyDescent="0.25">
      <c r="A10" t="s">
        <v>62</v>
      </c>
      <c r="B10" t="s">
        <v>63</v>
      </c>
      <c r="C10" t="s">
        <v>64</v>
      </c>
      <c r="D10" t="s">
        <v>63</v>
      </c>
      <c r="E10" t="s">
        <v>63</v>
      </c>
      <c r="F10" t="s">
        <v>63</v>
      </c>
      <c r="G10" t="s">
        <v>65</v>
      </c>
    </row>
    <row r="11" spans="1:7" x14ac:dyDescent="0.25">
      <c r="A11" t="s">
        <v>66</v>
      </c>
    </row>
    <row r="12" spans="1:7" x14ac:dyDescent="0.25">
      <c r="A12" t="s">
        <v>67</v>
      </c>
      <c r="B12">
        <v>0</v>
      </c>
      <c r="C12">
        <v>0</v>
      </c>
      <c r="D12">
        <v>5367.9</v>
      </c>
      <c r="E12">
        <v>4449.3999999999996</v>
      </c>
      <c r="F12">
        <v>257</v>
      </c>
      <c r="G12">
        <v>0</v>
      </c>
    </row>
    <row r="13" spans="1:7" x14ac:dyDescent="0.25">
      <c r="A13" t="s">
        <v>253</v>
      </c>
      <c r="B13">
        <v>0</v>
      </c>
      <c r="C13">
        <v>0</v>
      </c>
      <c r="D13">
        <v>21.2</v>
      </c>
      <c r="E13">
        <v>28.1</v>
      </c>
      <c r="F13">
        <v>0</v>
      </c>
      <c r="G13">
        <v>0</v>
      </c>
    </row>
    <row r="14" spans="1:7" x14ac:dyDescent="0.25">
      <c r="A14" t="s">
        <v>254</v>
      </c>
      <c r="B14">
        <v>0</v>
      </c>
      <c r="C14">
        <v>0</v>
      </c>
      <c r="D14">
        <v>23.6</v>
      </c>
      <c r="E14">
        <v>140</v>
      </c>
      <c r="F14">
        <v>0</v>
      </c>
      <c r="G14">
        <v>0</v>
      </c>
    </row>
    <row r="15" spans="1:7" x14ac:dyDescent="0.25">
      <c r="A15" t="s">
        <v>68</v>
      </c>
      <c r="B15">
        <v>0</v>
      </c>
      <c r="C15">
        <v>0</v>
      </c>
      <c r="D15">
        <v>1411.7</v>
      </c>
      <c r="E15">
        <v>1034.4000000000001</v>
      </c>
      <c r="F15">
        <v>0</v>
      </c>
      <c r="G15">
        <v>0</v>
      </c>
    </row>
    <row r="16" spans="1:7" x14ac:dyDescent="0.25">
      <c r="A16" t="s">
        <v>69</v>
      </c>
      <c r="B16">
        <v>0</v>
      </c>
      <c r="C16">
        <v>0</v>
      </c>
      <c r="D16">
        <v>39.1</v>
      </c>
      <c r="E16">
        <v>75.8</v>
      </c>
      <c r="F16">
        <v>0</v>
      </c>
      <c r="G16">
        <v>0</v>
      </c>
    </row>
    <row r="17" spans="1:7" x14ac:dyDescent="0.25">
      <c r="A17" t="s">
        <v>255</v>
      </c>
      <c r="B17">
        <v>0</v>
      </c>
      <c r="C17">
        <v>0</v>
      </c>
      <c r="D17">
        <v>8.1</v>
      </c>
      <c r="E17">
        <v>10.6</v>
      </c>
      <c r="F17">
        <v>0</v>
      </c>
      <c r="G17">
        <v>0</v>
      </c>
    </row>
    <row r="18" spans="1:7" x14ac:dyDescent="0.25">
      <c r="A18" t="s">
        <v>70</v>
      </c>
      <c r="B18">
        <v>0</v>
      </c>
      <c r="C18">
        <v>0</v>
      </c>
      <c r="D18">
        <v>269.39999999999998</v>
      </c>
      <c r="E18">
        <v>249.3</v>
      </c>
      <c r="F18">
        <v>0</v>
      </c>
      <c r="G18">
        <v>0</v>
      </c>
    </row>
    <row r="19" spans="1:7" x14ac:dyDescent="0.25">
      <c r="A19" t="s">
        <v>71</v>
      </c>
      <c r="B19">
        <v>0</v>
      </c>
      <c r="C19">
        <v>0</v>
      </c>
      <c r="D19">
        <v>1694.8</v>
      </c>
      <c r="E19">
        <v>1425.6</v>
      </c>
      <c r="F19">
        <v>66</v>
      </c>
      <c r="G19">
        <v>0</v>
      </c>
    </row>
    <row r="20" spans="1:7" x14ac:dyDescent="0.25">
      <c r="A20" t="s">
        <v>72</v>
      </c>
      <c r="B20">
        <v>0</v>
      </c>
      <c r="C20">
        <v>0</v>
      </c>
      <c r="D20">
        <v>291.8</v>
      </c>
      <c r="E20">
        <v>366.3</v>
      </c>
      <c r="F20">
        <v>0</v>
      </c>
      <c r="G20">
        <v>0</v>
      </c>
    </row>
    <row r="21" spans="1:7" x14ac:dyDescent="0.25">
      <c r="A21" t="s">
        <v>256</v>
      </c>
      <c r="B21">
        <v>0</v>
      </c>
      <c r="C21">
        <v>0</v>
      </c>
      <c r="D21">
        <v>35</v>
      </c>
      <c r="E21">
        <v>25</v>
      </c>
      <c r="F21">
        <v>0</v>
      </c>
      <c r="G21">
        <v>0</v>
      </c>
    </row>
    <row r="22" spans="1:7" x14ac:dyDescent="0.25">
      <c r="A22" t="s">
        <v>73</v>
      </c>
      <c r="B22">
        <v>0</v>
      </c>
      <c r="C22">
        <v>0</v>
      </c>
      <c r="D22">
        <v>1385.1</v>
      </c>
      <c r="E22">
        <v>990.6</v>
      </c>
      <c r="F22">
        <v>131</v>
      </c>
      <c r="G22">
        <v>0</v>
      </c>
    </row>
    <row r="23" spans="1:7" x14ac:dyDescent="0.25">
      <c r="A23" t="s">
        <v>74</v>
      </c>
      <c r="B23">
        <v>0</v>
      </c>
      <c r="C23">
        <v>0</v>
      </c>
      <c r="D23">
        <v>188</v>
      </c>
      <c r="E23">
        <v>103.9</v>
      </c>
      <c r="F23">
        <v>60</v>
      </c>
      <c r="G23">
        <v>0</v>
      </c>
    </row>
    <row r="24" spans="1:7" x14ac:dyDescent="0.25">
      <c r="A24" t="s">
        <v>66</v>
      </c>
    </row>
    <row r="25" spans="1:7" x14ac:dyDescent="0.25">
      <c r="A25" t="s">
        <v>75</v>
      </c>
      <c r="B25">
        <v>0</v>
      </c>
      <c r="C25">
        <v>0.3</v>
      </c>
      <c r="D25">
        <v>433.6</v>
      </c>
      <c r="E25">
        <v>23</v>
      </c>
      <c r="F25">
        <v>31</v>
      </c>
      <c r="G25">
        <v>0</v>
      </c>
    </row>
    <row r="26" spans="1:7" x14ac:dyDescent="0.25">
      <c r="A26" t="s">
        <v>76</v>
      </c>
      <c r="B26">
        <v>0</v>
      </c>
      <c r="C26">
        <v>0</v>
      </c>
      <c r="D26">
        <v>0</v>
      </c>
      <c r="E26">
        <v>0</v>
      </c>
      <c r="F26">
        <v>31</v>
      </c>
      <c r="G26">
        <v>0</v>
      </c>
    </row>
    <row r="27" spans="1:7" x14ac:dyDescent="0.25">
      <c r="A27" t="s">
        <v>77</v>
      </c>
      <c r="B27">
        <v>0</v>
      </c>
      <c r="C27">
        <v>0.3</v>
      </c>
      <c r="D27">
        <v>433.6</v>
      </c>
      <c r="E27">
        <v>23</v>
      </c>
      <c r="F27">
        <v>0</v>
      </c>
      <c r="G27">
        <v>0</v>
      </c>
    </row>
    <row r="28" spans="1:7" x14ac:dyDescent="0.25">
      <c r="A28" t="s">
        <v>66</v>
      </c>
    </row>
    <row r="29" spans="1:7" x14ac:dyDescent="0.25">
      <c r="A29" t="s">
        <v>167</v>
      </c>
      <c r="B29">
        <v>0</v>
      </c>
      <c r="C29">
        <v>0</v>
      </c>
      <c r="D29">
        <v>11.1</v>
      </c>
      <c r="E29" t="s">
        <v>84</v>
      </c>
      <c r="F29">
        <v>0</v>
      </c>
      <c r="G29">
        <v>0</v>
      </c>
    </row>
    <row r="30" spans="1:7" x14ac:dyDescent="0.25">
      <c r="A30" t="s">
        <v>168</v>
      </c>
      <c r="B30">
        <v>0</v>
      </c>
      <c r="C30">
        <v>0</v>
      </c>
      <c r="D30">
        <v>11.1</v>
      </c>
      <c r="E30">
        <v>0</v>
      </c>
      <c r="F30">
        <v>0</v>
      </c>
      <c r="G30">
        <v>0</v>
      </c>
    </row>
    <row r="31" spans="1:7" x14ac:dyDescent="0.25">
      <c r="A31" t="s">
        <v>317</v>
      </c>
      <c r="B31">
        <v>0</v>
      </c>
      <c r="C31">
        <v>0</v>
      </c>
      <c r="D31">
        <v>0</v>
      </c>
      <c r="E31" t="s">
        <v>84</v>
      </c>
      <c r="F31">
        <v>0</v>
      </c>
      <c r="G31">
        <v>0</v>
      </c>
    </row>
    <row r="32" spans="1:7" x14ac:dyDescent="0.25">
      <c r="A32" t="s">
        <v>66</v>
      </c>
    </row>
    <row r="33" spans="1:7" x14ac:dyDescent="0.25">
      <c r="A33" t="s">
        <v>78</v>
      </c>
      <c r="B33">
        <v>211.8</v>
      </c>
      <c r="C33">
        <v>305.89999999999998</v>
      </c>
      <c r="D33">
        <v>2372.8000000000002</v>
      </c>
      <c r="E33">
        <v>2055.6999999999998</v>
      </c>
      <c r="F33">
        <v>258.89999999999998</v>
      </c>
      <c r="G33">
        <v>0</v>
      </c>
    </row>
    <row r="34" spans="1:7" x14ac:dyDescent="0.25">
      <c r="A34" t="s">
        <v>66</v>
      </c>
    </row>
    <row r="35" spans="1:7" x14ac:dyDescent="0.25">
      <c r="A35" t="s">
        <v>79</v>
      </c>
      <c r="B35">
        <v>115.7</v>
      </c>
      <c r="C35">
        <v>109.4</v>
      </c>
      <c r="D35">
        <v>1362.2</v>
      </c>
      <c r="E35">
        <v>1368.5</v>
      </c>
      <c r="F35">
        <v>129.9</v>
      </c>
      <c r="G35">
        <v>0</v>
      </c>
    </row>
    <row r="36" spans="1:7" x14ac:dyDescent="0.25">
      <c r="A36" t="s">
        <v>66</v>
      </c>
    </row>
    <row r="37" spans="1:7" x14ac:dyDescent="0.25">
      <c r="A37" t="s">
        <v>80</v>
      </c>
      <c r="B37">
        <v>788.7</v>
      </c>
      <c r="C37">
        <v>717.5</v>
      </c>
      <c r="D37">
        <v>30022.2</v>
      </c>
      <c r="E37">
        <v>35361.5</v>
      </c>
      <c r="F37">
        <v>11442.5</v>
      </c>
      <c r="G37">
        <v>0</v>
      </c>
    </row>
    <row r="38" spans="1:7" x14ac:dyDescent="0.25">
      <c r="A38" t="s">
        <v>66</v>
      </c>
    </row>
    <row r="39" spans="1:7" x14ac:dyDescent="0.25">
      <c r="A39" t="s">
        <v>81</v>
      </c>
      <c r="B39">
        <v>195.8</v>
      </c>
      <c r="C39">
        <v>212.8</v>
      </c>
      <c r="D39">
        <v>5834.5</v>
      </c>
      <c r="E39">
        <v>7834.7</v>
      </c>
      <c r="F39">
        <v>603.20000000000005</v>
      </c>
      <c r="G39">
        <v>0</v>
      </c>
    </row>
    <row r="40" spans="1:7" x14ac:dyDescent="0.25">
      <c r="A40" t="s">
        <v>82</v>
      </c>
      <c r="B40">
        <v>0.3</v>
      </c>
      <c r="C40">
        <v>0</v>
      </c>
      <c r="D40">
        <v>0</v>
      </c>
      <c r="E40">
        <v>0</v>
      </c>
      <c r="F40">
        <v>0</v>
      </c>
      <c r="G40">
        <v>0</v>
      </c>
    </row>
    <row r="41" spans="1:7" x14ac:dyDescent="0.25">
      <c r="A41" t="s">
        <v>83</v>
      </c>
      <c r="B41">
        <v>0</v>
      </c>
      <c r="C41">
        <v>0</v>
      </c>
      <c r="D41">
        <v>926.5</v>
      </c>
      <c r="E41">
        <v>828</v>
      </c>
      <c r="F41">
        <v>110</v>
      </c>
      <c r="G41">
        <v>0</v>
      </c>
    </row>
    <row r="42" spans="1:7" x14ac:dyDescent="0.25">
      <c r="A42" t="s">
        <v>85</v>
      </c>
      <c r="B42">
        <v>0</v>
      </c>
      <c r="C42">
        <v>0</v>
      </c>
      <c r="D42">
        <v>0.5</v>
      </c>
      <c r="E42">
        <v>3.5</v>
      </c>
      <c r="F42">
        <v>0</v>
      </c>
      <c r="G42">
        <v>0</v>
      </c>
    </row>
    <row r="43" spans="1:7" x14ac:dyDescent="0.25">
      <c r="A43" t="s">
        <v>86</v>
      </c>
      <c r="B43">
        <v>0.5</v>
      </c>
      <c r="C43">
        <v>0</v>
      </c>
      <c r="D43">
        <v>4.4000000000000004</v>
      </c>
      <c r="E43">
        <v>0.5</v>
      </c>
      <c r="F43">
        <v>0</v>
      </c>
      <c r="G43">
        <v>0</v>
      </c>
    </row>
    <row r="44" spans="1:7" x14ac:dyDescent="0.25">
      <c r="A44" t="s">
        <v>87</v>
      </c>
      <c r="B44">
        <v>0.3</v>
      </c>
      <c r="C44">
        <v>0.4</v>
      </c>
      <c r="D44">
        <v>0.2</v>
      </c>
      <c r="E44">
        <v>1.3</v>
      </c>
      <c r="F44">
        <v>0</v>
      </c>
      <c r="G44">
        <v>0</v>
      </c>
    </row>
    <row r="45" spans="1:7" x14ac:dyDescent="0.25">
      <c r="A45" t="s">
        <v>88</v>
      </c>
      <c r="B45">
        <v>74.5</v>
      </c>
      <c r="C45">
        <v>81</v>
      </c>
      <c r="D45">
        <v>1800.9</v>
      </c>
      <c r="E45">
        <v>2309.6</v>
      </c>
      <c r="F45">
        <v>30.9</v>
      </c>
      <c r="G45">
        <v>0</v>
      </c>
    </row>
    <row r="46" spans="1:7" x14ac:dyDescent="0.25">
      <c r="A46" t="s">
        <v>90</v>
      </c>
      <c r="B46">
        <v>0</v>
      </c>
      <c r="C46">
        <v>0</v>
      </c>
      <c r="D46">
        <v>0</v>
      </c>
      <c r="E46">
        <v>45.3</v>
      </c>
      <c r="F46">
        <v>0</v>
      </c>
      <c r="G46">
        <v>0</v>
      </c>
    </row>
    <row r="47" spans="1:7" x14ac:dyDescent="0.25">
      <c r="A47" t="s">
        <v>91</v>
      </c>
      <c r="B47">
        <v>31.6</v>
      </c>
      <c r="C47">
        <v>31.9</v>
      </c>
      <c r="D47">
        <v>553.79999999999995</v>
      </c>
      <c r="E47">
        <v>625.79999999999995</v>
      </c>
      <c r="F47">
        <v>0</v>
      </c>
      <c r="G47">
        <v>0</v>
      </c>
    </row>
    <row r="48" spans="1:7" x14ac:dyDescent="0.25">
      <c r="A48" t="s">
        <v>92</v>
      </c>
      <c r="B48">
        <v>10</v>
      </c>
      <c r="C48">
        <v>0</v>
      </c>
      <c r="D48">
        <v>30.3</v>
      </c>
      <c r="E48">
        <v>40.6</v>
      </c>
      <c r="F48">
        <v>0</v>
      </c>
      <c r="G48">
        <v>0</v>
      </c>
    </row>
    <row r="49" spans="1:7" x14ac:dyDescent="0.25">
      <c r="A49" t="s">
        <v>93</v>
      </c>
      <c r="B49">
        <v>15.1</v>
      </c>
      <c r="C49">
        <v>40.700000000000003</v>
      </c>
      <c r="D49">
        <v>370.5</v>
      </c>
      <c r="E49">
        <v>461.2</v>
      </c>
      <c r="F49">
        <v>21.8</v>
      </c>
      <c r="G49">
        <v>0</v>
      </c>
    </row>
    <row r="50" spans="1:7" x14ac:dyDescent="0.25">
      <c r="A50" t="s">
        <v>94</v>
      </c>
      <c r="B50">
        <v>0</v>
      </c>
      <c r="C50">
        <v>0</v>
      </c>
      <c r="D50">
        <v>50.5</v>
      </c>
      <c r="E50">
        <v>36.299999999999997</v>
      </c>
      <c r="F50">
        <v>0</v>
      </c>
      <c r="G50">
        <v>0</v>
      </c>
    </row>
    <row r="51" spans="1:7" x14ac:dyDescent="0.25">
      <c r="A51" t="s">
        <v>95</v>
      </c>
      <c r="B51">
        <v>0</v>
      </c>
      <c r="C51">
        <v>0</v>
      </c>
      <c r="D51">
        <v>709.5</v>
      </c>
      <c r="E51">
        <v>887.3</v>
      </c>
      <c r="F51">
        <v>363</v>
      </c>
      <c r="G51">
        <v>0</v>
      </c>
    </row>
    <row r="52" spans="1:7" x14ac:dyDescent="0.25">
      <c r="A52" t="s">
        <v>96</v>
      </c>
      <c r="B52">
        <v>5.3</v>
      </c>
      <c r="C52">
        <v>6.4</v>
      </c>
      <c r="D52">
        <v>71</v>
      </c>
      <c r="E52">
        <v>86.2</v>
      </c>
      <c r="F52">
        <v>0</v>
      </c>
      <c r="G52">
        <v>0</v>
      </c>
    </row>
    <row r="53" spans="1:7" x14ac:dyDescent="0.25">
      <c r="A53" t="s">
        <v>98</v>
      </c>
      <c r="B53">
        <v>0</v>
      </c>
      <c r="C53">
        <v>0.1</v>
      </c>
      <c r="D53">
        <v>230.5</v>
      </c>
      <c r="E53">
        <v>266.10000000000002</v>
      </c>
      <c r="F53">
        <v>40</v>
      </c>
      <c r="G53">
        <v>0</v>
      </c>
    </row>
    <row r="54" spans="1:7" x14ac:dyDescent="0.25">
      <c r="A54" t="s">
        <v>169</v>
      </c>
      <c r="B54">
        <v>0</v>
      </c>
      <c r="C54">
        <v>0</v>
      </c>
      <c r="D54">
        <v>0</v>
      </c>
      <c r="E54">
        <v>0.7</v>
      </c>
      <c r="F54">
        <v>0</v>
      </c>
      <c r="G54">
        <v>0</v>
      </c>
    </row>
    <row r="55" spans="1:7" x14ac:dyDescent="0.25">
      <c r="A55" t="s">
        <v>99</v>
      </c>
      <c r="B55">
        <v>4.0999999999999996</v>
      </c>
      <c r="C55">
        <v>0.6</v>
      </c>
      <c r="D55">
        <v>3.6</v>
      </c>
      <c r="E55">
        <v>20</v>
      </c>
      <c r="F55">
        <v>0</v>
      </c>
      <c r="G55">
        <v>0</v>
      </c>
    </row>
    <row r="56" spans="1:7" x14ac:dyDescent="0.25">
      <c r="A56" t="s">
        <v>100</v>
      </c>
      <c r="B56">
        <v>11.2</v>
      </c>
      <c r="C56">
        <v>9.5</v>
      </c>
      <c r="D56">
        <v>592.70000000000005</v>
      </c>
      <c r="E56">
        <v>1208.9000000000001</v>
      </c>
      <c r="F56">
        <v>29.8</v>
      </c>
      <c r="G56">
        <v>0</v>
      </c>
    </row>
    <row r="57" spans="1:7" x14ac:dyDescent="0.25">
      <c r="A57" t="s">
        <v>101</v>
      </c>
      <c r="B57">
        <v>43.1</v>
      </c>
      <c r="C57">
        <v>42.2</v>
      </c>
      <c r="D57">
        <v>489.7</v>
      </c>
      <c r="E57">
        <v>1013.3</v>
      </c>
      <c r="F57">
        <v>7.8</v>
      </c>
      <c r="G57">
        <v>0</v>
      </c>
    </row>
    <row r="58" spans="1:7" x14ac:dyDescent="0.25">
      <c r="A58" t="s">
        <v>66</v>
      </c>
    </row>
    <row r="59" spans="1:7" x14ac:dyDescent="0.25">
      <c r="A59" t="s">
        <v>102</v>
      </c>
      <c r="B59">
        <v>42</v>
      </c>
      <c r="C59">
        <v>0.1</v>
      </c>
      <c r="D59">
        <v>4702.8999999999996</v>
      </c>
      <c r="E59">
        <v>3180</v>
      </c>
      <c r="F59">
        <v>484</v>
      </c>
      <c r="G59">
        <v>0</v>
      </c>
    </row>
    <row r="60" spans="1:7" x14ac:dyDescent="0.25">
      <c r="A60" t="s">
        <v>103</v>
      </c>
      <c r="B60">
        <v>42</v>
      </c>
      <c r="C60">
        <v>0</v>
      </c>
      <c r="D60">
        <v>261.7</v>
      </c>
      <c r="E60">
        <v>108</v>
      </c>
      <c r="F60">
        <v>84</v>
      </c>
      <c r="G60">
        <v>0</v>
      </c>
    </row>
    <row r="61" spans="1:7" x14ac:dyDescent="0.25">
      <c r="A61" t="s">
        <v>104</v>
      </c>
      <c r="B61">
        <v>0</v>
      </c>
      <c r="C61">
        <v>0</v>
      </c>
      <c r="D61">
        <v>4082.4</v>
      </c>
      <c r="E61">
        <v>2777.4</v>
      </c>
      <c r="F61">
        <v>400</v>
      </c>
      <c r="G61">
        <v>0</v>
      </c>
    </row>
    <row r="62" spans="1:7" x14ac:dyDescent="0.25">
      <c r="A62" t="s">
        <v>257</v>
      </c>
      <c r="B62">
        <v>0</v>
      </c>
      <c r="C62">
        <v>0</v>
      </c>
      <c r="D62">
        <v>0.5</v>
      </c>
      <c r="E62">
        <v>0.5</v>
      </c>
      <c r="F62">
        <v>0</v>
      </c>
      <c r="G62">
        <v>0</v>
      </c>
    </row>
    <row r="63" spans="1:7" x14ac:dyDescent="0.25">
      <c r="A63" t="s">
        <v>105</v>
      </c>
      <c r="B63">
        <v>0</v>
      </c>
      <c r="C63">
        <v>0</v>
      </c>
      <c r="D63">
        <v>51.7</v>
      </c>
      <c r="E63">
        <v>17.2</v>
      </c>
      <c r="F63">
        <v>0</v>
      </c>
      <c r="G63">
        <v>0</v>
      </c>
    </row>
    <row r="64" spans="1:7" x14ac:dyDescent="0.25">
      <c r="A64" t="s">
        <v>258</v>
      </c>
      <c r="B64">
        <v>0</v>
      </c>
      <c r="C64">
        <v>0.1</v>
      </c>
      <c r="D64">
        <v>0.1</v>
      </c>
      <c r="E64">
        <v>0.3</v>
      </c>
      <c r="F64">
        <v>0</v>
      </c>
      <c r="G64">
        <v>0</v>
      </c>
    </row>
    <row r="65" spans="1:7" x14ac:dyDescent="0.25">
      <c r="A65" t="s">
        <v>318</v>
      </c>
      <c r="B65">
        <v>0</v>
      </c>
      <c r="C65">
        <v>0</v>
      </c>
      <c r="D65">
        <v>0</v>
      </c>
      <c r="E65">
        <v>52.7</v>
      </c>
      <c r="F65">
        <v>0</v>
      </c>
      <c r="G65">
        <v>0</v>
      </c>
    </row>
    <row r="66" spans="1:7" x14ac:dyDescent="0.25">
      <c r="A66" t="s">
        <v>107</v>
      </c>
      <c r="B66">
        <v>0</v>
      </c>
      <c r="C66">
        <v>0</v>
      </c>
      <c r="D66">
        <v>306.5</v>
      </c>
      <c r="E66">
        <v>224</v>
      </c>
      <c r="F66">
        <v>0</v>
      </c>
      <c r="G66">
        <v>0</v>
      </c>
    </row>
    <row r="67" spans="1:7" x14ac:dyDescent="0.25">
      <c r="A67" t="s">
        <v>66</v>
      </c>
    </row>
    <row r="68" spans="1:7" x14ac:dyDescent="0.25">
      <c r="A68" t="s">
        <v>108</v>
      </c>
      <c r="B68">
        <v>251.9</v>
      </c>
      <c r="C68">
        <v>169.2</v>
      </c>
      <c r="D68">
        <v>6657.5</v>
      </c>
      <c r="E68">
        <v>6014.6</v>
      </c>
      <c r="F68">
        <v>1450.1</v>
      </c>
      <c r="G68">
        <v>0</v>
      </c>
    </row>
    <row r="69" spans="1:7" x14ac:dyDescent="0.25">
      <c r="A69" t="s">
        <v>109</v>
      </c>
      <c r="B69">
        <v>3.2</v>
      </c>
      <c r="C69">
        <v>3.5</v>
      </c>
      <c r="D69">
        <v>24.8</v>
      </c>
      <c r="E69">
        <v>23.5</v>
      </c>
      <c r="F69">
        <v>6.6</v>
      </c>
      <c r="G69">
        <v>0</v>
      </c>
    </row>
    <row r="70" spans="1:7" x14ac:dyDescent="0.25">
      <c r="A70" t="s">
        <v>110</v>
      </c>
      <c r="B70">
        <v>0</v>
      </c>
      <c r="C70">
        <v>0</v>
      </c>
      <c r="D70">
        <v>0</v>
      </c>
      <c r="E70">
        <v>30.5</v>
      </c>
      <c r="F70">
        <v>0</v>
      </c>
      <c r="G70">
        <v>0</v>
      </c>
    </row>
    <row r="71" spans="1:7" x14ac:dyDescent="0.25">
      <c r="A71" t="s">
        <v>111</v>
      </c>
      <c r="B71">
        <v>28.9</v>
      </c>
      <c r="C71">
        <v>15</v>
      </c>
      <c r="D71">
        <v>285</v>
      </c>
      <c r="E71">
        <v>272.5</v>
      </c>
      <c r="F71">
        <v>91.5</v>
      </c>
      <c r="G71">
        <v>0</v>
      </c>
    </row>
    <row r="72" spans="1:7" x14ac:dyDescent="0.25">
      <c r="A72" t="s">
        <v>112</v>
      </c>
      <c r="B72">
        <v>6.5</v>
      </c>
      <c r="C72">
        <v>3.1</v>
      </c>
      <c r="D72">
        <v>193.8</v>
      </c>
      <c r="E72">
        <v>235.2</v>
      </c>
      <c r="F72">
        <v>9.3000000000000007</v>
      </c>
      <c r="G72">
        <v>0</v>
      </c>
    </row>
    <row r="73" spans="1:7" x14ac:dyDescent="0.25">
      <c r="A73" t="s">
        <v>259</v>
      </c>
      <c r="B73">
        <v>0</v>
      </c>
      <c r="C73">
        <v>0</v>
      </c>
      <c r="D73">
        <v>7.7</v>
      </c>
      <c r="E73">
        <v>9.8000000000000007</v>
      </c>
      <c r="F73">
        <v>0</v>
      </c>
      <c r="G73">
        <v>0</v>
      </c>
    </row>
    <row r="74" spans="1:7" x14ac:dyDescent="0.25">
      <c r="A74" t="s">
        <v>113</v>
      </c>
      <c r="B74">
        <v>24.9</v>
      </c>
      <c r="C74">
        <v>0.6</v>
      </c>
      <c r="D74">
        <v>467.3</v>
      </c>
      <c r="E74">
        <v>455.3</v>
      </c>
      <c r="F74">
        <v>53</v>
      </c>
      <c r="G74">
        <v>0</v>
      </c>
    </row>
    <row r="75" spans="1:7" x14ac:dyDescent="0.25">
      <c r="A75" t="s">
        <v>114</v>
      </c>
      <c r="B75">
        <v>21.6</v>
      </c>
      <c r="C75">
        <v>4</v>
      </c>
      <c r="D75">
        <v>20</v>
      </c>
      <c r="E75">
        <v>23.4</v>
      </c>
      <c r="F75">
        <v>0</v>
      </c>
      <c r="G75">
        <v>0</v>
      </c>
    </row>
    <row r="76" spans="1:7" x14ac:dyDescent="0.25">
      <c r="A76" t="s">
        <v>115</v>
      </c>
      <c r="B76">
        <v>0</v>
      </c>
      <c r="C76">
        <v>0</v>
      </c>
      <c r="D76">
        <v>37.799999999999997</v>
      </c>
      <c r="E76">
        <v>27</v>
      </c>
      <c r="F76">
        <v>4</v>
      </c>
      <c r="G76">
        <v>0</v>
      </c>
    </row>
    <row r="77" spans="1:7" x14ac:dyDescent="0.25">
      <c r="A77" t="s">
        <v>116</v>
      </c>
      <c r="B77">
        <v>6.8</v>
      </c>
      <c r="C77">
        <v>2</v>
      </c>
      <c r="D77">
        <v>1.3</v>
      </c>
      <c r="E77">
        <v>9.6999999999999993</v>
      </c>
      <c r="F77">
        <v>0</v>
      </c>
      <c r="G77">
        <v>0</v>
      </c>
    </row>
    <row r="78" spans="1:7" x14ac:dyDescent="0.25">
      <c r="A78" t="s">
        <v>117</v>
      </c>
      <c r="B78">
        <v>154.1</v>
      </c>
      <c r="C78">
        <v>135.5</v>
      </c>
      <c r="D78">
        <v>5323.9</v>
      </c>
      <c r="E78">
        <v>4677.8</v>
      </c>
      <c r="F78">
        <v>1258.4000000000001</v>
      </c>
      <c r="G78">
        <v>0</v>
      </c>
    </row>
    <row r="79" spans="1:7" x14ac:dyDescent="0.25">
      <c r="A79" t="s">
        <v>118</v>
      </c>
      <c r="B79">
        <v>6</v>
      </c>
      <c r="C79">
        <v>5.6</v>
      </c>
      <c r="D79">
        <v>29.9</v>
      </c>
      <c r="E79">
        <v>35.5</v>
      </c>
      <c r="F79">
        <v>12.3</v>
      </c>
      <c r="G79">
        <v>0</v>
      </c>
    </row>
    <row r="80" spans="1:7" x14ac:dyDescent="0.25">
      <c r="A80" t="s">
        <v>119</v>
      </c>
      <c r="B80">
        <v>0</v>
      </c>
      <c r="C80">
        <v>0</v>
      </c>
      <c r="D80">
        <v>165.4</v>
      </c>
      <c r="E80">
        <v>163.30000000000001</v>
      </c>
      <c r="F80">
        <v>0</v>
      </c>
      <c r="G80">
        <v>0</v>
      </c>
    </row>
    <row r="81" spans="1:7" x14ac:dyDescent="0.25">
      <c r="A81" t="s">
        <v>120</v>
      </c>
      <c r="B81">
        <v>0</v>
      </c>
      <c r="C81">
        <v>0</v>
      </c>
      <c r="D81" t="s">
        <v>84</v>
      </c>
      <c r="E81">
        <v>0</v>
      </c>
      <c r="F81">
        <v>0</v>
      </c>
      <c r="G81">
        <v>0</v>
      </c>
    </row>
    <row r="82" spans="1:7" x14ac:dyDescent="0.25">
      <c r="A82" t="s">
        <v>121</v>
      </c>
      <c r="B82">
        <v>0</v>
      </c>
      <c r="C82">
        <v>0</v>
      </c>
      <c r="D82">
        <v>100.6</v>
      </c>
      <c r="E82">
        <v>51</v>
      </c>
      <c r="F82">
        <v>15</v>
      </c>
      <c r="G82">
        <v>0</v>
      </c>
    </row>
    <row r="83" spans="1:7" x14ac:dyDescent="0.25">
      <c r="A83" t="s">
        <v>62</v>
      </c>
      <c r="B83" t="s">
        <v>63</v>
      </c>
      <c r="C83" t="s">
        <v>64</v>
      </c>
      <c r="D83" t="s">
        <v>63</v>
      </c>
      <c r="E83" t="s">
        <v>63</v>
      </c>
      <c r="F83" t="s">
        <v>63</v>
      </c>
      <c r="G83" t="s">
        <v>65</v>
      </c>
    </row>
    <row r="84" spans="1:7" x14ac:dyDescent="0.25">
      <c r="A84" t="s">
        <v>122</v>
      </c>
      <c r="B84">
        <v>1605.9</v>
      </c>
      <c r="C84">
        <v>1515.2</v>
      </c>
      <c r="D84">
        <v>56764.800000000003</v>
      </c>
      <c r="E84">
        <v>60287.4</v>
      </c>
      <c r="F84">
        <v>14656.5</v>
      </c>
      <c r="G84">
        <v>0</v>
      </c>
    </row>
    <row r="85" spans="1:7" x14ac:dyDescent="0.25">
      <c r="A85" t="s">
        <v>123</v>
      </c>
      <c r="B85">
        <v>1356.8</v>
      </c>
      <c r="C85">
        <v>425.5</v>
      </c>
      <c r="D85">
        <v>0</v>
      </c>
      <c r="E85">
        <v>0</v>
      </c>
      <c r="F85">
        <v>5515.7</v>
      </c>
      <c r="G85">
        <v>0</v>
      </c>
    </row>
    <row r="86" spans="1:7" x14ac:dyDescent="0.25">
      <c r="A86" t="s">
        <v>62</v>
      </c>
      <c r="B86" t="s">
        <v>63</v>
      </c>
      <c r="C86" t="s">
        <v>64</v>
      </c>
      <c r="D86" t="s">
        <v>63</v>
      </c>
      <c r="E86" t="s">
        <v>63</v>
      </c>
      <c r="F86" t="s">
        <v>63</v>
      </c>
      <c r="G86" t="s">
        <v>65</v>
      </c>
    </row>
    <row r="87" spans="1:7" x14ac:dyDescent="0.25">
      <c r="A87" t="s">
        <v>124</v>
      </c>
      <c r="B87">
        <v>2962.8</v>
      </c>
      <c r="C87">
        <v>1940.7</v>
      </c>
      <c r="D87">
        <v>56764.800000000003</v>
      </c>
      <c r="E87">
        <v>60287.4</v>
      </c>
      <c r="F87">
        <v>20172.2</v>
      </c>
      <c r="G87">
        <v>0</v>
      </c>
    </row>
    <row r="88" spans="1:7" x14ac:dyDescent="0.25">
      <c r="A88" t="s">
        <v>125</v>
      </c>
      <c r="B88" t="s">
        <v>42</v>
      </c>
      <c r="C88" t="s">
        <v>42</v>
      </c>
      <c r="D88">
        <v>6.3</v>
      </c>
      <c r="E88">
        <v>5.8</v>
      </c>
      <c r="F88" t="s">
        <v>42</v>
      </c>
      <c r="G88" t="s">
        <v>42</v>
      </c>
    </row>
    <row r="89" spans="1:7" x14ac:dyDescent="0.25">
      <c r="A89" t="s">
        <v>126</v>
      </c>
      <c r="B89">
        <v>0</v>
      </c>
      <c r="C89">
        <v>0</v>
      </c>
      <c r="D89" t="s">
        <v>42</v>
      </c>
      <c r="E89" t="s">
        <v>42</v>
      </c>
      <c r="F89">
        <v>0</v>
      </c>
      <c r="G89">
        <v>0</v>
      </c>
    </row>
    <row r="90" spans="1:7" x14ac:dyDescent="0.25">
      <c r="A90" t="s">
        <v>62</v>
      </c>
      <c r="B90" t="s">
        <v>63</v>
      </c>
      <c r="C90" t="s">
        <v>64</v>
      </c>
      <c r="D90" t="s">
        <v>63</v>
      </c>
      <c r="E90" t="s">
        <v>63</v>
      </c>
      <c r="F90" t="s">
        <v>63</v>
      </c>
      <c r="G90" t="s">
        <v>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F8BE-EBA2-403E-B96D-11F999F153C5}">
  <dimension ref="A1:G81"/>
  <sheetViews>
    <sheetView workbookViewId="0">
      <selection activeCell="B16" sqref="B15:B16"/>
    </sheetView>
  </sheetViews>
  <sheetFormatPr defaultRowHeight="13.2" x14ac:dyDescent="0.25"/>
  <cols>
    <col min="1" max="1" width="27" customWidth="1"/>
    <col min="2" max="2" width="12.33203125" customWidth="1"/>
    <col min="3" max="3" width="10.44140625" customWidth="1"/>
    <col min="4" max="4" width="13" customWidth="1"/>
    <col min="5" max="5" width="12.5546875" customWidth="1"/>
    <col min="6" max="6" width="11.88671875" customWidth="1"/>
    <col min="7" max="7" width="14.44140625" customWidth="1"/>
  </cols>
  <sheetData>
    <row r="1" spans="1:7" ht="15" x14ac:dyDescent="0.25">
      <c r="A1" s="282" t="s">
        <v>47</v>
      </c>
    </row>
    <row r="2" spans="1:7" ht="15" x14ac:dyDescent="0.25">
      <c r="A2" s="282" t="s">
        <v>48</v>
      </c>
    </row>
    <row r="3" spans="1:7" ht="15" x14ac:dyDescent="0.25">
      <c r="A3" s="282" t="s">
        <v>1003</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365</v>
      </c>
      <c r="C12">
        <v>103.1</v>
      </c>
      <c r="D12">
        <v>3961.5</v>
      </c>
      <c r="E12">
        <v>3375.1</v>
      </c>
      <c r="F12">
        <v>50</v>
      </c>
      <c r="G12">
        <v>0</v>
      </c>
    </row>
    <row r="13" spans="1:7" ht="15" x14ac:dyDescent="0.25">
      <c r="A13" s="282" t="s">
        <v>68</v>
      </c>
      <c r="B13">
        <v>0</v>
      </c>
      <c r="C13">
        <v>0</v>
      </c>
      <c r="D13">
        <v>754</v>
      </c>
      <c r="E13">
        <v>704.7</v>
      </c>
      <c r="F13">
        <v>0</v>
      </c>
      <c r="G13">
        <v>0</v>
      </c>
    </row>
    <row r="14" spans="1:7" ht="15" x14ac:dyDescent="0.25">
      <c r="A14" s="282" t="s">
        <v>70</v>
      </c>
      <c r="B14">
        <v>159</v>
      </c>
      <c r="C14">
        <v>49.9</v>
      </c>
      <c r="D14">
        <v>205.3</v>
      </c>
      <c r="E14">
        <v>119.6</v>
      </c>
      <c r="F14">
        <v>50</v>
      </c>
      <c r="G14">
        <v>0</v>
      </c>
    </row>
    <row r="15" spans="1:7" ht="15" x14ac:dyDescent="0.25">
      <c r="A15" s="282" t="s">
        <v>71</v>
      </c>
      <c r="B15">
        <v>0</v>
      </c>
      <c r="C15">
        <v>0</v>
      </c>
      <c r="D15">
        <v>898.8</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206</v>
      </c>
      <c r="C17">
        <v>0</v>
      </c>
      <c r="D17">
        <v>1736.4</v>
      </c>
      <c r="E17">
        <v>1733.6</v>
      </c>
      <c r="F17">
        <v>0</v>
      </c>
      <c r="G17">
        <v>0</v>
      </c>
    </row>
    <row r="18" spans="1:7" ht="15" x14ac:dyDescent="0.25">
      <c r="A18" s="282" t="s">
        <v>74</v>
      </c>
      <c r="B18">
        <v>0</v>
      </c>
      <c r="C18">
        <v>53.1</v>
      </c>
      <c r="D18">
        <v>197.5</v>
      </c>
      <c r="E18">
        <v>120.4</v>
      </c>
      <c r="F18">
        <v>0</v>
      </c>
      <c r="G18">
        <v>0</v>
      </c>
    </row>
    <row r="19" spans="1:7" ht="15" x14ac:dyDescent="0.25">
      <c r="A19" s="282" t="s">
        <v>66</v>
      </c>
    </row>
    <row r="20" spans="1:7" ht="15" x14ac:dyDescent="0.25">
      <c r="A20" s="282" t="s">
        <v>75</v>
      </c>
      <c r="B20">
        <v>0</v>
      </c>
      <c r="C20">
        <v>60</v>
      </c>
      <c r="D20">
        <v>1040.4000000000001</v>
      </c>
      <c r="E20">
        <v>72.3</v>
      </c>
      <c r="F20">
        <v>0</v>
      </c>
      <c r="G20">
        <v>0</v>
      </c>
    </row>
    <row r="21" spans="1:7" ht="15" x14ac:dyDescent="0.25">
      <c r="A21" s="282" t="s">
        <v>504</v>
      </c>
      <c r="B21">
        <v>0</v>
      </c>
      <c r="C21">
        <v>0</v>
      </c>
      <c r="D21">
        <v>207.2</v>
      </c>
      <c r="E21">
        <v>0</v>
      </c>
      <c r="F21">
        <v>0</v>
      </c>
      <c r="G21">
        <v>0</v>
      </c>
    </row>
    <row r="22" spans="1:7" ht="15" x14ac:dyDescent="0.25">
      <c r="A22" s="282" t="s">
        <v>77</v>
      </c>
      <c r="B22">
        <v>0</v>
      </c>
      <c r="C22">
        <v>60</v>
      </c>
      <c r="D22">
        <v>833.2</v>
      </c>
      <c r="E22">
        <v>72.3</v>
      </c>
      <c r="F22">
        <v>0</v>
      </c>
      <c r="G22">
        <v>0</v>
      </c>
    </row>
    <row r="23" spans="1:7" ht="15" x14ac:dyDescent="0.25">
      <c r="A23" s="282" t="s">
        <v>66</v>
      </c>
    </row>
    <row r="24" spans="1:7" ht="15" x14ac:dyDescent="0.25">
      <c r="A24" s="282" t="s">
        <v>78</v>
      </c>
      <c r="B24">
        <v>523.79999999999995</v>
      </c>
      <c r="C24">
        <v>392.4</v>
      </c>
      <c r="D24">
        <v>843.4</v>
      </c>
      <c r="E24">
        <v>1075.5</v>
      </c>
      <c r="F24">
        <v>7</v>
      </c>
      <c r="G24">
        <v>0</v>
      </c>
    </row>
    <row r="25" spans="1:7" ht="15" x14ac:dyDescent="0.25">
      <c r="A25" s="282" t="s">
        <v>66</v>
      </c>
    </row>
    <row r="26" spans="1:7" ht="15" x14ac:dyDescent="0.25">
      <c r="A26" s="282" t="s">
        <v>79</v>
      </c>
      <c r="B26">
        <v>97.4</v>
      </c>
      <c r="C26">
        <v>151.19999999999999</v>
      </c>
      <c r="D26">
        <v>829.3</v>
      </c>
      <c r="E26">
        <v>515.79999999999995</v>
      </c>
      <c r="F26">
        <v>0</v>
      </c>
      <c r="G26">
        <v>0</v>
      </c>
    </row>
    <row r="27" spans="1:7" ht="15" x14ac:dyDescent="0.25">
      <c r="A27" s="282" t="s">
        <v>66</v>
      </c>
    </row>
    <row r="28" spans="1:7" ht="15" x14ac:dyDescent="0.25">
      <c r="A28" s="282" t="s">
        <v>80</v>
      </c>
      <c r="B28">
        <v>2444.1999999999998</v>
      </c>
      <c r="C28">
        <v>4121.3999999999996</v>
      </c>
      <c r="D28">
        <v>17771.900000000001</v>
      </c>
      <c r="E28">
        <v>16734</v>
      </c>
      <c r="F28">
        <v>0</v>
      </c>
      <c r="G28">
        <v>0</v>
      </c>
    </row>
    <row r="29" spans="1:7" ht="15" x14ac:dyDescent="0.25">
      <c r="A29" s="282" t="s">
        <v>66</v>
      </c>
    </row>
    <row r="30" spans="1:7" ht="15" x14ac:dyDescent="0.25">
      <c r="A30" s="282" t="s">
        <v>81</v>
      </c>
      <c r="B30">
        <v>706.4</v>
      </c>
      <c r="C30">
        <v>711.9</v>
      </c>
      <c r="D30">
        <v>3663.9</v>
      </c>
      <c r="E30">
        <v>2250.1</v>
      </c>
      <c r="F30">
        <v>0</v>
      </c>
      <c r="G30">
        <v>0</v>
      </c>
    </row>
    <row r="31" spans="1:7" ht="15" x14ac:dyDescent="0.25">
      <c r="A31" s="282" t="s">
        <v>82</v>
      </c>
      <c r="B31">
        <v>0</v>
      </c>
      <c r="C31">
        <v>0</v>
      </c>
      <c r="D31">
        <v>0</v>
      </c>
      <c r="E31">
        <v>0.2</v>
      </c>
      <c r="F31">
        <v>0</v>
      </c>
      <c r="G31">
        <v>0</v>
      </c>
    </row>
    <row r="32" spans="1:7" ht="15" x14ac:dyDescent="0.25">
      <c r="A32" s="282" t="s">
        <v>83</v>
      </c>
      <c r="B32">
        <v>31</v>
      </c>
      <c r="C32">
        <v>5.0999999999999996</v>
      </c>
      <c r="D32">
        <v>703.3</v>
      </c>
      <c r="E32">
        <v>477.8</v>
      </c>
      <c r="F32">
        <v>0</v>
      </c>
      <c r="G32">
        <v>0</v>
      </c>
    </row>
    <row r="33" spans="1:7" ht="15" x14ac:dyDescent="0.25">
      <c r="A33" s="282" t="s">
        <v>85</v>
      </c>
      <c r="B33">
        <v>0</v>
      </c>
      <c r="C33">
        <v>1</v>
      </c>
      <c r="D33">
        <v>0</v>
      </c>
      <c r="E33">
        <v>3.8</v>
      </c>
      <c r="F33">
        <v>0</v>
      </c>
      <c r="G33">
        <v>0</v>
      </c>
    </row>
    <row r="34" spans="1:7" ht="15" x14ac:dyDescent="0.25">
      <c r="A34" s="282" t="s">
        <v>86</v>
      </c>
      <c r="B34">
        <v>3.6</v>
      </c>
      <c r="C34">
        <v>3.6</v>
      </c>
      <c r="D34">
        <v>9.5</v>
      </c>
      <c r="E34">
        <v>3.4</v>
      </c>
      <c r="F34">
        <v>0</v>
      </c>
      <c r="G34">
        <v>0</v>
      </c>
    </row>
    <row r="35" spans="1:7" ht="15" x14ac:dyDescent="0.25">
      <c r="A35" s="282" t="s">
        <v>87</v>
      </c>
      <c r="B35">
        <v>0</v>
      </c>
      <c r="C35">
        <v>0</v>
      </c>
      <c r="D35">
        <v>0</v>
      </c>
      <c r="E35">
        <v>1</v>
      </c>
      <c r="F35">
        <v>0</v>
      </c>
      <c r="G35">
        <v>0</v>
      </c>
    </row>
    <row r="36" spans="1:7" ht="15" x14ac:dyDescent="0.25">
      <c r="A36" s="282" t="s">
        <v>88</v>
      </c>
      <c r="B36">
        <v>220.1</v>
      </c>
      <c r="C36">
        <v>298.60000000000002</v>
      </c>
      <c r="D36">
        <v>856.1</v>
      </c>
      <c r="E36">
        <v>703.8</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43.2</v>
      </c>
      <c r="C40">
        <v>40.6</v>
      </c>
      <c r="D40">
        <v>288.5</v>
      </c>
      <c r="E40">
        <v>289.7</v>
      </c>
      <c r="F40">
        <v>0</v>
      </c>
      <c r="G40">
        <v>0</v>
      </c>
    </row>
    <row r="41" spans="1:7" ht="15" x14ac:dyDescent="0.25">
      <c r="A41" s="282" t="s">
        <v>92</v>
      </c>
      <c r="B41">
        <v>0</v>
      </c>
      <c r="C41">
        <v>0</v>
      </c>
      <c r="D41">
        <v>39.299999999999997</v>
      </c>
      <c r="E41">
        <v>0</v>
      </c>
      <c r="F41">
        <v>0</v>
      </c>
      <c r="G41">
        <v>0</v>
      </c>
    </row>
    <row r="42" spans="1:7" ht="15" x14ac:dyDescent="0.25">
      <c r="A42" s="282" t="s">
        <v>93</v>
      </c>
      <c r="B42">
        <v>74</v>
      </c>
      <c r="C42">
        <v>60.7</v>
      </c>
      <c r="D42">
        <v>204.1</v>
      </c>
      <c r="E42">
        <v>112.9</v>
      </c>
      <c r="F42">
        <v>0</v>
      </c>
      <c r="G42">
        <v>0</v>
      </c>
    </row>
    <row r="43" spans="1:7" ht="15" x14ac:dyDescent="0.25">
      <c r="A43" s="282" t="s">
        <v>94</v>
      </c>
      <c r="B43">
        <v>31</v>
      </c>
      <c r="C43">
        <v>21.6</v>
      </c>
      <c r="D43">
        <v>52.3</v>
      </c>
      <c r="E43">
        <v>24</v>
      </c>
      <c r="F43">
        <v>0</v>
      </c>
      <c r="G43">
        <v>0</v>
      </c>
    </row>
    <row r="44" spans="1:7" ht="15" x14ac:dyDescent="0.25">
      <c r="A44" s="282" t="s">
        <v>95</v>
      </c>
      <c r="B44">
        <v>138</v>
      </c>
      <c r="C44">
        <v>66</v>
      </c>
      <c r="D44">
        <v>126.9</v>
      </c>
      <c r="E44">
        <v>0</v>
      </c>
      <c r="F44">
        <v>0</v>
      </c>
      <c r="G44">
        <v>0</v>
      </c>
    </row>
    <row r="45" spans="1:7" ht="15" x14ac:dyDescent="0.25">
      <c r="A45" s="282" t="s">
        <v>96</v>
      </c>
      <c r="B45">
        <v>17.8</v>
      </c>
      <c r="C45">
        <v>13.6</v>
      </c>
      <c r="D45">
        <v>38.4</v>
      </c>
      <c r="E45">
        <v>27.6</v>
      </c>
      <c r="F45">
        <v>0</v>
      </c>
      <c r="G45">
        <v>0</v>
      </c>
    </row>
    <row r="46" spans="1:7" ht="15" x14ac:dyDescent="0.25">
      <c r="A46" s="282" t="s">
        <v>97</v>
      </c>
      <c r="B46">
        <v>0.4</v>
      </c>
      <c r="C46">
        <v>0.4</v>
      </c>
      <c r="D46">
        <v>0</v>
      </c>
      <c r="E46">
        <v>0</v>
      </c>
      <c r="F46">
        <v>0</v>
      </c>
      <c r="G46">
        <v>0</v>
      </c>
    </row>
    <row r="47" spans="1:7" ht="15" x14ac:dyDescent="0.25">
      <c r="A47" s="282" t="s">
        <v>98</v>
      </c>
      <c r="B47">
        <v>18</v>
      </c>
      <c r="C47">
        <v>18</v>
      </c>
      <c r="D47">
        <v>61.9</v>
      </c>
      <c r="E47">
        <v>131.69999999999999</v>
      </c>
      <c r="F47">
        <v>0</v>
      </c>
      <c r="G47">
        <v>0</v>
      </c>
    </row>
    <row r="48" spans="1:7" ht="15" x14ac:dyDescent="0.25">
      <c r="A48" s="282" t="s">
        <v>169</v>
      </c>
      <c r="B48">
        <v>0</v>
      </c>
      <c r="C48">
        <v>0.5</v>
      </c>
      <c r="D48">
        <v>0</v>
      </c>
      <c r="E48">
        <v>0</v>
      </c>
      <c r="F48">
        <v>0</v>
      </c>
      <c r="G48">
        <v>0</v>
      </c>
    </row>
    <row r="49" spans="1:7" ht="15" x14ac:dyDescent="0.25">
      <c r="A49" s="282" t="s">
        <v>99</v>
      </c>
      <c r="B49">
        <v>2.7</v>
      </c>
      <c r="C49">
        <v>9.8000000000000007</v>
      </c>
      <c r="D49">
        <v>3</v>
      </c>
      <c r="E49">
        <v>1.4</v>
      </c>
      <c r="F49">
        <v>0</v>
      </c>
      <c r="G49">
        <v>0</v>
      </c>
    </row>
    <row r="50" spans="1:7" ht="15" x14ac:dyDescent="0.25">
      <c r="A50" s="282" t="s">
        <v>100</v>
      </c>
      <c r="B50">
        <v>54.4</v>
      </c>
      <c r="C50">
        <v>91.3</v>
      </c>
      <c r="D50">
        <v>288.2</v>
      </c>
      <c r="E50">
        <v>158.1</v>
      </c>
      <c r="F50">
        <v>0</v>
      </c>
      <c r="G50">
        <v>0</v>
      </c>
    </row>
    <row r="51" spans="1:7" ht="15" x14ac:dyDescent="0.25">
      <c r="A51" s="282" t="s">
        <v>101</v>
      </c>
      <c r="B51">
        <v>72.3</v>
      </c>
      <c r="C51">
        <v>79.7</v>
      </c>
      <c r="D51">
        <v>748.1</v>
      </c>
      <c r="E51">
        <v>314.8</v>
      </c>
      <c r="F51">
        <v>0</v>
      </c>
      <c r="G51">
        <v>0</v>
      </c>
    </row>
    <row r="52" spans="1:7" ht="15" x14ac:dyDescent="0.25">
      <c r="A52" s="282" t="s">
        <v>66</v>
      </c>
    </row>
    <row r="53" spans="1:7" ht="15" x14ac:dyDescent="0.25">
      <c r="A53" s="282" t="s">
        <v>102</v>
      </c>
      <c r="B53">
        <v>339</v>
      </c>
      <c r="C53">
        <v>79.8</v>
      </c>
      <c r="D53">
        <v>2180</v>
      </c>
      <c r="E53">
        <v>540.1</v>
      </c>
      <c r="F53">
        <v>0</v>
      </c>
      <c r="G53">
        <v>0</v>
      </c>
    </row>
    <row r="54" spans="1:7" ht="15" x14ac:dyDescent="0.25">
      <c r="A54" s="282" t="s">
        <v>103</v>
      </c>
      <c r="B54">
        <v>45</v>
      </c>
      <c r="C54">
        <v>0</v>
      </c>
      <c r="D54">
        <v>172.5</v>
      </c>
      <c r="E54">
        <v>0</v>
      </c>
      <c r="F54">
        <v>0</v>
      </c>
      <c r="G54">
        <v>0</v>
      </c>
    </row>
    <row r="55" spans="1:7" ht="15" x14ac:dyDescent="0.25">
      <c r="A55" s="282" t="s">
        <v>104</v>
      </c>
      <c r="B55">
        <v>293.89999999999998</v>
      </c>
      <c r="C55">
        <v>50.8</v>
      </c>
      <c r="D55">
        <v>1524.9</v>
      </c>
      <c r="E55">
        <v>430.4</v>
      </c>
      <c r="F55">
        <v>0</v>
      </c>
      <c r="G55">
        <v>0</v>
      </c>
    </row>
    <row r="56" spans="1:7" ht="15" x14ac:dyDescent="0.25">
      <c r="A56" s="282" t="s">
        <v>105</v>
      </c>
      <c r="B56">
        <v>0</v>
      </c>
      <c r="C56">
        <v>0</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0.1</v>
      </c>
      <c r="C59">
        <v>0</v>
      </c>
      <c r="D59">
        <v>0.2</v>
      </c>
      <c r="E59">
        <v>0</v>
      </c>
      <c r="F59">
        <v>0</v>
      </c>
      <c r="G59">
        <v>0</v>
      </c>
    </row>
    <row r="60" spans="1:7" ht="15" x14ac:dyDescent="0.25">
      <c r="A60" s="282" t="s">
        <v>107</v>
      </c>
      <c r="B60">
        <v>0</v>
      </c>
      <c r="C60">
        <v>29</v>
      </c>
      <c r="D60">
        <v>249.9</v>
      </c>
      <c r="E60">
        <v>96.5</v>
      </c>
      <c r="F60">
        <v>0</v>
      </c>
      <c r="G60">
        <v>0</v>
      </c>
    </row>
    <row r="61" spans="1:7" ht="15" x14ac:dyDescent="0.25">
      <c r="A61" s="282" t="s">
        <v>66</v>
      </c>
    </row>
    <row r="62" spans="1:7" ht="15" x14ac:dyDescent="0.25">
      <c r="A62" s="282" t="s">
        <v>108</v>
      </c>
      <c r="B62">
        <v>1504.2</v>
      </c>
      <c r="C62">
        <v>1285.2</v>
      </c>
      <c r="D62">
        <v>2710.8</v>
      </c>
      <c r="E62">
        <v>2733.5</v>
      </c>
      <c r="F62">
        <v>0</v>
      </c>
      <c r="G62">
        <v>0</v>
      </c>
    </row>
    <row r="63" spans="1:7" ht="15" x14ac:dyDescent="0.25">
      <c r="A63" s="282" t="s">
        <v>109</v>
      </c>
      <c r="B63">
        <v>8.4</v>
      </c>
      <c r="C63">
        <v>3</v>
      </c>
      <c r="D63">
        <v>10.9</v>
      </c>
      <c r="E63">
        <v>11.1</v>
      </c>
      <c r="F63">
        <v>0</v>
      </c>
      <c r="G63">
        <v>0</v>
      </c>
    </row>
    <row r="64" spans="1:7" ht="15" x14ac:dyDescent="0.25">
      <c r="A64" s="282" t="s">
        <v>111</v>
      </c>
      <c r="B64">
        <v>49.2</v>
      </c>
      <c r="C64">
        <v>0</v>
      </c>
      <c r="D64">
        <v>120</v>
      </c>
      <c r="E64">
        <v>92.8</v>
      </c>
      <c r="F64">
        <v>0</v>
      </c>
      <c r="G64">
        <v>0</v>
      </c>
    </row>
    <row r="65" spans="1:7" ht="15" x14ac:dyDescent="0.25">
      <c r="A65" s="282" t="s">
        <v>112</v>
      </c>
      <c r="B65">
        <v>6.3</v>
      </c>
      <c r="C65">
        <v>0.4</v>
      </c>
      <c r="D65">
        <v>51.4</v>
      </c>
      <c r="E65">
        <v>75.599999999999994</v>
      </c>
      <c r="F65">
        <v>0</v>
      </c>
      <c r="G65">
        <v>0</v>
      </c>
    </row>
    <row r="66" spans="1:7" ht="15" x14ac:dyDescent="0.25">
      <c r="A66" s="282" t="s">
        <v>113</v>
      </c>
      <c r="B66">
        <v>60.8</v>
      </c>
      <c r="C66">
        <v>48</v>
      </c>
      <c r="D66">
        <v>179.9</v>
      </c>
      <c r="E66">
        <v>150.4</v>
      </c>
      <c r="F66">
        <v>0</v>
      </c>
      <c r="G66">
        <v>0</v>
      </c>
    </row>
    <row r="67" spans="1:7" ht="15" x14ac:dyDescent="0.25">
      <c r="A67" s="282" t="s">
        <v>114</v>
      </c>
      <c r="B67">
        <v>0</v>
      </c>
      <c r="C67">
        <v>4</v>
      </c>
      <c r="D67">
        <v>0</v>
      </c>
      <c r="E67">
        <v>0</v>
      </c>
      <c r="F67">
        <v>0</v>
      </c>
      <c r="G67">
        <v>0</v>
      </c>
    </row>
    <row r="68" spans="1:7" ht="15" x14ac:dyDescent="0.25">
      <c r="A68" s="282" t="s">
        <v>115</v>
      </c>
      <c r="B68">
        <v>0</v>
      </c>
      <c r="C68">
        <v>4.5</v>
      </c>
      <c r="D68">
        <v>5.5</v>
      </c>
      <c r="E68">
        <v>9.6999999999999993</v>
      </c>
      <c r="F68">
        <v>0</v>
      </c>
      <c r="G68">
        <v>0</v>
      </c>
    </row>
    <row r="69" spans="1:7" ht="15" x14ac:dyDescent="0.25">
      <c r="A69" s="282" t="s">
        <v>117</v>
      </c>
      <c r="B69">
        <v>1344.5</v>
      </c>
      <c r="C69">
        <v>1180.5999999999999</v>
      </c>
      <c r="D69">
        <v>2211.5</v>
      </c>
      <c r="E69">
        <v>2348.1</v>
      </c>
      <c r="F69">
        <v>0</v>
      </c>
      <c r="G69">
        <v>0</v>
      </c>
    </row>
    <row r="70" spans="1:7" ht="15" x14ac:dyDescent="0.25">
      <c r="A70" s="282" t="s">
        <v>118</v>
      </c>
      <c r="B70">
        <v>18.3</v>
      </c>
      <c r="C70">
        <v>11.8</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16.7</v>
      </c>
      <c r="C73">
        <v>33</v>
      </c>
      <c r="D73">
        <v>26.5</v>
      </c>
      <c r="E73">
        <v>29.1</v>
      </c>
      <c r="F73">
        <v>0</v>
      </c>
      <c r="G73">
        <v>0</v>
      </c>
    </row>
    <row r="74" spans="1:7" ht="15" x14ac:dyDescent="0.25">
      <c r="A74" s="282" t="s">
        <v>62</v>
      </c>
      <c r="B74" t="s">
        <v>63</v>
      </c>
      <c r="C74" t="s">
        <v>64</v>
      </c>
      <c r="D74" t="s">
        <v>63</v>
      </c>
      <c r="E74" t="s">
        <v>63</v>
      </c>
      <c r="F74" t="s">
        <v>63</v>
      </c>
      <c r="G74" t="s">
        <v>65</v>
      </c>
    </row>
    <row r="75" spans="1:7" ht="15" x14ac:dyDescent="0.25">
      <c r="A75" s="282" t="s">
        <v>122</v>
      </c>
      <c r="B75">
        <v>5979.9</v>
      </c>
      <c r="C75">
        <v>6905</v>
      </c>
      <c r="D75">
        <v>33001.199999999997</v>
      </c>
      <c r="E75">
        <v>27296.2</v>
      </c>
      <c r="F75">
        <v>57</v>
      </c>
      <c r="G75">
        <v>0</v>
      </c>
    </row>
    <row r="76" spans="1:7" ht="15" x14ac:dyDescent="0.25">
      <c r="A76" s="282" t="s">
        <v>123</v>
      </c>
      <c r="B76">
        <v>3701.8</v>
      </c>
      <c r="C76">
        <v>3912.2</v>
      </c>
      <c r="D76">
        <v>0</v>
      </c>
      <c r="E76">
        <v>0</v>
      </c>
      <c r="F76">
        <v>93</v>
      </c>
      <c r="G76">
        <v>0</v>
      </c>
    </row>
    <row r="77" spans="1:7" ht="15" x14ac:dyDescent="0.25">
      <c r="A77" s="282" t="s">
        <v>62</v>
      </c>
      <c r="B77" t="s">
        <v>63</v>
      </c>
      <c r="C77" t="s">
        <v>64</v>
      </c>
      <c r="D77" t="s">
        <v>63</v>
      </c>
      <c r="E77" t="s">
        <v>63</v>
      </c>
      <c r="F77" t="s">
        <v>63</v>
      </c>
      <c r="G77" t="s">
        <v>65</v>
      </c>
    </row>
    <row r="78" spans="1:7" ht="15" x14ac:dyDescent="0.25">
      <c r="A78" s="282" t="s">
        <v>124</v>
      </c>
      <c r="B78">
        <v>9681.7000000000007</v>
      </c>
      <c r="C78">
        <v>10817.2</v>
      </c>
      <c r="D78">
        <v>33001.199999999997</v>
      </c>
      <c r="E78">
        <v>27296.2</v>
      </c>
      <c r="F78">
        <v>150</v>
      </c>
      <c r="G78">
        <v>0</v>
      </c>
    </row>
    <row r="79" spans="1:7" ht="15" x14ac:dyDescent="0.25">
      <c r="A79" s="282" t="s">
        <v>125</v>
      </c>
      <c r="B79" t="s">
        <v>42</v>
      </c>
      <c r="C79" t="s">
        <v>42</v>
      </c>
      <c r="D79">
        <v>2.5</v>
      </c>
      <c r="E79">
        <v>2.2000000000000002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CA9AC-B5A6-4941-B6F4-9A76D59CEACB}">
  <dimension ref="A1:G89"/>
  <sheetViews>
    <sheetView workbookViewId="0">
      <selection activeCell="B7" sqref="B7"/>
    </sheetView>
  </sheetViews>
  <sheetFormatPr defaultRowHeight="13.2" x14ac:dyDescent="0.25"/>
  <cols>
    <col min="1" max="1" width="17.44140625" customWidth="1"/>
    <col min="2" max="2" width="12.33203125" customWidth="1"/>
    <col min="4" max="4" width="11.33203125" customWidth="1"/>
    <col min="6" max="6" width="12.44140625" customWidth="1"/>
  </cols>
  <sheetData>
    <row r="1" spans="1:7" ht="15" x14ac:dyDescent="0.25">
      <c r="A1" s="282" t="s">
        <v>47</v>
      </c>
    </row>
    <row r="2" spans="1:7" ht="15" x14ac:dyDescent="0.25">
      <c r="A2" s="282" t="s">
        <v>48</v>
      </c>
    </row>
    <row r="3" spans="1:7" ht="15" x14ac:dyDescent="0.25">
      <c r="A3" s="282" t="s">
        <v>319</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5176</v>
      </c>
      <c r="E12">
        <v>4297.3</v>
      </c>
      <c r="F12">
        <v>257</v>
      </c>
      <c r="G12">
        <v>0</v>
      </c>
    </row>
    <row r="13" spans="1:7" ht="15" x14ac:dyDescent="0.25">
      <c r="A13" s="282" t="s">
        <v>253</v>
      </c>
      <c r="B13">
        <v>0</v>
      </c>
      <c r="C13">
        <v>0</v>
      </c>
      <c r="D13">
        <v>21.2</v>
      </c>
      <c r="E13">
        <v>28.1</v>
      </c>
      <c r="F13">
        <v>0</v>
      </c>
      <c r="G13">
        <v>0</v>
      </c>
    </row>
    <row r="14" spans="1:7" ht="15" x14ac:dyDescent="0.25">
      <c r="A14" s="282" t="s">
        <v>254</v>
      </c>
      <c r="B14">
        <v>0</v>
      </c>
      <c r="C14">
        <v>0</v>
      </c>
      <c r="D14">
        <v>23.6</v>
      </c>
      <c r="E14">
        <v>140</v>
      </c>
      <c r="F14">
        <v>0</v>
      </c>
      <c r="G14">
        <v>0</v>
      </c>
    </row>
    <row r="15" spans="1:7" ht="15" x14ac:dyDescent="0.25">
      <c r="A15" s="282" t="s">
        <v>68</v>
      </c>
      <c r="B15">
        <v>0</v>
      </c>
      <c r="C15">
        <v>0</v>
      </c>
      <c r="D15">
        <v>1273.5</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269.39999999999998</v>
      </c>
      <c r="E18">
        <v>249.3</v>
      </c>
      <c r="F18">
        <v>0</v>
      </c>
      <c r="G18">
        <v>0</v>
      </c>
    </row>
    <row r="19" spans="1:7" ht="15" x14ac:dyDescent="0.25">
      <c r="A19" s="282" t="s">
        <v>71</v>
      </c>
      <c r="B19">
        <v>0</v>
      </c>
      <c r="C19">
        <v>0</v>
      </c>
      <c r="D19">
        <v>1694.8</v>
      </c>
      <c r="E19">
        <v>1273.4000000000001</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1331.4</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294.60000000000002</v>
      </c>
      <c r="C33">
        <v>323.60000000000002</v>
      </c>
      <c r="D33">
        <v>2281.1999999999998</v>
      </c>
      <c r="E33">
        <v>2044.2</v>
      </c>
      <c r="F33">
        <v>190.9</v>
      </c>
      <c r="G33">
        <v>0</v>
      </c>
    </row>
    <row r="34" spans="1:7" ht="15" x14ac:dyDescent="0.25">
      <c r="A34" s="282" t="s">
        <v>66</v>
      </c>
    </row>
    <row r="35" spans="1:7" ht="15" x14ac:dyDescent="0.25">
      <c r="A35" s="282" t="s">
        <v>79</v>
      </c>
      <c r="B35">
        <v>132.6</v>
      </c>
      <c r="C35">
        <v>73.8</v>
      </c>
      <c r="D35">
        <v>1329.3</v>
      </c>
      <c r="E35">
        <v>1365.9</v>
      </c>
      <c r="F35">
        <v>107.3</v>
      </c>
      <c r="G35">
        <v>0</v>
      </c>
    </row>
    <row r="36" spans="1:7" ht="15" x14ac:dyDescent="0.25">
      <c r="A36" s="282" t="s">
        <v>66</v>
      </c>
    </row>
    <row r="37" spans="1:7" ht="15" x14ac:dyDescent="0.25">
      <c r="A37" s="282" t="s">
        <v>80</v>
      </c>
      <c r="B37">
        <v>1107.7</v>
      </c>
      <c r="C37">
        <v>743.4</v>
      </c>
      <c r="D37">
        <v>29507.4</v>
      </c>
      <c r="E37">
        <v>35218.699999999997</v>
      </c>
      <c r="F37">
        <v>9647</v>
      </c>
      <c r="G37">
        <v>0</v>
      </c>
    </row>
    <row r="38" spans="1:7" ht="15" x14ac:dyDescent="0.25">
      <c r="A38" s="282" t="s">
        <v>66</v>
      </c>
    </row>
    <row r="39" spans="1:7" ht="15" x14ac:dyDescent="0.25">
      <c r="A39" s="282" t="s">
        <v>81</v>
      </c>
      <c r="B39">
        <v>244.5</v>
      </c>
      <c r="C39">
        <v>218.7</v>
      </c>
      <c r="D39">
        <v>5651.1</v>
      </c>
      <c r="E39">
        <v>7784.2</v>
      </c>
      <c r="F39">
        <v>578.29999999999995</v>
      </c>
      <c r="G39">
        <v>0</v>
      </c>
    </row>
    <row r="40" spans="1:7" ht="15" x14ac:dyDescent="0.25">
      <c r="A40" s="282" t="s">
        <v>83</v>
      </c>
      <c r="B40">
        <v>0</v>
      </c>
      <c r="C40">
        <v>0</v>
      </c>
      <c r="D40">
        <v>869</v>
      </c>
      <c r="E40">
        <v>828</v>
      </c>
      <c r="F40">
        <v>110</v>
      </c>
      <c r="G40">
        <v>0</v>
      </c>
    </row>
    <row r="41" spans="1:7" ht="15" x14ac:dyDescent="0.25">
      <c r="A41" s="282" t="s">
        <v>85</v>
      </c>
      <c r="B41">
        <v>0</v>
      </c>
      <c r="C41">
        <v>0</v>
      </c>
      <c r="D41">
        <v>0.5</v>
      </c>
      <c r="E41">
        <v>3.5</v>
      </c>
      <c r="F41">
        <v>0</v>
      </c>
      <c r="G41">
        <v>0</v>
      </c>
    </row>
    <row r="42" spans="1:7" ht="15" x14ac:dyDescent="0.25">
      <c r="A42" s="282" t="s">
        <v>86</v>
      </c>
      <c r="B42" t="s">
        <v>84</v>
      </c>
      <c r="C42">
        <v>0</v>
      </c>
      <c r="D42">
        <v>4.2</v>
      </c>
      <c r="E42">
        <v>0.5</v>
      </c>
      <c r="F42">
        <v>0</v>
      </c>
      <c r="G42">
        <v>0</v>
      </c>
    </row>
    <row r="43" spans="1:7" ht="15" x14ac:dyDescent="0.25">
      <c r="A43" s="282" t="s">
        <v>87</v>
      </c>
      <c r="B43">
        <v>0.3</v>
      </c>
      <c r="C43">
        <v>0.4</v>
      </c>
      <c r="D43">
        <v>0.2</v>
      </c>
      <c r="E43">
        <v>1.3</v>
      </c>
      <c r="F43">
        <v>0</v>
      </c>
      <c r="G43">
        <v>0</v>
      </c>
    </row>
    <row r="44" spans="1:7" ht="15" x14ac:dyDescent="0.25">
      <c r="A44" s="282" t="s">
        <v>88</v>
      </c>
      <c r="B44">
        <v>87.5</v>
      </c>
      <c r="C44">
        <v>75.8</v>
      </c>
      <c r="D44">
        <v>1712.6</v>
      </c>
      <c r="E44">
        <v>2287.8000000000002</v>
      </c>
      <c r="F44">
        <v>31</v>
      </c>
      <c r="G44">
        <v>0</v>
      </c>
    </row>
    <row r="45" spans="1:7" ht="15" x14ac:dyDescent="0.25">
      <c r="A45" s="282" t="s">
        <v>90</v>
      </c>
      <c r="B45">
        <v>0</v>
      </c>
      <c r="C45">
        <v>0</v>
      </c>
      <c r="D45">
        <v>0</v>
      </c>
      <c r="E45">
        <v>45.3</v>
      </c>
      <c r="F45">
        <v>0</v>
      </c>
      <c r="G45">
        <v>0</v>
      </c>
    </row>
    <row r="46" spans="1:7" ht="15" x14ac:dyDescent="0.25">
      <c r="A46" s="282" t="s">
        <v>91</v>
      </c>
      <c r="B46">
        <v>36.200000000000003</v>
      </c>
      <c r="C46">
        <v>32.299999999999997</v>
      </c>
      <c r="D46">
        <v>553.5</v>
      </c>
      <c r="E46">
        <v>625.1</v>
      </c>
      <c r="F46">
        <v>0</v>
      </c>
      <c r="G46">
        <v>0</v>
      </c>
    </row>
    <row r="47" spans="1:7" ht="15" x14ac:dyDescent="0.25">
      <c r="A47" s="282" t="s">
        <v>92</v>
      </c>
      <c r="B47">
        <v>10</v>
      </c>
      <c r="C47">
        <v>0</v>
      </c>
      <c r="D47">
        <v>30.3</v>
      </c>
      <c r="E47">
        <v>40.6</v>
      </c>
      <c r="F47">
        <v>0</v>
      </c>
      <c r="G47">
        <v>0</v>
      </c>
    </row>
    <row r="48" spans="1:7" ht="15" x14ac:dyDescent="0.25">
      <c r="A48" s="282" t="s">
        <v>93</v>
      </c>
      <c r="B48">
        <v>27.1</v>
      </c>
      <c r="C48">
        <v>41.7</v>
      </c>
      <c r="D48">
        <v>359.4</v>
      </c>
      <c r="E48">
        <v>451.9</v>
      </c>
      <c r="F48">
        <v>19.8</v>
      </c>
      <c r="G48">
        <v>0</v>
      </c>
    </row>
    <row r="49" spans="1:7" ht="15" x14ac:dyDescent="0.25">
      <c r="A49" s="282" t="s">
        <v>94</v>
      </c>
      <c r="B49">
        <v>0</v>
      </c>
      <c r="C49">
        <v>0</v>
      </c>
      <c r="D49">
        <v>50.5</v>
      </c>
      <c r="E49">
        <v>36.299999999999997</v>
      </c>
      <c r="F49">
        <v>0</v>
      </c>
      <c r="G49">
        <v>0</v>
      </c>
    </row>
    <row r="50" spans="1:7" ht="15" x14ac:dyDescent="0.25">
      <c r="A50" s="282" t="s">
        <v>95</v>
      </c>
      <c r="B50">
        <v>0</v>
      </c>
      <c r="C50">
        <v>0</v>
      </c>
      <c r="D50">
        <v>709.5</v>
      </c>
      <c r="E50">
        <v>887.3</v>
      </c>
      <c r="F50">
        <v>363</v>
      </c>
      <c r="G50">
        <v>0</v>
      </c>
    </row>
    <row r="51" spans="1:7" ht="15" x14ac:dyDescent="0.25">
      <c r="A51" s="282" t="s">
        <v>96</v>
      </c>
      <c r="B51">
        <v>4.2</v>
      </c>
      <c r="C51">
        <v>8.1</v>
      </c>
      <c r="D51">
        <v>70.099999999999994</v>
      </c>
      <c r="E51">
        <v>84.6</v>
      </c>
      <c r="F51">
        <v>0</v>
      </c>
      <c r="G51">
        <v>0</v>
      </c>
    </row>
    <row r="52" spans="1:7" ht="15" x14ac:dyDescent="0.25">
      <c r="A52" s="282" t="s">
        <v>98</v>
      </c>
      <c r="B52">
        <v>0</v>
      </c>
      <c r="C52">
        <v>0.2</v>
      </c>
      <c r="D52">
        <v>230.5</v>
      </c>
      <c r="E52">
        <v>266</v>
      </c>
      <c r="F52">
        <v>40</v>
      </c>
      <c r="G52">
        <v>0</v>
      </c>
    </row>
    <row r="53" spans="1:7" ht="15" x14ac:dyDescent="0.25">
      <c r="A53" s="282" t="s">
        <v>169</v>
      </c>
      <c r="B53">
        <v>0</v>
      </c>
      <c r="C53">
        <v>0</v>
      </c>
      <c r="D53">
        <v>0</v>
      </c>
      <c r="E53">
        <v>0.7</v>
      </c>
      <c r="F53">
        <v>0</v>
      </c>
      <c r="G53">
        <v>0</v>
      </c>
    </row>
    <row r="54" spans="1:7" ht="15" x14ac:dyDescent="0.25">
      <c r="A54" s="282" t="s">
        <v>99</v>
      </c>
      <c r="B54">
        <v>5</v>
      </c>
      <c r="C54">
        <v>0.6</v>
      </c>
      <c r="D54">
        <v>3</v>
      </c>
      <c r="E54">
        <v>20</v>
      </c>
      <c r="F54">
        <v>0</v>
      </c>
      <c r="G54">
        <v>0</v>
      </c>
    </row>
    <row r="55" spans="1:7" ht="15" x14ac:dyDescent="0.25">
      <c r="A55" s="282" t="s">
        <v>100</v>
      </c>
      <c r="B55">
        <v>20.2</v>
      </c>
      <c r="C55">
        <v>11.3</v>
      </c>
      <c r="D55">
        <v>583.79999999999995</v>
      </c>
      <c r="E55">
        <v>1205.9000000000001</v>
      </c>
      <c r="F55">
        <v>7.3</v>
      </c>
      <c r="G55">
        <v>0</v>
      </c>
    </row>
    <row r="56" spans="1:7" ht="15" x14ac:dyDescent="0.25">
      <c r="A56" s="282" t="s">
        <v>101</v>
      </c>
      <c r="B56">
        <v>54.2</v>
      </c>
      <c r="C56">
        <v>48.4</v>
      </c>
      <c r="D56">
        <v>473.9</v>
      </c>
      <c r="E56">
        <v>999.5</v>
      </c>
      <c r="F56">
        <v>7.3</v>
      </c>
      <c r="G56">
        <v>0</v>
      </c>
    </row>
    <row r="57" spans="1:7" ht="15" x14ac:dyDescent="0.25">
      <c r="A57" s="282" t="s">
        <v>66</v>
      </c>
    </row>
    <row r="58" spans="1:7" ht="15" x14ac:dyDescent="0.25">
      <c r="A58" s="282" t="s">
        <v>102</v>
      </c>
      <c r="B58">
        <v>42</v>
      </c>
      <c r="C58">
        <v>0.1</v>
      </c>
      <c r="D58">
        <v>4702.8999999999996</v>
      </c>
      <c r="E58">
        <v>3180</v>
      </c>
      <c r="F58">
        <v>424</v>
      </c>
      <c r="G58">
        <v>0</v>
      </c>
    </row>
    <row r="59" spans="1:7" ht="15" x14ac:dyDescent="0.25">
      <c r="A59" s="282" t="s">
        <v>103</v>
      </c>
      <c r="B59">
        <v>42</v>
      </c>
      <c r="C59">
        <v>0</v>
      </c>
      <c r="D59">
        <v>261.7</v>
      </c>
      <c r="E59">
        <v>108</v>
      </c>
      <c r="F59">
        <v>84</v>
      </c>
      <c r="G59">
        <v>0</v>
      </c>
    </row>
    <row r="60" spans="1:7" ht="15" x14ac:dyDescent="0.25">
      <c r="A60" s="282" t="s">
        <v>104</v>
      </c>
      <c r="B60">
        <v>0</v>
      </c>
      <c r="C60">
        <v>0</v>
      </c>
      <c r="D60">
        <v>4082.4</v>
      </c>
      <c r="E60">
        <v>2777.4</v>
      </c>
      <c r="F60">
        <v>340</v>
      </c>
      <c r="G60">
        <v>0</v>
      </c>
    </row>
    <row r="61" spans="1:7" ht="15" x14ac:dyDescent="0.25">
      <c r="A61" s="282" t="s">
        <v>257</v>
      </c>
      <c r="B61">
        <v>0</v>
      </c>
      <c r="C61">
        <v>0</v>
      </c>
      <c r="D61">
        <v>0.5</v>
      </c>
      <c r="E61">
        <v>0.5</v>
      </c>
      <c r="F61">
        <v>0</v>
      </c>
      <c r="G61">
        <v>0</v>
      </c>
    </row>
    <row r="62" spans="1:7" ht="15" x14ac:dyDescent="0.25">
      <c r="A62" s="282" t="s">
        <v>105</v>
      </c>
      <c r="B62">
        <v>0</v>
      </c>
      <c r="C62">
        <v>0</v>
      </c>
      <c r="D62">
        <v>51.7</v>
      </c>
      <c r="E62">
        <v>17.2</v>
      </c>
      <c r="F62">
        <v>0</v>
      </c>
      <c r="G62">
        <v>0</v>
      </c>
    </row>
    <row r="63" spans="1:7" ht="15" x14ac:dyDescent="0.25">
      <c r="A63" s="282" t="s">
        <v>258</v>
      </c>
      <c r="B63">
        <v>0</v>
      </c>
      <c r="C63">
        <v>0.1</v>
      </c>
      <c r="D63">
        <v>0.1</v>
      </c>
      <c r="E63">
        <v>0.3</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505.5</v>
      </c>
      <c r="C67">
        <v>381.4</v>
      </c>
      <c r="D67">
        <v>6389.4</v>
      </c>
      <c r="E67">
        <v>5790.1</v>
      </c>
      <c r="F67">
        <v>1250.3</v>
      </c>
      <c r="G67">
        <v>0</v>
      </c>
    </row>
    <row r="68" spans="1:7" ht="15" x14ac:dyDescent="0.25">
      <c r="A68" s="282" t="s">
        <v>109</v>
      </c>
      <c r="B68">
        <v>3.2</v>
      </c>
      <c r="C68">
        <v>3.5</v>
      </c>
      <c r="D68">
        <v>24.8</v>
      </c>
      <c r="E68">
        <v>23.5</v>
      </c>
      <c r="F68">
        <v>6.6</v>
      </c>
      <c r="G68">
        <v>0</v>
      </c>
    </row>
    <row r="69" spans="1:7" ht="15" x14ac:dyDescent="0.25">
      <c r="A69" s="282" t="s">
        <v>110</v>
      </c>
      <c r="B69">
        <v>0</v>
      </c>
      <c r="C69">
        <v>0</v>
      </c>
      <c r="D69">
        <v>0</v>
      </c>
      <c r="E69">
        <v>30.5</v>
      </c>
      <c r="F69">
        <v>0</v>
      </c>
      <c r="G69">
        <v>0</v>
      </c>
    </row>
    <row r="70" spans="1:7" ht="15" x14ac:dyDescent="0.25">
      <c r="A70" s="282" t="s">
        <v>111</v>
      </c>
      <c r="B70">
        <v>28.9</v>
      </c>
      <c r="C70">
        <v>31</v>
      </c>
      <c r="D70">
        <v>285</v>
      </c>
      <c r="E70">
        <v>255.7</v>
      </c>
      <c r="F70">
        <v>91.5</v>
      </c>
      <c r="G70">
        <v>0</v>
      </c>
    </row>
    <row r="71" spans="1:7" ht="15" x14ac:dyDescent="0.25">
      <c r="A71" s="282" t="s">
        <v>112</v>
      </c>
      <c r="B71">
        <v>9.4</v>
      </c>
      <c r="C71">
        <v>3.9</v>
      </c>
      <c r="D71">
        <v>188</v>
      </c>
      <c r="E71">
        <v>232.5</v>
      </c>
      <c r="F71">
        <v>5.2</v>
      </c>
      <c r="G71">
        <v>0</v>
      </c>
    </row>
    <row r="72" spans="1:7" ht="15" x14ac:dyDescent="0.25">
      <c r="A72" s="282" t="s">
        <v>259</v>
      </c>
      <c r="B72">
        <v>0</v>
      </c>
      <c r="C72">
        <v>0</v>
      </c>
      <c r="D72">
        <v>7.7</v>
      </c>
      <c r="E72">
        <v>9.8000000000000007</v>
      </c>
      <c r="F72">
        <v>0</v>
      </c>
      <c r="G72">
        <v>0</v>
      </c>
    </row>
    <row r="73" spans="1:7" ht="15" x14ac:dyDescent="0.25">
      <c r="A73" s="282" t="s">
        <v>113</v>
      </c>
      <c r="B73">
        <v>38</v>
      </c>
      <c r="C73">
        <v>8.5</v>
      </c>
      <c r="D73">
        <v>456</v>
      </c>
      <c r="E73">
        <v>448.2</v>
      </c>
      <c r="F73">
        <v>53</v>
      </c>
      <c r="G73">
        <v>0</v>
      </c>
    </row>
    <row r="74" spans="1:7" ht="15" x14ac:dyDescent="0.25">
      <c r="A74" s="282" t="s">
        <v>114</v>
      </c>
      <c r="B74">
        <v>25.6</v>
      </c>
      <c r="C74">
        <v>8</v>
      </c>
      <c r="D74">
        <v>16</v>
      </c>
      <c r="E74">
        <v>19.399999999999999</v>
      </c>
      <c r="F74">
        <v>0</v>
      </c>
      <c r="G74">
        <v>0</v>
      </c>
    </row>
    <row r="75" spans="1:7" ht="15" x14ac:dyDescent="0.25">
      <c r="A75" s="282" t="s">
        <v>115</v>
      </c>
      <c r="B75">
        <v>0</v>
      </c>
      <c r="C75">
        <v>0</v>
      </c>
      <c r="D75">
        <v>37.799999999999997</v>
      </c>
      <c r="E75">
        <v>27</v>
      </c>
      <c r="F75">
        <v>0</v>
      </c>
      <c r="G75">
        <v>0</v>
      </c>
    </row>
    <row r="76" spans="1:7" ht="15" x14ac:dyDescent="0.25">
      <c r="A76" s="282" t="s">
        <v>116</v>
      </c>
      <c r="B76">
        <v>6.8</v>
      </c>
      <c r="C76">
        <v>0.5</v>
      </c>
      <c r="D76">
        <v>1.3</v>
      </c>
      <c r="E76">
        <v>9.6999999999999993</v>
      </c>
      <c r="F76">
        <v>0</v>
      </c>
      <c r="G76">
        <v>0</v>
      </c>
    </row>
    <row r="77" spans="1:7" ht="15" x14ac:dyDescent="0.25">
      <c r="A77" s="282" t="s">
        <v>117</v>
      </c>
      <c r="B77">
        <v>381.6</v>
      </c>
      <c r="C77">
        <v>314.7</v>
      </c>
      <c r="D77">
        <v>5083</v>
      </c>
      <c r="E77">
        <v>4490.2</v>
      </c>
      <c r="F77">
        <v>1081.7</v>
      </c>
      <c r="G77">
        <v>0</v>
      </c>
    </row>
    <row r="78" spans="1:7" ht="15" x14ac:dyDescent="0.25">
      <c r="A78" s="282" t="s">
        <v>118</v>
      </c>
      <c r="B78">
        <v>6</v>
      </c>
      <c r="C78">
        <v>11.1</v>
      </c>
      <c r="D78">
        <v>29.9</v>
      </c>
      <c r="E78">
        <v>29.8</v>
      </c>
      <c r="F78">
        <v>12.3</v>
      </c>
      <c r="G78">
        <v>0</v>
      </c>
    </row>
    <row r="79" spans="1:7" ht="15" x14ac:dyDescent="0.25">
      <c r="A79" s="282" t="s">
        <v>119</v>
      </c>
      <c r="B79">
        <v>0</v>
      </c>
      <c r="C79">
        <v>0</v>
      </c>
      <c r="D79">
        <v>165.4</v>
      </c>
      <c r="E79">
        <v>163.30000000000001</v>
      </c>
      <c r="F79">
        <v>0</v>
      </c>
      <c r="G79">
        <v>0</v>
      </c>
    </row>
    <row r="80" spans="1:7" ht="15" x14ac:dyDescent="0.25">
      <c r="A80" s="282" t="s">
        <v>120</v>
      </c>
      <c r="B80" t="s">
        <v>84</v>
      </c>
      <c r="C80">
        <v>0</v>
      </c>
      <c r="D80" t="s">
        <v>84</v>
      </c>
      <c r="E80">
        <v>0</v>
      </c>
      <c r="F80">
        <v>0</v>
      </c>
      <c r="G80">
        <v>0</v>
      </c>
    </row>
    <row r="81" spans="1:7" ht="15" x14ac:dyDescent="0.25">
      <c r="A81" s="282" t="s">
        <v>121</v>
      </c>
      <c r="B81">
        <v>6</v>
      </c>
      <c r="C81">
        <v>0.3</v>
      </c>
      <c r="D81">
        <v>94.6</v>
      </c>
      <c r="E81">
        <v>50.7</v>
      </c>
      <c r="F81">
        <v>0</v>
      </c>
      <c r="G81">
        <v>0</v>
      </c>
    </row>
    <row r="82" spans="1:7" ht="15" x14ac:dyDescent="0.25">
      <c r="A82" s="282" t="s">
        <v>62</v>
      </c>
      <c r="B82" t="s">
        <v>63</v>
      </c>
      <c r="C82" t="s">
        <v>64</v>
      </c>
      <c r="D82" t="s">
        <v>63</v>
      </c>
      <c r="E82" t="s">
        <v>63</v>
      </c>
      <c r="F82" t="s">
        <v>63</v>
      </c>
      <c r="G82" t="s">
        <v>65</v>
      </c>
    </row>
    <row r="83" spans="1:7" ht="15" x14ac:dyDescent="0.25">
      <c r="A83" s="282" t="s">
        <v>122</v>
      </c>
      <c r="B83">
        <v>2326.9</v>
      </c>
      <c r="C83">
        <v>1740.9</v>
      </c>
      <c r="D83">
        <v>55482</v>
      </c>
      <c r="E83">
        <v>59703.3</v>
      </c>
      <c r="F83">
        <v>12485.8</v>
      </c>
      <c r="G83">
        <v>0</v>
      </c>
    </row>
    <row r="84" spans="1:7" ht="15" x14ac:dyDescent="0.25">
      <c r="A84" s="282" t="s">
        <v>123</v>
      </c>
      <c r="B84">
        <v>1749.3</v>
      </c>
      <c r="C84">
        <v>640.5</v>
      </c>
      <c r="D84">
        <v>0</v>
      </c>
      <c r="E84">
        <v>0</v>
      </c>
      <c r="F84">
        <v>4560</v>
      </c>
      <c r="G84">
        <v>0</v>
      </c>
    </row>
    <row r="85" spans="1:7" ht="15" x14ac:dyDescent="0.25">
      <c r="A85" s="282" t="s">
        <v>62</v>
      </c>
      <c r="B85" t="s">
        <v>63</v>
      </c>
      <c r="C85" t="s">
        <v>64</v>
      </c>
      <c r="D85" t="s">
        <v>63</v>
      </c>
      <c r="E85" t="s">
        <v>63</v>
      </c>
      <c r="F85" t="s">
        <v>63</v>
      </c>
      <c r="G85" t="s">
        <v>65</v>
      </c>
    </row>
    <row r="86" spans="1:7" ht="15" x14ac:dyDescent="0.25">
      <c r="A86" s="282" t="s">
        <v>124</v>
      </c>
      <c r="B86">
        <v>4076.2</v>
      </c>
      <c r="C86">
        <v>2381.4</v>
      </c>
      <c r="D86">
        <v>55482</v>
      </c>
      <c r="E86">
        <v>59703.3</v>
      </c>
      <c r="F86">
        <v>17045.8</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6735D-05F7-44E7-B7CB-3BB174FF5727}">
  <dimension ref="A2:G90"/>
  <sheetViews>
    <sheetView topLeftCell="A67" workbookViewId="0">
      <selection activeCell="B15" sqref="B15"/>
    </sheetView>
  </sheetViews>
  <sheetFormatPr defaultRowHeight="13.2" x14ac:dyDescent="0.25"/>
  <cols>
    <col min="1" max="1" width="20.88671875" customWidth="1"/>
    <col min="3" max="3" width="13.109375" customWidth="1"/>
    <col min="5" max="5" width="12.6640625" customWidth="1"/>
    <col min="7" max="7" width="12.33203125" customWidth="1"/>
  </cols>
  <sheetData>
    <row r="2" spans="1:7" ht="15" x14ac:dyDescent="0.25">
      <c r="A2" s="282" t="s">
        <v>47</v>
      </c>
    </row>
    <row r="3" spans="1:7" ht="15" x14ac:dyDescent="0.25">
      <c r="A3" s="282" t="s">
        <v>48</v>
      </c>
    </row>
    <row r="4" spans="1:7" ht="15" x14ac:dyDescent="0.25">
      <c r="A4" s="282" t="s">
        <v>320</v>
      </c>
    </row>
    <row r="5" spans="1:7" ht="15" x14ac:dyDescent="0.25">
      <c r="A5" s="282" t="s">
        <v>50</v>
      </c>
    </row>
    <row r="6" spans="1:7" ht="15" x14ac:dyDescent="0.25">
      <c r="A6" s="282" t="s">
        <v>51</v>
      </c>
    </row>
    <row r="7" spans="1:7" ht="15" x14ac:dyDescent="0.25">
      <c r="A7" s="282" t="s">
        <v>52</v>
      </c>
    </row>
    <row r="8" spans="1:7" ht="15" x14ac:dyDescent="0.25">
      <c r="B8" s="282" t="s">
        <v>171</v>
      </c>
      <c r="D8" t="s">
        <v>54</v>
      </c>
      <c r="F8" t="s">
        <v>55</v>
      </c>
    </row>
    <row r="9" spans="1:7" ht="15" x14ac:dyDescent="0.25">
      <c r="A9" s="282" t="s">
        <v>52</v>
      </c>
    </row>
    <row r="10" spans="1:7" ht="15" x14ac:dyDescent="0.25">
      <c r="A10" s="282" t="s">
        <v>56</v>
      </c>
      <c r="B10" t="s">
        <v>57</v>
      </c>
      <c r="C10" t="s">
        <v>58</v>
      </c>
      <c r="D10" t="s">
        <v>57</v>
      </c>
      <c r="E10" t="s">
        <v>59</v>
      </c>
      <c r="F10" t="s">
        <v>60</v>
      </c>
      <c r="G10" t="s">
        <v>61</v>
      </c>
    </row>
    <row r="11" spans="1:7" ht="15" x14ac:dyDescent="0.25">
      <c r="A11" s="282" t="s">
        <v>62</v>
      </c>
      <c r="B11" t="s">
        <v>63</v>
      </c>
      <c r="C11" t="s">
        <v>64</v>
      </c>
      <c r="D11" t="s">
        <v>63</v>
      </c>
      <c r="E11" t="s">
        <v>63</v>
      </c>
      <c r="F11" t="s">
        <v>63</v>
      </c>
      <c r="G11" t="s">
        <v>65</v>
      </c>
    </row>
    <row r="12" spans="1:7" ht="15" x14ac:dyDescent="0.25">
      <c r="A12" s="282" t="s">
        <v>66</v>
      </c>
    </row>
    <row r="13" spans="1:7" ht="15" x14ac:dyDescent="0.25">
      <c r="A13" s="282" t="s">
        <v>67</v>
      </c>
      <c r="B13">
        <v>0</v>
      </c>
      <c r="C13">
        <v>0</v>
      </c>
      <c r="D13">
        <v>5051.6000000000004</v>
      </c>
      <c r="E13">
        <v>4296.8999999999996</v>
      </c>
      <c r="F13">
        <v>257</v>
      </c>
      <c r="G13">
        <v>0</v>
      </c>
    </row>
    <row r="14" spans="1:7" ht="15" x14ac:dyDescent="0.25">
      <c r="A14" s="282" t="s">
        <v>253</v>
      </c>
      <c r="B14">
        <v>0</v>
      </c>
      <c r="C14">
        <v>0</v>
      </c>
      <c r="D14">
        <v>21.2</v>
      </c>
      <c r="E14">
        <v>27.7</v>
      </c>
      <c r="F14">
        <v>0</v>
      </c>
      <c r="G14">
        <v>0</v>
      </c>
    </row>
    <row r="15" spans="1:7" ht="15" x14ac:dyDescent="0.25">
      <c r="A15" s="282" t="s">
        <v>254</v>
      </c>
      <c r="B15">
        <v>0</v>
      </c>
      <c r="C15">
        <v>0</v>
      </c>
      <c r="D15">
        <v>23.6</v>
      </c>
      <c r="E15">
        <v>140</v>
      </c>
      <c r="F15">
        <v>0</v>
      </c>
      <c r="G15">
        <v>0</v>
      </c>
    </row>
    <row r="16" spans="1:7" ht="15" x14ac:dyDescent="0.25">
      <c r="A16" s="282" t="s">
        <v>68</v>
      </c>
      <c r="B16">
        <v>0</v>
      </c>
      <c r="C16">
        <v>0</v>
      </c>
      <c r="D16">
        <v>1273.5</v>
      </c>
      <c r="E16">
        <v>1034.4000000000001</v>
      </c>
      <c r="F16">
        <v>0</v>
      </c>
      <c r="G16">
        <v>0</v>
      </c>
    </row>
    <row r="17" spans="1:7" ht="15" x14ac:dyDescent="0.25">
      <c r="A17" s="282" t="s">
        <v>69</v>
      </c>
      <c r="B17">
        <v>0</v>
      </c>
      <c r="C17">
        <v>0</v>
      </c>
      <c r="D17">
        <v>39.1</v>
      </c>
      <c r="E17">
        <v>75.8</v>
      </c>
      <c r="F17">
        <v>0</v>
      </c>
      <c r="G17">
        <v>0</v>
      </c>
    </row>
    <row r="18" spans="1:7" ht="15" x14ac:dyDescent="0.25">
      <c r="A18" s="282" t="s">
        <v>255</v>
      </c>
      <c r="B18">
        <v>0</v>
      </c>
      <c r="C18">
        <v>0</v>
      </c>
      <c r="D18">
        <v>8.1</v>
      </c>
      <c r="E18">
        <v>10.6</v>
      </c>
      <c r="F18">
        <v>0</v>
      </c>
      <c r="G18">
        <v>0</v>
      </c>
    </row>
    <row r="19" spans="1:7" ht="15" x14ac:dyDescent="0.25">
      <c r="A19" s="282" t="s">
        <v>70</v>
      </c>
      <c r="B19">
        <v>0</v>
      </c>
      <c r="C19">
        <v>0</v>
      </c>
      <c r="D19">
        <v>269.39999999999998</v>
      </c>
      <c r="E19">
        <v>249.2</v>
      </c>
      <c r="F19">
        <v>0</v>
      </c>
      <c r="G19">
        <v>0</v>
      </c>
    </row>
    <row r="20" spans="1:7" ht="15" x14ac:dyDescent="0.25">
      <c r="A20" s="282" t="s">
        <v>71</v>
      </c>
      <c r="B20">
        <v>0</v>
      </c>
      <c r="C20">
        <v>0</v>
      </c>
      <c r="D20">
        <v>1628.7</v>
      </c>
      <c r="E20">
        <v>1273.4000000000001</v>
      </c>
      <c r="F20">
        <v>66</v>
      </c>
      <c r="G20">
        <v>0</v>
      </c>
    </row>
    <row r="21" spans="1:7" ht="15" x14ac:dyDescent="0.25">
      <c r="A21" s="282" t="s">
        <v>72</v>
      </c>
      <c r="B21">
        <v>0</v>
      </c>
      <c r="C21">
        <v>0</v>
      </c>
      <c r="D21">
        <v>291.8</v>
      </c>
      <c r="E21">
        <v>366.3</v>
      </c>
      <c r="F21">
        <v>0</v>
      </c>
      <c r="G21">
        <v>0</v>
      </c>
    </row>
    <row r="22" spans="1:7" ht="15" x14ac:dyDescent="0.25">
      <c r="A22" s="282" t="s">
        <v>256</v>
      </c>
      <c r="B22">
        <v>0</v>
      </c>
      <c r="C22">
        <v>0</v>
      </c>
      <c r="D22">
        <v>35</v>
      </c>
      <c r="E22">
        <v>25</v>
      </c>
      <c r="F22">
        <v>0</v>
      </c>
      <c r="G22">
        <v>0</v>
      </c>
    </row>
    <row r="23" spans="1:7" ht="15" x14ac:dyDescent="0.25">
      <c r="A23" s="282" t="s">
        <v>73</v>
      </c>
      <c r="B23">
        <v>0</v>
      </c>
      <c r="C23">
        <v>0</v>
      </c>
      <c r="D23">
        <v>1273.0999999999999</v>
      </c>
      <c r="E23">
        <v>990.6</v>
      </c>
      <c r="F23">
        <v>131</v>
      </c>
      <c r="G23">
        <v>0</v>
      </c>
    </row>
    <row r="24" spans="1:7" ht="15" x14ac:dyDescent="0.25">
      <c r="A24" s="282" t="s">
        <v>74</v>
      </c>
      <c r="B24">
        <v>0</v>
      </c>
      <c r="C24">
        <v>0</v>
      </c>
      <c r="D24">
        <v>188</v>
      </c>
      <c r="E24">
        <v>103.9</v>
      </c>
      <c r="F24">
        <v>60</v>
      </c>
      <c r="G24">
        <v>0</v>
      </c>
    </row>
    <row r="25" spans="1:7" ht="15" x14ac:dyDescent="0.25">
      <c r="A25" s="282" t="s">
        <v>66</v>
      </c>
    </row>
    <row r="26" spans="1:7" ht="15" x14ac:dyDescent="0.25">
      <c r="A26" s="282" t="s">
        <v>75</v>
      </c>
      <c r="B26">
        <v>0</v>
      </c>
      <c r="C26">
        <v>0</v>
      </c>
      <c r="D26">
        <v>433.6</v>
      </c>
      <c r="E26">
        <v>23</v>
      </c>
      <c r="F26">
        <v>31</v>
      </c>
      <c r="G26">
        <v>0</v>
      </c>
    </row>
    <row r="27" spans="1:7" ht="15" x14ac:dyDescent="0.25">
      <c r="A27" s="282" t="s">
        <v>76</v>
      </c>
      <c r="B27">
        <v>0</v>
      </c>
      <c r="C27">
        <v>0</v>
      </c>
      <c r="D27">
        <v>0</v>
      </c>
      <c r="E27">
        <v>0</v>
      </c>
      <c r="F27">
        <v>31</v>
      </c>
      <c r="G27">
        <v>0</v>
      </c>
    </row>
    <row r="28" spans="1:7" ht="15" x14ac:dyDescent="0.25">
      <c r="A28" s="282" t="s">
        <v>77</v>
      </c>
      <c r="B28">
        <v>0</v>
      </c>
      <c r="C28">
        <v>0</v>
      </c>
      <c r="D28">
        <v>433.6</v>
      </c>
      <c r="E28">
        <v>23</v>
      </c>
      <c r="F28">
        <v>0</v>
      </c>
      <c r="G28">
        <v>0</v>
      </c>
    </row>
    <row r="29" spans="1:7" ht="15" x14ac:dyDescent="0.25">
      <c r="A29" s="282" t="s">
        <v>66</v>
      </c>
    </row>
    <row r="30" spans="1:7" ht="15" x14ac:dyDescent="0.25">
      <c r="A30" s="282" t="s">
        <v>167</v>
      </c>
      <c r="B30">
        <v>0</v>
      </c>
      <c r="C30">
        <v>0</v>
      </c>
      <c r="D30">
        <v>11.1</v>
      </c>
      <c r="E30" t="s">
        <v>84</v>
      </c>
      <c r="F30">
        <v>0</v>
      </c>
      <c r="G30">
        <v>0</v>
      </c>
    </row>
    <row r="31" spans="1:7" ht="15" x14ac:dyDescent="0.25">
      <c r="A31" s="282" t="s">
        <v>168</v>
      </c>
      <c r="B31">
        <v>0</v>
      </c>
      <c r="C31">
        <v>0</v>
      </c>
      <c r="D31">
        <v>11.1</v>
      </c>
      <c r="E31">
        <v>0</v>
      </c>
      <c r="F31">
        <v>0</v>
      </c>
      <c r="G31">
        <v>0</v>
      </c>
    </row>
    <row r="32" spans="1:7" ht="15" x14ac:dyDescent="0.25">
      <c r="A32" s="282" t="s">
        <v>317</v>
      </c>
      <c r="B32">
        <v>0</v>
      </c>
      <c r="C32">
        <v>0</v>
      </c>
      <c r="D32">
        <v>0</v>
      </c>
      <c r="E32" t="s">
        <v>84</v>
      </c>
      <c r="F32">
        <v>0</v>
      </c>
      <c r="G32">
        <v>0</v>
      </c>
    </row>
    <row r="33" spans="1:7" ht="15" x14ac:dyDescent="0.25">
      <c r="A33" s="282" t="s">
        <v>66</v>
      </c>
    </row>
    <row r="34" spans="1:7" ht="15" x14ac:dyDescent="0.25">
      <c r="A34" s="282" t="s">
        <v>78</v>
      </c>
      <c r="B34">
        <v>298.60000000000002</v>
      </c>
      <c r="C34">
        <v>371.8</v>
      </c>
      <c r="D34">
        <v>2276.8000000000002</v>
      </c>
      <c r="E34">
        <v>1984.7</v>
      </c>
      <c r="F34">
        <v>191</v>
      </c>
      <c r="G34">
        <v>0</v>
      </c>
    </row>
    <row r="35" spans="1:7" ht="15" x14ac:dyDescent="0.25">
      <c r="A35" s="282" t="s">
        <v>66</v>
      </c>
    </row>
    <row r="36" spans="1:7" ht="15" x14ac:dyDescent="0.25">
      <c r="A36" s="282" t="s">
        <v>79</v>
      </c>
      <c r="B36">
        <v>139.19999999999999</v>
      </c>
      <c r="C36">
        <v>62.6</v>
      </c>
      <c r="D36">
        <v>1318.3</v>
      </c>
      <c r="E36">
        <v>1364.8</v>
      </c>
      <c r="F36">
        <v>100.2</v>
      </c>
      <c r="G36">
        <v>0</v>
      </c>
    </row>
    <row r="37" spans="1:7" ht="15" x14ac:dyDescent="0.25">
      <c r="A37" s="282" t="s">
        <v>66</v>
      </c>
    </row>
    <row r="38" spans="1:7" ht="15" x14ac:dyDescent="0.25">
      <c r="A38" s="282" t="s">
        <v>80</v>
      </c>
      <c r="B38">
        <v>1311.8</v>
      </c>
      <c r="C38">
        <v>795.2</v>
      </c>
      <c r="D38">
        <v>29222.400000000001</v>
      </c>
      <c r="E38">
        <v>35074.5</v>
      </c>
      <c r="F38">
        <v>8868</v>
      </c>
      <c r="G38">
        <v>0</v>
      </c>
    </row>
    <row r="39" spans="1:7" ht="15" x14ac:dyDescent="0.25">
      <c r="A39" s="282" t="s">
        <v>66</v>
      </c>
    </row>
    <row r="40" spans="1:7" ht="15" x14ac:dyDescent="0.25">
      <c r="A40" s="282" t="s">
        <v>81</v>
      </c>
      <c r="B40">
        <v>252.8</v>
      </c>
      <c r="C40">
        <v>216.4</v>
      </c>
      <c r="D40">
        <v>5569.3</v>
      </c>
      <c r="E40">
        <v>7759.6</v>
      </c>
      <c r="F40">
        <v>562.29999999999995</v>
      </c>
      <c r="G40">
        <v>0</v>
      </c>
    </row>
    <row r="41" spans="1:7" ht="15" x14ac:dyDescent="0.25">
      <c r="A41" s="282" t="s">
        <v>83</v>
      </c>
      <c r="B41">
        <v>0</v>
      </c>
      <c r="C41">
        <v>0</v>
      </c>
      <c r="D41">
        <v>869</v>
      </c>
      <c r="E41">
        <v>828</v>
      </c>
      <c r="F41">
        <v>110</v>
      </c>
      <c r="G41">
        <v>0</v>
      </c>
    </row>
    <row r="42" spans="1:7" ht="15" x14ac:dyDescent="0.25">
      <c r="A42" s="282" t="s">
        <v>85</v>
      </c>
      <c r="B42">
        <v>0</v>
      </c>
      <c r="C42">
        <v>0</v>
      </c>
      <c r="D42">
        <v>0.5</v>
      </c>
      <c r="E42">
        <v>3.5</v>
      </c>
      <c r="F42">
        <v>0</v>
      </c>
      <c r="G42">
        <v>0</v>
      </c>
    </row>
    <row r="43" spans="1:7" ht="15" x14ac:dyDescent="0.25">
      <c r="A43" s="282" t="s">
        <v>86</v>
      </c>
      <c r="B43" t="s">
        <v>84</v>
      </c>
      <c r="C43">
        <v>0</v>
      </c>
      <c r="D43">
        <v>4.2</v>
      </c>
      <c r="E43">
        <v>0.5</v>
      </c>
      <c r="F43">
        <v>0</v>
      </c>
      <c r="G43">
        <v>0</v>
      </c>
    </row>
    <row r="44" spans="1:7" ht="15" x14ac:dyDescent="0.25">
      <c r="A44" s="282" t="s">
        <v>87</v>
      </c>
      <c r="B44">
        <v>0.3</v>
      </c>
      <c r="C44">
        <v>0.4</v>
      </c>
      <c r="D44">
        <v>0.2</v>
      </c>
      <c r="E44">
        <v>1.3</v>
      </c>
      <c r="F44">
        <v>0</v>
      </c>
      <c r="G44">
        <v>0</v>
      </c>
    </row>
    <row r="45" spans="1:7" ht="15" x14ac:dyDescent="0.25">
      <c r="A45" s="282" t="s">
        <v>88</v>
      </c>
      <c r="B45">
        <v>92.5</v>
      </c>
      <c r="C45">
        <v>83.8</v>
      </c>
      <c r="D45">
        <v>1705.8</v>
      </c>
      <c r="E45">
        <v>2272.1999999999998</v>
      </c>
      <c r="F45">
        <v>16.5</v>
      </c>
      <c r="G45">
        <v>0</v>
      </c>
    </row>
    <row r="46" spans="1:7" ht="15" x14ac:dyDescent="0.25">
      <c r="A46" s="282" t="s">
        <v>90</v>
      </c>
      <c r="B46">
        <v>0</v>
      </c>
      <c r="C46">
        <v>0</v>
      </c>
      <c r="D46">
        <v>0</v>
      </c>
      <c r="E46">
        <v>45.3</v>
      </c>
      <c r="F46">
        <v>0</v>
      </c>
      <c r="G46">
        <v>0</v>
      </c>
    </row>
    <row r="47" spans="1:7" ht="15" x14ac:dyDescent="0.25">
      <c r="A47" s="282" t="s">
        <v>91</v>
      </c>
      <c r="B47">
        <v>37.299999999999997</v>
      </c>
      <c r="C47">
        <v>32.4</v>
      </c>
      <c r="D47">
        <v>492.9</v>
      </c>
      <c r="E47">
        <v>625</v>
      </c>
      <c r="F47">
        <v>0</v>
      </c>
      <c r="G47">
        <v>0</v>
      </c>
    </row>
    <row r="48" spans="1:7" ht="15" x14ac:dyDescent="0.25">
      <c r="A48" s="282" t="s">
        <v>92</v>
      </c>
      <c r="B48">
        <v>10</v>
      </c>
      <c r="C48">
        <v>0</v>
      </c>
      <c r="D48">
        <v>30.3</v>
      </c>
      <c r="E48">
        <v>40.6</v>
      </c>
      <c r="F48">
        <v>0</v>
      </c>
      <c r="G48">
        <v>0</v>
      </c>
    </row>
    <row r="49" spans="1:7" ht="15" x14ac:dyDescent="0.25">
      <c r="A49" s="282" t="s">
        <v>93</v>
      </c>
      <c r="B49">
        <v>25.4</v>
      </c>
      <c r="C49">
        <v>40.5</v>
      </c>
      <c r="D49">
        <v>353.8</v>
      </c>
      <c r="E49">
        <v>446.5</v>
      </c>
      <c r="F49">
        <v>19.8</v>
      </c>
      <c r="G49">
        <v>0</v>
      </c>
    </row>
    <row r="50" spans="1:7" ht="15" x14ac:dyDescent="0.25">
      <c r="A50" s="282" t="s">
        <v>94</v>
      </c>
      <c r="B50">
        <v>0</v>
      </c>
      <c r="C50">
        <v>0</v>
      </c>
      <c r="D50">
        <v>50.5</v>
      </c>
      <c r="E50">
        <v>36.299999999999997</v>
      </c>
      <c r="F50">
        <v>0</v>
      </c>
      <c r="G50">
        <v>0</v>
      </c>
    </row>
    <row r="51" spans="1:7" ht="15" x14ac:dyDescent="0.25">
      <c r="A51" s="282" t="s">
        <v>95</v>
      </c>
      <c r="B51">
        <v>0</v>
      </c>
      <c r="C51">
        <v>0</v>
      </c>
      <c r="D51">
        <v>709.5</v>
      </c>
      <c r="E51">
        <v>887.3</v>
      </c>
      <c r="F51">
        <v>363</v>
      </c>
      <c r="G51">
        <v>0</v>
      </c>
    </row>
    <row r="52" spans="1:7" ht="15" x14ac:dyDescent="0.25">
      <c r="A52" s="282" t="s">
        <v>96</v>
      </c>
      <c r="B52">
        <v>4.3</v>
      </c>
      <c r="C52">
        <v>8.1999999999999993</v>
      </c>
      <c r="D52">
        <v>69.599999999999994</v>
      </c>
      <c r="E52">
        <v>83.9</v>
      </c>
      <c r="F52">
        <v>0</v>
      </c>
      <c r="G52">
        <v>0</v>
      </c>
    </row>
    <row r="53" spans="1:7" ht="15" x14ac:dyDescent="0.25">
      <c r="A53" s="282" t="s">
        <v>98</v>
      </c>
      <c r="B53">
        <v>0</v>
      </c>
      <c r="C53">
        <v>0.2</v>
      </c>
      <c r="D53">
        <v>230.5</v>
      </c>
      <c r="E53">
        <v>266</v>
      </c>
      <c r="F53">
        <v>40</v>
      </c>
      <c r="G53">
        <v>0</v>
      </c>
    </row>
    <row r="54" spans="1:7" ht="15" x14ac:dyDescent="0.25">
      <c r="A54" s="282" t="s">
        <v>169</v>
      </c>
      <c r="B54">
        <v>0</v>
      </c>
      <c r="C54">
        <v>0</v>
      </c>
      <c r="D54">
        <v>0</v>
      </c>
      <c r="E54">
        <v>0.7</v>
      </c>
      <c r="F54">
        <v>0</v>
      </c>
      <c r="G54">
        <v>0</v>
      </c>
    </row>
    <row r="55" spans="1:7" ht="15" x14ac:dyDescent="0.25">
      <c r="A55" s="282" t="s">
        <v>99</v>
      </c>
      <c r="B55">
        <v>5</v>
      </c>
      <c r="C55">
        <v>0.6</v>
      </c>
      <c r="D55">
        <v>3</v>
      </c>
      <c r="E55">
        <v>20</v>
      </c>
      <c r="F55">
        <v>0</v>
      </c>
      <c r="G55">
        <v>0</v>
      </c>
    </row>
    <row r="56" spans="1:7" ht="15" x14ac:dyDescent="0.25">
      <c r="A56" s="282" t="s">
        <v>100</v>
      </c>
      <c r="B56">
        <v>20.399999999999999</v>
      </c>
      <c r="C56">
        <v>11.4</v>
      </c>
      <c r="D56">
        <v>581</v>
      </c>
      <c r="E56">
        <v>1204.7</v>
      </c>
      <c r="F56">
        <v>6.3</v>
      </c>
      <c r="G56">
        <v>0</v>
      </c>
    </row>
    <row r="57" spans="1:7" ht="15" x14ac:dyDescent="0.25">
      <c r="A57" s="282" t="s">
        <v>101</v>
      </c>
      <c r="B57">
        <v>57.6</v>
      </c>
      <c r="C57">
        <v>38.9</v>
      </c>
      <c r="D57">
        <v>468.6</v>
      </c>
      <c r="E57">
        <v>997.8</v>
      </c>
      <c r="F57">
        <v>6.7</v>
      </c>
      <c r="G57">
        <v>0</v>
      </c>
    </row>
    <row r="58" spans="1:7" ht="15" x14ac:dyDescent="0.25">
      <c r="A58" s="282" t="s">
        <v>66</v>
      </c>
    </row>
    <row r="59" spans="1:7" ht="15" x14ac:dyDescent="0.25">
      <c r="A59" s="282" t="s">
        <v>102</v>
      </c>
      <c r="B59">
        <v>146</v>
      </c>
      <c r="C59">
        <v>0.1</v>
      </c>
      <c r="D59">
        <v>4660.3999999999996</v>
      </c>
      <c r="E59">
        <v>3180</v>
      </c>
      <c r="F59">
        <v>364</v>
      </c>
      <c r="G59">
        <v>0</v>
      </c>
    </row>
    <row r="60" spans="1:7" ht="15" x14ac:dyDescent="0.25">
      <c r="A60" s="282" t="s">
        <v>103</v>
      </c>
      <c r="B60">
        <v>84</v>
      </c>
      <c r="C60">
        <v>0</v>
      </c>
      <c r="D60">
        <v>219.2</v>
      </c>
      <c r="E60">
        <v>108</v>
      </c>
      <c r="F60">
        <v>84</v>
      </c>
      <c r="G60">
        <v>0</v>
      </c>
    </row>
    <row r="61" spans="1:7" ht="15" x14ac:dyDescent="0.25">
      <c r="A61" s="282" t="s">
        <v>104</v>
      </c>
      <c r="B61">
        <v>62</v>
      </c>
      <c r="C61">
        <v>0</v>
      </c>
      <c r="D61">
        <v>4082.4</v>
      </c>
      <c r="E61">
        <v>2777.4</v>
      </c>
      <c r="F61">
        <v>280</v>
      </c>
      <c r="G61">
        <v>0</v>
      </c>
    </row>
    <row r="62" spans="1:7" ht="15" x14ac:dyDescent="0.25">
      <c r="A62" s="282" t="s">
        <v>257</v>
      </c>
      <c r="B62">
        <v>0</v>
      </c>
      <c r="C62">
        <v>0</v>
      </c>
      <c r="D62">
        <v>0.5</v>
      </c>
      <c r="E62">
        <v>0.5</v>
      </c>
      <c r="F62">
        <v>0</v>
      </c>
      <c r="G62">
        <v>0</v>
      </c>
    </row>
    <row r="63" spans="1:7" ht="15" x14ac:dyDescent="0.25">
      <c r="A63" s="282" t="s">
        <v>105</v>
      </c>
      <c r="B63">
        <v>0</v>
      </c>
      <c r="C63">
        <v>0</v>
      </c>
      <c r="D63">
        <v>51.7</v>
      </c>
      <c r="E63">
        <v>17.2</v>
      </c>
      <c r="F63">
        <v>0</v>
      </c>
      <c r="G63">
        <v>0</v>
      </c>
    </row>
    <row r="64" spans="1:7" ht="15" x14ac:dyDescent="0.25">
      <c r="A64" s="282" t="s">
        <v>258</v>
      </c>
      <c r="B64">
        <v>0</v>
      </c>
      <c r="C64">
        <v>0.1</v>
      </c>
      <c r="D64">
        <v>0.1</v>
      </c>
      <c r="E64">
        <v>0.3</v>
      </c>
      <c r="F64">
        <v>0</v>
      </c>
      <c r="G64">
        <v>0</v>
      </c>
    </row>
    <row r="65" spans="1:7" ht="15" x14ac:dyDescent="0.25">
      <c r="A65" s="282" t="s">
        <v>318</v>
      </c>
      <c r="B65">
        <v>0</v>
      </c>
      <c r="C65">
        <v>0</v>
      </c>
      <c r="D65">
        <v>0</v>
      </c>
      <c r="E65">
        <v>52.7</v>
      </c>
      <c r="F65">
        <v>0</v>
      </c>
      <c r="G65">
        <v>0</v>
      </c>
    </row>
    <row r="66" spans="1:7" ht="15" x14ac:dyDescent="0.25">
      <c r="A66" s="282" t="s">
        <v>107</v>
      </c>
      <c r="B66">
        <v>0</v>
      </c>
      <c r="C66">
        <v>0</v>
      </c>
      <c r="D66">
        <v>306.5</v>
      </c>
      <c r="E66">
        <v>224</v>
      </c>
      <c r="F66">
        <v>0</v>
      </c>
      <c r="G66">
        <v>0</v>
      </c>
    </row>
    <row r="67" spans="1:7" ht="15" x14ac:dyDescent="0.25">
      <c r="A67" s="282" t="s">
        <v>66</v>
      </c>
    </row>
    <row r="68" spans="1:7" ht="15" x14ac:dyDescent="0.25">
      <c r="A68" s="282" t="s">
        <v>108</v>
      </c>
      <c r="B68">
        <v>639.79999999999995</v>
      </c>
      <c r="C68">
        <v>408.3</v>
      </c>
      <c r="D68">
        <v>6247.5</v>
      </c>
      <c r="E68">
        <v>5761.8</v>
      </c>
      <c r="F68">
        <v>1082.5</v>
      </c>
      <c r="G68">
        <v>0</v>
      </c>
    </row>
    <row r="69" spans="1:7" ht="15" x14ac:dyDescent="0.25">
      <c r="A69" s="282" t="s">
        <v>109</v>
      </c>
      <c r="B69">
        <v>3.2</v>
      </c>
      <c r="C69">
        <v>3.5</v>
      </c>
      <c r="D69">
        <v>24.8</v>
      </c>
      <c r="E69">
        <v>23.5</v>
      </c>
      <c r="F69">
        <v>6.6</v>
      </c>
      <c r="G69">
        <v>0</v>
      </c>
    </row>
    <row r="70" spans="1:7" ht="15" x14ac:dyDescent="0.25">
      <c r="A70" s="282" t="s">
        <v>110</v>
      </c>
      <c r="B70">
        <v>0</v>
      </c>
      <c r="C70">
        <v>0</v>
      </c>
      <c r="D70">
        <v>0</v>
      </c>
      <c r="E70">
        <v>30.5</v>
      </c>
      <c r="F70">
        <v>0</v>
      </c>
      <c r="G70">
        <v>0</v>
      </c>
    </row>
    <row r="71" spans="1:7" ht="15" x14ac:dyDescent="0.25">
      <c r="A71" s="282" t="s">
        <v>111</v>
      </c>
      <c r="B71">
        <v>28.9</v>
      </c>
      <c r="C71">
        <v>31</v>
      </c>
      <c r="D71">
        <v>285</v>
      </c>
      <c r="E71">
        <v>255.7</v>
      </c>
      <c r="F71">
        <v>91.5</v>
      </c>
      <c r="G71">
        <v>0</v>
      </c>
    </row>
    <row r="72" spans="1:7" ht="15" x14ac:dyDescent="0.25">
      <c r="A72" s="282" t="s">
        <v>112</v>
      </c>
      <c r="B72">
        <v>11.6</v>
      </c>
      <c r="C72">
        <v>3.6</v>
      </c>
      <c r="D72">
        <v>184.9</v>
      </c>
      <c r="E72">
        <v>232.2</v>
      </c>
      <c r="F72">
        <v>4.5999999999999996</v>
      </c>
      <c r="G72">
        <v>0</v>
      </c>
    </row>
    <row r="73" spans="1:7" ht="15" x14ac:dyDescent="0.25">
      <c r="A73" s="282" t="s">
        <v>259</v>
      </c>
      <c r="B73">
        <v>0</v>
      </c>
      <c r="C73">
        <v>0</v>
      </c>
      <c r="D73">
        <v>7.7</v>
      </c>
      <c r="E73">
        <v>9.8000000000000007</v>
      </c>
      <c r="F73">
        <v>0</v>
      </c>
      <c r="G73">
        <v>0</v>
      </c>
    </row>
    <row r="74" spans="1:7" ht="15" x14ac:dyDescent="0.25">
      <c r="A74" s="282" t="s">
        <v>113</v>
      </c>
      <c r="B74">
        <v>34</v>
      </c>
      <c r="C74">
        <v>23</v>
      </c>
      <c r="D74">
        <v>443.3</v>
      </c>
      <c r="E74">
        <v>433.4</v>
      </c>
      <c r="F74">
        <v>51</v>
      </c>
      <c r="G74">
        <v>0</v>
      </c>
    </row>
    <row r="75" spans="1:7" ht="15" x14ac:dyDescent="0.25">
      <c r="A75" s="282" t="s">
        <v>114</v>
      </c>
      <c r="B75">
        <v>25.6</v>
      </c>
      <c r="C75">
        <v>8</v>
      </c>
      <c r="D75">
        <v>16</v>
      </c>
      <c r="E75">
        <v>19.399999999999999</v>
      </c>
      <c r="F75">
        <v>0</v>
      </c>
      <c r="G75">
        <v>0</v>
      </c>
    </row>
    <row r="76" spans="1:7" ht="15" x14ac:dyDescent="0.25">
      <c r="A76" s="282" t="s">
        <v>115</v>
      </c>
      <c r="B76">
        <v>0</v>
      </c>
      <c r="C76">
        <v>0</v>
      </c>
      <c r="D76">
        <v>37.799999999999997</v>
      </c>
      <c r="E76">
        <v>27</v>
      </c>
      <c r="F76">
        <v>0</v>
      </c>
      <c r="G76">
        <v>0</v>
      </c>
    </row>
    <row r="77" spans="1:7" ht="15" x14ac:dyDescent="0.25">
      <c r="A77" s="282" t="s">
        <v>116</v>
      </c>
      <c r="B77">
        <v>6.8</v>
      </c>
      <c r="C77">
        <v>2.1</v>
      </c>
      <c r="D77">
        <v>1.3</v>
      </c>
      <c r="E77">
        <v>8.1</v>
      </c>
      <c r="F77">
        <v>0</v>
      </c>
      <c r="G77">
        <v>0</v>
      </c>
    </row>
    <row r="78" spans="1:7" ht="15" x14ac:dyDescent="0.25">
      <c r="A78" s="282" t="s">
        <v>117</v>
      </c>
      <c r="B78">
        <v>517.70000000000005</v>
      </c>
      <c r="C78">
        <v>325.7</v>
      </c>
      <c r="D78">
        <v>4956.8</v>
      </c>
      <c r="E78">
        <v>4478.6000000000004</v>
      </c>
      <c r="F78">
        <v>916.4</v>
      </c>
      <c r="G78">
        <v>0</v>
      </c>
    </row>
    <row r="79" spans="1:7" ht="15" x14ac:dyDescent="0.25">
      <c r="A79" s="282" t="s">
        <v>118</v>
      </c>
      <c r="B79">
        <v>6</v>
      </c>
      <c r="C79">
        <v>11.1</v>
      </c>
      <c r="D79">
        <v>29.9</v>
      </c>
      <c r="E79">
        <v>29.8</v>
      </c>
      <c r="F79">
        <v>12.3</v>
      </c>
      <c r="G79">
        <v>0</v>
      </c>
    </row>
    <row r="80" spans="1:7" ht="15" x14ac:dyDescent="0.25">
      <c r="A80" s="282" t="s">
        <v>119</v>
      </c>
      <c r="B80">
        <v>0</v>
      </c>
      <c r="C80">
        <v>0</v>
      </c>
      <c r="D80">
        <v>165.4</v>
      </c>
      <c r="E80">
        <v>163.30000000000001</v>
      </c>
      <c r="F80">
        <v>0</v>
      </c>
      <c r="G80">
        <v>0</v>
      </c>
    </row>
    <row r="81" spans="1:7" ht="15" x14ac:dyDescent="0.25">
      <c r="A81" s="282" t="s">
        <v>120</v>
      </c>
      <c r="B81" t="s">
        <v>84</v>
      </c>
      <c r="C81">
        <v>0</v>
      </c>
      <c r="D81" t="s">
        <v>84</v>
      </c>
      <c r="E81">
        <v>0</v>
      </c>
      <c r="F81">
        <v>0</v>
      </c>
      <c r="G81">
        <v>0</v>
      </c>
    </row>
    <row r="82" spans="1:7" ht="15" x14ac:dyDescent="0.25">
      <c r="A82" s="282" t="s">
        <v>121</v>
      </c>
      <c r="B82">
        <v>6</v>
      </c>
      <c r="C82">
        <v>0.3</v>
      </c>
      <c r="D82">
        <v>94.6</v>
      </c>
      <c r="E82">
        <v>50.7</v>
      </c>
      <c r="F82">
        <v>0</v>
      </c>
      <c r="G82">
        <v>0</v>
      </c>
    </row>
    <row r="83" spans="1:7" ht="15" x14ac:dyDescent="0.25">
      <c r="A83" s="282" t="s">
        <v>62</v>
      </c>
      <c r="B83" t="s">
        <v>63</v>
      </c>
      <c r="C83" t="s">
        <v>64</v>
      </c>
      <c r="D83" t="s">
        <v>63</v>
      </c>
      <c r="E83" t="s">
        <v>63</v>
      </c>
      <c r="F83" t="s">
        <v>63</v>
      </c>
      <c r="G83" t="s">
        <v>65</v>
      </c>
    </row>
    <row r="84" spans="1:7" ht="15" x14ac:dyDescent="0.25">
      <c r="A84" s="282" t="s">
        <v>122</v>
      </c>
      <c r="B84">
        <v>2788.1</v>
      </c>
      <c r="C84">
        <v>1854.4</v>
      </c>
      <c r="D84">
        <v>54790.9</v>
      </c>
      <c r="E84">
        <v>59445.4</v>
      </c>
      <c r="F84">
        <v>11456</v>
      </c>
      <c r="G84">
        <v>0</v>
      </c>
    </row>
    <row r="85" spans="1:7" ht="15" x14ac:dyDescent="0.25">
      <c r="A85" s="282" t="s">
        <v>123</v>
      </c>
      <c r="B85">
        <v>1882.3</v>
      </c>
      <c r="C85">
        <v>717.3</v>
      </c>
      <c r="D85">
        <v>0</v>
      </c>
      <c r="E85">
        <v>0</v>
      </c>
      <c r="F85">
        <v>4287</v>
      </c>
      <c r="G85">
        <v>0</v>
      </c>
    </row>
    <row r="86" spans="1:7" ht="15" x14ac:dyDescent="0.25">
      <c r="A86" s="282" t="s">
        <v>62</v>
      </c>
      <c r="B86" t="s">
        <v>63</v>
      </c>
      <c r="C86" t="s">
        <v>64</v>
      </c>
      <c r="D86" t="s">
        <v>63</v>
      </c>
      <c r="E86" t="s">
        <v>63</v>
      </c>
      <c r="F86" t="s">
        <v>63</v>
      </c>
      <c r="G86" t="s">
        <v>65</v>
      </c>
    </row>
    <row r="87" spans="1:7" ht="15" x14ac:dyDescent="0.25">
      <c r="A87" s="282" t="s">
        <v>124</v>
      </c>
      <c r="B87">
        <v>4670.3999999999996</v>
      </c>
      <c r="C87">
        <v>2571.6999999999998</v>
      </c>
      <c r="D87">
        <v>54790.9</v>
      </c>
      <c r="E87">
        <v>59445.4</v>
      </c>
      <c r="F87">
        <v>15743</v>
      </c>
      <c r="G87">
        <v>0</v>
      </c>
    </row>
    <row r="88" spans="1:7" ht="15" x14ac:dyDescent="0.25">
      <c r="A88" s="282" t="s">
        <v>125</v>
      </c>
      <c r="B88" t="s">
        <v>42</v>
      </c>
      <c r="C88" t="s">
        <v>42</v>
      </c>
      <c r="D88">
        <v>6.3</v>
      </c>
      <c r="E88">
        <v>5.8</v>
      </c>
      <c r="F88" t="s">
        <v>42</v>
      </c>
      <c r="G88" t="s">
        <v>42</v>
      </c>
    </row>
    <row r="89" spans="1:7" ht="15" x14ac:dyDescent="0.25">
      <c r="A89" s="282" t="s">
        <v>126</v>
      </c>
      <c r="B89">
        <v>0</v>
      </c>
      <c r="C89">
        <v>0</v>
      </c>
      <c r="D89" t="s">
        <v>42</v>
      </c>
      <c r="E89" t="s">
        <v>42</v>
      </c>
      <c r="F89">
        <v>0</v>
      </c>
      <c r="G89">
        <v>0</v>
      </c>
    </row>
    <row r="90" spans="1:7" ht="15" x14ac:dyDescent="0.25">
      <c r="A90" s="282" t="s">
        <v>62</v>
      </c>
      <c r="B90" t="s">
        <v>63</v>
      </c>
      <c r="C90" t="s">
        <v>64</v>
      </c>
      <c r="D90" t="s">
        <v>63</v>
      </c>
      <c r="E90" t="s">
        <v>63</v>
      </c>
      <c r="F90" t="s">
        <v>63</v>
      </c>
      <c r="G90" t="s">
        <v>65</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B5C4-8B5F-4F4D-A791-BE0B455CDFBE}">
  <dimension ref="A1:G89"/>
  <sheetViews>
    <sheetView workbookViewId="0">
      <selection activeCell="B15" sqref="B15"/>
    </sheetView>
  </sheetViews>
  <sheetFormatPr defaultRowHeight="13.2" x14ac:dyDescent="0.25"/>
  <cols>
    <col min="1" max="1" width="24.6640625" customWidth="1"/>
    <col min="2" max="2" width="14" customWidth="1"/>
    <col min="3" max="3" width="11.6640625" customWidth="1"/>
    <col min="4" max="4" width="10.6640625" customWidth="1"/>
    <col min="6" max="6" width="13.109375" customWidth="1"/>
  </cols>
  <sheetData>
    <row r="1" spans="1:7" ht="15" x14ac:dyDescent="0.25">
      <c r="A1" s="282" t="s">
        <v>47</v>
      </c>
    </row>
    <row r="2" spans="1:7" ht="15" x14ac:dyDescent="0.25">
      <c r="A2" s="282" t="s">
        <v>48</v>
      </c>
    </row>
    <row r="3" spans="1:7" ht="15" x14ac:dyDescent="0.25">
      <c r="A3" s="282" t="s">
        <v>321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4747.8</v>
      </c>
      <c r="E12">
        <v>4296.8999999999996</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140</v>
      </c>
      <c r="F14">
        <v>0</v>
      </c>
      <c r="G14">
        <v>0</v>
      </c>
    </row>
    <row r="15" spans="1:7" ht="15" x14ac:dyDescent="0.25">
      <c r="A15" s="282" t="s">
        <v>68</v>
      </c>
      <c r="B15">
        <v>0</v>
      </c>
      <c r="C15">
        <v>0</v>
      </c>
      <c r="D15">
        <v>1121.0999999999999</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v>
      </c>
      <c r="E18">
        <v>249.2</v>
      </c>
      <c r="F18">
        <v>0</v>
      </c>
      <c r="G18">
        <v>0</v>
      </c>
    </row>
    <row r="19" spans="1:7" ht="15" x14ac:dyDescent="0.25">
      <c r="A19" s="282" t="s">
        <v>71</v>
      </c>
      <c r="B19">
        <v>0</v>
      </c>
      <c r="C19">
        <v>0</v>
      </c>
      <c r="D19">
        <v>1477.4</v>
      </c>
      <c r="E19">
        <v>1273.4000000000001</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313.2</v>
      </c>
      <c r="C33">
        <v>374.6</v>
      </c>
      <c r="D33">
        <v>2175</v>
      </c>
      <c r="E33">
        <v>1963.4</v>
      </c>
      <c r="F33">
        <v>151</v>
      </c>
      <c r="G33">
        <v>0</v>
      </c>
    </row>
    <row r="34" spans="1:7" ht="15" x14ac:dyDescent="0.25">
      <c r="A34" s="282" t="s">
        <v>66</v>
      </c>
    </row>
    <row r="35" spans="1:7" ht="15" x14ac:dyDescent="0.25">
      <c r="A35" s="282" t="s">
        <v>79</v>
      </c>
      <c r="B35">
        <v>146</v>
      </c>
      <c r="C35">
        <v>60</v>
      </c>
      <c r="D35">
        <v>1305.2</v>
      </c>
      <c r="E35">
        <v>1363</v>
      </c>
      <c r="F35">
        <v>100.2</v>
      </c>
      <c r="G35">
        <v>0</v>
      </c>
    </row>
    <row r="36" spans="1:7" ht="15" x14ac:dyDescent="0.25">
      <c r="A36" s="282" t="s">
        <v>66</v>
      </c>
    </row>
    <row r="37" spans="1:7" ht="15" x14ac:dyDescent="0.25">
      <c r="A37" s="282" t="s">
        <v>80</v>
      </c>
      <c r="B37">
        <v>1625.8</v>
      </c>
      <c r="C37">
        <v>711.1</v>
      </c>
      <c r="D37">
        <v>28974.799999999999</v>
      </c>
      <c r="E37">
        <v>35074.199999999997</v>
      </c>
      <c r="F37">
        <v>8673</v>
      </c>
      <c r="G37">
        <v>0</v>
      </c>
    </row>
    <row r="38" spans="1:7" ht="15" x14ac:dyDescent="0.25">
      <c r="A38" s="282" t="s">
        <v>66</v>
      </c>
    </row>
    <row r="39" spans="1:7" ht="15" x14ac:dyDescent="0.25">
      <c r="A39" s="282" t="s">
        <v>81</v>
      </c>
      <c r="B39">
        <v>256.5</v>
      </c>
      <c r="C39">
        <v>237.5</v>
      </c>
      <c r="D39">
        <v>5427.7</v>
      </c>
      <c r="E39">
        <v>7731.1</v>
      </c>
      <c r="F39">
        <v>555.29999999999995</v>
      </c>
      <c r="G39">
        <v>0</v>
      </c>
    </row>
    <row r="40" spans="1:7" ht="15" x14ac:dyDescent="0.25">
      <c r="A40" s="282" t="s">
        <v>83</v>
      </c>
      <c r="B40">
        <v>0</v>
      </c>
      <c r="C40">
        <v>0</v>
      </c>
      <c r="D40">
        <v>869</v>
      </c>
      <c r="E40">
        <v>828</v>
      </c>
      <c r="F40">
        <v>110</v>
      </c>
      <c r="G40">
        <v>0</v>
      </c>
    </row>
    <row r="41" spans="1:7" ht="15" x14ac:dyDescent="0.25">
      <c r="A41" s="282" t="s">
        <v>85</v>
      </c>
      <c r="B41">
        <v>0</v>
      </c>
      <c r="C41">
        <v>0</v>
      </c>
      <c r="D41">
        <v>0.5</v>
      </c>
      <c r="E41">
        <v>3.5</v>
      </c>
      <c r="F41">
        <v>0</v>
      </c>
      <c r="G41">
        <v>0</v>
      </c>
    </row>
    <row r="42" spans="1:7" ht="15" x14ac:dyDescent="0.25">
      <c r="A42" s="282" t="s">
        <v>86</v>
      </c>
      <c r="B42">
        <v>0.4</v>
      </c>
      <c r="C42">
        <v>0</v>
      </c>
      <c r="D42">
        <v>3.8</v>
      </c>
      <c r="E42">
        <v>0.5</v>
      </c>
      <c r="F42">
        <v>0</v>
      </c>
      <c r="G42">
        <v>0</v>
      </c>
    </row>
    <row r="43" spans="1:7" ht="15" x14ac:dyDescent="0.25">
      <c r="A43" s="282" t="s">
        <v>87</v>
      </c>
      <c r="B43">
        <v>0.3</v>
      </c>
      <c r="C43">
        <v>0.4</v>
      </c>
      <c r="D43">
        <v>0.2</v>
      </c>
      <c r="E43">
        <v>1.3</v>
      </c>
      <c r="F43">
        <v>0</v>
      </c>
      <c r="G43">
        <v>0</v>
      </c>
    </row>
    <row r="44" spans="1:7" ht="15" x14ac:dyDescent="0.25">
      <c r="A44" s="282" t="s">
        <v>88</v>
      </c>
      <c r="B44">
        <v>93.3</v>
      </c>
      <c r="C44">
        <v>91.4</v>
      </c>
      <c r="D44">
        <v>1643.6</v>
      </c>
      <c r="E44">
        <v>2258.6</v>
      </c>
      <c r="F44">
        <v>12</v>
      </c>
      <c r="G44">
        <v>0</v>
      </c>
    </row>
    <row r="45" spans="1:7" ht="15" x14ac:dyDescent="0.25">
      <c r="A45" s="282" t="s">
        <v>90</v>
      </c>
      <c r="B45">
        <v>0</v>
      </c>
      <c r="C45">
        <v>0</v>
      </c>
      <c r="D45">
        <v>0</v>
      </c>
      <c r="E45">
        <v>45.3</v>
      </c>
      <c r="F45">
        <v>0</v>
      </c>
      <c r="G45">
        <v>0</v>
      </c>
    </row>
    <row r="46" spans="1:7" ht="15" x14ac:dyDescent="0.25">
      <c r="A46" s="282" t="s">
        <v>91</v>
      </c>
      <c r="B46">
        <v>38.5</v>
      </c>
      <c r="C46">
        <v>32.1</v>
      </c>
      <c r="D46">
        <v>491.6</v>
      </c>
      <c r="E46">
        <v>625</v>
      </c>
      <c r="F46">
        <v>0</v>
      </c>
      <c r="G46">
        <v>0</v>
      </c>
    </row>
    <row r="47" spans="1:7" ht="15" x14ac:dyDescent="0.25">
      <c r="A47" s="282" t="s">
        <v>92</v>
      </c>
      <c r="B47">
        <v>10</v>
      </c>
      <c r="C47">
        <v>0</v>
      </c>
      <c r="D47">
        <v>30.3</v>
      </c>
      <c r="E47">
        <v>40.6</v>
      </c>
      <c r="F47">
        <v>0</v>
      </c>
      <c r="G47">
        <v>0</v>
      </c>
    </row>
    <row r="48" spans="1:7" ht="15" x14ac:dyDescent="0.25">
      <c r="A48" s="282" t="s">
        <v>93</v>
      </c>
      <c r="B48">
        <v>26.3</v>
      </c>
      <c r="C48">
        <v>41.1</v>
      </c>
      <c r="D48">
        <v>351.9</v>
      </c>
      <c r="E48">
        <v>445.8</v>
      </c>
      <c r="F48">
        <v>18.3</v>
      </c>
      <c r="G48">
        <v>0</v>
      </c>
    </row>
    <row r="49" spans="1:7" ht="15" x14ac:dyDescent="0.25">
      <c r="A49" s="282" t="s">
        <v>94</v>
      </c>
      <c r="B49">
        <v>0.5</v>
      </c>
      <c r="C49">
        <v>0</v>
      </c>
      <c r="D49">
        <v>50</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4.4000000000000004</v>
      </c>
      <c r="C51">
        <v>9.1999999999999993</v>
      </c>
      <c r="D51">
        <v>69.5</v>
      </c>
      <c r="E51">
        <v>82.9</v>
      </c>
      <c r="F51">
        <v>0</v>
      </c>
      <c r="G51">
        <v>0</v>
      </c>
    </row>
    <row r="52" spans="1:7" ht="15" x14ac:dyDescent="0.25">
      <c r="A52" s="282" t="s">
        <v>98</v>
      </c>
      <c r="B52">
        <v>0</v>
      </c>
      <c r="C52">
        <v>9.6</v>
      </c>
      <c r="D52">
        <v>230.5</v>
      </c>
      <c r="E52">
        <v>256.10000000000002</v>
      </c>
      <c r="F52">
        <v>40</v>
      </c>
      <c r="G52">
        <v>0</v>
      </c>
    </row>
    <row r="53" spans="1:7" ht="15" x14ac:dyDescent="0.25">
      <c r="A53" s="282" t="s">
        <v>169</v>
      </c>
      <c r="B53">
        <v>0</v>
      </c>
      <c r="C53">
        <v>0</v>
      </c>
      <c r="D53">
        <v>0</v>
      </c>
      <c r="E53">
        <v>0.7</v>
      </c>
      <c r="F53">
        <v>0</v>
      </c>
      <c r="G53">
        <v>0</v>
      </c>
    </row>
    <row r="54" spans="1:7" ht="15" x14ac:dyDescent="0.25">
      <c r="A54" s="282" t="s">
        <v>99</v>
      </c>
      <c r="B54">
        <v>5</v>
      </c>
      <c r="C54">
        <v>0.6</v>
      </c>
      <c r="D54">
        <v>3</v>
      </c>
      <c r="E54">
        <v>20</v>
      </c>
      <c r="F54">
        <v>0</v>
      </c>
      <c r="G54">
        <v>0</v>
      </c>
    </row>
    <row r="55" spans="1:7" ht="15" x14ac:dyDescent="0.25">
      <c r="A55" s="282" t="s">
        <v>100</v>
      </c>
      <c r="B55">
        <v>22.8</v>
      </c>
      <c r="C55">
        <v>12.7</v>
      </c>
      <c r="D55">
        <v>577.79999999999995</v>
      </c>
      <c r="E55">
        <v>1203.5</v>
      </c>
      <c r="F55">
        <v>5.3</v>
      </c>
      <c r="G55">
        <v>0</v>
      </c>
    </row>
    <row r="56" spans="1:7" ht="15" x14ac:dyDescent="0.25">
      <c r="A56" s="282" t="s">
        <v>101</v>
      </c>
      <c r="B56">
        <v>55.1</v>
      </c>
      <c r="C56">
        <v>40.5</v>
      </c>
      <c r="D56">
        <v>462.7</v>
      </c>
      <c r="E56">
        <v>995.7</v>
      </c>
      <c r="F56">
        <v>6.7</v>
      </c>
      <c r="G56">
        <v>0</v>
      </c>
    </row>
    <row r="57" spans="1:7" ht="15" x14ac:dyDescent="0.25">
      <c r="A57" s="282" t="s">
        <v>66</v>
      </c>
    </row>
    <row r="58" spans="1:7" ht="15" x14ac:dyDescent="0.25">
      <c r="A58" s="282" t="s">
        <v>102</v>
      </c>
      <c r="B58">
        <v>146</v>
      </c>
      <c r="C58">
        <v>0.1</v>
      </c>
      <c r="D58">
        <v>4660.3999999999996</v>
      </c>
      <c r="E58">
        <v>3180</v>
      </c>
      <c r="F58">
        <v>364</v>
      </c>
      <c r="G58">
        <v>0</v>
      </c>
    </row>
    <row r="59" spans="1:7" ht="15" x14ac:dyDescent="0.25">
      <c r="A59" s="282" t="s">
        <v>103</v>
      </c>
      <c r="B59">
        <v>84</v>
      </c>
      <c r="C59">
        <v>0</v>
      </c>
      <c r="D59">
        <v>219.2</v>
      </c>
      <c r="E59">
        <v>108</v>
      </c>
      <c r="F59">
        <v>84</v>
      </c>
      <c r="G59">
        <v>0</v>
      </c>
    </row>
    <row r="60" spans="1:7" ht="15" x14ac:dyDescent="0.25">
      <c r="A60" s="282" t="s">
        <v>104</v>
      </c>
      <c r="B60">
        <v>62</v>
      </c>
      <c r="C60">
        <v>0</v>
      </c>
      <c r="D60">
        <v>4082.4</v>
      </c>
      <c r="E60">
        <v>2777.4</v>
      </c>
      <c r="F60">
        <v>280</v>
      </c>
      <c r="G60">
        <v>0</v>
      </c>
    </row>
    <row r="61" spans="1:7" ht="15" x14ac:dyDescent="0.25">
      <c r="A61" s="282" t="s">
        <v>257</v>
      </c>
      <c r="B61">
        <v>0</v>
      </c>
      <c r="C61">
        <v>0</v>
      </c>
      <c r="D61">
        <v>0.5</v>
      </c>
      <c r="E61">
        <v>0.5</v>
      </c>
      <c r="F61">
        <v>0</v>
      </c>
      <c r="G61">
        <v>0</v>
      </c>
    </row>
    <row r="62" spans="1:7" ht="15" x14ac:dyDescent="0.25">
      <c r="A62" s="282" t="s">
        <v>105</v>
      </c>
      <c r="B62">
        <v>0</v>
      </c>
      <c r="C62">
        <v>0</v>
      </c>
      <c r="D62">
        <v>51.7</v>
      </c>
      <c r="E62">
        <v>17.2</v>
      </c>
      <c r="F62">
        <v>0</v>
      </c>
      <c r="G62">
        <v>0</v>
      </c>
    </row>
    <row r="63" spans="1:7" ht="15" x14ac:dyDescent="0.25">
      <c r="A63" s="282" t="s">
        <v>258</v>
      </c>
      <c r="B63">
        <v>0</v>
      </c>
      <c r="C63">
        <v>0.1</v>
      </c>
      <c r="D63">
        <v>0.1</v>
      </c>
      <c r="E63">
        <v>0.3</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692.6</v>
      </c>
      <c r="C67">
        <v>474</v>
      </c>
      <c r="D67">
        <v>6160.8</v>
      </c>
      <c r="E67">
        <v>5684.1</v>
      </c>
      <c r="F67">
        <v>1031.4000000000001</v>
      </c>
      <c r="G67">
        <v>0</v>
      </c>
    </row>
    <row r="68" spans="1:7" ht="15" x14ac:dyDescent="0.25">
      <c r="A68" s="282" t="s">
        <v>109</v>
      </c>
      <c r="B68">
        <v>3.2</v>
      </c>
      <c r="C68">
        <v>3.5</v>
      </c>
      <c r="D68">
        <v>24.8</v>
      </c>
      <c r="E68">
        <v>23.5</v>
      </c>
      <c r="F68">
        <v>6.6</v>
      </c>
      <c r="G68">
        <v>0</v>
      </c>
    </row>
    <row r="69" spans="1:7" ht="15" x14ac:dyDescent="0.25">
      <c r="A69" s="282" t="s">
        <v>110</v>
      </c>
      <c r="B69">
        <v>0</v>
      </c>
      <c r="C69">
        <v>0</v>
      </c>
      <c r="D69">
        <v>0</v>
      </c>
      <c r="E69">
        <v>30.5</v>
      </c>
      <c r="F69">
        <v>0</v>
      </c>
      <c r="G69">
        <v>0</v>
      </c>
    </row>
    <row r="70" spans="1:7" ht="15" x14ac:dyDescent="0.25">
      <c r="A70" s="282" t="s">
        <v>111</v>
      </c>
      <c r="B70">
        <v>28.9</v>
      </c>
      <c r="C70">
        <v>31</v>
      </c>
      <c r="D70">
        <v>285</v>
      </c>
      <c r="E70">
        <v>255.7</v>
      </c>
      <c r="F70">
        <v>91.5</v>
      </c>
      <c r="G70">
        <v>0</v>
      </c>
    </row>
    <row r="71" spans="1:7" ht="15" x14ac:dyDescent="0.25">
      <c r="A71" s="282" t="s">
        <v>112</v>
      </c>
      <c r="B71">
        <v>12.6</v>
      </c>
      <c r="C71">
        <v>26.4</v>
      </c>
      <c r="D71">
        <v>182.5</v>
      </c>
      <c r="E71">
        <v>209.6</v>
      </c>
      <c r="F71">
        <v>4.5999999999999996</v>
      </c>
      <c r="G71">
        <v>0</v>
      </c>
    </row>
    <row r="72" spans="1:7" ht="15" x14ac:dyDescent="0.25">
      <c r="A72" s="282" t="s">
        <v>259</v>
      </c>
      <c r="B72">
        <v>0</v>
      </c>
      <c r="C72">
        <v>0</v>
      </c>
      <c r="D72">
        <v>7.7</v>
      </c>
      <c r="E72">
        <v>9.8000000000000007</v>
      </c>
      <c r="F72">
        <v>0</v>
      </c>
      <c r="G72">
        <v>0</v>
      </c>
    </row>
    <row r="73" spans="1:7" ht="15" x14ac:dyDescent="0.25">
      <c r="A73" s="282" t="s">
        <v>113</v>
      </c>
      <c r="B73">
        <v>30</v>
      </c>
      <c r="C73">
        <v>17</v>
      </c>
      <c r="D73">
        <v>413.4</v>
      </c>
      <c r="E73">
        <v>424</v>
      </c>
      <c r="F73">
        <v>38.5</v>
      </c>
      <c r="G73">
        <v>0</v>
      </c>
    </row>
    <row r="74" spans="1:7" ht="15" x14ac:dyDescent="0.25">
      <c r="A74" s="282" t="s">
        <v>114</v>
      </c>
      <c r="B74">
        <v>25.6</v>
      </c>
      <c r="C74">
        <v>8</v>
      </c>
      <c r="D74">
        <v>16</v>
      </c>
      <c r="E74">
        <v>19.399999999999999</v>
      </c>
      <c r="F74">
        <v>0</v>
      </c>
      <c r="G74">
        <v>0</v>
      </c>
    </row>
    <row r="75" spans="1:7" ht="15" x14ac:dyDescent="0.25">
      <c r="A75" s="282" t="s">
        <v>115</v>
      </c>
      <c r="B75">
        <v>4</v>
      </c>
      <c r="C75">
        <v>2.8</v>
      </c>
      <c r="D75">
        <v>33.4</v>
      </c>
      <c r="E75">
        <v>24.5</v>
      </c>
      <c r="F75">
        <v>0</v>
      </c>
      <c r="G75">
        <v>0</v>
      </c>
    </row>
    <row r="76" spans="1:7" ht="15" x14ac:dyDescent="0.25">
      <c r="A76" s="282" t="s">
        <v>116</v>
      </c>
      <c r="B76">
        <v>6.8</v>
      </c>
      <c r="C76">
        <v>0.6</v>
      </c>
      <c r="D76">
        <v>1.3</v>
      </c>
      <c r="E76">
        <v>8.1</v>
      </c>
      <c r="F76">
        <v>0</v>
      </c>
      <c r="G76">
        <v>0</v>
      </c>
    </row>
    <row r="77" spans="1:7" ht="15" x14ac:dyDescent="0.25">
      <c r="A77" s="282" t="s">
        <v>117</v>
      </c>
      <c r="B77">
        <v>569.5</v>
      </c>
      <c r="C77">
        <v>363.3</v>
      </c>
      <c r="D77">
        <v>4906.8</v>
      </c>
      <c r="E77">
        <v>4439.7</v>
      </c>
      <c r="F77">
        <v>877.9</v>
      </c>
      <c r="G77">
        <v>0</v>
      </c>
    </row>
    <row r="78" spans="1:7" ht="15" x14ac:dyDescent="0.25">
      <c r="A78" s="282" t="s">
        <v>118</v>
      </c>
      <c r="B78">
        <v>6</v>
      </c>
      <c r="C78">
        <v>11.1</v>
      </c>
      <c r="D78">
        <v>29.9</v>
      </c>
      <c r="E78">
        <v>29.8</v>
      </c>
      <c r="F78">
        <v>12.3</v>
      </c>
      <c r="G78">
        <v>0</v>
      </c>
    </row>
    <row r="79" spans="1:7" ht="15" x14ac:dyDescent="0.25">
      <c r="A79" s="282" t="s">
        <v>119</v>
      </c>
      <c r="B79">
        <v>0</v>
      </c>
      <c r="C79">
        <v>0</v>
      </c>
      <c r="D79">
        <v>165.4</v>
      </c>
      <c r="E79">
        <v>163.30000000000001</v>
      </c>
      <c r="F79">
        <v>0</v>
      </c>
      <c r="G79">
        <v>0</v>
      </c>
    </row>
    <row r="80" spans="1:7" ht="15" x14ac:dyDescent="0.25">
      <c r="A80" s="282" t="s">
        <v>120</v>
      </c>
      <c r="B80" t="s">
        <v>84</v>
      </c>
      <c r="C80">
        <v>0</v>
      </c>
      <c r="D80" t="s">
        <v>84</v>
      </c>
      <c r="E80">
        <v>0</v>
      </c>
      <c r="F80">
        <v>0</v>
      </c>
      <c r="G80">
        <v>0</v>
      </c>
    </row>
    <row r="81" spans="1:7" ht="15" x14ac:dyDescent="0.25">
      <c r="A81" s="282" t="s">
        <v>121</v>
      </c>
      <c r="B81">
        <v>6</v>
      </c>
      <c r="C81">
        <v>10.3</v>
      </c>
      <c r="D81">
        <v>94.6</v>
      </c>
      <c r="E81">
        <v>46.4</v>
      </c>
      <c r="F81">
        <v>0</v>
      </c>
      <c r="G81">
        <v>0</v>
      </c>
    </row>
    <row r="82" spans="1:7" ht="15" x14ac:dyDescent="0.25">
      <c r="A82" s="282" t="s">
        <v>62</v>
      </c>
      <c r="B82" t="s">
        <v>63</v>
      </c>
      <c r="C82" t="s">
        <v>64</v>
      </c>
      <c r="D82" t="s">
        <v>63</v>
      </c>
      <c r="E82" t="s">
        <v>63</v>
      </c>
      <c r="F82" t="s">
        <v>63</v>
      </c>
      <c r="G82" t="s">
        <v>65</v>
      </c>
    </row>
    <row r="83" spans="1:7" ht="15" x14ac:dyDescent="0.25">
      <c r="A83" s="282" t="s">
        <v>122</v>
      </c>
      <c r="B83">
        <v>3180.1</v>
      </c>
      <c r="C83">
        <v>1857.2</v>
      </c>
      <c r="D83">
        <v>53896.4</v>
      </c>
      <c r="E83">
        <v>59315.7</v>
      </c>
      <c r="F83">
        <v>11162.9</v>
      </c>
      <c r="G83">
        <v>0</v>
      </c>
    </row>
    <row r="84" spans="1:7" ht="15" x14ac:dyDescent="0.25">
      <c r="A84" s="282" t="s">
        <v>123</v>
      </c>
      <c r="B84">
        <v>2451.5</v>
      </c>
      <c r="C84">
        <v>747.3</v>
      </c>
      <c r="D84">
        <v>0</v>
      </c>
      <c r="E84">
        <v>0</v>
      </c>
      <c r="F84">
        <v>4102.8999999999996</v>
      </c>
      <c r="G84">
        <v>0</v>
      </c>
    </row>
    <row r="85" spans="1:7" ht="15" x14ac:dyDescent="0.25">
      <c r="A85" s="282" t="s">
        <v>62</v>
      </c>
      <c r="B85" t="s">
        <v>63</v>
      </c>
      <c r="C85" t="s">
        <v>64</v>
      </c>
      <c r="D85" t="s">
        <v>63</v>
      </c>
      <c r="E85" t="s">
        <v>63</v>
      </c>
      <c r="F85" t="s">
        <v>63</v>
      </c>
      <c r="G85" t="s">
        <v>65</v>
      </c>
    </row>
    <row r="86" spans="1:7" ht="15" x14ac:dyDescent="0.25">
      <c r="A86" s="282" t="s">
        <v>124</v>
      </c>
      <c r="B86">
        <v>5631.6</v>
      </c>
      <c r="C86">
        <v>2604.5</v>
      </c>
      <c r="D86">
        <v>53896.4</v>
      </c>
      <c r="E86">
        <v>59315.7</v>
      </c>
      <c r="F86">
        <v>15265.7</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7558-E406-430B-857D-A593B60DC523}">
  <dimension ref="A1:G89"/>
  <sheetViews>
    <sheetView workbookViewId="0">
      <selection activeCell="B7" sqref="B7"/>
    </sheetView>
  </sheetViews>
  <sheetFormatPr defaultRowHeight="13.2" x14ac:dyDescent="0.25"/>
  <cols>
    <col min="1" max="1" width="28.33203125" customWidth="1"/>
    <col min="2" max="2" width="16.44140625" customWidth="1"/>
    <col min="4" max="4" width="11.33203125" customWidth="1"/>
    <col min="5" max="5" width="14.33203125" customWidth="1"/>
    <col min="6" max="6" width="11.33203125" customWidth="1"/>
  </cols>
  <sheetData>
    <row r="1" spans="1:7" ht="15" x14ac:dyDescent="0.25">
      <c r="A1" s="282" t="s">
        <v>47</v>
      </c>
    </row>
    <row r="2" spans="1:7" ht="15" x14ac:dyDescent="0.25">
      <c r="A2" s="282" t="s">
        <v>48</v>
      </c>
    </row>
    <row r="3" spans="1:7" ht="15" x14ac:dyDescent="0.25">
      <c r="A3" s="282" t="s">
        <v>322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4690.3999999999996</v>
      </c>
      <c r="E12">
        <v>4296.8999999999996</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140</v>
      </c>
      <c r="F14">
        <v>0</v>
      </c>
      <c r="G14">
        <v>0</v>
      </c>
    </row>
    <row r="15" spans="1:7" ht="15" x14ac:dyDescent="0.25">
      <c r="A15" s="282" t="s">
        <v>68</v>
      </c>
      <c r="B15">
        <v>0</v>
      </c>
      <c r="C15">
        <v>0</v>
      </c>
      <c r="D15">
        <v>1121.0999999999999</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v>
      </c>
      <c r="E18">
        <v>249.2</v>
      </c>
      <c r="F18">
        <v>0</v>
      </c>
      <c r="G18">
        <v>0</v>
      </c>
    </row>
    <row r="19" spans="1:7" ht="15" x14ac:dyDescent="0.25">
      <c r="A19" s="282" t="s">
        <v>71</v>
      </c>
      <c r="B19">
        <v>0</v>
      </c>
      <c r="C19">
        <v>0</v>
      </c>
      <c r="D19">
        <v>1420</v>
      </c>
      <c r="E19">
        <v>1273.4000000000001</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362.8</v>
      </c>
      <c r="C33">
        <v>405.1</v>
      </c>
      <c r="D33">
        <v>2124.6999999999998</v>
      </c>
      <c r="E33">
        <v>1931.2</v>
      </c>
      <c r="F33">
        <v>151</v>
      </c>
      <c r="G33">
        <v>0</v>
      </c>
    </row>
    <row r="34" spans="1:7" ht="15" x14ac:dyDescent="0.25">
      <c r="A34" s="282" t="s">
        <v>66</v>
      </c>
    </row>
    <row r="35" spans="1:7" ht="15" x14ac:dyDescent="0.25">
      <c r="A35" s="282" t="s">
        <v>79</v>
      </c>
      <c r="B35">
        <v>157.4</v>
      </c>
      <c r="C35">
        <v>57.3</v>
      </c>
      <c r="D35">
        <v>1292.4000000000001</v>
      </c>
      <c r="E35">
        <v>1360.3</v>
      </c>
      <c r="F35">
        <v>100</v>
      </c>
      <c r="G35">
        <v>0</v>
      </c>
    </row>
    <row r="36" spans="1:7" ht="15" x14ac:dyDescent="0.25">
      <c r="A36" s="282" t="s">
        <v>66</v>
      </c>
    </row>
    <row r="37" spans="1:7" ht="15" x14ac:dyDescent="0.25">
      <c r="A37" s="282" t="s">
        <v>80</v>
      </c>
      <c r="B37">
        <v>1553.7</v>
      </c>
      <c r="C37">
        <v>780.6</v>
      </c>
      <c r="D37">
        <v>28922.1</v>
      </c>
      <c r="E37">
        <v>35045.699999999997</v>
      </c>
      <c r="F37">
        <v>8529</v>
      </c>
      <c r="G37">
        <v>0</v>
      </c>
    </row>
    <row r="38" spans="1:7" ht="15" x14ac:dyDescent="0.25">
      <c r="A38" s="282" t="s">
        <v>66</v>
      </c>
    </row>
    <row r="39" spans="1:7" ht="15" x14ac:dyDescent="0.25">
      <c r="A39" s="282" t="s">
        <v>81</v>
      </c>
      <c r="B39">
        <v>340.1</v>
      </c>
      <c r="C39">
        <v>247.3</v>
      </c>
      <c r="D39">
        <v>5385.7</v>
      </c>
      <c r="E39">
        <v>7648.1</v>
      </c>
      <c r="F39">
        <v>487</v>
      </c>
      <c r="G39">
        <v>0</v>
      </c>
    </row>
    <row r="40" spans="1:7" ht="15" x14ac:dyDescent="0.25">
      <c r="A40" s="282" t="s">
        <v>83</v>
      </c>
      <c r="B40">
        <v>55</v>
      </c>
      <c r="C40">
        <v>0</v>
      </c>
      <c r="D40">
        <v>869</v>
      </c>
      <c r="E40">
        <v>828</v>
      </c>
      <c r="F40">
        <v>55</v>
      </c>
      <c r="G40">
        <v>0</v>
      </c>
    </row>
    <row r="41" spans="1:7" ht="15" x14ac:dyDescent="0.25">
      <c r="A41" s="282" t="s">
        <v>85</v>
      </c>
      <c r="B41">
        <v>0.5</v>
      </c>
      <c r="C41">
        <v>0</v>
      </c>
      <c r="D41">
        <v>0</v>
      </c>
      <c r="E41">
        <v>3</v>
      </c>
      <c r="F41">
        <v>0</v>
      </c>
      <c r="G41">
        <v>0</v>
      </c>
    </row>
    <row r="42" spans="1:7" ht="15" x14ac:dyDescent="0.25">
      <c r="A42" s="282" t="s">
        <v>86</v>
      </c>
      <c r="B42">
        <v>0.4</v>
      </c>
      <c r="C42">
        <v>0</v>
      </c>
      <c r="D42">
        <v>3.8</v>
      </c>
      <c r="E42">
        <v>0.5</v>
      </c>
      <c r="F42">
        <v>0</v>
      </c>
      <c r="G42">
        <v>0</v>
      </c>
    </row>
    <row r="43" spans="1:7" ht="15" x14ac:dyDescent="0.25">
      <c r="A43" s="282" t="s">
        <v>87</v>
      </c>
      <c r="B43">
        <v>0.3</v>
      </c>
      <c r="C43">
        <v>0.4</v>
      </c>
      <c r="D43">
        <v>0.1</v>
      </c>
      <c r="E43">
        <v>1.3</v>
      </c>
      <c r="F43">
        <v>0</v>
      </c>
      <c r="G43">
        <v>0</v>
      </c>
    </row>
    <row r="44" spans="1:7" ht="15" x14ac:dyDescent="0.25">
      <c r="A44" s="282" t="s">
        <v>88</v>
      </c>
      <c r="B44">
        <v>114.3</v>
      </c>
      <c r="C44">
        <v>101.4</v>
      </c>
      <c r="D44">
        <v>1627.9</v>
      </c>
      <c r="E44">
        <v>2219.9</v>
      </c>
      <c r="F44">
        <v>12</v>
      </c>
      <c r="G44">
        <v>0</v>
      </c>
    </row>
    <row r="45" spans="1:7" ht="15" x14ac:dyDescent="0.25">
      <c r="A45" s="282" t="s">
        <v>90</v>
      </c>
      <c r="B45">
        <v>0</v>
      </c>
      <c r="C45">
        <v>0</v>
      </c>
      <c r="D45">
        <v>0</v>
      </c>
      <c r="E45">
        <v>45.3</v>
      </c>
      <c r="F45">
        <v>0</v>
      </c>
      <c r="G45">
        <v>0</v>
      </c>
    </row>
    <row r="46" spans="1:7" ht="15" x14ac:dyDescent="0.25">
      <c r="A46" s="282" t="s">
        <v>91</v>
      </c>
      <c r="B46">
        <v>40.1</v>
      </c>
      <c r="C46">
        <v>33</v>
      </c>
      <c r="D46">
        <v>490</v>
      </c>
      <c r="E46">
        <v>624.4</v>
      </c>
      <c r="F46">
        <v>0</v>
      </c>
      <c r="G46">
        <v>0</v>
      </c>
    </row>
    <row r="47" spans="1:7" ht="15" x14ac:dyDescent="0.25">
      <c r="A47" s="282" t="s">
        <v>92</v>
      </c>
      <c r="B47">
        <v>10</v>
      </c>
      <c r="C47">
        <v>0</v>
      </c>
      <c r="D47">
        <v>30.3</v>
      </c>
      <c r="E47">
        <v>40.6</v>
      </c>
      <c r="F47">
        <v>0</v>
      </c>
      <c r="G47">
        <v>0</v>
      </c>
    </row>
    <row r="48" spans="1:7" ht="15" x14ac:dyDescent="0.25">
      <c r="A48" s="282" t="s">
        <v>93</v>
      </c>
      <c r="B48">
        <v>26.5</v>
      </c>
      <c r="C48">
        <v>36</v>
      </c>
      <c r="D48">
        <v>336.4</v>
      </c>
      <c r="E48">
        <v>444.2</v>
      </c>
      <c r="F48">
        <v>11.3</v>
      </c>
      <c r="G48">
        <v>0</v>
      </c>
    </row>
    <row r="49" spans="1:7" ht="15" x14ac:dyDescent="0.25">
      <c r="A49" s="282" t="s">
        <v>94</v>
      </c>
      <c r="B49">
        <v>0.5</v>
      </c>
      <c r="C49">
        <v>0</v>
      </c>
      <c r="D49">
        <v>50</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4.9000000000000004</v>
      </c>
      <c r="C51">
        <v>10.3</v>
      </c>
      <c r="D51">
        <v>69</v>
      </c>
      <c r="E51">
        <v>82.3</v>
      </c>
      <c r="F51">
        <v>0</v>
      </c>
      <c r="G51">
        <v>0</v>
      </c>
    </row>
    <row r="52" spans="1:7" ht="15" x14ac:dyDescent="0.25">
      <c r="A52" s="282" t="s">
        <v>98</v>
      </c>
      <c r="B52">
        <v>0</v>
      </c>
      <c r="C52">
        <v>9.6</v>
      </c>
      <c r="D52">
        <v>230.5</v>
      </c>
      <c r="E52">
        <v>256.10000000000002</v>
      </c>
      <c r="F52">
        <v>40</v>
      </c>
      <c r="G52">
        <v>0</v>
      </c>
    </row>
    <row r="53" spans="1:7" ht="15" x14ac:dyDescent="0.25">
      <c r="A53" s="282" t="s">
        <v>169</v>
      </c>
      <c r="B53">
        <v>0</v>
      </c>
      <c r="C53">
        <v>0</v>
      </c>
      <c r="D53">
        <v>0</v>
      </c>
      <c r="E53">
        <v>0.7</v>
      </c>
      <c r="F53">
        <v>0</v>
      </c>
      <c r="G53">
        <v>0</v>
      </c>
    </row>
    <row r="54" spans="1:7" ht="15" x14ac:dyDescent="0.25">
      <c r="A54" s="282" t="s">
        <v>99</v>
      </c>
      <c r="B54">
        <v>5</v>
      </c>
      <c r="C54">
        <v>0.6</v>
      </c>
      <c r="D54">
        <v>3</v>
      </c>
      <c r="E54">
        <v>20</v>
      </c>
      <c r="F54">
        <v>0</v>
      </c>
      <c r="G54">
        <v>0</v>
      </c>
    </row>
    <row r="55" spans="1:7" ht="15" x14ac:dyDescent="0.25">
      <c r="A55" s="282" t="s">
        <v>100</v>
      </c>
      <c r="B55">
        <v>26.7</v>
      </c>
      <c r="C55">
        <v>13.2</v>
      </c>
      <c r="D55">
        <v>574.9</v>
      </c>
      <c r="E55">
        <v>1202</v>
      </c>
      <c r="F55">
        <v>4</v>
      </c>
      <c r="G55">
        <v>0</v>
      </c>
    </row>
    <row r="56" spans="1:7" ht="15" x14ac:dyDescent="0.25">
      <c r="A56" s="282" t="s">
        <v>101</v>
      </c>
      <c r="B56">
        <v>55.8</v>
      </c>
      <c r="C56">
        <v>42.8</v>
      </c>
      <c r="D56">
        <v>457.6</v>
      </c>
      <c r="E56">
        <v>956.2</v>
      </c>
      <c r="F56">
        <v>1.7</v>
      </c>
      <c r="G56">
        <v>0</v>
      </c>
    </row>
    <row r="57" spans="1:7" ht="15" x14ac:dyDescent="0.25">
      <c r="A57" s="282" t="s">
        <v>66</v>
      </c>
    </row>
    <row r="58" spans="1:7" ht="15" x14ac:dyDescent="0.25">
      <c r="A58" s="282" t="s">
        <v>102</v>
      </c>
      <c r="B58">
        <v>228</v>
      </c>
      <c r="C58">
        <v>0.1</v>
      </c>
      <c r="D58">
        <v>4571.2</v>
      </c>
      <c r="E58">
        <v>3180</v>
      </c>
      <c r="F58">
        <v>364</v>
      </c>
      <c r="G58">
        <v>0</v>
      </c>
    </row>
    <row r="59" spans="1:7" ht="15" x14ac:dyDescent="0.25">
      <c r="A59" s="282" t="s">
        <v>103</v>
      </c>
      <c r="B59">
        <v>126</v>
      </c>
      <c r="C59">
        <v>0</v>
      </c>
      <c r="D59">
        <v>174</v>
      </c>
      <c r="E59">
        <v>108</v>
      </c>
      <c r="F59">
        <v>84</v>
      </c>
      <c r="G59">
        <v>0</v>
      </c>
    </row>
    <row r="60" spans="1:7" ht="15" x14ac:dyDescent="0.25">
      <c r="A60" s="282" t="s">
        <v>104</v>
      </c>
      <c r="B60">
        <v>102</v>
      </c>
      <c r="C60">
        <v>0</v>
      </c>
      <c r="D60">
        <v>4038.5</v>
      </c>
      <c r="E60">
        <v>2777.4</v>
      </c>
      <c r="F60">
        <v>280</v>
      </c>
      <c r="G60">
        <v>0</v>
      </c>
    </row>
    <row r="61" spans="1:7" ht="15" x14ac:dyDescent="0.25">
      <c r="A61" s="282" t="s">
        <v>257</v>
      </c>
      <c r="B61" t="s">
        <v>84</v>
      </c>
      <c r="C61">
        <v>0</v>
      </c>
      <c r="D61">
        <v>0.4</v>
      </c>
      <c r="E61">
        <v>0.5</v>
      </c>
      <c r="F61">
        <v>0</v>
      </c>
      <c r="G61">
        <v>0</v>
      </c>
    </row>
    <row r="62" spans="1:7" ht="15" x14ac:dyDescent="0.25">
      <c r="A62" s="282" t="s">
        <v>105</v>
      </c>
      <c r="B62">
        <v>0</v>
      </c>
      <c r="C62">
        <v>0</v>
      </c>
      <c r="D62">
        <v>51.7</v>
      </c>
      <c r="E62">
        <v>17.2</v>
      </c>
      <c r="F62">
        <v>0</v>
      </c>
      <c r="G62">
        <v>0</v>
      </c>
    </row>
    <row r="63" spans="1:7" ht="15" x14ac:dyDescent="0.25">
      <c r="A63" s="282" t="s">
        <v>258</v>
      </c>
      <c r="B63">
        <v>0</v>
      </c>
      <c r="C63">
        <v>0.1</v>
      </c>
      <c r="D63">
        <v>0.1</v>
      </c>
      <c r="E63">
        <v>0.3</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847.2</v>
      </c>
      <c r="C67">
        <v>520.1</v>
      </c>
      <c r="D67">
        <v>5937.7</v>
      </c>
      <c r="E67">
        <v>5614.9</v>
      </c>
      <c r="F67">
        <v>987.3</v>
      </c>
      <c r="G67">
        <v>0</v>
      </c>
    </row>
    <row r="68" spans="1:7" ht="15" x14ac:dyDescent="0.25">
      <c r="A68" s="282" t="s">
        <v>109</v>
      </c>
      <c r="B68">
        <v>6.5</v>
      </c>
      <c r="C68">
        <v>3.5</v>
      </c>
      <c r="D68">
        <v>21.4</v>
      </c>
      <c r="E68">
        <v>19.899999999999999</v>
      </c>
      <c r="F68">
        <v>6.6</v>
      </c>
      <c r="G68">
        <v>0</v>
      </c>
    </row>
    <row r="69" spans="1:7" ht="15" x14ac:dyDescent="0.25">
      <c r="A69" s="282" t="s">
        <v>110</v>
      </c>
      <c r="B69">
        <v>0</v>
      </c>
      <c r="C69">
        <v>0</v>
      </c>
      <c r="D69">
        <v>0</v>
      </c>
      <c r="E69">
        <v>30.5</v>
      </c>
      <c r="F69">
        <v>0</v>
      </c>
      <c r="G69">
        <v>0</v>
      </c>
    </row>
    <row r="70" spans="1:7" ht="15" x14ac:dyDescent="0.25">
      <c r="A70" s="282" t="s">
        <v>111</v>
      </c>
      <c r="B70">
        <v>58.8</v>
      </c>
      <c r="C70">
        <v>31</v>
      </c>
      <c r="D70">
        <v>252.8</v>
      </c>
      <c r="E70">
        <v>255.7</v>
      </c>
      <c r="F70">
        <v>91.5</v>
      </c>
      <c r="G70">
        <v>0</v>
      </c>
    </row>
    <row r="71" spans="1:7" ht="15" x14ac:dyDescent="0.25">
      <c r="A71" s="282" t="s">
        <v>112</v>
      </c>
      <c r="B71">
        <v>36.200000000000003</v>
      </c>
      <c r="C71">
        <v>24.1</v>
      </c>
      <c r="D71">
        <v>157.69999999999999</v>
      </c>
      <c r="E71">
        <v>208.5</v>
      </c>
      <c r="F71">
        <v>4.5999999999999996</v>
      </c>
      <c r="G71">
        <v>0</v>
      </c>
    </row>
    <row r="72" spans="1:7" ht="15" x14ac:dyDescent="0.25">
      <c r="A72" s="282" t="s">
        <v>259</v>
      </c>
      <c r="B72">
        <v>0</v>
      </c>
      <c r="C72">
        <v>0</v>
      </c>
      <c r="D72">
        <v>7.7</v>
      </c>
      <c r="E72">
        <v>9.8000000000000007</v>
      </c>
      <c r="F72">
        <v>0</v>
      </c>
      <c r="G72">
        <v>0</v>
      </c>
    </row>
    <row r="73" spans="1:7" ht="15" x14ac:dyDescent="0.25">
      <c r="A73" s="282" t="s">
        <v>113</v>
      </c>
      <c r="B73">
        <v>30</v>
      </c>
      <c r="C73">
        <v>10</v>
      </c>
      <c r="D73">
        <v>413.4</v>
      </c>
      <c r="E73">
        <v>424</v>
      </c>
      <c r="F73">
        <v>38.5</v>
      </c>
      <c r="G73">
        <v>0</v>
      </c>
    </row>
    <row r="74" spans="1:7" ht="15" x14ac:dyDescent="0.25">
      <c r="A74" s="282" t="s">
        <v>114</v>
      </c>
      <c r="B74">
        <v>25.6</v>
      </c>
      <c r="C74">
        <v>8</v>
      </c>
      <c r="D74">
        <v>16</v>
      </c>
      <c r="E74">
        <v>19.399999999999999</v>
      </c>
      <c r="F74">
        <v>0</v>
      </c>
      <c r="G74">
        <v>0</v>
      </c>
    </row>
    <row r="75" spans="1:7" ht="15" x14ac:dyDescent="0.25">
      <c r="A75" s="282" t="s">
        <v>115</v>
      </c>
      <c r="B75">
        <v>4</v>
      </c>
      <c r="C75">
        <v>2.8</v>
      </c>
      <c r="D75">
        <v>33.4</v>
      </c>
      <c r="E75">
        <v>24.5</v>
      </c>
      <c r="F75">
        <v>0</v>
      </c>
      <c r="G75">
        <v>0</v>
      </c>
    </row>
    <row r="76" spans="1:7" ht="15" x14ac:dyDescent="0.25">
      <c r="A76" s="282" t="s">
        <v>116</v>
      </c>
      <c r="B76">
        <v>6.8</v>
      </c>
      <c r="C76">
        <v>0.6</v>
      </c>
      <c r="D76">
        <v>1.3</v>
      </c>
      <c r="E76">
        <v>8.1</v>
      </c>
      <c r="F76">
        <v>0</v>
      </c>
      <c r="G76">
        <v>0</v>
      </c>
    </row>
    <row r="77" spans="1:7" ht="15" x14ac:dyDescent="0.25">
      <c r="A77" s="282" t="s">
        <v>117</v>
      </c>
      <c r="B77">
        <v>667.4</v>
      </c>
      <c r="C77">
        <v>428.7</v>
      </c>
      <c r="D77">
        <v>4744.1000000000004</v>
      </c>
      <c r="E77">
        <v>4375</v>
      </c>
      <c r="F77">
        <v>833.8</v>
      </c>
      <c r="G77">
        <v>0</v>
      </c>
    </row>
    <row r="78" spans="1:7" ht="15" x14ac:dyDescent="0.25">
      <c r="A78" s="282" t="s">
        <v>118</v>
      </c>
      <c r="B78">
        <v>6</v>
      </c>
      <c r="C78">
        <v>11.1</v>
      </c>
      <c r="D78">
        <v>29.9</v>
      </c>
      <c r="E78">
        <v>29.8</v>
      </c>
      <c r="F78">
        <v>12.3</v>
      </c>
      <c r="G78">
        <v>0</v>
      </c>
    </row>
    <row r="79" spans="1:7" ht="15" x14ac:dyDescent="0.25">
      <c r="A79" s="282" t="s">
        <v>119</v>
      </c>
      <c r="B79">
        <v>0</v>
      </c>
      <c r="C79">
        <v>0</v>
      </c>
      <c r="D79">
        <v>165.4</v>
      </c>
      <c r="E79">
        <v>163.30000000000001</v>
      </c>
      <c r="F79">
        <v>0</v>
      </c>
      <c r="G79">
        <v>0</v>
      </c>
    </row>
    <row r="80" spans="1:7" ht="15" x14ac:dyDescent="0.25">
      <c r="A80" s="282" t="s">
        <v>120</v>
      </c>
      <c r="B80" t="s">
        <v>84</v>
      </c>
      <c r="C80">
        <v>0</v>
      </c>
      <c r="D80" t="s">
        <v>84</v>
      </c>
      <c r="E80">
        <v>0</v>
      </c>
      <c r="F80">
        <v>0</v>
      </c>
      <c r="G80">
        <v>0</v>
      </c>
    </row>
    <row r="81" spans="1:7" ht="15" x14ac:dyDescent="0.25">
      <c r="A81" s="282" t="s">
        <v>121</v>
      </c>
      <c r="B81">
        <v>6</v>
      </c>
      <c r="C81">
        <v>0.3</v>
      </c>
      <c r="D81">
        <v>94.6</v>
      </c>
      <c r="E81">
        <v>46.4</v>
      </c>
      <c r="F81">
        <v>0</v>
      </c>
      <c r="G81">
        <v>0</v>
      </c>
    </row>
    <row r="82" spans="1:7" ht="15" x14ac:dyDescent="0.25">
      <c r="A82" s="282" t="s">
        <v>62</v>
      </c>
      <c r="B82" t="s">
        <v>63</v>
      </c>
      <c r="C82" t="s">
        <v>64</v>
      </c>
      <c r="D82" t="s">
        <v>63</v>
      </c>
      <c r="E82" t="s">
        <v>63</v>
      </c>
      <c r="F82" t="s">
        <v>63</v>
      </c>
      <c r="G82" t="s">
        <v>65</v>
      </c>
    </row>
    <row r="83" spans="1:7" ht="15" x14ac:dyDescent="0.25">
      <c r="A83" s="282" t="s">
        <v>122</v>
      </c>
      <c r="B83">
        <v>3489.2</v>
      </c>
      <c r="C83">
        <v>2010.4</v>
      </c>
      <c r="D83">
        <v>53368.800000000003</v>
      </c>
      <c r="E83">
        <v>59100</v>
      </c>
      <c r="F83">
        <v>10906.3</v>
      </c>
      <c r="G83">
        <v>0</v>
      </c>
    </row>
    <row r="84" spans="1:7" ht="15" x14ac:dyDescent="0.25">
      <c r="A84" s="282" t="s">
        <v>123</v>
      </c>
      <c r="B84">
        <v>2681</v>
      </c>
      <c r="C84">
        <v>798.3</v>
      </c>
      <c r="D84">
        <v>0</v>
      </c>
      <c r="E84">
        <v>0</v>
      </c>
      <c r="F84">
        <v>3948.9</v>
      </c>
      <c r="G84">
        <v>0</v>
      </c>
    </row>
    <row r="85" spans="1:7" ht="15" x14ac:dyDescent="0.25">
      <c r="A85" s="282" t="s">
        <v>62</v>
      </c>
      <c r="B85" t="s">
        <v>63</v>
      </c>
      <c r="C85" t="s">
        <v>64</v>
      </c>
      <c r="D85" t="s">
        <v>63</v>
      </c>
      <c r="E85" t="s">
        <v>63</v>
      </c>
      <c r="F85" t="s">
        <v>63</v>
      </c>
      <c r="G85" t="s">
        <v>65</v>
      </c>
    </row>
    <row r="86" spans="1:7" ht="15" x14ac:dyDescent="0.25">
      <c r="A86" s="282" t="s">
        <v>124</v>
      </c>
      <c r="B86">
        <v>6170.2</v>
      </c>
      <c r="C86">
        <v>2808.7</v>
      </c>
      <c r="D86">
        <v>53368.800000000003</v>
      </c>
      <c r="E86">
        <v>59100</v>
      </c>
      <c r="F86">
        <v>14855.1</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6AE6-A07B-42A1-86E7-4BC1AFB248DE}">
  <dimension ref="A1:G89"/>
  <sheetViews>
    <sheetView workbookViewId="0">
      <selection activeCell="A88" sqref="A88"/>
    </sheetView>
  </sheetViews>
  <sheetFormatPr defaultRowHeight="13.2" x14ac:dyDescent="0.25"/>
  <cols>
    <col min="1" max="1" width="23.6640625" customWidth="1"/>
    <col min="2" max="2" width="11.33203125" customWidth="1"/>
    <col min="3" max="3" width="12.88671875" customWidth="1"/>
    <col min="4" max="4" width="10.6640625" customWidth="1"/>
    <col min="5" max="5" width="13.5546875" customWidth="1"/>
  </cols>
  <sheetData>
    <row r="1" spans="1:7" ht="15" x14ac:dyDescent="0.25">
      <c r="A1" s="282" t="s">
        <v>47</v>
      </c>
    </row>
    <row r="2" spans="1:7" ht="15" x14ac:dyDescent="0.25">
      <c r="A2" s="282" t="s">
        <v>48</v>
      </c>
    </row>
    <row r="3" spans="1:7" ht="15" x14ac:dyDescent="0.25">
      <c r="A3" s="282" t="s">
        <v>323</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129</v>
      </c>
      <c r="F9" t="s">
        <v>130</v>
      </c>
      <c r="G9" t="s">
        <v>61</v>
      </c>
    </row>
    <row r="10" spans="1:7" ht="15" x14ac:dyDescent="0.25">
      <c r="A10" s="282" t="s">
        <v>62</v>
      </c>
      <c r="B10" t="s">
        <v>63</v>
      </c>
      <c r="C10" t="s">
        <v>64</v>
      </c>
      <c r="D10" t="s">
        <v>63</v>
      </c>
      <c r="E10" t="s">
        <v>65</v>
      </c>
      <c r="F10" t="s">
        <v>131</v>
      </c>
      <c r="G10" t="s">
        <v>65</v>
      </c>
    </row>
    <row r="11" spans="1:7" ht="15" x14ac:dyDescent="0.25">
      <c r="A11" s="282" t="s">
        <v>66</v>
      </c>
    </row>
    <row r="12" spans="1:7" ht="15" x14ac:dyDescent="0.25">
      <c r="A12" s="282" t="s">
        <v>67</v>
      </c>
      <c r="B12">
        <v>0</v>
      </c>
      <c r="C12">
        <v>0</v>
      </c>
      <c r="D12">
        <v>4633.3999999999996</v>
      </c>
      <c r="E12">
        <v>4296.8</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140</v>
      </c>
      <c r="F14">
        <v>0</v>
      </c>
      <c r="G14">
        <v>0</v>
      </c>
    </row>
    <row r="15" spans="1:7" ht="15" x14ac:dyDescent="0.25">
      <c r="A15" s="282" t="s">
        <v>68</v>
      </c>
      <c r="B15">
        <v>0</v>
      </c>
      <c r="C15">
        <v>0</v>
      </c>
      <c r="D15">
        <v>1121.0999999999999</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v>
      </c>
      <c r="E18">
        <v>249.1</v>
      </c>
      <c r="F18">
        <v>0</v>
      </c>
      <c r="G18">
        <v>0</v>
      </c>
    </row>
    <row r="19" spans="1:7" ht="15" x14ac:dyDescent="0.25">
      <c r="A19" s="282" t="s">
        <v>71</v>
      </c>
      <c r="B19">
        <v>0</v>
      </c>
      <c r="C19">
        <v>0</v>
      </c>
      <c r="D19">
        <v>1363</v>
      </c>
      <c r="E19">
        <v>1273.4000000000001</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366.8</v>
      </c>
      <c r="C33">
        <v>500.6</v>
      </c>
      <c r="D33">
        <v>2109.8000000000002</v>
      </c>
      <c r="E33">
        <v>1910.6</v>
      </c>
      <c r="F33">
        <v>151</v>
      </c>
      <c r="G33">
        <v>0</v>
      </c>
    </row>
    <row r="34" spans="1:7" ht="15" x14ac:dyDescent="0.25">
      <c r="A34" s="282" t="s">
        <v>66</v>
      </c>
    </row>
    <row r="35" spans="1:7" ht="15" x14ac:dyDescent="0.25">
      <c r="A35" s="282" t="s">
        <v>79</v>
      </c>
      <c r="B35">
        <v>158</v>
      </c>
      <c r="C35">
        <v>46</v>
      </c>
      <c r="D35">
        <v>1284.3</v>
      </c>
      <c r="E35">
        <v>1358.8</v>
      </c>
      <c r="F35">
        <v>100</v>
      </c>
      <c r="G35">
        <v>0</v>
      </c>
    </row>
    <row r="36" spans="1:7" ht="15" x14ac:dyDescent="0.25">
      <c r="A36" s="282" t="s">
        <v>66</v>
      </c>
    </row>
    <row r="37" spans="1:7" ht="15" x14ac:dyDescent="0.25">
      <c r="A37" s="282" t="s">
        <v>80</v>
      </c>
      <c r="B37">
        <v>1587.5</v>
      </c>
      <c r="C37">
        <v>781.3</v>
      </c>
      <c r="D37">
        <v>28919.1</v>
      </c>
      <c r="E37">
        <v>35045</v>
      </c>
      <c r="F37">
        <v>7991</v>
      </c>
      <c r="G37">
        <v>0</v>
      </c>
    </row>
    <row r="38" spans="1:7" ht="15" x14ac:dyDescent="0.25">
      <c r="A38" s="282" t="s">
        <v>66</v>
      </c>
    </row>
    <row r="39" spans="1:7" ht="15" x14ac:dyDescent="0.25">
      <c r="A39" s="282" t="s">
        <v>81</v>
      </c>
      <c r="B39">
        <v>394.4</v>
      </c>
      <c r="C39">
        <v>305</v>
      </c>
      <c r="D39">
        <v>5310.4</v>
      </c>
      <c r="E39">
        <v>7566.6</v>
      </c>
      <c r="F39">
        <v>481.2</v>
      </c>
      <c r="G39">
        <v>0</v>
      </c>
    </row>
    <row r="40" spans="1:7" ht="15" x14ac:dyDescent="0.25">
      <c r="A40" s="282" t="s">
        <v>83</v>
      </c>
      <c r="B40">
        <v>110</v>
      </c>
      <c r="C40">
        <v>55</v>
      </c>
      <c r="D40">
        <v>812.1</v>
      </c>
      <c r="E40">
        <v>768.5</v>
      </c>
      <c r="F40">
        <v>55</v>
      </c>
      <c r="G40">
        <v>0</v>
      </c>
    </row>
    <row r="41" spans="1:7" ht="15" x14ac:dyDescent="0.25">
      <c r="A41" s="282" t="s">
        <v>85</v>
      </c>
      <c r="B41">
        <v>0.5</v>
      </c>
      <c r="C41">
        <v>0</v>
      </c>
      <c r="D41">
        <v>0</v>
      </c>
      <c r="E41">
        <v>3</v>
      </c>
      <c r="F41">
        <v>0</v>
      </c>
      <c r="G41">
        <v>0</v>
      </c>
    </row>
    <row r="42" spans="1:7" ht="15" x14ac:dyDescent="0.25">
      <c r="A42" s="282" t="s">
        <v>86</v>
      </c>
      <c r="B42">
        <v>0.5</v>
      </c>
      <c r="C42">
        <v>0</v>
      </c>
      <c r="D42">
        <v>3.7</v>
      </c>
      <c r="E42">
        <v>0.5</v>
      </c>
      <c r="F42">
        <v>0</v>
      </c>
      <c r="G42">
        <v>0</v>
      </c>
    </row>
    <row r="43" spans="1:7" ht="15" x14ac:dyDescent="0.25">
      <c r="A43" s="282" t="s">
        <v>87</v>
      </c>
      <c r="B43">
        <v>0.3</v>
      </c>
      <c r="C43">
        <v>0.4</v>
      </c>
      <c r="D43">
        <v>0.1</v>
      </c>
      <c r="E43">
        <v>1.3</v>
      </c>
      <c r="F43">
        <v>0</v>
      </c>
      <c r="G43">
        <v>0</v>
      </c>
    </row>
    <row r="44" spans="1:7" ht="15" x14ac:dyDescent="0.25">
      <c r="A44" s="282" t="s">
        <v>88</v>
      </c>
      <c r="B44">
        <v>107.6</v>
      </c>
      <c r="C44">
        <v>111.3</v>
      </c>
      <c r="D44">
        <v>1620.7</v>
      </c>
      <c r="E44">
        <v>2206.9</v>
      </c>
      <c r="F44">
        <v>9</v>
      </c>
      <c r="G44">
        <v>0</v>
      </c>
    </row>
    <row r="45" spans="1:7" ht="15" x14ac:dyDescent="0.25">
      <c r="A45" s="282" t="s">
        <v>90</v>
      </c>
      <c r="B45">
        <v>0</v>
      </c>
      <c r="C45">
        <v>0</v>
      </c>
      <c r="D45">
        <v>0</v>
      </c>
      <c r="E45">
        <v>45.3</v>
      </c>
      <c r="F45">
        <v>0</v>
      </c>
      <c r="G45">
        <v>0</v>
      </c>
    </row>
    <row r="46" spans="1:7" ht="15" x14ac:dyDescent="0.25">
      <c r="A46" s="282" t="s">
        <v>91</v>
      </c>
      <c r="B46">
        <v>40.1</v>
      </c>
      <c r="C46">
        <v>28.6</v>
      </c>
      <c r="D46">
        <v>490</v>
      </c>
      <c r="E46">
        <v>624.1</v>
      </c>
      <c r="F46">
        <v>0</v>
      </c>
      <c r="G46">
        <v>0</v>
      </c>
    </row>
    <row r="47" spans="1:7" ht="15" x14ac:dyDescent="0.25">
      <c r="A47" s="282" t="s">
        <v>92</v>
      </c>
      <c r="B47">
        <v>10</v>
      </c>
      <c r="C47">
        <v>0</v>
      </c>
      <c r="D47">
        <v>30.3</v>
      </c>
      <c r="E47">
        <v>40.6</v>
      </c>
      <c r="F47">
        <v>0</v>
      </c>
      <c r="G47">
        <v>0</v>
      </c>
    </row>
    <row r="48" spans="1:7" ht="15" x14ac:dyDescent="0.25">
      <c r="A48" s="282" t="s">
        <v>93</v>
      </c>
      <c r="B48">
        <v>27.4</v>
      </c>
      <c r="C48">
        <v>35.700000000000003</v>
      </c>
      <c r="D48">
        <v>335.5</v>
      </c>
      <c r="E48">
        <v>441.5</v>
      </c>
      <c r="F48">
        <v>11</v>
      </c>
      <c r="G48">
        <v>0</v>
      </c>
    </row>
    <row r="49" spans="1:7" ht="15" x14ac:dyDescent="0.25">
      <c r="A49" s="282" t="s">
        <v>94</v>
      </c>
      <c r="B49">
        <v>0.5</v>
      </c>
      <c r="C49">
        <v>0</v>
      </c>
      <c r="D49">
        <v>50</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5.8</v>
      </c>
      <c r="C51">
        <v>8.8000000000000007</v>
      </c>
      <c r="D51">
        <v>67.400000000000006</v>
      </c>
      <c r="E51">
        <v>81.3</v>
      </c>
      <c r="F51">
        <v>0</v>
      </c>
      <c r="G51">
        <v>0</v>
      </c>
    </row>
    <row r="52" spans="1:7" ht="15" x14ac:dyDescent="0.25">
      <c r="A52" s="282" t="s">
        <v>98</v>
      </c>
      <c r="B52">
        <v>0</v>
      </c>
      <c r="C52">
        <v>9.6999999999999993</v>
      </c>
      <c r="D52">
        <v>230.5</v>
      </c>
      <c r="E52">
        <v>256</v>
      </c>
      <c r="F52">
        <v>40</v>
      </c>
      <c r="G52">
        <v>0</v>
      </c>
    </row>
    <row r="53" spans="1:7" ht="15" x14ac:dyDescent="0.25">
      <c r="A53" s="282" t="s">
        <v>169</v>
      </c>
      <c r="B53">
        <v>0</v>
      </c>
      <c r="C53">
        <v>0.1</v>
      </c>
      <c r="D53">
        <v>0</v>
      </c>
      <c r="E53">
        <v>0.7</v>
      </c>
      <c r="F53">
        <v>0</v>
      </c>
      <c r="G53">
        <v>0</v>
      </c>
    </row>
    <row r="54" spans="1:7" ht="15" x14ac:dyDescent="0.25">
      <c r="A54" s="282" t="s">
        <v>99</v>
      </c>
      <c r="B54">
        <v>5</v>
      </c>
      <c r="C54">
        <v>0.5</v>
      </c>
      <c r="D54">
        <v>3</v>
      </c>
      <c r="E54">
        <v>20</v>
      </c>
      <c r="F54">
        <v>0</v>
      </c>
      <c r="G54">
        <v>0</v>
      </c>
    </row>
    <row r="55" spans="1:7" ht="15" x14ac:dyDescent="0.25">
      <c r="A55" s="282" t="s">
        <v>100</v>
      </c>
      <c r="B55">
        <v>26.6</v>
      </c>
      <c r="C55">
        <v>15</v>
      </c>
      <c r="D55">
        <v>574</v>
      </c>
      <c r="E55">
        <v>1200.2</v>
      </c>
      <c r="F55">
        <v>3</v>
      </c>
      <c r="G55">
        <v>0</v>
      </c>
    </row>
    <row r="56" spans="1:7" ht="15" x14ac:dyDescent="0.25">
      <c r="A56" s="282" t="s">
        <v>101</v>
      </c>
      <c r="B56">
        <v>60</v>
      </c>
      <c r="C56">
        <v>40</v>
      </c>
      <c r="D56">
        <v>450</v>
      </c>
      <c r="E56">
        <v>953.2</v>
      </c>
      <c r="F56">
        <v>0.2</v>
      </c>
      <c r="G56">
        <v>0</v>
      </c>
    </row>
    <row r="57" spans="1:7" ht="15" x14ac:dyDescent="0.25">
      <c r="A57" s="282" t="s">
        <v>66</v>
      </c>
    </row>
    <row r="58" spans="1:7" ht="15" x14ac:dyDescent="0.25">
      <c r="A58" s="282" t="s">
        <v>102</v>
      </c>
      <c r="B58">
        <v>233</v>
      </c>
      <c r="C58">
        <v>0.1</v>
      </c>
      <c r="D58">
        <v>4510.8999999999996</v>
      </c>
      <c r="E58">
        <v>3180</v>
      </c>
      <c r="F58">
        <v>364</v>
      </c>
      <c r="G58">
        <v>0</v>
      </c>
    </row>
    <row r="59" spans="1:7" ht="15" x14ac:dyDescent="0.25">
      <c r="A59" s="282" t="s">
        <v>103</v>
      </c>
      <c r="B59">
        <v>126</v>
      </c>
      <c r="C59">
        <v>0</v>
      </c>
      <c r="D59">
        <v>174</v>
      </c>
      <c r="E59">
        <v>108</v>
      </c>
      <c r="F59">
        <v>84</v>
      </c>
      <c r="G59">
        <v>0</v>
      </c>
    </row>
    <row r="60" spans="1:7" ht="15" x14ac:dyDescent="0.25">
      <c r="A60" s="282" t="s">
        <v>104</v>
      </c>
      <c r="B60">
        <v>102</v>
      </c>
      <c r="C60">
        <v>0</v>
      </c>
      <c r="D60">
        <v>3983.5</v>
      </c>
      <c r="E60">
        <v>2777.4</v>
      </c>
      <c r="F60">
        <v>280</v>
      </c>
      <c r="G60">
        <v>0</v>
      </c>
    </row>
    <row r="61" spans="1:7" ht="15" x14ac:dyDescent="0.25">
      <c r="A61" s="282" t="s">
        <v>257</v>
      </c>
      <c r="B61" t="s">
        <v>84</v>
      </c>
      <c r="C61" t="s">
        <v>84</v>
      </c>
      <c r="D61">
        <v>0.4</v>
      </c>
      <c r="E61">
        <v>0.5</v>
      </c>
      <c r="F61">
        <v>0</v>
      </c>
      <c r="G61">
        <v>0</v>
      </c>
    </row>
    <row r="62" spans="1:7" ht="15" x14ac:dyDescent="0.25">
      <c r="A62" s="282" t="s">
        <v>105</v>
      </c>
      <c r="B62">
        <v>5</v>
      </c>
      <c r="C62">
        <v>0</v>
      </c>
      <c r="D62">
        <v>46.4</v>
      </c>
      <c r="E62">
        <v>17.2</v>
      </c>
      <c r="F62">
        <v>0</v>
      </c>
      <c r="G62">
        <v>0</v>
      </c>
    </row>
    <row r="63" spans="1:7" ht="15" x14ac:dyDescent="0.25">
      <c r="A63" s="282" t="s">
        <v>258</v>
      </c>
      <c r="B63">
        <v>0</v>
      </c>
      <c r="C63" t="s">
        <v>84</v>
      </c>
      <c r="D63">
        <v>0.1</v>
      </c>
      <c r="E63">
        <v>0.3</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999.2</v>
      </c>
      <c r="C67">
        <v>649.5</v>
      </c>
      <c r="D67">
        <v>5760.9</v>
      </c>
      <c r="E67">
        <v>5475</v>
      </c>
      <c r="F67">
        <v>981.3</v>
      </c>
      <c r="G67">
        <v>0</v>
      </c>
    </row>
    <row r="68" spans="1:7" ht="15" x14ac:dyDescent="0.25">
      <c r="A68" s="282" t="s">
        <v>109</v>
      </c>
      <c r="B68">
        <v>6.5</v>
      </c>
      <c r="C68">
        <v>3.5</v>
      </c>
      <c r="D68">
        <v>21.4</v>
      </c>
      <c r="E68">
        <v>19.899999999999999</v>
      </c>
      <c r="F68">
        <v>6.6</v>
      </c>
      <c r="G68">
        <v>0</v>
      </c>
    </row>
    <row r="69" spans="1:7" ht="15" x14ac:dyDescent="0.25">
      <c r="A69" s="282" t="s">
        <v>110</v>
      </c>
      <c r="B69">
        <v>0</v>
      </c>
      <c r="C69">
        <v>0</v>
      </c>
      <c r="D69">
        <v>0</v>
      </c>
      <c r="E69">
        <v>30.5</v>
      </c>
      <c r="F69">
        <v>0</v>
      </c>
      <c r="G69">
        <v>0</v>
      </c>
    </row>
    <row r="70" spans="1:7" ht="15" x14ac:dyDescent="0.25">
      <c r="A70" s="282" t="s">
        <v>111</v>
      </c>
      <c r="B70">
        <v>58.8</v>
      </c>
      <c r="C70">
        <v>31</v>
      </c>
      <c r="D70">
        <v>252.8</v>
      </c>
      <c r="E70">
        <v>255.7</v>
      </c>
      <c r="F70">
        <v>91.5</v>
      </c>
      <c r="G70">
        <v>0</v>
      </c>
    </row>
    <row r="71" spans="1:7" ht="15" x14ac:dyDescent="0.25">
      <c r="A71" s="282" t="s">
        <v>112</v>
      </c>
      <c r="B71">
        <v>38.700000000000003</v>
      </c>
      <c r="C71">
        <v>55.9</v>
      </c>
      <c r="D71">
        <v>155.19999999999999</v>
      </c>
      <c r="E71">
        <v>175.3</v>
      </c>
      <c r="F71">
        <v>4.5999999999999996</v>
      </c>
      <c r="G71">
        <v>0</v>
      </c>
    </row>
    <row r="72" spans="1:7" ht="15" x14ac:dyDescent="0.25">
      <c r="A72" s="282" t="s">
        <v>259</v>
      </c>
      <c r="B72">
        <v>0</v>
      </c>
      <c r="C72">
        <v>0</v>
      </c>
      <c r="D72">
        <v>7.7</v>
      </c>
      <c r="E72">
        <v>9.8000000000000007</v>
      </c>
      <c r="F72">
        <v>0</v>
      </c>
      <c r="G72">
        <v>0</v>
      </c>
    </row>
    <row r="73" spans="1:7" ht="15" x14ac:dyDescent="0.25">
      <c r="A73" s="282" t="s">
        <v>113</v>
      </c>
      <c r="B73">
        <v>30</v>
      </c>
      <c r="C73">
        <v>7</v>
      </c>
      <c r="D73">
        <v>403</v>
      </c>
      <c r="E73">
        <v>424</v>
      </c>
      <c r="F73">
        <v>38.5</v>
      </c>
      <c r="G73">
        <v>0</v>
      </c>
    </row>
    <row r="74" spans="1:7" ht="15" x14ac:dyDescent="0.25">
      <c r="A74" s="282" t="s">
        <v>114</v>
      </c>
      <c r="B74">
        <v>25.6</v>
      </c>
      <c r="C74">
        <v>8</v>
      </c>
      <c r="D74">
        <v>16</v>
      </c>
      <c r="E74">
        <v>19.399999999999999</v>
      </c>
      <c r="F74">
        <v>0</v>
      </c>
      <c r="G74">
        <v>0</v>
      </c>
    </row>
    <row r="75" spans="1:7" ht="15" x14ac:dyDescent="0.25">
      <c r="A75" s="282" t="s">
        <v>115</v>
      </c>
      <c r="B75">
        <v>4</v>
      </c>
      <c r="C75">
        <v>2.8</v>
      </c>
      <c r="D75">
        <v>33.4</v>
      </c>
      <c r="E75">
        <v>24.5</v>
      </c>
      <c r="F75">
        <v>0</v>
      </c>
      <c r="G75">
        <v>0</v>
      </c>
    </row>
    <row r="76" spans="1:7" ht="15" x14ac:dyDescent="0.25">
      <c r="A76" s="282" t="s">
        <v>116</v>
      </c>
      <c r="B76">
        <v>6.8</v>
      </c>
      <c r="C76">
        <v>0.6</v>
      </c>
      <c r="D76">
        <v>1.3</v>
      </c>
      <c r="E76">
        <v>8.1</v>
      </c>
      <c r="F76">
        <v>0</v>
      </c>
      <c r="G76">
        <v>0</v>
      </c>
    </row>
    <row r="77" spans="1:7" ht="15" x14ac:dyDescent="0.25">
      <c r="A77" s="282" t="s">
        <v>117</v>
      </c>
      <c r="B77">
        <v>816.8</v>
      </c>
      <c r="C77">
        <v>529.29999999999995</v>
      </c>
      <c r="D77">
        <v>4580.2</v>
      </c>
      <c r="E77">
        <v>4268.3999999999996</v>
      </c>
      <c r="F77">
        <v>827.8</v>
      </c>
      <c r="G77">
        <v>0</v>
      </c>
    </row>
    <row r="78" spans="1:7" ht="15" x14ac:dyDescent="0.25">
      <c r="A78" s="282" t="s">
        <v>118</v>
      </c>
      <c r="B78">
        <v>6</v>
      </c>
      <c r="C78">
        <v>11.1</v>
      </c>
      <c r="D78">
        <v>29.9</v>
      </c>
      <c r="E78">
        <v>29.8</v>
      </c>
      <c r="F78">
        <v>12.3</v>
      </c>
      <c r="G78">
        <v>0</v>
      </c>
    </row>
    <row r="79" spans="1:7" ht="15" x14ac:dyDescent="0.25">
      <c r="A79" s="282" t="s">
        <v>119</v>
      </c>
      <c r="B79">
        <v>0</v>
      </c>
      <c r="C79">
        <v>0</v>
      </c>
      <c r="D79">
        <v>165.4</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6</v>
      </c>
      <c r="C81">
        <v>0.3</v>
      </c>
      <c r="D81">
        <v>94.6</v>
      </c>
      <c r="E81">
        <v>46.4</v>
      </c>
      <c r="F81">
        <v>0</v>
      </c>
      <c r="G81">
        <v>0</v>
      </c>
    </row>
    <row r="82" spans="1:7" ht="15" x14ac:dyDescent="0.25">
      <c r="A82" s="282" t="s">
        <v>62</v>
      </c>
      <c r="B82" t="s">
        <v>63</v>
      </c>
      <c r="C82" t="s">
        <v>64</v>
      </c>
      <c r="D82" t="s">
        <v>63</v>
      </c>
      <c r="E82" t="s">
        <v>65</v>
      </c>
      <c r="F82" t="s">
        <v>131</v>
      </c>
      <c r="G82" t="s">
        <v>65</v>
      </c>
    </row>
    <row r="83" spans="1:7" ht="15" x14ac:dyDescent="0.25">
      <c r="A83" s="282" t="s">
        <v>122</v>
      </c>
      <c r="B83">
        <v>3739</v>
      </c>
      <c r="C83">
        <v>2282.4</v>
      </c>
      <c r="D83">
        <v>52973.4</v>
      </c>
      <c r="E83">
        <v>58855.8</v>
      </c>
      <c r="F83">
        <v>10356.5</v>
      </c>
      <c r="G83">
        <v>0</v>
      </c>
    </row>
    <row r="84" spans="1:7" ht="15" x14ac:dyDescent="0.25">
      <c r="A84" s="282" t="s">
        <v>123</v>
      </c>
      <c r="B84">
        <v>2885.2</v>
      </c>
      <c r="C84">
        <v>849.8</v>
      </c>
      <c r="D84">
        <v>0</v>
      </c>
      <c r="E84">
        <v>0</v>
      </c>
      <c r="F84">
        <v>3749.9</v>
      </c>
      <c r="G84">
        <v>0</v>
      </c>
    </row>
    <row r="85" spans="1:7" ht="15" x14ac:dyDescent="0.25">
      <c r="A85" s="282" t="s">
        <v>62</v>
      </c>
      <c r="B85" t="s">
        <v>63</v>
      </c>
      <c r="C85" t="s">
        <v>64</v>
      </c>
      <c r="D85" t="s">
        <v>63</v>
      </c>
      <c r="E85" t="s">
        <v>65</v>
      </c>
      <c r="F85" t="s">
        <v>131</v>
      </c>
      <c r="G85" t="s">
        <v>65</v>
      </c>
    </row>
    <row r="86" spans="1:7" ht="15" x14ac:dyDescent="0.25">
      <c r="A86" s="282" t="s">
        <v>124</v>
      </c>
      <c r="B86">
        <v>6624.2</v>
      </c>
      <c r="C86">
        <v>3132.2</v>
      </c>
      <c r="D86">
        <v>52973.4</v>
      </c>
      <c r="E86">
        <v>58855.8</v>
      </c>
      <c r="F86">
        <v>14106.3</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50</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1BA1-1F2E-42EB-AF15-4FDD645CE55D}">
  <dimension ref="A1:G89"/>
  <sheetViews>
    <sheetView workbookViewId="0">
      <selection activeCell="B7" sqref="B7"/>
    </sheetView>
  </sheetViews>
  <sheetFormatPr defaultRowHeight="13.2" x14ac:dyDescent="0.25"/>
  <cols>
    <col min="1" max="1" width="19.33203125" customWidth="1"/>
    <col min="2" max="2" width="11.6640625" customWidth="1"/>
    <col min="3" max="3" width="10.33203125" customWidth="1"/>
    <col min="4" max="4" width="13" customWidth="1"/>
    <col min="5" max="5" width="11.33203125" customWidth="1"/>
    <col min="6" max="6" width="12.44140625" customWidth="1"/>
  </cols>
  <sheetData>
    <row r="1" spans="1:7" ht="15" x14ac:dyDescent="0.25">
      <c r="A1" s="282" t="s">
        <v>47</v>
      </c>
    </row>
    <row r="2" spans="1:7" ht="15" x14ac:dyDescent="0.25">
      <c r="A2" s="282" t="s">
        <v>48</v>
      </c>
    </row>
    <row r="3" spans="1:7" ht="15" x14ac:dyDescent="0.25">
      <c r="A3" s="282" t="s">
        <v>324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4633.3999999999996</v>
      </c>
      <c r="E12">
        <v>4296.8</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140</v>
      </c>
      <c r="F14">
        <v>0</v>
      </c>
      <c r="G14">
        <v>0</v>
      </c>
    </row>
    <row r="15" spans="1:7" ht="15" x14ac:dyDescent="0.25">
      <c r="A15" s="282" t="s">
        <v>68</v>
      </c>
      <c r="B15">
        <v>0</v>
      </c>
      <c r="C15">
        <v>0</v>
      </c>
      <c r="D15">
        <v>1052.3</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v>
      </c>
      <c r="E18">
        <v>249.1</v>
      </c>
      <c r="F18">
        <v>0</v>
      </c>
      <c r="G18">
        <v>0</v>
      </c>
    </row>
    <row r="19" spans="1:7" ht="15" x14ac:dyDescent="0.25">
      <c r="A19" s="282" t="s">
        <v>71</v>
      </c>
      <c r="B19">
        <v>0</v>
      </c>
      <c r="C19">
        <v>0</v>
      </c>
      <c r="D19">
        <v>1431.8</v>
      </c>
      <c r="E19">
        <v>1273.4000000000001</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429.4</v>
      </c>
      <c r="C33">
        <v>472.6</v>
      </c>
      <c r="D33">
        <v>1992.1</v>
      </c>
      <c r="E33">
        <v>1853.3</v>
      </c>
      <c r="F33">
        <v>137.5</v>
      </c>
      <c r="G33">
        <v>0</v>
      </c>
    </row>
    <row r="34" spans="1:7" ht="15" x14ac:dyDescent="0.25">
      <c r="A34" s="282" t="s">
        <v>66</v>
      </c>
    </row>
    <row r="35" spans="1:7" ht="15" x14ac:dyDescent="0.25">
      <c r="A35" s="282" t="s">
        <v>79</v>
      </c>
      <c r="B35">
        <v>164.4</v>
      </c>
      <c r="C35">
        <v>44.7</v>
      </c>
      <c r="D35">
        <v>1275.3</v>
      </c>
      <c r="E35">
        <v>1355.1</v>
      </c>
      <c r="F35">
        <v>100</v>
      </c>
      <c r="G35">
        <v>0</v>
      </c>
    </row>
    <row r="36" spans="1:7" ht="15" x14ac:dyDescent="0.25">
      <c r="A36" s="282" t="s">
        <v>66</v>
      </c>
    </row>
    <row r="37" spans="1:7" ht="15" x14ac:dyDescent="0.25">
      <c r="A37" s="282" t="s">
        <v>80</v>
      </c>
      <c r="B37">
        <v>1580.6</v>
      </c>
      <c r="C37">
        <v>783.5</v>
      </c>
      <c r="D37">
        <v>28779.1</v>
      </c>
      <c r="E37">
        <v>35043.4</v>
      </c>
      <c r="F37">
        <v>7855</v>
      </c>
      <c r="G37">
        <v>0</v>
      </c>
    </row>
    <row r="38" spans="1:7" ht="15" x14ac:dyDescent="0.25">
      <c r="A38" s="282" t="s">
        <v>66</v>
      </c>
    </row>
    <row r="39" spans="1:7" ht="15" x14ac:dyDescent="0.25">
      <c r="A39" s="282" t="s">
        <v>81</v>
      </c>
      <c r="B39">
        <v>396</v>
      </c>
      <c r="C39">
        <v>328</v>
      </c>
      <c r="D39">
        <v>5220.2</v>
      </c>
      <c r="E39">
        <v>7535.8</v>
      </c>
      <c r="F39">
        <v>481</v>
      </c>
      <c r="G39">
        <v>0</v>
      </c>
    </row>
    <row r="40" spans="1:7" ht="15" x14ac:dyDescent="0.25">
      <c r="A40" s="282" t="s">
        <v>83</v>
      </c>
      <c r="B40">
        <v>110</v>
      </c>
      <c r="C40">
        <v>55</v>
      </c>
      <c r="D40">
        <v>812.1</v>
      </c>
      <c r="E40">
        <v>768.5</v>
      </c>
      <c r="F40">
        <v>55</v>
      </c>
      <c r="G40">
        <v>0</v>
      </c>
    </row>
    <row r="41" spans="1:7" ht="15" x14ac:dyDescent="0.25">
      <c r="A41" s="282" t="s">
        <v>85</v>
      </c>
      <c r="B41">
        <v>0.5</v>
      </c>
      <c r="C41">
        <v>0</v>
      </c>
      <c r="D41">
        <v>0</v>
      </c>
      <c r="E41">
        <v>3</v>
      </c>
      <c r="F41">
        <v>0</v>
      </c>
      <c r="G41">
        <v>0</v>
      </c>
    </row>
    <row r="42" spans="1:7" ht="15" x14ac:dyDescent="0.25">
      <c r="A42" s="282" t="s">
        <v>86</v>
      </c>
      <c r="B42">
        <v>0.5</v>
      </c>
      <c r="C42">
        <v>0</v>
      </c>
      <c r="D42">
        <v>3.7</v>
      </c>
      <c r="E42">
        <v>0.5</v>
      </c>
      <c r="F42">
        <v>0</v>
      </c>
      <c r="G42">
        <v>0</v>
      </c>
    </row>
    <row r="43" spans="1:7" ht="15" x14ac:dyDescent="0.25">
      <c r="A43" s="282" t="s">
        <v>87</v>
      </c>
      <c r="B43">
        <v>0.3</v>
      </c>
      <c r="C43">
        <v>0.4</v>
      </c>
      <c r="D43">
        <v>0.1</v>
      </c>
      <c r="E43">
        <v>1.3</v>
      </c>
      <c r="F43">
        <v>0</v>
      </c>
      <c r="G43">
        <v>0</v>
      </c>
    </row>
    <row r="44" spans="1:7" ht="15" x14ac:dyDescent="0.25">
      <c r="A44" s="282" t="s">
        <v>88</v>
      </c>
      <c r="B44">
        <v>116.4</v>
      </c>
      <c r="C44">
        <v>133.1</v>
      </c>
      <c r="D44">
        <v>1539.8</v>
      </c>
      <c r="E44">
        <v>2184.9</v>
      </c>
      <c r="F44">
        <v>9</v>
      </c>
      <c r="G44">
        <v>0</v>
      </c>
    </row>
    <row r="45" spans="1:7" ht="15" x14ac:dyDescent="0.25">
      <c r="A45" s="282" t="s">
        <v>90</v>
      </c>
      <c r="B45">
        <v>0</v>
      </c>
      <c r="C45">
        <v>0</v>
      </c>
      <c r="D45">
        <v>0</v>
      </c>
      <c r="E45">
        <v>45.3</v>
      </c>
      <c r="F45">
        <v>0</v>
      </c>
      <c r="G45">
        <v>0</v>
      </c>
    </row>
    <row r="46" spans="1:7" ht="15" x14ac:dyDescent="0.25">
      <c r="A46" s="282" t="s">
        <v>91</v>
      </c>
      <c r="B46">
        <v>41.7</v>
      </c>
      <c r="C46">
        <v>29</v>
      </c>
      <c r="D46">
        <v>488.2</v>
      </c>
      <c r="E46">
        <v>623.70000000000005</v>
      </c>
      <c r="F46">
        <v>0</v>
      </c>
      <c r="G46">
        <v>0</v>
      </c>
    </row>
    <row r="47" spans="1:7" ht="15" x14ac:dyDescent="0.25">
      <c r="A47" s="282" t="s">
        <v>92</v>
      </c>
      <c r="B47">
        <v>10</v>
      </c>
      <c r="C47">
        <v>0</v>
      </c>
      <c r="D47">
        <v>30.3</v>
      </c>
      <c r="E47">
        <v>40.6</v>
      </c>
      <c r="F47">
        <v>0</v>
      </c>
      <c r="G47">
        <v>0</v>
      </c>
    </row>
    <row r="48" spans="1:7" ht="15" x14ac:dyDescent="0.25">
      <c r="A48" s="282" t="s">
        <v>93</v>
      </c>
      <c r="B48">
        <v>30.3</v>
      </c>
      <c r="C48">
        <v>31.1</v>
      </c>
      <c r="D48">
        <v>331.9</v>
      </c>
      <c r="E48">
        <v>440.5</v>
      </c>
      <c r="F48">
        <v>11</v>
      </c>
      <c r="G48">
        <v>0</v>
      </c>
    </row>
    <row r="49" spans="1:7" ht="15" x14ac:dyDescent="0.25">
      <c r="A49" s="282" t="s">
        <v>94</v>
      </c>
      <c r="B49">
        <v>0</v>
      </c>
      <c r="C49">
        <v>0.1</v>
      </c>
      <c r="D49">
        <v>50</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5</v>
      </c>
      <c r="C51">
        <v>9.1</v>
      </c>
      <c r="D51">
        <v>67.400000000000006</v>
      </c>
      <c r="E51">
        <v>81</v>
      </c>
      <c r="F51">
        <v>0</v>
      </c>
      <c r="G51">
        <v>0</v>
      </c>
    </row>
    <row r="52" spans="1:7" ht="15" x14ac:dyDescent="0.25">
      <c r="A52" s="282" t="s">
        <v>98</v>
      </c>
      <c r="B52">
        <v>0</v>
      </c>
      <c r="C52">
        <v>9.6999999999999993</v>
      </c>
      <c r="D52">
        <v>230.5</v>
      </c>
      <c r="E52">
        <v>256</v>
      </c>
      <c r="F52">
        <v>40</v>
      </c>
      <c r="G52">
        <v>0</v>
      </c>
    </row>
    <row r="53" spans="1:7" ht="15" x14ac:dyDescent="0.25">
      <c r="A53" s="282" t="s">
        <v>169</v>
      </c>
      <c r="B53">
        <v>0</v>
      </c>
      <c r="C53">
        <v>0.4</v>
      </c>
      <c r="D53">
        <v>0</v>
      </c>
      <c r="E53">
        <v>0.3</v>
      </c>
      <c r="F53">
        <v>0</v>
      </c>
      <c r="G53">
        <v>0</v>
      </c>
    </row>
    <row r="54" spans="1:7" ht="15" x14ac:dyDescent="0.25">
      <c r="A54" s="282" t="s">
        <v>99</v>
      </c>
      <c r="B54">
        <v>5</v>
      </c>
      <c r="C54">
        <v>0.6</v>
      </c>
      <c r="D54">
        <v>3</v>
      </c>
      <c r="E54">
        <v>19.899999999999999</v>
      </c>
      <c r="F54">
        <v>0</v>
      </c>
      <c r="G54">
        <v>0</v>
      </c>
    </row>
    <row r="55" spans="1:7" ht="15" x14ac:dyDescent="0.25">
      <c r="A55" s="282" t="s">
        <v>100</v>
      </c>
      <c r="B55">
        <v>24.9</v>
      </c>
      <c r="C55">
        <v>17.399999999999999</v>
      </c>
      <c r="D55">
        <v>573.79999999999995</v>
      </c>
      <c r="E55">
        <v>1197.9000000000001</v>
      </c>
      <c r="F55">
        <v>3</v>
      </c>
      <c r="G55">
        <v>0</v>
      </c>
    </row>
    <row r="56" spans="1:7" ht="15" x14ac:dyDescent="0.25">
      <c r="A56" s="282" t="s">
        <v>101</v>
      </c>
      <c r="B56">
        <v>51.5</v>
      </c>
      <c r="C56">
        <v>42.2</v>
      </c>
      <c r="D56">
        <v>446.3</v>
      </c>
      <c r="E56">
        <v>948.8</v>
      </c>
      <c r="F56">
        <v>0</v>
      </c>
      <c r="G56">
        <v>0</v>
      </c>
    </row>
    <row r="57" spans="1:7" ht="15" x14ac:dyDescent="0.25">
      <c r="A57" s="282" t="s">
        <v>66</v>
      </c>
    </row>
    <row r="58" spans="1:7" ht="15" x14ac:dyDescent="0.25">
      <c r="A58" s="282" t="s">
        <v>102</v>
      </c>
      <c r="B58">
        <v>233</v>
      </c>
      <c r="C58">
        <v>0.1</v>
      </c>
      <c r="D58">
        <v>4510.8999999999996</v>
      </c>
      <c r="E58">
        <v>3180</v>
      </c>
      <c r="F58">
        <v>312</v>
      </c>
      <c r="G58">
        <v>0</v>
      </c>
    </row>
    <row r="59" spans="1:7" ht="15" x14ac:dyDescent="0.25">
      <c r="A59" s="282" t="s">
        <v>103</v>
      </c>
      <c r="B59">
        <v>126</v>
      </c>
      <c r="C59">
        <v>0</v>
      </c>
      <c r="D59">
        <v>174</v>
      </c>
      <c r="E59">
        <v>108</v>
      </c>
      <c r="F59">
        <v>84</v>
      </c>
      <c r="G59">
        <v>0</v>
      </c>
    </row>
    <row r="60" spans="1:7" ht="15" x14ac:dyDescent="0.25">
      <c r="A60" s="282" t="s">
        <v>104</v>
      </c>
      <c r="B60">
        <v>102</v>
      </c>
      <c r="C60">
        <v>0</v>
      </c>
      <c r="D60">
        <v>3983.5</v>
      </c>
      <c r="E60">
        <v>2777.4</v>
      </c>
      <c r="F60">
        <v>228</v>
      </c>
      <c r="G60">
        <v>0</v>
      </c>
    </row>
    <row r="61" spans="1:7" ht="15" x14ac:dyDescent="0.25">
      <c r="A61" s="282" t="s">
        <v>257</v>
      </c>
      <c r="B61" t="s">
        <v>84</v>
      </c>
      <c r="C61" t="s">
        <v>84</v>
      </c>
      <c r="D61">
        <v>0.4</v>
      </c>
      <c r="E61">
        <v>0.5</v>
      </c>
      <c r="F61">
        <v>0</v>
      </c>
      <c r="G61">
        <v>0</v>
      </c>
    </row>
    <row r="62" spans="1:7" ht="15" x14ac:dyDescent="0.25">
      <c r="A62" s="282" t="s">
        <v>105</v>
      </c>
      <c r="B62">
        <v>5</v>
      </c>
      <c r="C62">
        <v>0</v>
      </c>
      <c r="D62">
        <v>46.4</v>
      </c>
      <c r="E62">
        <v>17.2</v>
      </c>
      <c r="F62">
        <v>0</v>
      </c>
      <c r="G62">
        <v>0</v>
      </c>
    </row>
    <row r="63" spans="1:7" ht="15" x14ac:dyDescent="0.25">
      <c r="A63" s="282" t="s">
        <v>258</v>
      </c>
      <c r="B63">
        <v>0</v>
      </c>
      <c r="C63" t="s">
        <v>84</v>
      </c>
      <c r="D63">
        <v>0.1</v>
      </c>
      <c r="E63">
        <v>0.3</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1059</v>
      </c>
      <c r="C67">
        <v>697.4</v>
      </c>
      <c r="D67">
        <v>5686.7</v>
      </c>
      <c r="E67">
        <v>5404.4</v>
      </c>
      <c r="F67">
        <v>947.3</v>
      </c>
      <c r="G67">
        <v>0</v>
      </c>
    </row>
    <row r="68" spans="1:7" ht="15" x14ac:dyDescent="0.25">
      <c r="A68" s="282" t="s">
        <v>109</v>
      </c>
      <c r="B68">
        <v>6.5</v>
      </c>
      <c r="C68">
        <v>3.5</v>
      </c>
      <c r="D68">
        <v>21.4</v>
      </c>
      <c r="E68">
        <v>19.899999999999999</v>
      </c>
      <c r="F68">
        <v>6.6</v>
      </c>
      <c r="G68">
        <v>0</v>
      </c>
    </row>
    <row r="69" spans="1:7" ht="15" x14ac:dyDescent="0.25">
      <c r="A69" s="282" t="s">
        <v>110</v>
      </c>
      <c r="B69">
        <v>0</v>
      </c>
      <c r="C69">
        <v>0</v>
      </c>
      <c r="D69">
        <v>0</v>
      </c>
      <c r="E69">
        <v>30.5</v>
      </c>
      <c r="F69">
        <v>0</v>
      </c>
      <c r="G69">
        <v>0</v>
      </c>
    </row>
    <row r="70" spans="1:7" ht="15" x14ac:dyDescent="0.25">
      <c r="A70" s="282" t="s">
        <v>111</v>
      </c>
      <c r="B70">
        <v>73.2</v>
      </c>
      <c r="C70">
        <v>30.5</v>
      </c>
      <c r="D70">
        <v>237.3</v>
      </c>
      <c r="E70">
        <v>255.7</v>
      </c>
      <c r="F70">
        <v>91.5</v>
      </c>
      <c r="G70">
        <v>0</v>
      </c>
    </row>
    <row r="71" spans="1:7" ht="15" x14ac:dyDescent="0.25">
      <c r="A71" s="282" t="s">
        <v>112</v>
      </c>
      <c r="B71">
        <v>40.6</v>
      </c>
      <c r="C71">
        <v>57.2</v>
      </c>
      <c r="D71">
        <v>153.30000000000001</v>
      </c>
      <c r="E71">
        <v>174</v>
      </c>
      <c r="F71">
        <v>4.5999999999999996</v>
      </c>
      <c r="G71">
        <v>0</v>
      </c>
    </row>
    <row r="72" spans="1:7" ht="15" x14ac:dyDescent="0.25">
      <c r="A72" s="282" t="s">
        <v>259</v>
      </c>
      <c r="B72">
        <v>0</v>
      </c>
      <c r="C72">
        <v>0</v>
      </c>
      <c r="D72">
        <v>7.7</v>
      </c>
      <c r="E72">
        <v>9.8000000000000007</v>
      </c>
      <c r="F72">
        <v>0</v>
      </c>
      <c r="G72">
        <v>0</v>
      </c>
    </row>
    <row r="73" spans="1:7" ht="15" x14ac:dyDescent="0.25">
      <c r="A73" s="282" t="s">
        <v>113</v>
      </c>
      <c r="B73">
        <v>30</v>
      </c>
      <c r="C73">
        <v>7</v>
      </c>
      <c r="D73">
        <v>403</v>
      </c>
      <c r="E73">
        <v>415</v>
      </c>
      <c r="F73">
        <v>31.5</v>
      </c>
      <c r="G73">
        <v>0</v>
      </c>
    </row>
    <row r="74" spans="1:7" ht="15" x14ac:dyDescent="0.25">
      <c r="A74" s="282" t="s">
        <v>114</v>
      </c>
      <c r="B74">
        <v>25.6</v>
      </c>
      <c r="C74">
        <v>8</v>
      </c>
      <c r="D74">
        <v>16</v>
      </c>
      <c r="E74">
        <v>19.399999999999999</v>
      </c>
      <c r="F74">
        <v>0</v>
      </c>
      <c r="G74">
        <v>0</v>
      </c>
    </row>
    <row r="75" spans="1:7" ht="15" x14ac:dyDescent="0.25">
      <c r="A75" s="282" t="s">
        <v>115</v>
      </c>
      <c r="B75">
        <v>4</v>
      </c>
      <c r="C75">
        <v>2.8</v>
      </c>
      <c r="D75">
        <v>33.4</v>
      </c>
      <c r="E75">
        <v>24.5</v>
      </c>
      <c r="F75">
        <v>0</v>
      </c>
      <c r="G75">
        <v>0</v>
      </c>
    </row>
    <row r="76" spans="1:7" ht="15" x14ac:dyDescent="0.25">
      <c r="A76" s="282" t="s">
        <v>116</v>
      </c>
      <c r="B76">
        <v>6.8</v>
      </c>
      <c r="C76">
        <v>0.6</v>
      </c>
      <c r="D76">
        <v>1.3</v>
      </c>
      <c r="E76">
        <v>8.1</v>
      </c>
      <c r="F76">
        <v>0</v>
      </c>
      <c r="G76">
        <v>0</v>
      </c>
    </row>
    <row r="77" spans="1:7" ht="15" x14ac:dyDescent="0.25">
      <c r="A77" s="282" t="s">
        <v>117</v>
      </c>
      <c r="B77">
        <v>860.4</v>
      </c>
      <c r="C77">
        <v>576.4</v>
      </c>
      <c r="D77">
        <v>4523.3999999999996</v>
      </c>
      <c r="E77">
        <v>4208.1000000000004</v>
      </c>
      <c r="F77">
        <v>800.8</v>
      </c>
      <c r="G77">
        <v>0</v>
      </c>
    </row>
    <row r="78" spans="1:7" ht="15" x14ac:dyDescent="0.25">
      <c r="A78" s="282" t="s">
        <v>118</v>
      </c>
      <c r="B78">
        <v>6</v>
      </c>
      <c r="C78">
        <v>11.1</v>
      </c>
      <c r="D78">
        <v>29.9</v>
      </c>
      <c r="E78">
        <v>29.8</v>
      </c>
      <c r="F78">
        <v>12.3</v>
      </c>
      <c r="G78">
        <v>0</v>
      </c>
    </row>
    <row r="79" spans="1:7" ht="15" x14ac:dyDescent="0.25">
      <c r="A79" s="282" t="s">
        <v>119</v>
      </c>
      <c r="B79">
        <v>0</v>
      </c>
      <c r="C79">
        <v>0</v>
      </c>
      <c r="D79">
        <v>165.4</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6</v>
      </c>
      <c r="C81">
        <v>0.3</v>
      </c>
      <c r="D81">
        <v>94.6</v>
      </c>
      <c r="E81">
        <v>46.4</v>
      </c>
      <c r="F81">
        <v>0</v>
      </c>
      <c r="G81">
        <v>0</v>
      </c>
    </row>
    <row r="82" spans="1:7" ht="15" x14ac:dyDescent="0.25">
      <c r="A82" s="282" t="s">
        <v>62</v>
      </c>
      <c r="B82" t="s">
        <v>63</v>
      </c>
      <c r="C82" t="s">
        <v>64</v>
      </c>
      <c r="D82" t="s">
        <v>63</v>
      </c>
      <c r="E82" t="s">
        <v>63</v>
      </c>
      <c r="F82" t="s">
        <v>63</v>
      </c>
      <c r="G82" t="s">
        <v>65</v>
      </c>
    </row>
    <row r="83" spans="1:7" ht="15" x14ac:dyDescent="0.25">
      <c r="A83" s="282" t="s">
        <v>122</v>
      </c>
      <c r="B83">
        <v>3862.5</v>
      </c>
      <c r="C83">
        <v>2326.3000000000002</v>
      </c>
      <c r="D83">
        <v>52542.3</v>
      </c>
      <c r="E83">
        <v>58691.8</v>
      </c>
      <c r="F83">
        <v>10120.799999999999</v>
      </c>
      <c r="G83">
        <v>0</v>
      </c>
    </row>
    <row r="84" spans="1:7" ht="15" x14ac:dyDescent="0.25">
      <c r="A84" s="282" t="s">
        <v>123</v>
      </c>
      <c r="B84">
        <v>3058.1</v>
      </c>
      <c r="C84">
        <v>908</v>
      </c>
      <c r="D84">
        <v>0</v>
      </c>
      <c r="E84">
        <v>0</v>
      </c>
      <c r="F84">
        <v>3730.9</v>
      </c>
      <c r="G84">
        <v>0</v>
      </c>
    </row>
    <row r="85" spans="1:7" ht="15" x14ac:dyDescent="0.25">
      <c r="A85" s="282" t="s">
        <v>62</v>
      </c>
      <c r="B85" t="s">
        <v>63</v>
      </c>
      <c r="C85" t="s">
        <v>64</v>
      </c>
      <c r="D85" t="s">
        <v>63</v>
      </c>
      <c r="E85" t="s">
        <v>63</v>
      </c>
      <c r="F85" t="s">
        <v>63</v>
      </c>
      <c r="G85" t="s">
        <v>65</v>
      </c>
    </row>
    <row r="86" spans="1:7" ht="15" x14ac:dyDescent="0.25">
      <c r="A86" s="282" t="s">
        <v>124</v>
      </c>
      <c r="B86">
        <v>6920.6</v>
      </c>
      <c r="C86">
        <v>3234.2</v>
      </c>
      <c r="D86">
        <v>52542.3</v>
      </c>
      <c r="E86">
        <v>58691.8</v>
      </c>
      <c r="F86">
        <v>13851.6</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9BA3-DC7A-4A0F-90BE-09F161E48549}">
  <dimension ref="A1:G89"/>
  <sheetViews>
    <sheetView topLeftCell="A34" workbookViewId="0">
      <selection activeCell="B7" sqref="B7"/>
    </sheetView>
  </sheetViews>
  <sheetFormatPr defaultRowHeight="13.2" x14ac:dyDescent="0.25"/>
  <cols>
    <col min="1" max="1" width="19.44140625" customWidth="1"/>
    <col min="2" max="2" width="15.33203125" customWidth="1"/>
    <col min="3" max="3" width="13.109375" customWidth="1"/>
    <col min="4" max="4" width="11.6640625" customWidth="1"/>
    <col min="5" max="5" width="14.6640625" customWidth="1"/>
  </cols>
  <sheetData>
    <row r="1" spans="1:7" ht="15" x14ac:dyDescent="0.25">
      <c r="A1" s="282" t="s">
        <v>47</v>
      </c>
    </row>
    <row r="2" spans="1:7" ht="15" x14ac:dyDescent="0.25">
      <c r="A2" s="282" t="s">
        <v>48</v>
      </c>
    </row>
    <row r="3" spans="1:7" ht="15" x14ac:dyDescent="0.25">
      <c r="A3" s="282" t="s">
        <v>325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4565.8</v>
      </c>
      <c r="E12">
        <v>4267.5</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121.5</v>
      </c>
      <c r="F14">
        <v>0</v>
      </c>
      <c r="G14">
        <v>0</v>
      </c>
    </row>
    <row r="15" spans="1:7" ht="15" x14ac:dyDescent="0.25">
      <c r="A15" s="282" t="s">
        <v>68</v>
      </c>
      <c r="B15">
        <v>0</v>
      </c>
      <c r="C15">
        <v>0</v>
      </c>
      <c r="D15">
        <v>988.2</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269.3</v>
      </c>
      <c r="E18">
        <v>249.1</v>
      </c>
      <c r="F18">
        <v>0</v>
      </c>
      <c r="G18">
        <v>0</v>
      </c>
    </row>
    <row r="19" spans="1:7" ht="15" x14ac:dyDescent="0.25">
      <c r="A19" s="282" t="s">
        <v>71</v>
      </c>
      <c r="B19">
        <v>0</v>
      </c>
      <c r="C19">
        <v>0</v>
      </c>
      <c r="D19">
        <v>1428.3</v>
      </c>
      <c r="E19">
        <v>1262.5999999999999</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431.3</v>
      </c>
      <c r="C33">
        <v>474</v>
      </c>
      <c r="D33">
        <v>1987.4</v>
      </c>
      <c r="E33">
        <v>1839.3</v>
      </c>
      <c r="F33">
        <v>129.80000000000001</v>
      </c>
      <c r="G33">
        <v>0</v>
      </c>
    </row>
    <row r="34" spans="1:7" ht="15" x14ac:dyDescent="0.25">
      <c r="A34" s="282" t="s">
        <v>66</v>
      </c>
    </row>
    <row r="35" spans="1:7" ht="15" x14ac:dyDescent="0.25">
      <c r="A35" s="282" t="s">
        <v>79</v>
      </c>
      <c r="B35">
        <v>171</v>
      </c>
      <c r="C35">
        <v>45.4</v>
      </c>
      <c r="D35">
        <v>1268.7</v>
      </c>
      <c r="E35">
        <v>1354.6</v>
      </c>
      <c r="F35">
        <v>100</v>
      </c>
      <c r="G35">
        <v>0</v>
      </c>
    </row>
    <row r="36" spans="1:7" ht="15" x14ac:dyDescent="0.25">
      <c r="A36" s="282" t="s">
        <v>66</v>
      </c>
    </row>
    <row r="37" spans="1:7" ht="15" x14ac:dyDescent="0.25">
      <c r="A37" s="282" t="s">
        <v>80</v>
      </c>
      <c r="B37">
        <v>1796.2</v>
      </c>
      <c r="C37">
        <v>785</v>
      </c>
      <c r="D37">
        <v>28694.2</v>
      </c>
      <c r="E37">
        <v>35041.9</v>
      </c>
      <c r="F37">
        <v>7765</v>
      </c>
      <c r="G37">
        <v>0</v>
      </c>
    </row>
    <row r="38" spans="1:7" ht="15" x14ac:dyDescent="0.25">
      <c r="A38" s="282" t="s">
        <v>66</v>
      </c>
    </row>
    <row r="39" spans="1:7" ht="15" x14ac:dyDescent="0.25">
      <c r="A39" s="282" t="s">
        <v>81</v>
      </c>
      <c r="B39">
        <v>387.4</v>
      </c>
      <c r="C39">
        <v>334.3</v>
      </c>
      <c r="D39">
        <v>5209.7</v>
      </c>
      <c r="E39">
        <v>7456.1</v>
      </c>
      <c r="F39">
        <v>481</v>
      </c>
      <c r="G39">
        <v>0</v>
      </c>
    </row>
    <row r="40" spans="1:7" ht="15" x14ac:dyDescent="0.25">
      <c r="A40" s="282" t="s">
        <v>83</v>
      </c>
      <c r="B40">
        <v>110</v>
      </c>
      <c r="C40">
        <v>55</v>
      </c>
      <c r="D40">
        <v>812.1</v>
      </c>
      <c r="E40">
        <v>768.5</v>
      </c>
      <c r="F40">
        <v>55</v>
      </c>
      <c r="G40">
        <v>0</v>
      </c>
    </row>
    <row r="41" spans="1:7" ht="15" x14ac:dyDescent="0.25">
      <c r="A41" s="282" t="s">
        <v>85</v>
      </c>
      <c r="B41">
        <v>0</v>
      </c>
      <c r="C41">
        <v>0</v>
      </c>
      <c r="D41">
        <v>0</v>
      </c>
      <c r="E41">
        <v>3</v>
      </c>
      <c r="F41">
        <v>0</v>
      </c>
      <c r="G41">
        <v>0</v>
      </c>
    </row>
    <row r="42" spans="1:7" ht="15" x14ac:dyDescent="0.25">
      <c r="A42" s="282" t="s">
        <v>86</v>
      </c>
      <c r="B42">
        <v>0.5</v>
      </c>
      <c r="C42">
        <v>0</v>
      </c>
      <c r="D42">
        <v>3.7</v>
      </c>
      <c r="E42">
        <v>0.5</v>
      </c>
      <c r="F42">
        <v>0</v>
      </c>
      <c r="G42">
        <v>0</v>
      </c>
    </row>
    <row r="43" spans="1:7" ht="15" x14ac:dyDescent="0.25">
      <c r="A43" s="282" t="s">
        <v>87</v>
      </c>
      <c r="B43">
        <v>0.3</v>
      </c>
      <c r="C43">
        <v>0.4</v>
      </c>
      <c r="D43">
        <v>0.1</v>
      </c>
      <c r="E43">
        <v>1.3</v>
      </c>
      <c r="F43">
        <v>0</v>
      </c>
      <c r="G43">
        <v>0</v>
      </c>
    </row>
    <row r="44" spans="1:7" ht="15" x14ac:dyDescent="0.25">
      <c r="A44" s="282" t="s">
        <v>88</v>
      </c>
      <c r="B44">
        <v>122.2</v>
      </c>
      <c r="C44">
        <v>141.6</v>
      </c>
      <c r="D44">
        <v>1533.9</v>
      </c>
      <c r="E44">
        <v>2114.9</v>
      </c>
      <c r="F44">
        <v>9</v>
      </c>
      <c r="G44">
        <v>0</v>
      </c>
    </row>
    <row r="45" spans="1:7" ht="15" x14ac:dyDescent="0.25">
      <c r="A45" s="282" t="s">
        <v>90</v>
      </c>
      <c r="B45">
        <v>0</v>
      </c>
      <c r="C45">
        <v>0</v>
      </c>
      <c r="D45">
        <v>0</v>
      </c>
      <c r="E45">
        <v>45.3</v>
      </c>
      <c r="F45">
        <v>0</v>
      </c>
      <c r="G45">
        <v>0</v>
      </c>
    </row>
    <row r="46" spans="1:7" ht="15" x14ac:dyDescent="0.25">
      <c r="A46" s="282" t="s">
        <v>91</v>
      </c>
      <c r="B46">
        <v>41.9</v>
      </c>
      <c r="C46">
        <v>25.8</v>
      </c>
      <c r="D46">
        <v>488</v>
      </c>
      <c r="E46">
        <v>622.9</v>
      </c>
      <c r="F46">
        <v>0</v>
      </c>
      <c r="G46">
        <v>0</v>
      </c>
    </row>
    <row r="47" spans="1:7" ht="15" x14ac:dyDescent="0.25">
      <c r="A47" s="282" t="s">
        <v>92</v>
      </c>
      <c r="B47">
        <v>10</v>
      </c>
      <c r="C47">
        <v>0</v>
      </c>
      <c r="D47">
        <v>30.3</v>
      </c>
      <c r="E47">
        <v>40.6</v>
      </c>
      <c r="F47">
        <v>0</v>
      </c>
      <c r="G47">
        <v>0</v>
      </c>
    </row>
    <row r="48" spans="1:7" ht="15" x14ac:dyDescent="0.25">
      <c r="A48" s="282" t="s">
        <v>93</v>
      </c>
      <c r="B48">
        <v>26.7</v>
      </c>
      <c r="C48">
        <v>29.3</v>
      </c>
      <c r="D48">
        <v>331.6</v>
      </c>
      <c r="E48">
        <v>438.6</v>
      </c>
      <c r="F48">
        <v>11</v>
      </c>
      <c r="G48">
        <v>0</v>
      </c>
    </row>
    <row r="49" spans="1:7" ht="15" x14ac:dyDescent="0.25">
      <c r="A49" s="282" t="s">
        <v>94</v>
      </c>
      <c r="B49">
        <v>0.6</v>
      </c>
      <c r="C49">
        <v>0.1</v>
      </c>
      <c r="D49">
        <v>49.5</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5</v>
      </c>
      <c r="C51">
        <v>8</v>
      </c>
      <c r="D51">
        <v>67.400000000000006</v>
      </c>
      <c r="E51">
        <v>80.599999999999994</v>
      </c>
      <c r="F51">
        <v>0</v>
      </c>
      <c r="G51">
        <v>0</v>
      </c>
    </row>
    <row r="52" spans="1:7" ht="15" x14ac:dyDescent="0.25">
      <c r="A52" s="282" t="s">
        <v>98</v>
      </c>
      <c r="B52">
        <v>0</v>
      </c>
      <c r="C52">
        <v>9.6</v>
      </c>
      <c r="D52">
        <v>230.5</v>
      </c>
      <c r="E52">
        <v>256</v>
      </c>
      <c r="F52">
        <v>40</v>
      </c>
      <c r="G52">
        <v>0</v>
      </c>
    </row>
    <row r="53" spans="1:7" ht="15" x14ac:dyDescent="0.25">
      <c r="A53" s="282" t="s">
        <v>169</v>
      </c>
      <c r="B53">
        <v>0</v>
      </c>
      <c r="C53">
        <v>0.5</v>
      </c>
      <c r="D53">
        <v>0</v>
      </c>
      <c r="E53">
        <v>0.3</v>
      </c>
      <c r="F53">
        <v>0</v>
      </c>
      <c r="G53">
        <v>0</v>
      </c>
    </row>
    <row r="54" spans="1:7" ht="15" x14ac:dyDescent="0.25">
      <c r="A54" s="282" t="s">
        <v>99</v>
      </c>
      <c r="B54">
        <v>5</v>
      </c>
      <c r="C54">
        <v>0.5</v>
      </c>
      <c r="D54">
        <v>3</v>
      </c>
      <c r="E54">
        <v>19.899999999999999</v>
      </c>
      <c r="F54">
        <v>0</v>
      </c>
      <c r="G54">
        <v>0</v>
      </c>
    </row>
    <row r="55" spans="1:7" ht="15" x14ac:dyDescent="0.25">
      <c r="A55" s="282" t="s">
        <v>100</v>
      </c>
      <c r="B55">
        <v>27.3</v>
      </c>
      <c r="C55">
        <v>19</v>
      </c>
      <c r="D55">
        <v>571.29999999999995</v>
      </c>
      <c r="E55">
        <v>1196.0999999999999</v>
      </c>
      <c r="F55">
        <v>3</v>
      </c>
      <c r="G55">
        <v>0</v>
      </c>
    </row>
    <row r="56" spans="1:7" ht="15" x14ac:dyDescent="0.25">
      <c r="A56" s="282" t="s">
        <v>101</v>
      </c>
      <c r="B56">
        <v>37.9</v>
      </c>
      <c r="C56">
        <v>44.5</v>
      </c>
      <c r="D56">
        <v>445.1</v>
      </c>
      <c r="E56">
        <v>944.1</v>
      </c>
      <c r="F56">
        <v>0</v>
      </c>
      <c r="G56">
        <v>0</v>
      </c>
    </row>
    <row r="57" spans="1:7" ht="15" x14ac:dyDescent="0.25">
      <c r="A57" s="282" t="s">
        <v>66</v>
      </c>
    </row>
    <row r="58" spans="1:7" ht="15" x14ac:dyDescent="0.25">
      <c r="A58" s="282" t="s">
        <v>102</v>
      </c>
      <c r="B58">
        <v>359</v>
      </c>
      <c r="C58">
        <v>0.1</v>
      </c>
      <c r="D58">
        <v>4410.8999999999996</v>
      </c>
      <c r="E58">
        <v>3179.9</v>
      </c>
      <c r="F58">
        <v>312</v>
      </c>
      <c r="G58">
        <v>0</v>
      </c>
    </row>
    <row r="59" spans="1:7" ht="15" x14ac:dyDescent="0.25">
      <c r="A59" s="282" t="s">
        <v>103</v>
      </c>
      <c r="B59">
        <v>126</v>
      </c>
      <c r="C59">
        <v>0</v>
      </c>
      <c r="D59">
        <v>131.1</v>
      </c>
      <c r="E59">
        <v>108</v>
      </c>
      <c r="F59">
        <v>84</v>
      </c>
      <c r="G59">
        <v>0</v>
      </c>
    </row>
    <row r="60" spans="1:7" ht="15" x14ac:dyDescent="0.25">
      <c r="A60" s="282" t="s">
        <v>104</v>
      </c>
      <c r="B60">
        <v>228</v>
      </c>
      <c r="C60">
        <v>0</v>
      </c>
      <c r="D60">
        <v>3926.4</v>
      </c>
      <c r="E60">
        <v>2777.4</v>
      </c>
      <c r="F60">
        <v>228</v>
      </c>
      <c r="G60">
        <v>0</v>
      </c>
    </row>
    <row r="61" spans="1:7" ht="15" x14ac:dyDescent="0.25">
      <c r="A61" s="282" t="s">
        <v>257</v>
      </c>
      <c r="B61" t="s">
        <v>84</v>
      </c>
      <c r="C61" t="s">
        <v>84</v>
      </c>
      <c r="D61">
        <v>0.4</v>
      </c>
      <c r="E61">
        <v>0.5</v>
      </c>
      <c r="F61">
        <v>0</v>
      </c>
      <c r="G61">
        <v>0</v>
      </c>
    </row>
    <row r="62" spans="1:7" ht="15" x14ac:dyDescent="0.25">
      <c r="A62" s="282" t="s">
        <v>105</v>
      </c>
      <c r="B62">
        <v>5</v>
      </c>
      <c r="C62">
        <v>0</v>
      </c>
      <c r="D62">
        <v>46.4</v>
      </c>
      <c r="E62">
        <v>17.2</v>
      </c>
      <c r="F62">
        <v>0</v>
      </c>
      <c r="G62">
        <v>0</v>
      </c>
    </row>
    <row r="63" spans="1:7" ht="15" x14ac:dyDescent="0.25">
      <c r="A63" s="282" t="s">
        <v>258</v>
      </c>
      <c r="B63">
        <v>0</v>
      </c>
      <c r="C63">
        <v>0.1</v>
      </c>
      <c r="D63">
        <v>0.1</v>
      </c>
      <c r="E63">
        <v>0.2</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1153.8</v>
      </c>
      <c r="C67">
        <v>755.7</v>
      </c>
      <c r="D67">
        <v>5584.1</v>
      </c>
      <c r="E67">
        <v>5331.8</v>
      </c>
      <c r="F67">
        <v>931.3</v>
      </c>
      <c r="G67">
        <v>0</v>
      </c>
    </row>
    <row r="68" spans="1:7" ht="15" x14ac:dyDescent="0.25">
      <c r="A68" s="282" t="s">
        <v>109</v>
      </c>
      <c r="B68">
        <v>6.5</v>
      </c>
      <c r="C68">
        <v>3.5</v>
      </c>
      <c r="D68">
        <v>21.4</v>
      </c>
      <c r="E68">
        <v>19.899999999999999</v>
      </c>
      <c r="F68">
        <v>6.6</v>
      </c>
      <c r="G68">
        <v>0</v>
      </c>
    </row>
    <row r="69" spans="1:7" ht="15" x14ac:dyDescent="0.25">
      <c r="A69" s="282" t="s">
        <v>110</v>
      </c>
      <c r="B69">
        <v>0</v>
      </c>
      <c r="C69">
        <v>0</v>
      </c>
      <c r="D69">
        <v>0</v>
      </c>
      <c r="E69">
        <v>30.5</v>
      </c>
      <c r="F69">
        <v>0</v>
      </c>
      <c r="G69">
        <v>0</v>
      </c>
    </row>
    <row r="70" spans="1:7" ht="15" x14ac:dyDescent="0.25">
      <c r="A70" s="282" t="s">
        <v>111</v>
      </c>
      <c r="B70">
        <v>89.2</v>
      </c>
      <c r="C70">
        <v>45.5</v>
      </c>
      <c r="D70">
        <v>237.3</v>
      </c>
      <c r="E70">
        <v>239.2</v>
      </c>
      <c r="F70">
        <v>75.5</v>
      </c>
      <c r="G70">
        <v>0</v>
      </c>
    </row>
    <row r="71" spans="1:7" ht="15" x14ac:dyDescent="0.25">
      <c r="A71" s="282" t="s">
        <v>112</v>
      </c>
      <c r="B71">
        <v>53.9</v>
      </c>
      <c r="C71">
        <v>65.2</v>
      </c>
      <c r="D71">
        <v>139.69999999999999</v>
      </c>
      <c r="E71">
        <v>164.9</v>
      </c>
      <c r="F71">
        <v>4.5999999999999996</v>
      </c>
      <c r="G71">
        <v>0</v>
      </c>
    </row>
    <row r="72" spans="1:7" ht="15" x14ac:dyDescent="0.25">
      <c r="A72" s="282" t="s">
        <v>259</v>
      </c>
      <c r="B72">
        <v>0</v>
      </c>
      <c r="C72">
        <v>0</v>
      </c>
      <c r="D72">
        <v>7.7</v>
      </c>
      <c r="E72">
        <v>9.8000000000000007</v>
      </c>
      <c r="F72">
        <v>0</v>
      </c>
      <c r="G72">
        <v>0</v>
      </c>
    </row>
    <row r="73" spans="1:7" ht="15" x14ac:dyDescent="0.25">
      <c r="A73" s="282" t="s">
        <v>113</v>
      </c>
      <c r="B73">
        <v>30</v>
      </c>
      <c r="C73">
        <v>22</v>
      </c>
      <c r="D73">
        <v>403</v>
      </c>
      <c r="E73">
        <v>396</v>
      </c>
      <c r="F73">
        <v>31.5</v>
      </c>
      <c r="G73">
        <v>0</v>
      </c>
    </row>
    <row r="74" spans="1:7" ht="15" x14ac:dyDescent="0.25">
      <c r="A74" s="282" t="s">
        <v>114</v>
      </c>
      <c r="B74">
        <v>25.6</v>
      </c>
      <c r="C74">
        <v>0</v>
      </c>
      <c r="D74">
        <v>16</v>
      </c>
      <c r="E74">
        <v>19.399999999999999</v>
      </c>
      <c r="F74">
        <v>0</v>
      </c>
      <c r="G74">
        <v>0</v>
      </c>
    </row>
    <row r="75" spans="1:7" ht="15" x14ac:dyDescent="0.25">
      <c r="A75" s="282" t="s">
        <v>115</v>
      </c>
      <c r="B75">
        <v>4</v>
      </c>
      <c r="C75">
        <v>2.8</v>
      </c>
      <c r="D75">
        <v>33.4</v>
      </c>
      <c r="E75">
        <v>24.5</v>
      </c>
      <c r="F75">
        <v>0</v>
      </c>
      <c r="G75">
        <v>0</v>
      </c>
    </row>
    <row r="76" spans="1:7" ht="15" x14ac:dyDescent="0.25">
      <c r="A76" s="282" t="s">
        <v>116</v>
      </c>
      <c r="B76">
        <v>6.8</v>
      </c>
      <c r="C76">
        <v>0.6</v>
      </c>
      <c r="D76">
        <v>1.3</v>
      </c>
      <c r="E76">
        <v>8.1</v>
      </c>
      <c r="F76">
        <v>0</v>
      </c>
      <c r="G76">
        <v>0</v>
      </c>
    </row>
    <row r="77" spans="1:7" ht="15" x14ac:dyDescent="0.25">
      <c r="A77" s="282" t="s">
        <v>117</v>
      </c>
      <c r="B77">
        <v>918.9</v>
      </c>
      <c r="C77">
        <v>604.70000000000005</v>
      </c>
      <c r="D77">
        <v>4454.5</v>
      </c>
      <c r="E77">
        <v>4180.1000000000004</v>
      </c>
      <c r="F77">
        <v>800.8</v>
      </c>
      <c r="G77">
        <v>0</v>
      </c>
    </row>
    <row r="78" spans="1:7" ht="15" x14ac:dyDescent="0.25">
      <c r="A78" s="282" t="s">
        <v>118</v>
      </c>
      <c r="B78">
        <v>6</v>
      </c>
      <c r="C78">
        <v>11.1</v>
      </c>
      <c r="D78">
        <v>29.9</v>
      </c>
      <c r="E78">
        <v>29.8</v>
      </c>
      <c r="F78">
        <v>12.3</v>
      </c>
      <c r="G78">
        <v>0</v>
      </c>
    </row>
    <row r="79" spans="1:7" ht="15" x14ac:dyDescent="0.25">
      <c r="A79" s="282" t="s">
        <v>119</v>
      </c>
      <c r="B79">
        <v>0</v>
      </c>
      <c r="C79">
        <v>0</v>
      </c>
      <c r="D79">
        <v>153</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13</v>
      </c>
      <c r="C81">
        <v>0.3</v>
      </c>
      <c r="D81">
        <v>86.9</v>
      </c>
      <c r="E81">
        <v>46.4</v>
      </c>
      <c r="F81">
        <v>0</v>
      </c>
      <c r="G81">
        <v>0</v>
      </c>
    </row>
    <row r="82" spans="1:7" ht="15" x14ac:dyDescent="0.25">
      <c r="A82" s="282" t="s">
        <v>62</v>
      </c>
      <c r="B82" t="s">
        <v>63</v>
      </c>
      <c r="C82" t="s">
        <v>64</v>
      </c>
      <c r="D82" t="s">
        <v>63</v>
      </c>
      <c r="E82" t="s">
        <v>63</v>
      </c>
      <c r="F82" t="s">
        <v>63</v>
      </c>
      <c r="G82" t="s">
        <v>65</v>
      </c>
    </row>
    <row r="83" spans="1:7" ht="15" x14ac:dyDescent="0.25">
      <c r="A83" s="282" t="s">
        <v>122</v>
      </c>
      <c r="B83">
        <v>4298.7</v>
      </c>
      <c r="C83">
        <v>2394.5</v>
      </c>
      <c r="D83">
        <v>52165.4</v>
      </c>
      <c r="E83">
        <v>58494</v>
      </c>
      <c r="F83">
        <v>10007.1</v>
      </c>
      <c r="G83">
        <v>0</v>
      </c>
    </row>
    <row r="84" spans="1:7" ht="15" x14ac:dyDescent="0.25">
      <c r="A84" s="282" t="s">
        <v>123</v>
      </c>
      <c r="B84">
        <v>3425.7</v>
      </c>
      <c r="C84">
        <v>1015.9</v>
      </c>
      <c r="D84">
        <v>0</v>
      </c>
      <c r="E84">
        <v>0</v>
      </c>
      <c r="F84">
        <v>3730.6</v>
      </c>
      <c r="G84">
        <v>0</v>
      </c>
    </row>
    <row r="85" spans="1:7" ht="15" x14ac:dyDescent="0.25">
      <c r="A85" s="282" t="s">
        <v>62</v>
      </c>
      <c r="B85" t="s">
        <v>63</v>
      </c>
      <c r="C85" t="s">
        <v>64</v>
      </c>
      <c r="D85" t="s">
        <v>63</v>
      </c>
      <c r="E85" t="s">
        <v>63</v>
      </c>
      <c r="F85" t="s">
        <v>63</v>
      </c>
      <c r="G85" t="s">
        <v>65</v>
      </c>
    </row>
    <row r="86" spans="1:7" ht="15" x14ac:dyDescent="0.25">
      <c r="A86" s="282" t="s">
        <v>124</v>
      </c>
      <c r="B86">
        <v>7724.4</v>
      </c>
      <c r="C86">
        <v>3410.3</v>
      </c>
      <c r="D86">
        <v>52165.4</v>
      </c>
      <c r="E86">
        <v>58494</v>
      </c>
      <c r="F86">
        <v>13737.7</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7871-CD9A-43CE-B0DD-92A60A4E6295}">
  <dimension ref="A1:G89"/>
  <sheetViews>
    <sheetView topLeftCell="A76" workbookViewId="0">
      <selection activeCell="B7" sqref="B7"/>
    </sheetView>
  </sheetViews>
  <sheetFormatPr defaultRowHeight="13.2" x14ac:dyDescent="0.25"/>
  <cols>
    <col min="1" max="1" width="22.6640625" customWidth="1"/>
    <col min="2" max="2" width="13.6640625" customWidth="1"/>
    <col min="3" max="3" width="14.33203125" customWidth="1"/>
    <col min="4" max="4" width="15" customWidth="1"/>
    <col min="5" max="5" width="14.44140625" customWidth="1"/>
    <col min="6" max="7" width="12.33203125" customWidth="1"/>
  </cols>
  <sheetData>
    <row r="1" spans="1:7" ht="15" x14ac:dyDescent="0.25">
      <c r="A1" s="282" t="s">
        <v>47</v>
      </c>
    </row>
    <row r="2" spans="1:7" ht="15" x14ac:dyDescent="0.25">
      <c r="A2" s="282" t="s">
        <v>48</v>
      </c>
    </row>
    <row r="3" spans="1:7" ht="15" x14ac:dyDescent="0.25">
      <c r="A3" s="282" t="s">
        <v>326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4497</v>
      </c>
      <c r="E12">
        <v>4267.5</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121.5</v>
      </c>
      <c r="F14">
        <v>0</v>
      </c>
      <c r="G14">
        <v>0</v>
      </c>
    </row>
    <row r="15" spans="1:7" ht="15" x14ac:dyDescent="0.25">
      <c r="A15" s="282" t="s">
        <v>68</v>
      </c>
      <c r="B15">
        <v>0</v>
      </c>
      <c r="C15">
        <v>0</v>
      </c>
      <c r="D15">
        <v>919.7</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0</v>
      </c>
      <c r="C18">
        <v>0</v>
      </c>
      <c r="D18">
        <v>269.2</v>
      </c>
      <c r="E18">
        <v>249.1</v>
      </c>
      <c r="F18">
        <v>0</v>
      </c>
      <c r="G18">
        <v>0</v>
      </c>
    </row>
    <row r="19" spans="1:7" ht="15" x14ac:dyDescent="0.25">
      <c r="A19" s="282" t="s">
        <v>71</v>
      </c>
      <c r="B19">
        <v>0</v>
      </c>
      <c r="C19">
        <v>0</v>
      </c>
      <c r="D19">
        <v>1428</v>
      </c>
      <c r="E19">
        <v>1262.5999999999999</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464.7</v>
      </c>
      <c r="C33">
        <v>481.3</v>
      </c>
      <c r="D33">
        <v>1953.2</v>
      </c>
      <c r="E33">
        <v>1794.3</v>
      </c>
      <c r="F33">
        <v>129.80000000000001</v>
      </c>
      <c r="G33">
        <v>0</v>
      </c>
    </row>
    <row r="34" spans="1:7" ht="15" x14ac:dyDescent="0.25">
      <c r="A34" s="282" t="s">
        <v>66</v>
      </c>
    </row>
    <row r="35" spans="1:7" ht="15" x14ac:dyDescent="0.25">
      <c r="A35" s="282" t="s">
        <v>79</v>
      </c>
      <c r="B35">
        <v>176.5</v>
      </c>
      <c r="C35">
        <v>29.8</v>
      </c>
      <c r="D35">
        <v>1250.5999999999999</v>
      </c>
      <c r="E35">
        <v>1353.2</v>
      </c>
      <c r="F35">
        <v>100</v>
      </c>
      <c r="G35">
        <v>0</v>
      </c>
    </row>
    <row r="36" spans="1:7" ht="15" x14ac:dyDescent="0.25">
      <c r="A36" s="282" t="s">
        <v>66</v>
      </c>
    </row>
    <row r="37" spans="1:7" ht="15" x14ac:dyDescent="0.25">
      <c r="A37" s="282" t="s">
        <v>80</v>
      </c>
      <c r="B37">
        <v>1929.5</v>
      </c>
      <c r="C37">
        <v>773.2</v>
      </c>
      <c r="D37">
        <v>28620</v>
      </c>
      <c r="E37">
        <v>35035.599999999999</v>
      </c>
      <c r="F37">
        <v>7765</v>
      </c>
      <c r="G37">
        <v>0</v>
      </c>
    </row>
    <row r="38" spans="1:7" ht="15" x14ac:dyDescent="0.25">
      <c r="A38" s="282" t="s">
        <v>66</v>
      </c>
    </row>
    <row r="39" spans="1:7" ht="15" x14ac:dyDescent="0.25">
      <c r="A39" s="282" t="s">
        <v>81</v>
      </c>
      <c r="B39">
        <v>383.2</v>
      </c>
      <c r="C39">
        <v>344.6</v>
      </c>
      <c r="D39">
        <v>5187.7</v>
      </c>
      <c r="E39">
        <v>7427.2</v>
      </c>
      <c r="F39">
        <v>476</v>
      </c>
      <c r="G39">
        <v>0</v>
      </c>
    </row>
    <row r="40" spans="1:7" ht="15" x14ac:dyDescent="0.25">
      <c r="A40" s="282" t="s">
        <v>83</v>
      </c>
      <c r="B40">
        <v>110</v>
      </c>
      <c r="C40">
        <v>55</v>
      </c>
      <c r="D40">
        <v>812.1</v>
      </c>
      <c r="E40">
        <v>768.5</v>
      </c>
      <c r="F40">
        <v>55</v>
      </c>
      <c r="G40">
        <v>0</v>
      </c>
    </row>
    <row r="41" spans="1:7" ht="15" x14ac:dyDescent="0.25">
      <c r="A41" s="282" t="s">
        <v>85</v>
      </c>
      <c r="B41">
        <v>0.1</v>
      </c>
      <c r="C41">
        <v>0</v>
      </c>
      <c r="D41">
        <v>0</v>
      </c>
      <c r="E41">
        <v>3</v>
      </c>
      <c r="F41">
        <v>0</v>
      </c>
      <c r="G41">
        <v>0</v>
      </c>
    </row>
    <row r="42" spans="1:7" ht="15" x14ac:dyDescent="0.25">
      <c r="A42" s="282" t="s">
        <v>86</v>
      </c>
      <c r="B42">
        <v>0.5</v>
      </c>
      <c r="C42">
        <v>0</v>
      </c>
      <c r="D42">
        <v>3.7</v>
      </c>
      <c r="E42">
        <v>0.5</v>
      </c>
      <c r="F42">
        <v>0</v>
      </c>
      <c r="G42">
        <v>0</v>
      </c>
    </row>
    <row r="43" spans="1:7" ht="15" x14ac:dyDescent="0.25">
      <c r="A43" s="282" t="s">
        <v>87</v>
      </c>
      <c r="B43">
        <v>0.3</v>
      </c>
      <c r="C43">
        <v>0.4</v>
      </c>
      <c r="D43">
        <v>0.1</v>
      </c>
      <c r="E43">
        <v>1.3</v>
      </c>
      <c r="F43">
        <v>0</v>
      </c>
      <c r="G43">
        <v>0</v>
      </c>
    </row>
    <row r="44" spans="1:7" ht="15" x14ac:dyDescent="0.25">
      <c r="A44" s="282" t="s">
        <v>88</v>
      </c>
      <c r="B44">
        <v>128.1</v>
      </c>
      <c r="C44">
        <v>156.19999999999999</v>
      </c>
      <c r="D44">
        <v>1523.2</v>
      </c>
      <c r="E44">
        <v>2099.4</v>
      </c>
      <c r="F44">
        <v>7</v>
      </c>
      <c r="G44">
        <v>0</v>
      </c>
    </row>
    <row r="45" spans="1:7" ht="15" x14ac:dyDescent="0.25">
      <c r="A45" s="282" t="s">
        <v>90</v>
      </c>
      <c r="B45">
        <v>0</v>
      </c>
      <c r="C45">
        <v>0</v>
      </c>
      <c r="D45">
        <v>0</v>
      </c>
      <c r="E45">
        <v>45.3</v>
      </c>
      <c r="F45">
        <v>0</v>
      </c>
      <c r="G45">
        <v>0</v>
      </c>
    </row>
    <row r="46" spans="1:7" ht="15" x14ac:dyDescent="0.25">
      <c r="A46" s="282" t="s">
        <v>91</v>
      </c>
      <c r="B46">
        <v>42.5</v>
      </c>
      <c r="C46">
        <v>26.1</v>
      </c>
      <c r="D46">
        <v>487.1</v>
      </c>
      <c r="E46">
        <v>622.29999999999995</v>
      </c>
      <c r="F46">
        <v>0</v>
      </c>
      <c r="G46">
        <v>0</v>
      </c>
    </row>
    <row r="47" spans="1:7" ht="15" x14ac:dyDescent="0.25">
      <c r="A47" s="282" t="s">
        <v>92</v>
      </c>
      <c r="B47">
        <v>10</v>
      </c>
      <c r="C47">
        <v>0</v>
      </c>
      <c r="D47">
        <v>30.3</v>
      </c>
      <c r="E47">
        <v>40.6</v>
      </c>
      <c r="F47">
        <v>0</v>
      </c>
      <c r="G47">
        <v>0</v>
      </c>
    </row>
    <row r="48" spans="1:7" ht="15" x14ac:dyDescent="0.25">
      <c r="A48" s="282" t="s">
        <v>93</v>
      </c>
      <c r="B48">
        <v>29.4</v>
      </c>
      <c r="C48">
        <v>25.4</v>
      </c>
      <c r="D48">
        <v>326.89999999999998</v>
      </c>
      <c r="E48">
        <v>433.8</v>
      </c>
      <c r="F48">
        <v>11</v>
      </c>
      <c r="G48">
        <v>0</v>
      </c>
    </row>
    <row r="49" spans="1:7" ht="15" x14ac:dyDescent="0.25">
      <c r="A49" s="282" t="s">
        <v>94</v>
      </c>
      <c r="B49">
        <v>0.7</v>
      </c>
      <c r="C49">
        <v>0.1</v>
      </c>
      <c r="D49">
        <v>49.5</v>
      </c>
      <c r="E49">
        <v>36.299999999999997</v>
      </c>
      <c r="F49">
        <v>0</v>
      </c>
      <c r="G49">
        <v>0</v>
      </c>
    </row>
    <row r="50" spans="1:7" ht="15" x14ac:dyDescent="0.25">
      <c r="A50" s="282" t="s">
        <v>95</v>
      </c>
      <c r="B50">
        <v>0</v>
      </c>
      <c r="C50">
        <v>0</v>
      </c>
      <c r="D50">
        <v>643.20000000000005</v>
      </c>
      <c r="E50">
        <v>887.3</v>
      </c>
      <c r="F50">
        <v>363</v>
      </c>
      <c r="G50">
        <v>0</v>
      </c>
    </row>
    <row r="51" spans="1:7" ht="15" x14ac:dyDescent="0.25">
      <c r="A51" s="282" t="s">
        <v>96</v>
      </c>
      <c r="B51">
        <v>4.8</v>
      </c>
      <c r="C51">
        <v>7.9</v>
      </c>
      <c r="D51">
        <v>67.099999999999994</v>
      </c>
      <c r="E51">
        <v>79.8</v>
      </c>
      <c r="F51">
        <v>0</v>
      </c>
      <c r="G51">
        <v>0</v>
      </c>
    </row>
    <row r="52" spans="1:7" ht="15" x14ac:dyDescent="0.25">
      <c r="A52" s="282" t="s">
        <v>98</v>
      </c>
      <c r="B52">
        <v>0</v>
      </c>
      <c r="C52">
        <v>9.6</v>
      </c>
      <c r="D52">
        <v>230.5</v>
      </c>
      <c r="E52">
        <v>256</v>
      </c>
      <c r="F52">
        <v>40</v>
      </c>
      <c r="G52">
        <v>0</v>
      </c>
    </row>
    <row r="53" spans="1:7" ht="15" x14ac:dyDescent="0.25">
      <c r="A53" s="282" t="s">
        <v>169</v>
      </c>
      <c r="B53">
        <v>0</v>
      </c>
      <c r="C53">
        <v>0.5</v>
      </c>
      <c r="D53">
        <v>0</v>
      </c>
      <c r="E53">
        <v>0</v>
      </c>
      <c r="F53">
        <v>0</v>
      </c>
      <c r="G53">
        <v>0</v>
      </c>
    </row>
    <row r="54" spans="1:7" ht="15" x14ac:dyDescent="0.25">
      <c r="A54" s="282" t="s">
        <v>99</v>
      </c>
      <c r="B54">
        <v>3.8</v>
      </c>
      <c r="C54">
        <v>0.5</v>
      </c>
      <c r="D54">
        <v>3</v>
      </c>
      <c r="E54">
        <v>19.899999999999999</v>
      </c>
      <c r="F54">
        <v>0</v>
      </c>
      <c r="G54">
        <v>0</v>
      </c>
    </row>
    <row r="55" spans="1:7" ht="15" x14ac:dyDescent="0.25">
      <c r="A55" s="282" t="s">
        <v>100</v>
      </c>
      <c r="B55">
        <v>22.3</v>
      </c>
      <c r="C55">
        <v>19.399999999999999</v>
      </c>
      <c r="D55">
        <v>569.5</v>
      </c>
      <c r="E55">
        <v>1195.8</v>
      </c>
      <c r="F55">
        <v>0</v>
      </c>
      <c r="G55">
        <v>0</v>
      </c>
    </row>
    <row r="56" spans="1:7" ht="15" x14ac:dyDescent="0.25">
      <c r="A56" s="282" t="s">
        <v>101</v>
      </c>
      <c r="B56">
        <v>30.7</v>
      </c>
      <c r="C56">
        <v>43.5</v>
      </c>
      <c r="D56">
        <v>441.5</v>
      </c>
      <c r="E56">
        <v>937.6</v>
      </c>
      <c r="F56">
        <v>0</v>
      </c>
      <c r="G56">
        <v>0</v>
      </c>
    </row>
    <row r="57" spans="1:7" ht="15" x14ac:dyDescent="0.25">
      <c r="A57" s="282" t="s">
        <v>66</v>
      </c>
    </row>
    <row r="58" spans="1:7" ht="15" x14ac:dyDescent="0.25">
      <c r="A58" s="282" t="s">
        <v>102</v>
      </c>
      <c r="B58">
        <v>349</v>
      </c>
      <c r="C58">
        <v>0.1</v>
      </c>
      <c r="D58">
        <v>4359.2</v>
      </c>
      <c r="E58">
        <v>3179.8</v>
      </c>
      <c r="F58">
        <v>312</v>
      </c>
      <c r="G58">
        <v>0</v>
      </c>
    </row>
    <row r="59" spans="1:7" ht="15" x14ac:dyDescent="0.25">
      <c r="A59" s="282" t="s">
        <v>103</v>
      </c>
      <c r="B59">
        <v>126</v>
      </c>
      <c r="C59">
        <v>0</v>
      </c>
      <c r="D59">
        <v>131.1</v>
      </c>
      <c r="E59">
        <v>108</v>
      </c>
      <c r="F59">
        <v>84</v>
      </c>
      <c r="G59">
        <v>0</v>
      </c>
    </row>
    <row r="60" spans="1:7" ht="15" x14ac:dyDescent="0.25">
      <c r="A60" s="282" t="s">
        <v>104</v>
      </c>
      <c r="B60">
        <v>218</v>
      </c>
      <c r="C60">
        <v>0</v>
      </c>
      <c r="D60">
        <v>3874.7</v>
      </c>
      <c r="E60">
        <v>2777.4</v>
      </c>
      <c r="F60">
        <v>228</v>
      </c>
      <c r="G60">
        <v>0</v>
      </c>
    </row>
    <row r="61" spans="1:7" ht="15" x14ac:dyDescent="0.25">
      <c r="A61" s="282" t="s">
        <v>257</v>
      </c>
      <c r="B61" t="s">
        <v>84</v>
      </c>
      <c r="C61" t="s">
        <v>84</v>
      </c>
      <c r="D61">
        <v>0.4</v>
      </c>
      <c r="E61">
        <v>0.3</v>
      </c>
      <c r="F61">
        <v>0</v>
      </c>
      <c r="G61">
        <v>0</v>
      </c>
    </row>
    <row r="62" spans="1:7" ht="15" x14ac:dyDescent="0.25">
      <c r="A62" s="282" t="s">
        <v>105</v>
      </c>
      <c r="B62">
        <v>5</v>
      </c>
      <c r="C62">
        <v>0</v>
      </c>
      <c r="D62">
        <v>46.4</v>
      </c>
      <c r="E62">
        <v>17.2</v>
      </c>
      <c r="F62">
        <v>0</v>
      </c>
      <c r="G62">
        <v>0</v>
      </c>
    </row>
    <row r="63" spans="1:7" ht="15" x14ac:dyDescent="0.25">
      <c r="A63" s="282" t="s">
        <v>258</v>
      </c>
      <c r="B63">
        <v>0</v>
      </c>
      <c r="C63">
        <v>0.1</v>
      </c>
      <c r="D63">
        <v>0.1</v>
      </c>
      <c r="E63">
        <v>0.2</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1254.8</v>
      </c>
      <c r="C67">
        <v>845.3</v>
      </c>
      <c r="D67">
        <v>5416.7</v>
      </c>
      <c r="E67">
        <v>5192.3</v>
      </c>
      <c r="F67">
        <v>811.7</v>
      </c>
      <c r="G67">
        <v>0</v>
      </c>
    </row>
    <row r="68" spans="1:7" ht="15" x14ac:dyDescent="0.25">
      <c r="A68" s="282" t="s">
        <v>109</v>
      </c>
      <c r="B68">
        <v>6.5</v>
      </c>
      <c r="C68">
        <v>3.5</v>
      </c>
      <c r="D68">
        <v>21.4</v>
      </c>
      <c r="E68">
        <v>19.899999999999999</v>
      </c>
      <c r="F68">
        <v>6.6</v>
      </c>
      <c r="G68">
        <v>0</v>
      </c>
    </row>
    <row r="69" spans="1:7" ht="15" x14ac:dyDescent="0.25">
      <c r="A69" s="282" t="s">
        <v>110</v>
      </c>
      <c r="B69">
        <v>0</v>
      </c>
      <c r="C69">
        <v>0</v>
      </c>
      <c r="D69">
        <v>0</v>
      </c>
      <c r="E69">
        <v>30.5</v>
      </c>
      <c r="F69">
        <v>0</v>
      </c>
      <c r="G69">
        <v>0</v>
      </c>
    </row>
    <row r="70" spans="1:7" ht="15" x14ac:dyDescent="0.25">
      <c r="A70" s="282" t="s">
        <v>111</v>
      </c>
      <c r="B70">
        <v>89.2</v>
      </c>
      <c r="C70">
        <v>59.5</v>
      </c>
      <c r="D70">
        <v>237.3</v>
      </c>
      <c r="E70">
        <v>226.1</v>
      </c>
      <c r="F70">
        <v>75.5</v>
      </c>
      <c r="G70">
        <v>0</v>
      </c>
    </row>
    <row r="71" spans="1:7" ht="15" x14ac:dyDescent="0.25">
      <c r="A71" s="282" t="s">
        <v>112</v>
      </c>
      <c r="B71">
        <v>67.2</v>
      </c>
      <c r="C71">
        <v>77.2</v>
      </c>
      <c r="D71">
        <v>126.1</v>
      </c>
      <c r="E71">
        <v>152.69999999999999</v>
      </c>
      <c r="F71">
        <v>3.5</v>
      </c>
      <c r="G71">
        <v>0</v>
      </c>
    </row>
    <row r="72" spans="1:7" ht="15" x14ac:dyDescent="0.25">
      <c r="A72" s="282" t="s">
        <v>259</v>
      </c>
      <c r="B72">
        <v>0</v>
      </c>
      <c r="C72">
        <v>0</v>
      </c>
      <c r="D72">
        <v>7.7</v>
      </c>
      <c r="E72">
        <v>9.8000000000000007</v>
      </c>
      <c r="F72">
        <v>0</v>
      </c>
      <c r="G72">
        <v>0</v>
      </c>
    </row>
    <row r="73" spans="1:7" ht="15" x14ac:dyDescent="0.25">
      <c r="A73" s="282" t="s">
        <v>113</v>
      </c>
      <c r="B73">
        <v>41.3</v>
      </c>
      <c r="C73">
        <v>28.6</v>
      </c>
      <c r="D73">
        <v>374.5</v>
      </c>
      <c r="E73">
        <v>377.1</v>
      </c>
      <c r="F73">
        <v>14</v>
      </c>
      <c r="G73">
        <v>0</v>
      </c>
    </row>
    <row r="74" spans="1:7" ht="15" x14ac:dyDescent="0.25">
      <c r="A74" s="282" t="s">
        <v>114</v>
      </c>
      <c r="B74">
        <v>25.6</v>
      </c>
      <c r="C74">
        <v>0</v>
      </c>
      <c r="D74">
        <v>16</v>
      </c>
      <c r="E74">
        <v>19.399999999999999</v>
      </c>
      <c r="F74">
        <v>0</v>
      </c>
      <c r="G74">
        <v>0</v>
      </c>
    </row>
    <row r="75" spans="1:7" ht="15" x14ac:dyDescent="0.25">
      <c r="A75" s="282" t="s">
        <v>115</v>
      </c>
      <c r="B75">
        <v>4</v>
      </c>
      <c r="C75">
        <v>6.1</v>
      </c>
      <c r="D75">
        <v>33.4</v>
      </c>
      <c r="E75">
        <v>20.9</v>
      </c>
      <c r="F75">
        <v>0</v>
      </c>
      <c r="G75">
        <v>0</v>
      </c>
    </row>
    <row r="76" spans="1:7" ht="15" x14ac:dyDescent="0.25">
      <c r="A76" s="282" t="s">
        <v>116</v>
      </c>
      <c r="B76">
        <v>6.8</v>
      </c>
      <c r="C76">
        <v>0.6</v>
      </c>
      <c r="D76">
        <v>1.3</v>
      </c>
      <c r="E76">
        <v>8.1</v>
      </c>
      <c r="F76">
        <v>0</v>
      </c>
      <c r="G76">
        <v>0</v>
      </c>
    </row>
    <row r="77" spans="1:7" ht="15" x14ac:dyDescent="0.25">
      <c r="A77" s="282" t="s">
        <v>117</v>
      </c>
      <c r="B77">
        <v>995.3</v>
      </c>
      <c r="C77">
        <v>658.4</v>
      </c>
      <c r="D77">
        <v>4329.2</v>
      </c>
      <c r="E77">
        <v>4088.4</v>
      </c>
      <c r="F77">
        <v>699.8</v>
      </c>
      <c r="G77">
        <v>0</v>
      </c>
    </row>
    <row r="78" spans="1:7" ht="15" x14ac:dyDescent="0.25">
      <c r="A78" s="282" t="s">
        <v>118</v>
      </c>
      <c r="B78">
        <v>6</v>
      </c>
      <c r="C78">
        <v>11.1</v>
      </c>
      <c r="D78">
        <v>29.9</v>
      </c>
      <c r="E78">
        <v>29.8</v>
      </c>
      <c r="F78">
        <v>12.3</v>
      </c>
      <c r="G78">
        <v>0</v>
      </c>
    </row>
    <row r="79" spans="1:7" ht="15" x14ac:dyDescent="0.25">
      <c r="A79" s="282" t="s">
        <v>119</v>
      </c>
      <c r="B79">
        <v>0</v>
      </c>
      <c r="C79">
        <v>0</v>
      </c>
      <c r="D79">
        <v>153</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13</v>
      </c>
      <c r="C81">
        <v>0.3</v>
      </c>
      <c r="D81">
        <v>86.9</v>
      </c>
      <c r="E81">
        <v>46.4</v>
      </c>
      <c r="F81">
        <v>0</v>
      </c>
      <c r="G81">
        <v>0</v>
      </c>
    </row>
    <row r="82" spans="1:7" ht="15" x14ac:dyDescent="0.25">
      <c r="A82" s="282" t="s">
        <v>62</v>
      </c>
      <c r="B82" t="s">
        <v>63</v>
      </c>
      <c r="C82" t="s">
        <v>64</v>
      </c>
      <c r="D82" t="s">
        <v>63</v>
      </c>
      <c r="E82" t="s">
        <v>63</v>
      </c>
      <c r="F82" t="s">
        <v>63</v>
      </c>
      <c r="G82" t="s">
        <v>65</v>
      </c>
    </row>
    <row r="83" spans="1:7" ht="15" x14ac:dyDescent="0.25">
      <c r="A83" s="282" t="s">
        <v>122</v>
      </c>
      <c r="B83">
        <v>4557.8</v>
      </c>
      <c r="C83">
        <v>2474.3000000000002</v>
      </c>
      <c r="D83">
        <v>51729.1</v>
      </c>
      <c r="E83">
        <v>58272.9</v>
      </c>
      <c r="F83">
        <v>9882.5</v>
      </c>
      <c r="G83">
        <v>0</v>
      </c>
    </row>
    <row r="84" spans="1:7" ht="15" x14ac:dyDescent="0.25">
      <c r="A84" s="282" t="s">
        <v>123</v>
      </c>
      <c r="B84">
        <v>3831.5</v>
      </c>
      <c r="C84">
        <v>1093.4000000000001</v>
      </c>
      <c r="D84">
        <v>0</v>
      </c>
      <c r="E84">
        <v>0</v>
      </c>
      <c r="F84">
        <v>3615.1</v>
      </c>
      <c r="G84">
        <v>0</v>
      </c>
    </row>
    <row r="85" spans="1:7" ht="15" x14ac:dyDescent="0.25">
      <c r="A85" s="282" t="s">
        <v>62</v>
      </c>
      <c r="B85" t="s">
        <v>63</v>
      </c>
      <c r="C85" t="s">
        <v>64</v>
      </c>
      <c r="D85" t="s">
        <v>63</v>
      </c>
      <c r="E85" t="s">
        <v>63</v>
      </c>
      <c r="F85" t="s">
        <v>63</v>
      </c>
      <c r="G85" t="s">
        <v>65</v>
      </c>
    </row>
    <row r="86" spans="1:7" ht="15" x14ac:dyDescent="0.25">
      <c r="A86" s="282" t="s">
        <v>124</v>
      </c>
      <c r="B86">
        <v>8389.4</v>
      </c>
      <c r="C86">
        <v>3567.7</v>
      </c>
      <c r="D86">
        <v>51729.1</v>
      </c>
      <c r="E86">
        <v>58272.9</v>
      </c>
      <c r="F86">
        <v>13497.6</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A403-31D4-4065-8531-DC76CCCE2A29}">
  <dimension ref="A1:G89"/>
  <sheetViews>
    <sheetView workbookViewId="0">
      <selection activeCell="L23" sqref="L23"/>
    </sheetView>
  </sheetViews>
  <sheetFormatPr defaultRowHeight="13.2" x14ac:dyDescent="0.25"/>
  <cols>
    <col min="1" max="1" width="22.6640625" customWidth="1"/>
    <col min="2" max="2" width="12" customWidth="1"/>
    <col min="3" max="3" width="11.88671875" customWidth="1"/>
    <col min="4" max="4" width="16.44140625" customWidth="1"/>
    <col min="5" max="5" width="16.6640625" customWidth="1"/>
    <col min="6" max="6" width="11.5546875" customWidth="1"/>
  </cols>
  <sheetData>
    <row r="1" spans="1:7" ht="15" x14ac:dyDescent="0.25">
      <c r="A1" s="282" t="s">
        <v>47</v>
      </c>
    </row>
    <row r="2" spans="1:7" ht="15" x14ac:dyDescent="0.25">
      <c r="A2" s="282" t="s">
        <v>48</v>
      </c>
    </row>
    <row r="3" spans="1:7" ht="15" x14ac:dyDescent="0.25">
      <c r="A3" s="282" t="s">
        <v>327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46</v>
      </c>
      <c r="C12">
        <v>0</v>
      </c>
      <c r="D12">
        <v>4347.8999999999996</v>
      </c>
      <c r="E12">
        <v>4267.5</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121.5</v>
      </c>
      <c r="F14">
        <v>0</v>
      </c>
      <c r="G14">
        <v>0</v>
      </c>
    </row>
    <row r="15" spans="1:7" ht="15" x14ac:dyDescent="0.25">
      <c r="A15" s="282" t="s">
        <v>68</v>
      </c>
      <c r="B15">
        <v>0</v>
      </c>
      <c r="C15">
        <v>0</v>
      </c>
      <c r="D15">
        <v>919.7</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46</v>
      </c>
      <c r="C18">
        <v>0</v>
      </c>
      <c r="D18">
        <v>269.2</v>
      </c>
      <c r="E18">
        <v>249.1</v>
      </c>
      <c r="F18">
        <v>0</v>
      </c>
      <c r="G18">
        <v>0</v>
      </c>
    </row>
    <row r="19" spans="1:7" ht="15" x14ac:dyDescent="0.25">
      <c r="A19" s="282" t="s">
        <v>71</v>
      </c>
      <c r="B19">
        <v>0</v>
      </c>
      <c r="C19">
        <v>0</v>
      </c>
      <c r="D19">
        <v>1279</v>
      </c>
      <c r="E19">
        <v>1262.5999999999999</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468.4</v>
      </c>
      <c r="C33">
        <v>488.8</v>
      </c>
      <c r="D33">
        <v>1900.5</v>
      </c>
      <c r="E33">
        <v>1785.5</v>
      </c>
      <c r="F33">
        <v>129.80000000000001</v>
      </c>
      <c r="G33">
        <v>0</v>
      </c>
    </row>
    <row r="34" spans="1:7" ht="15" x14ac:dyDescent="0.25">
      <c r="A34" s="282" t="s">
        <v>66</v>
      </c>
    </row>
    <row r="35" spans="1:7" ht="15" x14ac:dyDescent="0.25">
      <c r="A35" s="282" t="s">
        <v>79</v>
      </c>
      <c r="B35">
        <v>183.9</v>
      </c>
      <c r="C35">
        <v>25.7</v>
      </c>
      <c r="D35">
        <v>1236.2</v>
      </c>
      <c r="E35">
        <v>1351.4</v>
      </c>
      <c r="F35">
        <v>99</v>
      </c>
      <c r="G35">
        <v>0</v>
      </c>
    </row>
    <row r="36" spans="1:7" ht="15" x14ac:dyDescent="0.25">
      <c r="A36" s="282" t="s">
        <v>66</v>
      </c>
    </row>
    <row r="37" spans="1:7" ht="15" x14ac:dyDescent="0.25">
      <c r="A37" s="282" t="s">
        <v>80</v>
      </c>
      <c r="B37">
        <v>2006.7</v>
      </c>
      <c r="C37">
        <v>751.6</v>
      </c>
      <c r="D37">
        <v>28526.5</v>
      </c>
      <c r="E37">
        <v>35026.1</v>
      </c>
      <c r="F37">
        <v>7765</v>
      </c>
      <c r="G37">
        <v>0</v>
      </c>
    </row>
    <row r="38" spans="1:7" ht="15" x14ac:dyDescent="0.25">
      <c r="A38" s="282" t="s">
        <v>66</v>
      </c>
    </row>
    <row r="39" spans="1:7" ht="15" x14ac:dyDescent="0.25">
      <c r="A39" s="282" t="s">
        <v>81</v>
      </c>
      <c r="B39">
        <v>460.7</v>
      </c>
      <c r="C39">
        <v>368.7</v>
      </c>
      <c r="D39">
        <v>5160.5</v>
      </c>
      <c r="E39">
        <v>7389.3</v>
      </c>
      <c r="F39">
        <v>432</v>
      </c>
      <c r="G39">
        <v>0</v>
      </c>
    </row>
    <row r="40" spans="1:7" ht="15" x14ac:dyDescent="0.25">
      <c r="A40" s="282" t="s">
        <v>83</v>
      </c>
      <c r="B40">
        <v>110</v>
      </c>
      <c r="C40">
        <v>55</v>
      </c>
      <c r="D40">
        <v>812.1</v>
      </c>
      <c r="E40">
        <v>768.5</v>
      </c>
      <c r="F40">
        <v>55</v>
      </c>
      <c r="G40">
        <v>0</v>
      </c>
    </row>
    <row r="41" spans="1:7" ht="15" x14ac:dyDescent="0.25">
      <c r="A41" s="282" t="s">
        <v>85</v>
      </c>
      <c r="B41">
        <v>0</v>
      </c>
      <c r="C41">
        <v>0</v>
      </c>
      <c r="D41">
        <v>0</v>
      </c>
      <c r="E41">
        <v>3</v>
      </c>
      <c r="F41">
        <v>0</v>
      </c>
      <c r="G41">
        <v>0</v>
      </c>
    </row>
    <row r="42" spans="1:7" ht="15" x14ac:dyDescent="0.25">
      <c r="A42" s="282" t="s">
        <v>86</v>
      </c>
      <c r="B42">
        <v>2.6</v>
      </c>
      <c r="C42">
        <v>0</v>
      </c>
      <c r="D42">
        <v>3.7</v>
      </c>
      <c r="E42">
        <v>0.5</v>
      </c>
      <c r="F42">
        <v>0</v>
      </c>
      <c r="G42">
        <v>0</v>
      </c>
    </row>
    <row r="43" spans="1:7" ht="15" x14ac:dyDescent="0.25">
      <c r="A43" s="282" t="s">
        <v>87</v>
      </c>
      <c r="B43">
        <v>0.3</v>
      </c>
      <c r="C43">
        <v>0.4</v>
      </c>
      <c r="D43">
        <v>0.1</v>
      </c>
      <c r="E43">
        <v>1.3</v>
      </c>
      <c r="F43">
        <v>0</v>
      </c>
      <c r="G43">
        <v>0</v>
      </c>
    </row>
    <row r="44" spans="1:7" ht="15" x14ac:dyDescent="0.25">
      <c r="A44" s="282" t="s">
        <v>88</v>
      </c>
      <c r="B44">
        <v>140.19999999999999</v>
      </c>
      <c r="C44">
        <v>174.6</v>
      </c>
      <c r="D44">
        <v>1512.4</v>
      </c>
      <c r="E44">
        <v>2076.3000000000002</v>
      </c>
      <c r="F44">
        <v>3</v>
      </c>
      <c r="G44">
        <v>0</v>
      </c>
    </row>
    <row r="45" spans="1:7" ht="15" x14ac:dyDescent="0.25">
      <c r="A45" s="282" t="s">
        <v>90</v>
      </c>
      <c r="B45">
        <v>0</v>
      </c>
      <c r="C45">
        <v>0</v>
      </c>
      <c r="D45">
        <v>0</v>
      </c>
      <c r="E45">
        <v>45.3</v>
      </c>
      <c r="F45">
        <v>0</v>
      </c>
      <c r="G45">
        <v>0</v>
      </c>
    </row>
    <row r="46" spans="1:7" ht="15" x14ac:dyDescent="0.25">
      <c r="A46" s="282" t="s">
        <v>91</v>
      </c>
      <c r="B46">
        <v>44.7</v>
      </c>
      <c r="C46">
        <v>27.2</v>
      </c>
      <c r="D46">
        <v>485.6</v>
      </c>
      <c r="E46">
        <v>621.20000000000005</v>
      </c>
      <c r="F46">
        <v>0</v>
      </c>
      <c r="G46">
        <v>0</v>
      </c>
    </row>
    <row r="47" spans="1:7" ht="15" x14ac:dyDescent="0.25">
      <c r="A47" s="282" t="s">
        <v>92</v>
      </c>
      <c r="B47">
        <v>10</v>
      </c>
      <c r="C47">
        <v>0</v>
      </c>
      <c r="D47">
        <v>30.3</v>
      </c>
      <c r="E47">
        <v>40.6</v>
      </c>
      <c r="F47">
        <v>0</v>
      </c>
      <c r="G47">
        <v>0</v>
      </c>
    </row>
    <row r="48" spans="1:7" ht="15" x14ac:dyDescent="0.25">
      <c r="A48" s="282" t="s">
        <v>93</v>
      </c>
      <c r="B48">
        <v>31.4</v>
      </c>
      <c r="C48">
        <v>27.3</v>
      </c>
      <c r="D48">
        <v>323.5</v>
      </c>
      <c r="E48">
        <v>430.3</v>
      </c>
      <c r="F48">
        <v>11</v>
      </c>
      <c r="G48">
        <v>0</v>
      </c>
    </row>
    <row r="49" spans="1:7" ht="15" x14ac:dyDescent="0.25">
      <c r="A49" s="282" t="s">
        <v>94</v>
      </c>
      <c r="B49">
        <v>6.6</v>
      </c>
      <c r="C49">
        <v>0.1</v>
      </c>
      <c r="D49">
        <v>43.2</v>
      </c>
      <c r="E49">
        <v>36.299999999999997</v>
      </c>
      <c r="F49">
        <v>0</v>
      </c>
      <c r="G49">
        <v>0</v>
      </c>
    </row>
    <row r="50" spans="1:7" ht="15" x14ac:dyDescent="0.25">
      <c r="A50" s="282" t="s">
        <v>95</v>
      </c>
      <c r="B50">
        <v>55</v>
      </c>
      <c r="C50">
        <v>0</v>
      </c>
      <c r="D50">
        <v>643.20000000000005</v>
      </c>
      <c r="E50">
        <v>887.3</v>
      </c>
      <c r="F50">
        <v>363</v>
      </c>
      <c r="G50">
        <v>0</v>
      </c>
    </row>
    <row r="51" spans="1:7" ht="15" x14ac:dyDescent="0.25">
      <c r="A51" s="282" t="s">
        <v>96</v>
      </c>
      <c r="B51">
        <v>3.3</v>
      </c>
      <c r="C51">
        <v>8.1</v>
      </c>
      <c r="D51">
        <v>66.400000000000006</v>
      </c>
      <c r="E51">
        <v>79.400000000000006</v>
      </c>
      <c r="F51">
        <v>0</v>
      </c>
      <c r="G51">
        <v>0</v>
      </c>
    </row>
    <row r="52" spans="1:7" ht="15" x14ac:dyDescent="0.25">
      <c r="A52" s="282" t="s">
        <v>98</v>
      </c>
      <c r="B52">
        <v>0</v>
      </c>
      <c r="C52">
        <v>9.6</v>
      </c>
      <c r="D52">
        <v>230.5</v>
      </c>
      <c r="E52">
        <v>256</v>
      </c>
      <c r="F52">
        <v>0</v>
      </c>
      <c r="G52">
        <v>0</v>
      </c>
    </row>
    <row r="53" spans="1:7" ht="15" x14ac:dyDescent="0.25">
      <c r="A53" s="282" t="s">
        <v>169</v>
      </c>
      <c r="B53">
        <v>0</v>
      </c>
      <c r="C53">
        <v>0.5</v>
      </c>
      <c r="D53">
        <v>0</v>
      </c>
      <c r="E53">
        <v>0</v>
      </c>
      <c r="F53">
        <v>0</v>
      </c>
      <c r="G53">
        <v>0</v>
      </c>
    </row>
    <row r="54" spans="1:7" ht="15" x14ac:dyDescent="0.25">
      <c r="A54" s="282" t="s">
        <v>99</v>
      </c>
      <c r="B54">
        <v>3.8</v>
      </c>
      <c r="C54">
        <v>0.5</v>
      </c>
      <c r="D54">
        <v>3</v>
      </c>
      <c r="E54">
        <v>19.899999999999999</v>
      </c>
      <c r="F54">
        <v>0</v>
      </c>
      <c r="G54">
        <v>0</v>
      </c>
    </row>
    <row r="55" spans="1:7" ht="15" x14ac:dyDescent="0.25">
      <c r="A55" s="282" t="s">
        <v>100</v>
      </c>
      <c r="B55">
        <v>21.7</v>
      </c>
      <c r="C55">
        <v>20.6</v>
      </c>
      <c r="D55">
        <v>567.1</v>
      </c>
      <c r="E55">
        <v>1193.4000000000001</v>
      </c>
      <c r="F55">
        <v>0</v>
      </c>
      <c r="G55">
        <v>0</v>
      </c>
    </row>
    <row r="56" spans="1:7" ht="15" x14ac:dyDescent="0.25">
      <c r="A56" s="282" t="s">
        <v>101</v>
      </c>
      <c r="B56">
        <v>31.1</v>
      </c>
      <c r="C56">
        <v>44.9</v>
      </c>
      <c r="D56">
        <v>439.5</v>
      </c>
      <c r="E56">
        <v>930.1</v>
      </c>
      <c r="F56">
        <v>0</v>
      </c>
      <c r="G56">
        <v>0</v>
      </c>
    </row>
    <row r="57" spans="1:7" ht="15" x14ac:dyDescent="0.25">
      <c r="A57" s="282" t="s">
        <v>66</v>
      </c>
    </row>
    <row r="58" spans="1:7" ht="15" x14ac:dyDescent="0.25">
      <c r="A58" s="282" t="s">
        <v>102</v>
      </c>
      <c r="B58">
        <v>413.1</v>
      </c>
      <c r="C58">
        <v>0.2</v>
      </c>
      <c r="D58">
        <v>4292</v>
      </c>
      <c r="E58">
        <v>3179.8</v>
      </c>
      <c r="F58">
        <v>312</v>
      </c>
      <c r="G58">
        <v>0</v>
      </c>
    </row>
    <row r="59" spans="1:7" ht="15" x14ac:dyDescent="0.25">
      <c r="A59" s="282" t="s">
        <v>103</v>
      </c>
      <c r="B59">
        <v>126</v>
      </c>
      <c r="C59">
        <v>0</v>
      </c>
      <c r="D59">
        <v>131.1</v>
      </c>
      <c r="E59">
        <v>108</v>
      </c>
      <c r="F59">
        <v>84</v>
      </c>
      <c r="G59">
        <v>0</v>
      </c>
    </row>
    <row r="60" spans="1:7" ht="15" x14ac:dyDescent="0.25">
      <c r="A60" s="282" t="s">
        <v>104</v>
      </c>
      <c r="B60">
        <v>282</v>
      </c>
      <c r="C60">
        <v>0</v>
      </c>
      <c r="D60">
        <v>3807.6</v>
      </c>
      <c r="E60">
        <v>2777.4</v>
      </c>
      <c r="F60">
        <v>228</v>
      </c>
      <c r="G60">
        <v>0</v>
      </c>
    </row>
    <row r="61" spans="1:7" ht="15" x14ac:dyDescent="0.25">
      <c r="A61" s="282" t="s">
        <v>257</v>
      </c>
      <c r="B61">
        <v>0.1</v>
      </c>
      <c r="C61" t="s">
        <v>84</v>
      </c>
      <c r="D61">
        <v>0.4</v>
      </c>
      <c r="E61">
        <v>0.3</v>
      </c>
      <c r="F61">
        <v>0</v>
      </c>
      <c r="G61">
        <v>0</v>
      </c>
    </row>
    <row r="62" spans="1:7" ht="15" x14ac:dyDescent="0.25">
      <c r="A62" s="282" t="s">
        <v>105</v>
      </c>
      <c r="B62">
        <v>5</v>
      </c>
      <c r="C62">
        <v>0</v>
      </c>
      <c r="D62">
        <v>46.4</v>
      </c>
      <c r="E62">
        <v>17.2</v>
      </c>
      <c r="F62">
        <v>0</v>
      </c>
      <c r="G62">
        <v>0</v>
      </c>
    </row>
    <row r="63" spans="1:7" ht="15" x14ac:dyDescent="0.25">
      <c r="A63" s="282" t="s">
        <v>258</v>
      </c>
      <c r="B63">
        <v>0</v>
      </c>
      <c r="C63">
        <v>0.1</v>
      </c>
      <c r="D63">
        <v>0.1</v>
      </c>
      <c r="E63">
        <v>0.2</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1328.5</v>
      </c>
      <c r="C67">
        <v>901.6</v>
      </c>
      <c r="D67">
        <v>5303.1</v>
      </c>
      <c r="E67">
        <v>5101.8999999999996</v>
      </c>
      <c r="F67">
        <v>799.1</v>
      </c>
      <c r="G67">
        <v>0</v>
      </c>
    </row>
    <row r="68" spans="1:7" ht="15" x14ac:dyDescent="0.25">
      <c r="A68" s="282" t="s">
        <v>109</v>
      </c>
      <c r="B68">
        <v>6.5</v>
      </c>
      <c r="C68">
        <v>7</v>
      </c>
      <c r="D68">
        <v>21.4</v>
      </c>
      <c r="E68">
        <v>16.3</v>
      </c>
      <c r="F68">
        <v>0</v>
      </c>
      <c r="G68">
        <v>0</v>
      </c>
    </row>
    <row r="69" spans="1:7" ht="15" x14ac:dyDescent="0.25">
      <c r="A69" s="282" t="s">
        <v>110</v>
      </c>
      <c r="B69">
        <v>0</v>
      </c>
      <c r="C69">
        <v>0</v>
      </c>
      <c r="D69">
        <v>0</v>
      </c>
      <c r="E69">
        <v>30.5</v>
      </c>
      <c r="F69">
        <v>0</v>
      </c>
      <c r="G69">
        <v>0</v>
      </c>
    </row>
    <row r="70" spans="1:7" ht="15" x14ac:dyDescent="0.25">
      <c r="A70" s="282" t="s">
        <v>111</v>
      </c>
      <c r="B70">
        <v>72.400000000000006</v>
      </c>
      <c r="C70">
        <v>58.5</v>
      </c>
      <c r="D70">
        <v>237.3</v>
      </c>
      <c r="E70">
        <v>226.1</v>
      </c>
      <c r="F70">
        <v>75.5</v>
      </c>
      <c r="G70">
        <v>0</v>
      </c>
    </row>
    <row r="71" spans="1:7" ht="15" x14ac:dyDescent="0.25">
      <c r="A71" s="282" t="s">
        <v>112</v>
      </c>
      <c r="B71">
        <v>60.7</v>
      </c>
      <c r="C71">
        <v>60.2</v>
      </c>
      <c r="D71">
        <v>112.8</v>
      </c>
      <c r="E71">
        <v>149.9</v>
      </c>
      <c r="F71">
        <v>3.5</v>
      </c>
      <c r="G71">
        <v>0</v>
      </c>
    </row>
    <row r="72" spans="1:7" ht="15" x14ac:dyDescent="0.25">
      <c r="A72" s="282" t="s">
        <v>259</v>
      </c>
      <c r="B72">
        <v>0</v>
      </c>
      <c r="C72">
        <v>0</v>
      </c>
      <c r="D72">
        <v>7.7</v>
      </c>
      <c r="E72">
        <v>9.8000000000000007</v>
      </c>
      <c r="F72">
        <v>0</v>
      </c>
      <c r="G72">
        <v>0</v>
      </c>
    </row>
    <row r="73" spans="1:7" ht="15" x14ac:dyDescent="0.25">
      <c r="A73" s="282" t="s">
        <v>113</v>
      </c>
      <c r="B73">
        <v>61.3</v>
      </c>
      <c r="C73">
        <v>25.6</v>
      </c>
      <c r="D73">
        <v>353.2</v>
      </c>
      <c r="E73">
        <v>377.1</v>
      </c>
      <c r="F73">
        <v>14</v>
      </c>
      <c r="G73">
        <v>0</v>
      </c>
    </row>
    <row r="74" spans="1:7" ht="15" x14ac:dyDescent="0.25">
      <c r="A74" s="282" t="s">
        <v>114</v>
      </c>
      <c r="B74">
        <v>25.6</v>
      </c>
      <c r="C74">
        <v>4</v>
      </c>
      <c r="D74">
        <v>16</v>
      </c>
      <c r="E74">
        <v>15.4</v>
      </c>
      <c r="F74">
        <v>0</v>
      </c>
      <c r="G74">
        <v>0</v>
      </c>
    </row>
    <row r="75" spans="1:7" ht="15" x14ac:dyDescent="0.25">
      <c r="A75" s="282" t="s">
        <v>115</v>
      </c>
      <c r="B75">
        <v>4</v>
      </c>
      <c r="C75">
        <v>6.1</v>
      </c>
      <c r="D75">
        <v>33.4</v>
      </c>
      <c r="E75">
        <v>20.9</v>
      </c>
      <c r="F75">
        <v>0</v>
      </c>
      <c r="G75">
        <v>0</v>
      </c>
    </row>
    <row r="76" spans="1:7" ht="15" x14ac:dyDescent="0.25">
      <c r="A76" s="282" t="s">
        <v>116</v>
      </c>
      <c r="B76">
        <v>6.8</v>
      </c>
      <c r="C76">
        <v>1.6</v>
      </c>
      <c r="D76">
        <v>1.3</v>
      </c>
      <c r="E76">
        <v>7.1</v>
      </c>
      <c r="F76">
        <v>0</v>
      </c>
      <c r="G76">
        <v>0</v>
      </c>
    </row>
    <row r="77" spans="1:7" ht="15" x14ac:dyDescent="0.25">
      <c r="A77" s="282" t="s">
        <v>117</v>
      </c>
      <c r="B77">
        <v>1066.3</v>
      </c>
      <c r="C77">
        <v>721</v>
      </c>
      <c r="D77">
        <v>4256.3</v>
      </c>
      <c r="E77">
        <v>4018.5</v>
      </c>
      <c r="F77">
        <v>699.8</v>
      </c>
      <c r="G77">
        <v>0</v>
      </c>
    </row>
    <row r="78" spans="1:7" ht="15" x14ac:dyDescent="0.25">
      <c r="A78" s="282" t="s">
        <v>118</v>
      </c>
      <c r="B78">
        <v>12</v>
      </c>
      <c r="C78">
        <v>17.3</v>
      </c>
      <c r="D78">
        <v>23.7</v>
      </c>
      <c r="E78">
        <v>23</v>
      </c>
      <c r="F78">
        <v>6.3</v>
      </c>
      <c r="G78">
        <v>0</v>
      </c>
    </row>
    <row r="79" spans="1:7" ht="15" x14ac:dyDescent="0.25">
      <c r="A79" s="282" t="s">
        <v>119</v>
      </c>
      <c r="B79">
        <v>0</v>
      </c>
      <c r="C79">
        <v>0</v>
      </c>
      <c r="D79">
        <v>153</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13</v>
      </c>
      <c r="C81">
        <v>0.3</v>
      </c>
      <c r="D81">
        <v>86.9</v>
      </c>
      <c r="E81">
        <v>44</v>
      </c>
      <c r="F81">
        <v>0</v>
      </c>
      <c r="G81">
        <v>0</v>
      </c>
    </row>
    <row r="82" spans="1:7" ht="15" x14ac:dyDescent="0.25">
      <c r="A82" s="282" t="s">
        <v>62</v>
      </c>
      <c r="B82" t="s">
        <v>63</v>
      </c>
      <c r="C82" t="s">
        <v>64</v>
      </c>
      <c r="D82" t="s">
        <v>63</v>
      </c>
      <c r="E82" t="s">
        <v>63</v>
      </c>
      <c r="F82" t="s">
        <v>63</v>
      </c>
      <c r="G82" t="s">
        <v>65</v>
      </c>
    </row>
    <row r="83" spans="1:7" ht="15" x14ac:dyDescent="0.25">
      <c r="A83" s="282" t="s">
        <v>122</v>
      </c>
      <c r="B83">
        <v>4907.3</v>
      </c>
      <c r="C83">
        <v>2536.4</v>
      </c>
      <c r="D83">
        <v>51211.4</v>
      </c>
      <c r="E83">
        <v>58124.4</v>
      </c>
      <c r="F83">
        <v>9824.9</v>
      </c>
      <c r="G83">
        <v>0</v>
      </c>
    </row>
    <row r="84" spans="1:7" ht="15" x14ac:dyDescent="0.25">
      <c r="A84" s="282" t="s">
        <v>123</v>
      </c>
      <c r="B84">
        <v>4119.8999999999996</v>
      </c>
      <c r="C84">
        <v>1087</v>
      </c>
      <c r="D84">
        <v>0</v>
      </c>
      <c r="E84">
        <v>0</v>
      </c>
      <c r="F84">
        <v>3545.1</v>
      </c>
      <c r="G84">
        <v>0</v>
      </c>
    </row>
    <row r="85" spans="1:7" ht="15" x14ac:dyDescent="0.25">
      <c r="A85" s="282" t="s">
        <v>62</v>
      </c>
      <c r="B85" t="s">
        <v>63</v>
      </c>
      <c r="C85" t="s">
        <v>64</v>
      </c>
      <c r="D85" t="s">
        <v>63</v>
      </c>
      <c r="E85" t="s">
        <v>63</v>
      </c>
      <c r="F85" t="s">
        <v>63</v>
      </c>
      <c r="G85" t="s">
        <v>65</v>
      </c>
    </row>
    <row r="86" spans="1:7" ht="15" x14ac:dyDescent="0.25">
      <c r="A86" s="282" t="s">
        <v>124</v>
      </c>
      <c r="B86">
        <v>9027.2000000000007</v>
      </c>
      <c r="C86">
        <v>3623.4</v>
      </c>
      <c r="D86">
        <v>51211.4</v>
      </c>
      <c r="E86">
        <v>58124.4</v>
      </c>
      <c r="F86">
        <v>13370</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B386-8F7D-4946-9F3C-19EE5FE1E4AB}">
  <dimension ref="A1:G89"/>
  <sheetViews>
    <sheetView topLeftCell="A40" workbookViewId="0">
      <selection activeCell="C17" sqref="C17"/>
    </sheetView>
  </sheetViews>
  <sheetFormatPr defaultRowHeight="13.2" x14ac:dyDescent="0.25"/>
  <cols>
    <col min="1" max="1" width="22.88671875" customWidth="1"/>
    <col min="2" max="2" width="11.109375" customWidth="1"/>
    <col min="3" max="3" width="10.6640625" customWidth="1"/>
    <col min="4" max="4" width="11.33203125" customWidth="1"/>
    <col min="5" max="5" width="13" customWidth="1"/>
    <col min="6" max="6" width="12.5546875" customWidth="1"/>
  </cols>
  <sheetData>
    <row r="1" spans="1:7" ht="15" x14ac:dyDescent="0.25">
      <c r="A1" s="282" t="s">
        <v>47</v>
      </c>
    </row>
    <row r="2" spans="1:7" ht="15" x14ac:dyDescent="0.25">
      <c r="A2" s="282" t="s">
        <v>48</v>
      </c>
    </row>
    <row r="3" spans="1:7" ht="15" x14ac:dyDescent="0.25">
      <c r="A3" s="282" t="s">
        <v>328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46</v>
      </c>
      <c r="C12">
        <v>0</v>
      </c>
      <c r="D12">
        <v>4347.8999999999996</v>
      </c>
      <c r="E12">
        <v>4267.5</v>
      </c>
      <c r="F12">
        <v>257</v>
      </c>
      <c r="G12">
        <v>0</v>
      </c>
    </row>
    <row r="13" spans="1:7" ht="15" x14ac:dyDescent="0.25">
      <c r="A13" s="282" t="s">
        <v>253</v>
      </c>
      <c r="B13">
        <v>0</v>
      </c>
      <c r="C13">
        <v>0</v>
      </c>
      <c r="D13">
        <v>21.2</v>
      </c>
      <c r="E13">
        <v>27.7</v>
      </c>
      <c r="F13">
        <v>0</v>
      </c>
      <c r="G13">
        <v>0</v>
      </c>
    </row>
    <row r="14" spans="1:7" ht="15" x14ac:dyDescent="0.25">
      <c r="A14" s="282" t="s">
        <v>254</v>
      </c>
      <c r="B14">
        <v>0</v>
      </c>
      <c r="C14">
        <v>0</v>
      </c>
      <c r="D14">
        <v>23.6</v>
      </c>
      <c r="E14">
        <v>121.5</v>
      </c>
      <c r="F14">
        <v>0</v>
      </c>
      <c r="G14">
        <v>0</v>
      </c>
    </row>
    <row r="15" spans="1:7" ht="15" x14ac:dyDescent="0.25">
      <c r="A15" s="282" t="s">
        <v>68</v>
      </c>
      <c r="B15">
        <v>0</v>
      </c>
      <c r="C15">
        <v>0</v>
      </c>
      <c r="D15">
        <v>851.3</v>
      </c>
      <c r="E15">
        <v>1034.4000000000001</v>
      </c>
      <c r="F15">
        <v>0</v>
      </c>
      <c r="G15">
        <v>0</v>
      </c>
    </row>
    <row r="16" spans="1:7" ht="15" x14ac:dyDescent="0.25">
      <c r="A16" s="282" t="s">
        <v>69</v>
      </c>
      <c r="B16">
        <v>0</v>
      </c>
      <c r="C16">
        <v>0</v>
      </c>
      <c r="D16">
        <v>39.1</v>
      </c>
      <c r="E16">
        <v>75.8</v>
      </c>
      <c r="F16">
        <v>0</v>
      </c>
      <c r="G16">
        <v>0</v>
      </c>
    </row>
    <row r="17" spans="1:7" ht="15" x14ac:dyDescent="0.25">
      <c r="A17" s="282" t="s">
        <v>255</v>
      </c>
      <c r="B17">
        <v>0</v>
      </c>
      <c r="C17">
        <v>0</v>
      </c>
      <c r="D17">
        <v>8.1</v>
      </c>
      <c r="E17">
        <v>10.6</v>
      </c>
      <c r="F17">
        <v>0</v>
      </c>
      <c r="G17">
        <v>0</v>
      </c>
    </row>
    <row r="18" spans="1:7" ht="15" x14ac:dyDescent="0.25">
      <c r="A18" s="282" t="s">
        <v>70</v>
      </c>
      <c r="B18">
        <v>46</v>
      </c>
      <c r="C18">
        <v>0</v>
      </c>
      <c r="D18">
        <v>269.2</v>
      </c>
      <c r="E18">
        <v>249.1</v>
      </c>
      <c r="F18">
        <v>0</v>
      </c>
      <c r="G18">
        <v>0</v>
      </c>
    </row>
    <row r="19" spans="1:7" ht="15" x14ac:dyDescent="0.25">
      <c r="A19" s="282" t="s">
        <v>71</v>
      </c>
      <c r="B19">
        <v>0</v>
      </c>
      <c r="C19">
        <v>0</v>
      </c>
      <c r="D19">
        <v>1347.4</v>
      </c>
      <c r="E19">
        <v>1262.5999999999999</v>
      </c>
      <c r="F19">
        <v>66</v>
      </c>
      <c r="G19">
        <v>0</v>
      </c>
    </row>
    <row r="20" spans="1:7" ht="15" x14ac:dyDescent="0.25">
      <c r="A20" s="282" t="s">
        <v>72</v>
      </c>
      <c r="B20">
        <v>0</v>
      </c>
      <c r="C20">
        <v>0</v>
      </c>
      <c r="D20">
        <v>291.8</v>
      </c>
      <c r="E20">
        <v>366.3</v>
      </c>
      <c r="F20">
        <v>0</v>
      </c>
      <c r="G20">
        <v>0</v>
      </c>
    </row>
    <row r="21" spans="1:7" ht="15" x14ac:dyDescent="0.25">
      <c r="A21" s="282" t="s">
        <v>256</v>
      </c>
      <c r="B21">
        <v>0</v>
      </c>
      <c r="C21">
        <v>0</v>
      </c>
      <c r="D21">
        <v>35</v>
      </c>
      <c r="E21">
        <v>25</v>
      </c>
      <c r="F21">
        <v>0</v>
      </c>
      <c r="G21">
        <v>0</v>
      </c>
    </row>
    <row r="22" spans="1:7" ht="15" x14ac:dyDescent="0.25">
      <c r="A22" s="282" t="s">
        <v>73</v>
      </c>
      <c r="B22">
        <v>0</v>
      </c>
      <c r="C22">
        <v>0</v>
      </c>
      <c r="D22">
        <v>1273.0999999999999</v>
      </c>
      <c r="E22">
        <v>990.6</v>
      </c>
      <c r="F22">
        <v>131</v>
      </c>
      <c r="G22">
        <v>0</v>
      </c>
    </row>
    <row r="23" spans="1:7" ht="15" x14ac:dyDescent="0.25">
      <c r="A23" s="282" t="s">
        <v>74</v>
      </c>
      <c r="B23">
        <v>0</v>
      </c>
      <c r="C23">
        <v>0</v>
      </c>
      <c r="D23">
        <v>188</v>
      </c>
      <c r="E23">
        <v>103.9</v>
      </c>
      <c r="F23">
        <v>60</v>
      </c>
      <c r="G23">
        <v>0</v>
      </c>
    </row>
    <row r="24" spans="1:7" ht="15" x14ac:dyDescent="0.25">
      <c r="A24" s="282" t="s">
        <v>66</v>
      </c>
    </row>
    <row r="25" spans="1:7" ht="15" x14ac:dyDescent="0.25">
      <c r="A25" s="282" t="s">
        <v>75</v>
      </c>
      <c r="B25">
        <v>0</v>
      </c>
      <c r="C25">
        <v>0</v>
      </c>
      <c r="D25">
        <v>433.6</v>
      </c>
      <c r="E25">
        <v>23</v>
      </c>
      <c r="F25">
        <v>31</v>
      </c>
      <c r="G25">
        <v>0</v>
      </c>
    </row>
    <row r="26" spans="1:7" ht="15" x14ac:dyDescent="0.25">
      <c r="A26" s="282" t="s">
        <v>76</v>
      </c>
      <c r="B26">
        <v>0</v>
      </c>
      <c r="C26">
        <v>0</v>
      </c>
      <c r="D26">
        <v>0</v>
      </c>
      <c r="E26">
        <v>0</v>
      </c>
      <c r="F26">
        <v>31</v>
      </c>
      <c r="G26">
        <v>0</v>
      </c>
    </row>
    <row r="27" spans="1:7" ht="15" x14ac:dyDescent="0.25">
      <c r="A27" s="282" t="s">
        <v>77</v>
      </c>
      <c r="B27">
        <v>0</v>
      </c>
      <c r="C27">
        <v>0</v>
      </c>
      <c r="D27">
        <v>433.6</v>
      </c>
      <c r="E27">
        <v>23</v>
      </c>
      <c r="F27">
        <v>0</v>
      </c>
      <c r="G27">
        <v>0</v>
      </c>
    </row>
    <row r="28" spans="1:7" ht="15" x14ac:dyDescent="0.25">
      <c r="A28" s="282" t="s">
        <v>66</v>
      </c>
    </row>
    <row r="29" spans="1:7" ht="15" x14ac:dyDescent="0.25">
      <c r="A29" s="282" t="s">
        <v>167</v>
      </c>
      <c r="B29">
        <v>0</v>
      </c>
      <c r="C29">
        <v>0</v>
      </c>
      <c r="D29">
        <v>11.1</v>
      </c>
      <c r="E29" t="s">
        <v>84</v>
      </c>
      <c r="F29">
        <v>0</v>
      </c>
      <c r="G29">
        <v>0</v>
      </c>
    </row>
    <row r="30" spans="1:7" ht="15" x14ac:dyDescent="0.25">
      <c r="A30" s="282" t="s">
        <v>168</v>
      </c>
      <c r="B30">
        <v>0</v>
      </c>
      <c r="C30">
        <v>0</v>
      </c>
      <c r="D30">
        <v>11.1</v>
      </c>
      <c r="E30">
        <v>0</v>
      </c>
      <c r="F30">
        <v>0</v>
      </c>
      <c r="G30">
        <v>0</v>
      </c>
    </row>
    <row r="31" spans="1:7" ht="15" x14ac:dyDescent="0.25">
      <c r="A31" s="282" t="s">
        <v>317</v>
      </c>
      <c r="B31">
        <v>0</v>
      </c>
      <c r="C31">
        <v>0</v>
      </c>
      <c r="D31">
        <v>0</v>
      </c>
      <c r="E31" t="s">
        <v>84</v>
      </c>
      <c r="F31">
        <v>0</v>
      </c>
      <c r="G31">
        <v>0</v>
      </c>
    </row>
    <row r="32" spans="1:7" ht="15" x14ac:dyDescent="0.25">
      <c r="A32" s="282" t="s">
        <v>66</v>
      </c>
    </row>
    <row r="33" spans="1:7" ht="15" x14ac:dyDescent="0.25">
      <c r="A33" s="282" t="s">
        <v>78</v>
      </c>
      <c r="B33">
        <v>463.5</v>
      </c>
      <c r="C33">
        <v>458.3</v>
      </c>
      <c r="D33">
        <v>1897.8</v>
      </c>
      <c r="E33">
        <v>1732.2</v>
      </c>
      <c r="F33">
        <v>104.8</v>
      </c>
      <c r="G33">
        <v>0</v>
      </c>
    </row>
    <row r="34" spans="1:7" ht="15" x14ac:dyDescent="0.25">
      <c r="A34" s="282" t="s">
        <v>66</v>
      </c>
    </row>
    <row r="35" spans="1:7" ht="15" x14ac:dyDescent="0.25">
      <c r="A35" s="282" t="s">
        <v>79</v>
      </c>
      <c r="B35">
        <v>194.2</v>
      </c>
      <c r="C35">
        <v>24.5</v>
      </c>
      <c r="D35">
        <v>1225.0999999999999</v>
      </c>
      <c r="E35">
        <v>1350.2</v>
      </c>
      <c r="F35">
        <v>99</v>
      </c>
      <c r="G35">
        <v>0</v>
      </c>
    </row>
    <row r="36" spans="1:7" ht="15" x14ac:dyDescent="0.25">
      <c r="A36" s="282" t="s">
        <v>66</v>
      </c>
    </row>
    <row r="37" spans="1:7" ht="15" x14ac:dyDescent="0.25">
      <c r="A37" s="282" t="s">
        <v>80</v>
      </c>
      <c r="B37">
        <v>2073.6</v>
      </c>
      <c r="C37">
        <v>690.5</v>
      </c>
      <c r="D37">
        <v>28453.3</v>
      </c>
      <c r="E37">
        <v>35021.199999999997</v>
      </c>
      <c r="F37">
        <v>7699</v>
      </c>
      <c r="G37">
        <v>0</v>
      </c>
    </row>
    <row r="38" spans="1:7" ht="15" x14ac:dyDescent="0.25">
      <c r="A38" s="282" t="s">
        <v>66</v>
      </c>
    </row>
    <row r="39" spans="1:7" ht="15" x14ac:dyDescent="0.25">
      <c r="A39" s="282" t="s">
        <v>81</v>
      </c>
      <c r="B39">
        <v>534.5</v>
      </c>
      <c r="C39">
        <v>389</v>
      </c>
      <c r="D39">
        <v>5081.8999999999996</v>
      </c>
      <c r="E39">
        <v>7284.7</v>
      </c>
      <c r="F39">
        <v>432</v>
      </c>
      <c r="G39">
        <v>0</v>
      </c>
    </row>
    <row r="40" spans="1:7" ht="15" x14ac:dyDescent="0.25">
      <c r="A40" s="282" t="s">
        <v>83</v>
      </c>
      <c r="B40">
        <v>110</v>
      </c>
      <c r="C40">
        <v>55</v>
      </c>
      <c r="D40">
        <v>812.1</v>
      </c>
      <c r="E40">
        <v>768.5</v>
      </c>
      <c r="F40">
        <v>55</v>
      </c>
      <c r="G40">
        <v>0</v>
      </c>
    </row>
    <row r="41" spans="1:7" ht="15" x14ac:dyDescent="0.25">
      <c r="A41" s="282" t="s">
        <v>85</v>
      </c>
      <c r="B41">
        <v>0</v>
      </c>
      <c r="C41">
        <v>0</v>
      </c>
      <c r="D41">
        <v>0</v>
      </c>
      <c r="E41">
        <v>3</v>
      </c>
      <c r="F41">
        <v>0</v>
      </c>
      <c r="G41">
        <v>0</v>
      </c>
    </row>
    <row r="42" spans="1:7" ht="15" x14ac:dyDescent="0.25">
      <c r="A42" s="282" t="s">
        <v>86</v>
      </c>
      <c r="B42">
        <v>2.7</v>
      </c>
      <c r="C42">
        <v>0</v>
      </c>
      <c r="D42">
        <v>3.6</v>
      </c>
      <c r="E42">
        <v>0.5</v>
      </c>
      <c r="F42">
        <v>0</v>
      </c>
      <c r="G42">
        <v>0</v>
      </c>
    </row>
    <row r="43" spans="1:7" ht="15" x14ac:dyDescent="0.25">
      <c r="A43" s="282" t="s">
        <v>87</v>
      </c>
      <c r="B43">
        <v>0.3</v>
      </c>
      <c r="C43">
        <v>0.4</v>
      </c>
      <c r="D43">
        <v>0.1</v>
      </c>
      <c r="E43">
        <v>1.3</v>
      </c>
      <c r="F43">
        <v>0</v>
      </c>
      <c r="G43">
        <v>0</v>
      </c>
    </row>
    <row r="44" spans="1:7" ht="15" x14ac:dyDescent="0.25">
      <c r="A44" s="282" t="s">
        <v>88</v>
      </c>
      <c r="B44">
        <v>144.4</v>
      </c>
      <c r="C44">
        <v>196.7</v>
      </c>
      <c r="D44">
        <v>1508</v>
      </c>
      <c r="E44">
        <v>1987.9</v>
      </c>
      <c r="F44">
        <v>3</v>
      </c>
      <c r="G44">
        <v>0</v>
      </c>
    </row>
    <row r="45" spans="1:7" ht="15" x14ac:dyDescent="0.25">
      <c r="A45" s="282" t="s">
        <v>90</v>
      </c>
      <c r="B45">
        <v>0</v>
      </c>
      <c r="C45">
        <v>0</v>
      </c>
      <c r="D45">
        <v>0</v>
      </c>
      <c r="E45">
        <v>45.3</v>
      </c>
      <c r="F45">
        <v>0</v>
      </c>
      <c r="G45">
        <v>0</v>
      </c>
    </row>
    <row r="46" spans="1:7" ht="15" x14ac:dyDescent="0.25">
      <c r="A46" s="282" t="s">
        <v>91</v>
      </c>
      <c r="B46">
        <v>44.9</v>
      </c>
      <c r="C46">
        <v>30.2</v>
      </c>
      <c r="D46">
        <v>485.5</v>
      </c>
      <c r="E46">
        <v>618.20000000000005</v>
      </c>
      <c r="F46">
        <v>0</v>
      </c>
      <c r="G46">
        <v>0</v>
      </c>
    </row>
    <row r="47" spans="1:7" ht="15" x14ac:dyDescent="0.25">
      <c r="A47" s="282" t="s">
        <v>92</v>
      </c>
      <c r="B47">
        <v>10</v>
      </c>
      <c r="C47">
        <v>0</v>
      </c>
      <c r="D47">
        <v>30.3</v>
      </c>
      <c r="E47">
        <v>40.6</v>
      </c>
      <c r="F47">
        <v>0</v>
      </c>
      <c r="G47">
        <v>0</v>
      </c>
    </row>
    <row r="48" spans="1:7" ht="15" x14ac:dyDescent="0.25">
      <c r="A48" s="282" t="s">
        <v>93</v>
      </c>
      <c r="B48">
        <v>35</v>
      </c>
      <c r="C48">
        <v>20</v>
      </c>
      <c r="D48">
        <v>319.89999999999998</v>
      </c>
      <c r="E48">
        <v>428.3</v>
      </c>
      <c r="F48">
        <v>11</v>
      </c>
      <c r="G48">
        <v>0</v>
      </c>
    </row>
    <row r="49" spans="1:7" ht="15" x14ac:dyDescent="0.25">
      <c r="A49" s="282" t="s">
        <v>94</v>
      </c>
      <c r="B49">
        <v>6.6</v>
      </c>
      <c r="C49">
        <v>0.1</v>
      </c>
      <c r="D49">
        <v>43.2</v>
      </c>
      <c r="E49">
        <v>36.299999999999997</v>
      </c>
      <c r="F49">
        <v>0</v>
      </c>
      <c r="G49">
        <v>0</v>
      </c>
    </row>
    <row r="50" spans="1:7" ht="15" x14ac:dyDescent="0.25">
      <c r="A50" s="282" t="s">
        <v>95</v>
      </c>
      <c r="B50">
        <v>110</v>
      </c>
      <c r="C50">
        <v>0</v>
      </c>
      <c r="D50">
        <v>585</v>
      </c>
      <c r="E50">
        <v>887.3</v>
      </c>
      <c r="F50">
        <v>363</v>
      </c>
      <c r="G50">
        <v>0</v>
      </c>
    </row>
    <row r="51" spans="1:7" ht="15" x14ac:dyDescent="0.25">
      <c r="A51" s="282" t="s">
        <v>96</v>
      </c>
      <c r="B51">
        <v>13.3</v>
      </c>
      <c r="C51">
        <v>9.6999999999999993</v>
      </c>
      <c r="D51">
        <v>55.6</v>
      </c>
      <c r="E51">
        <v>77.8</v>
      </c>
      <c r="F51">
        <v>0</v>
      </c>
      <c r="G51">
        <v>0</v>
      </c>
    </row>
    <row r="52" spans="1:7" ht="15" x14ac:dyDescent="0.25">
      <c r="A52" s="282" t="s">
        <v>98</v>
      </c>
      <c r="B52">
        <v>0</v>
      </c>
      <c r="C52">
        <v>9.6</v>
      </c>
      <c r="D52">
        <v>230.5</v>
      </c>
      <c r="E52">
        <v>256</v>
      </c>
      <c r="F52">
        <v>0</v>
      </c>
      <c r="G52">
        <v>0</v>
      </c>
    </row>
    <row r="53" spans="1:7" ht="15" x14ac:dyDescent="0.25">
      <c r="A53" s="282" t="s">
        <v>169</v>
      </c>
      <c r="B53">
        <v>0</v>
      </c>
      <c r="C53">
        <v>0.5</v>
      </c>
      <c r="D53">
        <v>0</v>
      </c>
      <c r="E53">
        <v>0</v>
      </c>
      <c r="F53">
        <v>0</v>
      </c>
      <c r="G53">
        <v>0</v>
      </c>
    </row>
    <row r="54" spans="1:7" ht="15" x14ac:dyDescent="0.25">
      <c r="A54" s="282" t="s">
        <v>99</v>
      </c>
      <c r="B54">
        <v>3.9</v>
      </c>
      <c r="C54">
        <v>0.5</v>
      </c>
      <c r="D54">
        <v>2.9</v>
      </c>
      <c r="E54">
        <v>19.899999999999999</v>
      </c>
      <c r="F54">
        <v>0</v>
      </c>
      <c r="G54">
        <v>0</v>
      </c>
    </row>
    <row r="55" spans="1:7" ht="15" x14ac:dyDescent="0.25">
      <c r="A55" s="282" t="s">
        <v>100</v>
      </c>
      <c r="B55">
        <v>22.5</v>
      </c>
      <c r="C55">
        <v>22</v>
      </c>
      <c r="D55">
        <v>566.29999999999995</v>
      </c>
      <c r="E55">
        <v>1191.9000000000001</v>
      </c>
      <c r="F55">
        <v>0</v>
      </c>
      <c r="G55">
        <v>0</v>
      </c>
    </row>
    <row r="56" spans="1:7" ht="15" x14ac:dyDescent="0.25">
      <c r="A56" s="282" t="s">
        <v>101</v>
      </c>
      <c r="B56">
        <v>31</v>
      </c>
      <c r="C56">
        <v>44.2</v>
      </c>
      <c r="D56">
        <v>439</v>
      </c>
      <c r="E56">
        <v>921.9</v>
      </c>
      <c r="F56">
        <v>0</v>
      </c>
      <c r="G56">
        <v>0</v>
      </c>
    </row>
    <row r="57" spans="1:7" ht="15" x14ac:dyDescent="0.25">
      <c r="A57" s="282" t="s">
        <v>66</v>
      </c>
    </row>
    <row r="58" spans="1:7" ht="15" x14ac:dyDescent="0.25">
      <c r="A58" s="282" t="s">
        <v>102</v>
      </c>
      <c r="B58">
        <v>517.1</v>
      </c>
      <c r="C58">
        <v>0.2</v>
      </c>
      <c r="D58">
        <v>4186.8</v>
      </c>
      <c r="E58">
        <v>3179.7</v>
      </c>
      <c r="F58">
        <v>312</v>
      </c>
      <c r="G58">
        <v>0</v>
      </c>
    </row>
    <row r="59" spans="1:7" ht="15" x14ac:dyDescent="0.25">
      <c r="A59" s="282" t="s">
        <v>103</v>
      </c>
      <c r="B59">
        <v>126</v>
      </c>
      <c r="C59">
        <v>0</v>
      </c>
      <c r="D59">
        <v>131.1</v>
      </c>
      <c r="E59">
        <v>108</v>
      </c>
      <c r="F59">
        <v>84</v>
      </c>
      <c r="G59">
        <v>0</v>
      </c>
    </row>
    <row r="60" spans="1:7" ht="15" x14ac:dyDescent="0.25">
      <c r="A60" s="282" t="s">
        <v>104</v>
      </c>
      <c r="B60">
        <v>386</v>
      </c>
      <c r="C60">
        <v>0</v>
      </c>
      <c r="D60">
        <v>3702.4</v>
      </c>
      <c r="E60">
        <v>2777.4</v>
      </c>
      <c r="F60">
        <v>228</v>
      </c>
      <c r="G60">
        <v>0</v>
      </c>
    </row>
    <row r="61" spans="1:7" ht="15" x14ac:dyDescent="0.25">
      <c r="A61" s="282" t="s">
        <v>257</v>
      </c>
      <c r="B61">
        <v>0.1</v>
      </c>
      <c r="C61" t="s">
        <v>84</v>
      </c>
      <c r="D61">
        <v>0.4</v>
      </c>
      <c r="E61">
        <v>0.3</v>
      </c>
      <c r="F61">
        <v>0</v>
      </c>
      <c r="G61">
        <v>0</v>
      </c>
    </row>
    <row r="62" spans="1:7" ht="15" x14ac:dyDescent="0.25">
      <c r="A62" s="282" t="s">
        <v>105</v>
      </c>
      <c r="B62">
        <v>5</v>
      </c>
      <c r="C62">
        <v>0</v>
      </c>
      <c r="D62">
        <v>46.4</v>
      </c>
      <c r="E62">
        <v>17.2</v>
      </c>
      <c r="F62">
        <v>0</v>
      </c>
      <c r="G62">
        <v>0</v>
      </c>
    </row>
    <row r="63" spans="1:7" ht="15" x14ac:dyDescent="0.25">
      <c r="A63" s="282" t="s">
        <v>258</v>
      </c>
      <c r="B63">
        <v>0</v>
      </c>
      <c r="C63">
        <v>0.2</v>
      </c>
      <c r="D63">
        <v>0.1</v>
      </c>
      <c r="E63">
        <v>0.1</v>
      </c>
      <c r="F63">
        <v>0</v>
      </c>
      <c r="G63">
        <v>0</v>
      </c>
    </row>
    <row r="64" spans="1:7" ht="15" x14ac:dyDescent="0.25">
      <c r="A64" s="282" t="s">
        <v>318</v>
      </c>
      <c r="B64">
        <v>0</v>
      </c>
      <c r="C64">
        <v>0</v>
      </c>
      <c r="D64">
        <v>0</v>
      </c>
      <c r="E64">
        <v>52.7</v>
      </c>
      <c r="F64">
        <v>0</v>
      </c>
      <c r="G64">
        <v>0</v>
      </c>
    </row>
    <row r="65" spans="1:7" ht="15" x14ac:dyDescent="0.25">
      <c r="A65" s="282" t="s">
        <v>107</v>
      </c>
      <c r="B65">
        <v>0</v>
      </c>
      <c r="C65">
        <v>0</v>
      </c>
      <c r="D65">
        <v>306.5</v>
      </c>
      <c r="E65">
        <v>224</v>
      </c>
      <c r="F65">
        <v>0</v>
      </c>
      <c r="G65">
        <v>0</v>
      </c>
    </row>
    <row r="66" spans="1:7" ht="15" x14ac:dyDescent="0.25">
      <c r="A66" s="282" t="s">
        <v>66</v>
      </c>
    </row>
    <row r="67" spans="1:7" ht="15" x14ac:dyDescent="0.25">
      <c r="A67" s="282" t="s">
        <v>108</v>
      </c>
      <c r="B67">
        <v>1450.8</v>
      </c>
      <c r="C67">
        <v>972.4</v>
      </c>
      <c r="D67">
        <v>5148.2</v>
      </c>
      <c r="E67">
        <v>5022.7</v>
      </c>
      <c r="F67">
        <v>730.2</v>
      </c>
      <c r="G67">
        <v>0</v>
      </c>
    </row>
    <row r="68" spans="1:7" ht="15" x14ac:dyDescent="0.25">
      <c r="A68" s="282" t="s">
        <v>109</v>
      </c>
      <c r="B68">
        <v>6.5</v>
      </c>
      <c r="C68">
        <v>7</v>
      </c>
      <c r="D68">
        <v>21.4</v>
      </c>
      <c r="E68">
        <v>16.3</v>
      </c>
      <c r="F68">
        <v>0</v>
      </c>
      <c r="G68">
        <v>0</v>
      </c>
    </row>
    <row r="69" spans="1:7" ht="15" x14ac:dyDescent="0.25">
      <c r="A69" s="282" t="s">
        <v>110</v>
      </c>
      <c r="B69">
        <v>0</v>
      </c>
      <c r="C69">
        <v>0</v>
      </c>
      <c r="D69">
        <v>0</v>
      </c>
      <c r="E69">
        <v>30.5</v>
      </c>
      <c r="F69">
        <v>0</v>
      </c>
      <c r="G69">
        <v>0</v>
      </c>
    </row>
    <row r="70" spans="1:7" ht="15" x14ac:dyDescent="0.25">
      <c r="A70" s="282" t="s">
        <v>111</v>
      </c>
      <c r="B70">
        <v>86.7</v>
      </c>
      <c r="C70">
        <v>58.5</v>
      </c>
      <c r="D70">
        <v>223</v>
      </c>
      <c r="E70">
        <v>226.1</v>
      </c>
      <c r="F70">
        <v>0</v>
      </c>
      <c r="G70">
        <v>0</v>
      </c>
    </row>
    <row r="71" spans="1:7" ht="15" x14ac:dyDescent="0.25">
      <c r="A71" s="282" t="s">
        <v>112</v>
      </c>
      <c r="B71">
        <v>51.2</v>
      </c>
      <c r="C71">
        <v>72</v>
      </c>
      <c r="D71">
        <v>111.4</v>
      </c>
      <c r="E71">
        <v>136</v>
      </c>
      <c r="F71">
        <v>3.5</v>
      </c>
      <c r="G71">
        <v>0</v>
      </c>
    </row>
    <row r="72" spans="1:7" ht="15" x14ac:dyDescent="0.25">
      <c r="A72" s="282" t="s">
        <v>259</v>
      </c>
      <c r="B72">
        <v>0</v>
      </c>
      <c r="C72">
        <v>0</v>
      </c>
      <c r="D72">
        <v>7.7</v>
      </c>
      <c r="E72">
        <v>9.8000000000000007</v>
      </c>
      <c r="F72">
        <v>0</v>
      </c>
      <c r="G72">
        <v>0</v>
      </c>
    </row>
    <row r="73" spans="1:7" ht="15" x14ac:dyDescent="0.25">
      <c r="A73" s="282" t="s">
        <v>113</v>
      </c>
      <c r="B73">
        <v>61.3</v>
      </c>
      <c r="C73">
        <v>21.6</v>
      </c>
      <c r="D73">
        <v>335.6</v>
      </c>
      <c r="E73">
        <v>377.1</v>
      </c>
      <c r="F73">
        <v>14</v>
      </c>
      <c r="G73">
        <v>0</v>
      </c>
    </row>
    <row r="74" spans="1:7" ht="15" x14ac:dyDescent="0.25">
      <c r="A74" s="282" t="s">
        <v>114</v>
      </c>
      <c r="B74">
        <v>25.6</v>
      </c>
      <c r="C74">
        <v>4</v>
      </c>
      <c r="D74">
        <v>16</v>
      </c>
      <c r="E74">
        <v>15.4</v>
      </c>
      <c r="F74">
        <v>0</v>
      </c>
      <c r="G74">
        <v>0</v>
      </c>
    </row>
    <row r="75" spans="1:7" ht="15" x14ac:dyDescent="0.25">
      <c r="A75" s="282" t="s">
        <v>115</v>
      </c>
      <c r="B75">
        <v>4</v>
      </c>
      <c r="C75">
        <v>6.1</v>
      </c>
      <c r="D75">
        <v>33.4</v>
      </c>
      <c r="E75">
        <v>20.9</v>
      </c>
      <c r="F75">
        <v>0</v>
      </c>
      <c r="G75">
        <v>0</v>
      </c>
    </row>
    <row r="76" spans="1:7" ht="15" x14ac:dyDescent="0.25">
      <c r="A76" s="282" t="s">
        <v>116</v>
      </c>
      <c r="B76">
        <v>6.8</v>
      </c>
      <c r="C76">
        <v>1.6</v>
      </c>
      <c r="D76">
        <v>1.3</v>
      </c>
      <c r="E76">
        <v>7.1</v>
      </c>
      <c r="F76">
        <v>0</v>
      </c>
      <c r="G76">
        <v>0</v>
      </c>
    </row>
    <row r="77" spans="1:7" ht="15" x14ac:dyDescent="0.25">
      <c r="A77" s="282" t="s">
        <v>117</v>
      </c>
      <c r="B77">
        <v>1189.8</v>
      </c>
      <c r="C77">
        <v>784</v>
      </c>
      <c r="D77">
        <v>4134.8</v>
      </c>
      <c r="E77">
        <v>3953.3</v>
      </c>
      <c r="F77">
        <v>706.4</v>
      </c>
      <c r="G77">
        <v>0</v>
      </c>
    </row>
    <row r="78" spans="1:7" ht="15" x14ac:dyDescent="0.25">
      <c r="A78" s="282" t="s">
        <v>118</v>
      </c>
      <c r="B78">
        <v>12</v>
      </c>
      <c r="C78">
        <v>17.3</v>
      </c>
      <c r="D78">
        <v>23.7</v>
      </c>
      <c r="E78">
        <v>23</v>
      </c>
      <c r="F78">
        <v>6.3</v>
      </c>
      <c r="G78">
        <v>0</v>
      </c>
    </row>
    <row r="79" spans="1:7" ht="15" x14ac:dyDescent="0.25">
      <c r="A79" s="282" t="s">
        <v>119</v>
      </c>
      <c r="B79">
        <v>0</v>
      </c>
      <c r="C79">
        <v>0</v>
      </c>
      <c r="D79">
        <v>153</v>
      </c>
      <c r="E79">
        <v>163.30000000000001</v>
      </c>
      <c r="F79">
        <v>0</v>
      </c>
      <c r="G79">
        <v>0</v>
      </c>
    </row>
    <row r="80" spans="1:7" ht="15" x14ac:dyDescent="0.25">
      <c r="A80" s="282" t="s">
        <v>120</v>
      </c>
      <c r="B80">
        <v>0</v>
      </c>
      <c r="C80">
        <v>0</v>
      </c>
      <c r="D80" t="s">
        <v>84</v>
      </c>
      <c r="E80">
        <v>0</v>
      </c>
      <c r="F80">
        <v>0</v>
      </c>
      <c r="G80">
        <v>0</v>
      </c>
    </row>
    <row r="81" spans="1:7" ht="15" x14ac:dyDescent="0.25">
      <c r="A81" s="282" t="s">
        <v>121</v>
      </c>
      <c r="B81">
        <v>7</v>
      </c>
      <c r="C81">
        <v>0.3</v>
      </c>
      <c r="D81">
        <v>86.9</v>
      </c>
      <c r="E81">
        <v>44</v>
      </c>
      <c r="F81">
        <v>0</v>
      </c>
      <c r="G81">
        <v>0</v>
      </c>
    </row>
    <row r="82" spans="1:7" ht="15" x14ac:dyDescent="0.25">
      <c r="A82" s="282" t="s">
        <v>62</v>
      </c>
      <c r="B82" t="s">
        <v>63</v>
      </c>
      <c r="C82" t="s">
        <v>64</v>
      </c>
      <c r="D82" t="s">
        <v>63</v>
      </c>
      <c r="E82" t="s">
        <v>63</v>
      </c>
      <c r="F82" t="s">
        <v>63</v>
      </c>
      <c r="G82" t="s">
        <v>65</v>
      </c>
    </row>
    <row r="83" spans="1:7" ht="15" x14ac:dyDescent="0.25">
      <c r="A83" s="282" t="s">
        <v>122</v>
      </c>
      <c r="B83">
        <v>5279.6</v>
      </c>
      <c r="C83">
        <v>2534.9</v>
      </c>
      <c r="D83">
        <v>50785.8</v>
      </c>
      <c r="E83">
        <v>57881.2</v>
      </c>
      <c r="F83">
        <v>9665</v>
      </c>
      <c r="G83">
        <v>0</v>
      </c>
    </row>
    <row r="84" spans="1:7" ht="15" x14ac:dyDescent="0.25">
      <c r="A84" s="282" t="s">
        <v>123</v>
      </c>
      <c r="B84">
        <v>4212.3</v>
      </c>
      <c r="C84">
        <v>1190</v>
      </c>
      <c r="D84">
        <v>0</v>
      </c>
      <c r="E84">
        <v>0</v>
      </c>
      <c r="F84">
        <v>3440</v>
      </c>
      <c r="G84">
        <v>0</v>
      </c>
    </row>
    <row r="85" spans="1:7" ht="15" x14ac:dyDescent="0.25">
      <c r="A85" s="282" t="s">
        <v>62</v>
      </c>
      <c r="B85" t="s">
        <v>63</v>
      </c>
      <c r="C85" t="s">
        <v>64</v>
      </c>
      <c r="D85" t="s">
        <v>63</v>
      </c>
      <c r="E85" t="s">
        <v>63</v>
      </c>
      <c r="F85" t="s">
        <v>63</v>
      </c>
      <c r="G85" t="s">
        <v>65</v>
      </c>
    </row>
    <row r="86" spans="1:7" ht="15" x14ac:dyDescent="0.25">
      <c r="A86" s="282" t="s">
        <v>124</v>
      </c>
      <c r="B86">
        <v>9491.9</v>
      </c>
      <c r="C86">
        <v>3724.9</v>
      </c>
      <c r="D86">
        <v>50785.8</v>
      </c>
      <c r="E86">
        <v>57881.2</v>
      </c>
      <c r="F86">
        <v>13105</v>
      </c>
      <c r="G86">
        <v>0</v>
      </c>
    </row>
    <row r="87" spans="1:7" ht="15" x14ac:dyDescent="0.25">
      <c r="A87" s="282" t="s">
        <v>125</v>
      </c>
      <c r="B87" t="s">
        <v>42</v>
      </c>
      <c r="C87" t="s">
        <v>42</v>
      </c>
      <c r="D87">
        <v>6.3</v>
      </c>
      <c r="E87">
        <v>5.8</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FCB16-DA52-49CD-A980-B3856729B78A}">
  <dimension ref="A1:G81"/>
  <sheetViews>
    <sheetView topLeftCell="A3" workbookViewId="0">
      <selection activeCell="A9" sqref="A9:A81"/>
    </sheetView>
  </sheetViews>
  <sheetFormatPr defaultRowHeight="13.2" x14ac:dyDescent="0.25"/>
  <cols>
    <col min="1" max="1" width="25.33203125" customWidth="1"/>
    <col min="2" max="2" width="12.88671875" customWidth="1"/>
    <col min="3" max="3" width="12" customWidth="1"/>
    <col min="4" max="4" width="13.5546875" customWidth="1"/>
    <col min="5" max="5" width="12.109375" customWidth="1"/>
    <col min="6" max="6" width="13.5546875" customWidth="1"/>
    <col min="7" max="7" width="13.88671875" customWidth="1"/>
  </cols>
  <sheetData>
    <row r="1" spans="1:7" ht="15" x14ac:dyDescent="0.25">
      <c r="A1" s="282" t="s">
        <v>47</v>
      </c>
    </row>
    <row r="2" spans="1:7" ht="15" x14ac:dyDescent="0.25">
      <c r="A2" s="282" t="s">
        <v>48</v>
      </c>
    </row>
    <row r="3" spans="1:7" ht="15" x14ac:dyDescent="0.25">
      <c r="A3" s="282" t="s">
        <v>1002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365</v>
      </c>
      <c r="C12">
        <v>103.1</v>
      </c>
      <c r="D12">
        <v>3772.6</v>
      </c>
      <c r="E12">
        <v>3308.6</v>
      </c>
      <c r="F12">
        <v>50</v>
      </c>
      <c r="G12">
        <v>0</v>
      </c>
    </row>
    <row r="13" spans="1:7" ht="15" x14ac:dyDescent="0.25">
      <c r="A13" s="282" t="s">
        <v>68</v>
      </c>
      <c r="B13">
        <v>0</v>
      </c>
      <c r="C13">
        <v>0</v>
      </c>
      <c r="D13">
        <v>754</v>
      </c>
      <c r="E13">
        <v>704.7</v>
      </c>
      <c r="F13">
        <v>0</v>
      </c>
      <c r="G13">
        <v>0</v>
      </c>
    </row>
    <row r="14" spans="1:7" ht="15" x14ac:dyDescent="0.25">
      <c r="A14" s="282" t="s">
        <v>70</v>
      </c>
      <c r="B14">
        <v>159</v>
      </c>
      <c r="C14">
        <v>49.9</v>
      </c>
      <c r="D14">
        <v>205.3</v>
      </c>
      <c r="E14">
        <v>119.6</v>
      </c>
      <c r="F14">
        <v>50</v>
      </c>
      <c r="G14">
        <v>0</v>
      </c>
    </row>
    <row r="15" spans="1:7" ht="15" x14ac:dyDescent="0.25">
      <c r="A15" s="282" t="s">
        <v>71</v>
      </c>
      <c r="B15">
        <v>0</v>
      </c>
      <c r="C15">
        <v>0</v>
      </c>
      <c r="D15">
        <v>842.2</v>
      </c>
      <c r="E15">
        <v>567.9</v>
      </c>
      <c r="F15">
        <v>0</v>
      </c>
      <c r="G15">
        <v>0</v>
      </c>
    </row>
    <row r="16" spans="1:7" ht="15" x14ac:dyDescent="0.25">
      <c r="A16" s="282" t="s">
        <v>72</v>
      </c>
      <c r="B16">
        <v>0</v>
      </c>
      <c r="C16">
        <v>0</v>
      </c>
      <c r="D16">
        <v>169.5</v>
      </c>
      <c r="E16">
        <v>128.80000000000001</v>
      </c>
      <c r="F16">
        <v>0</v>
      </c>
      <c r="G16">
        <v>0</v>
      </c>
    </row>
    <row r="17" spans="1:7" ht="15" x14ac:dyDescent="0.25">
      <c r="A17" s="282" t="s">
        <v>73</v>
      </c>
      <c r="B17">
        <v>206</v>
      </c>
      <c r="C17">
        <v>0</v>
      </c>
      <c r="D17">
        <v>1670.2</v>
      </c>
      <c r="E17">
        <v>1667.2</v>
      </c>
      <c r="F17">
        <v>0</v>
      </c>
      <c r="G17">
        <v>0</v>
      </c>
    </row>
    <row r="18" spans="1:7" ht="15" x14ac:dyDescent="0.25">
      <c r="A18" s="282" t="s">
        <v>74</v>
      </c>
      <c r="B18">
        <v>0</v>
      </c>
      <c r="C18">
        <v>53.1</v>
      </c>
      <c r="D18">
        <v>131.5</v>
      </c>
      <c r="E18">
        <v>120.4</v>
      </c>
      <c r="F18">
        <v>0</v>
      </c>
      <c r="G18">
        <v>0</v>
      </c>
    </row>
    <row r="19" spans="1:7" ht="15" x14ac:dyDescent="0.25">
      <c r="A19" s="282" t="s">
        <v>66</v>
      </c>
    </row>
    <row r="20" spans="1:7" ht="15" x14ac:dyDescent="0.25">
      <c r="A20" s="282" t="s">
        <v>75</v>
      </c>
      <c r="B20">
        <v>64</v>
      </c>
      <c r="C20">
        <v>60</v>
      </c>
      <c r="D20">
        <v>921.2</v>
      </c>
      <c r="E20">
        <v>72.3</v>
      </c>
      <c r="F20">
        <v>0</v>
      </c>
      <c r="G20">
        <v>0</v>
      </c>
    </row>
    <row r="21" spans="1:7" ht="15" x14ac:dyDescent="0.25">
      <c r="A21" s="282" t="s">
        <v>504</v>
      </c>
      <c r="B21">
        <v>0</v>
      </c>
      <c r="C21">
        <v>0</v>
      </c>
      <c r="D21">
        <v>207.2</v>
      </c>
      <c r="E21">
        <v>0</v>
      </c>
      <c r="F21">
        <v>0</v>
      </c>
      <c r="G21">
        <v>0</v>
      </c>
    </row>
    <row r="22" spans="1:7" ht="15" x14ac:dyDescent="0.25">
      <c r="A22" s="282" t="s">
        <v>77</v>
      </c>
      <c r="B22">
        <v>64</v>
      </c>
      <c r="C22">
        <v>60</v>
      </c>
      <c r="D22">
        <v>714</v>
      </c>
      <c r="E22">
        <v>72.3</v>
      </c>
      <c r="F22">
        <v>0</v>
      </c>
      <c r="G22">
        <v>0</v>
      </c>
    </row>
    <row r="23" spans="1:7" ht="15" x14ac:dyDescent="0.25">
      <c r="A23" s="282" t="s">
        <v>66</v>
      </c>
    </row>
    <row r="24" spans="1:7" ht="15" x14ac:dyDescent="0.25">
      <c r="A24" s="282" t="s">
        <v>78</v>
      </c>
      <c r="B24">
        <v>512.9</v>
      </c>
      <c r="C24">
        <v>414.6</v>
      </c>
      <c r="D24">
        <v>840.6</v>
      </c>
      <c r="E24">
        <v>1023.4</v>
      </c>
      <c r="F24">
        <v>2.5</v>
      </c>
      <c r="G24">
        <v>0</v>
      </c>
    </row>
    <row r="25" spans="1:7" ht="15" x14ac:dyDescent="0.25">
      <c r="A25" s="282" t="s">
        <v>66</v>
      </c>
    </row>
    <row r="26" spans="1:7" ht="15" x14ac:dyDescent="0.25">
      <c r="A26" s="282" t="s">
        <v>79</v>
      </c>
      <c r="B26">
        <v>104.7</v>
      </c>
      <c r="C26">
        <v>175.3</v>
      </c>
      <c r="D26">
        <v>816.2</v>
      </c>
      <c r="E26">
        <v>487.8</v>
      </c>
      <c r="F26">
        <v>0</v>
      </c>
      <c r="G26">
        <v>0</v>
      </c>
    </row>
    <row r="27" spans="1:7" ht="15" x14ac:dyDescent="0.25">
      <c r="A27" s="282" t="s">
        <v>66</v>
      </c>
    </row>
    <row r="28" spans="1:7" ht="15" x14ac:dyDescent="0.25">
      <c r="A28" s="282" t="s">
        <v>80</v>
      </c>
      <c r="B28">
        <v>2449.4</v>
      </c>
      <c r="C28">
        <v>4393.7</v>
      </c>
      <c r="D28">
        <v>17689.2</v>
      </c>
      <c r="E28">
        <v>16326.9</v>
      </c>
      <c r="F28">
        <v>0</v>
      </c>
      <c r="G28">
        <v>0</v>
      </c>
    </row>
    <row r="29" spans="1:7" ht="15" x14ac:dyDescent="0.25">
      <c r="A29" s="282" t="s">
        <v>66</v>
      </c>
    </row>
    <row r="30" spans="1:7" ht="15" x14ac:dyDescent="0.25">
      <c r="A30" s="282" t="s">
        <v>81</v>
      </c>
      <c r="B30">
        <v>719.9</v>
      </c>
      <c r="C30">
        <v>719.6</v>
      </c>
      <c r="D30">
        <v>3600</v>
      </c>
      <c r="E30">
        <v>2192</v>
      </c>
      <c r="F30">
        <v>0</v>
      </c>
      <c r="G30">
        <v>0</v>
      </c>
    </row>
    <row r="31" spans="1:7" ht="15" x14ac:dyDescent="0.25">
      <c r="A31" s="282" t="s">
        <v>82</v>
      </c>
      <c r="B31">
        <v>0</v>
      </c>
      <c r="C31">
        <v>0</v>
      </c>
      <c r="D31">
        <v>0</v>
      </c>
      <c r="E31">
        <v>0.2</v>
      </c>
      <c r="F31">
        <v>0</v>
      </c>
      <c r="G31">
        <v>0</v>
      </c>
    </row>
    <row r="32" spans="1:7" ht="15" x14ac:dyDescent="0.25">
      <c r="A32" s="282" t="s">
        <v>83</v>
      </c>
      <c r="B32">
        <v>31</v>
      </c>
      <c r="C32">
        <v>5.0999999999999996</v>
      </c>
      <c r="D32">
        <v>703.3</v>
      </c>
      <c r="E32">
        <v>477.8</v>
      </c>
      <c r="F32">
        <v>0</v>
      </c>
      <c r="G32">
        <v>0</v>
      </c>
    </row>
    <row r="33" spans="1:7" ht="15" x14ac:dyDescent="0.25">
      <c r="A33" s="282" t="s">
        <v>85</v>
      </c>
      <c r="B33">
        <v>0</v>
      </c>
      <c r="C33">
        <v>1</v>
      </c>
      <c r="D33">
        <v>0</v>
      </c>
      <c r="E33">
        <v>3.8</v>
      </c>
      <c r="F33">
        <v>0</v>
      </c>
      <c r="G33">
        <v>0</v>
      </c>
    </row>
    <row r="34" spans="1:7" ht="15" x14ac:dyDescent="0.25">
      <c r="A34" s="282" t="s">
        <v>86</v>
      </c>
      <c r="B34">
        <v>0.6</v>
      </c>
      <c r="C34">
        <v>4</v>
      </c>
      <c r="D34">
        <v>9.5</v>
      </c>
      <c r="E34">
        <v>2.9</v>
      </c>
      <c r="F34">
        <v>0</v>
      </c>
      <c r="G34">
        <v>0</v>
      </c>
    </row>
    <row r="35" spans="1:7" ht="15" x14ac:dyDescent="0.25">
      <c r="A35" s="282" t="s">
        <v>87</v>
      </c>
      <c r="B35">
        <v>0</v>
      </c>
      <c r="C35">
        <v>0</v>
      </c>
      <c r="D35">
        <v>0</v>
      </c>
      <c r="E35">
        <v>1</v>
      </c>
      <c r="F35">
        <v>0</v>
      </c>
      <c r="G35">
        <v>0</v>
      </c>
    </row>
    <row r="36" spans="1:7" ht="15" x14ac:dyDescent="0.25">
      <c r="A36" s="282" t="s">
        <v>88</v>
      </c>
      <c r="B36">
        <v>217.2</v>
      </c>
      <c r="C36">
        <v>294</v>
      </c>
      <c r="D36">
        <v>834.3</v>
      </c>
      <c r="E36">
        <v>673.1</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54.9</v>
      </c>
      <c r="C40">
        <v>35.799999999999997</v>
      </c>
      <c r="D40">
        <v>288.3</v>
      </c>
      <c r="E40">
        <v>289.10000000000002</v>
      </c>
      <c r="F40">
        <v>0</v>
      </c>
      <c r="G40">
        <v>0</v>
      </c>
    </row>
    <row r="41" spans="1:7" ht="15" x14ac:dyDescent="0.25">
      <c r="A41" s="282" t="s">
        <v>92</v>
      </c>
      <c r="B41">
        <v>0</v>
      </c>
      <c r="C41">
        <v>0</v>
      </c>
      <c r="D41">
        <v>39.299999999999997</v>
      </c>
      <c r="E41">
        <v>0</v>
      </c>
      <c r="F41">
        <v>0</v>
      </c>
      <c r="G41">
        <v>0</v>
      </c>
    </row>
    <row r="42" spans="1:7" ht="15" x14ac:dyDescent="0.25">
      <c r="A42" s="282" t="s">
        <v>93</v>
      </c>
      <c r="B42">
        <v>61.5</v>
      </c>
      <c r="C42">
        <v>59.1</v>
      </c>
      <c r="D42">
        <v>196.3</v>
      </c>
      <c r="E42">
        <v>110</v>
      </c>
      <c r="F42">
        <v>0</v>
      </c>
      <c r="G42">
        <v>0</v>
      </c>
    </row>
    <row r="43" spans="1:7" ht="15" x14ac:dyDescent="0.25">
      <c r="A43" s="282" t="s">
        <v>94</v>
      </c>
      <c r="B43">
        <v>33.200000000000003</v>
      </c>
      <c r="C43">
        <v>27.6</v>
      </c>
      <c r="D43">
        <v>50.1</v>
      </c>
      <c r="E43">
        <v>17.899999999999999</v>
      </c>
      <c r="F43">
        <v>0</v>
      </c>
      <c r="G43">
        <v>0</v>
      </c>
    </row>
    <row r="44" spans="1:7" ht="15" x14ac:dyDescent="0.25">
      <c r="A44" s="282" t="s">
        <v>95</v>
      </c>
      <c r="B44">
        <v>138</v>
      </c>
      <c r="C44">
        <v>66</v>
      </c>
      <c r="D44">
        <v>126.9</v>
      </c>
      <c r="E44">
        <v>0</v>
      </c>
      <c r="F44">
        <v>0</v>
      </c>
      <c r="G44">
        <v>0</v>
      </c>
    </row>
    <row r="45" spans="1:7" ht="15" x14ac:dyDescent="0.25">
      <c r="A45" s="282" t="s">
        <v>96</v>
      </c>
      <c r="B45">
        <v>20.3</v>
      </c>
      <c r="C45">
        <v>13.8</v>
      </c>
      <c r="D45">
        <v>34.5</v>
      </c>
      <c r="E45">
        <v>26.5</v>
      </c>
      <c r="F45">
        <v>0</v>
      </c>
      <c r="G45">
        <v>0</v>
      </c>
    </row>
    <row r="46" spans="1:7" ht="15" x14ac:dyDescent="0.25">
      <c r="A46" s="282" t="s">
        <v>97</v>
      </c>
      <c r="B46">
        <v>0.4</v>
      </c>
      <c r="C46">
        <v>0.4</v>
      </c>
      <c r="D46">
        <v>0</v>
      </c>
      <c r="E46">
        <v>0</v>
      </c>
      <c r="F46">
        <v>0</v>
      </c>
      <c r="G46">
        <v>0</v>
      </c>
    </row>
    <row r="47" spans="1:7" ht="15" x14ac:dyDescent="0.25">
      <c r="A47" s="282" t="s">
        <v>98</v>
      </c>
      <c r="B47">
        <v>18</v>
      </c>
      <c r="C47">
        <v>18</v>
      </c>
      <c r="D47">
        <v>61.9</v>
      </c>
      <c r="E47">
        <v>131.69999999999999</v>
      </c>
      <c r="F47">
        <v>0</v>
      </c>
      <c r="G47">
        <v>0</v>
      </c>
    </row>
    <row r="48" spans="1:7" ht="15" x14ac:dyDescent="0.25">
      <c r="A48" s="282" t="s">
        <v>169</v>
      </c>
      <c r="B48">
        <v>0</v>
      </c>
      <c r="C48">
        <v>0.5</v>
      </c>
      <c r="D48">
        <v>0</v>
      </c>
      <c r="E48">
        <v>0</v>
      </c>
      <c r="F48">
        <v>0</v>
      </c>
      <c r="G48">
        <v>0</v>
      </c>
    </row>
    <row r="49" spans="1:7" ht="15" x14ac:dyDescent="0.25">
      <c r="A49" s="282" t="s">
        <v>99</v>
      </c>
      <c r="B49">
        <v>2.7</v>
      </c>
      <c r="C49">
        <v>9.8000000000000007</v>
      </c>
      <c r="D49">
        <v>3</v>
      </c>
      <c r="E49">
        <v>1.4</v>
      </c>
      <c r="F49">
        <v>0</v>
      </c>
      <c r="G49">
        <v>0</v>
      </c>
    </row>
    <row r="50" spans="1:7" ht="15" x14ac:dyDescent="0.25">
      <c r="A50" s="282" t="s">
        <v>100</v>
      </c>
      <c r="B50">
        <v>61.7</v>
      </c>
      <c r="C50">
        <v>95.7</v>
      </c>
      <c r="D50">
        <v>278.5</v>
      </c>
      <c r="E50">
        <v>151</v>
      </c>
      <c r="F50">
        <v>0</v>
      </c>
      <c r="G50">
        <v>0</v>
      </c>
    </row>
    <row r="51" spans="1:7" ht="15" x14ac:dyDescent="0.25">
      <c r="A51" s="282" t="s">
        <v>101</v>
      </c>
      <c r="B51">
        <v>80.599999999999994</v>
      </c>
      <c r="C51">
        <v>87.3</v>
      </c>
      <c r="D51">
        <v>729.8</v>
      </c>
      <c r="E51">
        <v>305.60000000000002</v>
      </c>
      <c r="F51">
        <v>0</v>
      </c>
      <c r="G51">
        <v>0</v>
      </c>
    </row>
    <row r="52" spans="1:7" ht="15" x14ac:dyDescent="0.25">
      <c r="A52" s="282" t="s">
        <v>66</v>
      </c>
    </row>
    <row r="53" spans="1:7" ht="15" x14ac:dyDescent="0.25">
      <c r="A53" s="282" t="s">
        <v>102</v>
      </c>
      <c r="B53">
        <v>329</v>
      </c>
      <c r="C53">
        <v>140.80000000000001</v>
      </c>
      <c r="D53">
        <v>2135.9</v>
      </c>
      <c r="E53">
        <v>347.5</v>
      </c>
      <c r="F53">
        <v>0</v>
      </c>
      <c r="G53">
        <v>0</v>
      </c>
    </row>
    <row r="54" spans="1:7" ht="15" x14ac:dyDescent="0.25">
      <c r="A54" s="282" t="s">
        <v>103</v>
      </c>
      <c r="B54">
        <v>90</v>
      </c>
      <c r="C54">
        <v>0</v>
      </c>
      <c r="D54">
        <v>128.4</v>
      </c>
      <c r="E54">
        <v>0</v>
      </c>
      <c r="F54">
        <v>0</v>
      </c>
      <c r="G54">
        <v>0</v>
      </c>
    </row>
    <row r="55" spans="1:7" ht="15" x14ac:dyDescent="0.25">
      <c r="A55" s="282" t="s">
        <v>104</v>
      </c>
      <c r="B55">
        <v>238.9</v>
      </c>
      <c r="C55">
        <v>80.8</v>
      </c>
      <c r="D55">
        <v>1524.9</v>
      </c>
      <c r="E55">
        <v>277.39999999999998</v>
      </c>
      <c r="F55">
        <v>0</v>
      </c>
      <c r="G55">
        <v>0</v>
      </c>
    </row>
    <row r="56" spans="1:7" ht="15" x14ac:dyDescent="0.25">
      <c r="A56" s="282" t="s">
        <v>105</v>
      </c>
      <c r="B56">
        <v>0</v>
      </c>
      <c r="C56">
        <v>0</v>
      </c>
      <c r="D56">
        <v>14.8</v>
      </c>
      <c r="E56">
        <v>6.6</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0.1</v>
      </c>
      <c r="C59">
        <v>0</v>
      </c>
      <c r="D59">
        <v>0.2</v>
      </c>
      <c r="E59">
        <v>0</v>
      </c>
      <c r="F59">
        <v>0</v>
      </c>
      <c r="G59">
        <v>0</v>
      </c>
    </row>
    <row r="60" spans="1:7" ht="15" x14ac:dyDescent="0.25">
      <c r="A60" s="282" t="s">
        <v>107</v>
      </c>
      <c r="B60">
        <v>0</v>
      </c>
      <c r="C60">
        <v>60</v>
      </c>
      <c r="D60">
        <v>249.9</v>
      </c>
      <c r="E60">
        <v>63.5</v>
      </c>
      <c r="F60">
        <v>0</v>
      </c>
      <c r="G60">
        <v>0</v>
      </c>
    </row>
    <row r="61" spans="1:7" ht="15" x14ac:dyDescent="0.25">
      <c r="A61" s="282" t="s">
        <v>66</v>
      </c>
    </row>
    <row r="62" spans="1:7" ht="15" x14ac:dyDescent="0.25">
      <c r="A62" s="282" t="s">
        <v>108</v>
      </c>
      <c r="B62">
        <v>1609</v>
      </c>
      <c r="C62">
        <v>1276.0999999999999</v>
      </c>
      <c r="D62">
        <v>2557.1999999999998</v>
      </c>
      <c r="E62">
        <v>2587.8000000000002</v>
      </c>
      <c r="F62">
        <v>0</v>
      </c>
      <c r="G62">
        <v>0</v>
      </c>
    </row>
    <row r="63" spans="1:7" ht="15" x14ac:dyDescent="0.25">
      <c r="A63" s="282" t="s">
        <v>109</v>
      </c>
      <c r="B63">
        <v>8.4</v>
      </c>
      <c r="C63">
        <v>3</v>
      </c>
      <c r="D63">
        <v>10.9</v>
      </c>
      <c r="E63">
        <v>11.1</v>
      </c>
      <c r="F63">
        <v>0</v>
      </c>
      <c r="G63">
        <v>0</v>
      </c>
    </row>
    <row r="64" spans="1:7" ht="15" x14ac:dyDescent="0.25">
      <c r="A64" s="282" t="s">
        <v>111</v>
      </c>
      <c r="B64">
        <v>74.2</v>
      </c>
      <c r="C64">
        <v>0</v>
      </c>
      <c r="D64">
        <v>92.7</v>
      </c>
      <c r="E64">
        <v>92.8</v>
      </c>
      <c r="F64">
        <v>0</v>
      </c>
      <c r="G64">
        <v>0</v>
      </c>
    </row>
    <row r="65" spans="1:7" ht="15" x14ac:dyDescent="0.25">
      <c r="A65" s="282" t="s">
        <v>112</v>
      </c>
      <c r="B65">
        <v>5.6</v>
      </c>
      <c r="C65">
        <v>0.8</v>
      </c>
      <c r="D65">
        <v>50.7</v>
      </c>
      <c r="E65">
        <v>75.2</v>
      </c>
      <c r="F65">
        <v>0</v>
      </c>
      <c r="G65">
        <v>0</v>
      </c>
    </row>
    <row r="66" spans="1:7" ht="15" x14ac:dyDescent="0.25">
      <c r="A66" s="282" t="s">
        <v>113</v>
      </c>
      <c r="B66">
        <v>75.7</v>
      </c>
      <c r="C66">
        <v>49.5</v>
      </c>
      <c r="D66">
        <v>151.30000000000001</v>
      </c>
      <c r="E66">
        <v>139.4</v>
      </c>
      <c r="F66">
        <v>0</v>
      </c>
      <c r="G66">
        <v>0</v>
      </c>
    </row>
    <row r="67" spans="1:7" ht="15" x14ac:dyDescent="0.25">
      <c r="A67" s="282" t="s">
        <v>114</v>
      </c>
      <c r="B67">
        <v>0</v>
      </c>
      <c r="C67">
        <v>4</v>
      </c>
      <c r="D67">
        <v>0</v>
      </c>
      <c r="E67">
        <v>0</v>
      </c>
      <c r="F67">
        <v>0</v>
      </c>
      <c r="G67">
        <v>0</v>
      </c>
    </row>
    <row r="68" spans="1:7" ht="15" x14ac:dyDescent="0.25">
      <c r="A68" s="282" t="s">
        <v>115</v>
      </c>
      <c r="B68">
        <v>0</v>
      </c>
      <c r="C68">
        <v>0</v>
      </c>
      <c r="D68">
        <v>5.5</v>
      </c>
      <c r="E68">
        <v>9.6999999999999993</v>
      </c>
      <c r="F68">
        <v>0</v>
      </c>
      <c r="G68">
        <v>0</v>
      </c>
    </row>
    <row r="69" spans="1:7" ht="15" x14ac:dyDescent="0.25">
      <c r="A69" s="282" t="s">
        <v>117</v>
      </c>
      <c r="B69">
        <v>1417.7</v>
      </c>
      <c r="C69">
        <v>1198</v>
      </c>
      <c r="D69">
        <v>2114.4</v>
      </c>
      <c r="E69">
        <v>2221.1999999999998</v>
      </c>
      <c r="F69">
        <v>0</v>
      </c>
      <c r="G69">
        <v>0</v>
      </c>
    </row>
    <row r="70" spans="1:7" ht="15" x14ac:dyDescent="0.25">
      <c r="A70" s="282" t="s">
        <v>118</v>
      </c>
      <c r="B70">
        <v>12.3</v>
      </c>
      <c r="C70">
        <v>11.8</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15.1</v>
      </c>
      <c r="C73">
        <v>9</v>
      </c>
      <c r="D73">
        <v>26.5</v>
      </c>
      <c r="E73">
        <v>21.8</v>
      </c>
      <c r="F73">
        <v>0</v>
      </c>
      <c r="G73">
        <v>0</v>
      </c>
    </row>
    <row r="74" spans="1:7" ht="15" x14ac:dyDescent="0.25">
      <c r="A74" s="282" t="s">
        <v>62</v>
      </c>
      <c r="B74" t="s">
        <v>63</v>
      </c>
      <c r="C74" t="s">
        <v>64</v>
      </c>
      <c r="D74" t="s">
        <v>63</v>
      </c>
      <c r="E74" t="s">
        <v>63</v>
      </c>
      <c r="F74" t="s">
        <v>63</v>
      </c>
      <c r="G74" t="s">
        <v>65</v>
      </c>
    </row>
    <row r="75" spans="1:7" ht="15" x14ac:dyDescent="0.25">
      <c r="A75" s="282" t="s">
        <v>122</v>
      </c>
      <c r="B75">
        <v>6153.8</v>
      </c>
      <c r="C75">
        <v>7283</v>
      </c>
      <c r="D75">
        <v>32332.799999999999</v>
      </c>
      <c r="E75">
        <v>26346.3</v>
      </c>
      <c r="F75">
        <v>52.5</v>
      </c>
      <c r="G75">
        <v>0</v>
      </c>
    </row>
    <row r="76" spans="1:7" ht="15" x14ac:dyDescent="0.25">
      <c r="A76" s="282" t="s">
        <v>123</v>
      </c>
      <c r="B76">
        <v>3826.1</v>
      </c>
      <c r="C76">
        <v>4319.6000000000004</v>
      </c>
      <c r="D76">
        <v>0</v>
      </c>
      <c r="E76">
        <v>0</v>
      </c>
      <c r="F76">
        <v>93</v>
      </c>
      <c r="G76">
        <v>0</v>
      </c>
    </row>
    <row r="77" spans="1:7" ht="15" x14ac:dyDescent="0.25">
      <c r="A77" s="282" t="s">
        <v>62</v>
      </c>
      <c r="B77" t="s">
        <v>63</v>
      </c>
      <c r="C77" t="s">
        <v>64</v>
      </c>
      <c r="D77" t="s">
        <v>63</v>
      </c>
      <c r="E77" t="s">
        <v>63</v>
      </c>
      <c r="F77" t="s">
        <v>63</v>
      </c>
      <c r="G77" t="s">
        <v>65</v>
      </c>
    </row>
    <row r="78" spans="1:7" ht="15" x14ac:dyDescent="0.25">
      <c r="A78" s="282" t="s">
        <v>124</v>
      </c>
      <c r="B78">
        <v>9979.9</v>
      </c>
      <c r="C78">
        <v>11602.6</v>
      </c>
      <c r="D78">
        <v>32332.799999999999</v>
      </c>
      <c r="E78">
        <v>26346.3</v>
      </c>
      <c r="F78">
        <v>145.5</v>
      </c>
      <c r="G78">
        <v>0</v>
      </c>
    </row>
    <row r="79" spans="1:7" ht="15" x14ac:dyDescent="0.25">
      <c r="A79" s="282" t="s">
        <v>125</v>
      </c>
      <c r="B79" t="s">
        <v>42</v>
      </c>
      <c r="C79" t="s">
        <v>42</v>
      </c>
      <c r="D79">
        <v>2.5</v>
      </c>
      <c r="E79">
        <v>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148D-0241-4413-8583-F0AA0F625E93}">
  <dimension ref="A1:G89"/>
  <sheetViews>
    <sheetView topLeftCell="A31" workbookViewId="0">
      <selection activeCell="F19" sqref="F19"/>
    </sheetView>
  </sheetViews>
  <sheetFormatPr defaultRowHeight="13.2" x14ac:dyDescent="0.25"/>
  <cols>
    <col min="1" max="1" width="25.33203125" customWidth="1"/>
    <col min="2" max="2" width="14.33203125" customWidth="1"/>
    <col min="3" max="3" width="11" customWidth="1"/>
    <col min="4" max="4" width="11.5546875" customWidth="1"/>
    <col min="5" max="5" width="10.109375" customWidth="1"/>
    <col min="6" max="6" width="11.6640625" customWidth="1"/>
  </cols>
  <sheetData>
    <row r="1" spans="1:7" ht="15" x14ac:dyDescent="0.25">
      <c r="A1" s="285" t="s">
        <v>47</v>
      </c>
    </row>
    <row r="2" spans="1:7" ht="15" x14ac:dyDescent="0.25">
      <c r="A2" s="285" t="s">
        <v>48</v>
      </c>
    </row>
    <row r="3" spans="1:7" ht="15" x14ac:dyDescent="0.25">
      <c r="A3" s="285" t="s">
        <v>329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46</v>
      </c>
      <c r="C12">
        <v>0</v>
      </c>
      <c r="D12">
        <v>4279.3999999999996</v>
      </c>
      <c r="E12">
        <v>4267.5</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851.3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0</v>
      </c>
      <c r="D17">
        <v>8.1</v>
      </c>
      <c r="E17">
        <v>10.6</v>
      </c>
      <c r="F17">
        <v>0</v>
      </c>
      <c r="G17">
        <v>0</v>
      </c>
    </row>
    <row r="18" spans="1:7" ht="15" x14ac:dyDescent="0.25">
      <c r="A18" s="285" t="s">
        <v>70</v>
      </c>
      <c r="B18">
        <v>46</v>
      </c>
      <c r="C18">
        <v>0</v>
      </c>
      <c r="D18">
        <v>269.2</v>
      </c>
      <c r="E18">
        <v>249.1</v>
      </c>
      <c r="F18">
        <v>0</v>
      </c>
      <c r="G18">
        <v>0</v>
      </c>
    </row>
    <row r="19" spans="1:7" ht="15" x14ac:dyDescent="0.25">
      <c r="A19" s="285" t="s">
        <v>71</v>
      </c>
      <c r="B19">
        <v>0</v>
      </c>
      <c r="C19">
        <v>0</v>
      </c>
      <c r="D19">
        <v>1278.9000000000001</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23</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23</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474</v>
      </c>
      <c r="C33">
        <v>483.3</v>
      </c>
      <c r="D33">
        <v>1804.2</v>
      </c>
      <c r="E33">
        <v>1691.7</v>
      </c>
      <c r="F33">
        <v>54.8</v>
      </c>
      <c r="G33">
        <v>0</v>
      </c>
    </row>
    <row r="34" spans="1:7" ht="15" x14ac:dyDescent="0.25">
      <c r="A34" s="285" t="s">
        <v>66</v>
      </c>
    </row>
    <row r="35" spans="1:7" ht="15" x14ac:dyDescent="0.25">
      <c r="A35" s="285" t="s">
        <v>79</v>
      </c>
      <c r="B35">
        <v>211.8</v>
      </c>
      <c r="C35">
        <v>28.2</v>
      </c>
      <c r="D35">
        <v>1197.8</v>
      </c>
      <c r="E35">
        <v>1346.4</v>
      </c>
      <c r="F35">
        <v>99</v>
      </c>
      <c r="G35">
        <v>0</v>
      </c>
    </row>
    <row r="36" spans="1:7" ht="15" x14ac:dyDescent="0.25">
      <c r="A36" s="285" t="s">
        <v>66</v>
      </c>
    </row>
    <row r="37" spans="1:7" ht="15" x14ac:dyDescent="0.25">
      <c r="A37" s="285" t="s">
        <v>80</v>
      </c>
      <c r="B37">
        <v>2012.7</v>
      </c>
      <c r="C37">
        <v>692.4</v>
      </c>
      <c r="D37">
        <v>28378.7</v>
      </c>
      <c r="E37">
        <v>35016.699999999997</v>
      </c>
      <c r="F37">
        <v>7567</v>
      </c>
      <c r="G37">
        <v>0</v>
      </c>
    </row>
    <row r="38" spans="1:7" ht="15" x14ac:dyDescent="0.25">
      <c r="A38" s="285" t="s">
        <v>66</v>
      </c>
    </row>
    <row r="39" spans="1:7" ht="15" x14ac:dyDescent="0.25">
      <c r="A39" s="285" t="s">
        <v>81</v>
      </c>
      <c r="B39">
        <v>548.4</v>
      </c>
      <c r="C39">
        <v>389.6</v>
      </c>
      <c r="D39">
        <v>4942.5</v>
      </c>
      <c r="E39">
        <v>7252</v>
      </c>
      <c r="F39">
        <v>429</v>
      </c>
      <c r="G39">
        <v>0</v>
      </c>
    </row>
    <row r="40" spans="1:7" ht="15" x14ac:dyDescent="0.25">
      <c r="A40" s="285" t="s">
        <v>83</v>
      </c>
      <c r="B40">
        <v>110</v>
      </c>
      <c r="C40">
        <v>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1.7</v>
      </c>
      <c r="C42">
        <v>0</v>
      </c>
      <c r="D42">
        <v>3.6</v>
      </c>
      <c r="E42">
        <v>0.5</v>
      </c>
      <c r="F42">
        <v>0</v>
      </c>
      <c r="G42">
        <v>0</v>
      </c>
    </row>
    <row r="43" spans="1:7" ht="15" x14ac:dyDescent="0.25">
      <c r="A43" s="285" t="s">
        <v>87</v>
      </c>
      <c r="B43">
        <v>0.3</v>
      </c>
      <c r="C43">
        <v>0.4</v>
      </c>
      <c r="D43">
        <v>0.1</v>
      </c>
      <c r="E43">
        <v>1.3</v>
      </c>
      <c r="F43">
        <v>0</v>
      </c>
      <c r="G43">
        <v>0</v>
      </c>
    </row>
    <row r="44" spans="1:7" ht="15" x14ac:dyDescent="0.25">
      <c r="A44" s="285" t="s">
        <v>88</v>
      </c>
      <c r="B44">
        <v>159</v>
      </c>
      <c r="C44">
        <v>200.9</v>
      </c>
      <c r="D44">
        <v>1440.8</v>
      </c>
      <c r="E44">
        <v>1971.5</v>
      </c>
      <c r="F44">
        <v>0</v>
      </c>
      <c r="G44">
        <v>0</v>
      </c>
    </row>
    <row r="45" spans="1:7" ht="15" x14ac:dyDescent="0.25">
      <c r="A45" s="285" t="s">
        <v>90</v>
      </c>
      <c r="B45">
        <v>0</v>
      </c>
      <c r="C45">
        <v>0</v>
      </c>
      <c r="D45">
        <v>0</v>
      </c>
      <c r="E45">
        <v>45.3</v>
      </c>
      <c r="F45">
        <v>0</v>
      </c>
      <c r="G45">
        <v>0</v>
      </c>
    </row>
    <row r="46" spans="1:7" ht="15" x14ac:dyDescent="0.25">
      <c r="A46" s="285" t="s">
        <v>91</v>
      </c>
      <c r="B46">
        <v>46.4</v>
      </c>
      <c r="C46">
        <v>30.4</v>
      </c>
      <c r="D46">
        <v>483.9</v>
      </c>
      <c r="E46">
        <v>617.6</v>
      </c>
      <c r="F46">
        <v>0</v>
      </c>
      <c r="G46">
        <v>0</v>
      </c>
    </row>
    <row r="47" spans="1:7" ht="15" x14ac:dyDescent="0.25">
      <c r="A47" s="285" t="s">
        <v>92</v>
      </c>
      <c r="B47">
        <v>10</v>
      </c>
      <c r="C47">
        <v>0</v>
      </c>
      <c r="D47">
        <v>30.3</v>
      </c>
      <c r="E47">
        <v>40.6</v>
      </c>
      <c r="F47">
        <v>0</v>
      </c>
      <c r="G47">
        <v>0</v>
      </c>
    </row>
    <row r="48" spans="1:7" ht="15" x14ac:dyDescent="0.25">
      <c r="A48" s="285" t="s">
        <v>93</v>
      </c>
      <c r="B48">
        <v>36.1</v>
      </c>
      <c r="C48">
        <v>19.7</v>
      </c>
      <c r="D48">
        <v>315.60000000000002</v>
      </c>
      <c r="E48">
        <v>424.3</v>
      </c>
      <c r="F48">
        <v>11</v>
      </c>
      <c r="G48">
        <v>0</v>
      </c>
    </row>
    <row r="49" spans="1:7" ht="15" x14ac:dyDescent="0.25">
      <c r="A49" s="285" t="s">
        <v>94</v>
      </c>
      <c r="B49">
        <v>8.1999999999999993</v>
      </c>
      <c r="C49">
        <v>0.1</v>
      </c>
      <c r="D49">
        <v>41.6</v>
      </c>
      <c r="E49">
        <v>36.299999999999997</v>
      </c>
      <c r="F49">
        <v>0</v>
      </c>
      <c r="G49">
        <v>0</v>
      </c>
    </row>
    <row r="50" spans="1:7" ht="15" x14ac:dyDescent="0.25">
      <c r="A50" s="285" t="s">
        <v>95</v>
      </c>
      <c r="B50">
        <v>110</v>
      </c>
      <c r="C50">
        <v>0</v>
      </c>
      <c r="D50">
        <v>585</v>
      </c>
      <c r="E50">
        <v>887.3</v>
      </c>
      <c r="F50">
        <v>363</v>
      </c>
      <c r="G50">
        <v>0</v>
      </c>
    </row>
    <row r="51" spans="1:7" ht="15" x14ac:dyDescent="0.25">
      <c r="A51" s="285" t="s">
        <v>96</v>
      </c>
      <c r="B51">
        <v>14.4</v>
      </c>
      <c r="C51">
        <v>9.5</v>
      </c>
      <c r="D51">
        <v>54.4</v>
      </c>
      <c r="E51">
        <v>77.7</v>
      </c>
      <c r="F51">
        <v>0</v>
      </c>
      <c r="G51">
        <v>0</v>
      </c>
    </row>
    <row r="52" spans="1:7" ht="15" x14ac:dyDescent="0.25">
      <c r="A52" s="285" t="s">
        <v>98</v>
      </c>
      <c r="B52">
        <v>0.1</v>
      </c>
      <c r="C52">
        <v>0.1</v>
      </c>
      <c r="D52">
        <v>230.4</v>
      </c>
      <c r="E52">
        <v>256</v>
      </c>
      <c r="F52">
        <v>0</v>
      </c>
      <c r="G52">
        <v>0</v>
      </c>
    </row>
    <row r="53" spans="1:7" ht="15" x14ac:dyDescent="0.25">
      <c r="A53" s="285" t="s">
        <v>169</v>
      </c>
      <c r="B53">
        <v>0</v>
      </c>
      <c r="C53">
        <v>0.5</v>
      </c>
      <c r="D53">
        <v>0</v>
      </c>
      <c r="E53">
        <v>0</v>
      </c>
      <c r="F53">
        <v>0</v>
      </c>
      <c r="G53">
        <v>0</v>
      </c>
    </row>
    <row r="54" spans="1:7" ht="15" x14ac:dyDescent="0.25">
      <c r="A54" s="285" t="s">
        <v>99</v>
      </c>
      <c r="B54">
        <v>3.9</v>
      </c>
      <c r="C54">
        <v>0.5</v>
      </c>
      <c r="D54">
        <v>2.9</v>
      </c>
      <c r="E54">
        <v>19.899999999999999</v>
      </c>
      <c r="F54">
        <v>0</v>
      </c>
      <c r="G54">
        <v>0</v>
      </c>
    </row>
    <row r="55" spans="1:7" ht="15" x14ac:dyDescent="0.25">
      <c r="A55" s="285" t="s">
        <v>100</v>
      </c>
      <c r="B55">
        <v>18.8</v>
      </c>
      <c r="C55">
        <v>21.5</v>
      </c>
      <c r="D55">
        <v>566.1</v>
      </c>
      <c r="E55">
        <v>1190.2</v>
      </c>
      <c r="F55">
        <v>0</v>
      </c>
      <c r="G55">
        <v>0</v>
      </c>
    </row>
    <row r="56" spans="1:7" ht="15" x14ac:dyDescent="0.25">
      <c r="A56" s="285" t="s">
        <v>101</v>
      </c>
      <c r="B56">
        <v>29.6</v>
      </c>
      <c r="C56">
        <v>51</v>
      </c>
      <c r="D56">
        <v>433.4</v>
      </c>
      <c r="E56">
        <v>912</v>
      </c>
      <c r="F56">
        <v>0</v>
      </c>
      <c r="G56">
        <v>0</v>
      </c>
    </row>
    <row r="57" spans="1:7" ht="15" x14ac:dyDescent="0.25">
      <c r="A57" s="285" t="s">
        <v>66</v>
      </c>
    </row>
    <row r="58" spans="1:7" ht="15" x14ac:dyDescent="0.25">
      <c r="A58" s="285" t="s">
        <v>102</v>
      </c>
      <c r="B58">
        <v>620.1</v>
      </c>
      <c r="C58">
        <v>0.1</v>
      </c>
      <c r="D58">
        <v>4077.3</v>
      </c>
      <c r="E58">
        <v>3179.7</v>
      </c>
      <c r="F58">
        <v>312</v>
      </c>
      <c r="G58">
        <v>0</v>
      </c>
    </row>
    <row r="59" spans="1:7" ht="15" x14ac:dyDescent="0.25">
      <c r="A59" s="285" t="s">
        <v>103</v>
      </c>
      <c r="B59">
        <v>126</v>
      </c>
      <c r="C59">
        <v>0</v>
      </c>
      <c r="D59">
        <v>131.1</v>
      </c>
      <c r="E59">
        <v>108</v>
      </c>
      <c r="F59">
        <v>84</v>
      </c>
      <c r="G59">
        <v>0</v>
      </c>
    </row>
    <row r="60" spans="1:7" ht="15" x14ac:dyDescent="0.25">
      <c r="A60" s="285" t="s">
        <v>104</v>
      </c>
      <c r="B60">
        <v>494</v>
      </c>
      <c r="C60">
        <v>0</v>
      </c>
      <c r="D60">
        <v>3592.8</v>
      </c>
      <c r="E60">
        <v>2777.4</v>
      </c>
      <c r="F60">
        <v>228</v>
      </c>
      <c r="G60">
        <v>0</v>
      </c>
    </row>
    <row r="61" spans="1:7" ht="15" x14ac:dyDescent="0.25">
      <c r="A61" s="285" t="s">
        <v>257</v>
      </c>
      <c r="B61">
        <v>0.1</v>
      </c>
      <c r="C61">
        <v>0</v>
      </c>
      <c r="D61">
        <v>0.4</v>
      </c>
      <c r="E61">
        <v>0.3</v>
      </c>
      <c r="F61">
        <v>0</v>
      </c>
      <c r="G61">
        <v>0</v>
      </c>
    </row>
    <row r="62" spans="1:7" ht="15" x14ac:dyDescent="0.25">
      <c r="A62" s="285" t="s">
        <v>105</v>
      </c>
      <c r="B62">
        <v>0</v>
      </c>
      <c r="C62">
        <v>0</v>
      </c>
      <c r="D62">
        <v>46.4</v>
      </c>
      <c r="E62">
        <v>17.2</v>
      </c>
      <c r="F62">
        <v>0</v>
      </c>
      <c r="G62">
        <v>0</v>
      </c>
    </row>
    <row r="63" spans="1:7" ht="15" x14ac:dyDescent="0.25">
      <c r="A63" s="285" t="s">
        <v>258</v>
      </c>
      <c r="B63">
        <v>0</v>
      </c>
      <c r="C63">
        <v>0.1</v>
      </c>
      <c r="D63">
        <v>0.1</v>
      </c>
      <c r="E63">
        <v>0.1</v>
      </c>
      <c r="F63">
        <v>0</v>
      </c>
      <c r="G63">
        <v>0</v>
      </c>
    </row>
    <row r="64" spans="1:7" ht="15" x14ac:dyDescent="0.25">
      <c r="A64" s="285" t="s">
        <v>318</v>
      </c>
      <c r="B64">
        <v>0</v>
      </c>
      <c r="C64">
        <v>0</v>
      </c>
      <c r="D64">
        <v>0</v>
      </c>
      <c r="E64">
        <v>52.7</v>
      </c>
      <c r="F64">
        <v>0</v>
      </c>
      <c r="G64">
        <v>0</v>
      </c>
    </row>
    <row r="65" spans="1:7" ht="15" x14ac:dyDescent="0.25">
      <c r="A65" s="285" t="s">
        <v>107</v>
      </c>
      <c r="B65">
        <v>0</v>
      </c>
      <c r="C65">
        <v>0</v>
      </c>
      <c r="D65">
        <v>306.5</v>
      </c>
      <c r="E65">
        <v>224</v>
      </c>
      <c r="F65">
        <v>0</v>
      </c>
      <c r="G65">
        <v>0</v>
      </c>
    </row>
    <row r="66" spans="1:7" ht="15" x14ac:dyDescent="0.25">
      <c r="A66" s="285" t="s">
        <v>66</v>
      </c>
    </row>
    <row r="67" spans="1:7" ht="15" x14ac:dyDescent="0.25">
      <c r="A67" s="285" t="s">
        <v>108</v>
      </c>
      <c r="B67">
        <v>1566.7</v>
      </c>
      <c r="C67">
        <v>1014.3</v>
      </c>
      <c r="D67">
        <v>4952.5</v>
      </c>
      <c r="E67">
        <v>4955.8999999999996</v>
      </c>
      <c r="F67">
        <v>704.2</v>
      </c>
      <c r="G67">
        <v>0</v>
      </c>
    </row>
    <row r="68" spans="1:7" ht="15" x14ac:dyDescent="0.25">
      <c r="A68" s="285" t="s">
        <v>109</v>
      </c>
      <c r="B68">
        <v>10</v>
      </c>
      <c r="C68">
        <v>7</v>
      </c>
      <c r="D68">
        <v>17.899999999999999</v>
      </c>
      <c r="E68">
        <v>16.3</v>
      </c>
      <c r="F68">
        <v>0</v>
      </c>
      <c r="G68">
        <v>0</v>
      </c>
    </row>
    <row r="69" spans="1:7" ht="15" x14ac:dyDescent="0.25">
      <c r="A69" s="285" t="s">
        <v>110</v>
      </c>
      <c r="B69">
        <v>0</v>
      </c>
      <c r="C69">
        <v>0</v>
      </c>
      <c r="D69">
        <v>0</v>
      </c>
      <c r="E69">
        <v>30.5</v>
      </c>
      <c r="F69">
        <v>0</v>
      </c>
      <c r="G69">
        <v>0</v>
      </c>
    </row>
    <row r="70" spans="1:7" ht="15" x14ac:dyDescent="0.25">
      <c r="A70" s="285" t="s">
        <v>111</v>
      </c>
      <c r="B70">
        <v>70.8</v>
      </c>
      <c r="C70">
        <v>58.5</v>
      </c>
      <c r="D70">
        <v>223</v>
      </c>
      <c r="E70">
        <v>226.1</v>
      </c>
      <c r="F70">
        <v>0</v>
      </c>
      <c r="G70">
        <v>0</v>
      </c>
    </row>
    <row r="71" spans="1:7" ht="15" x14ac:dyDescent="0.25">
      <c r="A71" s="285" t="s">
        <v>112</v>
      </c>
      <c r="B71">
        <v>47.6</v>
      </c>
      <c r="C71">
        <v>64.900000000000006</v>
      </c>
      <c r="D71">
        <v>110.6</v>
      </c>
      <c r="E71">
        <v>133.69999999999999</v>
      </c>
      <c r="F71">
        <v>1.4</v>
      </c>
      <c r="G71">
        <v>0</v>
      </c>
    </row>
    <row r="72" spans="1:7" ht="15" x14ac:dyDescent="0.25">
      <c r="A72" s="285" t="s">
        <v>259</v>
      </c>
      <c r="B72">
        <v>0</v>
      </c>
      <c r="C72">
        <v>0</v>
      </c>
      <c r="D72">
        <v>7.7</v>
      </c>
      <c r="E72">
        <v>9.8000000000000007</v>
      </c>
      <c r="F72">
        <v>0</v>
      </c>
      <c r="G72">
        <v>0</v>
      </c>
    </row>
    <row r="73" spans="1:7" ht="15" x14ac:dyDescent="0.25">
      <c r="A73" s="285" t="s">
        <v>113</v>
      </c>
      <c r="B73">
        <v>67.3</v>
      </c>
      <c r="C73">
        <v>19.100000000000001</v>
      </c>
      <c r="D73">
        <v>329</v>
      </c>
      <c r="E73">
        <v>364.6</v>
      </c>
      <c r="F73">
        <v>0</v>
      </c>
      <c r="G73">
        <v>0</v>
      </c>
    </row>
    <row r="74" spans="1:7" ht="15" x14ac:dyDescent="0.25">
      <c r="A74" s="285" t="s">
        <v>114</v>
      </c>
      <c r="B74">
        <v>25.6</v>
      </c>
      <c r="C74">
        <v>4</v>
      </c>
      <c r="D74">
        <v>16</v>
      </c>
      <c r="E74">
        <v>15.4</v>
      </c>
      <c r="F74">
        <v>0</v>
      </c>
      <c r="G74">
        <v>0</v>
      </c>
    </row>
    <row r="75" spans="1:7" ht="15" x14ac:dyDescent="0.25">
      <c r="A75" s="285" t="s">
        <v>115</v>
      </c>
      <c r="B75">
        <v>4</v>
      </c>
      <c r="C75">
        <v>6.1</v>
      </c>
      <c r="D75">
        <v>33.4</v>
      </c>
      <c r="E75">
        <v>20.9</v>
      </c>
      <c r="F75">
        <v>0</v>
      </c>
      <c r="G75">
        <v>0</v>
      </c>
    </row>
    <row r="76" spans="1:7" ht="15" x14ac:dyDescent="0.25">
      <c r="A76" s="285" t="s">
        <v>116</v>
      </c>
      <c r="B76">
        <v>6.8</v>
      </c>
      <c r="C76">
        <v>3.2</v>
      </c>
      <c r="D76">
        <v>1.3</v>
      </c>
      <c r="E76">
        <v>5.5</v>
      </c>
      <c r="F76">
        <v>0</v>
      </c>
      <c r="G76">
        <v>0</v>
      </c>
    </row>
    <row r="77" spans="1:7" ht="15" x14ac:dyDescent="0.25">
      <c r="A77" s="285" t="s">
        <v>117</v>
      </c>
      <c r="B77">
        <v>1315.6</v>
      </c>
      <c r="C77">
        <v>816.2</v>
      </c>
      <c r="D77">
        <v>3950</v>
      </c>
      <c r="E77">
        <v>3920.6</v>
      </c>
      <c r="F77">
        <v>696.5</v>
      </c>
      <c r="G77">
        <v>0</v>
      </c>
    </row>
    <row r="78" spans="1:7" ht="15" x14ac:dyDescent="0.25">
      <c r="A78" s="285" t="s">
        <v>118</v>
      </c>
      <c r="B78">
        <v>12</v>
      </c>
      <c r="C78">
        <v>17.3</v>
      </c>
      <c r="D78">
        <v>23.7</v>
      </c>
      <c r="E78">
        <v>23</v>
      </c>
      <c r="F78">
        <v>6.3</v>
      </c>
      <c r="G78">
        <v>0</v>
      </c>
    </row>
    <row r="79" spans="1:7" ht="15" x14ac:dyDescent="0.25">
      <c r="A79" s="285" t="s">
        <v>119</v>
      </c>
      <c r="B79">
        <v>0</v>
      </c>
      <c r="C79">
        <v>0</v>
      </c>
      <c r="D79">
        <v>153</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7</v>
      </c>
      <c r="C81">
        <v>18</v>
      </c>
      <c r="D81">
        <v>86.9</v>
      </c>
      <c r="E81">
        <v>26.3</v>
      </c>
      <c r="F81">
        <v>0</v>
      </c>
      <c r="G81">
        <v>0</v>
      </c>
    </row>
    <row r="82" spans="1:7" ht="15" x14ac:dyDescent="0.25">
      <c r="A82" s="285" t="s">
        <v>62</v>
      </c>
      <c r="B82" t="s">
        <v>63</v>
      </c>
      <c r="C82" t="s">
        <v>64</v>
      </c>
      <c r="D82" t="s">
        <v>63</v>
      </c>
      <c r="E82" t="s">
        <v>63</v>
      </c>
      <c r="F82" t="s">
        <v>63</v>
      </c>
      <c r="G82" t="s">
        <v>65</v>
      </c>
    </row>
    <row r="83" spans="1:7" ht="15" x14ac:dyDescent="0.25">
      <c r="A83" s="285" t="s">
        <v>122</v>
      </c>
      <c r="B83">
        <v>5479.6</v>
      </c>
      <c r="C83">
        <v>2608</v>
      </c>
      <c r="D83">
        <v>50077.1</v>
      </c>
      <c r="E83">
        <v>57732.9</v>
      </c>
      <c r="F83">
        <v>9453.9</v>
      </c>
      <c r="G83">
        <v>0</v>
      </c>
    </row>
    <row r="84" spans="1:7" ht="15" x14ac:dyDescent="0.25">
      <c r="A84" s="285" t="s">
        <v>123</v>
      </c>
      <c r="B84">
        <v>4403.8</v>
      </c>
      <c r="C84">
        <v>1200</v>
      </c>
      <c r="D84">
        <v>0</v>
      </c>
      <c r="E84">
        <v>0</v>
      </c>
      <c r="F84">
        <v>3243.5</v>
      </c>
      <c r="G84">
        <v>0</v>
      </c>
    </row>
    <row r="85" spans="1:7" ht="15" x14ac:dyDescent="0.25">
      <c r="A85" s="285" t="s">
        <v>62</v>
      </c>
      <c r="B85" t="s">
        <v>63</v>
      </c>
      <c r="C85" t="s">
        <v>64</v>
      </c>
      <c r="D85" t="s">
        <v>63</v>
      </c>
      <c r="E85" t="s">
        <v>63</v>
      </c>
      <c r="F85" t="s">
        <v>63</v>
      </c>
      <c r="G85" t="s">
        <v>65</v>
      </c>
    </row>
    <row r="86" spans="1:7" ht="15" x14ac:dyDescent="0.25">
      <c r="A86" s="285" t="s">
        <v>124</v>
      </c>
      <c r="B86">
        <v>9883.4</v>
      </c>
      <c r="C86">
        <v>3808</v>
      </c>
      <c r="D86">
        <v>50077.1</v>
      </c>
      <c r="E86">
        <v>57732.9</v>
      </c>
      <c r="F86">
        <v>12697.4</v>
      </c>
      <c r="G86">
        <v>0</v>
      </c>
    </row>
    <row r="87" spans="1:7" ht="15" x14ac:dyDescent="0.25">
      <c r="A87" s="285" t="s">
        <v>125</v>
      </c>
      <c r="B87" t="s">
        <v>42</v>
      </c>
      <c r="C87" t="s">
        <v>42</v>
      </c>
      <c r="D87">
        <v>63.5</v>
      </c>
      <c r="E87">
        <v>5.8</v>
      </c>
      <c r="F87" t="s">
        <v>42</v>
      </c>
      <c r="G87" t="s">
        <v>42</v>
      </c>
    </row>
    <row r="88" spans="1:7" ht="15" x14ac:dyDescent="0.25">
      <c r="A88" s="285" t="s">
        <v>126</v>
      </c>
      <c r="B88">
        <v>0</v>
      </c>
      <c r="C88">
        <v>0</v>
      </c>
      <c r="D88" t="s">
        <v>42</v>
      </c>
      <c r="E88" t="s">
        <v>42</v>
      </c>
      <c r="F88">
        <v>0</v>
      </c>
      <c r="G88">
        <v>0</v>
      </c>
    </row>
    <row r="89" spans="1:7" ht="15" x14ac:dyDescent="0.35">
      <c r="A89" s="53" t="s">
        <v>62</v>
      </c>
      <c r="B89" t="s">
        <v>63</v>
      </c>
      <c r="C89" t="s">
        <v>64</v>
      </c>
      <c r="D89" t="s">
        <v>63</v>
      </c>
      <c r="E89" t="s">
        <v>63</v>
      </c>
      <c r="F89" t="s">
        <v>63</v>
      </c>
      <c r="G89" t="s">
        <v>65</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619B-BF82-46AB-BB79-608B9BDFE035}">
  <dimension ref="A1:G89"/>
  <sheetViews>
    <sheetView topLeftCell="A10" workbookViewId="0">
      <selection activeCell="F76" sqref="F76"/>
    </sheetView>
  </sheetViews>
  <sheetFormatPr defaultRowHeight="13.2" x14ac:dyDescent="0.25"/>
  <cols>
    <col min="1" max="1" width="26.33203125" customWidth="1"/>
    <col min="2" max="2" width="14.33203125" customWidth="1"/>
    <col min="4" max="4" width="12.33203125" customWidth="1"/>
    <col min="5" max="5" width="11.88671875" customWidth="1"/>
    <col min="6" max="6" width="11" customWidth="1"/>
  </cols>
  <sheetData>
    <row r="1" spans="1:7" ht="15" x14ac:dyDescent="0.25">
      <c r="A1" s="285" t="s">
        <v>47</v>
      </c>
    </row>
    <row r="2" spans="1:7" ht="15" x14ac:dyDescent="0.25">
      <c r="A2" s="285" t="s">
        <v>48</v>
      </c>
    </row>
    <row r="3" spans="1:7" ht="15" x14ac:dyDescent="0.25">
      <c r="A3" s="285" t="s">
        <v>330</v>
      </c>
    </row>
    <row r="4" spans="1:7" ht="15" x14ac:dyDescent="0.25">
      <c r="A4" s="285" t="s">
        <v>50</v>
      </c>
    </row>
    <row r="5" spans="1:7" ht="15" x14ac:dyDescent="0.25">
      <c r="A5" s="285" t="s">
        <v>51</v>
      </c>
    </row>
    <row r="6" spans="1:7" ht="15" x14ac:dyDescent="0.25">
      <c r="A6" s="285" t="s">
        <v>52</v>
      </c>
    </row>
    <row r="7" spans="1:7" ht="15" x14ac:dyDescent="0.25">
      <c r="B7" s="285" t="s">
        <v>53</v>
      </c>
      <c r="D7" s="285"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46</v>
      </c>
      <c r="C12">
        <v>0</v>
      </c>
      <c r="D12">
        <v>4279.3999999999996</v>
      </c>
      <c r="E12">
        <v>4267.5</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0</v>
      </c>
      <c r="D17">
        <v>8.1</v>
      </c>
      <c r="E17">
        <v>10.6</v>
      </c>
      <c r="F17">
        <v>0</v>
      </c>
      <c r="G17">
        <v>0</v>
      </c>
    </row>
    <row r="18" spans="1:7" ht="15" x14ac:dyDescent="0.25">
      <c r="A18" s="285" t="s">
        <v>70</v>
      </c>
      <c r="B18">
        <v>46</v>
      </c>
      <c r="C18">
        <v>0</v>
      </c>
      <c r="D18">
        <v>269.2</v>
      </c>
      <c r="E18">
        <v>249.1</v>
      </c>
      <c r="F18">
        <v>0</v>
      </c>
      <c r="G18">
        <v>0</v>
      </c>
    </row>
    <row r="19" spans="1:7" ht="15" x14ac:dyDescent="0.25">
      <c r="A19" s="285" t="s">
        <v>71</v>
      </c>
      <c r="B19">
        <v>0</v>
      </c>
      <c r="C19">
        <v>0</v>
      </c>
      <c r="D19">
        <v>1344.9</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23</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23</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486.3</v>
      </c>
      <c r="C33">
        <v>497</v>
      </c>
      <c r="D33">
        <v>1767</v>
      </c>
      <c r="E33">
        <v>1677.1</v>
      </c>
      <c r="F33">
        <v>42.5</v>
      </c>
      <c r="G33">
        <v>0</v>
      </c>
    </row>
    <row r="34" spans="1:7" ht="15" x14ac:dyDescent="0.25">
      <c r="A34" s="285" t="s">
        <v>66</v>
      </c>
    </row>
    <row r="35" spans="1:7" ht="15" x14ac:dyDescent="0.25">
      <c r="A35" s="285" t="s">
        <v>79</v>
      </c>
      <c r="B35">
        <v>223.8</v>
      </c>
      <c r="C35">
        <v>29.3</v>
      </c>
      <c r="D35">
        <v>1178.5</v>
      </c>
      <c r="E35">
        <v>1342</v>
      </c>
      <c r="F35">
        <v>94</v>
      </c>
      <c r="G35">
        <v>0</v>
      </c>
    </row>
    <row r="36" spans="1:7" ht="15" x14ac:dyDescent="0.25">
      <c r="A36" s="285" t="s">
        <v>66</v>
      </c>
    </row>
    <row r="37" spans="1:7" ht="15" x14ac:dyDescent="0.25">
      <c r="A37" s="285" t="s">
        <v>80</v>
      </c>
      <c r="B37">
        <v>1898.8</v>
      </c>
      <c r="C37">
        <v>697</v>
      </c>
      <c r="D37">
        <v>28363.8</v>
      </c>
      <c r="E37">
        <v>35010.1</v>
      </c>
      <c r="F37">
        <v>7306</v>
      </c>
      <c r="G37">
        <v>0</v>
      </c>
    </row>
    <row r="38" spans="1:7" ht="15" x14ac:dyDescent="0.25">
      <c r="A38" s="285" t="s">
        <v>66</v>
      </c>
    </row>
    <row r="39" spans="1:7" ht="15" x14ac:dyDescent="0.25">
      <c r="A39" s="285" t="s">
        <v>81</v>
      </c>
      <c r="B39">
        <v>493.2</v>
      </c>
      <c r="C39">
        <v>485.7</v>
      </c>
      <c r="D39">
        <v>4923.3999999999996</v>
      </c>
      <c r="E39">
        <v>7131.2</v>
      </c>
      <c r="F39">
        <v>132</v>
      </c>
      <c r="G39">
        <v>0</v>
      </c>
    </row>
    <row r="40" spans="1:7" ht="15" x14ac:dyDescent="0.25">
      <c r="A40" s="285" t="s">
        <v>83</v>
      </c>
      <c r="B40">
        <v>110</v>
      </c>
      <c r="C40">
        <v>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2.7</v>
      </c>
      <c r="C42">
        <v>0</v>
      </c>
      <c r="D42">
        <v>2.5</v>
      </c>
      <c r="E42">
        <v>0.5</v>
      </c>
      <c r="F42">
        <v>0</v>
      </c>
      <c r="G42">
        <v>0</v>
      </c>
    </row>
    <row r="43" spans="1:7" ht="15" x14ac:dyDescent="0.25">
      <c r="A43" s="285" t="s">
        <v>87</v>
      </c>
      <c r="B43">
        <v>0.3</v>
      </c>
      <c r="C43">
        <v>66.400000000000006</v>
      </c>
      <c r="D43">
        <v>0.1</v>
      </c>
      <c r="E43">
        <v>1.3</v>
      </c>
      <c r="F43">
        <v>0</v>
      </c>
      <c r="G43">
        <v>0</v>
      </c>
    </row>
    <row r="44" spans="1:7" ht="15" x14ac:dyDescent="0.25">
      <c r="A44" s="285" t="s">
        <v>88</v>
      </c>
      <c r="B44">
        <v>155.30000000000001</v>
      </c>
      <c r="C44">
        <v>218.2</v>
      </c>
      <c r="D44">
        <v>1433.3</v>
      </c>
      <c r="E44">
        <v>1886.1</v>
      </c>
      <c r="F44">
        <v>0</v>
      </c>
      <c r="G44">
        <v>0</v>
      </c>
    </row>
    <row r="45" spans="1:7" ht="15" x14ac:dyDescent="0.25">
      <c r="A45" s="285" t="s">
        <v>90</v>
      </c>
      <c r="B45">
        <v>0</v>
      </c>
      <c r="C45">
        <v>0</v>
      </c>
      <c r="D45">
        <v>0</v>
      </c>
      <c r="E45">
        <v>45.3</v>
      </c>
      <c r="F45">
        <v>0</v>
      </c>
      <c r="G45">
        <v>0</v>
      </c>
    </row>
    <row r="46" spans="1:7" ht="15" x14ac:dyDescent="0.25">
      <c r="A46" s="285" t="s">
        <v>91</v>
      </c>
      <c r="B46">
        <v>46.7</v>
      </c>
      <c r="C46">
        <v>32.1</v>
      </c>
      <c r="D46">
        <v>483.9</v>
      </c>
      <c r="E46">
        <v>615.4</v>
      </c>
      <c r="F46">
        <v>0</v>
      </c>
      <c r="G46">
        <v>0</v>
      </c>
    </row>
    <row r="47" spans="1:7" ht="15" x14ac:dyDescent="0.25">
      <c r="A47" s="285" t="s">
        <v>92</v>
      </c>
      <c r="B47">
        <v>10</v>
      </c>
      <c r="C47">
        <v>0</v>
      </c>
      <c r="D47">
        <v>30.3</v>
      </c>
      <c r="E47">
        <v>40.6</v>
      </c>
      <c r="F47">
        <v>0</v>
      </c>
      <c r="G47">
        <v>0</v>
      </c>
    </row>
    <row r="48" spans="1:7" ht="15" x14ac:dyDescent="0.25">
      <c r="A48" s="285" t="s">
        <v>93</v>
      </c>
      <c r="B48">
        <v>39.299999999999997</v>
      </c>
      <c r="C48">
        <v>18.399999999999999</v>
      </c>
      <c r="D48">
        <v>310.60000000000002</v>
      </c>
      <c r="E48">
        <v>407.4</v>
      </c>
      <c r="F48">
        <v>11</v>
      </c>
      <c r="G48">
        <v>0</v>
      </c>
    </row>
    <row r="49" spans="1:7" ht="15" x14ac:dyDescent="0.25">
      <c r="A49" s="285" t="s">
        <v>94</v>
      </c>
      <c r="B49">
        <v>11.1</v>
      </c>
      <c r="C49">
        <v>0.1</v>
      </c>
      <c r="D49">
        <v>38.6</v>
      </c>
      <c r="E49">
        <v>36.299999999999997</v>
      </c>
      <c r="F49">
        <v>0</v>
      </c>
      <c r="G49">
        <v>0</v>
      </c>
    </row>
    <row r="50" spans="1:7" ht="15" x14ac:dyDescent="0.25">
      <c r="A50" s="285" t="s">
        <v>95</v>
      </c>
      <c r="B50">
        <v>55</v>
      </c>
      <c r="C50">
        <v>0</v>
      </c>
      <c r="D50">
        <v>585</v>
      </c>
      <c r="E50">
        <v>887.3</v>
      </c>
      <c r="F50">
        <v>66</v>
      </c>
      <c r="G50">
        <v>0</v>
      </c>
    </row>
    <row r="51" spans="1:7" ht="15" x14ac:dyDescent="0.25">
      <c r="A51" s="285" t="s">
        <v>96</v>
      </c>
      <c r="B51">
        <v>14.6</v>
      </c>
      <c r="C51">
        <v>19.600000000000001</v>
      </c>
      <c r="D51">
        <v>54.3</v>
      </c>
      <c r="E51">
        <v>67.900000000000006</v>
      </c>
      <c r="F51">
        <v>0</v>
      </c>
      <c r="G51">
        <v>0</v>
      </c>
    </row>
    <row r="52" spans="1:7" ht="15" x14ac:dyDescent="0.25">
      <c r="A52" s="285" t="s">
        <v>98</v>
      </c>
      <c r="B52">
        <v>0.1</v>
      </c>
      <c r="C52">
        <v>0.1</v>
      </c>
      <c r="D52">
        <v>230.4</v>
      </c>
      <c r="E52">
        <v>256</v>
      </c>
      <c r="F52">
        <v>0</v>
      </c>
      <c r="G52">
        <v>0</v>
      </c>
    </row>
    <row r="53" spans="1:7" ht="15" x14ac:dyDescent="0.25">
      <c r="A53" s="285" t="s">
        <v>99</v>
      </c>
      <c r="B53">
        <v>3.9</v>
      </c>
      <c r="C53">
        <v>0.5</v>
      </c>
      <c r="D53">
        <v>2.9</v>
      </c>
      <c r="E53">
        <v>19.899999999999999</v>
      </c>
      <c r="F53">
        <v>0</v>
      </c>
      <c r="G53">
        <v>0</v>
      </c>
    </row>
    <row r="54" spans="1:7" ht="15" x14ac:dyDescent="0.25">
      <c r="A54" s="285" t="s">
        <v>100</v>
      </c>
      <c r="B54">
        <v>18.899999999999999</v>
      </c>
      <c r="C54">
        <v>22.8</v>
      </c>
      <c r="D54">
        <v>565.70000000000005</v>
      </c>
      <c r="E54">
        <v>1189</v>
      </c>
      <c r="F54">
        <v>0</v>
      </c>
      <c r="G54">
        <v>0</v>
      </c>
    </row>
    <row r="55" spans="1:7" ht="15" x14ac:dyDescent="0.25">
      <c r="A55" s="285" t="s">
        <v>101</v>
      </c>
      <c r="B55">
        <v>25.2</v>
      </c>
      <c r="C55">
        <v>52.5</v>
      </c>
      <c r="D55">
        <v>431.3</v>
      </c>
      <c r="E55">
        <v>906.8</v>
      </c>
      <c r="F55">
        <v>0</v>
      </c>
      <c r="G55">
        <v>0</v>
      </c>
    </row>
    <row r="56" spans="1:7" ht="15" x14ac:dyDescent="0.25">
      <c r="A56" s="285" t="s">
        <v>66</v>
      </c>
    </row>
    <row r="57" spans="1:7" ht="15" x14ac:dyDescent="0.25">
      <c r="A57" s="285" t="s">
        <v>102</v>
      </c>
      <c r="B57">
        <v>555.1</v>
      </c>
      <c r="C57">
        <v>0.1</v>
      </c>
      <c r="D57">
        <v>4024.9</v>
      </c>
      <c r="E57">
        <v>3179.7</v>
      </c>
      <c r="F57">
        <v>312</v>
      </c>
      <c r="G57">
        <v>0</v>
      </c>
    </row>
    <row r="58" spans="1:7" ht="15" x14ac:dyDescent="0.25">
      <c r="A58" s="285" t="s">
        <v>103</v>
      </c>
      <c r="B58">
        <v>126</v>
      </c>
      <c r="C58">
        <v>0</v>
      </c>
      <c r="D58">
        <v>131.1</v>
      </c>
      <c r="E58">
        <v>108</v>
      </c>
      <c r="F58">
        <v>84</v>
      </c>
      <c r="G58">
        <v>0</v>
      </c>
    </row>
    <row r="59" spans="1:7" ht="15" x14ac:dyDescent="0.25">
      <c r="A59" s="285" t="s">
        <v>104</v>
      </c>
      <c r="B59">
        <v>429</v>
      </c>
      <c r="C59">
        <v>0</v>
      </c>
      <c r="D59">
        <v>3540.4</v>
      </c>
      <c r="E59">
        <v>2777.4</v>
      </c>
      <c r="F59">
        <v>228</v>
      </c>
      <c r="G59">
        <v>0</v>
      </c>
    </row>
    <row r="60" spans="1:7" ht="15" x14ac:dyDescent="0.25">
      <c r="A60" s="285" t="s">
        <v>257</v>
      </c>
      <c r="B60">
        <v>0.1</v>
      </c>
      <c r="C60">
        <v>0</v>
      </c>
      <c r="D60">
        <v>0.4</v>
      </c>
      <c r="E60">
        <v>0.3</v>
      </c>
      <c r="F60">
        <v>0</v>
      </c>
      <c r="G60">
        <v>0</v>
      </c>
    </row>
    <row r="61" spans="1:7" ht="15" x14ac:dyDescent="0.25">
      <c r="A61" s="285" t="s">
        <v>105</v>
      </c>
      <c r="B61">
        <v>0</v>
      </c>
      <c r="C61">
        <v>0</v>
      </c>
      <c r="D61">
        <v>46.4</v>
      </c>
      <c r="E61">
        <v>17.2</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306.5</v>
      </c>
      <c r="E64">
        <v>224</v>
      </c>
      <c r="F64">
        <v>0</v>
      </c>
      <c r="G64">
        <v>0</v>
      </c>
    </row>
    <row r="65" spans="1:7" ht="15" x14ac:dyDescent="0.25">
      <c r="A65" s="285" t="s">
        <v>66</v>
      </c>
    </row>
    <row r="66" spans="1:7" ht="15" x14ac:dyDescent="0.25">
      <c r="A66" s="285" t="s">
        <v>108</v>
      </c>
      <c r="B66">
        <v>1796.2</v>
      </c>
      <c r="C66">
        <v>1075.0999999999999</v>
      </c>
      <c r="D66">
        <v>4685</v>
      </c>
      <c r="E66">
        <v>4823.7</v>
      </c>
      <c r="F66">
        <v>694.2</v>
      </c>
      <c r="G66">
        <v>0</v>
      </c>
    </row>
    <row r="67" spans="1:7" ht="15" x14ac:dyDescent="0.25">
      <c r="A67" s="285" t="s">
        <v>109</v>
      </c>
      <c r="B67">
        <v>10</v>
      </c>
      <c r="C67">
        <v>7</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92.3</v>
      </c>
      <c r="C69">
        <v>65.5</v>
      </c>
      <c r="D69">
        <v>200.9</v>
      </c>
      <c r="E69">
        <v>218.5</v>
      </c>
      <c r="F69">
        <v>0</v>
      </c>
      <c r="G69">
        <v>0</v>
      </c>
    </row>
    <row r="70" spans="1:7" ht="15" x14ac:dyDescent="0.25">
      <c r="A70" s="285" t="s">
        <v>112</v>
      </c>
      <c r="B70">
        <v>57.7</v>
      </c>
      <c r="C70">
        <v>77.7</v>
      </c>
      <c r="D70">
        <v>96.9</v>
      </c>
      <c r="E70">
        <v>110.9</v>
      </c>
      <c r="F70">
        <v>1.4</v>
      </c>
      <c r="G70">
        <v>0</v>
      </c>
    </row>
    <row r="71" spans="1:7" ht="15" x14ac:dyDescent="0.25">
      <c r="A71" s="285" t="s">
        <v>259</v>
      </c>
      <c r="B71">
        <v>0</v>
      </c>
      <c r="C71">
        <v>0</v>
      </c>
      <c r="D71">
        <v>7.7</v>
      </c>
      <c r="E71">
        <v>9.8000000000000007</v>
      </c>
      <c r="F71">
        <v>0</v>
      </c>
      <c r="G71">
        <v>0</v>
      </c>
    </row>
    <row r="72" spans="1:7" ht="15" x14ac:dyDescent="0.25">
      <c r="A72" s="285" t="s">
        <v>113</v>
      </c>
      <c r="B72">
        <v>91.3</v>
      </c>
      <c r="C72">
        <v>40.9</v>
      </c>
      <c r="D72">
        <v>301.3</v>
      </c>
      <c r="E72">
        <v>342.7</v>
      </c>
      <c r="F72">
        <v>0</v>
      </c>
      <c r="G72">
        <v>0</v>
      </c>
    </row>
    <row r="73" spans="1:7" ht="15" x14ac:dyDescent="0.25">
      <c r="A73" s="285" t="s">
        <v>114</v>
      </c>
      <c r="B73">
        <v>25.6</v>
      </c>
      <c r="C73">
        <v>4</v>
      </c>
      <c r="D73">
        <v>16</v>
      </c>
      <c r="E73">
        <v>15.4</v>
      </c>
      <c r="F73">
        <v>0</v>
      </c>
      <c r="G73">
        <v>0</v>
      </c>
    </row>
    <row r="74" spans="1:7" ht="15" x14ac:dyDescent="0.25">
      <c r="A74" s="285" t="s">
        <v>115</v>
      </c>
      <c r="B74">
        <v>9</v>
      </c>
      <c r="C74">
        <v>3.4</v>
      </c>
      <c r="D74">
        <v>27.9</v>
      </c>
      <c r="E74">
        <v>20.9</v>
      </c>
      <c r="F74">
        <v>0</v>
      </c>
      <c r="G74">
        <v>0</v>
      </c>
    </row>
    <row r="75" spans="1:7" ht="15" x14ac:dyDescent="0.25">
      <c r="A75" s="285" t="s">
        <v>116</v>
      </c>
      <c r="B75">
        <v>6.8</v>
      </c>
      <c r="C75">
        <v>3.2</v>
      </c>
      <c r="D75">
        <v>1.3</v>
      </c>
      <c r="E75">
        <v>5.5</v>
      </c>
      <c r="F75">
        <v>0</v>
      </c>
      <c r="G75">
        <v>0</v>
      </c>
    </row>
    <row r="76" spans="1:7" ht="15" x14ac:dyDescent="0.25">
      <c r="A76" s="285" t="s">
        <v>117</v>
      </c>
      <c r="B76">
        <v>1476.6</v>
      </c>
      <c r="C76">
        <v>835.7</v>
      </c>
      <c r="D76">
        <v>3759.8</v>
      </c>
      <c r="E76">
        <v>3842.6</v>
      </c>
      <c r="F76">
        <v>686.5</v>
      </c>
      <c r="G76">
        <v>0</v>
      </c>
    </row>
    <row r="77" spans="1:7" ht="15" x14ac:dyDescent="0.25">
      <c r="A77" s="285" t="s">
        <v>331</v>
      </c>
      <c r="B77">
        <v>0</v>
      </c>
      <c r="C77">
        <v>0.5</v>
      </c>
      <c r="D77">
        <v>0</v>
      </c>
      <c r="E77">
        <v>0</v>
      </c>
      <c r="F77">
        <v>0</v>
      </c>
      <c r="G77">
        <v>0</v>
      </c>
    </row>
    <row r="78" spans="1:7" ht="15" x14ac:dyDescent="0.25">
      <c r="A78" s="285" t="s">
        <v>118</v>
      </c>
      <c r="B78">
        <v>12</v>
      </c>
      <c r="C78">
        <v>17.3</v>
      </c>
      <c r="D78">
        <v>23.7</v>
      </c>
      <c r="E78">
        <v>23</v>
      </c>
      <c r="F78">
        <v>6.3</v>
      </c>
      <c r="G78">
        <v>0</v>
      </c>
    </row>
    <row r="79" spans="1:7" ht="15" x14ac:dyDescent="0.25">
      <c r="A79" s="285" t="s">
        <v>119</v>
      </c>
      <c r="B79">
        <v>0</v>
      </c>
      <c r="C79">
        <v>0</v>
      </c>
      <c r="D79">
        <v>153</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15</v>
      </c>
      <c r="C81">
        <v>20</v>
      </c>
      <c r="D81">
        <v>78.599999999999994</v>
      </c>
      <c r="E81">
        <v>24.3</v>
      </c>
      <c r="F81">
        <v>0</v>
      </c>
      <c r="G81">
        <v>0</v>
      </c>
    </row>
    <row r="82" spans="1:7" ht="15" x14ac:dyDescent="0.25">
      <c r="A82" s="285" t="s">
        <v>62</v>
      </c>
      <c r="B82" t="s">
        <v>63</v>
      </c>
      <c r="C82" t="s">
        <v>64</v>
      </c>
      <c r="D82" t="s">
        <v>63</v>
      </c>
      <c r="E82" t="s">
        <v>63</v>
      </c>
      <c r="F82" t="s">
        <v>63</v>
      </c>
      <c r="G82" t="s">
        <v>65</v>
      </c>
    </row>
    <row r="83" spans="1:7" ht="15" x14ac:dyDescent="0.25">
      <c r="A83" s="285" t="s">
        <v>122</v>
      </c>
      <c r="B83">
        <v>5499.2</v>
      </c>
      <c r="C83">
        <v>2784.1</v>
      </c>
      <c r="D83">
        <v>49666.5</v>
      </c>
      <c r="E83">
        <v>57454.2</v>
      </c>
      <c r="F83">
        <v>8868.6</v>
      </c>
      <c r="G83">
        <v>0</v>
      </c>
    </row>
    <row r="84" spans="1:7" ht="15" x14ac:dyDescent="0.25">
      <c r="A84" s="285" t="s">
        <v>123</v>
      </c>
      <c r="B84">
        <v>4430.8</v>
      </c>
      <c r="C84">
        <v>1286.9000000000001</v>
      </c>
      <c r="D84">
        <v>0</v>
      </c>
      <c r="E84">
        <v>0</v>
      </c>
      <c r="F84">
        <v>3233.5</v>
      </c>
      <c r="G84">
        <v>0</v>
      </c>
    </row>
    <row r="85" spans="1:7" ht="15" x14ac:dyDescent="0.25">
      <c r="A85" s="285" t="s">
        <v>62</v>
      </c>
      <c r="B85" t="s">
        <v>63</v>
      </c>
      <c r="C85" t="s">
        <v>64</v>
      </c>
      <c r="D85" t="s">
        <v>63</v>
      </c>
      <c r="E85" t="s">
        <v>63</v>
      </c>
      <c r="F85" t="s">
        <v>63</v>
      </c>
      <c r="G85" t="s">
        <v>65</v>
      </c>
    </row>
    <row r="86" spans="1:7" ht="15" x14ac:dyDescent="0.25">
      <c r="A86" s="285" t="s">
        <v>332</v>
      </c>
      <c r="B86">
        <v>9930</v>
      </c>
      <c r="C86">
        <v>4071</v>
      </c>
      <c r="D86">
        <v>49666.5</v>
      </c>
      <c r="E86">
        <v>57454.2</v>
      </c>
      <c r="F86">
        <v>12102.1</v>
      </c>
      <c r="G86">
        <v>0</v>
      </c>
    </row>
    <row r="87" spans="1:7" ht="15" x14ac:dyDescent="0.25">
      <c r="A87" s="285" t="s">
        <v>333</v>
      </c>
      <c r="B87" t="s">
        <v>334</v>
      </c>
      <c r="C87" t="s">
        <v>42</v>
      </c>
      <c r="D87">
        <v>63.5</v>
      </c>
      <c r="E87">
        <v>5.8</v>
      </c>
      <c r="F87" t="s">
        <v>42</v>
      </c>
      <c r="G87" t="s">
        <v>42</v>
      </c>
    </row>
    <row r="88" spans="1:7" ht="15" x14ac:dyDescent="0.25">
      <c r="A88" s="285" t="s">
        <v>335</v>
      </c>
      <c r="B88" t="s">
        <v>336</v>
      </c>
      <c r="C88">
        <v>0</v>
      </c>
      <c r="D88" t="s">
        <v>42</v>
      </c>
      <c r="E88" t="s">
        <v>42</v>
      </c>
      <c r="F88">
        <v>0</v>
      </c>
      <c r="G88">
        <v>0</v>
      </c>
    </row>
    <row r="89" spans="1:7" ht="15" x14ac:dyDescent="0.35">
      <c r="A89" s="53" t="s">
        <v>337</v>
      </c>
      <c r="B89" t="s">
        <v>209</v>
      </c>
      <c r="C89" t="s">
        <v>65</v>
      </c>
      <c r="D89" t="s">
        <v>64</v>
      </c>
      <c r="E89" t="s">
        <v>131</v>
      </c>
      <c r="F89" t="s">
        <v>63</v>
      </c>
      <c r="G89" t="s">
        <v>64</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A4D5-62C2-4EFB-BDE0-079108E76211}">
  <dimension ref="A1:G89"/>
  <sheetViews>
    <sheetView topLeftCell="A73" workbookViewId="0">
      <selection activeCell="A28" sqref="A28"/>
    </sheetView>
  </sheetViews>
  <sheetFormatPr defaultRowHeight="13.2" x14ac:dyDescent="0.25"/>
  <cols>
    <col min="1" max="1" width="25.33203125" customWidth="1"/>
    <col min="3" max="3" width="12.6640625" customWidth="1"/>
    <col min="4" max="4" width="11" customWidth="1"/>
    <col min="5" max="5" width="15" customWidth="1"/>
  </cols>
  <sheetData>
    <row r="1" spans="1:7" ht="15" x14ac:dyDescent="0.25">
      <c r="A1" s="285" t="s">
        <v>47</v>
      </c>
    </row>
    <row r="2" spans="1:7" ht="15" x14ac:dyDescent="0.25">
      <c r="A2" s="285" t="s">
        <v>48</v>
      </c>
    </row>
    <row r="3" spans="1:7" ht="15" x14ac:dyDescent="0.25">
      <c r="A3" s="285" t="s">
        <v>338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92</v>
      </c>
      <c r="C12">
        <v>0</v>
      </c>
      <c r="D12">
        <v>4210.8999999999996</v>
      </c>
      <c r="E12">
        <v>4267.5</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0</v>
      </c>
      <c r="D17">
        <v>8.1</v>
      </c>
      <c r="E17">
        <v>10.6</v>
      </c>
      <c r="F17">
        <v>0</v>
      </c>
      <c r="G17">
        <v>0</v>
      </c>
    </row>
    <row r="18" spans="1:7" ht="15" x14ac:dyDescent="0.25">
      <c r="A18" s="285" t="s">
        <v>70</v>
      </c>
      <c r="B18">
        <v>92</v>
      </c>
      <c r="C18">
        <v>0</v>
      </c>
      <c r="D18">
        <v>269.2</v>
      </c>
      <c r="E18">
        <v>249.1</v>
      </c>
      <c r="F18">
        <v>0</v>
      </c>
      <c r="G18">
        <v>0</v>
      </c>
    </row>
    <row r="19" spans="1:7" ht="15" x14ac:dyDescent="0.25">
      <c r="A19" s="285" t="s">
        <v>71</v>
      </c>
      <c r="B19">
        <v>0</v>
      </c>
      <c r="C19">
        <v>0</v>
      </c>
      <c r="D19">
        <v>1276.5</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23</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23</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511.3</v>
      </c>
      <c r="C33">
        <v>490.8</v>
      </c>
      <c r="D33">
        <v>1732</v>
      </c>
      <c r="E33">
        <v>1642.3</v>
      </c>
      <c r="F33">
        <v>42.5</v>
      </c>
      <c r="G33">
        <v>0</v>
      </c>
    </row>
    <row r="34" spans="1:7" ht="15" x14ac:dyDescent="0.25">
      <c r="A34" s="285" t="s">
        <v>66</v>
      </c>
    </row>
    <row r="35" spans="1:7" ht="15" x14ac:dyDescent="0.25">
      <c r="A35" s="285" t="s">
        <v>79</v>
      </c>
      <c r="B35">
        <v>233.1</v>
      </c>
      <c r="C35">
        <v>43.9</v>
      </c>
      <c r="D35">
        <v>1162</v>
      </c>
      <c r="E35">
        <v>1322.1</v>
      </c>
      <c r="F35">
        <v>91</v>
      </c>
      <c r="G35">
        <v>0</v>
      </c>
    </row>
    <row r="36" spans="1:7" ht="15" x14ac:dyDescent="0.25">
      <c r="A36" s="285" t="s">
        <v>66</v>
      </c>
    </row>
    <row r="37" spans="1:7" ht="15" x14ac:dyDescent="0.25">
      <c r="A37" s="285" t="s">
        <v>80</v>
      </c>
      <c r="B37">
        <v>2041</v>
      </c>
      <c r="C37">
        <v>702.4</v>
      </c>
      <c r="D37">
        <v>28293.8</v>
      </c>
      <c r="E37">
        <v>35001</v>
      </c>
      <c r="F37">
        <v>7306</v>
      </c>
      <c r="G37">
        <v>0</v>
      </c>
    </row>
    <row r="38" spans="1:7" ht="15" x14ac:dyDescent="0.25">
      <c r="A38" s="285" t="s">
        <v>66</v>
      </c>
    </row>
    <row r="39" spans="1:7" ht="15" x14ac:dyDescent="0.25">
      <c r="A39" s="285" t="s">
        <v>81</v>
      </c>
      <c r="B39">
        <v>501.6</v>
      </c>
      <c r="C39">
        <v>506.5</v>
      </c>
      <c r="D39">
        <v>4904.7</v>
      </c>
      <c r="E39">
        <v>7098.2</v>
      </c>
      <c r="F39">
        <v>65</v>
      </c>
      <c r="G39">
        <v>0</v>
      </c>
    </row>
    <row r="40" spans="1:7" ht="15" x14ac:dyDescent="0.25">
      <c r="A40" s="285" t="s">
        <v>83</v>
      </c>
      <c r="B40">
        <v>110</v>
      </c>
      <c r="C40">
        <v>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2.7</v>
      </c>
      <c r="C42">
        <v>0</v>
      </c>
      <c r="D42">
        <v>2.5</v>
      </c>
      <c r="E42">
        <v>0.5</v>
      </c>
      <c r="F42">
        <v>0</v>
      </c>
      <c r="G42">
        <v>0</v>
      </c>
    </row>
    <row r="43" spans="1:7" ht="15" x14ac:dyDescent="0.25">
      <c r="A43" s="285" t="s">
        <v>87</v>
      </c>
      <c r="B43">
        <v>0.3</v>
      </c>
      <c r="C43">
        <v>66.400000000000006</v>
      </c>
      <c r="D43">
        <v>0.1</v>
      </c>
      <c r="E43">
        <v>1.3</v>
      </c>
      <c r="F43">
        <v>0</v>
      </c>
      <c r="G43">
        <v>0</v>
      </c>
    </row>
    <row r="44" spans="1:7" ht="15" x14ac:dyDescent="0.25">
      <c r="A44" s="285" t="s">
        <v>88</v>
      </c>
      <c r="B44">
        <v>161.19999999999999</v>
      </c>
      <c r="C44">
        <v>229.7</v>
      </c>
      <c r="D44">
        <v>1423.9</v>
      </c>
      <c r="E44">
        <v>1868.7</v>
      </c>
      <c r="F44">
        <v>0</v>
      </c>
      <c r="G44">
        <v>0</v>
      </c>
    </row>
    <row r="45" spans="1:7" ht="15" x14ac:dyDescent="0.25">
      <c r="A45" s="285" t="s">
        <v>90</v>
      </c>
      <c r="B45">
        <v>0</v>
      </c>
      <c r="C45">
        <v>0</v>
      </c>
      <c r="D45">
        <v>0</v>
      </c>
      <c r="E45">
        <v>45.3</v>
      </c>
      <c r="F45">
        <v>0</v>
      </c>
      <c r="G45">
        <v>0</v>
      </c>
    </row>
    <row r="46" spans="1:7" ht="15" x14ac:dyDescent="0.25">
      <c r="A46" s="285" t="s">
        <v>91</v>
      </c>
      <c r="B46">
        <v>47.2</v>
      </c>
      <c r="C46">
        <v>34.299999999999997</v>
      </c>
      <c r="D46">
        <v>483.4</v>
      </c>
      <c r="E46">
        <v>612.20000000000005</v>
      </c>
      <c r="F46">
        <v>0</v>
      </c>
      <c r="G46">
        <v>0</v>
      </c>
    </row>
    <row r="47" spans="1:7" ht="15" x14ac:dyDescent="0.25">
      <c r="A47" s="285" t="s">
        <v>92</v>
      </c>
      <c r="B47">
        <v>10</v>
      </c>
      <c r="C47">
        <v>0</v>
      </c>
      <c r="D47">
        <v>30.3</v>
      </c>
      <c r="E47">
        <v>40.6</v>
      </c>
      <c r="F47">
        <v>0</v>
      </c>
      <c r="G47">
        <v>0</v>
      </c>
    </row>
    <row r="48" spans="1:7" ht="15" x14ac:dyDescent="0.25">
      <c r="A48" s="285" t="s">
        <v>93</v>
      </c>
      <c r="B48">
        <v>40.5</v>
      </c>
      <c r="C48">
        <v>22.4</v>
      </c>
      <c r="D48">
        <v>307.10000000000002</v>
      </c>
      <c r="E48">
        <v>403.5</v>
      </c>
      <c r="F48">
        <v>10</v>
      </c>
      <c r="G48">
        <v>0</v>
      </c>
    </row>
    <row r="49" spans="1:7" ht="15" x14ac:dyDescent="0.25">
      <c r="A49" s="285" t="s">
        <v>94</v>
      </c>
      <c r="B49">
        <v>12.1</v>
      </c>
      <c r="C49">
        <v>1.3</v>
      </c>
      <c r="D49">
        <v>38</v>
      </c>
      <c r="E49">
        <v>35.1</v>
      </c>
      <c r="F49">
        <v>0</v>
      </c>
      <c r="G49">
        <v>0</v>
      </c>
    </row>
    <row r="50" spans="1:7" ht="15" x14ac:dyDescent="0.25">
      <c r="A50" s="285" t="s">
        <v>95</v>
      </c>
      <c r="B50">
        <v>55</v>
      </c>
      <c r="C50">
        <v>0</v>
      </c>
      <c r="D50">
        <v>585</v>
      </c>
      <c r="E50">
        <v>887.3</v>
      </c>
      <c r="F50">
        <v>0</v>
      </c>
      <c r="G50">
        <v>0</v>
      </c>
    </row>
    <row r="51" spans="1:7" ht="15" x14ac:dyDescent="0.25">
      <c r="A51" s="285" t="s">
        <v>96</v>
      </c>
      <c r="B51">
        <v>14.7</v>
      </c>
      <c r="C51">
        <v>19</v>
      </c>
      <c r="D51">
        <v>53.2</v>
      </c>
      <c r="E51">
        <v>67.3</v>
      </c>
      <c r="F51">
        <v>0</v>
      </c>
      <c r="G51">
        <v>0</v>
      </c>
    </row>
    <row r="52" spans="1:7" ht="15" x14ac:dyDescent="0.25">
      <c r="A52" s="285" t="s">
        <v>98</v>
      </c>
      <c r="B52">
        <v>0.1</v>
      </c>
      <c r="C52">
        <v>0.1</v>
      </c>
      <c r="D52">
        <v>230.4</v>
      </c>
      <c r="E52">
        <v>256</v>
      </c>
      <c r="F52">
        <v>0</v>
      </c>
      <c r="G52">
        <v>0</v>
      </c>
    </row>
    <row r="53" spans="1:7" ht="15" x14ac:dyDescent="0.25">
      <c r="A53" s="285" t="s">
        <v>99</v>
      </c>
      <c r="B53">
        <v>3.9</v>
      </c>
      <c r="C53">
        <v>0.5</v>
      </c>
      <c r="D53">
        <v>2.9</v>
      </c>
      <c r="E53">
        <v>19.899999999999999</v>
      </c>
      <c r="F53">
        <v>0</v>
      </c>
      <c r="G53">
        <v>0</v>
      </c>
    </row>
    <row r="54" spans="1:7" ht="15" x14ac:dyDescent="0.25">
      <c r="A54" s="285" t="s">
        <v>100</v>
      </c>
      <c r="B54">
        <v>18.600000000000001</v>
      </c>
      <c r="C54">
        <v>23.2</v>
      </c>
      <c r="D54">
        <v>564.5</v>
      </c>
      <c r="E54">
        <v>1188.5</v>
      </c>
      <c r="F54">
        <v>0</v>
      </c>
      <c r="G54">
        <v>0</v>
      </c>
    </row>
    <row r="55" spans="1:7" ht="15" x14ac:dyDescent="0.25">
      <c r="A55" s="285" t="s">
        <v>101</v>
      </c>
      <c r="B55">
        <v>25.1</v>
      </c>
      <c r="C55">
        <v>54.5</v>
      </c>
      <c r="D55">
        <v>429</v>
      </c>
      <c r="E55">
        <v>900.5</v>
      </c>
      <c r="F55">
        <v>0</v>
      </c>
      <c r="G55">
        <v>0</v>
      </c>
    </row>
    <row r="56" spans="1:7" ht="15" x14ac:dyDescent="0.25">
      <c r="A56" s="285" t="s">
        <v>66</v>
      </c>
    </row>
    <row r="57" spans="1:7" ht="15" x14ac:dyDescent="0.25">
      <c r="A57" s="285" t="s">
        <v>102</v>
      </c>
      <c r="B57">
        <v>619.1</v>
      </c>
      <c r="C57">
        <v>0.1</v>
      </c>
      <c r="D57">
        <v>3879.8</v>
      </c>
      <c r="E57">
        <v>3179.7</v>
      </c>
      <c r="F57">
        <v>247</v>
      </c>
      <c r="G57">
        <v>0</v>
      </c>
    </row>
    <row r="58" spans="1:7" ht="15" x14ac:dyDescent="0.25">
      <c r="A58" s="285" t="s">
        <v>103</v>
      </c>
      <c r="B58">
        <v>126</v>
      </c>
      <c r="C58">
        <v>0</v>
      </c>
      <c r="D58">
        <v>131.1</v>
      </c>
      <c r="E58">
        <v>108</v>
      </c>
      <c r="F58">
        <v>84</v>
      </c>
      <c r="G58">
        <v>0</v>
      </c>
    </row>
    <row r="59" spans="1:7" ht="15" x14ac:dyDescent="0.25">
      <c r="A59" s="285" t="s">
        <v>104</v>
      </c>
      <c r="B59">
        <v>493</v>
      </c>
      <c r="C59">
        <v>0</v>
      </c>
      <c r="D59">
        <v>3422.4</v>
      </c>
      <c r="E59">
        <v>2777.4</v>
      </c>
      <c r="F59">
        <v>163</v>
      </c>
      <c r="G59">
        <v>0</v>
      </c>
    </row>
    <row r="60" spans="1:7" ht="15" x14ac:dyDescent="0.25">
      <c r="A60" s="285" t="s">
        <v>257</v>
      </c>
      <c r="B60">
        <v>0.1</v>
      </c>
      <c r="C60">
        <v>0</v>
      </c>
      <c r="D60">
        <v>0.4</v>
      </c>
      <c r="E60">
        <v>0.3</v>
      </c>
      <c r="F60">
        <v>0</v>
      </c>
      <c r="G60">
        <v>0</v>
      </c>
    </row>
    <row r="61" spans="1:7" ht="15" x14ac:dyDescent="0.25">
      <c r="A61" s="285" t="s">
        <v>105</v>
      </c>
      <c r="B61">
        <v>0</v>
      </c>
      <c r="C61">
        <v>0</v>
      </c>
      <c r="D61">
        <v>46.4</v>
      </c>
      <c r="E61">
        <v>17.2</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279.5</v>
      </c>
      <c r="E64">
        <v>224</v>
      </c>
      <c r="F64">
        <v>0</v>
      </c>
      <c r="G64">
        <v>0</v>
      </c>
    </row>
    <row r="65" spans="1:7" ht="15" x14ac:dyDescent="0.25">
      <c r="A65" s="285" t="s">
        <v>66</v>
      </c>
    </row>
    <row r="66" spans="1:7" ht="15" x14ac:dyDescent="0.25">
      <c r="A66" s="285" t="s">
        <v>108</v>
      </c>
      <c r="B66">
        <v>1766.8</v>
      </c>
      <c r="C66">
        <v>1172.3</v>
      </c>
      <c r="D66">
        <v>4632.3</v>
      </c>
      <c r="E66">
        <v>4710.3999999999996</v>
      </c>
      <c r="F66">
        <v>650.20000000000005</v>
      </c>
      <c r="G66">
        <v>0</v>
      </c>
    </row>
    <row r="67" spans="1:7" ht="15" x14ac:dyDescent="0.25">
      <c r="A67" s="285" t="s">
        <v>109</v>
      </c>
      <c r="B67">
        <v>10</v>
      </c>
      <c r="C67">
        <v>7</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92.3</v>
      </c>
      <c r="C69">
        <v>65.5</v>
      </c>
      <c r="D69">
        <v>200.9</v>
      </c>
      <c r="E69">
        <v>218.5</v>
      </c>
      <c r="F69">
        <v>0</v>
      </c>
      <c r="G69">
        <v>0</v>
      </c>
    </row>
    <row r="70" spans="1:7" ht="15" x14ac:dyDescent="0.25">
      <c r="A70" s="285" t="s">
        <v>112</v>
      </c>
      <c r="B70">
        <v>70.400000000000006</v>
      </c>
      <c r="C70">
        <v>67.599999999999994</v>
      </c>
      <c r="D70">
        <v>82.8</v>
      </c>
      <c r="E70">
        <v>110</v>
      </c>
      <c r="F70">
        <v>1.4</v>
      </c>
      <c r="G70">
        <v>0</v>
      </c>
    </row>
    <row r="71" spans="1:7" ht="15" x14ac:dyDescent="0.25">
      <c r="A71" s="285" t="s">
        <v>259</v>
      </c>
      <c r="B71">
        <v>0</v>
      </c>
      <c r="C71">
        <v>0</v>
      </c>
      <c r="D71">
        <v>7.7</v>
      </c>
      <c r="E71">
        <v>9.8000000000000007</v>
      </c>
      <c r="F71">
        <v>0</v>
      </c>
      <c r="G71">
        <v>0</v>
      </c>
    </row>
    <row r="72" spans="1:7" ht="15" x14ac:dyDescent="0.25">
      <c r="A72" s="285" t="s">
        <v>113</v>
      </c>
      <c r="B72">
        <v>68.8</v>
      </c>
      <c r="C72">
        <v>40.9</v>
      </c>
      <c r="D72">
        <v>293.89999999999998</v>
      </c>
      <c r="E72">
        <v>327.3</v>
      </c>
      <c r="F72">
        <v>0</v>
      </c>
      <c r="G72">
        <v>0</v>
      </c>
    </row>
    <row r="73" spans="1:7" ht="15" x14ac:dyDescent="0.25">
      <c r="A73" s="285" t="s">
        <v>114</v>
      </c>
      <c r="B73">
        <v>29.6</v>
      </c>
      <c r="C73">
        <v>4</v>
      </c>
      <c r="D73">
        <v>12</v>
      </c>
      <c r="E73">
        <v>15.4</v>
      </c>
      <c r="F73">
        <v>0</v>
      </c>
      <c r="G73">
        <v>0</v>
      </c>
    </row>
    <row r="74" spans="1:7" ht="15" x14ac:dyDescent="0.25">
      <c r="A74" s="285" t="s">
        <v>115</v>
      </c>
      <c r="B74">
        <v>9</v>
      </c>
      <c r="C74">
        <v>8.1999999999999993</v>
      </c>
      <c r="D74">
        <v>27.9</v>
      </c>
      <c r="E74">
        <v>15.6</v>
      </c>
      <c r="F74">
        <v>0</v>
      </c>
      <c r="G74">
        <v>0</v>
      </c>
    </row>
    <row r="75" spans="1:7" ht="15" x14ac:dyDescent="0.25">
      <c r="A75" s="285" t="s">
        <v>116</v>
      </c>
      <c r="B75">
        <v>6.8</v>
      </c>
      <c r="C75">
        <v>3.2</v>
      </c>
      <c r="D75">
        <v>1.3</v>
      </c>
      <c r="E75">
        <v>5.5</v>
      </c>
      <c r="F75">
        <v>0</v>
      </c>
      <c r="G75">
        <v>0</v>
      </c>
    </row>
    <row r="76" spans="1:7" ht="15" x14ac:dyDescent="0.25">
      <c r="A76" s="285" t="s">
        <v>117</v>
      </c>
      <c r="B76">
        <v>1452.9</v>
      </c>
      <c r="C76">
        <v>938.1</v>
      </c>
      <c r="D76">
        <v>3732.7</v>
      </c>
      <c r="E76">
        <v>3750.9</v>
      </c>
      <c r="F76">
        <v>642.5</v>
      </c>
      <c r="G76">
        <v>0</v>
      </c>
    </row>
    <row r="77" spans="1:7" ht="15" x14ac:dyDescent="0.25">
      <c r="A77" s="285" t="s">
        <v>331</v>
      </c>
      <c r="B77">
        <v>0</v>
      </c>
      <c r="C77">
        <v>0.5</v>
      </c>
      <c r="D77">
        <v>0</v>
      </c>
      <c r="E77">
        <v>0</v>
      </c>
      <c r="F77">
        <v>0</v>
      </c>
      <c r="G77">
        <v>0</v>
      </c>
    </row>
    <row r="78" spans="1:7" ht="15" x14ac:dyDescent="0.25">
      <c r="A78" s="285" t="s">
        <v>118</v>
      </c>
      <c r="B78">
        <v>12</v>
      </c>
      <c r="C78">
        <v>17.3</v>
      </c>
      <c r="D78">
        <v>23.7</v>
      </c>
      <c r="E78">
        <v>23</v>
      </c>
      <c r="F78">
        <v>6.3</v>
      </c>
      <c r="G78">
        <v>0</v>
      </c>
    </row>
    <row r="79" spans="1:7" ht="15" x14ac:dyDescent="0.25">
      <c r="A79" s="285" t="s">
        <v>119</v>
      </c>
      <c r="B79">
        <v>0</v>
      </c>
      <c r="C79">
        <v>0</v>
      </c>
      <c r="D79">
        <v>153</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15</v>
      </c>
      <c r="C81">
        <v>20</v>
      </c>
      <c r="D81">
        <v>78.599999999999994</v>
      </c>
      <c r="E81">
        <v>24.3</v>
      </c>
      <c r="F81">
        <v>0</v>
      </c>
      <c r="G81">
        <v>0</v>
      </c>
    </row>
    <row r="82" spans="1:7" ht="15" x14ac:dyDescent="0.25">
      <c r="A82" s="285" t="s">
        <v>62</v>
      </c>
      <c r="B82" t="s">
        <v>63</v>
      </c>
      <c r="C82" t="s">
        <v>64</v>
      </c>
      <c r="D82" t="s">
        <v>63</v>
      </c>
      <c r="E82" t="s">
        <v>63</v>
      </c>
      <c r="F82" t="s">
        <v>63</v>
      </c>
      <c r="G82" t="s">
        <v>65</v>
      </c>
    </row>
    <row r="83" spans="1:7" ht="15" x14ac:dyDescent="0.25">
      <c r="A83" s="285" t="s">
        <v>122</v>
      </c>
      <c r="B83">
        <v>5764.7</v>
      </c>
      <c r="C83">
        <v>2916</v>
      </c>
      <c r="D83">
        <v>49260.2</v>
      </c>
      <c r="E83">
        <v>57244.2</v>
      </c>
      <c r="F83">
        <v>8689.6</v>
      </c>
      <c r="G83">
        <v>0</v>
      </c>
    </row>
    <row r="84" spans="1:7" ht="15" x14ac:dyDescent="0.25">
      <c r="A84" s="285" t="s">
        <v>123</v>
      </c>
      <c r="B84">
        <v>4460.1000000000004</v>
      </c>
      <c r="C84">
        <v>1358.9</v>
      </c>
      <c r="D84">
        <v>0</v>
      </c>
      <c r="E84">
        <v>0</v>
      </c>
      <c r="F84">
        <v>3128.5</v>
      </c>
      <c r="G84">
        <v>0</v>
      </c>
    </row>
    <row r="85" spans="1:7" ht="15" x14ac:dyDescent="0.25">
      <c r="A85" s="285" t="s">
        <v>62</v>
      </c>
      <c r="B85" t="s">
        <v>63</v>
      </c>
      <c r="C85" t="s">
        <v>64</v>
      </c>
      <c r="D85" t="s">
        <v>63</v>
      </c>
      <c r="E85" t="s">
        <v>63</v>
      </c>
      <c r="F85" t="s">
        <v>63</v>
      </c>
      <c r="G85" t="s">
        <v>65</v>
      </c>
    </row>
    <row r="86" spans="1:7" ht="15" x14ac:dyDescent="0.25">
      <c r="A86" s="285" t="s">
        <v>124</v>
      </c>
      <c r="B86">
        <v>10224.799999999999</v>
      </c>
      <c r="C86">
        <v>4274.8999999999996</v>
      </c>
      <c r="D86">
        <v>49260.2</v>
      </c>
      <c r="E86">
        <v>57244.2</v>
      </c>
      <c r="F86">
        <v>11818.1</v>
      </c>
      <c r="G86">
        <v>0</v>
      </c>
    </row>
    <row r="87" spans="1:7" ht="15" x14ac:dyDescent="0.25">
      <c r="A87" s="285" t="s">
        <v>125</v>
      </c>
      <c r="B87" t="s">
        <v>42</v>
      </c>
      <c r="C87" t="s">
        <v>42</v>
      </c>
      <c r="D87">
        <v>91.1</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17D9-1B8D-4C86-A31F-823A4768F643}">
  <dimension ref="A1:G89"/>
  <sheetViews>
    <sheetView topLeftCell="A10" workbookViewId="0">
      <selection activeCell="B7" sqref="B7"/>
    </sheetView>
  </sheetViews>
  <sheetFormatPr defaultRowHeight="13.2" x14ac:dyDescent="0.25"/>
  <cols>
    <col min="1" max="1" width="23.44140625" customWidth="1"/>
    <col min="5" max="5" width="14.44140625" customWidth="1"/>
  </cols>
  <sheetData>
    <row r="1" spans="1:7" ht="15" x14ac:dyDescent="0.25">
      <c r="A1" s="285" t="s">
        <v>47</v>
      </c>
    </row>
    <row r="2" spans="1:7" ht="15" x14ac:dyDescent="0.25">
      <c r="A2" s="285" t="s">
        <v>48</v>
      </c>
    </row>
    <row r="3" spans="1:7" ht="15" x14ac:dyDescent="0.25">
      <c r="A3" s="285" t="s">
        <v>339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131</v>
      </c>
      <c r="C10" t="s">
        <v>133</v>
      </c>
      <c r="D10" t="s">
        <v>63</v>
      </c>
      <c r="E10" t="s">
        <v>63</v>
      </c>
      <c r="F10" t="s">
        <v>63</v>
      </c>
      <c r="G10" t="s">
        <v>65</v>
      </c>
    </row>
    <row r="11" spans="1:7" ht="15" x14ac:dyDescent="0.25">
      <c r="A11" s="285" t="s">
        <v>66</v>
      </c>
    </row>
    <row r="12" spans="1:7" ht="15" x14ac:dyDescent="0.25">
      <c r="A12" s="285" t="s">
        <v>67</v>
      </c>
      <c r="B12">
        <v>92</v>
      </c>
      <c r="C12">
        <v>0</v>
      </c>
      <c r="D12">
        <v>4144.8999999999996</v>
      </c>
      <c r="E12">
        <v>4267.5</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0</v>
      </c>
      <c r="D17">
        <v>8.1</v>
      </c>
      <c r="E17">
        <v>10.6</v>
      </c>
      <c r="F17">
        <v>0</v>
      </c>
      <c r="G17">
        <v>0</v>
      </c>
    </row>
    <row r="18" spans="1:7" ht="15" x14ac:dyDescent="0.25">
      <c r="A18" s="285" t="s">
        <v>70</v>
      </c>
      <c r="B18">
        <v>92</v>
      </c>
      <c r="C18">
        <v>0</v>
      </c>
      <c r="D18">
        <v>269.2</v>
      </c>
      <c r="E18">
        <v>249.1</v>
      </c>
      <c r="F18">
        <v>0</v>
      </c>
      <c r="G18">
        <v>0</v>
      </c>
    </row>
    <row r="19" spans="1:7" ht="15" x14ac:dyDescent="0.25">
      <c r="A19" s="285" t="s">
        <v>71</v>
      </c>
      <c r="B19">
        <v>0</v>
      </c>
      <c r="C19">
        <v>0</v>
      </c>
      <c r="D19">
        <v>1210.5</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23</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23</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431.4</v>
      </c>
      <c r="C33">
        <v>510</v>
      </c>
      <c r="D33">
        <v>1688.2</v>
      </c>
      <c r="E33">
        <v>1609.5</v>
      </c>
      <c r="F33">
        <v>42.5</v>
      </c>
      <c r="G33">
        <v>0</v>
      </c>
    </row>
    <row r="34" spans="1:7" ht="15" x14ac:dyDescent="0.25">
      <c r="A34" s="285" t="s">
        <v>66</v>
      </c>
    </row>
    <row r="35" spans="1:7" ht="15" x14ac:dyDescent="0.25">
      <c r="A35" s="285" t="s">
        <v>79</v>
      </c>
      <c r="B35">
        <v>300.10000000000002</v>
      </c>
      <c r="C35">
        <v>57.9</v>
      </c>
      <c r="D35">
        <v>1149.8</v>
      </c>
      <c r="E35">
        <v>1308.9000000000001</v>
      </c>
      <c r="F35">
        <v>27</v>
      </c>
      <c r="G35">
        <v>0</v>
      </c>
    </row>
    <row r="36" spans="1:7" ht="15" x14ac:dyDescent="0.25">
      <c r="A36" s="285" t="s">
        <v>66</v>
      </c>
    </row>
    <row r="37" spans="1:7" ht="15" x14ac:dyDescent="0.25">
      <c r="A37" s="285" t="s">
        <v>80</v>
      </c>
      <c r="B37">
        <v>2319.1</v>
      </c>
      <c r="C37">
        <v>708.2</v>
      </c>
      <c r="D37">
        <v>28124.1</v>
      </c>
      <c r="E37">
        <v>34988.300000000003</v>
      </c>
      <c r="F37">
        <v>7306</v>
      </c>
      <c r="G37">
        <v>0</v>
      </c>
    </row>
    <row r="38" spans="1:7" ht="15" x14ac:dyDescent="0.25">
      <c r="A38" s="285" t="s">
        <v>66</v>
      </c>
    </row>
    <row r="39" spans="1:7" ht="15" x14ac:dyDescent="0.25">
      <c r="A39" s="285" t="s">
        <v>81</v>
      </c>
      <c r="B39">
        <v>510.4</v>
      </c>
      <c r="C39">
        <v>508</v>
      </c>
      <c r="D39">
        <v>4830.3</v>
      </c>
      <c r="E39">
        <v>7000.4</v>
      </c>
      <c r="F39">
        <v>65</v>
      </c>
      <c r="G39">
        <v>0</v>
      </c>
    </row>
    <row r="40" spans="1:7" ht="15" x14ac:dyDescent="0.25">
      <c r="A40" s="285" t="s">
        <v>83</v>
      </c>
      <c r="B40">
        <v>110</v>
      </c>
      <c r="C40">
        <v>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66.400000000000006</v>
      </c>
      <c r="D43">
        <v>0.1</v>
      </c>
      <c r="E43">
        <v>1.3</v>
      </c>
      <c r="F43">
        <v>0</v>
      </c>
      <c r="G43">
        <v>0</v>
      </c>
    </row>
    <row r="44" spans="1:7" ht="15" x14ac:dyDescent="0.25">
      <c r="A44" s="285" t="s">
        <v>88</v>
      </c>
      <c r="B44">
        <v>169.6</v>
      </c>
      <c r="C44">
        <v>239.6</v>
      </c>
      <c r="D44">
        <v>1357.5</v>
      </c>
      <c r="E44">
        <v>1783.9</v>
      </c>
      <c r="F44">
        <v>0</v>
      </c>
      <c r="G44">
        <v>0</v>
      </c>
    </row>
    <row r="45" spans="1:7" ht="15" x14ac:dyDescent="0.25">
      <c r="A45" s="285" t="s">
        <v>90</v>
      </c>
      <c r="B45">
        <v>0</v>
      </c>
      <c r="C45">
        <v>0</v>
      </c>
      <c r="D45">
        <v>0</v>
      </c>
      <c r="E45">
        <v>45.3</v>
      </c>
      <c r="F45">
        <v>0</v>
      </c>
      <c r="G45">
        <v>0</v>
      </c>
    </row>
    <row r="46" spans="1:7" ht="15" x14ac:dyDescent="0.25">
      <c r="A46" s="285" t="s">
        <v>91</v>
      </c>
      <c r="B46">
        <v>47.6</v>
      </c>
      <c r="C46">
        <v>31.4</v>
      </c>
      <c r="D46">
        <v>483.1</v>
      </c>
      <c r="E46">
        <v>612.20000000000005</v>
      </c>
      <c r="F46">
        <v>0</v>
      </c>
      <c r="G46">
        <v>0</v>
      </c>
    </row>
    <row r="47" spans="1:7" ht="15" x14ac:dyDescent="0.25">
      <c r="A47" s="285" t="s">
        <v>92</v>
      </c>
      <c r="B47">
        <v>10</v>
      </c>
      <c r="C47">
        <v>0</v>
      </c>
      <c r="D47">
        <v>30.3</v>
      </c>
      <c r="E47">
        <v>40.6</v>
      </c>
      <c r="F47">
        <v>0</v>
      </c>
      <c r="G47">
        <v>0</v>
      </c>
    </row>
    <row r="48" spans="1:7" ht="15" x14ac:dyDescent="0.25">
      <c r="A48" s="285" t="s">
        <v>93</v>
      </c>
      <c r="B48">
        <v>43.9</v>
      </c>
      <c r="C48">
        <v>23.9</v>
      </c>
      <c r="D48">
        <v>303.7</v>
      </c>
      <c r="E48">
        <v>400.5</v>
      </c>
      <c r="F48">
        <v>10</v>
      </c>
      <c r="G48">
        <v>0</v>
      </c>
    </row>
    <row r="49" spans="1:7" ht="15" x14ac:dyDescent="0.25">
      <c r="A49" s="285" t="s">
        <v>94</v>
      </c>
      <c r="B49">
        <v>12.1</v>
      </c>
      <c r="C49">
        <v>1.5</v>
      </c>
      <c r="D49">
        <v>38</v>
      </c>
      <c r="E49">
        <v>34.9</v>
      </c>
      <c r="F49">
        <v>0</v>
      </c>
      <c r="G49">
        <v>0</v>
      </c>
    </row>
    <row r="50" spans="1:7" ht="15" x14ac:dyDescent="0.25">
      <c r="A50" s="285" t="s">
        <v>95</v>
      </c>
      <c r="B50">
        <v>55</v>
      </c>
      <c r="C50">
        <v>0</v>
      </c>
      <c r="D50">
        <v>585</v>
      </c>
      <c r="E50">
        <v>887.3</v>
      </c>
      <c r="F50">
        <v>0</v>
      </c>
      <c r="G50">
        <v>0</v>
      </c>
    </row>
    <row r="51" spans="1:7" ht="15" x14ac:dyDescent="0.25">
      <c r="A51" s="285" t="s">
        <v>96</v>
      </c>
      <c r="B51">
        <v>14.8</v>
      </c>
      <c r="C51">
        <v>19.3</v>
      </c>
      <c r="D51">
        <v>53.1</v>
      </c>
      <c r="E51">
        <v>65.900000000000006</v>
      </c>
      <c r="F51">
        <v>0</v>
      </c>
      <c r="G51">
        <v>0</v>
      </c>
    </row>
    <row r="52" spans="1:7" ht="15" x14ac:dyDescent="0.25">
      <c r="A52" s="285" t="s">
        <v>98</v>
      </c>
      <c r="B52">
        <v>0.1</v>
      </c>
      <c r="C52">
        <v>0.1</v>
      </c>
      <c r="D52">
        <v>230.4</v>
      </c>
      <c r="E52">
        <v>256</v>
      </c>
      <c r="F52">
        <v>0</v>
      </c>
      <c r="G52">
        <v>0</v>
      </c>
    </row>
    <row r="53" spans="1:7" ht="15" x14ac:dyDescent="0.25">
      <c r="A53" s="285" t="s">
        <v>99</v>
      </c>
      <c r="B53">
        <v>3.9</v>
      </c>
      <c r="C53">
        <v>0.5</v>
      </c>
      <c r="D53">
        <v>2.9</v>
      </c>
      <c r="E53">
        <v>19.899999999999999</v>
      </c>
      <c r="F53">
        <v>0</v>
      </c>
      <c r="G53">
        <v>0</v>
      </c>
    </row>
    <row r="54" spans="1:7" ht="15" x14ac:dyDescent="0.25">
      <c r="A54" s="285" t="s">
        <v>100</v>
      </c>
      <c r="B54">
        <v>18.8</v>
      </c>
      <c r="C54">
        <v>22.6</v>
      </c>
      <c r="D54">
        <v>564.4</v>
      </c>
      <c r="E54">
        <v>1186.7</v>
      </c>
      <c r="F54">
        <v>0</v>
      </c>
      <c r="G54">
        <v>0</v>
      </c>
    </row>
    <row r="55" spans="1:7" ht="15" x14ac:dyDescent="0.25">
      <c r="A55" s="285" t="s">
        <v>101</v>
      </c>
      <c r="B55">
        <v>22.9</v>
      </c>
      <c r="C55">
        <v>47.6</v>
      </c>
      <c r="D55">
        <v>425.2</v>
      </c>
      <c r="E55">
        <v>893.9</v>
      </c>
      <c r="F55">
        <v>0</v>
      </c>
      <c r="G55">
        <v>0</v>
      </c>
    </row>
    <row r="56" spans="1:7" ht="15" x14ac:dyDescent="0.25">
      <c r="A56" s="285" t="s">
        <v>66</v>
      </c>
    </row>
    <row r="57" spans="1:7" ht="15" x14ac:dyDescent="0.25">
      <c r="A57" s="285" t="s">
        <v>102</v>
      </c>
      <c r="B57">
        <v>560.20000000000005</v>
      </c>
      <c r="C57">
        <v>0.1</v>
      </c>
      <c r="D57">
        <v>3806.4</v>
      </c>
      <c r="E57">
        <v>3127.7</v>
      </c>
      <c r="F57">
        <v>247</v>
      </c>
      <c r="G57">
        <v>0</v>
      </c>
    </row>
    <row r="58" spans="1:7" ht="15" x14ac:dyDescent="0.25">
      <c r="A58" s="285" t="s">
        <v>103</v>
      </c>
      <c r="B58">
        <v>126</v>
      </c>
      <c r="C58">
        <v>0</v>
      </c>
      <c r="D58">
        <v>131.1</v>
      </c>
      <c r="E58">
        <v>108</v>
      </c>
      <c r="F58">
        <v>84</v>
      </c>
      <c r="G58">
        <v>0</v>
      </c>
    </row>
    <row r="59" spans="1:7" ht="15" x14ac:dyDescent="0.25">
      <c r="A59" s="285" t="s">
        <v>104</v>
      </c>
      <c r="B59">
        <v>428</v>
      </c>
      <c r="C59">
        <v>0</v>
      </c>
      <c r="D59">
        <v>3354.8</v>
      </c>
      <c r="E59">
        <v>2725.4</v>
      </c>
      <c r="F59">
        <v>163</v>
      </c>
      <c r="G59">
        <v>0</v>
      </c>
    </row>
    <row r="60" spans="1:7" ht="15" x14ac:dyDescent="0.25">
      <c r="A60" s="285" t="s">
        <v>257</v>
      </c>
      <c r="B60">
        <v>0.2</v>
      </c>
      <c r="C60">
        <v>0</v>
      </c>
      <c r="D60">
        <v>0.3</v>
      </c>
      <c r="E60">
        <v>0.3</v>
      </c>
      <c r="F60">
        <v>0</v>
      </c>
      <c r="G60">
        <v>0</v>
      </c>
    </row>
    <row r="61" spans="1:7" ht="15" x14ac:dyDescent="0.25">
      <c r="A61" s="285" t="s">
        <v>105</v>
      </c>
      <c r="B61">
        <v>0</v>
      </c>
      <c r="C61">
        <v>0</v>
      </c>
      <c r="D61">
        <v>46.4</v>
      </c>
      <c r="E61">
        <v>17.2</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1807.2</v>
      </c>
      <c r="C66">
        <v>1202.4000000000001</v>
      </c>
      <c r="D66">
        <v>4532.3</v>
      </c>
      <c r="E66">
        <v>4624.3999999999996</v>
      </c>
      <c r="F66">
        <v>555.20000000000005</v>
      </c>
      <c r="G66">
        <v>0</v>
      </c>
    </row>
    <row r="67" spans="1:7" ht="15" x14ac:dyDescent="0.25">
      <c r="A67" s="285" t="s">
        <v>109</v>
      </c>
      <c r="B67">
        <v>10</v>
      </c>
      <c r="C67">
        <v>3.5</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92.3</v>
      </c>
      <c r="C69">
        <v>77</v>
      </c>
      <c r="D69">
        <v>200.9</v>
      </c>
      <c r="E69">
        <v>205.9</v>
      </c>
      <c r="F69">
        <v>0</v>
      </c>
      <c r="G69">
        <v>0</v>
      </c>
    </row>
    <row r="70" spans="1:7" ht="15" x14ac:dyDescent="0.25">
      <c r="A70" s="285" t="s">
        <v>112</v>
      </c>
      <c r="B70">
        <v>72.2</v>
      </c>
      <c r="C70">
        <v>57.5</v>
      </c>
      <c r="D70">
        <v>80.900000000000006</v>
      </c>
      <c r="E70">
        <v>109.3</v>
      </c>
      <c r="F70">
        <v>1.4</v>
      </c>
      <c r="G70">
        <v>0</v>
      </c>
    </row>
    <row r="71" spans="1:7" ht="15" x14ac:dyDescent="0.25">
      <c r="A71" s="285" t="s">
        <v>259</v>
      </c>
      <c r="B71">
        <v>0</v>
      </c>
      <c r="C71">
        <v>0</v>
      </c>
      <c r="D71">
        <v>7.7</v>
      </c>
      <c r="E71">
        <v>9.8000000000000007</v>
      </c>
      <c r="F71">
        <v>0</v>
      </c>
      <c r="G71">
        <v>0</v>
      </c>
    </row>
    <row r="72" spans="1:7" ht="15" x14ac:dyDescent="0.25">
      <c r="A72" s="285" t="s">
        <v>113</v>
      </c>
      <c r="B72">
        <v>75.8</v>
      </c>
      <c r="C72">
        <v>40.9</v>
      </c>
      <c r="D72">
        <v>286.3</v>
      </c>
      <c r="E72">
        <v>327.3</v>
      </c>
      <c r="F72">
        <v>0</v>
      </c>
      <c r="G72">
        <v>0</v>
      </c>
    </row>
    <row r="73" spans="1:7" ht="15" x14ac:dyDescent="0.25">
      <c r="A73" s="285" t="s">
        <v>114</v>
      </c>
      <c r="B73">
        <v>29.6</v>
      </c>
      <c r="C73">
        <v>4</v>
      </c>
      <c r="D73">
        <v>12</v>
      </c>
      <c r="E73">
        <v>15.4</v>
      </c>
      <c r="F73">
        <v>0</v>
      </c>
      <c r="G73">
        <v>0</v>
      </c>
    </row>
    <row r="74" spans="1:7" ht="15" x14ac:dyDescent="0.25">
      <c r="A74" s="285" t="s">
        <v>115</v>
      </c>
      <c r="B74">
        <v>5</v>
      </c>
      <c r="C74">
        <v>8.1999999999999993</v>
      </c>
      <c r="D74">
        <v>27.9</v>
      </c>
      <c r="E74">
        <v>15.6</v>
      </c>
      <c r="F74">
        <v>0</v>
      </c>
      <c r="G74">
        <v>0</v>
      </c>
    </row>
    <row r="75" spans="1:7" ht="15" x14ac:dyDescent="0.25">
      <c r="A75" s="285" t="s">
        <v>116</v>
      </c>
      <c r="B75">
        <v>6.8</v>
      </c>
      <c r="C75">
        <v>3.2</v>
      </c>
      <c r="D75">
        <v>1.3</v>
      </c>
      <c r="E75">
        <v>5.5</v>
      </c>
      <c r="F75">
        <v>0</v>
      </c>
      <c r="G75">
        <v>0</v>
      </c>
    </row>
    <row r="76" spans="1:7" ht="15" x14ac:dyDescent="0.25">
      <c r="A76" s="285" t="s">
        <v>117</v>
      </c>
      <c r="B76">
        <v>1488.6</v>
      </c>
      <c r="C76">
        <v>976</v>
      </c>
      <c r="D76">
        <v>3642.3</v>
      </c>
      <c r="E76">
        <v>3678.3</v>
      </c>
      <c r="F76">
        <v>547.5</v>
      </c>
      <c r="G76">
        <v>0</v>
      </c>
    </row>
    <row r="77" spans="1:7" ht="15" x14ac:dyDescent="0.25">
      <c r="A77" s="285" t="s">
        <v>331</v>
      </c>
      <c r="B77">
        <v>0</v>
      </c>
      <c r="C77">
        <v>0.5</v>
      </c>
      <c r="D77">
        <v>0</v>
      </c>
      <c r="E77">
        <v>0</v>
      </c>
      <c r="F77">
        <v>0</v>
      </c>
      <c r="G77">
        <v>0</v>
      </c>
    </row>
    <row r="78" spans="1:7" ht="15" x14ac:dyDescent="0.25">
      <c r="A78" s="285" t="s">
        <v>118</v>
      </c>
      <c r="B78">
        <v>12</v>
      </c>
      <c r="C78">
        <v>11.7</v>
      </c>
      <c r="D78">
        <v>23.7</v>
      </c>
      <c r="E78">
        <v>23</v>
      </c>
      <c r="F78">
        <v>6.3</v>
      </c>
      <c r="G78">
        <v>0</v>
      </c>
    </row>
    <row r="79" spans="1:7" ht="15" x14ac:dyDescent="0.25">
      <c r="A79" s="285" t="s">
        <v>119</v>
      </c>
      <c r="B79">
        <v>0</v>
      </c>
      <c r="C79">
        <v>0</v>
      </c>
      <c r="D79">
        <v>153</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15</v>
      </c>
      <c r="C81">
        <v>20</v>
      </c>
      <c r="D81">
        <v>78.599999999999994</v>
      </c>
      <c r="E81">
        <v>24.3</v>
      </c>
      <c r="F81">
        <v>0</v>
      </c>
      <c r="G81">
        <v>0</v>
      </c>
    </row>
    <row r="82" spans="1:7" ht="15" x14ac:dyDescent="0.25">
      <c r="A82" s="285" t="s">
        <v>62</v>
      </c>
      <c r="B82" t="s">
        <v>131</v>
      </c>
      <c r="C82" t="s">
        <v>133</v>
      </c>
      <c r="D82" t="s">
        <v>63</v>
      </c>
      <c r="E82" t="s">
        <v>63</v>
      </c>
      <c r="F82" t="s">
        <v>63</v>
      </c>
      <c r="G82" t="s">
        <v>65</v>
      </c>
    </row>
    <row r="83" spans="1:7" ht="15" x14ac:dyDescent="0.25">
      <c r="A83" s="285" t="s">
        <v>122</v>
      </c>
      <c r="B83">
        <v>6020.5</v>
      </c>
      <c r="C83">
        <v>2986.6</v>
      </c>
      <c r="D83">
        <v>48720.7</v>
      </c>
      <c r="E83">
        <v>56949.7</v>
      </c>
      <c r="F83">
        <v>8530.6</v>
      </c>
      <c r="G83">
        <v>0</v>
      </c>
    </row>
    <row r="84" spans="1:7" ht="15" x14ac:dyDescent="0.25">
      <c r="A84" s="285" t="s">
        <v>123</v>
      </c>
      <c r="B84">
        <v>4467</v>
      </c>
      <c r="C84">
        <v>1526.9</v>
      </c>
      <c r="D84">
        <v>0</v>
      </c>
      <c r="E84">
        <v>0</v>
      </c>
      <c r="F84">
        <v>2844.5</v>
      </c>
      <c r="G84">
        <v>0</v>
      </c>
    </row>
    <row r="85" spans="1:7" ht="15" x14ac:dyDescent="0.25">
      <c r="A85" s="285" t="s">
        <v>62</v>
      </c>
      <c r="B85" t="s">
        <v>131</v>
      </c>
      <c r="C85" t="s">
        <v>133</v>
      </c>
      <c r="D85" t="s">
        <v>63</v>
      </c>
      <c r="E85" t="s">
        <v>63</v>
      </c>
      <c r="F85" t="s">
        <v>63</v>
      </c>
      <c r="G85" t="s">
        <v>65</v>
      </c>
    </row>
    <row r="86" spans="1:7" ht="15" x14ac:dyDescent="0.25">
      <c r="A86" s="285" t="s">
        <v>124</v>
      </c>
      <c r="B86">
        <v>10487.5</v>
      </c>
      <c r="C86">
        <v>4513.6000000000004</v>
      </c>
      <c r="D86">
        <v>48720.7</v>
      </c>
      <c r="E86">
        <v>56949.7</v>
      </c>
      <c r="F86">
        <v>11375.1</v>
      </c>
      <c r="G86">
        <v>0</v>
      </c>
    </row>
    <row r="87" spans="1:7" ht="15" x14ac:dyDescent="0.25">
      <c r="A87" s="285" t="s">
        <v>125</v>
      </c>
      <c r="B87" t="s">
        <v>42</v>
      </c>
      <c r="C87" t="s">
        <v>42</v>
      </c>
      <c r="D87">
        <v>62.4</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131</v>
      </c>
      <c r="C89" t="s">
        <v>133</v>
      </c>
      <c r="D89" t="s">
        <v>63</v>
      </c>
      <c r="E89" t="s">
        <v>63</v>
      </c>
      <c r="F89" t="s">
        <v>63</v>
      </c>
      <c r="G89" t="s">
        <v>65</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28FA-E0C2-44C9-9E58-FD764F959C60}">
  <dimension ref="A1:G89"/>
  <sheetViews>
    <sheetView topLeftCell="A10" workbookViewId="0">
      <selection activeCell="B7" sqref="B7"/>
    </sheetView>
  </sheetViews>
  <sheetFormatPr defaultRowHeight="13.2" x14ac:dyDescent="0.25"/>
  <cols>
    <col min="1" max="1" width="25.33203125" customWidth="1"/>
  </cols>
  <sheetData>
    <row r="1" spans="1:7" ht="15" x14ac:dyDescent="0.25">
      <c r="A1" s="285" t="s">
        <v>47</v>
      </c>
    </row>
    <row r="2" spans="1:7" ht="15" x14ac:dyDescent="0.25">
      <c r="A2" s="285" t="s">
        <v>48</v>
      </c>
    </row>
    <row r="3" spans="1:7" ht="15" x14ac:dyDescent="0.25">
      <c r="A3" s="285" t="s">
        <v>340</v>
      </c>
    </row>
    <row r="4" spans="1:7" ht="15" x14ac:dyDescent="0.25">
      <c r="A4" s="285" t="s">
        <v>50</v>
      </c>
    </row>
    <row r="5" spans="1:7" ht="15" x14ac:dyDescent="0.25">
      <c r="A5" s="285" t="s">
        <v>51</v>
      </c>
    </row>
    <row r="6" spans="1:7" ht="15" x14ac:dyDescent="0.25">
      <c r="A6" s="285" t="s">
        <v>52</v>
      </c>
    </row>
    <row r="7" spans="1:7" ht="15" x14ac:dyDescent="0.25">
      <c r="B7" s="285" t="s">
        <v>171</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92</v>
      </c>
      <c r="C12">
        <v>0</v>
      </c>
      <c r="D12">
        <v>4060.3</v>
      </c>
      <c r="E12">
        <v>4267.5</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0</v>
      </c>
      <c r="D17">
        <v>8.1</v>
      </c>
      <c r="E17">
        <v>10.6</v>
      </c>
      <c r="F17">
        <v>0</v>
      </c>
      <c r="G17">
        <v>0</v>
      </c>
    </row>
    <row r="18" spans="1:7" ht="15" x14ac:dyDescent="0.25">
      <c r="A18" s="285" t="s">
        <v>70</v>
      </c>
      <c r="B18">
        <v>92</v>
      </c>
      <c r="C18">
        <v>0</v>
      </c>
      <c r="D18">
        <v>269.2</v>
      </c>
      <c r="E18">
        <v>249.1</v>
      </c>
      <c r="F18">
        <v>0</v>
      </c>
      <c r="G18">
        <v>0</v>
      </c>
    </row>
    <row r="19" spans="1:7" ht="15" x14ac:dyDescent="0.25">
      <c r="A19" s="285" t="s">
        <v>71</v>
      </c>
      <c r="B19">
        <v>0</v>
      </c>
      <c r="C19">
        <v>0</v>
      </c>
      <c r="D19">
        <v>1125.9000000000001</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23</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23</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435.9</v>
      </c>
      <c r="C33">
        <v>519.79999999999995</v>
      </c>
      <c r="D33">
        <v>1672.4</v>
      </c>
      <c r="E33">
        <v>1541.9</v>
      </c>
      <c r="F33">
        <v>42.5</v>
      </c>
      <c r="G33">
        <v>0</v>
      </c>
    </row>
    <row r="34" spans="1:7" ht="15" x14ac:dyDescent="0.25">
      <c r="A34" s="285" t="s">
        <v>66</v>
      </c>
    </row>
    <row r="35" spans="1:7" ht="15" x14ac:dyDescent="0.25">
      <c r="A35" s="285" t="s">
        <v>79</v>
      </c>
      <c r="B35">
        <v>270.8</v>
      </c>
      <c r="C35">
        <v>57.5</v>
      </c>
      <c r="D35">
        <v>1123.5999999999999</v>
      </c>
      <c r="E35">
        <v>1305.8</v>
      </c>
      <c r="F35">
        <v>11</v>
      </c>
      <c r="G35">
        <v>0</v>
      </c>
    </row>
    <row r="36" spans="1:7" ht="15" x14ac:dyDescent="0.25">
      <c r="A36" s="285" t="s">
        <v>66</v>
      </c>
    </row>
    <row r="37" spans="1:7" ht="15" x14ac:dyDescent="0.25">
      <c r="A37" s="285" t="s">
        <v>80</v>
      </c>
      <c r="B37">
        <v>2157.3000000000002</v>
      </c>
      <c r="C37">
        <v>721.1</v>
      </c>
      <c r="D37">
        <v>27893.3</v>
      </c>
      <c r="E37">
        <v>34983.1</v>
      </c>
      <c r="F37">
        <v>7298</v>
      </c>
      <c r="G37">
        <v>0</v>
      </c>
    </row>
    <row r="38" spans="1:7" ht="15" x14ac:dyDescent="0.25">
      <c r="A38" s="285" t="s">
        <v>66</v>
      </c>
    </row>
    <row r="39" spans="1:7" ht="15" x14ac:dyDescent="0.25">
      <c r="A39" s="285" t="s">
        <v>81</v>
      </c>
      <c r="B39">
        <v>488.8</v>
      </c>
      <c r="C39">
        <v>543.29999999999995</v>
      </c>
      <c r="D39">
        <v>4656.1000000000004</v>
      </c>
      <c r="E39">
        <v>6917</v>
      </c>
      <c r="F39">
        <v>65</v>
      </c>
      <c r="G39">
        <v>0</v>
      </c>
    </row>
    <row r="40" spans="1:7" ht="15" x14ac:dyDescent="0.25">
      <c r="A40" s="285" t="s">
        <v>83</v>
      </c>
      <c r="B40">
        <v>55</v>
      </c>
      <c r="C40">
        <v>55.5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66.400000000000006</v>
      </c>
      <c r="D43">
        <v>0.1</v>
      </c>
      <c r="E43">
        <v>1.3</v>
      </c>
      <c r="F43">
        <v>0</v>
      </c>
      <c r="G43">
        <v>0</v>
      </c>
    </row>
    <row r="44" spans="1:7" ht="15" x14ac:dyDescent="0.25">
      <c r="A44" s="285" t="s">
        <v>88</v>
      </c>
      <c r="B44">
        <v>203.9</v>
      </c>
      <c r="C44">
        <v>261.5</v>
      </c>
      <c r="D44">
        <v>1269.2</v>
      </c>
      <c r="E44">
        <v>1753</v>
      </c>
      <c r="F44">
        <v>0</v>
      </c>
      <c r="G44">
        <v>0</v>
      </c>
    </row>
    <row r="45" spans="1:7" ht="15" x14ac:dyDescent="0.25">
      <c r="A45" s="285" t="s">
        <v>90</v>
      </c>
      <c r="B45">
        <v>0</v>
      </c>
      <c r="C45">
        <v>0</v>
      </c>
      <c r="D45">
        <v>0</v>
      </c>
      <c r="E45">
        <v>45.3</v>
      </c>
      <c r="F45">
        <v>0</v>
      </c>
      <c r="G45">
        <v>0</v>
      </c>
    </row>
    <row r="46" spans="1:7" ht="15" x14ac:dyDescent="0.25">
      <c r="A46" s="285" t="s">
        <v>91</v>
      </c>
      <c r="B46">
        <v>44.4</v>
      </c>
      <c r="C46">
        <v>31.6</v>
      </c>
      <c r="D46">
        <v>434.1</v>
      </c>
      <c r="E46">
        <v>586.20000000000005</v>
      </c>
      <c r="F46">
        <v>0</v>
      </c>
      <c r="G46">
        <v>0</v>
      </c>
    </row>
    <row r="47" spans="1:7" ht="15" x14ac:dyDescent="0.25">
      <c r="A47" s="285" t="s">
        <v>92</v>
      </c>
      <c r="B47">
        <v>10</v>
      </c>
      <c r="C47">
        <v>0</v>
      </c>
      <c r="D47">
        <v>30.3</v>
      </c>
      <c r="E47">
        <v>40.6</v>
      </c>
      <c r="F47">
        <v>0</v>
      </c>
      <c r="G47">
        <v>0</v>
      </c>
    </row>
    <row r="48" spans="1:7" ht="15" x14ac:dyDescent="0.25">
      <c r="A48" s="285" t="s">
        <v>93</v>
      </c>
      <c r="B48">
        <v>41.9</v>
      </c>
      <c r="C48">
        <v>33.799999999999997</v>
      </c>
      <c r="D48">
        <v>274.89999999999998</v>
      </c>
      <c r="E48">
        <v>393</v>
      </c>
      <c r="F48">
        <v>10</v>
      </c>
      <c r="G48">
        <v>0</v>
      </c>
    </row>
    <row r="49" spans="1:7" ht="15" x14ac:dyDescent="0.25">
      <c r="A49" s="285" t="s">
        <v>94</v>
      </c>
      <c r="B49">
        <v>12.1</v>
      </c>
      <c r="C49">
        <v>3</v>
      </c>
      <c r="D49">
        <v>38</v>
      </c>
      <c r="E49">
        <v>33.4</v>
      </c>
      <c r="F49">
        <v>0</v>
      </c>
      <c r="G49">
        <v>0</v>
      </c>
    </row>
    <row r="50" spans="1:7" ht="15" x14ac:dyDescent="0.25">
      <c r="A50" s="285" t="s">
        <v>95</v>
      </c>
      <c r="B50">
        <v>55</v>
      </c>
      <c r="C50">
        <v>0</v>
      </c>
      <c r="D50">
        <v>585</v>
      </c>
      <c r="E50">
        <v>887.3</v>
      </c>
      <c r="F50">
        <v>0</v>
      </c>
      <c r="G50">
        <v>0</v>
      </c>
    </row>
    <row r="51" spans="1:7" ht="15" x14ac:dyDescent="0.25">
      <c r="A51" s="285" t="s">
        <v>96</v>
      </c>
      <c r="B51">
        <v>16</v>
      </c>
      <c r="C51">
        <v>29.5</v>
      </c>
      <c r="D51">
        <v>51.4</v>
      </c>
      <c r="E51">
        <v>54.9</v>
      </c>
      <c r="F51">
        <v>0</v>
      </c>
      <c r="G51">
        <v>0</v>
      </c>
    </row>
    <row r="52" spans="1:7" ht="15" x14ac:dyDescent="0.25">
      <c r="A52" s="285" t="s">
        <v>98</v>
      </c>
      <c r="B52">
        <v>0.1</v>
      </c>
      <c r="C52">
        <v>0.1</v>
      </c>
      <c r="D52">
        <v>230.4</v>
      </c>
      <c r="E52">
        <v>256</v>
      </c>
      <c r="F52">
        <v>0</v>
      </c>
      <c r="G52">
        <v>0</v>
      </c>
    </row>
    <row r="53" spans="1:7" ht="15" x14ac:dyDescent="0.25">
      <c r="A53" s="285" t="s">
        <v>99</v>
      </c>
      <c r="B53">
        <v>4</v>
      </c>
      <c r="C53">
        <v>0.5</v>
      </c>
      <c r="D53">
        <v>2.8</v>
      </c>
      <c r="E53">
        <v>19.899999999999999</v>
      </c>
      <c r="F53">
        <v>0</v>
      </c>
      <c r="G53">
        <v>0</v>
      </c>
    </row>
    <row r="54" spans="1:7" ht="15" x14ac:dyDescent="0.25">
      <c r="A54" s="285" t="s">
        <v>100</v>
      </c>
      <c r="B54">
        <v>20</v>
      </c>
      <c r="C54">
        <v>23.4</v>
      </c>
      <c r="D54">
        <v>562.20000000000005</v>
      </c>
      <c r="E54">
        <v>1183.0999999999999</v>
      </c>
      <c r="F54">
        <v>0</v>
      </c>
      <c r="G54">
        <v>0</v>
      </c>
    </row>
    <row r="55" spans="1:7" ht="15" x14ac:dyDescent="0.25">
      <c r="A55" s="285" t="s">
        <v>101</v>
      </c>
      <c r="B55">
        <v>24.6</v>
      </c>
      <c r="C55">
        <v>37.9</v>
      </c>
      <c r="D55">
        <v>421.1</v>
      </c>
      <c r="E55">
        <v>890.9</v>
      </c>
      <c r="F55">
        <v>0</v>
      </c>
      <c r="G55">
        <v>0</v>
      </c>
    </row>
    <row r="56" spans="1:7" ht="15" x14ac:dyDescent="0.25">
      <c r="A56" s="285" t="s">
        <v>66</v>
      </c>
    </row>
    <row r="57" spans="1:7" ht="15" x14ac:dyDescent="0.25">
      <c r="A57" s="285" t="s">
        <v>102</v>
      </c>
      <c r="B57">
        <v>773.2</v>
      </c>
      <c r="C57">
        <v>0.1</v>
      </c>
      <c r="D57">
        <v>3535.1</v>
      </c>
      <c r="E57">
        <v>3072.7</v>
      </c>
      <c r="F57">
        <v>247</v>
      </c>
      <c r="G57">
        <v>0</v>
      </c>
    </row>
    <row r="58" spans="1:7" ht="15" x14ac:dyDescent="0.25">
      <c r="A58" s="285" t="s">
        <v>103</v>
      </c>
      <c r="B58">
        <v>126</v>
      </c>
      <c r="C58">
        <v>0</v>
      </c>
      <c r="D58">
        <v>131.1</v>
      </c>
      <c r="E58">
        <v>108</v>
      </c>
      <c r="F58">
        <v>84</v>
      </c>
      <c r="G58">
        <v>0</v>
      </c>
    </row>
    <row r="59" spans="1:7" ht="15" x14ac:dyDescent="0.25">
      <c r="A59" s="285" t="s">
        <v>104</v>
      </c>
      <c r="B59">
        <v>641</v>
      </c>
      <c r="C59">
        <v>0</v>
      </c>
      <c r="D59">
        <v>3083.5</v>
      </c>
      <c r="E59">
        <v>2670.4</v>
      </c>
      <c r="F59">
        <v>163</v>
      </c>
      <c r="G59">
        <v>0</v>
      </c>
    </row>
    <row r="60" spans="1:7" ht="15" x14ac:dyDescent="0.25">
      <c r="A60" s="285" t="s">
        <v>257</v>
      </c>
      <c r="B60">
        <v>0.2</v>
      </c>
      <c r="C60">
        <v>0</v>
      </c>
      <c r="D60">
        <v>0.3</v>
      </c>
      <c r="E60">
        <v>0.3</v>
      </c>
      <c r="F60">
        <v>0</v>
      </c>
      <c r="G60">
        <v>0</v>
      </c>
    </row>
    <row r="61" spans="1:7" ht="15" x14ac:dyDescent="0.25">
      <c r="A61" s="285" t="s">
        <v>105</v>
      </c>
      <c r="B61">
        <v>0</v>
      </c>
      <c r="C61">
        <v>0</v>
      </c>
      <c r="D61">
        <v>46.4</v>
      </c>
      <c r="E61">
        <v>17.2</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1896.2</v>
      </c>
      <c r="C66">
        <v>1294.9000000000001</v>
      </c>
      <c r="D66">
        <v>4378</v>
      </c>
      <c r="E66">
        <v>4503.1000000000004</v>
      </c>
      <c r="F66">
        <v>543.20000000000005</v>
      </c>
      <c r="G66">
        <v>0</v>
      </c>
    </row>
    <row r="67" spans="1:7" ht="15" x14ac:dyDescent="0.25">
      <c r="A67" s="285" t="s">
        <v>109</v>
      </c>
      <c r="B67">
        <v>9.4</v>
      </c>
      <c r="C67">
        <v>3.5</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48.5</v>
      </c>
      <c r="C69">
        <v>77</v>
      </c>
      <c r="D69">
        <v>200.9</v>
      </c>
      <c r="E69">
        <v>205.9</v>
      </c>
      <c r="F69">
        <v>0</v>
      </c>
      <c r="G69">
        <v>0</v>
      </c>
    </row>
    <row r="70" spans="1:7" ht="15" x14ac:dyDescent="0.25">
      <c r="A70" s="285" t="s">
        <v>112</v>
      </c>
      <c r="B70">
        <v>70</v>
      </c>
      <c r="C70">
        <v>45.5</v>
      </c>
      <c r="D70">
        <v>78.400000000000006</v>
      </c>
      <c r="E70">
        <v>109</v>
      </c>
      <c r="F70">
        <v>1.4</v>
      </c>
      <c r="G70">
        <v>0</v>
      </c>
    </row>
    <row r="71" spans="1:7" ht="15" x14ac:dyDescent="0.25">
      <c r="A71" s="285" t="s">
        <v>259</v>
      </c>
      <c r="B71">
        <v>0</v>
      </c>
      <c r="C71">
        <v>0</v>
      </c>
      <c r="D71">
        <v>7.7</v>
      </c>
      <c r="E71">
        <v>9.8000000000000007</v>
      </c>
      <c r="F71">
        <v>0</v>
      </c>
      <c r="G71">
        <v>0</v>
      </c>
    </row>
    <row r="72" spans="1:7" ht="15" x14ac:dyDescent="0.25">
      <c r="A72" s="285" t="s">
        <v>113</v>
      </c>
      <c r="B72">
        <v>75.8</v>
      </c>
      <c r="C72">
        <v>40.9</v>
      </c>
      <c r="D72">
        <v>286.3</v>
      </c>
      <c r="E72">
        <v>315.7</v>
      </c>
      <c r="F72">
        <v>0</v>
      </c>
      <c r="G72">
        <v>0</v>
      </c>
    </row>
    <row r="73" spans="1:7" ht="15" x14ac:dyDescent="0.25">
      <c r="A73" s="285" t="s">
        <v>114</v>
      </c>
      <c r="B73">
        <v>29.6</v>
      </c>
      <c r="C73">
        <v>4</v>
      </c>
      <c r="D73">
        <v>12</v>
      </c>
      <c r="E73">
        <v>15.4</v>
      </c>
      <c r="F73">
        <v>0</v>
      </c>
      <c r="G73">
        <v>0</v>
      </c>
    </row>
    <row r="74" spans="1:7" ht="15" x14ac:dyDescent="0.25">
      <c r="A74" s="285" t="s">
        <v>115</v>
      </c>
      <c r="B74">
        <v>5</v>
      </c>
      <c r="C74">
        <v>8.1999999999999993</v>
      </c>
      <c r="D74">
        <v>27.9</v>
      </c>
      <c r="E74">
        <v>15.6</v>
      </c>
      <c r="F74">
        <v>0</v>
      </c>
      <c r="G74">
        <v>0</v>
      </c>
    </row>
    <row r="75" spans="1:7" ht="15" x14ac:dyDescent="0.25">
      <c r="A75" s="285" t="s">
        <v>116</v>
      </c>
      <c r="B75">
        <v>6.8</v>
      </c>
      <c r="C75">
        <v>3.2</v>
      </c>
      <c r="D75">
        <v>1.3</v>
      </c>
      <c r="E75">
        <v>5.5</v>
      </c>
      <c r="F75">
        <v>0</v>
      </c>
      <c r="G75">
        <v>0</v>
      </c>
    </row>
    <row r="76" spans="1:7" ht="15" x14ac:dyDescent="0.25">
      <c r="A76" s="285" t="s">
        <v>117</v>
      </c>
      <c r="B76">
        <v>1614.1</v>
      </c>
      <c r="C76">
        <v>1074.9000000000001</v>
      </c>
      <c r="D76">
        <v>3500.9</v>
      </c>
      <c r="E76">
        <v>3574.9</v>
      </c>
      <c r="F76">
        <v>535.5</v>
      </c>
      <c r="G76">
        <v>0</v>
      </c>
    </row>
    <row r="77" spans="1:7" ht="15" x14ac:dyDescent="0.25">
      <c r="A77" s="285" t="s">
        <v>331</v>
      </c>
      <c r="B77">
        <v>0</v>
      </c>
      <c r="C77">
        <v>0.5</v>
      </c>
      <c r="D77">
        <v>0</v>
      </c>
      <c r="E77">
        <v>0</v>
      </c>
      <c r="F77">
        <v>0</v>
      </c>
      <c r="G77">
        <v>0</v>
      </c>
    </row>
    <row r="78" spans="1:7" ht="15" x14ac:dyDescent="0.25">
      <c r="A78" s="285" t="s">
        <v>118</v>
      </c>
      <c r="B78">
        <v>12</v>
      </c>
      <c r="C78">
        <v>11.7</v>
      </c>
      <c r="D78">
        <v>23.7</v>
      </c>
      <c r="E78">
        <v>23</v>
      </c>
      <c r="F78">
        <v>6.3</v>
      </c>
      <c r="G78">
        <v>0</v>
      </c>
    </row>
    <row r="79" spans="1:7" ht="15" x14ac:dyDescent="0.25">
      <c r="A79" s="285" t="s">
        <v>119</v>
      </c>
      <c r="B79">
        <v>10</v>
      </c>
      <c r="C79">
        <v>0</v>
      </c>
      <c r="D79">
        <v>142.6</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15</v>
      </c>
      <c r="C81">
        <v>25.5</v>
      </c>
      <c r="D81">
        <v>78.599999999999994</v>
      </c>
      <c r="E81">
        <v>18.3</v>
      </c>
      <c r="F81">
        <v>0</v>
      </c>
      <c r="G81">
        <v>0</v>
      </c>
    </row>
    <row r="82" spans="1:7" ht="15" x14ac:dyDescent="0.25">
      <c r="A82" s="285" t="s">
        <v>62</v>
      </c>
      <c r="B82" t="s">
        <v>63</v>
      </c>
      <c r="C82" t="s">
        <v>64</v>
      </c>
      <c r="D82" t="s">
        <v>63</v>
      </c>
      <c r="E82" t="s">
        <v>63</v>
      </c>
      <c r="F82" t="s">
        <v>63</v>
      </c>
      <c r="G82" t="s">
        <v>65</v>
      </c>
    </row>
    <row r="83" spans="1:7" ht="15" x14ac:dyDescent="0.25">
      <c r="A83" s="285" t="s">
        <v>122</v>
      </c>
      <c r="B83">
        <v>6114.2</v>
      </c>
      <c r="C83">
        <v>3136.7</v>
      </c>
      <c r="D83">
        <v>47763.5</v>
      </c>
      <c r="E83">
        <v>56614.1</v>
      </c>
      <c r="F83">
        <v>8494.6</v>
      </c>
      <c r="G83">
        <v>0</v>
      </c>
    </row>
    <row r="84" spans="1:7" ht="15" x14ac:dyDescent="0.25">
      <c r="A84" s="285" t="s">
        <v>123</v>
      </c>
      <c r="B84">
        <v>4577.8</v>
      </c>
      <c r="C84">
        <v>1628.2</v>
      </c>
      <c r="D84">
        <v>0</v>
      </c>
      <c r="E84">
        <v>0</v>
      </c>
      <c r="F84">
        <v>2731</v>
      </c>
      <c r="G84">
        <v>0</v>
      </c>
    </row>
    <row r="85" spans="1:7" ht="15" x14ac:dyDescent="0.25">
      <c r="A85" s="285" t="s">
        <v>62</v>
      </c>
      <c r="B85" t="s">
        <v>63</v>
      </c>
      <c r="C85" t="s">
        <v>64</v>
      </c>
      <c r="D85" t="s">
        <v>63</v>
      </c>
      <c r="E85" t="s">
        <v>63</v>
      </c>
      <c r="F85" t="s">
        <v>63</v>
      </c>
      <c r="G85" t="s">
        <v>65</v>
      </c>
    </row>
    <row r="86" spans="1:7" ht="15" x14ac:dyDescent="0.25">
      <c r="A86" s="285" t="s">
        <v>124</v>
      </c>
      <c r="B86">
        <v>10692</v>
      </c>
      <c r="C86">
        <v>4765</v>
      </c>
      <c r="D86">
        <v>47763.5</v>
      </c>
      <c r="E86">
        <v>56614.1</v>
      </c>
      <c r="F86">
        <v>11225.6</v>
      </c>
      <c r="G86">
        <v>0</v>
      </c>
    </row>
    <row r="87" spans="1:7" ht="15" x14ac:dyDescent="0.25">
      <c r="A87" s="285" t="s">
        <v>125</v>
      </c>
      <c r="B87" t="s">
        <v>42</v>
      </c>
      <c r="C87" t="s">
        <v>42</v>
      </c>
      <c r="D87">
        <v>62.4</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8E28-2EF4-4066-9547-E58DD2272154}">
  <dimension ref="A1:G89"/>
  <sheetViews>
    <sheetView workbookViewId="0">
      <selection activeCell="B7" sqref="B7"/>
    </sheetView>
  </sheetViews>
  <sheetFormatPr defaultRowHeight="13.2" x14ac:dyDescent="0.25"/>
  <cols>
    <col min="1" max="1" width="27.44140625" customWidth="1"/>
    <col min="3" max="3" width="13.5546875" customWidth="1"/>
    <col min="5" max="5" width="17.88671875" customWidth="1"/>
  </cols>
  <sheetData>
    <row r="1" spans="1:7" ht="15" x14ac:dyDescent="0.25">
      <c r="A1" s="285" t="s">
        <v>47</v>
      </c>
    </row>
    <row r="2" spans="1:7" ht="15" x14ac:dyDescent="0.25">
      <c r="A2" s="285" t="s">
        <v>48</v>
      </c>
    </row>
    <row r="3" spans="1:7" ht="15" x14ac:dyDescent="0.25">
      <c r="A3" s="285" t="s">
        <v>341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92</v>
      </c>
      <c r="C12">
        <v>10</v>
      </c>
      <c r="D12">
        <v>4060.3</v>
      </c>
      <c r="E12">
        <v>4256.8999999999996</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8.1</v>
      </c>
      <c r="E17">
        <v>0</v>
      </c>
      <c r="F17">
        <v>0</v>
      </c>
      <c r="G17">
        <v>0</v>
      </c>
    </row>
    <row r="18" spans="1:7" ht="15" x14ac:dyDescent="0.25">
      <c r="A18" s="285" t="s">
        <v>70</v>
      </c>
      <c r="B18">
        <v>92</v>
      </c>
      <c r="C18">
        <v>0</v>
      </c>
      <c r="D18">
        <v>269.2</v>
      </c>
      <c r="E18">
        <v>249.1</v>
      </c>
      <c r="F18">
        <v>0</v>
      </c>
      <c r="G18">
        <v>0</v>
      </c>
    </row>
    <row r="19" spans="1:7" ht="15" x14ac:dyDescent="0.25">
      <c r="A19" s="285" t="s">
        <v>71</v>
      </c>
      <c r="B19">
        <v>0</v>
      </c>
      <c r="C19">
        <v>0</v>
      </c>
      <c r="D19">
        <v>1125.9000000000001</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v>
      </c>
      <c r="D25">
        <v>433.6</v>
      </c>
      <c r="E25">
        <v>0.5</v>
      </c>
      <c r="F25">
        <v>31</v>
      </c>
      <c r="G25">
        <v>0</v>
      </c>
    </row>
    <row r="26" spans="1:7" ht="15" x14ac:dyDescent="0.25">
      <c r="A26" s="285" t="s">
        <v>76</v>
      </c>
      <c r="B26">
        <v>0</v>
      </c>
      <c r="C26">
        <v>0</v>
      </c>
      <c r="D26">
        <v>0</v>
      </c>
      <c r="E26">
        <v>0</v>
      </c>
      <c r="F26">
        <v>31</v>
      </c>
      <c r="G26">
        <v>0</v>
      </c>
    </row>
    <row r="27" spans="1:7" ht="15" x14ac:dyDescent="0.25">
      <c r="A27" s="285" t="s">
        <v>77</v>
      </c>
      <c r="B27">
        <v>0</v>
      </c>
      <c r="C27">
        <v>25</v>
      </c>
      <c r="D27">
        <v>433.6</v>
      </c>
      <c r="E27">
        <v>0.5</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439.3</v>
      </c>
      <c r="C33">
        <v>542.70000000000005</v>
      </c>
      <c r="D33">
        <v>1607.8</v>
      </c>
      <c r="E33">
        <v>1505.8</v>
      </c>
      <c r="F33">
        <v>42.5</v>
      </c>
      <c r="G33">
        <v>0</v>
      </c>
    </row>
    <row r="34" spans="1:7" ht="15" x14ac:dyDescent="0.25">
      <c r="A34" s="285" t="s">
        <v>66</v>
      </c>
    </row>
    <row r="35" spans="1:7" ht="15" x14ac:dyDescent="0.25">
      <c r="A35" s="285" t="s">
        <v>79</v>
      </c>
      <c r="B35">
        <v>332.5</v>
      </c>
      <c r="C35">
        <v>67.400000000000006</v>
      </c>
      <c r="D35">
        <v>1056.8</v>
      </c>
      <c r="E35">
        <v>1296.8</v>
      </c>
      <c r="F35">
        <v>6</v>
      </c>
      <c r="G35">
        <v>0</v>
      </c>
    </row>
    <row r="36" spans="1:7" ht="15" x14ac:dyDescent="0.25">
      <c r="A36" s="285" t="s">
        <v>66</v>
      </c>
    </row>
    <row r="37" spans="1:7" ht="15" x14ac:dyDescent="0.25">
      <c r="A37" s="285" t="s">
        <v>80</v>
      </c>
      <c r="B37">
        <v>2299.6</v>
      </c>
      <c r="C37">
        <v>728.8</v>
      </c>
      <c r="D37">
        <v>27745.8</v>
      </c>
      <c r="E37">
        <v>34972.699999999997</v>
      </c>
      <c r="F37">
        <v>7298</v>
      </c>
      <c r="G37">
        <v>0</v>
      </c>
    </row>
    <row r="38" spans="1:7" ht="15" x14ac:dyDescent="0.25">
      <c r="A38" s="285" t="s">
        <v>66</v>
      </c>
    </row>
    <row r="39" spans="1:7" ht="15" x14ac:dyDescent="0.25">
      <c r="A39" s="285" t="s">
        <v>81</v>
      </c>
      <c r="B39">
        <v>497.1</v>
      </c>
      <c r="C39">
        <v>569.29999999999995</v>
      </c>
      <c r="D39">
        <v>4570.7</v>
      </c>
      <c r="E39">
        <v>6825</v>
      </c>
      <c r="F39">
        <v>65</v>
      </c>
      <c r="G39">
        <v>0</v>
      </c>
    </row>
    <row r="40" spans="1:7" ht="15" x14ac:dyDescent="0.25">
      <c r="A40" s="285" t="s">
        <v>83</v>
      </c>
      <c r="B40">
        <v>55</v>
      </c>
      <c r="C40">
        <v>55.5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66.400000000000006</v>
      </c>
      <c r="D43">
        <v>0.1</v>
      </c>
      <c r="E43">
        <v>1.3</v>
      </c>
      <c r="F43">
        <v>0</v>
      </c>
      <c r="G43">
        <v>0</v>
      </c>
    </row>
    <row r="44" spans="1:7" ht="15" x14ac:dyDescent="0.25">
      <c r="A44" s="285" t="s">
        <v>88</v>
      </c>
      <c r="B44">
        <v>210.1</v>
      </c>
      <c r="C44">
        <v>272.8</v>
      </c>
      <c r="D44">
        <v>1196.8</v>
      </c>
      <c r="E44">
        <v>1681.4</v>
      </c>
      <c r="F44">
        <v>0</v>
      </c>
      <c r="G44">
        <v>0</v>
      </c>
    </row>
    <row r="45" spans="1:7" ht="15" x14ac:dyDescent="0.25">
      <c r="A45" s="285" t="s">
        <v>90</v>
      </c>
      <c r="B45">
        <v>0</v>
      </c>
      <c r="C45">
        <v>0</v>
      </c>
      <c r="D45">
        <v>0</v>
      </c>
      <c r="E45">
        <v>45.3</v>
      </c>
      <c r="F45">
        <v>0</v>
      </c>
      <c r="G45">
        <v>0</v>
      </c>
    </row>
    <row r="46" spans="1:7" ht="15" x14ac:dyDescent="0.25">
      <c r="A46" s="285" t="s">
        <v>91</v>
      </c>
      <c r="B46">
        <v>44.8</v>
      </c>
      <c r="C46">
        <v>32</v>
      </c>
      <c r="D46">
        <v>433.8</v>
      </c>
      <c r="E46">
        <v>584.9</v>
      </c>
      <c r="F46">
        <v>0</v>
      </c>
      <c r="G46">
        <v>0</v>
      </c>
    </row>
    <row r="47" spans="1:7" ht="15" x14ac:dyDescent="0.25">
      <c r="A47" s="285" t="s">
        <v>92</v>
      </c>
      <c r="B47">
        <v>10</v>
      </c>
      <c r="C47">
        <v>0</v>
      </c>
      <c r="D47">
        <v>30.3</v>
      </c>
      <c r="E47">
        <v>40.6</v>
      </c>
      <c r="F47">
        <v>0</v>
      </c>
      <c r="G47">
        <v>0</v>
      </c>
    </row>
    <row r="48" spans="1:7" ht="15" x14ac:dyDescent="0.25">
      <c r="A48" s="285" t="s">
        <v>93</v>
      </c>
      <c r="B48">
        <v>43.5</v>
      </c>
      <c r="C48">
        <v>43.6</v>
      </c>
      <c r="D48">
        <v>268.10000000000002</v>
      </c>
      <c r="E48">
        <v>383.4</v>
      </c>
      <c r="F48">
        <v>10</v>
      </c>
      <c r="G48">
        <v>0</v>
      </c>
    </row>
    <row r="49" spans="1:7" ht="15" x14ac:dyDescent="0.25">
      <c r="A49" s="285" t="s">
        <v>94</v>
      </c>
      <c r="B49">
        <v>10.199999999999999</v>
      </c>
      <c r="C49">
        <v>3</v>
      </c>
      <c r="D49">
        <v>36.9</v>
      </c>
      <c r="E49">
        <v>33.4</v>
      </c>
      <c r="F49">
        <v>0</v>
      </c>
      <c r="G49">
        <v>0</v>
      </c>
    </row>
    <row r="50" spans="1:7" ht="15" x14ac:dyDescent="0.25">
      <c r="A50" s="285" t="s">
        <v>95</v>
      </c>
      <c r="B50">
        <v>55</v>
      </c>
      <c r="C50">
        <v>0</v>
      </c>
      <c r="D50">
        <v>585</v>
      </c>
      <c r="E50">
        <v>887.3</v>
      </c>
      <c r="F50">
        <v>0</v>
      </c>
      <c r="G50">
        <v>0</v>
      </c>
    </row>
    <row r="51" spans="1:7" ht="15" x14ac:dyDescent="0.25">
      <c r="A51" s="285" t="s">
        <v>96</v>
      </c>
      <c r="B51">
        <v>17.3</v>
      </c>
      <c r="C51">
        <v>29.8</v>
      </c>
      <c r="D51">
        <v>50.1</v>
      </c>
      <c r="E51">
        <v>53.5</v>
      </c>
      <c r="F51">
        <v>0</v>
      </c>
      <c r="G51">
        <v>0</v>
      </c>
    </row>
    <row r="52" spans="1:7" ht="15" x14ac:dyDescent="0.25">
      <c r="A52" s="285" t="s">
        <v>98</v>
      </c>
      <c r="B52">
        <v>0.1</v>
      </c>
      <c r="C52">
        <v>0.1</v>
      </c>
      <c r="D52">
        <v>230.4</v>
      </c>
      <c r="E52">
        <v>256</v>
      </c>
      <c r="F52">
        <v>0</v>
      </c>
      <c r="G52">
        <v>0</v>
      </c>
    </row>
    <row r="53" spans="1:7" ht="15" x14ac:dyDescent="0.25">
      <c r="A53" s="285" t="s">
        <v>99</v>
      </c>
      <c r="B53">
        <v>4</v>
      </c>
      <c r="C53">
        <v>0.5</v>
      </c>
      <c r="D53">
        <v>2.8</v>
      </c>
      <c r="E53">
        <v>19.899999999999999</v>
      </c>
      <c r="F53">
        <v>0</v>
      </c>
      <c r="G53">
        <v>0</v>
      </c>
    </row>
    <row r="54" spans="1:7" ht="15" x14ac:dyDescent="0.25">
      <c r="A54" s="285" t="s">
        <v>100</v>
      </c>
      <c r="B54">
        <v>19</v>
      </c>
      <c r="C54">
        <v>27.1</v>
      </c>
      <c r="D54">
        <v>562</v>
      </c>
      <c r="E54">
        <v>1178.5</v>
      </c>
      <c r="F54">
        <v>0</v>
      </c>
      <c r="G54">
        <v>0</v>
      </c>
    </row>
    <row r="55" spans="1:7" ht="15" x14ac:dyDescent="0.25">
      <c r="A55" s="285" t="s">
        <v>101</v>
      </c>
      <c r="B55">
        <v>26.4</v>
      </c>
      <c r="C55">
        <v>38.5</v>
      </c>
      <c r="D55">
        <v>417.9</v>
      </c>
      <c r="E55">
        <v>887.5</v>
      </c>
      <c r="F55">
        <v>0</v>
      </c>
      <c r="G55">
        <v>0</v>
      </c>
    </row>
    <row r="56" spans="1:7" ht="15" x14ac:dyDescent="0.25">
      <c r="A56" s="285" t="s">
        <v>66</v>
      </c>
    </row>
    <row r="57" spans="1:7" ht="15" x14ac:dyDescent="0.25">
      <c r="A57" s="285" t="s">
        <v>102</v>
      </c>
      <c r="B57">
        <v>773.2</v>
      </c>
      <c r="C57">
        <v>0.4</v>
      </c>
      <c r="D57">
        <v>3535.1</v>
      </c>
      <c r="E57">
        <v>3072.4</v>
      </c>
      <c r="F57">
        <v>247</v>
      </c>
      <c r="G57">
        <v>0</v>
      </c>
    </row>
    <row r="58" spans="1:7" ht="15" x14ac:dyDescent="0.25">
      <c r="A58" s="285" t="s">
        <v>103</v>
      </c>
      <c r="B58">
        <v>126</v>
      </c>
      <c r="C58">
        <v>0</v>
      </c>
      <c r="D58">
        <v>131.1</v>
      </c>
      <c r="E58">
        <v>108</v>
      </c>
      <c r="F58">
        <v>84</v>
      </c>
      <c r="G58">
        <v>0</v>
      </c>
    </row>
    <row r="59" spans="1:7" ht="15" x14ac:dyDescent="0.25">
      <c r="A59" s="285" t="s">
        <v>104</v>
      </c>
      <c r="B59">
        <v>641</v>
      </c>
      <c r="C59">
        <v>0</v>
      </c>
      <c r="D59">
        <v>3083.5</v>
      </c>
      <c r="E59">
        <v>2670.4</v>
      </c>
      <c r="F59">
        <v>163</v>
      </c>
      <c r="G59">
        <v>0</v>
      </c>
    </row>
    <row r="60" spans="1:7" ht="15" x14ac:dyDescent="0.25">
      <c r="A60" s="285" t="s">
        <v>257</v>
      </c>
      <c r="B60">
        <v>0.2</v>
      </c>
      <c r="C60">
        <v>0.3</v>
      </c>
      <c r="D60">
        <v>0.3</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1978.4</v>
      </c>
      <c r="C66">
        <v>1342.8</v>
      </c>
      <c r="D66">
        <v>4270.6000000000004</v>
      </c>
      <c r="E66">
        <v>4398.7</v>
      </c>
      <c r="F66">
        <v>536.9</v>
      </c>
      <c r="G66">
        <v>0</v>
      </c>
    </row>
    <row r="67" spans="1:7" ht="15" x14ac:dyDescent="0.25">
      <c r="A67" s="285" t="s">
        <v>109</v>
      </c>
      <c r="B67">
        <v>9.4</v>
      </c>
      <c r="C67">
        <v>3.5</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48.5</v>
      </c>
      <c r="C69">
        <v>77</v>
      </c>
      <c r="D69">
        <v>200.9</v>
      </c>
      <c r="E69">
        <v>205.9</v>
      </c>
      <c r="F69">
        <v>0</v>
      </c>
      <c r="G69">
        <v>0</v>
      </c>
    </row>
    <row r="70" spans="1:7" ht="15" x14ac:dyDescent="0.25">
      <c r="A70" s="285" t="s">
        <v>112</v>
      </c>
      <c r="B70">
        <v>82</v>
      </c>
      <c r="C70">
        <v>47.2</v>
      </c>
      <c r="D70">
        <v>65.3</v>
      </c>
      <c r="E70">
        <v>106.4</v>
      </c>
      <c r="F70">
        <v>1.4</v>
      </c>
      <c r="G70">
        <v>0</v>
      </c>
    </row>
    <row r="71" spans="1:7" ht="15" x14ac:dyDescent="0.25">
      <c r="A71" s="285" t="s">
        <v>259</v>
      </c>
      <c r="B71">
        <v>0</v>
      </c>
      <c r="C71">
        <v>0</v>
      </c>
      <c r="D71">
        <v>7.7</v>
      </c>
      <c r="E71">
        <v>9.8000000000000007</v>
      </c>
      <c r="F71">
        <v>0</v>
      </c>
      <c r="G71">
        <v>0</v>
      </c>
    </row>
    <row r="72" spans="1:7" ht="15" x14ac:dyDescent="0.25">
      <c r="A72" s="285" t="s">
        <v>113</v>
      </c>
      <c r="B72">
        <v>75.8</v>
      </c>
      <c r="C72">
        <v>28.4</v>
      </c>
      <c r="D72">
        <v>286.3</v>
      </c>
      <c r="E72">
        <v>315.7</v>
      </c>
      <c r="F72">
        <v>0</v>
      </c>
      <c r="G72">
        <v>0</v>
      </c>
    </row>
    <row r="73" spans="1:7" ht="15" x14ac:dyDescent="0.25">
      <c r="A73" s="285" t="s">
        <v>114</v>
      </c>
      <c r="B73">
        <v>29.6</v>
      </c>
      <c r="C73">
        <v>4</v>
      </c>
      <c r="D73">
        <v>12</v>
      </c>
      <c r="E73">
        <v>15.4</v>
      </c>
      <c r="F73">
        <v>0</v>
      </c>
      <c r="G73">
        <v>0</v>
      </c>
    </row>
    <row r="74" spans="1:7" ht="15" x14ac:dyDescent="0.25">
      <c r="A74" s="285" t="s">
        <v>115</v>
      </c>
      <c r="B74">
        <v>9.3000000000000007</v>
      </c>
      <c r="C74">
        <v>7.6</v>
      </c>
      <c r="D74">
        <v>23.2</v>
      </c>
      <c r="E74">
        <v>15.6</v>
      </c>
      <c r="F74">
        <v>0</v>
      </c>
      <c r="G74">
        <v>0</v>
      </c>
    </row>
    <row r="75" spans="1:7" ht="15" x14ac:dyDescent="0.25">
      <c r="A75" s="285" t="s">
        <v>116</v>
      </c>
      <c r="B75">
        <v>6.8</v>
      </c>
      <c r="C75">
        <v>3.2</v>
      </c>
      <c r="D75">
        <v>1.3</v>
      </c>
      <c r="E75">
        <v>5.5</v>
      </c>
      <c r="F75">
        <v>0</v>
      </c>
      <c r="G75">
        <v>0</v>
      </c>
    </row>
    <row r="76" spans="1:7" ht="15" x14ac:dyDescent="0.25">
      <c r="A76" s="285" t="s">
        <v>117</v>
      </c>
      <c r="B76">
        <v>1683</v>
      </c>
      <c r="C76">
        <v>1152.2</v>
      </c>
      <c r="D76">
        <v>3411.4</v>
      </c>
      <c r="E76">
        <v>3473.1</v>
      </c>
      <c r="F76">
        <v>535.5</v>
      </c>
      <c r="G76">
        <v>0</v>
      </c>
    </row>
    <row r="77" spans="1:7" ht="15" x14ac:dyDescent="0.25">
      <c r="A77" s="285" t="s">
        <v>331</v>
      </c>
      <c r="B77">
        <v>0</v>
      </c>
      <c r="C77">
        <v>0.5</v>
      </c>
      <c r="D77">
        <v>0</v>
      </c>
      <c r="E77">
        <v>0</v>
      </c>
      <c r="F77">
        <v>0</v>
      </c>
      <c r="G77">
        <v>0</v>
      </c>
    </row>
    <row r="78" spans="1:7" ht="15" x14ac:dyDescent="0.25">
      <c r="A78" s="285" t="s">
        <v>118</v>
      </c>
      <c r="B78">
        <v>12</v>
      </c>
      <c r="C78">
        <v>11.7</v>
      </c>
      <c r="D78">
        <v>23.7</v>
      </c>
      <c r="E78">
        <v>23</v>
      </c>
      <c r="F78">
        <v>0</v>
      </c>
      <c r="G78">
        <v>0</v>
      </c>
    </row>
    <row r="79" spans="1:7" ht="15" x14ac:dyDescent="0.25">
      <c r="A79" s="285" t="s">
        <v>119</v>
      </c>
      <c r="B79">
        <v>15</v>
      </c>
      <c r="C79">
        <v>0</v>
      </c>
      <c r="D79">
        <v>142.6</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7</v>
      </c>
      <c r="C81">
        <v>7.5</v>
      </c>
      <c r="D81">
        <v>78.599999999999994</v>
      </c>
      <c r="E81">
        <v>18.3</v>
      </c>
      <c r="F81">
        <v>0</v>
      </c>
      <c r="G81">
        <v>0</v>
      </c>
    </row>
    <row r="82" spans="1:7" ht="15" x14ac:dyDescent="0.25">
      <c r="A82" s="285" t="s">
        <v>62</v>
      </c>
      <c r="B82" t="s">
        <v>63</v>
      </c>
      <c r="C82" t="s">
        <v>64</v>
      </c>
      <c r="D82" t="s">
        <v>63</v>
      </c>
      <c r="E82" t="s">
        <v>63</v>
      </c>
      <c r="F82" t="s">
        <v>63</v>
      </c>
      <c r="G82" t="s">
        <v>65</v>
      </c>
    </row>
    <row r="83" spans="1:7" ht="15" x14ac:dyDescent="0.25">
      <c r="A83" s="285" t="s">
        <v>122</v>
      </c>
      <c r="B83">
        <v>6412</v>
      </c>
      <c r="C83">
        <v>3286.4</v>
      </c>
      <c r="D83">
        <v>47291.8</v>
      </c>
      <c r="E83">
        <v>56328.9</v>
      </c>
      <c r="F83">
        <v>8483.2999999999993</v>
      </c>
      <c r="G83">
        <v>0</v>
      </c>
    </row>
    <row r="84" spans="1:7" ht="15" x14ac:dyDescent="0.25">
      <c r="A84" s="285" t="s">
        <v>123</v>
      </c>
      <c r="B84">
        <v>4608</v>
      </c>
      <c r="C84">
        <v>1669.4</v>
      </c>
      <c r="D84">
        <v>0</v>
      </c>
      <c r="E84">
        <v>0</v>
      </c>
      <c r="F84">
        <v>2665</v>
      </c>
      <c r="G84">
        <v>0</v>
      </c>
    </row>
    <row r="85" spans="1:7" ht="15" x14ac:dyDescent="0.25">
      <c r="A85" s="285" t="s">
        <v>62</v>
      </c>
      <c r="B85" t="s">
        <v>63</v>
      </c>
      <c r="C85" t="s">
        <v>64</v>
      </c>
      <c r="D85" t="s">
        <v>63</v>
      </c>
      <c r="E85" t="s">
        <v>63</v>
      </c>
      <c r="F85" t="s">
        <v>63</v>
      </c>
      <c r="G85" t="s">
        <v>65</v>
      </c>
    </row>
    <row r="86" spans="1:7" ht="15" x14ac:dyDescent="0.25">
      <c r="A86" s="285" t="s">
        <v>124</v>
      </c>
      <c r="B86">
        <v>11020</v>
      </c>
      <c r="C86">
        <v>4955.8</v>
      </c>
      <c r="D86">
        <v>47291.8</v>
      </c>
      <c r="E86">
        <v>56328.9</v>
      </c>
      <c r="F86">
        <v>11148.3</v>
      </c>
      <c r="G86">
        <v>0</v>
      </c>
    </row>
    <row r="87" spans="1:7" ht="15" x14ac:dyDescent="0.25">
      <c r="A87" s="285" t="s">
        <v>125</v>
      </c>
      <c r="B87" t="s">
        <v>42</v>
      </c>
      <c r="C87" t="s">
        <v>42</v>
      </c>
      <c r="D87">
        <v>62.4</v>
      </c>
      <c r="E87">
        <v>5.8</v>
      </c>
      <c r="F87" t="s">
        <v>42</v>
      </c>
      <c r="G87" t="s">
        <v>42</v>
      </c>
    </row>
    <row r="88" spans="1:7" ht="15" x14ac:dyDescent="0.25">
      <c r="A88" s="285" t="s">
        <v>342</v>
      </c>
    </row>
    <row r="89" spans="1:7" ht="15" x14ac:dyDescent="0.25">
      <c r="A89" s="285" t="s">
        <v>50</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4D6D-10E6-4E14-9F0B-0FC43A3643A8}">
  <dimension ref="A1:G89"/>
  <sheetViews>
    <sheetView workbookViewId="0">
      <selection activeCell="B7" sqref="B7"/>
    </sheetView>
  </sheetViews>
  <sheetFormatPr defaultRowHeight="13.2" x14ac:dyDescent="0.25"/>
  <cols>
    <col min="1" max="1" width="21" customWidth="1"/>
  </cols>
  <sheetData>
    <row r="1" spans="1:7" ht="15" x14ac:dyDescent="0.25">
      <c r="A1" s="285" t="s">
        <v>47</v>
      </c>
    </row>
    <row r="2" spans="1:7" ht="15" x14ac:dyDescent="0.25">
      <c r="A2" s="285" t="s">
        <v>48</v>
      </c>
    </row>
    <row r="3" spans="1:7" ht="15" x14ac:dyDescent="0.25">
      <c r="A3" s="285" t="s">
        <v>343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92</v>
      </c>
      <c r="C12">
        <v>10</v>
      </c>
      <c r="D12">
        <v>4060.3</v>
      </c>
      <c r="E12">
        <v>4256.8999999999996</v>
      </c>
      <c r="F12">
        <v>257</v>
      </c>
      <c r="G12">
        <v>0</v>
      </c>
    </row>
    <row r="13" spans="1:7" ht="15" x14ac:dyDescent="0.25">
      <c r="A13" s="285" t="s">
        <v>253</v>
      </c>
      <c r="B13">
        <v>0</v>
      </c>
      <c r="C13">
        <v>0</v>
      </c>
      <c r="D13">
        <v>21.2</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8.1</v>
      </c>
      <c r="E17">
        <v>0</v>
      </c>
      <c r="F17">
        <v>0</v>
      </c>
      <c r="G17">
        <v>0</v>
      </c>
    </row>
    <row r="18" spans="1:7" ht="15" x14ac:dyDescent="0.25">
      <c r="A18" s="285" t="s">
        <v>70</v>
      </c>
      <c r="B18">
        <v>92</v>
      </c>
      <c r="C18">
        <v>0</v>
      </c>
      <c r="D18">
        <v>269.10000000000002</v>
      </c>
      <c r="E18">
        <v>249.1</v>
      </c>
      <c r="F18">
        <v>0</v>
      </c>
      <c r="G18">
        <v>0</v>
      </c>
    </row>
    <row r="19" spans="1:7" ht="15" x14ac:dyDescent="0.25">
      <c r="A19" s="285" t="s">
        <v>71</v>
      </c>
      <c r="B19">
        <v>0</v>
      </c>
      <c r="C19">
        <v>0</v>
      </c>
      <c r="D19">
        <v>1125.9000000000001</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465</v>
      </c>
      <c r="C33">
        <v>502.8</v>
      </c>
      <c r="D33">
        <v>1581.8</v>
      </c>
      <c r="E33">
        <v>1490.1</v>
      </c>
      <c r="F33">
        <v>42.5</v>
      </c>
      <c r="G33">
        <v>0</v>
      </c>
    </row>
    <row r="34" spans="1:7" ht="15" x14ac:dyDescent="0.25">
      <c r="A34" s="285" t="s">
        <v>66</v>
      </c>
    </row>
    <row r="35" spans="1:7" ht="15" x14ac:dyDescent="0.25">
      <c r="A35" s="285" t="s">
        <v>79</v>
      </c>
      <c r="B35">
        <v>345.6</v>
      </c>
      <c r="C35">
        <v>80</v>
      </c>
      <c r="D35">
        <v>1032.0999999999999</v>
      </c>
      <c r="E35">
        <v>1282.5</v>
      </c>
      <c r="F35">
        <v>6</v>
      </c>
      <c r="G35">
        <v>0</v>
      </c>
    </row>
    <row r="36" spans="1:7" ht="15" x14ac:dyDescent="0.25">
      <c r="A36" s="285" t="s">
        <v>66</v>
      </c>
    </row>
    <row r="37" spans="1:7" ht="15" x14ac:dyDescent="0.25">
      <c r="A37" s="285" t="s">
        <v>80</v>
      </c>
      <c r="B37">
        <v>2276.8000000000002</v>
      </c>
      <c r="C37">
        <v>766</v>
      </c>
      <c r="D37">
        <v>27567.8</v>
      </c>
      <c r="E37">
        <v>34945.4</v>
      </c>
      <c r="F37">
        <v>7030</v>
      </c>
      <c r="G37">
        <v>0</v>
      </c>
    </row>
    <row r="38" spans="1:7" ht="15" x14ac:dyDescent="0.25">
      <c r="A38" s="285" t="s">
        <v>66</v>
      </c>
    </row>
    <row r="39" spans="1:7" ht="15" x14ac:dyDescent="0.25">
      <c r="A39" s="285" t="s">
        <v>81</v>
      </c>
      <c r="B39">
        <v>478.8</v>
      </c>
      <c r="C39">
        <v>615.29999999999995</v>
      </c>
      <c r="D39">
        <v>4541.1000000000004</v>
      </c>
      <c r="E39">
        <v>6746.6</v>
      </c>
      <c r="F39">
        <v>65</v>
      </c>
      <c r="G39">
        <v>0</v>
      </c>
    </row>
    <row r="40" spans="1:7" ht="15" x14ac:dyDescent="0.25">
      <c r="A40" s="285" t="s">
        <v>83</v>
      </c>
      <c r="B40">
        <v>55</v>
      </c>
      <c r="C40">
        <v>55.5</v>
      </c>
      <c r="D40">
        <v>754.3</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187.5</v>
      </c>
      <c r="C44">
        <v>290.89999999999998</v>
      </c>
      <c r="D44">
        <v>1186.5999999999999</v>
      </c>
      <c r="E44">
        <v>1651.8</v>
      </c>
      <c r="F44">
        <v>0</v>
      </c>
      <c r="G44">
        <v>0</v>
      </c>
    </row>
    <row r="45" spans="1:7" ht="15" x14ac:dyDescent="0.25">
      <c r="A45" s="285" t="s">
        <v>90</v>
      </c>
      <c r="B45">
        <v>0</v>
      </c>
      <c r="C45">
        <v>0</v>
      </c>
      <c r="D45">
        <v>0</v>
      </c>
      <c r="E45">
        <v>45.3</v>
      </c>
      <c r="F45">
        <v>0</v>
      </c>
      <c r="G45">
        <v>0</v>
      </c>
    </row>
    <row r="46" spans="1:7" ht="15" x14ac:dyDescent="0.25">
      <c r="A46" s="285" t="s">
        <v>91</v>
      </c>
      <c r="B46">
        <v>41.9</v>
      </c>
      <c r="C46">
        <v>32.9</v>
      </c>
      <c r="D46">
        <v>431.5</v>
      </c>
      <c r="E46">
        <v>584</v>
      </c>
      <c r="F46">
        <v>0</v>
      </c>
      <c r="G46">
        <v>0</v>
      </c>
    </row>
    <row r="47" spans="1:7" ht="15" x14ac:dyDescent="0.25">
      <c r="A47" s="285" t="s">
        <v>92</v>
      </c>
      <c r="B47">
        <v>10</v>
      </c>
      <c r="C47">
        <v>0</v>
      </c>
      <c r="D47">
        <v>30.3</v>
      </c>
      <c r="E47">
        <v>40.6</v>
      </c>
      <c r="F47">
        <v>0</v>
      </c>
      <c r="G47">
        <v>0</v>
      </c>
    </row>
    <row r="48" spans="1:7" ht="15" x14ac:dyDescent="0.25">
      <c r="A48" s="285" t="s">
        <v>93</v>
      </c>
      <c r="B48">
        <v>46.8</v>
      </c>
      <c r="C48">
        <v>58.2</v>
      </c>
      <c r="D48">
        <v>259.39999999999998</v>
      </c>
      <c r="E48">
        <v>351.3</v>
      </c>
      <c r="F48">
        <v>10</v>
      </c>
      <c r="G48">
        <v>0</v>
      </c>
    </row>
    <row r="49" spans="1:7" ht="15" x14ac:dyDescent="0.25">
      <c r="A49" s="285" t="s">
        <v>94</v>
      </c>
      <c r="B49">
        <v>10.4</v>
      </c>
      <c r="C49">
        <v>6</v>
      </c>
      <c r="D49">
        <v>36.799999999999997</v>
      </c>
      <c r="E49">
        <v>30.4</v>
      </c>
      <c r="F49">
        <v>0</v>
      </c>
      <c r="G49">
        <v>0</v>
      </c>
    </row>
    <row r="50" spans="1:7" ht="15" x14ac:dyDescent="0.25">
      <c r="A50" s="285" t="s">
        <v>95</v>
      </c>
      <c r="B50">
        <v>55</v>
      </c>
      <c r="C50">
        <v>0</v>
      </c>
      <c r="D50">
        <v>585</v>
      </c>
      <c r="E50">
        <v>887.3</v>
      </c>
      <c r="F50">
        <v>0</v>
      </c>
      <c r="G50">
        <v>0</v>
      </c>
    </row>
    <row r="51" spans="1:7" ht="15" x14ac:dyDescent="0.25">
      <c r="A51" s="285" t="s">
        <v>96</v>
      </c>
      <c r="B51">
        <v>16.8</v>
      </c>
      <c r="C51">
        <v>30.2</v>
      </c>
      <c r="D51">
        <v>49.5</v>
      </c>
      <c r="E51">
        <v>51.5</v>
      </c>
      <c r="F51">
        <v>0</v>
      </c>
      <c r="G51">
        <v>0</v>
      </c>
    </row>
    <row r="52" spans="1:7" ht="15" x14ac:dyDescent="0.25">
      <c r="A52" s="285" t="s">
        <v>98</v>
      </c>
      <c r="B52">
        <v>0.1</v>
      </c>
      <c r="C52">
        <v>0</v>
      </c>
      <c r="D52">
        <v>230.4</v>
      </c>
      <c r="E52">
        <v>256</v>
      </c>
      <c r="F52">
        <v>0</v>
      </c>
      <c r="G52">
        <v>0</v>
      </c>
    </row>
    <row r="53" spans="1:7" ht="15" x14ac:dyDescent="0.25">
      <c r="A53" s="285" t="s">
        <v>99</v>
      </c>
      <c r="B53">
        <v>4</v>
      </c>
      <c r="C53">
        <v>0.5</v>
      </c>
      <c r="D53">
        <v>2.8</v>
      </c>
      <c r="E53">
        <v>19.899999999999999</v>
      </c>
      <c r="F53">
        <v>0</v>
      </c>
      <c r="G53">
        <v>0</v>
      </c>
    </row>
    <row r="54" spans="1:7" ht="15" x14ac:dyDescent="0.25">
      <c r="A54" s="285" t="s">
        <v>100</v>
      </c>
      <c r="B54">
        <v>19.3</v>
      </c>
      <c r="C54">
        <v>30.9</v>
      </c>
      <c r="D54">
        <v>560.70000000000005</v>
      </c>
      <c r="E54">
        <v>1174.8</v>
      </c>
      <c r="F54">
        <v>0</v>
      </c>
      <c r="G54">
        <v>0</v>
      </c>
    </row>
    <row r="55" spans="1:7" ht="15" x14ac:dyDescent="0.25">
      <c r="A55" s="285" t="s">
        <v>101</v>
      </c>
      <c r="B55">
        <v>30.4</v>
      </c>
      <c r="C55">
        <v>43.8</v>
      </c>
      <c r="D55">
        <v>411.5</v>
      </c>
      <c r="E55">
        <v>880.5</v>
      </c>
      <c r="F55">
        <v>0</v>
      </c>
      <c r="G55">
        <v>0</v>
      </c>
    </row>
    <row r="56" spans="1:7" ht="15" x14ac:dyDescent="0.25">
      <c r="A56" s="285" t="s">
        <v>66</v>
      </c>
    </row>
    <row r="57" spans="1:7" ht="15" x14ac:dyDescent="0.25">
      <c r="A57" s="285" t="s">
        <v>102</v>
      </c>
      <c r="B57">
        <v>878.1</v>
      </c>
      <c r="C57">
        <v>0.3</v>
      </c>
      <c r="D57">
        <v>3361.3</v>
      </c>
      <c r="E57">
        <v>3072.4</v>
      </c>
      <c r="F57">
        <v>247</v>
      </c>
      <c r="G57">
        <v>0</v>
      </c>
    </row>
    <row r="58" spans="1:7" ht="15" x14ac:dyDescent="0.25">
      <c r="A58" s="285" t="s">
        <v>103</v>
      </c>
      <c r="B58">
        <v>126</v>
      </c>
      <c r="C58">
        <v>0</v>
      </c>
      <c r="D58">
        <v>131.1</v>
      </c>
      <c r="E58">
        <v>108</v>
      </c>
      <c r="F58">
        <v>84</v>
      </c>
      <c r="G58">
        <v>0</v>
      </c>
    </row>
    <row r="59" spans="1:7" ht="15" x14ac:dyDescent="0.25">
      <c r="A59" s="285" t="s">
        <v>104</v>
      </c>
      <c r="B59">
        <v>746</v>
      </c>
      <c r="C59">
        <v>0</v>
      </c>
      <c r="D59">
        <v>2909.6</v>
      </c>
      <c r="E59">
        <v>2670.4</v>
      </c>
      <c r="F59">
        <v>163</v>
      </c>
      <c r="G59">
        <v>0</v>
      </c>
    </row>
    <row r="60" spans="1:7" ht="15" x14ac:dyDescent="0.25">
      <c r="A60" s="285" t="s">
        <v>257</v>
      </c>
      <c r="B60">
        <v>0.1</v>
      </c>
      <c r="C60">
        <v>0.3</v>
      </c>
      <c r="D60">
        <v>0.3</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2021.5</v>
      </c>
      <c r="C66">
        <v>1520.8</v>
      </c>
      <c r="D66">
        <v>4139</v>
      </c>
      <c r="E66">
        <v>4270.8999999999996</v>
      </c>
      <c r="F66">
        <v>518.9</v>
      </c>
      <c r="G66">
        <v>0</v>
      </c>
    </row>
    <row r="67" spans="1:7" ht="15" x14ac:dyDescent="0.25">
      <c r="A67" s="285" t="s">
        <v>109</v>
      </c>
      <c r="B67">
        <v>9.4</v>
      </c>
      <c r="C67">
        <v>3.5</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59</v>
      </c>
      <c r="C69">
        <v>93.5</v>
      </c>
      <c r="D69">
        <v>188.4</v>
      </c>
      <c r="E69">
        <v>189.2</v>
      </c>
      <c r="F69">
        <v>0</v>
      </c>
      <c r="G69">
        <v>0</v>
      </c>
    </row>
    <row r="70" spans="1:7" ht="15" x14ac:dyDescent="0.25">
      <c r="A70" s="285" t="s">
        <v>112</v>
      </c>
      <c r="B70">
        <v>83.4</v>
      </c>
      <c r="C70">
        <v>46.7</v>
      </c>
      <c r="D70">
        <v>63.5</v>
      </c>
      <c r="E70">
        <v>106</v>
      </c>
      <c r="F70">
        <v>1.4</v>
      </c>
      <c r="G70">
        <v>0</v>
      </c>
    </row>
    <row r="71" spans="1:7" ht="15" x14ac:dyDescent="0.25">
      <c r="A71" s="285" t="s">
        <v>259</v>
      </c>
      <c r="B71">
        <v>0</v>
      </c>
      <c r="C71">
        <v>0</v>
      </c>
      <c r="D71">
        <v>7.7</v>
      </c>
      <c r="E71">
        <v>9.8000000000000007</v>
      </c>
      <c r="F71">
        <v>0</v>
      </c>
      <c r="G71">
        <v>0</v>
      </c>
    </row>
    <row r="72" spans="1:7" ht="15" x14ac:dyDescent="0.25">
      <c r="A72" s="285" t="s">
        <v>113</v>
      </c>
      <c r="B72">
        <v>89.3</v>
      </c>
      <c r="C72">
        <v>33.9</v>
      </c>
      <c r="D72">
        <v>250.6</v>
      </c>
      <c r="E72">
        <v>308.5</v>
      </c>
      <c r="F72">
        <v>0</v>
      </c>
      <c r="G72">
        <v>0</v>
      </c>
    </row>
    <row r="73" spans="1:7" ht="15" x14ac:dyDescent="0.25">
      <c r="A73" s="285" t="s">
        <v>114</v>
      </c>
      <c r="B73">
        <v>29.6</v>
      </c>
      <c r="C73">
        <v>4</v>
      </c>
      <c r="D73">
        <v>12</v>
      </c>
      <c r="E73">
        <v>15.4</v>
      </c>
      <c r="F73">
        <v>0</v>
      </c>
      <c r="G73">
        <v>0</v>
      </c>
    </row>
    <row r="74" spans="1:7" ht="15" x14ac:dyDescent="0.25">
      <c r="A74" s="285" t="s">
        <v>115</v>
      </c>
      <c r="B74">
        <v>9</v>
      </c>
      <c r="C74">
        <v>7.6</v>
      </c>
      <c r="D74">
        <v>23.2</v>
      </c>
      <c r="E74">
        <v>15.6</v>
      </c>
      <c r="F74">
        <v>0</v>
      </c>
      <c r="G74">
        <v>0</v>
      </c>
    </row>
    <row r="75" spans="1:7" ht="15" x14ac:dyDescent="0.25">
      <c r="A75" s="285" t="s">
        <v>116</v>
      </c>
      <c r="B75">
        <v>6.8</v>
      </c>
      <c r="C75">
        <v>4.3</v>
      </c>
      <c r="D75">
        <v>1.3</v>
      </c>
      <c r="E75">
        <v>4.4000000000000004</v>
      </c>
      <c r="F75">
        <v>0</v>
      </c>
      <c r="G75">
        <v>0</v>
      </c>
    </row>
    <row r="76" spans="1:7" ht="15" x14ac:dyDescent="0.25">
      <c r="A76" s="285" t="s">
        <v>117</v>
      </c>
      <c r="B76">
        <v>1701</v>
      </c>
      <c r="C76">
        <v>1301.5</v>
      </c>
      <c r="D76">
        <v>3329.7</v>
      </c>
      <c r="E76">
        <v>3377.2</v>
      </c>
      <c r="F76">
        <v>517.5</v>
      </c>
      <c r="G76">
        <v>0</v>
      </c>
    </row>
    <row r="77" spans="1:7" ht="15" x14ac:dyDescent="0.25">
      <c r="A77" s="285" t="s">
        <v>331</v>
      </c>
      <c r="B77">
        <v>0</v>
      </c>
      <c r="C77">
        <v>0.5</v>
      </c>
      <c r="D77">
        <v>0</v>
      </c>
      <c r="E77">
        <v>0</v>
      </c>
      <c r="F77">
        <v>0</v>
      </c>
      <c r="G77">
        <v>0</v>
      </c>
    </row>
    <row r="78" spans="1:7" ht="15" x14ac:dyDescent="0.25">
      <c r="A78" s="285" t="s">
        <v>118</v>
      </c>
      <c r="B78">
        <v>12</v>
      </c>
      <c r="C78">
        <v>17.8</v>
      </c>
      <c r="D78">
        <v>23.7</v>
      </c>
      <c r="E78">
        <v>16.600000000000001</v>
      </c>
      <c r="F78">
        <v>0</v>
      </c>
      <c r="G78">
        <v>0</v>
      </c>
    </row>
    <row r="79" spans="1:7" ht="15" x14ac:dyDescent="0.25">
      <c r="A79" s="285" t="s">
        <v>119</v>
      </c>
      <c r="B79">
        <v>15</v>
      </c>
      <c r="C79">
        <v>0</v>
      </c>
      <c r="D79">
        <v>142.6</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7</v>
      </c>
      <c r="C81">
        <v>7.5</v>
      </c>
      <c r="D81">
        <v>78.599999999999994</v>
      </c>
      <c r="E81">
        <v>18.3</v>
      </c>
      <c r="F81">
        <v>0</v>
      </c>
      <c r="G81">
        <v>0</v>
      </c>
    </row>
    <row r="82" spans="1:7" ht="15" x14ac:dyDescent="0.25">
      <c r="A82" s="285" t="s">
        <v>62</v>
      </c>
      <c r="B82" t="s">
        <v>63</v>
      </c>
      <c r="C82" t="s">
        <v>64</v>
      </c>
      <c r="D82" t="s">
        <v>63</v>
      </c>
      <c r="E82" t="s">
        <v>63</v>
      </c>
      <c r="F82" t="s">
        <v>63</v>
      </c>
      <c r="G82" t="s">
        <v>65</v>
      </c>
    </row>
    <row r="83" spans="1:7" ht="15" x14ac:dyDescent="0.25">
      <c r="A83" s="285" t="s">
        <v>122</v>
      </c>
      <c r="B83">
        <v>6557.8</v>
      </c>
      <c r="C83">
        <v>3520.7</v>
      </c>
      <c r="D83">
        <v>46728.1</v>
      </c>
      <c r="E83">
        <v>56064.800000000003</v>
      </c>
      <c r="F83">
        <v>8197.2999999999993</v>
      </c>
      <c r="G83">
        <v>0</v>
      </c>
    </row>
    <row r="84" spans="1:7" ht="15" x14ac:dyDescent="0.25">
      <c r="A84" s="285" t="s">
        <v>123</v>
      </c>
      <c r="B84">
        <v>4291.3</v>
      </c>
      <c r="C84">
        <v>1533.9</v>
      </c>
      <c r="D84">
        <v>0</v>
      </c>
      <c r="E84">
        <v>0</v>
      </c>
      <c r="F84">
        <v>2544</v>
      </c>
      <c r="G84">
        <v>0</v>
      </c>
    </row>
    <row r="85" spans="1:7" ht="15" x14ac:dyDescent="0.25">
      <c r="A85" s="285" t="s">
        <v>62</v>
      </c>
      <c r="B85" t="s">
        <v>63</v>
      </c>
      <c r="C85" t="s">
        <v>64</v>
      </c>
      <c r="D85" t="s">
        <v>63</v>
      </c>
      <c r="E85" t="s">
        <v>63</v>
      </c>
      <c r="F85" t="s">
        <v>63</v>
      </c>
      <c r="G85" t="s">
        <v>65</v>
      </c>
    </row>
    <row r="86" spans="1:7" ht="15" x14ac:dyDescent="0.25">
      <c r="A86" s="285" t="s">
        <v>124</v>
      </c>
      <c r="B86">
        <v>10849.1</v>
      </c>
      <c r="C86">
        <v>5054.6000000000004</v>
      </c>
      <c r="D86">
        <v>46728.1</v>
      </c>
      <c r="E86">
        <v>56064.800000000003</v>
      </c>
      <c r="F86">
        <v>10741.3</v>
      </c>
      <c r="G86">
        <v>0</v>
      </c>
    </row>
    <row r="87" spans="1:7" ht="15" x14ac:dyDescent="0.25">
      <c r="A87" s="285" t="s">
        <v>125</v>
      </c>
      <c r="B87" t="s">
        <v>42</v>
      </c>
      <c r="C87" t="s">
        <v>42</v>
      </c>
      <c r="D87">
        <v>32.799999999999997</v>
      </c>
      <c r="E87">
        <v>5.8</v>
      </c>
      <c r="F87" t="s">
        <v>42</v>
      </c>
      <c r="G87" t="s">
        <v>42</v>
      </c>
    </row>
    <row r="88" spans="1:7" ht="15" x14ac:dyDescent="0.25">
      <c r="A88" s="285" t="s">
        <v>342</v>
      </c>
    </row>
    <row r="89" spans="1:7" ht="15" x14ac:dyDescent="0.25">
      <c r="A89" s="285" t="s">
        <v>50</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66172-3174-4EB2-9A51-6D9986AB5028}">
  <dimension ref="A1:G89"/>
  <sheetViews>
    <sheetView topLeftCell="A7" workbookViewId="0">
      <selection activeCell="B7" sqref="B7"/>
    </sheetView>
  </sheetViews>
  <sheetFormatPr defaultRowHeight="13.2" x14ac:dyDescent="0.25"/>
  <cols>
    <col min="1" max="1" width="22" customWidth="1"/>
    <col min="2" max="2" width="13.88671875" customWidth="1"/>
    <col min="3" max="3" width="14.33203125" customWidth="1"/>
    <col min="5" max="5" width="13.5546875" customWidth="1"/>
  </cols>
  <sheetData>
    <row r="1" spans="1:7" ht="15" x14ac:dyDescent="0.25">
      <c r="A1" s="285" t="s">
        <v>47</v>
      </c>
    </row>
    <row r="2" spans="1:7" ht="15" x14ac:dyDescent="0.25">
      <c r="A2" s="285" t="s">
        <v>48</v>
      </c>
    </row>
    <row r="3" spans="1:7" ht="15" x14ac:dyDescent="0.25">
      <c r="A3" s="285" t="s">
        <v>344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92</v>
      </c>
      <c r="C12">
        <v>10</v>
      </c>
      <c r="D12">
        <v>4042.2</v>
      </c>
      <c r="E12">
        <v>4256.8999999999996</v>
      </c>
      <c r="F12">
        <v>257</v>
      </c>
      <c r="G12">
        <v>0</v>
      </c>
    </row>
    <row r="13" spans="1:7" ht="15" x14ac:dyDescent="0.25">
      <c r="A13" s="285" t="s">
        <v>253</v>
      </c>
      <c r="B13">
        <v>0</v>
      </c>
      <c r="C13">
        <v>0</v>
      </c>
      <c r="D13">
        <v>11.3</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269.10000000000002</v>
      </c>
      <c r="E18">
        <v>249.1</v>
      </c>
      <c r="F18">
        <v>0</v>
      </c>
      <c r="G18">
        <v>0</v>
      </c>
    </row>
    <row r="19" spans="1:7" ht="15" x14ac:dyDescent="0.25">
      <c r="A19" s="285" t="s">
        <v>71</v>
      </c>
      <c r="B19">
        <v>0</v>
      </c>
      <c r="C19">
        <v>0</v>
      </c>
      <c r="D19">
        <v>1125.9000000000001</v>
      </c>
      <c r="E19">
        <v>1262.5999999999999</v>
      </c>
      <c r="F19">
        <v>66</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1273.0999999999999</v>
      </c>
      <c r="E22">
        <v>990.6</v>
      </c>
      <c r="F22">
        <v>131</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422.9</v>
      </c>
      <c r="C33">
        <v>534.4</v>
      </c>
      <c r="D33">
        <v>1575.9</v>
      </c>
      <c r="E33">
        <v>1435.1</v>
      </c>
      <c r="F33">
        <v>42.5</v>
      </c>
      <c r="G33">
        <v>0</v>
      </c>
    </row>
    <row r="34" spans="1:7" ht="15" x14ac:dyDescent="0.25">
      <c r="A34" s="285" t="s">
        <v>66</v>
      </c>
    </row>
    <row r="35" spans="1:7" ht="15" x14ac:dyDescent="0.25">
      <c r="A35" s="285" t="s">
        <v>79</v>
      </c>
      <c r="B35">
        <v>351.9</v>
      </c>
      <c r="C35">
        <v>86.9</v>
      </c>
      <c r="D35">
        <v>991.8</v>
      </c>
      <c r="E35">
        <v>1274.7</v>
      </c>
      <c r="F35">
        <v>6</v>
      </c>
      <c r="G35">
        <v>0</v>
      </c>
    </row>
    <row r="36" spans="1:7" ht="15" x14ac:dyDescent="0.25">
      <c r="A36" s="285" t="s">
        <v>66</v>
      </c>
    </row>
    <row r="37" spans="1:7" ht="15" x14ac:dyDescent="0.25">
      <c r="A37" s="285" t="s">
        <v>80</v>
      </c>
      <c r="B37">
        <v>2391.5</v>
      </c>
      <c r="C37">
        <v>714.1</v>
      </c>
      <c r="D37">
        <v>27288</v>
      </c>
      <c r="E37">
        <v>34934.699999999997</v>
      </c>
      <c r="F37">
        <v>6562</v>
      </c>
      <c r="G37">
        <v>0</v>
      </c>
    </row>
    <row r="38" spans="1:7" ht="15" x14ac:dyDescent="0.25">
      <c r="A38" s="285" t="s">
        <v>66</v>
      </c>
    </row>
    <row r="39" spans="1:7" ht="15" x14ac:dyDescent="0.25">
      <c r="A39" s="285" t="s">
        <v>81</v>
      </c>
      <c r="B39">
        <v>506.8</v>
      </c>
      <c r="C39">
        <v>619.6</v>
      </c>
      <c r="D39">
        <v>4434.2</v>
      </c>
      <c r="E39">
        <v>6685</v>
      </c>
      <c r="F39">
        <v>65</v>
      </c>
      <c r="G39">
        <v>0</v>
      </c>
    </row>
    <row r="40" spans="1:7" ht="15" x14ac:dyDescent="0.25">
      <c r="A40" s="285" t="s">
        <v>83</v>
      </c>
      <c r="B40">
        <v>55</v>
      </c>
      <c r="C40">
        <v>55.5</v>
      </c>
      <c r="D40">
        <v>698.2</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195.8</v>
      </c>
      <c r="C44">
        <v>284.10000000000002</v>
      </c>
      <c r="D44">
        <v>1169.9000000000001</v>
      </c>
      <c r="E44">
        <v>1635.8</v>
      </c>
      <c r="F44">
        <v>0</v>
      </c>
      <c r="G44">
        <v>0</v>
      </c>
    </row>
    <row r="45" spans="1:7" ht="15" x14ac:dyDescent="0.25">
      <c r="A45" s="285" t="s">
        <v>90</v>
      </c>
      <c r="B45">
        <v>0</v>
      </c>
      <c r="C45">
        <v>0</v>
      </c>
      <c r="D45">
        <v>0</v>
      </c>
      <c r="E45">
        <v>45.3</v>
      </c>
      <c r="F45">
        <v>0</v>
      </c>
      <c r="G45">
        <v>0</v>
      </c>
    </row>
    <row r="46" spans="1:7" ht="15" x14ac:dyDescent="0.25">
      <c r="A46" s="285" t="s">
        <v>91</v>
      </c>
      <c r="B46">
        <v>48.5</v>
      </c>
      <c r="C46">
        <v>35.799999999999997</v>
      </c>
      <c r="D46">
        <v>424.8</v>
      </c>
      <c r="E46">
        <v>581</v>
      </c>
      <c r="F46">
        <v>0</v>
      </c>
      <c r="G46">
        <v>0</v>
      </c>
    </row>
    <row r="47" spans="1:7" ht="15" x14ac:dyDescent="0.25">
      <c r="A47" s="285" t="s">
        <v>92</v>
      </c>
      <c r="B47">
        <v>10</v>
      </c>
      <c r="C47">
        <v>0</v>
      </c>
      <c r="D47">
        <v>30.3</v>
      </c>
      <c r="E47">
        <v>40.6</v>
      </c>
      <c r="F47">
        <v>0</v>
      </c>
      <c r="G47">
        <v>0</v>
      </c>
    </row>
    <row r="48" spans="1:7" ht="15" x14ac:dyDescent="0.25">
      <c r="A48" s="285" t="s">
        <v>93</v>
      </c>
      <c r="B48">
        <v>49.5</v>
      </c>
      <c r="C48">
        <v>59.9</v>
      </c>
      <c r="D48">
        <v>256.2</v>
      </c>
      <c r="E48">
        <v>347.5</v>
      </c>
      <c r="F48">
        <v>10</v>
      </c>
      <c r="G48">
        <v>0</v>
      </c>
    </row>
    <row r="49" spans="1:7" ht="15" x14ac:dyDescent="0.25">
      <c r="A49" s="285" t="s">
        <v>94</v>
      </c>
      <c r="B49">
        <v>9.6999999999999993</v>
      </c>
      <c r="C49">
        <v>6</v>
      </c>
      <c r="D49">
        <v>36.4</v>
      </c>
      <c r="E49">
        <v>30.4</v>
      </c>
      <c r="F49">
        <v>0</v>
      </c>
      <c r="G49">
        <v>0</v>
      </c>
    </row>
    <row r="50" spans="1:7" ht="15" x14ac:dyDescent="0.25">
      <c r="A50" s="285" t="s">
        <v>95</v>
      </c>
      <c r="B50">
        <v>55</v>
      </c>
      <c r="C50">
        <v>0</v>
      </c>
      <c r="D50">
        <v>585</v>
      </c>
      <c r="E50">
        <v>887.3</v>
      </c>
      <c r="F50">
        <v>0</v>
      </c>
      <c r="G50">
        <v>0</v>
      </c>
    </row>
    <row r="51" spans="1:7" ht="15" x14ac:dyDescent="0.25">
      <c r="A51" s="285" t="s">
        <v>96</v>
      </c>
      <c r="B51">
        <v>17.399999999999999</v>
      </c>
      <c r="C51">
        <v>31.6</v>
      </c>
      <c r="D51">
        <v>38</v>
      </c>
      <c r="E51">
        <v>50.1</v>
      </c>
      <c r="F51">
        <v>0</v>
      </c>
      <c r="G51">
        <v>0</v>
      </c>
    </row>
    <row r="52" spans="1:7" ht="15" x14ac:dyDescent="0.25">
      <c r="A52" s="285" t="s">
        <v>98</v>
      </c>
      <c r="B52">
        <v>0.1</v>
      </c>
      <c r="C52">
        <v>0</v>
      </c>
      <c r="D52">
        <v>230.4</v>
      </c>
      <c r="E52">
        <v>226.8</v>
      </c>
      <c r="F52">
        <v>0</v>
      </c>
      <c r="G52">
        <v>0</v>
      </c>
    </row>
    <row r="53" spans="1:7" ht="15" x14ac:dyDescent="0.25">
      <c r="A53" s="285" t="s">
        <v>99</v>
      </c>
      <c r="B53">
        <v>4</v>
      </c>
      <c r="C53">
        <v>0.6</v>
      </c>
      <c r="D53">
        <v>2.8</v>
      </c>
      <c r="E53">
        <v>19.899999999999999</v>
      </c>
      <c r="F53">
        <v>0</v>
      </c>
      <c r="G53">
        <v>0</v>
      </c>
    </row>
    <row r="54" spans="1:7" ht="15" x14ac:dyDescent="0.25">
      <c r="A54" s="285" t="s">
        <v>100</v>
      </c>
      <c r="B54">
        <v>18.8</v>
      </c>
      <c r="C54">
        <v>33</v>
      </c>
      <c r="D54">
        <v>559.9</v>
      </c>
      <c r="E54">
        <v>1172.0999999999999</v>
      </c>
      <c r="F54">
        <v>0</v>
      </c>
      <c r="G54">
        <v>0</v>
      </c>
    </row>
    <row r="55" spans="1:7" ht="15" x14ac:dyDescent="0.25">
      <c r="A55" s="285" t="s">
        <v>101</v>
      </c>
      <c r="B55">
        <v>41.2</v>
      </c>
      <c r="C55">
        <v>46.7</v>
      </c>
      <c r="D55">
        <v>399.9</v>
      </c>
      <c r="E55">
        <v>875</v>
      </c>
      <c r="F55">
        <v>0</v>
      </c>
      <c r="G55">
        <v>0</v>
      </c>
    </row>
    <row r="56" spans="1:7" ht="15" x14ac:dyDescent="0.25">
      <c r="A56" s="285" t="s">
        <v>66</v>
      </c>
    </row>
    <row r="57" spans="1:7" ht="15" x14ac:dyDescent="0.25">
      <c r="A57" s="285" t="s">
        <v>102</v>
      </c>
      <c r="B57">
        <v>1020.1</v>
      </c>
      <c r="C57">
        <v>55.3</v>
      </c>
      <c r="D57">
        <v>3202.5</v>
      </c>
      <c r="E57">
        <v>2965.5</v>
      </c>
      <c r="F57">
        <v>247</v>
      </c>
      <c r="G57">
        <v>0</v>
      </c>
    </row>
    <row r="58" spans="1:7" ht="15" x14ac:dyDescent="0.25">
      <c r="A58" s="285" t="s">
        <v>103</v>
      </c>
      <c r="B58">
        <v>126</v>
      </c>
      <c r="C58">
        <v>0</v>
      </c>
      <c r="D58">
        <v>131.1</v>
      </c>
      <c r="E58">
        <v>108</v>
      </c>
      <c r="F58">
        <v>84</v>
      </c>
      <c r="G58">
        <v>0</v>
      </c>
    </row>
    <row r="59" spans="1:7" ht="15" x14ac:dyDescent="0.25">
      <c r="A59" s="285" t="s">
        <v>104</v>
      </c>
      <c r="B59">
        <v>888</v>
      </c>
      <c r="C59">
        <v>55</v>
      </c>
      <c r="D59">
        <v>2750.8</v>
      </c>
      <c r="E59">
        <v>2563.5</v>
      </c>
      <c r="F59">
        <v>163</v>
      </c>
      <c r="G59">
        <v>0</v>
      </c>
    </row>
    <row r="60" spans="1:7" ht="15" x14ac:dyDescent="0.25">
      <c r="A60" s="285" t="s">
        <v>257</v>
      </c>
      <c r="B60">
        <v>0.1</v>
      </c>
      <c r="C60">
        <v>0.3</v>
      </c>
      <c r="D60">
        <v>0.3</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2025.4</v>
      </c>
      <c r="C66">
        <v>1469.8</v>
      </c>
      <c r="D66">
        <v>4038</v>
      </c>
      <c r="E66">
        <v>4172.5</v>
      </c>
      <c r="F66">
        <v>406.9</v>
      </c>
      <c r="G66">
        <v>0</v>
      </c>
    </row>
    <row r="67" spans="1:7" ht="15" x14ac:dyDescent="0.25">
      <c r="A67" s="285" t="s">
        <v>109</v>
      </c>
      <c r="B67">
        <v>9.4</v>
      </c>
      <c r="C67">
        <v>3.5</v>
      </c>
      <c r="D67">
        <v>17.899999999999999</v>
      </c>
      <c r="E67">
        <v>16.3</v>
      </c>
      <c r="F67">
        <v>0</v>
      </c>
      <c r="G67">
        <v>0</v>
      </c>
    </row>
    <row r="68" spans="1:7" ht="15" x14ac:dyDescent="0.25">
      <c r="A68" s="285" t="s">
        <v>110</v>
      </c>
      <c r="B68">
        <v>0</v>
      </c>
      <c r="C68">
        <v>0</v>
      </c>
      <c r="D68">
        <v>0</v>
      </c>
      <c r="E68">
        <v>30.5</v>
      </c>
      <c r="F68">
        <v>0</v>
      </c>
      <c r="G68">
        <v>0</v>
      </c>
    </row>
    <row r="69" spans="1:7" ht="15" x14ac:dyDescent="0.25">
      <c r="A69" s="285" t="s">
        <v>111</v>
      </c>
      <c r="B69">
        <v>59</v>
      </c>
      <c r="C69">
        <v>93.5</v>
      </c>
      <c r="D69">
        <v>188.4</v>
      </c>
      <c r="E69">
        <v>189.2</v>
      </c>
      <c r="F69">
        <v>0</v>
      </c>
      <c r="G69">
        <v>0</v>
      </c>
    </row>
    <row r="70" spans="1:7" ht="15" x14ac:dyDescent="0.25">
      <c r="A70" s="285" t="s">
        <v>112</v>
      </c>
      <c r="B70">
        <v>89.5</v>
      </c>
      <c r="C70">
        <v>37</v>
      </c>
      <c r="D70">
        <v>54.6</v>
      </c>
      <c r="E70">
        <v>93.5</v>
      </c>
      <c r="F70">
        <v>1.4</v>
      </c>
      <c r="G70">
        <v>0</v>
      </c>
    </row>
    <row r="71" spans="1:7" ht="15" x14ac:dyDescent="0.25">
      <c r="A71" s="285" t="s">
        <v>259</v>
      </c>
      <c r="B71">
        <v>0</v>
      </c>
      <c r="C71">
        <v>0</v>
      </c>
      <c r="D71">
        <v>7.7</v>
      </c>
      <c r="E71">
        <v>9.8000000000000007</v>
      </c>
      <c r="F71">
        <v>0</v>
      </c>
      <c r="G71">
        <v>0</v>
      </c>
    </row>
    <row r="72" spans="1:7" ht="15" x14ac:dyDescent="0.25">
      <c r="A72" s="285" t="s">
        <v>113</v>
      </c>
      <c r="B72">
        <v>83.3</v>
      </c>
      <c r="C72">
        <v>45.8</v>
      </c>
      <c r="D72">
        <v>250.6</v>
      </c>
      <c r="E72">
        <v>284.60000000000002</v>
      </c>
      <c r="F72">
        <v>0</v>
      </c>
      <c r="G72">
        <v>0</v>
      </c>
    </row>
    <row r="73" spans="1:7" ht="15" x14ac:dyDescent="0.25">
      <c r="A73" s="285" t="s">
        <v>114</v>
      </c>
      <c r="B73">
        <v>29.6</v>
      </c>
      <c r="C73">
        <v>4</v>
      </c>
      <c r="D73">
        <v>12</v>
      </c>
      <c r="E73">
        <v>15.4</v>
      </c>
      <c r="F73">
        <v>0</v>
      </c>
      <c r="G73">
        <v>0</v>
      </c>
    </row>
    <row r="74" spans="1:7" ht="15" x14ac:dyDescent="0.25">
      <c r="A74" s="285" t="s">
        <v>115</v>
      </c>
      <c r="B74">
        <v>9</v>
      </c>
      <c r="C74">
        <v>7.6</v>
      </c>
      <c r="D74">
        <v>23.2</v>
      </c>
      <c r="E74">
        <v>15.6</v>
      </c>
      <c r="F74">
        <v>0</v>
      </c>
      <c r="G74">
        <v>0</v>
      </c>
    </row>
    <row r="75" spans="1:7" ht="15" x14ac:dyDescent="0.25">
      <c r="A75" s="285" t="s">
        <v>116</v>
      </c>
      <c r="B75">
        <v>6.8</v>
      </c>
      <c r="C75">
        <v>4.3</v>
      </c>
      <c r="D75">
        <v>1.3</v>
      </c>
      <c r="E75">
        <v>4.4000000000000004</v>
      </c>
      <c r="F75">
        <v>0</v>
      </c>
      <c r="G75">
        <v>0</v>
      </c>
    </row>
    <row r="76" spans="1:7" ht="15" x14ac:dyDescent="0.25">
      <c r="A76" s="285" t="s">
        <v>117</v>
      </c>
      <c r="B76">
        <v>1694.3</v>
      </c>
      <c r="C76">
        <v>1248.3</v>
      </c>
      <c r="D76">
        <v>3248.3</v>
      </c>
      <c r="E76">
        <v>3315.1</v>
      </c>
      <c r="F76">
        <v>405.5</v>
      </c>
      <c r="G76">
        <v>0</v>
      </c>
    </row>
    <row r="77" spans="1:7" ht="15" x14ac:dyDescent="0.25">
      <c r="A77" s="285" t="s">
        <v>331</v>
      </c>
      <c r="B77">
        <v>0</v>
      </c>
      <c r="C77">
        <v>0.5</v>
      </c>
      <c r="D77">
        <v>0</v>
      </c>
      <c r="E77">
        <v>0</v>
      </c>
      <c r="F77">
        <v>0</v>
      </c>
      <c r="G77">
        <v>0</v>
      </c>
    </row>
    <row r="78" spans="1:7" ht="15" x14ac:dyDescent="0.25">
      <c r="A78" s="285" t="s">
        <v>118</v>
      </c>
      <c r="B78">
        <v>18</v>
      </c>
      <c r="C78">
        <v>17.8</v>
      </c>
      <c r="D78">
        <v>17.399999999999999</v>
      </c>
      <c r="E78">
        <v>16.600000000000001</v>
      </c>
      <c r="F78">
        <v>0</v>
      </c>
      <c r="G78">
        <v>0</v>
      </c>
    </row>
    <row r="79" spans="1:7" ht="15" x14ac:dyDescent="0.25">
      <c r="A79" s="285" t="s">
        <v>119</v>
      </c>
      <c r="B79">
        <v>15</v>
      </c>
      <c r="C79">
        <v>0</v>
      </c>
      <c r="D79">
        <v>142.6</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11.5</v>
      </c>
      <c r="C81">
        <v>7.5</v>
      </c>
      <c r="D81">
        <v>74.099999999999994</v>
      </c>
      <c r="E81">
        <v>18.3</v>
      </c>
      <c r="F81">
        <v>0</v>
      </c>
      <c r="G81">
        <v>0</v>
      </c>
    </row>
    <row r="82" spans="1:7" ht="15" x14ac:dyDescent="0.25">
      <c r="A82" s="285" t="s">
        <v>62</v>
      </c>
      <c r="B82" t="s">
        <v>63</v>
      </c>
      <c r="C82" t="s">
        <v>64</v>
      </c>
      <c r="D82" t="s">
        <v>63</v>
      </c>
      <c r="E82" t="s">
        <v>63</v>
      </c>
      <c r="F82" t="s">
        <v>63</v>
      </c>
      <c r="G82" t="s">
        <v>65</v>
      </c>
    </row>
    <row r="83" spans="1:7" ht="15" x14ac:dyDescent="0.25">
      <c r="A83" s="285" t="s">
        <v>122</v>
      </c>
      <c r="B83">
        <v>6810.6</v>
      </c>
      <c r="C83">
        <v>3515.6</v>
      </c>
      <c r="D83">
        <v>46017.2</v>
      </c>
      <c r="E83">
        <v>55724.4</v>
      </c>
      <c r="F83">
        <v>7617.3</v>
      </c>
      <c r="G83">
        <v>0</v>
      </c>
    </row>
    <row r="84" spans="1:7" ht="15" x14ac:dyDescent="0.25">
      <c r="A84" s="285" t="s">
        <v>123</v>
      </c>
      <c r="B84">
        <v>4268.1000000000004</v>
      </c>
      <c r="C84">
        <v>1586.9</v>
      </c>
      <c r="D84">
        <v>0</v>
      </c>
      <c r="E84">
        <v>0</v>
      </c>
      <c r="F84">
        <v>2544</v>
      </c>
      <c r="G84">
        <v>0</v>
      </c>
    </row>
    <row r="85" spans="1:7" ht="15" x14ac:dyDescent="0.25">
      <c r="A85" s="285" t="s">
        <v>62</v>
      </c>
      <c r="B85" t="s">
        <v>63</v>
      </c>
      <c r="C85" t="s">
        <v>64</v>
      </c>
      <c r="D85" t="s">
        <v>63</v>
      </c>
      <c r="E85" t="s">
        <v>63</v>
      </c>
      <c r="F85" t="s">
        <v>63</v>
      </c>
      <c r="G85" t="s">
        <v>65</v>
      </c>
    </row>
    <row r="86" spans="1:7" ht="15" x14ac:dyDescent="0.25">
      <c r="A86" s="285" t="s">
        <v>124</v>
      </c>
      <c r="B86">
        <v>11078.6</v>
      </c>
      <c r="C86">
        <v>5102.5</v>
      </c>
      <c r="D86">
        <v>46017.2</v>
      </c>
      <c r="E86">
        <v>55724.4</v>
      </c>
      <c r="F86">
        <v>10161.299999999999</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35">
      <c r="A89" s="53" t="s">
        <v>62</v>
      </c>
      <c r="B89" t="s">
        <v>63</v>
      </c>
      <c r="C89" t="s">
        <v>64</v>
      </c>
      <c r="D89" t="s">
        <v>63</v>
      </c>
      <c r="E89" t="s">
        <v>63</v>
      </c>
      <c r="F89" t="s">
        <v>63</v>
      </c>
      <c r="G89" t="s">
        <v>65</v>
      </c>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FA77-F96C-42D6-A7F0-DA5F1D74E5E0}">
  <dimension ref="A1:G89"/>
  <sheetViews>
    <sheetView workbookViewId="0">
      <selection activeCell="B7" sqref="B7"/>
    </sheetView>
  </sheetViews>
  <sheetFormatPr defaultRowHeight="13.2" x14ac:dyDescent="0.25"/>
  <cols>
    <col min="1" max="1" width="26.33203125" customWidth="1"/>
    <col min="2" max="2" width="16.33203125" customWidth="1"/>
    <col min="4" max="4" width="12.109375" customWidth="1"/>
  </cols>
  <sheetData>
    <row r="1" spans="1:7" ht="15" x14ac:dyDescent="0.25">
      <c r="A1" s="285" t="s">
        <v>47</v>
      </c>
    </row>
    <row r="2" spans="1:7" ht="15" x14ac:dyDescent="0.25">
      <c r="A2" s="285" t="s">
        <v>48</v>
      </c>
    </row>
    <row r="3" spans="1:7" ht="15" x14ac:dyDescent="0.25">
      <c r="A3" s="285" t="s">
        <v>345</v>
      </c>
    </row>
    <row r="4" spans="1:7" ht="15" x14ac:dyDescent="0.25">
      <c r="A4" s="285" t="s">
        <v>50</v>
      </c>
    </row>
    <row r="5" spans="1:7" ht="15" x14ac:dyDescent="0.25">
      <c r="A5" s="285" t="s">
        <v>51</v>
      </c>
    </row>
    <row r="6" spans="1:7" ht="15" x14ac:dyDescent="0.25">
      <c r="A6" s="285" t="s">
        <v>52</v>
      </c>
    </row>
    <row r="7" spans="1:7" ht="15" x14ac:dyDescent="0.25">
      <c r="B7" s="285" t="s">
        <v>53</v>
      </c>
      <c r="D7" s="52"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224</v>
      </c>
      <c r="C12">
        <v>10</v>
      </c>
      <c r="D12">
        <v>3958</v>
      </c>
      <c r="E12">
        <v>4256.8</v>
      </c>
      <c r="F12">
        <v>60</v>
      </c>
      <c r="G12">
        <v>0</v>
      </c>
    </row>
    <row r="13" spans="1:7" ht="15" x14ac:dyDescent="0.25">
      <c r="A13" s="285" t="s">
        <v>253</v>
      </c>
      <c r="B13">
        <v>0</v>
      </c>
      <c r="C13">
        <v>0</v>
      </c>
      <c r="D13">
        <v>11.3</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785.3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269.10000000000002</v>
      </c>
      <c r="E18">
        <v>249.1</v>
      </c>
      <c r="F18">
        <v>0</v>
      </c>
      <c r="G18">
        <v>0</v>
      </c>
    </row>
    <row r="19" spans="1:7" ht="15" x14ac:dyDescent="0.25">
      <c r="A19" s="285" t="s">
        <v>71</v>
      </c>
      <c r="B19">
        <v>66</v>
      </c>
      <c r="C19">
        <v>0</v>
      </c>
      <c r="D19">
        <v>1041.7</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438.9</v>
      </c>
      <c r="C33">
        <v>545.6</v>
      </c>
      <c r="D33">
        <v>1508.3</v>
      </c>
      <c r="E33">
        <v>1365.7</v>
      </c>
      <c r="F33">
        <v>42.5</v>
      </c>
      <c r="G33">
        <v>0</v>
      </c>
    </row>
    <row r="34" spans="1:7" ht="15" x14ac:dyDescent="0.25">
      <c r="A34" s="285" t="s">
        <v>66</v>
      </c>
    </row>
    <row r="35" spans="1:7" ht="15" x14ac:dyDescent="0.25">
      <c r="A35" s="285" t="s">
        <v>79</v>
      </c>
      <c r="B35">
        <v>342.7</v>
      </c>
      <c r="C35">
        <v>94.6</v>
      </c>
      <c r="D35">
        <v>974.6</v>
      </c>
      <c r="E35">
        <v>1263.2</v>
      </c>
      <c r="F35">
        <v>3</v>
      </c>
      <c r="G35">
        <v>0</v>
      </c>
    </row>
    <row r="36" spans="1:7" ht="15" x14ac:dyDescent="0.25">
      <c r="A36" s="285" t="s">
        <v>66</v>
      </c>
    </row>
    <row r="37" spans="1:7" ht="15" x14ac:dyDescent="0.25">
      <c r="A37" s="285" t="s">
        <v>80</v>
      </c>
      <c r="B37">
        <v>2189.1</v>
      </c>
      <c r="C37">
        <v>790.8</v>
      </c>
      <c r="D37">
        <v>26994</v>
      </c>
      <c r="E37">
        <v>34909.300000000003</v>
      </c>
      <c r="F37">
        <v>5893</v>
      </c>
      <c r="G37">
        <v>0</v>
      </c>
    </row>
    <row r="38" spans="1:7" ht="15" x14ac:dyDescent="0.25">
      <c r="A38" s="285" t="s">
        <v>66</v>
      </c>
    </row>
    <row r="39" spans="1:7" ht="15" x14ac:dyDescent="0.25">
      <c r="A39" s="285" t="s">
        <v>81</v>
      </c>
      <c r="B39">
        <v>545.79999999999995</v>
      </c>
      <c r="C39">
        <v>582.6</v>
      </c>
      <c r="D39">
        <v>4220.3</v>
      </c>
      <c r="E39">
        <v>6644.3</v>
      </c>
      <c r="F39">
        <v>65</v>
      </c>
      <c r="G39">
        <v>0</v>
      </c>
    </row>
    <row r="40" spans="1:7" ht="15" x14ac:dyDescent="0.25">
      <c r="A40" s="285" t="s">
        <v>83</v>
      </c>
      <c r="B40">
        <v>63</v>
      </c>
      <c r="C40">
        <v>0.5</v>
      </c>
      <c r="D40">
        <v>633.20000000000005</v>
      </c>
      <c r="E40">
        <v>768.5</v>
      </c>
      <c r="F40">
        <v>55</v>
      </c>
      <c r="G40">
        <v>0</v>
      </c>
    </row>
    <row r="41" spans="1:7" ht="15" x14ac:dyDescent="0.25">
      <c r="A41" s="285" t="s">
        <v>85</v>
      </c>
      <c r="B41">
        <v>0</v>
      </c>
      <c r="C41">
        <v>0</v>
      </c>
      <c r="D41">
        <v>0</v>
      </c>
      <c r="E41">
        <v>3</v>
      </c>
      <c r="F41">
        <v>0</v>
      </c>
      <c r="G41">
        <v>0</v>
      </c>
    </row>
    <row r="42" spans="1:7" ht="15" x14ac:dyDescent="0.25">
      <c r="A42" s="285" t="s">
        <v>86</v>
      </c>
      <c r="B42">
        <v>1.5</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224.5</v>
      </c>
      <c r="C44">
        <v>288.60000000000002</v>
      </c>
      <c r="D44">
        <v>1060.3</v>
      </c>
      <c r="E44">
        <v>1616.4</v>
      </c>
      <c r="F44">
        <v>0</v>
      </c>
      <c r="G44">
        <v>0</v>
      </c>
    </row>
    <row r="45" spans="1:7" ht="15" x14ac:dyDescent="0.25">
      <c r="A45" s="285" t="s">
        <v>90</v>
      </c>
      <c r="B45">
        <v>0</v>
      </c>
      <c r="C45">
        <v>0</v>
      </c>
      <c r="D45">
        <v>0</v>
      </c>
      <c r="E45">
        <v>45.3</v>
      </c>
      <c r="F45">
        <v>0</v>
      </c>
      <c r="G45">
        <v>0</v>
      </c>
    </row>
    <row r="46" spans="1:7" ht="15" x14ac:dyDescent="0.25">
      <c r="A46" s="285" t="s">
        <v>91</v>
      </c>
      <c r="B46">
        <v>48.5</v>
      </c>
      <c r="C46">
        <v>37.700000000000003</v>
      </c>
      <c r="D46">
        <v>424.8</v>
      </c>
      <c r="E46">
        <v>579.20000000000005</v>
      </c>
      <c r="F46">
        <v>0</v>
      </c>
      <c r="G46">
        <v>0</v>
      </c>
    </row>
    <row r="47" spans="1:7" ht="15" x14ac:dyDescent="0.25">
      <c r="A47" s="285" t="s">
        <v>92</v>
      </c>
      <c r="B47">
        <v>10</v>
      </c>
      <c r="C47">
        <v>0</v>
      </c>
      <c r="D47">
        <v>30.3</v>
      </c>
      <c r="E47">
        <v>40.6</v>
      </c>
      <c r="F47">
        <v>0</v>
      </c>
      <c r="G47">
        <v>0</v>
      </c>
    </row>
    <row r="48" spans="1:7" ht="15" x14ac:dyDescent="0.25">
      <c r="A48" s="285" t="s">
        <v>93</v>
      </c>
      <c r="B48">
        <v>51.5</v>
      </c>
      <c r="C48">
        <v>71.400000000000006</v>
      </c>
      <c r="D48">
        <v>254.1</v>
      </c>
      <c r="E48">
        <v>336.3</v>
      </c>
      <c r="F48">
        <v>10</v>
      </c>
      <c r="G48">
        <v>0</v>
      </c>
    </row>
    <row r="49" spans="1:7" ht="15" x14ac:dyDescent="0.25">
      <c r="A49" s="285" t="s">
        <v>94</v>
      </c>
      <c r="B49">
        <v>10.1</v>
      </c>
      <c r="C49">
        <v>6</v>
      </c>
      <c r="D49">
        <v>36</v>
      </c>
      <c r="E49">
        <v>30.4</v>
      </c>
      <c r="F49">
        <v>0</v>
      </c>
      <c r="G49">
        <v>0</v>
      </c>
    </row>
    <row r="50" spans="1:7" ht="15" x14ac:dyDescent="0.25">
      <c r="A50" s="285" t="s">
        <v>95</v>
      </c>
      <c r="B50">
        <v>55</v>
      </c>
      <c r="C50">
        <v>0</v>
      </c>
      <c r="D50">
        <v>585</v>
      </c>
      <c r="E50">
        <v>887.3</v>
      </c>
      <c r="F50">
        <v>0</v>
      </c>
      <c r="G50">
        <v>0</v>
      </c>
    </row>
    <row r="51" spans="1:7" ht="15" x14ac:dyDescent="0.25">
      <c r="A51" s="285" t="s">
        <v>96</v>
      </c>
      <c r="B51">
        <v>15.3</v>
      </c>
      <c r="C51">
        <v>32.9</v>
      </c>
      <c r="D51">
        <v>37.1</v>
      </c>
      <c r="E51">
        <v>48</v>
      </c>
      <c r="F51">
        <v>0</v>
      </c>
      <c r="G51">
        <v>0</v>
      </c>
    </row>
    <row r="52" spans="1:7" ht="15" x14ac:dyDescent="0.25">
      <c r="A52" s="285" t="s">
        <v>98</v>
      </c>
      <c r="B52">
        <v>0.1</v>
      </c>
      <c r="C52">
        <v>0.1</v>
      </c>
      <c r="D52">
        <v>202.7</v>
      </c>
      <c r="E52">
        <v>226.7</v>
      </c>
      <c r="F52">
        <v>0</v>
      </c>
      <c r="G52">
        <v>0</v>
      </c>
    </row>
    <row r="53" spans="1:7" ht="15" x14ac:dyDescent="0.25">
      <c r="A53" s="285" t="s">
        <v>99</v>
      </c>
      <c r="B53">
        <v>4.0999999999999996</v>
      </c>
      <c r="C53">
        <v>0.3</v>
      </c>
      <c r="D53">
        <v>2.7</v>
      </c>
      <c r="E53">
        <v>19.899999999999999</v>
      </c>
      <c r="F53">
        <v>0</v>
      </c>
      <c r="G53">
        <v>0</v>
      </c>
    </row>
    <row r="54" spans="1:7" ht="15" x14ac:dyDescent="0.25">
      <c r="A54" s="285" t="s">
        <v>100</v>
      </c>
      <c r="B54">
        <v>18.3</v>
      </c>
      <c r="C54">
        <v>33.299999999999997</v>
      </c>
      <c r="D54">
        <v>559.20000000000005</v>
      </c>
      <c r="E54">
        <v>1170.0999999999999</v>
      </c>
      <c r="F54">
        <v>0</v>
      </c>
      <c r="G54">
        <v>0</v>
      </c>
    </row>
    <row r="55" spans="1:7" ht="15" x14ac:dyDescent="0.25">
      <c r="A55" s="285" t="s">
        <v>101</v>
      </c>
      <c r="B55">
        <v>43.5</v>
      </c>
      <c r="C55">
        <v>45.3</v>
      </c>
      <c r="D55">
        <v>392.5</v>
      </c>
      <c r="E55">
        <v>870.9</v>
      </c>
      <c r="F55">
        <v>0</v>
      </c>
      <c r="G55">
        <v>0</v>
      </c>
    </row>
    <row r="56" spans="1:7" ht="15" x14ac:dyDescent="0.25">
      <c r="A56" s="285" t="s">
        <v>66</v>
      </c>
    </row>
    <row r="57" spans="1:7" ht="15" x14ac:dyDescent="0.25">
      <c r="A57" s="285" t="s">
        <v>102</v>
      </c>
      <c r="B57">
        <v>1018.1</v>
      </c>
      <c r="C57">
        <v>55.3</v>
      </c>
      <c r="D57">
        <v>3150.8</v>
      </c>
      <c r="E57">
        <v>2965.5</v>
      </c>
      <c r="F57">
        <v>247</v>
      </c>
      <c r="G57">
        <v>0</v>
      </c>
    </row>
    <row r="58" spans="1:7" ht="15" x14ac:dyDescent="0.25">
      <c r="A58" s="285" t="s">
        <v>103</v>
      </c>
      <c r="B58">
        <v>126</v>
      </c>
      <c r="C58">
        <v>0</v>
      </c>
      <c r="D58">
        <v>131.1</v>
      </c>
      <c r="E58">
        <v>108</v>
      </c>
      <c r="F58">
        <v>84</v>
      </c>
      <c r="G58">
        <v>0</v>
      </c>
    </row>
    <row r="59" spans="1:7" ht="15" x14ac:dyDescent="0.25">
      <c r="A59" s="285" t="s">
        <v>104</v>
      </c>
      <c r="B59">
        <v>886</v>
      </c>
      <c r="C59">
        <v>55</v>
      </c>
      <c r="D59">
        <v>2699.2</v>
      </c>
      <c r="E59">
        <v>2563.5</v>
      </c>
      <c r="F59">
        <v>163</v>
      </c>
      <c r="G59">
        <v>0</v>
      </c>
    </row>
    <row r="60" spans="1:7" ht="15" x14ac:dyDescent="0.25">
      <c r="A60" s="285" t="s">
        <v>257</v>
      </c>
      <c r="B60">
        <v>0.1</v>
      </c>
      <c r="C60">
        <v>0.3</v>
      </c>
      <c r="D60">
        <v>0.3</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6</v>
      </c>
      <c r="C64">
        <v>0</v>
      </c>
      <c r="D64">
        <v>273.8</v>
      </c>
      <c r="E64">
        <v>224</v>
      </c>
      <c r="F64">
        <v>0</v>
      </c>
      <c r="G64">
        <v>0</v>
      </c>
    </row>
    <row r="65" spans="1:7" ht="15" x14ac:dyDescent="0.25">
      <c r="A65" s="285" t="s">
        <v>66</v>
      </c>
    </row>
    <row r="66" spans="1:7" ht="15" x14ac:dyDescent="0.25">
      <c r="A66" s="285" t="s">
        <v>108</v>
      </c>
      <c r="B66">
        <v>2154.5</v>
      </c>
      <c r="C66">
        <v>1536.1</v>
      </c>
      <c r="D66">
        <v>3877.5</v>
      </c>
      <c r="E66">
        <v>4093.2</v>
      </c>
      <c r="F66">
        <v>386.9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58</v>
      </c>
      <c r="C69">
        <v>93.5</v>
      </c>
      <c r="D69">
        <v>188.4</v>
      </c>
      <c r="E69">
        <v>189.2</v>
      </c>
      <c r="F69">
        <v>0</v>
      </c>
      <c r="G69">
        <v>0</v>
      </c>
    </row>
    <row r="70" spans="1:7" ht="15" x14ac:dyDescent="0.25">
      <c r="A70" s="285" t="s">
        <v>112</v>
      </c>
      <c r="B70">
        <v>89.9</v>
      </c>
      <c r="C70">
        <v>27.7</v>
      </c>
      <c r="D70">
        <v>53.4</v>
      </c>
      <c r="E70">
        <v>92.6</v>
      </c>
      <c r="F70">
        <v>1.4</v>
      </c>
      <c r="G70">
        <v>0</v>
      </c>
    </row>
    <row r="71" spans="1:7" ht="15" x14ac:dyDescent="0.25">
      <c r="A71" s="285" t="s">
        <v>259</v>
      </c>
      <c r="B71">
        <v>0</v>
      </c>
      <c r="C71">
        <v>0</v>
      </c>
      <c r="D71">
        <v>7.7</v>
      </c>
      <c r="E71">
        <v>9.8000000000000007</v>
      </c>
      <c r="F71">
        <v>0</v>
      </c>
      <c r="G71">
        <v>0</v>
      </c>
    </row>
    <row r="72" spans="1:7" ht="15" x14ac:dyDescent="0.25">
      <c r="A72" s="285" t="s">
        <v>113</v>
      </c>
      <c r="B72">
        <v>75.8</v>
      </c>
      <c r="C72">
        <v>37.5</v>
      </c>
      <c r="D72">
        <v>250.6</v>
      </c>
      <c r="E72">
        <v>284.60000000000002</v>
      </c>
      <c r="F72">
        <v>0</v>
      </c>
      <c r="G72">
        <v>0</v>
      </c>
    </row>
    <row r="73" spans="1:7" ht="15" x14ac:dyDescent="0.25">
      <c r="A73" s="285" t="s">
        <v>114</v>
      </c>
      <c r="B73">
        <v>29.6</v>
      </c>
      <c r="C73">
        <v>4</v>
      </c>
      <c r="D73">
        <v>12</v>
      </c>
      <c r="E73">
        <v>15.4</v>
      </c>
      <c r="F73">
        <v>0</v>
      </c>
      <c r="G73">
        <v>0</v>
      </c>
    </row>
    <row r="74" spans="1:7" ht="15" x14ac:dyDescent="0.25">
      <c r="A74" s="285" t="s">
        <v>115</v>
      </c>
      <c r="B74">
        <v>9</v>
      </c>
      <c r="C74">
        <v>7.6</v>
      </c>
      <c r="D74">
        <v>23.2</v>
      </c>
      <c r="E74">
        <v>15.6</v>
      </c>
      <c r="F74">
        <v>0</v>
      </c>
      <c r="G74">
        <v>0</v>
      </c>
    </row>
    <row r="75" spans="1:7" ht="15" x14ac:dyDescent="0.25">
      <c r="A75" s="285" t="s">
        <v>116</v>
      </c>
      <c r="B75">
        <v>6.8</v>
      </c>
      <c r="C75">
        <v>3.3</v>
      </c>
      <c r="D75">
        <v>1.3</v>
      </c>
      <c r="E75">
        <v>4.4000000000000004</v>
      </c>
      <c r="F75">
        <v>0</v>
      </c>
      <c r="G75">
        <v>0</v>
      </c>
    </row>
    <row r="76" spans="1:7" ht="15" x14ac:dyDescent="0.25">
      <c r="A76" s="285" t="s">
        <v>117</v>
      </c>
      <c r="B76">
        <v>1787.2</v>
      </c>
      <c r="C76">
        <v>1332.7</v>
      </c>
      <c r="D76">
        <v>3146.1</v>
      </c>
      <c r="E76">
        <v>3241.1</v>
      </c>
      <c r="F76">
        <v>385.5</v>
      </c>
      <c r="G76">
        <v>0</v>
      </c>
    </row>
    <row r="77" spans="1:7" ht="15" x14ac:dyDescent="0.25">
      <c r="A77" s="285" t="s">
        <v>331</v>
      </c>
      <c r="B77">
        <v>0</v>
      </c>
      <c r="C77">
        <v>0.5</v>
      </c>
      <c r="D77">
        <v>0</v>
      </c>
      <c r="E77">
        <v>0</v>
      </c>
      <c r="F77">
        <v>0</v>
      </c>
      <c r="G77">
        <v>0</v>
      </c>
    </row>
    <row r="78" spans="1:7" ht="15" x14ac:dyDescent="0.25">
      <c r="A78" s="285" t="s">
        <v>118</v>
      </c>
      <c r="B78">
        <v>18</v>
      </c>
      <c r="C78">
        <v>17.8</v>
      </c>
      <c r="D78">
        <v>17.399999999999999</v>
      </c>
      <c r="E78">
        <v>16.600000000000001</v>
      </c>
      <c r="F78">
        <v>0</v>
      </c>
      <c r="G78">
        <v>0</v>
      </c>
    </row>
    <row r="79" spans="1:7" ht="15" x14ac:dyDescent="0.25">
      <c r="A79" s="285" t="s">
        <v>119</v>
      </c>
      <c r="B79">
        <v>56</v>
      </c>
      <c r="C79">
        <v>0</v>
      </c>
      <c r="D79">
        <v>99.8</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11.5</v>
      </c>
      <c r="C81">
        <v>7.5</v>
      </c>
      <c r="D81">
        <v>63.3</v>
      </c>
      <c r="E81">
        <v>18.3</v>
      </c>
      <c r="F81">
        <v>0</v>
      </c>
      <c r="G81">
        <v>0</v>
      </c>
    </row>
    <row r="82" spans="1:7" ht="15" x14ac:dyDescent="0.25">
      <c r="A82" s="285" t="s">
        <v>62</v>
      </c>
      <c r="B82" t="s">
        <v>63</v>
      </c>
      <c r="C82" t="s">
        <v>64</v>
      </c>
      <c r="D82" t="s">
        <v>63</v>
      </c>
      <c r="E82" t="s">
        <v>63</v>
      </c>
      <c r="F82" t="s">
        <v>63</v>
      </c>
      <c r="G82" t="s">
        <v>65</v>
      </c>
    </row>
    <row r="83" spans="1:7" ht="15" x14ac:dyDescent="0.25">
      <c r="A83" s="285" t="s">
        <v>122</v>
      </c>
      <c r="B83">
        <v>6913.1</v>
      </c>
      <c r="C83">
        <v>3640.5</v>
      </c>
      <c r="D83">
        <v>45128.2</v>
      </c>
      <c r="E83">
        <v>55498</v>
      </c>
      <c r="F83">
        <v>6728.3</v>
      </c>
      <c r="G83">
        <v>0</v>
      </c>
    </row>
    <row r="84" spans="1:7" ht="15" x14ac:dyDescent="0.25">
      <c r="A84" s="285" t="s">
        <v>123</v>
      </c>
      <c r="B84">
        <v>4594.3999999999996</v>
      </c>
      <c r="C84">
        <v>1624.1</v>
      </c>
      <c r="D84">
        <v>0</v>
      </c>
      <c r="E84">
        <v>0</v>
      </c>
      <c r="F84">
        <v>2193</v>
      </c>
      <c r="G84">
        <v>0</v>
      </c>
    </row>
    <row r="85" spans="1:7" ht="15" x14ac:dyDescent="0.25">
      <c r="A85" s="285" t="s">
        <v>62</v>
      </c>
      <c r="B85" t="s">
        <v>63</v>
      </c>
      <c r="C85" t="s">
        <v>64</v>
      </c>
      <c r="D85" t="s">
        <v>63</v>
      </c>
      <c r="E85" t="s">
        <v>63</v>
      </c>
      <c r="F85" t="s">
        <v>63</v>
      </c>
      <c r="G85" t="s">
        <v>65</v>
      </c>
    </row>
    <row r="86" spans="1:7" ht="15" x14ac:dyDescent="0.25">
      <c r="A86" s="285" t="s">
        <v>124</v>
      </c>
      <c r="B86">
        <v>11507.4</v>
      </c>
      <c r="C86">
        <v>5264.6</v>
      </c>
      <c r="D86">
        <v>45128.2</v>
      </c>
      <c r="E86">
        <v>55498</v>
      </c>
      <c r="F86">
        <v>8921.2999999999993</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A337-3854-4B1E-AD76-A444C4B1097D}">
  <dimension ref="A1:G89"/>
  <sheetViews>
    <sheetView topLeftCell="A10" workbookViewId="0">
      <selection activeCell="L21" sqref="L21"/>
    </sheetView>
  </sheetViews>
  <sheetFormatPr defaultRowHeight="13.2" x14ac:dyDescent="0.25"/>
  <cols>
    <col min="1" max="1" width="24.6640625" customWidth="1"/>
    <col min="2" max="2" width="12.33203125" customWidth="1"/>
    <col min="3" max="3" width="14.33203125" customWidth="1"/>
    <col min="4" max="4" width="11.33203125" customWidth="1"/>
    <col min="5" max="5" width="13.44140625" customWidth="1"/>
    <col min="6" max="6" width="12.88671875" customWidth="1"/>
  </cols>
  <sheetData>
    <row r="1" spans="1:7" ht="15" x14ac:dyDescent="0.25">
      <c r="A1" s="285" t="s">
        <v>47</v>
      </c>
    </row>
    <row r="2" spans="1:7" ht="15" x14ac:dyDescent="0.25">
      <c r="A2" s="285" t="s">
        <v>48</v>
      </c>
    </row>
    <row r="3" spans="1:7" ht="15" x14ac:dyDescent="0.25">
      <c r="A3" s="285" t="s">
        <v>346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s="52" t="s">
        <v>58</v>
      </c>
      <c r="D9" s="52" t="s">
        <v>57</v>
      </c>
      <c r="E9" t="s">
        <v>59</v>
      </c>
      <c r="F9" t="s">
        <v>60</v>
      </c>
      <c r="G9" t="s">
        <v>61</v>
      </c>
    </row>
    <row r="10" spans="1:7" ht="15" x14ac:dyDescent="0.25">
      <c r="A10" s="285" t="s">
        <v>62</v>
      </c>
      <c r="B10" t="s">
        <v>63</v>
      </c>
      <c r="C10" t="s">
        <v>65</v>
      </c>
      <c r="D10" t="s">
        <v>65</v>
      </c>
      <c r="E10" t="s">
        <v>63</v>
      </c>
      <c r="F10" t="s">
        <v>63</v>
      </c>
      <c r="G10" t="s">
        <v>65</v>
      </c>
    </row>
    <row r="11" spans="1:7" ht="15" x14ac:dyDescent="0.25">
      <c r="A11" s="285" t="s">
        <v>66</v>
      </c>
    </row>
    <row r="12" spans="1:7" ht="15" x14ac:dyDescent="0.25">
      <c r="A12" s="285" t="s">
        <v>67</v>
      </c>
      <c r="B12">
        <v>224</v>
      </c>
      <c r="C12">
        <v>10</v>
      </c>
      <c r="D12">
        <v>3908.4</v>
      </c>
      <c r="E12">
        <v>4256.8</v>
      </c>
      <c r="F12">
        <v>60</v>
      </c>
      <c r="G12">
        <v>0</v>
      </c>
    </row>
    <row r="13" spans="1:7" ht="15" x14ac:dyDescent="0.25">
      <c r="A13" s="285" t="s">
        <v>253</v>
      </c>
      <c r="B13">
        <v>0</v>
      </c>
      <c r="C13">
        <v>0</v>
      </c>
      <c r="D13">
        <v>11.3</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1048.2</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441.2</v>
      </c>
      <c r="C33">
        <v>547.79999999999995</v>
      </c>
      <c r="D33">
        <v>1467.4</v>
      </c>
      <c r="E33">
        <v>1350.8</v>
      </c>
      <c r="F33">
        <v>42.5</v>
      </c>
      <c r="G33">
        <v>0</v>
      </c>
    </row>
    <row r="34" spans="1:7" ht="15" x14ac:dyDescent="0.25">
      <c r="A34" s="285" t="s">
        <v>66</v>
      </c>
    </row>
    <row r="35" spans="1:7" ht="15" x14ac:dyDescent="0.25">
      <c r="A35" s="285" t="s">
        <v>79</v>
      </c>
      <c r="B35">
        <v>339.7</v>
      </c>
      <c r="C35">
        <v>132.30000000000001</v>
      </c>
      <c r="D35">
        <v>956.5</v>
      </c>
      <c r="E35">
        <v>1225.2</v>
      </c>
      <c r="F35">
        <v>0</v>
      </c>
      <c r="G35">
        <v>0</v>
      </c>
    </row>
    <row r="36" spans="1:7" ht="15" x14ac:dyDescent="0.25">
      <c r="A36" s="285" t="s">
        <v>66</v>
      </c>
    </row>
    <row r="37" spans="1:7" ht="15" x14ac:dyDescent="0.25">
      <c r="A37" s="285" t="s">
        <v>80</v>
      </c>
      <c r="B37">
        <v>2169</v>
      </c>
      <c r="C37">
        <v>937.5</v>
      </c>
      <c r="D37">
        <v>26578.6</v>
      </c>
      <c r="E37">
        <v>34817.599999999999</v>
      </c>
      <c r="F37">
        <v>5626</v>
      </c>
      <c r="G37">
        <v>0</v>
      </c>
    </row>
    <row r="38" spans="1:7" ht="15" x14ac:dyDescent="0.25">
      <c r="A38" s="285" t="s">
        <v>66</v>
      </c>
    </row>
    <row r="39" spans="1:7" ht="15" x14ac:dyDescent="0.25">
      <c r="A39" s="285" t="s">
        <v>81</v>
      </c>
      <c r="B39">
        <v>651.20000000000005</v>
      </c>
      <c r="C39">
        <v>603.20000000000005</v>
      </c>
      <c r="D39">
        <v>4135.3999999999996</v>
      </c>
      <c r="E39">
        <v>6488.4</v>
      </c>
      <c r="F39">
        <v>55</v>
      </c>
      <c r="G39">
        <v>0</v>
      </c>
    </row>
    <row r="40" spans="1:7" ht="15" x14ac:dyDescent="0.25">
      <c r="A40" s="285" t="s">
        <v>83</v>
      </c>
      <c r="B40">
        <v>63</v>
      </c>
      <c r="C40">
        <v>0.5</v>
      </c>
      <c r="D40">
        <v>633.20000000000005</v>
      </c>
      <c r="E40">
        <v>768.5</v>
      </c>
      <c r="F40">
        <v>55</v>
      </c>
      <c r="G40">
        <v>0</v>
      </c>
    </row>
    <row r="41" spans="1:7" ht="15" x14ac:dyDescent="0.25">
      <c r="A41" s="285" t="s">
        <v>85</v>
      </c>
      <c r="B41">
        <v>0</v>
      </c>
      <c r="C41">
        <v>0</v>
      </c>
      <c r="D41">
        <v>0</v>
      </c>
      <c r="E41">
        <v>3</v>
      </c>
      <c r="F41">
        <v>0</v>
      </c>
      <c r="G41">
        <v>0</v>
      </c>
    </row>
    <row r="42" spans="1:7" ht="15" x14ac:dyDescent="0.25">
      <c r="A42" s="285" t="s">
        <v>86</v>
      </c>
      <c r="B42">
        <v>1</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227.9</v>
      </c>
      <c r="C44">
        <v>303.5</v>
      </c>
      <c r="D44">
        <v>1052.4000000000001</v>
      </c>
      <c r="E44">
        <v>1525.6</v>
      </c>
      <c r="F44">
        <v>0</v>
      </c>
      <c r="G44">
        <v>0</v>
      </c>
    </row>
    <row r="45" spans="1:7" ht="15" x14ac:dyDescent="0.25">
      <c r="A45" s="285" t="s">
        <v>90</v>
      </c>
      <c r="B45">
        <v>0</v>
      </c>
      <c r="C45">
        <v>0</v>
      </c>
      <c r="D45">
        <v>0</v>
      </c>
      <c r="E45">
        <v>45.3</v>
      </c>
      <c r="F45">
        <v>0</v>
      </c>
      <c r="G45">
        <v>0</v>
      </c>
    </row>
    <row r="46" spans="1:7" ht="15" x14ac:dyDescent="0.25">
      <c r="A46" s="285" t="s">
        <v>91</v>
      </c>
      <c r="B46">
        <v>49</v>
      </c>
      <c r="C46">
        <v>35.5</v>
      </c>
      <c r="D46">
        <v>398.2</v>
      </c>
      <c r="E46">
        <v>551.70000000000005</v>
      </c>
      <c r="F46">
        <v>0</v>
      </c>
      <c r="G46">
        <v>0</v>
      </c>
    </row>
    <row r="47" spans="1:7" ht="15" x14ac:dyDescent="0.25">
      <c r="A47" s="285" t="s">
        <v>92</v>
      </c>
      <c r="B47">
        <v>10</v>
      </c>
      <c r="C47">
        <v>0</v>
      </c>
      <c r="D47">
        <v>30.3</v>
      </c>
      <c r="E47">
        <v>40.6</v>
      </c>
      <c r="F47">
        <v>0</v>
      </c>
      <c r="G47">
        <v>0</v>
      </c>
    </row>
    <row r="48" spans="1:7" ht="15" x14ac:dyDescent="0.25">
      <c r="A48" s="285" t="s">
        <v>93</v>
      </c>
      <c r="B48">
        <v>53.9</v>
      </c>
      <c r="C48">
        <v>79.3</v>
      </c>
      <c r="D48">
        <v>252.3</v>
      </c>
      <c r="E48">
        <v>328.3</v>
      </c>
      <c r="F48">
        <v>0</v>
      </c>
      <c r="G48">
        <v>0</v>
      </c>
    </row>
    <row r="49" spans="1:7" ht="15" x14ac:dyDescent="0.25">
      <c r="A49" s="285" t="s">
        <v>94</v>
      </c>
      <c r="B49">
        <v>11.9</v>
      </c>
      <c r="C49">
        <v>6</v>
      </c>
      <c r="D49">
        <v>33.200000000000003</v>
      </c>
      <c r="E49">
        <v>30.4</v>
      </c>
      <c r="F49">
        <v>0</v>
      </c>
      <c r="G49">
        <v>0</v>
      </c>
    </row>
    <row r="50" spans="1:7" ht="15" x14ac:dyDescent="0.25">
      <c r="A50" s="285" t="s">
        <v>95</v>
      </c>
      <c r="B50">
        <v>55</v>
      </c>
      <c r="C50">
        <v>0</v>
      </c>
      <c r="D50">
        <v>585</v>
      </c>
      <c r="E50">
        <v>887.3</v>
      </c>
      <c r="F50">
        <v>0</v>
      </c>
      <c r="G50">
        <v>0</v>
      </c>
    </row>
    <row r="51" spans="1:7" ht="15" x14ac:dyDescent="0.25">
      <c r="A51" s="285" t="s">
        <v>96</v>
      </c>
      <c r="B51">
        <v>15.4</v>
      </c>
      <c r="C51">
        <v>34.299999999999997</v>
      </c>
      <c r="D51">
        <v>36.299999999999997</v>
      </c>
      <c r="E51">
        <v>46.7</v>
      </c>
      <c r="F51">
        <v>0</v>
      </c>
      <c r="G51">
        <v>0</v>
      </c>
    </row>
    <row r="52" spans="1:7" ht="15" x14ac:dyDescent="0.25">
      <c r="A52" s="285" t="s">
        <v>98</v>
      </c>
      <c r="B52">
        <v>40.1</v>
      </c>
      <c r="C52">
        <v>0.1</v>
      </c>
      <c r="D52">
        <v>161.69999999999999</v>
      </c>
      <c r="E52">
        <v>226.7</v>
      </c>
      <c r="F52">
        <v>0</v>
      </c>
      <c r="G52">
        <v>0</v>
      </c>
    </row>
    <row r="53" spans="1:7" ht="15" x14ac:dyDescent="0.25">
      <c r="A53" s="285" t="s">
        <v>99</v>
      </c>
      <c r="B53">
        <v>4.0999999999999996</v>
      </c>
      <c r="C53">
        <v>0.3</v>
      </c>
      <c r="D53">
        <v>2.7</v>
      </c>
      <c r="E53">
        <v>19.899999999999999</v>
      </c>
      <c r="F53">
        <v>0</v>
      </c>
      <c r="G53">
        <v>0</v>
      </c>
    </row>
    <row r="54" spans="1:7" ht="15" x14ac:dyDescent="0.25">
      <c r="A54" s="285" t="s">
        <v>100</v>
      </c>
      <c r="B54">
        <v>18.399999999999999</v>
      </c>
      <c r="C54">
        <v>32</v>
      </c>
      <c r="D54">
        <v>557.1</v>
      </c>
      <c r="E54">
        <v>1167.0999999999999</v>
      </c>
      <c r="F54">
        <v>0</v>
      </c>
      <c r="G54">
        <v>0</v>
      </c>
    </row>
    <row r="55" spans="1:7" ht="15" x14ac:dyDescent="0.25">
      <c r="A55" s="285" t="s">
        <v>101</v>
      </c>
      <c r="B55">
        <v>101.3</v>
      </c>
      <c r="C55">
        <v>45.2</v>
      </c>
      <c r="D55">
        <v>390.5</v>
      </c>
      <c r="E55">
        <v>845.5</v>
      </c>
      <c r="F55">
        <v>0</v>
      </c>
      <c r="G55">
        <v>0</v>
      </c>
    </row>
    <row r="56" spans="1:7" ht="15" x14ac:dyDescent="0.25">
      <c r="A56" s="285" t="s">
        <v>66</v>
      </c>
    </row>
    <row r="57" spans="1:7" ht="15" x14ac:dyDescent="0.25">
      <c r="A57" s="285" t="s">
        <v>102</v>
      </c>
      <c r="B57">
        <v>1062.0999999999999</v>
      </c>
      <c r="C57">
        <v>55</v>
      </c>
      <c r="D57">
        <v>3097.9</v>
      </c>
      <c r="E57">
        <v>2965.5</v>
      </c>
      <c r="F57">
        <v>189</v>
      </c>
      <c r="G57">
        <v>0</v>
      </c>
    </row>
    <row r="58" spans="1:7" ht="15" x14ac:dyDescent="0.25">
      <c r="A58" s="285" t="s">
        <v>103</v>
      </c>
      <c r="B58">
        <v>126</v>
      </c>
      <c r="C58">
        <v>0</v>
      </c>
      <c r="D58">
        <v>131.1</v>
      </c>
      <c r="E58">
        <v>108</v>
      </c>
      <c r="F58">
        <v>84</v>
      </c>
      <c r="G58">
        <v>0</v>
      </c>
    </row>
    <row r="59" spans="1:7" ht="15" x14ac:dyDescent="0.25">
      <c r="A59" s="285" t="s">
        <v>104</v>
      </c>
      <c r="B59">
        <v>936</v>
      </c>
      <c r="C59">
        <v>55</v>
      </c>
      <c r="D59">
        <v>2646.3</v>
      </c>
      <c r="E59">
        <v>2563.5</v>
      </c>
      <c r="F59">
        <v>105</v>
      </c>
      <c r="G59">
        <v>0</v>
      </c>
    </row>
    <row r="60" spans="1:7" ht="15" x14ac:dyDescent="0.25">
      <c r="A60" s="285" t="s">
        <v>257</v>
      </c>
      <c r="B60">
        <v>0.1</v>
      </c>
      <c r="C60">
        <v>0</v>
      </c>
      <c r="D60">
        <v>0.3</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2215.6</v>
      </c>
      <c r="C66">
        <v>1607.3</v>
      </c>
      <c r="D66">
        <v>3788.8</v>
      </c>
      <c r="E66">
        <v>3980.5</v>
      </c>
      <c r="F66">
        <v>386.9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85.5</v>
      </c>
      <c r="C69">
        <v>85.5</v>
      </c>
      <c r="D69">
        <v>159.1</v>
      </c>
      <c r="E69">
        <v>189.2</v>
      </c>
      <c r="F69">
        <v>0</v>
      </c>
      <c r="G69">
        <v>0</v>
      </c>
    </row>
    <row r="70" spans="1:7" ht="15" x14ac:dyDescent="0.25">
      <c r="A70" s="285" t="s">
        <v>112</v>
      </c>
      <c r="B70">
        <v>89</v>
      </c>
      <c r="C70">
        <v>17.3</v>
      </c>
      <c r="D70">
        <v>51</v>
      </c>
      <c r="E70">
        <v>91.3</v>
      </c>
      <c r="F70">
        <v>1.4</v>
      </c>
      <c r="G70">
        <v>0</v>
      </c>
    </row>
    <row r="71" spans="1:7" ht="15" x14ac:dyDescent="0.25">
      <c r="A71" s="285" t="s">
        <v>259</v>
      </c>
      <c r="B71">
        <v>0</v>
      </c>
      <c r="C71">
        <v>0</v>
      </c>
      <c r="D71">
        <v>7.7</v>
      </c>
      <c r="E71">
        <v>9.8000000000000007</v>
      </c>
      <c r="F71">
        <v>0</v>
      </c>
      <c r="G71">
        <v>0</v>
      </c>
    </row>
    <row r="72" spans="1:7" ht="15" x14ac:dyDescent="0.25">
      <c r="A72" s="285" t="s">
        <v>113</v>
      </c>
      <c r="B72">
        <v>75.8</v>
      </c>
      <c r="C72">
        <v>40.5</v>
      </c>
      <c r="D72">
        <v>250.6</v>
      </c>
      <c r="E72">
        <v>284.60000000000002</v>
      </c>
      <c r="F72">
        <v>0</v>
      </c>
      <c r="G72">
        <v>0</v>
      </c>
    </row>
    <row r="73" spans="1:7" ht="15" x14ac:dyDescent="0.25">
      <c r="A73" s="285" t="s">
        <v>114</v>
      </c>
      <c r="B73">
        <v>29.6</v>
      </c>
      <c r="C73">
        <v>8</v>
      </c>
      <c r="D73">
        <v>12</v>
      </c>
      <c r="E73">
        <v>11.3</v>
      </c>
      <c r="F73">
        <v>0</v>
      </c>
      <c r="G73">
        <v>0</v>
      </c>
    </row>
    <row r="74" spans="1:7" ht="15" x14ac:dyDescent="0.25">
      <c r="A74" s="285" t="s">
        <v>115</v>
      </c>
      <c r="B74">
        <v>9</v>
      </c>
      <c r="C74">
        <v>2.8</v>
      </c>
      <c r="D74">
        <v>23.2</v>
      </c>
      <c r="E74">
        <v>15.6</v>
      </c>
      <c r="F74">
        <v>0</v>
      </c>
      <c r="G74">
        <v>0</v>
      </c>
    </row>
    <row r="75" spans="1:7" ht="15" x14ac:dyDescent="0.25">
      <c r="A75" s="285" t="s">
        <v>116</v>
      </c>
      <c r="B75">
        <v>6.8</v>
      </c>
      <c r="C75">
        <v>3.3</v>
      </c>
      <c r="D75">
        <v>1.3</v>
      </c>
      <c r="E75">
        <v>4.4000000000000004</v>
      </c>
      <c r="F75">
        <v>0</v>
      </c>
      <c r="G75">
        <v>0</v>
      </c>
    </row>
    <row r="76" spans="1:7" ht="15" x14ac:dyDescent="0.25">
      <c r="A76" s="285" t="s">
        <v>117</v>
      </c>
      <c r="B76">
        <v>1821.8</v>
      </c>
      <c r="C76">
        <v>1414.1</v>
      </c>
      <c r="D76">
        <v>3089</v>
      </c>
      <c r="E76">
        <v>3144</v>
      </c>
      <c r="F76">
        <v>385.5</v>
      </c>
      <c r="G76">
        <v>0</v>
      </c>
    </row>
    <row r="77" spans="1:7" ht="15" x14ac:dyDescent="0.25">
      <c r="A77" s="285" t="s">
        <v>331</v>
      </c>
      <c r="B77">
        <v>0</v>
      </c>
      <c r="C77">
        <v>0.5</v>
      </c>
      <c r="D77">
        <v>0</v>
      </c>
      <c r="E77">
        <v>0</v>
      </c>
      <c r="F77">
        <v>0</v>
      </c>
      <c r="G77">
        <v>0</v>
      </c>
    </row>
    <row r="78" spans="1:7" ht="15" x14ac:dyDescent="0.25">
      <c r="A78" s="285" t="s">
        <v>118</v>
      </c>
      <c r="B78">
        <v>18</v>
      </c>
      <c r="C78">
        <v>23.8</v>
      </c>
      <c r="D78">
        <v>17.399999999999999</v>
      </c>
      <c r="E78">
        <v>10</v>
      </c>
      <c r="F78">
        <v>0</v>
      </c>
      <c r="G78">
        <v>0</v>
      </c>
    </row>
    <row r="79" spans="1:7" ht="15" x14ac:dyDescent="0.25">
      <c r="A79" s="285" t="s">
        <v>119</v>
      </c>
      <c r="B79">
        <v>56</v>
      </c>
      <c r="C79">
        <v>0</v>
      </c>
      <c r="D79">
        <v>99.8</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11.5</v>
      </c>
      <c r="C81">
        <v>7.5</v>
      </c>
      <c r="D81">
        <v>63.3</v>
      </c>
      <c r="E81">
        <v>14.7</v>
      </c>
      <c r="F81">
        <v>0</v>
      </c>
      <c r="G81">
        <v>0</v>
      </c>
    </row>
    <row r="82" spans="1:7" ht="15" x14ac:dyDescent="0.25">
      <c r="A82" s="285" t="s">
        <v>62</v>
      </c>
      <c r="B82" t="s">
        <v>63</v>
      </c>
      <c r="C82" t="s">
        <v>65</v>
      </c>
      <c r="D82" t="s">
        <v>65</v>
      </c>
      <c r="E82" t="s">
        <v>63</v>
      </c>
      <c r="F82" t="s">
        <v>63</v>
      </c>
      <c r="G82" t="s">
        <v>65</v>
      </c>
    </row>
    <row r="83" spans="1:7" ht="15" x14ac:dyDescent="0.25">
      <c r="A83" s="285" t="s">
        <v>122</v>
      </c>
      <c r="B83">
        <v>7102.8</v>
      </c>
      <c r="C83">
        <v>3918.1</v>
      </c>
      <c r="D83">
        <v>44377.7</v>
      </c>
      <c r="E83">
        <v>55084.9</v>
      </c>
      <c r="F83">
        <v>6390.3</v>
      </c>
      <c r="G83">
        <v>0</v>
      </c>
    </row>
    <row r="84" spans="1:7" ht="15" x14ac:dyDescent="0.25">
      <c r="A84" s="285" t="s">
        <v>123</v>
      </c>
      <c r="B84">
        <v>4662.3</v>
      </c>
      <c r="C84">
        <v>1669.2</v>
      </c>
      <c r="D84">
        <v>0</v>
      </c>
      <c r="E84">
        <v>0</v>
      </c>
      <c r="F84">
        <v>2073</v>
      </c>
      <c r="G84">
        <v>0</v>
      </c>
    </row>
    <row r="85" spans="1:7" ht="15" x14ac:dyDescent="0.25">
      <c r="A85" s="285" t="s">
        <v>62</v>
      </c>
      <c r="B85" t="s">
        <v>63</v>
      </c>
      <c r="C85" t="s">
        <v>65</v>
      </c>
      <c r="D85" t="s">
        <v>65</v>
      </c>
      <c r="E85" t="s">
        <v>63</v>
      </c>
      <c r="F85" t="s">
        <v>63</v>
      </c>
      <c r="G85" t="s">
        <v>65</v>
      </c>
    </row>
    <row r="86" spans="1:7" ht="15" x14ac:dyDescent="0.25">
      <c r="A86" s="285" t="s">
        <v>124</v>
      </c>
      <c r="B86">
        <v>11765</v>
      </c>
      <c r="C86">
        <v>5587.3</v>
      </c>
      <c r="D86">
        <v>44377.7</v>
      </c>
      <c r="E86">
        <v>55084.9</v>
      </c>
      <c r="F86">
        <v>8463.2999999999993</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65</v>
      </c>
      <c r="D89" t="s">
        <v>65</v>
      </c>
      <c r="E89" t="s">
        <v>63</v>
      </c>
      <c r="F89" t="s">
        <v>63</v>
      </c>
      <c r="G89" t="s">
        <v>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4E57-CC3A-4810-BD4C-A83D796784B4}">
  <dimension ref="A1:G81"/>
  <sheetViews>
    <sheetView topLeftCell="A6" workbookViewId="0">
      <selection activeCell="B7" sqref="B7"/>
    </sheetView>
  </sheetViews>
  <sheetFormatPr defaultRowHeight="13.2" x14ac:dyDescent="0.25"/>
  <cols>
    <col min="1" max="1" width="22.77734375" customWidth="1"/>
    <col min="2" max="2" width="14.6640625" customWidth="1"/>
    <col min="3" max="3" width="10.77734375" customWidth="1"/>
    <col min="4" max="4" width="11.88671875" customWidth="1"/>
    <col min="5" max="5" width="13.5546875" customWidth="1"/>
    <col min="6" max="6" width="13.33203125" customWidth="1"/>
    <col min="7" max="7" width="10.21875" customWidth="1"/>
  </cols>
  <sheetData>
    <row r="1" spans="1:7" ht="15" x14ac:dyDescent="0.25">
      <c r="A1" s="282" t="s">
        <v>47</v>
      </c>
    </row>
    <row r="2" spans="1:7" ht="15" x14ac:dyDescent="0.25">
      <c r="A2" s="282" t="s">
        <v>48</v>
      </c>
    </row>
    <row r="3" spans="1:7" ht="15" x14ac:dyDescent="0.25">
      <c r="A3" s="282" t="s">
        <v>1001</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365</v>
      </c>
      <c r="C12">
        <v>260.89999999999998</v>
      </c>
      <c r="D12">
        <v>3641.5</v>
      </c>
      <c r="E12">
        <v>3165.6</v>
      </c>
      <c r="F12">
        <v>50</v>
      </c>
      <c r="G12">
        <v>0</v>
      </c>
    </row>
    <row r="13" spans="1:7" ht="15" x14ac:dyDescent="0.25">
      <c r="A13" s="282" t="s">
        <v>68</v>
      </c>
      <c r="B13">
        <v>0</v>
      </c>
      <c r="C13">
        <v>0</v>
      </c>
      <c r="D13">
        <v>684.4</v>
      </c>
      <c r="E13">
        <v>704.7</v>
      </c>
      <c r="F13">
        <v>0</v>
      </c>
      <c r="G13">
        <v>0</v>
      </c>
    </row>
    <row r="14" spans="1:7" ht="15" x14ac:dyDescent="0.25">
      <c r="A14" s="282" t="s">
        <v>70</v>
      </c>
      <c r="B14">
        <v>159</v>
      </c>
      <c r="C14">
        <v>49.9</v>
      </c>
      <c r="D14">
        <v>205.3</v>
      </c>
      <c r="E14">
        <v>119.6</v>
      </c>
      <c r="F14">
        <v>50</v>
      </c>
      <c r="G14">
        <v>0</v>
      </c>
    </row>
    <row r="15" spans="1:7" ht="15" x14ac:dyDescent="0.25">
      <c r="A15" s="282" t="s">
        <v>71</v>
      </c>
      <c r="B15">
        <v>0</v>
      </c>
      <c r="C15">
        <v>0</v>
      </c>
      <c r="D15">
        <v>852.4</v>
      </c>
      <c r="E15">
        <v>567.9</v>
      </c>
      <c r="F15">
        <v>0</v>
      </c>
      <c r="G15">
        <v>0</v>
      </c>
    </row>
    <row r="16" spans="1:7" ht="15" x14ac:dyDescent="0.25">
      <c r="A16" s="282" t="s">
        <v>72</v>
      </c>
      <c r="B16">
        <v>0</v>
      </c>
      <c r="C16">
        <v>92</v>
      </c>
      <c r="D16">
        <v>169.5</v>
      </c>
      <c r="E16">
        <v>57.4</v>
      </c>
      <c r="F16">
        <v>0</v>
      </c>
      <c r="G16">
        <v>0</v>
      </c>
    </row>
    <row r="17" spans="1:7" ht="15" x14ac:dyDescent="0.25">
      <c r="A17" s="282" t="s">
        <v>73</v>
      </c>
      <c r="B17">
        <v>206</v>
      </c>
      <c r="C17">
        <v>66</v>
      </c>
      <c r="D17">
        <v>1598.5</v>
      </c>
      <c r="E17">
        <v>1595.6</v>
      </c>
      <c r="F17">
        <v>0</v>
      </c>
      <c r="G17">
        <v>0</v>
      </c>
    </row>
    <row r="18" spans="1:7" ht="15" x14ac:dyDescent="0.25">
      <c r="A18" s="282" t="s">
        <v>74</v>
      </c>
      <c r="B18">
        <v>0</v>
      </c>
      <c r="C18">
        <v>53</v>
      </c>
      <c r="D18">
        <v>131.5</v>
      </c>
      <c r="E18">
        <v>120.4</v>
      </c>
      <c r="F18">
        <v>0</v>
      </c>
      <c r="G18">
        <v>0</v>
      </c>
    </row>
    <row r="19" spans="1:7" ht="15" x14ac:dyDescent="0.25">
      <c r="A19" s="282" t="s">
        <v>66</v>
      </c>
    </row>
    <row r="20" spans="1:7" ht="15" x14ac:dyDescent="0.25">
      <c r="A20" s="282" t="s">
        <v>75</v>
      </c>
      <c r="B20">
        <v>64</v>
      </c>
      <c r="C20">
        <v>60</v>
      </c>
      <c r="D20">
        <v>921.2</v>
      </c>
      <c r="E20">
        <v>72.3</v>
      </c>
      <c r="F20">
        <v>0</v>
      </c>
      <c r="G20">
        <v>0</v>
      </c>
    </row>
    <row r="21" spans="1:7" ht="15" x14ac:dyDescent="0.25">
      <c r="A21" s="282" t="s">
        <v>504</v>
      </c>
      <c r="B21">
        <v>0</v>
      </c>
      <c r="C21">
        <v>0</v>
      </c>
      <c r="D21">
        <v>207.2</v>
      </c>
      <c r="E21">
        <v>0</v>
      </c>
      <c r="F21">
        <v>0</v>
      </c>
      <c r="G21">
        <v>0</v>
      </c>
    </row>
    <row r="22" spans="1:7" ht="15" x14ac:dyDescent="0.25">
      <c r="A22" s="282" t="s">
        <v>77</v>
      </c>
      <c r="B22">
        <v>64</v>
      </c>
      <c r="C22">
        <v>60</v>
      </c>
      <c r="D22">
        <v>714</v>
      </c>
      <c r="E22">
        <v>72.3</v>
      </c>
      <c r="F22">
        <v>0</v>
      </c>
      <c r="G22">
        <v>0</v>
      </c>
    </row>
    <row r="23" spans="1:7" ht="15" x14ac:dyDescent="0.25">
      <c r="A23" s="282" t="s">
        <v>66</v>
      </c>
    </row>
    <row r="24" spans="1:7" ht="15" x14ac:dyDescent="0.25">
      <c r="A24" s="282" t="s">
        <v>78</v>
      </c>
      <c r="B24">
        <v>447.5</v>
      </c>
      <c r="C24">
        <v>417.1</v>
      </c>
      <c r="D24">
        <v>785.3</v>
      </c>
      <c r="E24">
        <v>1001.5</v>
      </c>
      <c r="F24">
        <v>1.6</v>
      </c>
      <c r="G24">
        <v>0</v>
      </c>
    </row>
    <row r="25" spans="1:7" ht="15" x14ac:dyDescent="0.25">
      <c r="A25" s="282" t="s">
        <v>66</v>
      </c>
    </row>
    <row r="26" spans="1:7" ht="15" x14ac:dyDescent="0.25">
      <c r="A26" s="282" t="s">
        <v>79</v>
      </c>
      <c r="B26">
        <v>120.8</v>
      </c>
      <c r="C26">
        <v>188.4</v>
      </c>
      <c r="D26">
        <v>799.1</v>
      </c>
      <c r="E26">
        <v>470.4</v>
      </c>
      <c r="F26">
        <v>0</v>
      </c>
      <c r="G26">
        <v>0</v>
      </c>
    </row>
    <row r="27" spans="1:7" ht="15" x14ac:dyDescent="0.25">
      <c r="A27" s="282" t="s">
        <v>66</v>
      </c>
    </row>
    <row r="28" spans="1:7" ht="15" x14ac:dyDescent="0.25">
      <c r="A28" s="282" t="s">
        <v>80</v>
      </c>
      <c r="B28">
        <v>2055.3000000000002</v>
      </c>
      <c r="C28">
        <v>4627.5</v>
      </c>
      <c r="D28">
        <v>17194.7</v>
      </c>
      <c r="E28">
        <v>15529.8</v>
      </c>
      <c r="F28">
        <v>0</v>
      </c>
      <c r="G28">
        <v>0</v>
      </c>
    </row>
    <row r="29" spans="1:7" ht="15" x14ac:dyDescent="0.25">
      <c r="A29" s="282" t="s">
        <v>66</v>
      </c>
    </row>
    <row r="30" spans="1:7" ht="15" x14ac:dyDescent="0.25">
      <c r="A30" s="282" t="s">
        <v>81</v>
      </c>
      <c r="B30">
        <v>805.2</v>
      </c>
      <c r="C30">
        <v>710.2</v>
      </c>
      <c r="D30">
        <v>3480.7</v>
      </c>
      <c r="E30">
        <v>2134.3000000000002</v>
      </c>
      <c r="F30">
        <v>0</v>
      </c>
      <c r="G30">
        <v>0</v>
      </c>
    </row>
    <row r="31" spans="1:7" ht="15" x14ac:dyDescent="0.25">
      <c r="A31" s="282" t="s">
        <v>82</v>
      </c>
      <c r="B31">
        <v>0</v>
      </c>
      <c r="C31">
        <v>0</v>
      </c>
      <c r="D31">
        <v>0</v>
      </c>
      <c r="E31">
        <v>0.2</v>
      </c>
      <c r="F31">
        <v>0</v>
      </c>
      <c r="G31">
        <v>0</v>
      </c>
    </row>
    <row r="32" spans="1:7" ht="15" x14ac:dyDescent="0.25">
      <c r="A32" s="282" t="s">
        <v>83</v>
      </c>
      <c r="B32">
        <v>85</v>
      </c>
      <c r="C32">
        <v>5.3</v>
      </c>
      <c r="D32">
        <v>650.79999999999995</v>
      </c>
      <c r="E32">
        <v>477.6</v>
      </c>
      <c r="F32">
        <v>0</v>
      </c>
      <c r="G32">
        <v>0</v>
      </c>
    </row>
    <row r="33" spans="1:7" ht="15" x14ac:dyDescent="0.25">
      <c r="A33" s="282" t="s">
        <v>85</v>
      </c>
      <c r="B33">
        <v>0</v>
      </c>
      <c r="C33">
        <v>1</v>
      </c>
      <c r="D33">
        <v>0</v>
      </c>
      <c r="E33">
        <v>3.8</v>
      </c>
      <c r="F33">
        <v>0</v>
      </c>
      <c r="G33">
        <v>0</v>
      </c>
    </row>
    <row r="34" spans="1:7" ht="15" x14ac:dyDescent="0.25">
      <c r="A34" s="282" t="s">
        <v>86</v>
      </c>
      <c r="B34">
        <v>0.6</v>
      </c>
      <c r="C34">
        <v>4.2</v>
      </c>
      <c r="D34">
        <v>9.5</v>
      </c>
      <c r="E34">
        <v>2.2000000000000002</v>
      </c>
      <c r="F34">
        <v>0</v>
      </c>
      <c r="G34">
        <v>0</v>
      </c>
    </row>
    <row r="35" spans="1:7" ht="15" x14ac:dyDescent="0.25">
      <c r="A35" s="282" t="s">
        <v>87</v>
      </c>
      <c r="B35">
        <v>0</v>
      </c>
      <c r="C35">
        <v>0</v>
      </c>
      <c r="D35">
        <v>0</v>
      </c>
      <c r="E35">
        <v>1</v>
      </c>
      <c r="F35">
        <v>0</v>
      </c>
      <c r="G35">
        <v>0</v>
      </c>
    </row>
    <row r="36" spans="1:7" ht="15" x14ac:dyDescent="0.25">
      <c r="A36" s="282" t="s">
        <v>88</v>
      </c>
      <c r="B36">
        <v>209.4</v>
      </c>
      <c r="C36">
        <v>267.10000000000002</v>
      </c>
      <c r="D36">
        <v>812.8</v>
      </c>
      <c r="E36">
        <v>651.79999999999995</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0</v>
      </c>
      <c r="C39">
        <v>1.5</v>
      </c>
      <c r="D39">
        <v>0</v>
      </c>
      <c r="E39">
        <v>0</v>
      </c>
      <c r="F39">
        <v>0</v>
      </c>
      <c r="G39">
        <v>0</v>
      </c>
    </row>
    <row r="40" spans="1:7" ht="15" x14ac:dyDescent="0.25">
      <c r="A40" s="282" t="s">
        <v>91</v>
      </c>
      <c r="B40">
        <v>55.6</v>
      </c>
      <c r="C40">
        <v>32.700000000000003</v>
      </c>
      <c r="D40">
        <v>287.60000000000002</v>
      </c>
      <c r="E40">
        <v>288.7</v>
      </c>
      <c r="F40">
        <v>0</v>
      </c>
      <c r="G40">
        <v>0</v>
      </c>
    </row>
    <row r="41" spans="1:7" ht="15" x14ac:dyDescent="0.25">
      <c r="A41" s="282" t="s">
        <v>92</v>
      </c>
      <c r="B41">
        <v>0</v>
      </c>
      <c r="C41">
        <v>0</v>
      </c>
      <c r="D41">
        <v>39.299999999999997</v>
      </c>
      <c r="E41">
        <v>0</v>
      </c>
      <c r="F41">
        <v>0</v>
      </c>
      <c r="G41">
        <v>0</v>
      </c>
    </row>
    <row r="42" spans="1:7" ht="15" x14ac:dyDescent="0.25">
      <c r="A42" s="282" t="s">
        <v>93</v>
      </c>
      <c r="B42">
        <v>66.099999999999994</v>
      </c>
      <c r="C42">
        <v>65.7</v>
      </c>
      <c r="D42">
        <v>185.5</v>
      </c>
      <c r="E42">
        <v>101.8</v>
      </c>
      <c r="F42">
        <v>0</v>
      </c>
      <c r="G42">
        <v>0</v>
      </c>
    </row>
    <row r="43" spans="1:7" ht="15" x14ac:dyDescent="0.25">
      <c r="A43" s="282" t="s">
        <v>94</v>
      </c>
      <c r="B43">
        <v>34.299999999999997</v>
      </c>
      <c r="C43">
        <v>27.6</v>
      </c>
      <c r="D43">
        <v>48.5</v>
      </c>
      <c r="E43">
        <v>17.899999999999999</v>
      </c>
      <c r="F43">
        <v>0</v>
      </c>
      <c r="G43">
        <v>0</v>
      </c>
    </row>
    <row r="44" spans="1:7" ht="15" x14ac:dyDescent="0.25">
      <c r="A44" s="282" t="s">
        <v>95</v>
      </c>
      <c r="B44">
        <v>138</v>
      </c>
      <c r="C44">
        <v>66</v>
      </c>
      <c r="D44">
        <v>126.9</v>
      </c>
      <c r="E44">
        <v>0</v>
      </c>
      <c r="F44">
        <v>0</v>
      </c>
      <c r="G44">
        <v>0</v>
      </c>
    </row>
    <row r="45" spans="1:7" ht="15" x14ac:dyDescent="0.25">
      <c r="A45" s="282" t="s">
        <v>96</v>
      </c>
      <c r="B45">
        <v>21.3</v>
      </c>
      <c r="C45">
        <v>13.2</v>
      </c>
      <c r="D45">
        <v>32.299999999999997</v>
      </c>
      <c r="E45">
        <v>25.6</v>
      </c>
      <c r="F45">
        <v>0</v>
      </c>
      <c r="G45">
        <v>0</v>
      </c>
    </row>
    <row r="46" spans="1:7" ht="15" x14ac:dyDescent="0.25">
      <c r="A46" s="282" t="s">
        <v>97</v>
      </c>
      <c r="B46">
        <v>0.4</v>
      </c>
      <c r="C46">
        <v>0.4</v>
      </c>
      <c r="D46">
        <v>0</v>
      </c>
      <c r="E46">
        <v>0</v>
      </c>
      <c r="F46">
        <v>0</v>
      </c>
      <c r="G46">
        <v>0</v>
      </c>
    </row>
    <row r="47" spans="1:7" ht="15" x14ac:dyDescent="0.25">
      <c r="A47" s="282" t="s">
        <v>98</v>
      </c>
      <c r="B47">
        <v>18</v>
      </c>
      <c r="C47">
        <v>18</v>
      </c>
      <c r="D47">
        <v>61.9</v>
      </c>
      <c r="E47">
        <v>131.69999999999999</v>
      </c>
      <c r="F47">
        <v>0</v>
      </c>
      <c r="G47">
        <v>0</v>
      </c>
    </row>
    <row r="48" spans="1:7" ht="15" x14ac:dyDescent="0.25">
      <c r="A48" s="282" t="s">
        <v>169</v>
      </c>
      <c r="B48">
        <v>0</v>
      </c>
      <c r="C48">
        <v>0.5</v>
      </c>
      <c r="D48">
        <v>0</v>
      </c>
      <c r="E48">
        <v>0</v>
      </c>
      <c r="F48">
        <v>0</v>
      </c>
      <c r="G48">
        <v>0</v>
      </c>
    </row>
    <row r="49" spans="1:7" ht="15" x14ac:dyDescent="0.25">
      <c r="A49" s="282" t="s">
        <v>99</v>
      </c>
      <c r="B49">
        <v>2.8</v>
      </c>
      <c r="C49">
        <v>9.8000000000000007</v>
      </c>
      <c r="D49">
        <v>2.8</v>
      </c>
      <c r="E49">
        <v>1.4</v>
      </c>
      <c r="F49">
        <v>0</v>
      </c>
      <c r="G49">
        <v>0</v>
      </c>
    </row>
    <row r="50" spans="1:7" ht="15" x14ac:dyDescent="0.25">
      <c r="A50" s="282" t="s">
        <v>100</v>
      </c>
      <c r="B50">
        <v>79.599999999999994</v>
      </c>
      <c r="C50">
        <v>105.9</v>
      </c>
      <c r="D50">
        <v>260.39999999999998</v>
      </c>
      <c r="E50">
        <v>138.69999999999999</v>
      </c>
      <c r="F50">
        <v>0</v>
      </c>
      <c r="G50">
        <v>0</v>
      </c>
    </row>
    <row r="51" spans="1:7" ht="15" x14ac:dyDescent="0.25">
      <c r="A51" s="282" t="s">
        <v>101</v>
      </c>
      <c r="B51">
        <v>94.2</v>
      </c>
      <c r="C51">
        <v>91.4</v>
      </c>
      <c r="D51">
        <v>718</v>
      </c>
      <c r="E51">
        <v>291.8</v>
      </c>
      <c r="F51">
        <v>0</v>
      </c>
      <c r="G51">
        <v>0</v>
      </c>
    </row>
    <row r="52" spans="1:7" ht="15" x14ac:dyDescent="0.25">
      <c r="A52" s="282" t="s">
        <v>66</v>
      </c>
    </row>
    <row r="53" spans="1:7" ht="15" x14ac:dyDescent="0.25">
      <c r="A53" s="282" t="s">
        <v>102</v>
      </c>
      <c r="B53">
        <v>392.9</v>
      </c>
      <c r="C53">
        <v>140.80000000000001</v>
      </c>
      <c r="D53">
        <v>2068.6</v>
      </c>
      <c r="E53">
        <v>347.5</v>
      </c>
      <c r="F53">
        <v>0</v>
      </c>
      <c r="G53">
        <v>0</v>
      </c>
    </row>
    <row r="54" spans="1:7" ht="15" x14ac:dyDescent="0.25">
      <c r="A54" s="282" t="s">
        <v>103</v>
      </c>
      <c r="B54">
        <v>90</v>
      </c>
      <c r="C54">
        <v>0</v>
      </c>
      <c r="D54">
        <v>128.4</v>
      </c>
      <c r="E54">
        <v>0</v>
      </c>
      <c r="F54">
        <v>0</v>
      </c>
      <c r="G54">
        <v>0</v>
      </c>
    </row>
    <row r="55" spans="1:7" ht="15" x14ac:dyDescent="0.25">
      <c r="A55" s="282" t="s">
        <v>104</v>
      </c>
      <c r="B55">
        <v>302.89999999999998</v>
      </c>
      <c r="C55">
        <v>80.8</v>
      </c>
      <c r="D55">
        <v>1457.6</v>
      </c>
      <c r="E55">
        <v>277.39999999999998</v>
      </c>
      <c r="F55">
        <v>0</v>
      </c>
      <c r="G55">
        <v>0</v>
      </c>
    </row>
    <row r="56" spans="1:7" ht="15" x14ac:dyDescent="0.25">
      <c r="A56" s="282" t="s">
        <v>105</v>
      </c>
      <c r="B56">
        <v>0</v>
      </c>
      <c r="C56">
        <v>0</v>
      </c>
      <c r="D56">
        <v>14.8</v>
      </c>
      <c r="E56">
        <v>6.6</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v>
      </c>
      <c r="C59">
        <v>0</v>
      </c>
      <c r="D59">
        <v>0.2</v>
      </c>
      <c r="E59">
        <v>0</v>
      </c>
      <c r="F59">
        <v>0</v>
      </c>
      <c r="G59">
        <v>0</v>
      </c>
    </row>
    <row r="60" spans="1:7" ht="15" x14ac:dyDescent="0.25">
      <c r="A60" s="282" t="s">
        <v>107</v>
      </c>
      <c r="B60">
        <v>0</v>
      </c>
      <c r="C60">
        <v>60</v>
      </c>
      <c r="D60">
        <v>249.9</v>
      </c>
      <c r="E60">
        <v>63.5</v>
      </c>
      <c r="F60">
        <v>0</v>
      </c>
      <c r="G60">
        <v>0</v>
      </c>
    </row>
    <row r="61" spans="1:7" ht="15" x14ac:dyDescent="0.25">
      <c r="A61" s="282" t="s">
        <v>66</v>
      </c>
    </row>
    <row r="62" spans="1:7" ht="15" x14ac:dyDescent="0.25">
      <c r="A62" s="282" t="s">
        <v>108</v>
      </c>
      <c r="B62">
        <v>1558.4</v>
      </c>
      <c r="C62">
        <v>1198.9000000000001</v>
      </c>
      <c r="D62">
        <v>2476.8000000000002</v>
      </c>
      <c r="E62">
        <v>2507.5</v>
      </c>
      <c r="F62">
        <v>0</v>
      </c>
      <c r="G62">
        <v>0</v>
      </c>
    </row>
    <row r="63" spans="1:7" ht="15" x14ac:dyDescent="0.25">
      <c r="A63" s="282" t="s">
        <v>109</v>
      </c>
      <c r="B63">
        <v>8.4</v>
      </c>
      <c r="C63">
        <v>0</v>
      </c>
      <c r="D63">
        <v>10.9</v>
      </c>
      <c r="E63">
        <v>11.1</v>
      </c>
      <c r="F63">
        <v>0</v>
      </c>
      <c r="G63">
        <v>0</v>
      </c>
    </row>
    <row r="64" spans="1:7" ht="15" x14ac:dyDescent="0.25">
      <c r="A64" s="282" t="s">
        <v>111</v>
      </c>
      <c r="B64">
        <v>74.2</v>
      </c>
      <c r="C64">
        <v>0</v>
      </c>
      <c r="D64">
        <v>92.7</v>
      </c>
      <c r="E64">
        <v>92.8</v>
      </c>
      <c r="F64">
        <v>0</v>
      </c>
      <c r="G64">
        <v>0</v>
      </c>
    </row>
    <row r="65" spans="1:7" ht="15" x14ac:dyDescent="0.25">
      <c r="A65" s="282" t="s">
        <v>112</v>
      </c>
      <c r="B65">
        <v>6.2</v>
      </c>
      <c r="C65">
        <v>2</v>
      </c>
      <c r="D65">
        <v>50.1</v>
      </c>
      <c r="E65">
        <v>74</v>
      </c>
      <c r="F65">
        <v>0</v>
      </c>
      <c r="G65">
        <v>0</v>
      </c>
    </row>
    <row r="66" spans="1:7" ht="15" x14ac:dyDescent="0.25">
      <c r="A66" s="282" t="s">
        <v>113</v>
      </c>
      <c r="B66">
        <v>64.7</v>
      </c>
      <c r="C66">
        <v>49.5</v>
      </c>
      <c r="D66">
        <v>151.30000000000001</v>
      </c>
      <c r="E66">
        <v>139.4</v>
      </c>
      <c r="F66">
        <v>0</v>
      </c>
      <c r="G66">
        <v>0</v>
      </c>
    </row>
    <row r="67" spans="1:7" ht="15" x14ac:dyDescent="0.25">
      <c r="A67" s="282" t="s">
        <v>114</v>
      </c>
      <c r="B67">
        <v>0</v>
      </c>
      <c r="C67">
        <v>4</v>
      </c>
      <c r="D67">
        <v>0</v>
      </c>
      <c r="E67">
        <v>0</v>
      </c>
      <c r="F67">
        <v>0</v>
      </c>
      <c r="G67">
        <v>0</v>
      </c>
    </row>
    <row r="68" spans="1:7" ht="15" x14ac:dyDescent="0.25">
      <c r="A68" s="282" t="s">
        <v>115</v>
      </c>
      <c r="B68">
        <v>0</v>
      </c>
      <c r="C68">
        <v>4</v>
      </c>
      <c r="D68">
        <v>5.5</v>
      </c>
      <c r="E68">
        <v>5.5</v>
      </c>
      <c r="F68">
        <v>0</v>
      </c>
      <c r="G68">
        <v>0</v>
      </c>
    </row>
    <row r="69" spans="1:7" ht="15" x14ac:dyDescent="0.25">
      <c r="A69" s="282" t="s">
        <v>117</v>
      </c>
      <c r="B69">
        <v>1377.5</v>
      </c>
      <c r="C69">
        <v>1121.5999999999999</v>
      </c>
      <c r="D69">
        <v>2034.7</v>
      </c>
      <c r="E69">
        <v>2146.4</v>
      </c>
      <c r="F69">
        <v>0</v>
      </c>
      <c r="G69">
        <v>0</v>
      </c>
    </row>
    <row r="70" spans="1:7" ht="15" x14ac:dyDescent="0.25">
      <c r="A70" s="282" t="s">
        <v>118</v>
      </c>
      <c r="B70">
        <v>12.3</v>
      </c>
      <c r="C70">
        <v>11.8</v>
      </c>
      <c r="D70">
        <v>32.4</v>
      </c>
      <c r="E70">
        <v>16.600000000000001</v>
      </c>
      <c r="F70">
        <v>0</v>
      </c>
      <c r="G70">
        <v>0</v>
      </c>
    </row>
    <row r="71" spans="1:7" ht="15" x14ac:dyDescent="0.25">
      <c r="A71" s="282" t="s">
        <v>119</v>
      </c>
      <c r="B71">
        <v>0</v>
      </c>
      <c r="C71">
        <v>0</v>
      </c>
      <c r="D71">
        <v>72.8</v>
      </c>
      <c r="E71">
        <v>0</v>
      </c>
      <c r="F71">
        <v>0</v>
      </c>
      <c r="G71">
        <v>0</v>
      </c>
    </row>
    <row r="72" spans="1:7" ht="15" x14ac:dyDescent="0.25">
      <c r="A72" s="282" t="s">
        <v>120</v>
      </c>
      <c r="B72">
        <v>0</v>
      </c>
      <c r="C72">
        <v>0</v>
      </c>
      <c r="D72">
        <v>0</v>
      </c>
      <c r="E72" t="s">
        <v>84</v>
      </c>
      <c r="F72">
        <v>0</v>
      </c>
      <c r="G72">
        <v>0</v>
      </c>
    </row>
    <row r="73" spans="1:7" ht="15" x14ac:dyDescent="0.25">
      <c r="A73" s="282" t="s">
        <v>121</v>
      </c>
      <c r="B73">
        <v>15.1</v>
      </c>
      <c r="C73">
        <v>6</v>
      </c>
      <c r="D73">
        <v>26.5</v>
      </c>
      <c r="E73">
        <v>21.8</v>
      </c>
      <c r="F73">
        <v>0</v>
      </c>
      <c r="G73">
        <v>0</v>
      </c>
    </row>
    <row r="74" spans="1:7" ht="15" x14ac:dyDescent="0.25">
      <c r="A74" s="282" t="s">
        <v>62</v>
      </c>
      <c r="B74" t="s">
        <v>63</v>
      </c>
      <c r="C74" t="s">
        <v>64</v>
      </c>
      <c r="D74" t="s">
        <v>63</v>
      </c>
      <c r="E74" t="s">
        <v>63</v>
      </c>
      <c r="F74" t="s">
        <v>63</v>
      </c>
      <c r="G74" t="s">
        <v>65</v>
      </c>
    </row>
    <row r="75" spans="1:7" ht="15" x14ac:dyDescent="0.25">
      <c r="A75" s="282" t="s">
        <v>122</v>
      </c>
      <c r="B75">
        <v>5809.1</v>
      </c>
      <c r="C75">
        <v>7603.8</v>
      </c>
      <c r="D75">
        <v>31367.9</v>
      </c>
      <c r="E75">
        <v>25228.7</v>
      </c>
      <c r="F75">
        <v>51.6</v>
      </c>
      <c r="G75">
        <v>0</v>
      </c>
    </row>
    <row r="76" spans="1:7" ht="15" x14ac:dyDescent="0.25">
      <c r="A76" s="282" t="s">
        <v>123</v>
      </c>
      <c r="B76">
        <v>3713.7</v>
      </c>
      <c r="C76">
        <v>4555.3999999999996</v>
      </c>
      <c r="D76">
        <v>0</v>
      </c>
      <c r="E76">
        <v>0</v>
      </c>
      <c r="F76">
        <v>93</v>
      </c>
      <c r="G76">
        <v>0</v>
      </c>
    </row>
    <row r="77" spans="1:7" ht="15" x14ac:dyDescent="0.25">
      <c r="A77" s="282" t="s">
        <v>62</v>
      </c>
      <c r="B77" t="s">
        <v>63</v>
      </c>
      <c r="C77" t="s">
        <v>64</v>
      </c>
      <c r="D77" t="s">
        <v>63</v>
      </c>
      <c r="E77" t="s">
        <v>63</v>
      </c>
      <c r="F77" t="s">
        <v>63</v>
      </c>
      <c r="G77" t="s">
        <v>65</v>
      </c>
    </row>
    <row r="78" spans="1:7" ht="15" x14ac:dyDescent="0.25">
      <c r="A78" s="282" t="s">
        <v>124</v>
      </c>
      <c r="B78">
        <v>9522.7999999999993</v>
      </c>
      <c r="C78">
        <v>12159.2</v>
      </c>
      <c r="D78">
        <v>31367.9</v>
      </c>
      <c r="E78">
        <v>25228.7</v>
      </c>
      <c r="F78">
        <v>144.6</v>
      </c>
      <c r="G78">
        <v>0</v>
      </c>
    </row>
    <row r="79" spans="1:7" ht="15" x14ac:dyDescent="0.25">
      <c r="A79" s="282" t="s">
        <v>125</v>
      </c>
      <c r="B79" t="s">
        <v>42</v>
      </c>
      <c r="C79" t="s">
        <v>42</v>
      </c>
      <c r="D79">
        <v>2.5</v>
      </c>
      <c r="E79">
        <v>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9532-C533-423F-9C76-4C9CE4EBFB47}">
  <dimension ref="A1:G89"/>
  <sheetViews>
    <sheetView workbookViewId="0">
      <selection activeCell="B7" sqref="B7"/>
    </sheetView>
  </sheetViews>
  <sheetFormatPr defaultRowHeight="13.2" x14ac:dyDescent="0.25"/>
  <cols>
    <col min="1" max="1" width="17.88671875" customWidth="1"/>
    <col min="2" max="2" width="13.88671875" customWidth="1"/>
    <col min="3" max="3" width="12.6640625" customWidth="1"/>
    <col min="4" max="4" width="12.33203125" customWidth="1"/>
    <col min="5" max="6" width="11.5546875" customWidth="1"/>
  </cols>
  <sheetData>
    <row r="1" spans="1:7" ht="15" x14ac:dyDescent="0.25">
      <c r="A1" s="285" t="s">
        <v>47</v>
      </c>
    </row>
    <row r="2" spans="1:7" ht="15" x14ac:dyDescent="0.25">
      <c r="A2" s="285" t="s">
        <v>48</v>
      </c>
    </row>
    <row r="3" spans="1:7" ht="15" x14ac:dyDescent="0.25">
      <c r="A3" s="285" t="s">
        <v>347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224</v>
      </c>
      <c r="C12">
        <v>10</v>
      </c>
      <c r="D12">
        <v>3908.4</v>
      </c>
      <c r="E12">
        <v>4256.8</v>
      </c>
      <c r="F12">
        <v>60</v>
      </c>
      <c r="G12">
        <v>0</v>
      </c>
    </row>
    <row r="13" spans="1:7" ht="15" x14ac:dyDescent="0.25">
      <c r="A13" s="285" t="s">
        <v>253</v>
      </c>
      <c r="B13">
        <v>0</v>
      </c>
      <c r="C13">
        <v>0</v>
      </c>
      <c r="D13">
        <v>11.3</v>
      </c>
      <c r="E13">
        <v>27.7</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1048.2</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454.9</v>
      </c>
      <c r="C33">
        <v>520.70000000000005</v>
      </c>
      <c r="D33">
        <v>1430.7</v>
      </c>
      <c r="E33">
        <v>1337.1</v>
      </c>
      <c r="F33">
        <v>17</v>
      </c>
      <c r="G33">
        <v>0</v>
      </c>
    </row>
    <row r="34" spans="1:7" ht="15" x14ac:dyDescent="0.25">
      <c r="A34" s="285" t="s">
        <v>66</v>
      </c>
    </row>
    <row r="35" spans="1:7" ht="15" x14ac:dyDescent="0.25">
      <c r="A35" s="285" t="s">
        <v>79</v>
      </c>
      <c r="B35">
        <v>330.2</v>
      </c>
      <c r="C35">
        <v>147.9</v>
      </c>
      <c r="D35">
        <v>944.9</v>
      </c>
      <c r="E35">
        <v>1206.7</v>
      </c>
      <c r="F35">
        <v>0</v>
      </c>
      <c r="G35">
        <v>0</v>
      </c>
    </row>
    <row r="36" spans="1:7" ht="15" x14ac:dyDescent="0.25">
      <c r="A36" s="285" t="s">
        <v>66</v>
      </c>
    </row>
    <row r="37" spans="1:7" ht="15" x14ac:dyDescent="0.25">
      <c r="A37" s="285" t="s">
        <v>80</v>
      </c>
      <c r="B37">
        <v>2192.1</v>
      </c>
      <c r="C37">
        <v>1168</v>
      </c>
      <c r="D37">
        <v>26119.9</v>
      </c>
      <c r="E37">
        <v>34803.300000000003</v>
      </c>
      <c r="F37">
        <v>5626</v>
      </c>
      <c r="G37">
        <v>0</v>
      </c>
    </row>
    <row r="38" spans="1:7" ht="15" x14ac:dyDescent="0.25">
      <c r="A38" s="285" t="s">
        <v>66</v>
      </c>
    </row>
    <row r="39" spans="1:7" ht="15" x14ac:dyDescent="0.25">
      <c r="A39" s="285" t="s">
        <v>81</v>
      </c>
      <c r="B39">
        <v>696.5</v>
      </c>
      <c r="C39">
        <v>620.29999999999995</v>
      </c>
      <c r="D39">
        <v>4062.2</v>
      </c>
      <c r="E39">
        <v>6428.8</v>
      </c>
      <c r="F39">
        <v>55</v>
      </c>
      <c r="G39">
        <v>0</v>
      </c>
    </row>
    <row r="40" spans="1:7" ht="15" x14ac:dyDescent="0.25">
      <c r="A40" s="285" t="s">
        <v>83</v>
      </c>
      <c r="B40">
        <v>55</v>
      </c>
      <c r="C40">
        <v>0.5</v>
      </c>
      <c r="D40">
        <v>633.20000000000005</v>
      </c>
      <c r="E40">
        <v>768.5</v>
      </c>
      <c r="F40">
        <v>55</v>
      </c>
      <c r="G40">
        <v>0</v>
      </c>
    </row>
    <row r="41" spans="1:7" ht="15" x14ac:dyDescent="0.25">
      <c r="A41" s="285" t="s">
        <v>85</v>
      </c>
      <c r="B41">
        <v>0</v>
      </c>
      <c r="C41">
        <v>0</v>
      </c>
      <c r="D41">
        <v>0</v>
      </c>
      <c r="E41">
        <v>3</v>
      </c>
      <c r="F41">
        <v>0</v>
      </c>
      <c r="G41">
        <v>0</v>
      </c>
    </row>
    <row r="42" spans="1:7" ht="15" x14ac:dyDescent="0.25">
      <c r="A42" s="285" t="s">
        <v>86</v>
      </c>
      <c r="B42">
        <v>0</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271.60000000000002</v>
      </c>
      <c r="C44">
        <v>308.60000000000002</v>
      </c>
      <c r="D44">
        <v>1016.2</v>
      </c>
      <c r="E44">
        <v>1499.5</v>
      </c>
      <c r="F44">
        <v>0</v>
      </c>
      <c r="G44">
        <v>0</v>
      </c>
    </row>
    <row r="45" spans="1:7" ht="15" x14ac:dyDescent="0.25">
      <c r="A45" s="285" t="s">
        <v>90</v>
      </c>
      <c r="B45">
        <v>0</v>
      </c>
      <c r="C45">
        <v>0</v>
      </c>
      <c r="D45">
        <v>0</v>
      </c>
      <c r="E45">
        <v>45.3</v>
      </c>
      <c r="F45">
        <v>0</v>
      </c>
      <c r="G45">
        <v>0</v>
      </c>
    </row>
    <row r="46" spans="1:7" ht="15" x14ac:dyDescent="0.25">
      <c r="A46" s="285" t="s">
        <v>91</v>
      </c>
      <c r="B46">
        <v>51.3</v>
      </c>
      <c r="C46">
        <v>35.6</v>
      </c>
      <c r="D46">
        <v>396</v>
      </c>
      <c r="E46">
        <v>551.5</v>
      </c>
      <c r="F46">
        <v>0</v>
      </c>
      <c r="G46">
        <v>0</v>
      </c>
    </row>
    <row r="47" spans="1:7" ht="15" x14ac:dyDescent="0.25">
      <c r="A47" s="285" t="s">
        <v>92</v>
      </c>
      <c r="B47">
        <v>10</v>
      </c>
      <c r="C47">
        <v>0</v>
      </c>
      <c r="D47">
        <v>30.3</v>
      </c>
      <c r="E47">
        <v>40.6</v>
      </c>
      <c r="F47">
        <v>0</v>
      </c>
      <c r="G47">
        <v>0</v>
      </c>
    </row>
    <row r="48" spans="1:7" ht="15" x14ac:dyDescent="0.25">
      <c r="A48" s="285" t="s">
        <v>93</v>
      </c>
      <c r="B48">
        <v>58.5</v>
      </c>
      <c r="C48">
        <v>92.7</v>
      </c>
      <c r="D48">
        <v>227.6</v>
      </c>
      <c r="E48">
        <v>314</v>
      </c>
      <c r="F48">
        <v>0</v>
      </c>
      <c r="G48">
        <v>0</v>
      </c>
    </row>
    <row r="49" spans="1:7" ht="15" x14ac:dyDescent="0.25">
      <c r="A49" s="285" t="s">
        <v>94</v>
      </c>
      <c r="B49">
        <v>12.2</v>
      </c>
      <c r="C49">
        <v>3</v>
      </c>
      <c r="D49">
        <v>31</v>
      </c>
      <c r="E49">
        <v>30.4</v>
      </c>
      <c r="F49">
        <v>0</v>
      </c>
      <c r="G49">
        <v>0</v>
      </c>
    </row>
    <row r="50" spans="1:7" ht="15" x14ac:dyDescent="0.25">
      <c r="A50" s="285" t="s">
        <v>95</v>
      </c>
      <c r="B50">
        <v>55</v>
      </c>
      <c r="C50">
        <v>0</v>
      </c>
      <c r="D50">
        <v>585</v>
      </c>
      <c r="E50">
        <v>887.3</v>
      </c>
      <c r="F50">
        <v>0</v>
      </c>
      <c r="G50">
        <v>0</v>
      </c>
    </row>
    <row r="51" spans="1:7" ht="15" x14ac:dyDescent="0.25">
      <c r="A51" s="285" t="s">
        <v>96</v>
      </c>
      <c r="B51">
        <v>17.3</v>
      </c>
      <c r="C51">
        <v>34.299999999999997</v>
      </c>
      <c r="D51">
        <v>34.299999999999997</v>
      </c>
      <c r="E51">
        <v>45.6</v>
      </c>
      <c r="F51">
        <v>0</v>
      </c>
      <c r="G51">
        <v>0</v>
      </c>
    </row>
    <row r="52" spans="1:7" ht="15" x14ac:dyDescent="0.25">
      <c r="A52" s="285" t="s">
        <v>98</v>
      </c>
      <c r="B52">
        <v>40.1</v>
      </c>
      <c r="C52">
        <v>0.1</v>
      </c>
      <c r="D52">
        <v>161.69999999999999</v>
      </c>
      <c r="E52">
        <v>216.4</v>
      </c>
      <c r="F52">
        <v>0</v>
      </c>
      <c r="G52">
        <v>0</v>
      </c>
    </row>
    <row r="53" spans="1:7" ht="15" x14ac:dyDescent="0.25">
      <c r="A53" s="285" t="s">
        <v>99</v>
      </c>
      <c r="B53">
        <v>4.0999999999999996</v>
      </c>
      <c r="C53">
        <v>0.3</v>
      </c>
      <c r="D53">
        <v>2.7</v>
      </c>
      <c r="E53">
        <v>19.899999999999999</v>
      </c>
      <c r="F53">
        <v>0</v>
      </c>
      <c r="G53">
        <v>0</v>
      </c>
    </row>
    <row r="54" spans="1:7" ht="15" x14ac:dyDescent="0.25">
      <c r="A54" s="285" t="s">
        <v>100</v>
      </c>
      <c r="B54">
        <v>17.3</v>
      </c>
      <c r="C54">
        <v>31.6</v>
      </c>
      <c r="D54">
        <v>556.9</v>
      </c>
      <c r="E54">
        <v>1164.5999999999999</v>
      </c>
      <c r="F54">
        <v>0</v>
      </c>
      <c r="G54">
        <v>0</v>
      </c>
    </row>
    <row r="55" spans="1:7" ht="15" x14ac:dyDescent="0.25">
      <c r="A55" s="285" t="s">
        <v>101</v>
      </c>
      <c r="B55">
        <v>104</v>
      </c>
      <c r="C55">
        <v>47.1</v>
      </c>
      <c r="D55">
        <v>384.9</v>
      </c>
      <c r="E55">
        <v>840.5</v>
      </c>
      <c r="F55">
        <v>0</v>
      </c>
      <c r="G55">
        <v>0</v>
      </c>
    </row>
    <row r="56" spans="1:7" ht="15" x14ac:dyDescent="0.25">
      <c r="A56" s="285" t="s">
        <v>66</v>
      </c>
    </row>
    <row r="57" spans="1:7" ht="15" x14ac:dyDescent="0.25">
      <c r="A57" s="285" t="s">
        <v>102</v>
      </c>
      <c r="B57">
        <v>1064.2</v>
      </c>
      <c r="C57">
        <v>108</v>
      </c>
      <c r="D57">
        <v>2941.8</v>
      </c>
      <c r="E57">
        <v>2846.3</v>
      </c>
      <c r="F57">
        <v>189</v>
      </c>
      <c r="G57">
        <v>0</v>
      </c>
    </row>
    <row r="58" spans="1:7" ht="15" x14ac:dyDescent="0.25">
      <c r="A58" s="285" t="s">
        <v>103</v>
      </c>
      <c r="B58">
        <v>126</v>
      </c>
      <c r="C58">
        <v>0</v>
      </c>
      <c r="D58">
        <v>131.1</v>
      </c>
      <c r="E58">
        <v>108</v>
      </c>
      <c r="F58">
        <v>84</v>
      </c>
      <c r="G58">
        <v>0</v>
      </c>
    </row>
    <row r="59" spans="1:7" ht="15" x14ac:dyDescent="0.25">
      <c r="A59" s="285" t="s">
        <v>104</v>
      </c>
      <c r="B59">
        <v>938</v>
      </c>
      <c r="C59">
        <v>108</v>
      </c>
      <c r="D59">
        <v>2490.3000000000002</v>
      </c>
      <c r="E59">
        <v>2444.1999999999998</v>
      </c>
      <c r="F59">
        <v>105</v>
      </c>
      <c r="G59">
        <v>0</v>
      </c>
    </row>
    <row r="60" spans="1:7" ht="15" x14ac:dyDescent="0.25">
      <c r="A60" s="285" t="s">
        <v>257</v>
      </c>
      <c r="B60">
        <v>0.2</v>
      </c>
      <c r="C60">
        <v>0</v>
      </c>
      <c r="D60">
        <v>0.2</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2204.5</v>
      </c>
      <c r="C66">
        <v>1704.1</v>
      </c>
      <c r="D66">
        <v>3692.4</v>
      </c>
      <c r="E66">
        <v>3860.7</v>
      </c>
      <c r="F66">
        <v>178.9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85.5</v>
      </c>
      <c r="C69">
        <v>112</v>
      </c>
      <c r="D69">
        <v>159.1</v>
      </c>
      <c r="E69">
        <v>162.1</v>
      </c>
      <c r="F69">
        <v>0</v>
      </c>
      <c r="G69">
        <v>0</v>
      </c>
    </row>
    <row r="70" spans="1:7" ht="15" x14ac:dyDescent="0.25">
      <c r="A70" s="285" t="s">
        <v>112</v>
      </c>
      <c r="B70">
        <v>17.100000000000001</v>
      </c>
      <c r="C70">
        <v>18.600000000000001</v>
      </c>
      <c r="D70">
        <v>49.9</v>
      </c>
      <c r="E70">
        <v>90</v>
      </c>
      <c r="F70">
        <v>1.4</v>
      </c>
      <c r="G70">
        <v>0</v>
      </c>
    </row>
    <row r="71" spans="1:7" ht="15" x14ac:dyDescent="0.25">
      <c r="A71" s="285" t="s">
        <v>259</v>
      </c>
      <c r="B71">
        <v>0</v>
      </c>
      <c r="C71">
        <v>0</v>
      </c>
      <c r="D71">
        <v>7.7</v>
      </c>
      <c r="E71">
        <v>9.8000000000000007</v>
      </c>
      <c r="F71">
        <v>0</v>
      </c>
      <c r="G71">
        <v>0</v>
      </c>
    </row>
    <row r="72" spans="1:7" ht="15" x14ac:dyDescent="0.25">
      <c r="A72" s="285" t="s">
        <v>113</v>
      </c>
      <c r="B72">
        <v>91.8</v>
      </c>
      <c r="C72">
        <v>44.5</v>
      </c>
      <c r="D72">
        <v>229.7</v>
      </c>
      <c r="E72">
        <v>273.60000000000002</v>
      </c>
      <c r="F72">
        <v>0</v>
      </c>
      <c r="G72">
        <v>0</v>
      </c>
    </row>
    <row r="73" spans="1:7" ht="15" x14ac:dyDescent="0.25">
      <c r="A73" s="285" t="s">
        <v>114</v>
      </c>
      <c r="B73">
        <v>29.6</v>
      </c>
      <c r="C73">
        <v>8</v>
      </c>
      <c r="D73">
        <v>12</v>
      </c>
      <c r="E73">
        <v>11.3</v>
      </c>
      <c r="F73">
        <v>0</v>
      </c>
      <c r="G73">
        <v>0</v>
      </c>
    </row>
    <row r="74" spans="1:7" ht="15" x14ac:dyDescent="0.25">
      <c r="A74" s="285" t="s">
        <v>115</v>
      </c>
      <c r="B74">
        <v>9</v>
      </c>
      <c r="C74">
        <v>6.4</v>
      </c>
      <c r="D74">
        <v>23.2</v>
      </c>
      <c r="E74">
        <v>11.6</v>
      </c>
      <c r="F74">
        <v>0</v>
      </c>
      <c r="G74">
        <v>0</v>
      </c>
    </row>
    <row r="75" spans="1:7" ht="15" x14ac:dyDescent="0.25">
      <c r="A75" s="285" t="s">
        <v>116</v>
      </c>
      <c r="B75">
        <v>6.8</v>
      </c>
      <c r="C75">
        <v>3.3</v>
      </c>
      <c r="D75">
        <v>1.3</v>
      </c>
      <c r="E75">
        <v>4.4000000000000004</v>
      </c>
      <c r="F75">
        <v>0</v>
      </c>
      <c r="G75">
        <v>0</v>
      </c>
    </row>
    <row r="76" spans="1:7" ht="15" x14ac:dyDescent="0.25">
      <c r="A76" s="285" t="s">
        <v>117</v>
      </c>
      <c r="B76">
        <v>1866.5</v>
      </c>
      <c r="C76">
        <v>1477.5</v>
      </c>
      <c r="D76">
        <v>3014.6</v>
      </c>
      <c r="E76">
        <v>3067.5</v>
      </c>
      <c r="F76">
        <v>177.5</v>
      </c>
      <c r="G76">
        <v>0</v>
      </c>
    </row>
    <row r="77" spans="1:7" ht="15" x14ac:dyDescent="0.25">
      <c r="A77" s="285" t="s">
        <v>331</v>
      </c>
      <c r="B77">
        <v>0</v>
      </c>
      <c r="C77">
        <v>0.5</v>
      </c>
      <c r="D77">
        <v>0</v>
      </c>
      <c r="E77">
        <v>0</v>
      </c>
      <c r="F77">
        <v>0</v>
      </c>
      <c r="G77">
        <v>0</v>
      </c>
    </row>
    <row r="78" spans="1:7" ht="15" x14ac:dyDescent="0.25">
      <c r="A78" s="285" t="s">
        <v>118</v>
      </c>
      <c r="B78">
        <v>18</v>
      </c>
      <c r="C78">
        <v>23.8</v>
      </c>
      <c r="D78">
        <v>17.399999999999999</v>
      </c>
      <c r="E78">
        <v>10</v>
      </c>
      <c r="F78">
        <v>0</v>
      </c>
      <c r="G78">
        <v>0</v>
      </c>
    </row>
    <row r="79" spans="1:7" ht="15" x14ac:dyDescent="0.25">
      <c r="A79" s="285" t="s">
        <v>119</v>
      </c>
      <c r="B79">
        <v>56</v>
      </c>
      <c r="C79">
        <v>0</v>
      </c>
      <c r="D79">
        <v>99.8</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11.5</v>
      </c>
      <c r="C81">
        <v>5.5</v>
      </c>
      <c r="D81">
        <v>63.3</v>
      </c>
      <c r="E81">
        <v>14.7</v>
      </c>
      <c r="F81">
        <v>0</v>
      </c>
      <c r="G81">
        <v>0</v>
      </c>
    </row>
    <row r="82" spans="1:7" ht="15" x14ac:dyDescent="0.25">
      <c r="A82" s="285" t="s">
        <v>62</v>
      </c>
      <c r="B82" t="s">
        <v>63</v>
      </c>
      <c r="C82" t="s">
        <v>64</v>
      </c>
      <c r="D82" t="s">
        <v>63</v>
      </c>
      <c r="E82" t="s">
        <v>63</v>
      </c>
      <c r="F82" t="s">
        <v>63</v>
      </c>
      <c r="G82" t="s">
        <v>65</v>
      </c>
    </row>
    <row r="83" spans="1:7" ht="15" x14ac:dyDescent="0.25">
      <c r="A83" s="285" t="s">
        <v>122</v>
      </c>
      <c r="B83">
        <v>7166.4</v>
      </c>
      <c r="C83">
        <v>4303.8999999999996</v>
      </c>
      <c r="D83">
        <v>43544.9</v>
      </c>
      <c r="E83">
        <v>54739.7</v>
      </c>
      <c r="F83">
        <v>6156.8</v>
      </c>
      <c r="G83">
        <v>0</v>
      </c>
    </row>
    <row r="84" spans="1:7" ht="15" x14ac:dyDescent="0.25">
      <c r="A84" s="285" t="s">
        <v>123</v>
      </c>
      <c r="B84">
        <v>4630.7</v>
      </c>
      <c r="C84">
        <v>1721</v>
      </c>
      <c r="D84">
        <v>0</v>
      </c>
      <c r="E84">
        <v>0</v>
      </c>
      <c r="F84">
        <v>2008</v>
      </c>
      <c r="G84">
        <v>0</v>
      </c>
    </row>
    <row r="85" spans="1:7" ht="15" x14ac:dyDescent="0.25">
      <c r="A85" s="285" t="s">
        <v>62</v>
      </c>
      <c r="B85" t="s">
        <v>63</v>
      </c>
      <c r="C85" t="s">
        <v>64</v>
      </c>
      <c r="D85" t="s">
        <v>63</v>
      </c>
      <c r="E85" t="s">
        <v>63</v>
      </c>
      <c r="F85" t="s">
        <v>63</v>
      </c>
      <c r="G85" t="s">
        <v>65</v>
      </c>
    </row>
    <row r="86" spans="1:7" ht="15" x14ac:dyDescent="0.25">
      <c r="A86" s="285" t="s">
        <v>124</v>
      </c>
      <c r="B86">
        <v>11797.1</v>
      </c>
      <c r="C86">
        <v>6024.9</v>
      </c>
      <c r="D86">
        <v>43544.9</v>
      </c>
      <c r="E86">
        <v>54739.7</v>
      </c>
      <c r="F86">
        <v>8164.8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A417-4480-4A69-BB07-4C6BF58E914B}">
  <dimension ref="A1:G89"/>
  <sheetViews>
    <sheetView workbookViewId="0">
      <selection activeCell="B59" sqref="B59"/>
    </sheetView>
  </sheetViews>
  <sheetFormatPr defaultRowHeight="13.2" x14ac:dyDescent="0.25"/>
  <cols>
    <col min="1" max="1" width="19.88671875" customWidth="1"/>
    <col min="2" max="2" width="13" customWidth="1"/>
    <col min="3" max="3" width="11.109375" customWidth="1"/>
    <col min="4" max="4" width="13.44140625" customWidth="1"/>
    <col min="5" max="5" width="12.109375" customWidth="1"/>
    <col min="6" max="6" width="14.88671875" customWidth="1"/>
  </cols>
  <sheetData>
    <row r="1" spans="1:7" ht="15" x14ac:dyDescent="0.25">
      <c r="A1" s="285" t="s">
        <v>47</v>
      </c>
    </row>
    <row r="2" spans="1:7" ht="15" x14ac:dyDescent="0.25">
      <c r="A2" s="285" t="s">
        <v>48</v>
      </c>
    </row>
    <row r="3" spans="1:7" ht="15" x14ac:dyDescent="0.25">
      <c r="A3" s="285" t="s">
        <v>348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224</v>
      </c>
      <c r="C12">
        <v>10</v>
      </c>
      <c r="D12">
        <v>3852.4</v>
      </c>
      <c r="E12">
        <v>4229</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992.1</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433.2</v>
      </c>
      <c r="C33">
        <v>567.20000000000005</v>
      </c>
      <c r="D33">
        <v>1396.8</v>
      </c>
      <c r="E33">
        <v>1246.5</v>
      </c>
      <c r="F33">
        <v>17</v>
      </c>
      <c r="G33">
        <v>0</v>
      </c>
    </row>
    <row r="34" spans="1:7" ht="15" x14ac:dyDescent="0.25">
      <c r="A34" s="285" t="s">
        <v>66</v>
      </c>
    </row>
    <row r="35" spans="1:7" ht="15" x14ac:dyDescent="0.25">
      <c r="A35" s="285" t="s">
        <v>79</v>
      </c>
      <c r="B35">
        <v>312.10000000000002</v>
      </c>
      <c r="C35">
        <v>158.30000000000001</v>
      </c>
      <c r="D35">
        <v>930.5</v>
      </c>
      <c r="E35">
        <v>1182.7</v>
      </c>
      <c r="F35">
        <v>0</v>
      </c>
      <c r="G35">
        <v>0</v>
      </c>
    </row>
    <row r="36" spans="1:7" ht="15" x14ac:dyDescent="0.25">
      <c r="A36" s="285" t="s">
        <v>66</v>
      </c>
    </row>
    <row r="37" spans="1:7" ht="15" x14ac:dyDescent="0.25">
      <c r="A37" s="285" t="s">
        <v>80</v>
      </c>
      <c r="B37">
        <v>1930.8</v>
      </c>
      <c r="C37">
        <v>1123</v>
      </c>
      <c r="D37">
        <v>25788</v>
      </c>
      <c r="E37">
        <v>34724.300000000003</v>
      </c>
      <c r="F37">
        <v>5626</v>
      </c>
      <c r="G37">
        <v>0</v>
      </c>
    </row>
    <row r="38" spans="1:7" ht="15" x14ac:dyDescent="0.25">
      <c r="A38" s="285" t="s">
        <v>66</v>
      </c>
    </row>
    <row r="39" spans="1:7" ht="15" x14ac:dyDescent="0.25">
      <c r="A39" s="285" t="s">
        <v>81</v>
      </c>
      <c r="B39">
        <v>756.9</v>
      </c>
      <c r="C39">
        <v>657.2</v>
      </c>
      <c r="D39">
        <v>3968.1</v>
      </c>
      <c r="E39">
        <v>6372.5</v>
      </c>
      <c r="F39">
        <v>55</v>
      </c>
      <c r="G39">
        <v>0</v>
      </c>
    </row>
    <row r="40" spans="1:7" ht="15" x14ac:dyDescent="0.25">
      <c r="A40" s="285" t="s">
        <v>83</v>
      </c>
      <c r="B40">
        <v>55</v>
      </c>
      <c r="C40">
        <v>0.5</v>
      </c>
      <c r="D40">
        <v>633.20000000000005</v>
      </c>
      <c r="E40">
        <v>768.5</v>
      </c>
      <c r="F40">
        <v>55</v>
      </c>
      <c r="G40">
        <v>0</v>
      </c>
    </row>
    <row r="41" spans="1:7" ht="15" x14ac:dyDescent="0.25">
      <c r="A41" s="285" t="s">
        <v>85</v>
      </c>
      <c r="B41">
        <v>0</v>
      </c>
      <c r="C41">
        <v>0</v>
      </c>
      <c r="D41">
        <v>0</v>
      </c>
      <c r="E41">
        <v>3</v>
      </c>
      <c r="F41">
        <v>0</v>
      </c>
      <c r="G41">
        <v>0</v>
      </c>
    </row>
    <row r="42" spans="1:7" ht="15" x14ac:dyDescent="0.25">
      <c r="A42" s="285" t="s">
        <v>86</v>
      </c>
      <c r="B42">
        <v>0</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264.89999999999998</v>
      </c>
      <c r="C44">
        <v>316.5</v>
      </c>
      <c r="D44">
        <v>1002.7</v>
      </c>
      <c r="E44">
        <v>1482.2</v>
      </c>
      <c r="F44">
        <v>0</v>
      </c>
      <c r="G44">
        <v>0</v>
      </c>
    </row>
    <row r="45" spans="1:7" ht="15" x14ac:dyDescent="0.25">
      <c r="A45" s="285" t="s">
        <v>90</v>
      </c>
      <c r="B45">
        <v>0</v>
      </c>
      <c r="C45">
        <v>0</v>
      </c>
      <c r="D45">
        <v>0</v>
      </c>
      <c r="E45">
        <v>45.3</v>
      </c>
      <c r="F45">
        <v>0</v>
      </c>
      <c r="G45">
        <v>0</v>
      </c>
    </row>
    <row r="46" spans="1:7" ht="15" x14ac:dyDescent="0.25">
      <c r="A46" s="285" t="s">
        <v>91</v>
      </c>
      <c r="B46">
        <v>51.1</v>
      </c>
      <c r="C46">
        <v>39</v>
      </c>
      <c r="D46">
        <v>395.8</v>
      </c>
      <c r="E46">
        <v>548.1</v>
      </c>
      <c r="F46">
        <v>0</v>
      </c>
      <c r="G46">
        <v>0</v>
      </c>
    </row>
    <row r="47" spans="1:7" ht="15" x14ac:dyDescent="0.25">
      <c r="A47" s="285" t="s">
        <v>92</v>
      </c>
      <c r="B47">
        <v>10</v>
      </c>
      <c r="C47">
        <v>0</v>
      </c>
      <c r="D47">
        <v>30.3</v>
      </c>
      <c r="E47">
        <v>40.6</v>
      </c>
      <c r="F47">
        <v>0</v>
      </c>
      <c r="G47">
        <v>0</v>
      </c>
    </row>
    <row r="48" spans="1:7" ht="15" x14ac:dyDescent="0.25">
      <c r="A48" s="285" t="s">
        <v>93</v>
      </c>
      <c r="B48">
        <v>69</v>
      </c>
      <c r="C48">
        <v>108.1</v>
      </c>
      <c r="D48">
        <v>216.8</v>
      </c>
      <c r="E48">
        <v>296.60000000000002</v>
      </c>
      <c r="F48">
        <v>0</v>
      </c>
      <c r="G48">
        <v>0</v>
      </c>
    </row>
    <row r="49" spans="1:7" ht="15" x14ac:dyDescent="0.25">
      <c r="A49" s="285" t="s">
        <v>94</v>
      </c>
      <c r="B49">
        <v>12.2</v>
      </c>
      <c r="C49">
        <v>0</v>
      </c>
      <c r="D49">
        <v>31</v>
      </c>
      <c r="E49">
        <v>30.4</v>
      </c>
      <c r="F49">
        <v>0</v>
      </c>
      <c r="G49">
        <v>0</v>
      </c>
    </row>
    <row r="50" spans="1:7" ht="15" x14ac:dyDescent="0.25">
      <c r="A50" s="285" t="s">
        <v>95</v>
      </c>
      <c r="B50">
        <v>55</v>
      </c>
      <c r="C50">
        <v>0</v>
      </c>
      <c r="D50">
        <v>585</v>
      </c>
      <c r="E50">
        <v>887.3</v>
      </c>
      <c r="F50">
        <v>0</v>
      </c>
      <c r="G50">
        <v>0</v>
      </c>
    </row>
    <row r="51" spans="1:7" ht="15" x14ac:dyDescent="0.25">
      <c r="A51" s="285" t="s">
        <v>96</v>
      </c>
      <c r="B51">
        <v>17.100000000000001</v>
      </c>
      <c r="C51">
        <v>35.1</v>
      </c>
      <c r="D51">
        <v>33.799999999999997</v>
      </c>
      <c r="E51">
        <v>44.5</v>
      </c>
      <c r="F51">
        <v>0</v>
      </c>
      <c r="G51">
        <v>0</v>
      </c>
    </row>
    <row r="52" spans="1:7" ht="15" x14ac:dyDescent="0.25">
      <c r="A52" s="285" t="s">
        <v>98</v>
      </c>
      <c r="B52">
        <v>40.1</v>
      </c>
      <c r="C52">
        <v>0.1</v>
      </c>
      <c r="D52">
        <v>161.69999999999999</v>
      </c>
      <c r="E52">
        <v>216.4</v>
      </c>
      <c r="F52">
        <v>0</v>
      </c>
      <c r="G52">
        <v>0</v>
      </c>
    </row>
    <row r="53" spans="1:7" ht="15" x14ac:dyDescent="0.25">
      <c r="A53" s="285" t="s">
        <v>99</v>
      </c>
      <c r="B53">
        <v>4.0999999999999996</v>
      </c>
      <c r="C53">
        <v>0.3</v>
      </c>
      <c r="D53">
        <v>2.7</v>
      </c>
      <c r="E53">
        <v>19.899999999999999</v>
      </c>
      <c r="F53">
        <v>0</v>
      </c>
      <c r="G53">
        <v>0</v>
      </c>
    </row>
    <row r="54" spans="1:7" ht="15" x14ac:dyDescent="0.25">
      <c r="A54" s="285" t="s">
        <v>100</v>
      </c>
      <c r="B54">
        <v>19.8</v>
      </c>
      <c r="C54">
        <v>39.9</v>
      </c>
      <c r="D54">
        <v>553.5</v>
      </c>
      <c r="E54">
        <v>1155.5999999999999</v>
      </c>
      <c r="F54">
        <v>0</v>
      </c>
      <c r="G54">
        <v>0</v>
      </c>
    </row>
    <row r="55" spans="1:7" ht="15" x14ac:dyDescent="0.25">
      <c r="A55" s="285" t="s">
        <v>101</v>
      </c>
      <c r="B55">
        <v>158.5</v>
      </c>
      <c r="C55">
        <v>51.1</v>
      </c>
      <c r="D55">
        <v>319.3</v>
      </c>
      <c r="E55">
        <v>832.5</v>
      </c>
      <c r="F55">
        <v>0</v>
      </c>
      <c r="G55">
        <v>0</v>
      </c>
    </row>
    <row r="56" spans="1:7" ht="15" x14ac:dyDescent="0.25">
      <c r="A56" s="285" t="s">
        <v>66</v>
      </c>
    </row>
    <row r="57" spans="1:7" ht="15" x14ac:dyDescent="0.25">
      <c r="A57" s="285" t="s">
        <v>102</v>
      </c>
      <c r="B57">
        <v>1119.2</v>
      </c>
      <c r="C57">
        <v>108</v>
      </c>
      <c r="D57">
        <v>2884.7</v>
      </c>
      <c r="E57">
        <v>2797</v>
      </c>
      <c r="F57">
        <v>189</v>
      </c>
      <c r="G57">
        <v>0</v>
      </c>
    </row>
    <row r="58" spans="1:7" ht="15" x14ac:dyDescent="0.25">
      <c r="A58" s="285" t="s">
        <v>103</v>
      </c>
      <c r="B58">
        <v>126</v>
      </c>
      <c r="C58">
        <v>0</v>
      </c>
      <c r="D58">
        <v>131.1</v>
      </c>
      <c r="E58">
        <v>108</v>
      </c>
      <c r="F58">
        <v>84</v>
      </c>
      <c r="G58">
        <v>0</v>
      </c>
    </row>
    <row r="59" spans="1:7" ht="15" x14ac:dyDescent="0.25">
      <c r="A59" s="285" t="s">
        <v>104</v>
      </c>
      <c r="B59">
        <v>993</v>
      </c>
      <c r="C59">
        <v>108</v>
      </c>
      <c r="D59">
        <v>2433.1999999999998</v>
      </c>
      <c r="E59">
        <v>2394.9</v>
      </c>
      <c r="F59">
        <v>105</v>
      </c>
      <c r="G59">
        <v>0</v>
      </c>
    </row>
    <row r="60" spans="1:7" ht="15" x14ac:dyDescent="0.25">
      <c r="A60" s="285" t="s">
        <v>257</v>
      </c>
      <c r="B60">
        <v>0.2</v>
      </c>
      <c r="C60">
        <v>0</v>
      </c>
      <c r="D60">
        <v>0.2</v>
      </c>
      <c r="E60" t="s">
        <v>84</v>
      </c>
      <c r="F60">
        <v>0</v>
      </c>
      <c r="G60">
        <v>0</v>
      </c>
    </row>
    <row r="61" spans="1:7" ht="15" x14ac:dyDescent="0.25">
      <c r="A61" s="285" t="s">
        <v>105</v>
      </c>
      <c r="B61">
        <v>0</v>
      </c>
      <c r="C61">
        <v>0</v>
      </c>
      <c r="D61">
        <v>46.4</v>
      </c>
      <c r="E61">
        <v>17.2</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2275.1999999999998</v>
      </c>
      <c r="C66">
        <v>1793.8</v>
      </c>
      <c r="D66">
        <v>3609.5</v>
      </c>
      <c r="E66">
        <v>3726.9</v>
      </c>
      <c r="F66">
        <v>124.9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85.5</v>
      </c>
      <c r="C69">
        <v>130</v>
      </c>
      <c r="D69">
        <v>159.1</v>
      </c>
      <c r="E69">
        <v>142.30000000000001</v>
      </c>
      <c r="F69">
        <v>0</v>
      </c>
      <c r="G69">
        <v>0</v>
      </c>
    </row>
    <row r="70" spans="1:7" ht="15" x14ac:dyDescent="0.25">
      <c r="A70" s="285" t="s">
        <v>112</v>
      </c>
      <c r="B70">
        <v>20</v>
      </c>
      <c r="C70">
        <v>9.1999999999999993</v>
      </c>
      <c r="D70">
        <v>47</v>
      </c>
      <c r="E70">
        <v>88</v>
      </c>
      <c r="F70">
        <v>1.4</v>
      </c>
      <c r="G70">
        <v>0</v>
      </c>
    </row>
    <row r="71" spans="1:7" ht="15" x14ac:dyDescent="0.25">
      <c r="A71" s="285" t="s">
        <v>259</v>
      </c>
      <c r="B71">
        <v>0</v>
      </c>
      <c r="C71">
        <v>0</v>
      </c>
      <c r="D71">
        <v>7.7</v>
      </c>
      <c r="E71">
        <v>9.8000000000000007</v>
      </c>
      <c r="F71">
        <v>0</v>
      </c>
      <c r="G71">
        <v>0</v>
      </c>
    </row>
    <row r="72" spans="1:7" ht="15" x14ac:dyDescent="0.25">
      <c r="A72" s="285" t="s">
        <v>113</v>
      </c>
      <c r="B72">
        <v>96.8</v>
      </c>
      <c r="C72">
        <v>47</v>
      </c>
      <c r="D72">
        <v>213</v>
      </c>
      <c r="E72">
        <v>251.4</v>
      </c>
      <c r="F72">
        <v>0</v>
      </c>
      <c r="G72">
        <v>0</v>
      </c>
    </row>
    <row r="73" spans="1:7" ht="15" x14ac:dyDescent="0.25">
      <c r="A73" s="285" t="s">
        <v>114</v>
      </c>
      <c r="B73">
        <v>29.6</v>
      </c>
      <c r="C73">
        <v>8</v>
      </c>
      <c r="D73">
        <v>12</v>
      </c>
      <c r="E73">
        <v>11.3</v>
      </c>
      <c r="F73">
        <v>0</v>
      </c>
      <c r="G73">
        <v>0</v>
      </c>
    </row>
    <row r="74" spans="1:7" ht="15" x14ac:dyDescent="0.25">
      <c r="A74" s="285" t="s">
        <v>115</v>
      </c>
      <c r="B74">
        <v>9</v>
      </c>
      <c r="C74">
        <v>2.8</v>
      </c>
      <c r="D74">
        <v>23.2</v>
      </c>
      <c r="E74">
        <v>11.6</v>
      </c>
      <c r="F74">
        <v>0</v>
      </c>
      <c r="G74">
        <v>0</v>
      </c>
    </row>
    <row r="75" spans="1:7" ht="15" x14ac:dyDescent="0.25">
      <c r="A75" s="285" t="s">
        <v>116</v>
      </c>
      <c r="B75">
        <v>6.8</v>
      </c>
      <c r="C75">
        <v>3.3</v>
      </c>
      <c r="D75">
        <v>1.3</v>
      </c>
      <c r="E75">
        <v>4.4000000000000004</v>
      </c>
      <c r="F75">
        <v>0</v>
      </c>
      <c r="G75">
        <v>0</v>
      </c>
    </row>
    <row r="76" spans="1:7" ht="15" x14ac:dyDescent="0.25">
      <c r="A76" s="285" t="s">
        <v>117</v>
      </c>
      <c r="B76">
        <v>1929.3</v>
      </c>
      <c r="C76">
        <v>1570.8</v>
      </c>
      <c r="D76">
        <v>2951.3</v>
      </c>
      <c r="E76">
        <v>2977.9</v>
      </c>
      <c r="F76">
        <v>123.5</v>
      </c>
      <c r="G76">
        <v>0</v>
      </c>
    </row>
    <row r="77" spans="1:7" ht="15" x14ac:dyDescent="0.25">
      <c r="A77" s="285" t="s">
        <v>331</v>
      </c>
      <c r="B77">
        <v>0</v>
      </c>
      <c r="C77">
        <v>0.5</v>
      </c>
      <c r="D77">
        <v>0</v>
      </c>
      <c r="E77">
        <v>0</v>
      </c>
      <c r="F77">
        <v>0</v>
      </c>
      <c r="G77">
        <v>0</v>
      </c>
    </row>
    <row r="78" spans="1:7" ht="15" x14ac:dyDescent="0.25">
      <c r="A78" s="285" t="s">
        <v>118</v>
      </c>
      <c r="B78">
        <v>18</v>
      </c>
      <c r="C78">
        <v>18.3</v>
      </c>
      <c r="D78">
        <v>17.399999999999999</v>
      </c>
      <c r="E78">
        <v>10</v>
      </c>
      <c r="F78">
        <v>0</v>
      </c>
      <c r="G78">
        <v>0</v>
      </c>
    </row>
    <row r="79" spans="1:7" ht="15" x14ac:dyDescent="0.25">
      <c r="A79" s="285" t="s">
        <v>119</v>
      </c>
      <c r="B79">
        <v>56</v>
      </c>
      <c r="C79">
        <v>0</v>
      </c>
      <c r="D79">
        <v>99.8</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11.5</v>
      </c>
      <c r="C81">
        <v>0</v>
      </c>
      <c r="D81">
        <v>63.3</v>
      </c>
      <c r="E81">
        <v>14.7</v>
      </c>
      <c r="F81">
        <v>0</v>
      </c>
      <c r="G81">
        <v>0</v>
      </c>
    </row>
    <row r="82" spans="1:7" ht="15" x14ac:dyDescent="0.25">
      <c r="A82" s="285" t="s">
        <v>62</v>
      </c>
      <c r="B82" t="s">
        <v>63</v>
      </c>
      <c r="C82" t="s">
        <v>64</v>
      </c>
      <c r="D82" t="s">
        <v>63</v>
      </c>
      <c r="E82" t="s">
        <v>63</v>
      </c>
      <c r="F82" t="s">
        <v>63</v>
      </c>
      <c r="G82" t="s">
        <v>65</v>
      </c>
    </row>
    <row r="83" spans="1:7" ht="15" x14ac:dyDescent="0.25">
      <c r="A83" s="285" t="s">
        <v>122</v>
      </c>
      <c r="B83">
        <v>7051.4</v>
      </c>
      <c r="C83">
        <v>4442.6000000000004</v>
      </c>
      <c r="D83">
        <v>42874.7</v>
      </c>
      <c r="E83">
        <v>54278.8</v>
      </c>
      <c r="F83">
        <v>6102.8</v>
      </c>
      <c r="G83">
        <v>0</v>
      </c>
    </row>
    <row r="84" spans="1:7" ht="15" x14ac:dyDescent="0.25">
      <c r="A84" s="285" t="s">
        <v>123</v>
      </c>
      <c r="B84">
        <v>4110.1000000000004</v>
      </c>
      <c r="C84">
        <v>1937.5</v>
      </c>
      <c r="D84">
        <v>0</v>
      </c>
      <c r="E84">
        <v>0</v>
      </c>
      <c r="F84">
        <v>2008</v>
      </c>
      <c r="G84">
        <v>0</v>
      </c>
    </row>
    <row r="85" spans="1:7" ht="15" x14ac:dyDescent="0.25">
      <c r="A85" s="285" t="s">
        <v>62</v>
      </c>
      <c r="B85" t="s">
        <v>63</v>
      </c>
      <c r="C85" t="s">
        <v>64</v>
      </c>
      <c r="D85" t="s">
        <v>63</v>
      </c>
      <c r="E85" t="s">
        <v>63</v>
      </c>
      <c r="F85" t="s">
        <v>63</v>
      </c>
      <c r="G85" t="s">
        <v>65</v>
      </c>
    </row>
    <row r="86" spans="1:7" ht="15" x14ac:dyDescent="0.25">
      <c r="A86" s="285" t="s">
        <v>124</v>
      </c>
      <c r="B86">
        <v>11161.5</v>
      </c>
      <c r="C86">
        <v>6380.1</v>
      </c>
      <c r="D86">
        <v>42874.7</v>
      </c>
      <c r="E86">
        <v>54278.8</v>
      </c>
      <c r="F86">
        <v>8110.8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5C94F-EEAE-4E77-8DB4-DDD07D09A2D8}">
  <dimension ref="A1:G89"/>
  <sheetViews>
    <sheetView workbookViewId="0">
      <selection activeCell="B7" sqref="B7"/>
    </sheetView>
  </sheetViews>
  <sheetFormatPr defaultRowHeight="13.2" x14ac:dyDescent="0.25"/>
  <cols>
    <col min="1" max="1" width="18.6640625" customWidth="1"/>
    <col min="2" max="2" width="12.44140625" customWidth="1"/>
    <col min="3" max="3" width="14.109375" customWidth="1"/>
    <col min="4" max="4" width="12.6640625" customWidth="1"/>
    <col min="5" max="5" width="14.33203125" customWidth="1"/>
    <col min="6" max="6" width="12.44140625" customWidth="1"/>
  </cols>
  <sheetData>
    <row r="1" spans="1:7" ht="15" x14ac:dyDescent="0.25">
      <c r="A1" s="285" t="s">
        <v>47</v>
      </c>
    </row>
    <row r="2" spans="1:7" ht="15" x14ac:dyDescent="0.25">
      <c r="A2" s="285" t="s">
        <v>48</v>
      </c>
    </row>
    <row r="3" spans="1:7" ht="15" x14ac:dyDescent="0.25">
      <c r="A3" s="285" t="s">
        <v>349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224</v>
      </c>
      <c r="C12">
        <v>10</v>
      </c>
      <c r="D12">
        <v>3852.4</v>
      </c>
      <c r="E12">
        <v>4229</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992.1</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25</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25</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437.6</v>
      </c>
      <c r="C33">
        <v>592.79999999999995</v>
      </c>
      <c r="D33">
        <v>1380.2</v>
      </c>
      <c r="E33">
        <v>1211.3</v>
      </c>
      <c r="F33">
        <v>17</v>
      </c>
      <c r="G33">
        <v>0</v>
      </c>
    </row>
    <row r="34" spans="1:7" ht="15" x14ac:dyDescent="0.25">
      <c r="A34" s="285" t="s">
        <v>66</v>
      </c>
    </row>
    <row r="35" spans="1:7" ht="15" x14ac:dyDescent="0.25">
      <c r="A35" s="285" t="s">
        <v>79</v>
      </c>
      <c r="B35">
        <v>297.2</v>
      </c>
      <c r="C35">
        <v>184</v>
      </c>
      <c r="D35">
        <v>915.4</v>
      </c>
      <c r="E35">
        <v>1154.0999999999999</v>
      </c>
      <c r="F35">
        <v>0</v>
      </c>
      <c r="G35">
        <v>0</v>
      </c>
    </row>
    <row r="36" spans="1:7" ht="15" x14ac:dyDescent="0.25">
      <c r="A36" s="285" t="s">
        <v>66</v>
      </c>
    </row>
    <row r="37" spans="1:7" ht="15" x14ac:dyDescent="0.25">
      <c r="A37" s="285" t="s">
        <v>80</v>
      </c>
      <c r="B37">
        <v>2060</v>
      </c>
      <c r="C37">
        <v>1135.9000000000001</v>
      </c>
      <c r="D37">
        <v>25626.3</v>
      </c>
      <c r="E37">
        <v>34710.699999999997</v>
      </c>
      <c r="F37">
        <v>5639</v>
      </c>
      <c r="G37">
        <v>0</v>
      </c>
    </row>
    <row r="38" spans="1:7" ht="15" x14ac:dyDescent="0.25">
      <c r="A38" s="285" t="s">
        <v>66</v>
      </c>
    </row>
    <row r="39" spans="1:7" ht="15" x14ac:dyDescent="0.25">
      <c r="A39" s="285" t="s">
        <v>81</v>
      </c>
      <c r="B39">
        <v>776.1</v>
      </c>
      <c r="C39">
        <v>683.8</v>
      </c>
      <c r="D39">
        <v>3868.4</v>
      </c>
      <c r="E39">
        <v>6269.2</v>
      </c>
      <c r="F39">
        <v>55</v>
      </c>
      <c r="G39">
        <v>0</v>
      </c>
    </row>
    <row r="40" spans="1:7" ht="15" x14ac:dyDescent="0.25">
      <c r="A40" s="285" t="s">
        <v>83</v>
      </c>
      <c r="B40">
        <v>55</v>
      </c>
      <c r="C40">
        <v>0.5</v>
      </c>
      <c r="D40">
        <v>633.20000000000005</v>
      </c>
      <c r="E40">
        <v>768.5</v>
      </c>
      <c r="F40">
        <v>55</v>
      </c>
      <c r="G40">
        <v>0</v>
      </c>
    </row>
    <row r="41" spans="1:7" ht="15" x14ac:dyDescent="0.25">
      <c r="A41" s="285" t="s">
        <v>85</v>
      </c>
      <c r="B41">
        <v>0</v>
      </c>
      <c r="C41">
        <v>0</v>
      </c>
      <c r="D41">
        <v>0</v>
      </c>
      <c r="E41">
        <v>3</v>
      </c>
      <c r="F41">
        <v>0</v>
      </c>
      <c r="G41">
        <v>0</v>
      </c>
    </row>
    <row r="42" spans="1:7" ht="15" x14ac:dyDescent="0.25">
      <c r="A42" s="285" t="s">
        <v>86</v>
      </c>
      <c r="B42">
        <v>0</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279</v>
      </c>
      <c r="C44">
        <v>333.1</v>
      </c>
      <c r="D44">
        <v>922.3</v>
      </c>
      <c r="E44">
        <v>1402.5</v>
      </c>
      <c r="F44">
        <v>0</v>
      </c>
      <c r="G44">
        <v>0</v>
      </c>
    </row>
    <row r="45" spans="1:7" ht="15" x14ac:dyDescent="0.25">
      <c r="A45" s="285" t="s">
        <v>90</v>
      </c>
      <c r="B45">
        <v>0</v>
      </c>
      <c r="C45">
        <v>0</v>
      </c>
      <c r="D45">
        <v>0</v>
      </c>
      <c r="E45">
        <v>45.3</v>
      </c>
      <c r="F45">
        <v>0</v>
      </c>
      <c r="G45">
        <v>0</v>
      </c>
    </row>
    <row r="46" spans="1:7" ht="15" x14ac:dyDescent="0.25">
      <c r="A46" s="285" t="s">
        <v>91</v>
      </c>
      <c r="B46">
        <v>49.7</v>
      </c>
      <c r="C46">
        <v>40.200000000000003</v>
      </c>
      <c r="D46">
        <v>393.7</v>
      </c>
      <c r="E46">
        <v>546.9</v>
      </c>
      <c r="F46">
        <v>0</v>
      </c>
      <c r="G46">
        <v>0</v>
      </c>
    </row>
    <row r="47" spans="1:7" ht="15" x14ac:dyDescent="0.25">
      <c r="A47" s="285" t="s">
        <v>92</v>
      </c>
      <c r="B47">
        <v>10</v>
      </c>
      <c r="C47">
        <v>0</v>
      </c>
      <c r="D47">
        <v>30.3</v>
      </c>
      <c r="E47">
        <v>40.6</v>
      </c>
      <c r="F47">
        <v>0</v>
      </c>
      <c r="G47">
        <v>0</v>
      </c>
    </row>
    <row r="48" spans="1:7" ht="15" x14ac:dyDescent="0.25">
      <c r="A48" s="285" t="s">
        <v>93</v>
      </c>
      <c r="B48">
        <v>69</v>
      </c>
      <c r="C48">
        <v>110.2</v>
      </c>
      <c r="D48">
        <v>214.6</v>
      </c>
      <c r="E48">
        <v>289.7</v>
      </c>
      <c r="F48">
        <v>0</v>
      </c>
      <c r="G48">
        <v>0</v>
      </c>
    </row>
    <row r="49" spans="1:7" ht="15" x14ac:dyDescent="0.25">
      <c r="A49" s="285" t="s">
        <v>94</v>
      </c>
      <c r="B49">
        <v>16.899999999999999</v>
      </c>
      <c r="C49">
        <v>0</v>
      </c>
      <c r="D49">
        <v>26.2</v>
      </c>
      <c r="E49">
        <v>30.4</v>
      </c>
      <c r="F49">
        <v>0</v>
      </c>
      <c r="G49">
        <v>0</v>
      </c>
    </row>
    <row r="50" spans="1:7" ht="15" x14ac:dyDescent="0.25">
      <c r="A50" s="285" t="s">
        <v>95</v>
      </c>
      <c r="B50">
        <v>55</v>
      </c>
      <c r="C50">
        <v>0</v>
      </c>
      <c r="D50">
        <v>585</v>
      </c>
      <c r="E50">
        <v>887.3</v>
      </c>
      <c r="F50">
        <v>0</v>
      </c>
      <c r="G50">
        <v>0</v>
      </c>
    </row>
    <row r="51" spans="1:7" ht="15" x14ac:dyDescent="0.25">
      <c r="A51" s="285" t="s">
        <v>96</v>
      </c>
      <c r="B51">
        <v>17.899999999999999</v>
      </c>
      <c r="C51">
        <v>35.9</v>
      </c>
      <c r="D51">
        <v>32.6</v>
      </c>
      <c r="E51">
        <v>43.8</v>
      </c>
      <c r="F51">
        <v>0</v>
      </c>
      <c r="G51">
        <v>0</v>
      </c>
    </row>
    <row r="52" spans="1:7" ht="15" x14ac:dyDescent="0.25">
      <c r="A52" s="285" t="s">
        <v>98</v>
      </c>
      <c r="B52">
        <v>40.1</v>
      </c>
      <c r="C52">
        <v>0.1</v>
      </c>
      <c r="D52">
        <v>161.69999999999999</v>
      </c>
      <c r="E52">
        <v>216.4</v>
      </c>
      <c r="F52">
        <v>0</v>
      </c>
      <c r="G52">
        <v>0</v>
      </c>
    </row>
    <row r="53" spans="1:7" ht="15" x14ac:dyDescent="0.25">
      <c r="A53" s="285" t="s">
        <v>99</v>
      </c>
      <c r="B53">
        <v>4.0999999999999996</v>
      </c>
      <c r="C53">
        <v>0.3</v>
      </c>
      <c r="D53">
        <v>2.7</v>
      </c>
      <c r="E53">
        <v>19.899999999999999</v>
      </c>
      <c r="F53">
        <v>0</v>
      </c>
      <c r="G53">
        <v>0</v>
      </c>
    </row>
    <row r="54" spans="1:7" ht="15" x14ac:dyDescent="0.25">
      <c r="A54" s="285" t="s">
        <v>100</v>
      </c>
      <c r="B54">
        <v>20.5</v>
      </c>
      <c r="C54">
        <v>47.1</v>
      </c>
      <c r="D54">
        <v>551.70000000000005</v>
      </c>
      <c r="E54">
        <v>1144.3</v>
      </c>
      <c r="F54">
        <v>0</v>
      </c>
      <c r="G54">
        <v>0</v>
      </c>
    </row>
    <row r="55" spans="1:7" ht="15" x14ac:dyDescent="0.25">
      <c r="A55" s="285" t="s">
        <v>101</v>
      </c>
      <c r="B55">
        <v>158.6</v>
      </c>
      <c r="C55">
        <v>50</v>
      </c>
      <c r="D55">
        <v>311.89999999999998</v>
      </c>
      <c r="E55">
        <v>828.9</v>
      </c>
      <c r="F55">
        <v>0</v>
      </c>
      <c r="G55">
        <v>0</v>
      </c>
    </row>
    <row r="56" spans="1:7" ht="15" x14ac:dyDescent="0.25">
      <c r="A56" s="285" t="s">
        <v>66</v>
      </c>
    </row>
    <row r="57" spans="1:7" ht="15" x14ac:dyDescent="0.25">
      <c r="A57" s="285" t="s">
        <v>102</v>
      </c>
      <c r="B57">
        <v>1075.2</v>
      </c>
      <c r="C57">
        <v>171</v>
      </c>
      <c r="D57">
        <v>2768.2</v>
      </c>
      <c r="E57">
        <v>2624.4</v>
      </c>
      <c r="F57">
        <v>189</v>
      </c>
      <c r="G57">
        <v>0</v>
      </c>
    </row>
    <row r="58" spans="1:7" ht="15" x14ac:dyDescent="0.25">
      <c r="A58" s="285" t="s">
        <v>103</v>
      </c>
      <c r="B58">
        <v>42</v>
      </c>
      <c r="C58">
        <v>0</v>
      </c>
      <c r="D58">
        <v>131.1</v>
      </c>
      <c r="E58">
        <v>108</v>
      </c>
      <c r="F58">
        <v>84</v>
      </c>
      <c r="G58">
        <v>0</v>
      </c>
    </row>
    <row r="59" spans="1:7" ht="15" x14ac:dyDescent="0.25">
      <c r="A59" s="285" t="s">
        <v>104</v>
      </c>
      <c r="B59">
        <v>1033</v>
      </c>
      <c r="C59">
        <v>163</v>
      </c>
      <c r="D59">
        <v>2316.6999999999998</v>
      </c>
      <c r="E59">
        <v>2230.3000000000002</v>
      </c>
      <c r="F59">
        <v>105</v>
      </c>
      <c r="G59">
        <v>0</v>
      </c>
    </row>
    <row r="60" spans="1:7" ht="15" x14ac:dyDescent="0.25">
      <c r="A60" s="285" t="s">
        <v>257</v>
      </c>
      <c r="B60">
        <v>0.2</v>
      </c>
      <c r="C60" t="s">
        <v>84</v>
      </c>
      <c r="D60">
        <v>0.2</v>
      </c>
      <c r="E60">
        <v>0</v>
      </c>
      <c r="F60">
        <v>0</v>
      </c>
      <c r="G60">
        <v>0</v>
      </c>
    </row>
    <row r="61" spans="1:7" ht="15" x14ac:dyDescent="0.25">
      <c r="A61" s="285" t="s">
        <v>105</v>
      </c>
      <c r="B61">
        <v>0</v>
      </c>
      <c r="C61">
        <v>8</v>
      </c>
      <c r="D61">
        <v>46.4</v>
      </c>
      <c r="E61">
        <v>9.3000000000000007</v>
      </c>
      <c r="F61">
        <v>0</v>
      </c>
      <c r="G61">
        <v>0</v>
      </c>
    </row>
    <row r="62" spans="1:7" ht="15" x14ac:dyDescent="0.25">
      <c r="A62" s="285" t="s">
        <v>258</v>
      </c>
      <c r="B62">
        <v>0</v>
      </c>
      <c r="C62">
        <v>0</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2260.6999999999998</v>
      </c>
      <c r="C66">
        <v>1887.2</v>
      </c>
      <c r="D66">
        <v>3470</v>
      </c>
      <c r="E66">
        <v>3578.7</v>
      </c>
      <c r="F66">
        <v>124.9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85.5</v>
      </c>
      <c r="C69">
        <v>130</v>
      </c>
      <c r="D69">
        <v>159.1</v>
      </c>
      <c r="E69">
        <v>142.30000000000001</v>
      </c>
      <c r="F69">
        <v>0</v>
      </c>
      <c r="G69">
        <v>0</v>
      </c>
    </row>
    <row r="70" spans="1:7" ht="15" x14ac:dyDescent="0.25">
      <c r="A70" s="285" t="s">
        <v>112</v>
      </c>
      <c r="B70">
        <v>18.5</v>
      </c>
      <c r="C70">
        <v>8.1</v>
      </c>
      <c r="D70">
        <v>45.9</v>
      </c>
      <c r="E70">
        <v>85</v>
      </c>
      <c r="F70">
        <v>1.4</v>
      </c>
      <c r="G70">
        <v>0</v>
      </c>
    </row>
    <row r="71" spans="1:7" ht="15" x14ac:dyDescent="0.25">
      <c r="A71" s="285" t="s">
        <v>259</v>
      </c>
      <c r="B71">
        <v>0</v>
      </c>
      <c r="C71">
        <v>0</v>
      </c>
      <c r="D71">
        <v>7.7</v>
      </c>
      <c r="E71">
        <v>9.8000000000000007</v>
      </c>
      <c r="F71">
        <v>0</v>
      </c>
      <c r="G71">
        <v>0</v>
      </c>
    </row>
    <row r="72" spans="1:7" ht="15" x14ac:dyDescent="0.25">
      <c r="A72" s="285" t="s">
        <v>113</v>
      </c>
      <c r="B72">
        <v>69</v>
      </c>
      <c r="C72">
        <v>47</v>
      </c>
      <c r="D72">
        <v>213</v>
      </c>
      <c r="E72">
        <v>251.4</v>
      </c>
      <c r="F72">
        <v>0</v>
      </c>
      <c r="G72">
        <v>0</v>
      </c>
    </row>
    <row r="73" spans="1:7" ht="15" x14ac:dyDescent="0.25">
      <c r="A73" s="285" t="s">
        <v>114</v>
      </c>
      <c r="B73">
        <v>8</v>
      </c>
      <c r="C73">
        <v>8</v>
      </c>
      <c r="D73">
        <v>12</v>
      </c>
      <c r="E73">
        <v>11.3</v>
      </c>
      <c r="F73">
        <v>0</v>
      </c>
      <c r="G73">
        <v>0</v>
      </c>
    </row>
    <row r="74" spans="1:7" ht="15" x14ac:dyDescent="0.25">
      <c r="A74" s="285" t="s">
        <v>115</v>
      </c>
      <c r="B74">
        <v>9</v>
      </c>
      <c r="C74">
        <v>2.8</v>
      </c>
      <c r="D74">
        <v>23.2</v>
      </c>
      <c r="E74">
        <v>11.6</v>
      </c>
      <c r="F74">
        <v>0</v>
      </c>
      <c r="G74">
        <v>0</v>
      </c>
    </row>
    <row r="75" spans="1:7" ht="15" x14ac:dyDescent="0.25">
      <c r="A75" s="285" t="s">
        <v>116</v>
      </c>
      <c r="B75">
        <v>6.8</v>
      </c>
      <c r="C75">
        <v>3.3</v>
      </c>
      <c r="D75">
        <v>1.3</v>
      </c>
      <c r="E75">
        <v>4.4000000000000004</v>
      </c>
      <c r="F75">
        <v>0</v>
      </c>
      <c r="G75">
        <v>0</v>
      </c>
    </row>
    <row r="76" spans="1:7" ht="15" x14ac:dyDescent="0.25">
      <c r="A76" s="285" t="s">
        <v>117</v>
      </c>
      <c r="B76">
        <v>1992.7</v>
      </c>
      <c r="C76">
        <v>1665.3</v>
      </c>
      <c r="D76">
        <v>2812.9</v>
      </c>
      <c r="E76">
        <v>2832.7</v>
      </c>
      <c r="F76">
        <v>123.5</v>
      </c>
      <c r="G76">
        <v>0</v>
      </c>
    </row>
    <row r="77" spans="1:7" ht="15" x14ac:dyDescent="0.25">
      <c r="A77" s="285" t="s">
        <v>331</v>
      </c>
      <c r="B77">
        <v>0</v>
      </c>
      <c r="C77">
        <v>0.5</v>
      </c>
      <c r="D77">
        <v>0</v>
      </c>
      <c r="E77">
        <v>0</v>
      </c>
      <c r="F77">
        <v>0</v>
      </c>
      <c r="G77">
        <v>0</v>
      </c>
    </row>
    <row r="78" spans="1:7" ht="15" x14ac:dyDescent="0.25">
      <c r="A78" s="285" t="s">
        <v>118</v>
      </c>
      <c r="B78">
        <v>18</v>
      </c>
      <c r="C78">
        <v>18.3</v>
      </c>
      <c r="D78">
        <v>17.399999999999999</v>
      </c>
      <c r="E78">
        <v>10</v>
      </c>
      <c r="F78">
        <v>0</v>
      </c>
      <c r="G78">
        <v>0</v>
      </c>
    </row>
    <row r="79" spans="1:7" ht="15" x14ac:dyDescent="0.25">
      <c r="A79" s="285" t="s">
        <v>119</v>
      </c>
      <c r="B79">
        <v>36</v>
      </c>
      <c r="C79">
        <v>0</v>
      </c>
      <c r="D79">
        <v>99.8</v>
      </c>
      <c r="E79">
        <v>163.30000000000001</v>
      </c>
      <c r="F79">
        <v>0</v>
      </c>
      <c r="G79">
        <v>0</v>
      </c>
    </row>
    <row r="80" spans="1:7" ht="15" x14ac:dyDescent="0.25">
      <c r="A80" s="285" t="s">
        <v>120</v>
      </c>
      <c r="B80">
        <v>0</v>
      </c>
      <c r="C80">
        <v>0</v>
      </c>
      <c r="D80" t="s">
        <v>84</v>
      </c>
      <c r="E80">
        <v>0</v>
      </c>
      <c r="F80">
        <v>0</v>
      </c>
      <c r="G80">
        <v>0</v>
      </c>
    </row>
    <row r="81" spans="1:7" ht="15" x14ac:dyDescent="0.25">
      <c r="A81" s="285" t="s">
        <v>121</v>
      </c>
      <c r="B81">
        <v>4.5</v>
      </c>
      <c r="C81">
        <v>0</v>
      </c>
      <c r="D81">
        <v>63.3</v>
      </c>
      <c r="E81">
        <v>14.7</v>
      </c>
      <c r="F81">
        <v>0</v>
      </c>
      <c r="G81">
        <v>0</v>
      </c>
    </row>
    <row r="82" spans="1:7" ht="15" x14ac:dyDescent="0.25">
      <c r="A82" s="285" t="s">
        <v>62</v>
      </c>
      <c r="B82" t="s">
        <v>63</v>
      </c>
      <c r="C82" t="s">
        <v>64</v>
      </c>
      <c r="D82" t="s">
        <v>63</v>
      </c>
      <c r="E82" t="s">
        <v>63</v>
      </c>
      <c r="F82" t="s">
        <v>63</v>
      </c>
      <c r="G82" t="s">
        <v>65</v>
      </c>
    </row>
    <row r="83" spans="1:7" ht="15" x14ac:dyDescent="0.25">
      <c r="A83" s="285" t="s">
        <v>122</v>
      </c>
      <c r="B83">
        <v>7130.7</v>
      </c>
      <c r="C83">
        <v>4689.6000000000004</v>
      </c>
      <c r="D83">
        <v>42325.5</v>
      </c>
      <c r="E83">
        <v>53777.4</v>
      </c>
      <c r="F83">
        <v>6115.8</v>
      </c>
      <c r="G83">
        <v>0</v>
      </c>
    </row>
    <row r="84" spans="1:7" ht="15" x14ac:dyDescent="0.25">
      <c r="A84" s="285" t="s">
        <v>123</v>
      </c>
      <c r="B84">
        <v>4167.8</v>
      </c>
      <c r="C84">
        <v>2090</v>
      </c>
      <c r="D84">
        <v>0</v>
      </c>
      <c r="E84">
        <v>0</v>
      </c>
      <c r="F84">
        <v>2008</v>
      </c>
      <c r="G84">
        <v>0</v>
      </c>
    </row>
    <row r="85" spans="1:7" ht="15" x14ac:dyDescent="0.25">
      <c r="A85" s="285" t="s">
        <v>62</v>
      </c>
      <c r="B85" t="s">
        <v>63</v>
      </c>
      <c r="C85" t="s">
        <v>64</v>
      </c>
      <c r="D85" t="s">
        <v>63</v>
      </c>
      <c r="E85" t="s">
        <v>63</v>
      </c>
      <c r="F85" t="s">
        <v>63</v>
      </c>
      <c r="G85" t="s">
        <v>65</v>
      </c>
    </row>
    <row r="86" spans="1:7" ht="15" x14ac:dyDescent="0.25">
      <c r="A86" s="285" t="s">
        <v>124</v>
      </c>
      <c r="B86">
        <v>11298.5</v>
      </c>
      <c r="C86">
        <v>6779.6</v>
      </c>
      <c r="D86">
        <v>42325.5</v>
      </c>
      <c r="E86">
        <v>53777.4</v>
      </c>
      <c r="F86">
        <v>8123.8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27E0-9F56-436C-B2DC-C22EAB85B62A}">
  <dimension ref="A1:G89"/>
  <sheetViews>
    <sheetView topLeftCell="A10" workbookViewId="0">
      <selection activeCell="B1" sqref="B1:B1048576"/>
    </sheetView>
  </sheetViews>
  <sheetFormatPr defaultRowHeight="13.2" x14ac:dyDescent="0.25"/>
  <cols>
    <col min="1" max="1" width="20.109375" customWidth="1"/>
    <col min="2" max="2" width="12" customWidth="1"/>
    <col min="3" max="3" width="10.44140625" customWidth="1"/>
    <col min="4" max="4" width="11.88671875" customWidth="1"/>
    <col min="5" max="5" width="14.33203125" customWidth="1"/>
  </cols>
  <sheetData>
    <row r="1" spans="1:7" ht="15" x14ac:dyDescent="0.25">
      <c r="A1" s="285" t="s">
        <v>47</v>
      </c>
    </row>
    <row r="2" spans="1:7" ht="15" x14ac:dyDescent="0.25">
      <c r="A2" s="285" t="s">
        <v>48</v>
      </c>
    </row>
    <row r="3" spans="1:7" ht="15" x14ac:dyDescent="0.25">
      <c r="A3" s="285" t="s">
        <v>350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s="52" t="s">
        <v>351</v>
      </c>
      <c r="F9" s="52" t="s">
        <v>60</v>
      </c>
      <c r="G9" t="s">
        <v>61</v>
      </c>
    </row>
    <row r="10" spans="1:7" ht="15" x14ac:dyDescent="0.25">
      <c r="A10" s="285" t="s">
        <v>62</v>
      </c>
      <c r="B10" t="s">
        <v>63</v>
      </c>
      <c r="C10" t="s">
        <v>64</v>
      </c>
      <c r="D10" t="s">
        <v>63</v>
      </c>
      <c r="E10" t="s">
        <v>131</v>
      </c>
      <c r="F10" t="s">
        <v>65</v>
      </c>
      <c r="G10" t="s">
        <v>65</v>
      </c>
    </row>
    <row r="11" spans="1:7" ht="15" x14ac:dyDescent="0.25">
      <c r="A11" s="285" t="s">
        <v>66</v>
      </c>
    </row>
    <row r="12" spans="1:7" ht="15" x14ac:dyDescent="0.25">
      <c r="A12" s="285" t="s">
        <v>67</v>
      </c>
      <c r="B12">
        <v>224</v>
      </c>
      <c r="C12">
        <v>10</v>
      </c>
      <c r="D12">
        <v>3852.4</v>
      </c>
      <c r="E12">
        <v>4229</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1034.4000000000001</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992.1</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0</v>
      </c>
      <c r="F27">
        <v>0</v>
      </c>
      <c r="G27">
        <v>0</v>
      </c>
    </row>
    <row r="28" spans="1:7" ht="15" x14ac:dyDescent="0.25">
      <c r="A28" s="285" t="s">
        <v>66</v>
      </c>
    </row>
    <row r="29" spans="1:7" ht="15" x14ac:dyDescent="0.25">
      <c r="A29" s="285" t="s">
        <v>167</v>
      </c>
      <c r="B29">
        <v>0</v>
      </c>
      <c r="C29">
        <v>0</v>
      </c>
      <c r="D29">
        <v>11.1</v>
      </c>
      <c r="E29" t="s">
        <v>84</v>
      </c>
      <c r="F29">
        <v>0</v>
      </c>
      <c r="G29">
        <v>0</v>
      </c>
    </row>
    <row r="30" spans="1:7" ht="15" x14ac:dyDescent="0.25">
      <c r="A30" s="285" t="s">
        <v>168</v>
      </c>
      <c r="B30">
        <v>0</v>
      </c>
      <c r="C30">
        <v>0</v>
      </c>
      <c r="D30">
        <v>11.1</v>
      </c>
      <c r="E30">
        <v>0</v>
      </c>
      <c r="F30">
        <v>0</v>
      </c>
      <c r="G30">
        <v>0</v>
      </c>
    </row>
    <row r="31" spans="1:7" ht="15" x14ac:dyDescent="0.25">
      <c r="A31" s="285" t="s">
        <v>317</v>
      </c>
      <c r="B31">
        <v>0</v>
      </c>
      <c r="C31">
        <v>0</v>
      </c>
      <c r="D31">
        <v>0</v>
      </c>
      <c r="E31" t="s">
        <v>84</v>
      </c>
      <c r="F31">
        <v>0</v>
      </c>
      <c r="G31">
        <v>0</v>
      </c>
    </row>
    <row r="32" spans="1:7" ht="15" x14ac:dyDescent="0.25">
      <c r="A32" s="285" t="s">
        <v>66</v>
      </c>
    </row>
    <row r="33" spans="1:7" ht="15" x14ac:dyDescent="0.25">
      <c r="A33" s="285" t="s">
        <v>78</v>
      </c>
      <c r="B33">
        <v>434.5</v>
      </c>
      <c r="C33">
        <v>586.79999999999995</v>
      </c>
      <c r="D33">
        <v>1376.3</v>
      </c>
      <c r="E33">
        <v>1192.3</v>
      </c>
      <c r="F33">
        <v>17</v>
      </c>
      <c r="G33">
        <v>0</v>
      </c>
    </row>
    <row r="34" spans="1:7" ht="15" x14ac:dyDescent="0.25">
      <c r="A34" s="285" t="s">
        <v>66</v>
      </c>
    </row>
    <row r="35" spans="1:7" ht="15" x14ac:dyDescent="0.25">
      <c r="A35" s="285" t="s">
        <v>79</v>
      </c>
      <c r="B35">
        <v>156.9</v>
      </c>
      <c r="C35">
        <v>191.7</v>
      </c>
      <c r="D35">
        <v>893.3</v>
      </c>
      <c r="E35">
        <v>1139.7</v>
      </c>
      <c r="F35">
        <v>0</v>
      </c>
      <c r="G35">
        <v>0</v>
      </c>
    </row>
    <row r="36" spans="1:7" ht="15" x14ac:dyDescent="0.25">
      <c r="A36" s="285" t="s">
        <v>66</v>
      </c>
    </row>
    <row r="37" spans="1:7" ht="15" x14ac:dyDescent="0.25">
      <c r="A37" s="285" t="s">
        <v>80</v>
      </c>
      <c r="B37">
        <v>2034.6</v>
      </c>
      <c r="C37">
        <v>1146.4000000000001</v>
      </c>
      <c r="D37">
        <v>25256.1</v>
      </c>
      <c r="E37">
        <v>34628.699999999997</v>
      </c>
      <c r="F37">
        <v>5233</v>
      </c>
      <c r="G37">
        <v>0</v>
      </c>
    </row>
    <row r="38" spans="1:7" ht="15" x14ac:dyDescent="0.25">
      <c r="A38" s="285" t="s">
        <v>66</v>
      </c>
    </row>
    <row r="39" spans="1:7" ht="15" x14ac:dyDescent="0.25">
      <c r="A39" s="285" t="s">
        <v>81</v>
      </c>
      <c r="B39">
        <v>780.7</v>
      </c>
      <c r="C39">
        <v>812.7</v>
      </c>
      <c r="D39">
        <v>3765.4</v>
      </c>
      <c r="E39">
        <v>6045</v>
      </c>
      <c r="F39">
        <v>55</v>
      </c>
      <c r="G39">
        <v>0</v>
      </c>
    </row>
    <row r="40" spans="1:7" ht="15" x14ac:dyDescent="0.25">
      <c r="A40" s="285" t="s">
        <v>83</v>
      </c>
      <c r="B40">
        <v>55</v>
      </c>
      <c r="C40">
        <v>0.5</v>
      </c>
      <c r="D40">
        <v>633.20000000000005</v>
      </c>
      <c r="E40">
        <v>711.4</v>
      </c>
      <c r="F40">
        <v>55</v>
      </c>
      <c r="G40">
        <v>0</v>
      </c>
    </row>
    <row r="41" spans="1:7" ht="15" x14ac:dyDescent="0.25">
      <c r="A41" s="285" t="s">
        <v>85</v>
      </c>
      <c r="B41">
        <v>0</v>
      </c>
      <c r="C41">
        <v>0</v>
      </c>
      <c r="D41">
        <v>0</v>
      </c>
      <c r="E41">
        <v>3</v>
      </c>
      <c r="F41">
        <v>0</v>
      </c>
      <c r="G41">
        <v>0</v>
      </c>
    </row>
    <row r="42" spans="1:7" ht="15" x14ac:dyDescent="0.25">
      <c r="A42" s="285" t="s">
        <v>86</v>
      </c>
      <c r="B42">
        <v>0</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283.5</v>
      </c>
      <c r="C44">
        <v>429.5</v>
      </c>
      <c r="D44">
        <v>834.6</v>
      </c>
      <c r="E44">
        <v>1274.8</v>
      </c>
      <c r="F44">
        <v>0</v>
      </c>
      <c r="G44">
        <v>0</v>
      </c>
    </row>
    <row r="45" spans="1:7" ht="15" x14ac:dyDescent="0.25">
      <c r="A45" s="285" t="s">
        <v>90</v>
      </c>
      <c r="B45">
        <v>0</v>
      </c>
      <c r="C45">
        <v>0</v>
      </c>
      <c r="D45">
        <v>0</v>
      </c>
      <c r="E45">
        <v>45.3</v>
      </c>
      <c r="F45">
        <v>0</v>
      </c>
      <c r="G45">
        <v>0</v>
      </c>
    </row>
    <row r="46" spans="1:7" ht="15" x14ac:dyDescent="0.25">
      <c r="A46" s="285" t="s">
        <v>91</v>
      </c>
      <c r="B46">
        <v>46.9</v>
      </c>
      <c r="C46">
        <v>40.4</v>
      </c>
      <c r="D46">
        <v>393.4</v>
      </c>
      <c r="E46">
        <v>546.70000000000005</v>
      </c>
      <c r="F46">
        <v>0</v>
      </c>
      <c r="G46">
        <v>0</v>
      </c>
    </row>
    <row r="47" spans="1:7" ht="15" x14ac:dyDescent="0.25">
      <c r="A47" s="285" t="s">
        <v>92</v>
      </c>
      <c r="B47">
        <v>0</v>
      </c>
      <c r="C47">
        <v>0</v>
      </c>
      <c r="D47">
        <v>30.3</v>
      </c>
      <c r="E47">
        <v>40.6</v>
      </c>
      <c r="F47">
        <v>0</v>
      </c>
      <c r="G47">
        <v>0</v>
      </c>
    </row>
    <row r="48" spans="1:7" ht="15" x14ac:dyDescent="0.25">
      <c r="A48" s="285" t="s">
        <v>93</v>
      </c>
      <c r="B48">
        <v>72.900000000000006</v>
      </c>
      <c r="C48">
        <v>122.4</v>
      </c>
      <c r="D48">
        <v>210.6</v>
      </c>
      <c r="E48">
        <v>276.60000000000002</v>
      </c>
      <c r="F48">
        <v>0</v>
      </c>
      <c r="G48">
        <v>0</v>
      </c>
    </row>
    <row r="49" spans="1:7" ht="15" x14ac:dyDescent="0.25">
      <c r="A49" s="285" t="s">
        <v>94</v>
      </c>
      <c r="B49">
        <v>17.2</v>
      </c>
      <c r="C49">
        <v>0.1</v>
      </c>
      <c r="D49">
        <v>25.9</v>
      </c>
      <c r="E49">
        <v>30.4</v>
      </c>
      <c r="F49">
        <v>0</v>
      </c>
      <c r="G49">
        <v>0</v>
      </c>
    </row>
    <row r="50" spans="1:7" ht="15" x14ac:dyDescent="0.25">
      <c r="A50" s="285" t="s">
        <v>95</v>
      </c>
      <c r="B50">
        <v>55</v>
      </c>
      <c r="C50">
        <v>0</v>
      </c>
      <c r="D50">
        <v>585</v>
      </c>
      <c r="E50">
        <v>887.3</v>
      </c>
      <c r="F50">
        <v>0</v>
      </c>
      <c r="G50">
        <v>0</v>
      </c>
    </row>
    <row r="51" spans="1:7" ht="15" x14ac:dyDescent="0.25">
      <c r="A51" s="285" t="s">
        <v>96</v>
      </c>
      <c r="B51">
        <v>19.7</v>
      </c>
      <c r="C51">
        <v>41.4</v>
      </c>
      <c r="D51">
        <v>30</v>
      </c>
      <c r="E51">
        <v>34.799999999999997</v>
      </c>
      <c r="F51">
        <v>0</v>
      </c>
      <c r="G51">
        <v>0</v>
      </c>
    </row>
    <row r="52" spans="1:7" ht="15" x14ac:dyDescent="0.25">
      <c r="A52" s="285" t="s">
        <v>98</v>
      </c>
      <c r="B52">
        <v>40.1</v>
      </c>
      <c r="C52">
        <v>0.1</v>
      </c>
      <c r="D52">
        <v>161.69999999999999</v>
      </c>
      <c r="E52">
        <v>216.4</v>
      </c>
      <c r="F52">
        <v>0</v>
      </c>
      <c r="G52">
        <v>0</v>
      </c>
    </row>
    <row r="53" spans="1:7" ht="15" x14ac:dyDescent="0.25">
      <c r="A53" s="285" t="s">
        <v>99</v>
      </c>
      <c r="B53">
        <v>4.0999999999999996</v>
      </c>
      <c r="C53">
        <v>0.4</v>
      </c>
      <c r="D53">
        <v>2.7</v>
      </c>
      <c r="E53">
        <v>19.899999999999999</v>
      </c>
      <c r="F53">
        <v>0</v>
      </c>
      <c r="G53">
        <v>0</v>
      </c>
    </row>
    <row r="54" spans="1:7" ht="15" x14ac:dyDescent="0.25">
      <c r="A54" s="285" t="s">
        <v>100</v>
      </c>
      <c r="B54">
        <v>20.8</v>
      </c>
      <c r="C54">
        <v>55.8</v>
      </c>
      <c r="D54">
        <v>551.4</v>
      </c>
      <c r="E54">
        <v>1137.4000000000001</v>
      </c>
      <c r="F54">
        <v>0</v>
      </c>
      <c r="G54">
        <v>0</v>
      </c>
    </row>
    <row r="55" spans="1:7" ht="15" x14ac:dyDescent="0.25">
      <c r="A55" s="285" t="s">
        <v>101</v>
      </c>
      <c r="B55">
        <v>165</v>
      </c>
      <c r="C55">
        <v>55.7</v>
      </c>
      <c r="D55">
        <v>304.10000000000002</v>
      </c>
      <c r="E55">
        <v>818.8</v>
      </c>
      <c r="F55">
        <v>0</v>
      </c>
      <c r="G55">
        <v>0</v>
      </c>
    </row>
    <row r="56" spans="1:7" ht="15" x14ac:dyDescent="0.25">
      <c r="A56" s="285" t="s">
        <v>66</v>
      </c>
    </row>
    <row r="57" spans="1:7" ht="15" x14ac:dyDescent="0.25">
      <c r="A57" s="285" t="s">
        <v>102</v>
      </c>
      <c r="B57">
        <v>895</v>
      </c>
      <c r="C57">
        <v>256.10000000000002</v>
      </c>
      <c r="D57">
        <v>2701.5</v>
      </c>
      <c r="E57">
        <v>2534.1</v>
      </c>
      <c r="F57">
        <v>189</v>
      </c>
      <c r="G57">
        <v>0</v>
      </c>
    </row>
    <row r="58" spans="1:7" ht="15" x14ac:dyDescent="0.25">
      <c r="A58" s="285" t="s">
        <v>103</v>
      </c>
      <c r="B58">
        <v>42</v>
      </c>
      <c r="C58">
        <v>0</v>
      </c>
      <c r="D58">
        <v>131.1</v>
      </c>
      <c r="E58">
        <v>108</v>
      </c>
      <c r="F58">
        <v>84</v>
      </c>
      <c r="G58">
        <v>0</v>
      </c>
    </row>
    <row r="59" spans="1:7" ht="15" x14ac:dyDescent="0.25">
      <c r="A59" s="285" t="s">
        <v>104</v>
      </c>
      <c r="B59">
        <v>853</v>
      </c>
      <c r="C59">
        <v>248</v>
      </c>
      <c r="D59">
        <v>2254.9</v>
      </c>
      <c r="E59">
        <v>2140.1</v>
      </c>
      <c r="F59">
        <v>105</v>
      </c>
      <c r="G59">
        <v>0</v>
      </c>
    </row>
    <row r="60" spans="1:7" ht="15" x14ac:dyDescent="0.25">
      <c r="A60" s="285" t="s">
        <v>257</v>
      </c>
      <c r="B60">
        <v>0</v>
      </c>
      <c r="C60" t="s">
        <v>84</v>
      </c>
      <c r="D60">
        <v>0.2</v>
      </c>
      <c r="E60">
        <v>0</v>
      </c>
      <c r="F60">
        <v>0</v>
      </c>
      <c r="G60">
        <v>0</v>
      </c>
    </row>
    <row r="61" spans="1:7" ht="15" x14ac:dyDescent="0.25">
      <c r="A61" s="285" t="s">
        <v>105</v>
      </c>
      <c r="B61">
        <v>0</v>
      </c>
      <c r="C61">
        <v>8</v>
      </c>
      <c r="D61">
        <v>41.5</v>
      </c>
      <c r="E61">
        <v>9.3000000000000007</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2333.8000000000002</v>
      </c>
      <c r="C66">
        <v>1894.6</v>
      </c>
      <c r="D66">
        <v>3321.5</v>
      </c>
      <c r="E66">
        <v>3474.4</v>
      </c>
      <c r="F66">
        <v>124.9</v>
      </c>
      <c r="G66">
        <v>0</v>
      </c>
    </row>
    <row r="67" spans="1:7" ht="15" x14ac:dyDescent="0.25">
      <c r="A67" s="285" t="s">
        <v>109</v>
      </c>
      <c r="B67">
        <v>12.7</v>
      </c>
      <c r="C67">
        <v>4</v>
      </c>
      <c r="D67">
        <v>14.4</v>
      </c>
      <c r="E67">
        <v>12</v>
      </c>
      <c r="F67">
        <v>0</v>
      </c>
      <c r="G67">
        <v>0</v>
      </c>
    </row>
    <row r="68" spans="1:7" ht="15" x14ac:dyDescent="0.25">
      <c r="A68" s="285" t="s">
        <v>110</v>
      </c>
      <c r="B68">
        <v>0</v>
      </c>
      <c r="C68">
        <v>0</v>
      </c>
      <c r="D68">
        <v>0</v>
      </c>
      <c r="E68">
        <v>30.5</v>
      </c>
      <c r="F68">
        <v>0</v>
      </c>
      <c r="G68">
        <v>0</v>
      </c>
    </row>
    <row r="69" spans="1:7" ht="15" x14ac:dyDescent="0.25">
      <c r="A69" s="285" t="s">
        <v>111</v>
      </c>
      <c r="B69">
        <v>98.5</v>
      </c>
      <c r="C69">
        <v>130</v>
      </c>
      <c r="D69">
        <v>146.9</v>
      </c>
      <c r="E69">
        <v>142.30000000000001</v>
      </c>
      <c r="F69">
        <v>0</v>
      </c>
      <c r="G69">
        <v>0</v>
      </c>
    </row>
    <row r="70" spans="1:7" ht="15" x14ac:dyDescent="0.25">
      <c r="A70" s="285" t="s">
        <v>112</v>
      </c>
      <c r="B70">
        <v>20.7</v>
      </c>
      <c r="C70">
        <v>6.9</v>
      </c>
      <c r="D70">
        <v>43.8</v>
      </c>
      <c r="E70">
        <v>82.4</v>
      </c>
      <c r="F70">
        <v>1.4</v>
      </c>
      <c r="G70">
        <v>0</v>
      </c>
    </row>
    <row r="71" spans="1:7" ht="15" x14ac:dyDescent="0.25">
      <c r="A71" s="285" t="s">
        <v>259</v>
      </c>
      <c r="B71">
        <v>0</v>
      </c>
      <c r="C71">
        <v>0</v>
      </c>
      <c r="D71">
        <v>0</v>
      </c>
      <c r="E71">
        <v>9.8000000000000007</v>
      </c>
      <c r="F71">
        <v>0</v>
      </c>
      <c r="G71">
        <v>0</v>
      </c>
    </row>
    <row r="72" spans="1:7" ht="15" x14ac:dyDescent="0.25">
      <c r="A72" s="285" t="s">
        <v>113</v>
      </c>
      <c r="B72">
        <v>62</v>
      </c>
      <c r="C72">
        <v>41</v>
      </c>
      <c r="D72">
        <v>213</v>
      </c>
      <c r="E72">
        <v>232.5</v>
      </c>
      <c r="F72">
        <v>0</v>
      </c>
      <c r="G72">
        <v>0</v>
      </c>
    </row>
    <row r="73" spans="1:7" ht="15" x14ac:dyDescent="0.25">
      <c r="A73" s="285" t="s">
        <v>114</v>
      </c>
      <c r="B73">
        <v>8</v>
      </c>
      <c r="C73">
        <v>8</v>
      </c>
      <c r="D73">
        <v>12</v>
      </c>
      <c r="E73">
        <v>11.3</v>
      </c>
      <c r="F73">
        <v>0</v>
      </c>
      <c r="G73">
        <v>0</v>
      </c>
    </row>
    <row r="74" spans="1:7" ht="15" x14ac:dyDescent="0.25">
      <c r="A74" s="285" t="s">
        <v>115</v>
      </c>
      <c r="B74">
        <v>4</v>
      </c>
      <c r="C74">
        <v>5.3</v>
      </c>
      <c r="D74">
        <v>23.2</v>
      </c>
      <c r="E74">
        <v>8.9</v>
      </c>
      <c r="F74">
        <v>0</v>
      </c>
      <c r="G74">
        <v>0</v>
      </c>
    </row>
    <row r="75" spans="1:7" ht="15" x14ac:dyDescent="0.25">
      <c r="A75" s="285" t="s">
        <v>116</v>
      </c>
      <c r="B75">
        <v>6.8</v>
      </c>
      <c r="C75">
        <v>1.8</v>
      </c>
      <c r="D75">
        <v>1.3</v>
      </c>
      <c r="E75">
        <v>4.4000000000000004</v>
      </c>
      <c r="F75">
        <v>0</v>
      </c>
      <c r="G75">
        <v>0</v>
      </c>
    </row>
    <row r="76" spans="1:7" ht="15" x14ac:dyDescent="0.25">
      <c r="A76" s="285" t="s">
        <v>117</v>
      </c>
      <c r="B76">
        <v>2057</v>
      </c>
      <c r="C76">
        <v>1669.8</v>
      </c>
      <c r="D76">
        <v>2692.3</v>
      </c>
      <c r="E76">
        <v>2762.3</v>
      </c>
      <c r="F76">
        <v>123.5</v>
      </c>
      <c r="G76">
        <v>0</v>
      </c>
    </row>
    <row r="77" spans="1:7" ht="15" x14ac:dyDescent="0.25">
      <c r="A77" s="285" t="s">
        <v>331</v>
      </c>
      <c r="B77">
        <v>0</v>
      </c>
      <c r="C77">
        <v>0.5</v>
      </c>
      <c r="D77">
        <v>0</v>
      </c>
      <c r="E77">
        <v>0</v>
      </c>
      <c r="F77">
        <v>0</v>
      </c>
      <c r="G77">
        <v>0</v>
      </c>
    </row>
    <row r="78" spans="1:7" ht="15" x14ac:dyDescent="0.25">
      <c r="A78" s="285" t="s">
        <v>118</v>
      </c>
      <c r="B78">
        <v>23.6</v>
      </c>
      <c r="C78">
        <v>18.3</v>
      </c>
      <c r="D78">
        <v>11.5</v>
      </c>
      <c r="E78">
        <v>10</v>
      </c>
      <c r="F78">
        <v>0</v>
      </c>
      <c r="G78">
        <v>0</v>
      </c>
    </row>
    <row r="79" spans="1:7" ht="15" x14ac:dyDescent="0.25">
      <c r="A79" s="285" t="s">
        <v>119</v>
      </c>
      <c r="B79">
        <v>36</v>
      </c>
      <c r="C79">
        <v>9</v>
      </c>
      <c r="D79">
        <v>99.8</v>
      </c>
      <c r="E79">
        <v>153.5</v>
      </c>
      <c r="F79">
        <v>0</v>
      </c>
      <c r="G79">
        <v>0</v>
      </c>
    </row>
    <row r="80" spans="1:7" ht="15" x14ac:dyDescent="0.25">
      <c r="A80" s="285" t="s">
        <v>120</v>
      </c>
      <c r="B80">
        <v>0</v>
      </c>
      <c r="C80">
        <v>0</v>
      </c>
      <c r="D80" t="s">
        <v>84</v>
      </c>
      <c r="E80">
        <v>0</v>
      </c>
      <c r="F80">
        <v>0</v>
      </c>
      <c r="G80">
        <v>0</v>
      </c>
    </row>
    <row r="81" spans="1:7" ht="15" x14ac:dyDescent="0.25">
      <c r="A81" s="285" t="s">
        <v>121</v>
      </c>
      <c r="B81">
        <v>4.5</v>
      </c>
      <c r="C81">
        <v>0</v>
      </c>
      <c r="D81">
        <v>63.3</v>
      </c>
      <c r="E81">
        <v>14.7</v>
      </c>
      <c r="F81">
        <v>0</v>
      </c>
      <c r="G81">
        <v>0</v>
      </c>
    </row>
    <row r="82" spans="1:7" ht="15" x14ac:dyDescent="0.25">
      <c r="A82" s="285" t="s">
        <v>62</v>
      </c>
      <c r="B82" t="s">
        <v>63</v>
      </c>
      <c r="C82" t="s">
        <v>64</v>
      </c>
      <c r="D82" t="s">
        <v>63</v>
      </c>
      <c r="E82" t="s">
        <v>131</v>
      </c>
      <c r="F82" t="s">
        <v>65</v>
      </c>
      <c r="G82" t="s">
        <v>65</v>
      </c>
    </row>
    <row r="83" spans="1:7" ht="15" x14ac:dyDescent="0.25">
      <c r="A83" s="285" t="s">
        <v>122</v>
      </c>
      <c r="B83">
        <v>6859.5</v>
      </c>
      <c r="C83">
        <v>4898.2</v>
      </c>
      <c r="D83">
        <v>41611.199999999997</v>
      </c>
      <c r="E83">
        <v>53243.3</v>
      </c>
      <c r="F83">
        <v>5709.8</v>
      </c>
      <c r="G83">
        <v>0</v>
      </c>
    </row>
    <row r="84" spans="1:7" ht="15" x14ac:dyDescent="0.25">
      <c r="A84" s="285" t="s">
        <v>123</v>
      </c>
      <c r="B84">
        <v>3900.2</v>
      </c>
      <c r="C84">
        <v>2213.1999999999998</v>
      </c>
      <c r="D84">
        <v>0</v>
      </c>
      <c r="E84">
        <v>0</v>
      </c>
      <c r="F84">
        <v>1937</v>
      </c>
      <c r="G84">
        <v>0</v>
      </c>
    </row>
    <row r="85" spans="1:7" ht="15" x14ac:dyDescent="0.25">
      <c r="A85" s="285" t="s">
        <v>62</v>
      </c>
      <c r="B85" t="s">
        <v>63</v>
      </c>
      <c r="C85" t="s">
        <v>64</v>
      </c>
      <c r="D85" t="s">
        <v>63</v>
      </c>
      <c r="E85" t="s">
        <v>131</v>
      </c>
      <c r="F85" t="s">
        <v>65</v>
      </c>
      <c r="G85" t="s">
        <v>65</v>
      </c>
    </row>
    <row r="86" spans="1:7" ht="15" x14ac:dyDescent="0.25">
      <c r="A86" s="285" t="s">
        <v>124</v>
      </c>
      <c r="B86">
        <v>10759.6</v>
      </c>
      <c r="C86">
        <v>7111.4</v>
      </c>
      <c r="D86">
        <v>41611.199999999997</v>
      </c>
      <c r="E86">
        <v>53243.3</v>
      </c>
      <c r="F86">
        <v>7646.8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131</v>
      </c>
      <c r="F89" t="s">
        <v>65</v>
      </c>
      <c r="G89" t="s">
        <v>65</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1F2B5-EA0A-4269-9AD9-92C40A8F41D1}">
  <dimension ref="A1:G89"/>
  <sheetViews>
    <sheetView workbookViewId="0">
      <selection activeCell="B7" sqref="B7"/>
    </sheetView>
  </sheetViews>
  <sheetFormatPr defaultRowHeight="13.2" x14ac:dyDescent="0.25"/>
  <cols>
    <col min="1" max="1" width="23.6640625" customWidth="1"/>
    <col min="3" max="3" width="11.88671875" customWidth="1"/>
    <col min="4" max="4" width="11.33203125" customWidth="1"/>
    <col min="5" max="5" width="13.6640625" customWidth="1"/>
  </cols>
  <sheetData>
    <row r="1" spans="1:7" ht="15" x14ac:dyDescent="0.25">
      <c r="A1" s="285" t="s">
        <v>47</v>
      </c>
    </row>
    <row r="2" spans="1:7" ht="15" x14ac:dyDescent="0.25">
      <c r="A2" s="285" t="s">
        <v>48</v>
      </c>
    </row>
    <row r="3" spans="1:7" ht="15" x14ac:dyDescent="0.25">
      <c r="A3" s="285" t="s">
        <v>352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224</v>
      </c>
      <c r="C12">
        <v>10</v>
      </c>
      <c r="D12">
        <v>3852.4</v>
      </c>
      <c r="E12">
        <v>4160.8999999999996</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966.3</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92</v>
      </c>
      <c r="C18">
        <v>0</v>
      </c>
      <c r="D18">
        <v>269</v>
      </c>
      <c r="E18">
        <v>249</v>
      </c>
      <c r="F18">
        <v>0</v>
      </c>
      <c r="G18">
        <v>0</v>
      </c>
    </row>
    <row r="19" spans="1:7" ht="15" x14ac:dyDescent="0.25">
      <c r="A19" s="285" t="s">
        <v>71</v>
      </c>
      <c r="B19">
        <v>66</v>
      </c>
      <c r="C19">
        <v>0</v>
      </c>
      <c r="D19">
        <v>992.1</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0</v>
      </c>
      <c r="F27">
        <v>0</v>
      </c>
      <c r="G27">
        <v>0</v>
      </c>
    </row>
    <row r="28" spans="1:7" ht="15" x14ac:dyDescent="0.25">
      <c r="A28" s="285" t="s">
        <v>66</v>
      </c>
    </row>
    <row r="29" spans="1:7" ht="15" x14ac:dyDescent="0.25">
      <c r="A29" s="285" t="s">
        <v>167</v>
      </c>
      <c r="B29">
        <v>0</v>
      </c>
      <c r="C29" t="s">
        <v>84</v>
      </c>
      <c r="D29">
        <v>11.1</v>
      </c>
      <c r="E29">
        <v>0</v>
      </c>
      <c r="F29">
        <v>0</v>
      </c>
      <c r="G29">
        <v>0</v>
      </c>
    </row>
    <row r="30" spans="1:7" ht="15" x14ac:dyDescent="0.25">
      <c r="A30" s="285" t="s">
        <v>168</v>
      </c>
      <c r="B30">
        <v>0</v>
      </c>
      <c r="C30">
        <v>0</v>
      </c>
      <c r="D30">
        <v>11.1</v>
      </c>
      <c r="E30">
        <v>0</v>
      </c>
      <c r="F30">
        <v>0</v>
      </c>
      <c r="G30">
        <v>0</v>
      </c>
    </row>
    <row r="31" spans="1:7" ht="15" x14ac:dyDescent="0.25">
      <c r="A31" s="285" t="s">
        <v>317</v>
      </c>
      <c r="B31">
        <v>0</v>
      </c>
      <c r="C31" t="s">
        <v>84</v>
      </c>
      <c r="D31">
        <v>0</v>
      </c>
      <c r="E31">
        <v>0</v>
      </c>
      <c r="F31">
        <v>0</v>
      </c>
      <c r="G31">
        <v>0</v>
      </c>
    </row>
    <row r="32" spans="1:7" ht="15" x14ac:dyDescent="0.25">
      <c r="A32" s="285" t="s">
        <v>66</v>
      </c>
    </row>
    <row r="33" spans="1:7" ht="15" x14ac:dyDescent="0.25">
      <c r="A33" s="285" t="s">
        <v>78</v>
      </c>
      <c r="B33">
        <v>395.6</v>
      </c>
      <c r="C33">
        <v>548.4</v>
      </c>
      <c r="D33">
        <v>1308.3</v>
      </c>
      <c r="E33">
        <v>1171</v>
      </c>
      <c r="F33">
        <v>17</v>
      </c>
      <c r="G33">
        <v>0</v>
      </c>
    </row>
    <row r="34" spans="1:7" ht="15" x14ac:dyDescent="0.25">
      <c r="A34" s="285" t="s">
        <v>66</v>
      </c>
    </row>
    <row r="35" spans="1:7" ht="15" x14ac:dyDescent="0.25">
      <c r="A35" s="285" t="s">
        <v>79</v>
      </c>
      <c r="B35">
        <v>153</v>
      </c>
      <c r="C35">
        <v>219</v>
      </c>
      <c r="D35">
        <v>880.1</v>
      </c>
      <c r="E35">
        <v>1111.7</v>
      </c>
      <c r="F35">
        <v>0</v>
      </c>
      <c r="G35">
        <v>0</v>
      </c>
    </row>
    <row r="36" spans="1:7" ht="15" x14ac:dyDescent="0.25">
      <c r="A36" s="285" t="s">
        <v>66</v>
      </c>
    </row>
    <row r="37" spans="1:7" ht="15" x14ac:dyDescent="0.25">
      <c r="A37" s="285" t="s">
        <v>80</v>
      </c>
      <c r="B37">
        <v>1242.8</v>
      </c>
      <c r="C37">
        <v>1280.9000000000001</v>
      </c>
      <c r="D37">
        <v>24951.599999999999</v>
      </c>
      <c r="E37">
        <v>34404</v>
      </c>
      <c r="F37">
        <v>4436</v>
      </c>
      <c r="G37">
        <v>0</v>
      </c>
    </row>
    <row r="38" spans="1:7" ht="15" x14ac:dyDescent="0.25">
      <c r="A38" s="285" t="s">
        <v>66</v>
      </c>
    </row>
    <row r="39" spans="1:7" ht="15" x14ac:dyDescent="0.25">
      <c r="A39" s="285" t="s">
        <v>81</v>
      </c>
      <c r="B39">
        <v>661.4</v>
      </c>
      <c r="C39">
        <v>848.8</v>
      </c>
      <c r="D39">
        <v>3583.9</v>
      </c>
      <c r="E39">
        <v>5904.6</v>
      </c>
      <c r="F39">
        <v>55</v>
      </c>
      <c r="G39">
        <v>0</v>
      </c>
    </row>
    <row r="40" spans="1:7" ht="15" x14ac:dyDescent="0.25">
      <c r="A40" s="285" t="s">
        <v>83</v>
      </c>
      <c r="B40">
        <v>55</v>
      </c>
      <c r="C40">
        <v>0.5</v>
      </c>
      <c r="D40">
        <v>576.79999999999995</v>
      </c>
      <c r="E40">
        <v>711.4</v>
      </c>
      <c r="F40">
        <v>55</v>
      </c>
      <c r="G40">
        <v>0</v>
      </c>
    </row>
    <row r="41" spans="1:7" ht="15" x14ac:dyDescent="0.25">
      <c r="A41" s="285" t="s">
        <v>85</v>
      </c>
      <c r="B41">
        <v>0</v>
      </c>
      <c r="C41">
        <v>0</v>
      </c>
      <c r="D41">
        <v>0</v>
      </c>
      <c r="E41">
        <v>3</v>
      </c>
      <c r="F41">
        <v>0</v>
      </c>
      <c r="G41">
        <v>0</v>
      </c>
    </row>
    <row r="42" spans="1:7" ht="15" x14ac:dyDescent="0.25">
      <c r="A42" s="285" t="s">
        <v>86</v>
      </c>
      <c r="B42" t="s">
        <v>84</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315.60000000000002</v>
      </c>
      <c r="C44">
        <v>433.3</v>
      </c>
      <c r="D44">
        <v>761.4</v>
      </c>
      <c r="E44">
        <v>1190</v>
      </c>
      <c r="F44">
        <v>0</v>
      </c>
      <c r="G44">
        <v>0</v>
      </c>
    </row>
    <row r="45" spans="1:7" ht="15" x14ac:dyDescent="0.25">
      <c r="A45" s="285" t="s">
        <v>90</v>
      </c>
      <c r="B45">
        <v>0</v>
      </c>
      <c r="C45">
        <v>11.5</v>
      </c>
      <c r="D45">
        <v>0</v>
      </c>
      <c r="E45">
        <v>45.3</v>
      </c>
      <c r="F45">
        <v>0</v>
      </c>
      <c r="G45">
        <v>0</v>
      </c>
    </row>
    <row r="46" spans="1:7" ht="15" x14ac:dyDescent="0.25">
      <c r="A46" s="285" t="s">
        <v>91</v>
      </c>
      <c r="B46">
        <v>47.2</v>
      </c>
      <c r="C46">
        <v>41.4</v>
      </c>
      <c r="D46">
        <v>392</v>
      </c>
      <c r="E46">
        <v>545.70000000000005</v>
      </c>
      <c r="F46">
        <v>0</v>
      </c>
      <c r="G46">
        <v>0</v>
      </c>
    </row>
    <row r="47" spans="1:7" ht="15" x14ac:dyDescent="0.25">
      <c r="A47" s="285" t="s">
        <v>92</v>
      </c>
      <c r="B47">
        <v>0</v>
      </c>
      <c r="C47">
        <v>0</v>
      </c>
      <c r="D47">
        <v>30.3</v>
      </c>
      <c r="E47">
        <v>40.6</v>
      </c>
      <c r="F47">
        <v>0</v>
      </c>
      <c r="G47">
        <v>0</v>
      </c>
    </row>
    <row r="48" spans="1:7" ht="15" x14ac:dyDescent="0.25">
      <c r="A48" s="285" t="s">
        <v>93</v>
      </c>
      <c r="B48">
        <v>81.2</v>
      </c>
      <c r="C48">
        <v>125.9</v>
      </c>
      <c r="D48">
        <v>173.9</v>
      </c>
      <c r="E48">
        <v>266.39999999999998</v>
      </c>
      <c r="F48">
        <v>0</v>
      </c>
      <c r="G48">
        <v>0</v>
      </c>
    </row>
    <row r="49" spans="1:7" ht="15" x14ac:dyDescent="0.25">
      <c r="A49" s="285" t="s">
        <v>94</v>
      </c>
      <c r="B49">
        <v>18.899999999999999</v>
      </c>
      <c r="C49">
        <v>0.1</v>
      </c>
      <c r="D49">
        <v>22.3</v>
      </c>
      <c r="E49">
        <v>30.4</v>
      </c>
      <c r="F49">
        <v>0</v>
      </c>
      <c r="G49">
        <v>0</v>
      </c>
    </row>
    <row r="50" spans="1:7" ht="15" x14ac:dyDescent="0.25">
      <c r="A50" s="285" t="s">
        <v>95</v>
      </c>
      <c r="B50">
        <v>0</v>
      </c>
      <c r="C50">
        <v>0</v>
      </c>
      <c r="D50">
        <v>585</v>
      </c>
      <c r="E50">
        <v>887.3</v>
      </c>
      <c r="F50">
        <v>0</v>
      </c>
      <c r="G50">
        <v>0</v>
      </c>
    </row>
    <row r="51" spans="1:7" ht="15" x14ac:dyDescent="0.25">
      <c r="A51" s="285" t="s">
        <v>96</v>
      </c>
      <c r="B51">
        <v>18.8</v>
      </c>
      <c r="C51">
        <v>32.9</v>
      </c>
      <c r="D51">
        <v>29</v>
      </c>
      <c r="E51">
        <v>33.799999999999997</v>
      </c>
      <c r="F51">
        <v>0</v>
      </c>
      <c r="G51">
        <v>0</v>
      </c>
    </row>
    <row r="52" spans="1:7" ht="15" x14ac:dyDescent="0.25">
      <c r="A52" s="285" t="s">
        <v>98</v>
      </c>
      <c r="B52">
        <v>40.1</v>
      </c>
      <c r="C52">
        <v>0</v>
      </c>
      <c r="D52">
        <v>161.69999999999999</v>
      </c>
      <c r="E52">
        <v>216.4</v>
      </c>
      <c r="F52">
        <v>0</v>
      </c>
      <c r="G52">
        <v>0</v>
      </c>
    </row>
    <row r="53" spans="1:7" ht="15" x14ac:dyDescent="0.25">
      <c r="A53" s="285" t="s">
        <v>99</v>
      </c>
      <c r="B53">
        <v>4.0999999999999996</v>
      </c>
      <c r="C53">
        <v>0.4</v>
      </c>
      <c r="D53">
        <v>2.7</v>
      </c>
      <c r="E53">
        <v>19.899999999999999</v>
      </c>
      <c r="F53">
        <v>0</v>
      </c>
      <c r="G53">
        <v>0</v>
      </c>
    </row>
    <row r="54" spans="1:7" ht="15" x14ac:dyDescent="0.25">
      <c r="A54" s="285" t="s">
        <v>100</v>
      </c>
      <c r="B54">
        <v>24</v>
      </c>
      <c r="C54">
        <v>70.8</v>
      </c>
      <c r="D54">
        <v>548.20000000000005</v>
      </c>
      <c r="E54">
        <v>1122.5999999999999</v>
      </c>
      <c r="F54">
        <v>0</v>
      </c>
      <c r="G54">
        <v>0</v>
      </c>
    </row>
    <row r="55" spans="1:7" ht="15" x14ac:dyDescent="0.25">
      <c r="A55" s="285" t="s">
        <v>101</v>
      </c>
      <c r="B55">
        <v>56.2</v>
      </c>
      <c r="C55">
        <v>65.599999999999994</v>
      </c>
      <c r="D55">
        <v>298.3</v>
      </c>
      <c r="E55">
        <v>790.2</v>
      </c>
      <c r="F55">
        <v>0</v>
      </c>
      <c r="G55">
        <v>0</v>
      </c>
    </row>
    <row r="56" spans="1:7" ht="15" x14ac:dyDescent="0.25">
      <c r="A56" s="285" t="s">
        <v>66</v>
      </c>
    </row>
    <row r="57" spans="1:7" ht="15" x14ac:dyDescent="0.25">
      <c r="A57" s="285" t="s">
        <v>102</v>
      </c>
      <c r="B57">
        <v>887</v>
      </c>
      <c r="C57">
        <v>341.1</v>
      </c>
      <c r="D57">
        <v>2528.5</v>
      </c>
      <c r="E57">
        <v>2384.5</v>
      </c>
      <c r="F57">
        <v>189</v>
      </c>
      <c r="G57">
        <v>0</v>
      </c>
    </row>
    <row r="58" spans="1:7" ht="15" x14ac:dyDescent="0.25">
      <c r="A58" s="285" t="s">
        <v>103</v>
      </c>
      <c r="B58">
        <v>42</v>
      </c>
      <c r="C58">
        <v>0</v>
      </c>
      <c r="D58">
        <v>131.1</v>
      </c>
      <c r="E58">
        <v>108</v>
      </c>
      <c r="F58">
        <v>84</v>
      </c>
      <c r="G58">
        <v>0</v>
      </c>
    </row>
    <row r="59" spans="1:7" ht="15" x14ac:dyDescent="0.25">
      <c r="A59" s="285" t="s">
        <v>104</v>
      </c>
      <c r="B59">
        <v>845</v>
      </c>
      <c r="C59">
        <v>333</v>
      </c>
      <c r="D59">
        <v>2081.9</v>
      </c>
      <c r="E59">
        <v>1990.4</v>
      </c>
      <c r="F59">
        <v>105</v>
      </c>
      <c r="G59">
        <v>0</v>
      </c>
    </row>
    <row r="60" spans="1:7" ht="15" x14ac:dyDescent="0.25">
      <c r="A60" s="285" t="s">
        <v>257</v>
      </c>
      <c r="B60">
        <v>0</v>
      </c>
      <c r="C60" t="s">
        <v>84</v>
      </c>
      <c r="D60">
        <v>0.2</v>
      </c>
      <c r="E60">
        <v>0</v>
      </c>
      <c r="F60">
        <v>0</v>
      </c>
      <c r="G60">
        <v>0</v>
      </c>
    </row>
    <row r="61" spans="1:7" ht="15" x14ac:dyDescent="0.25">
      <c r="A61" s="285" t="s">
        <v>105</v>
      </c>
      <c r="B61">
        <v>0</v>
      </c>
      <c r="C61">
        <v>8</v>
      </c>
      <c r="D61">
        <v>41.5</v>
      </c>
      <c r="E61">
        <v>9.3000000000000007</v>
      </c>
      <c r="F61">
        <v>0</v>
      </c>
      <c r="G61">
        <v>0</v>
      </c>
    </row>
    <row r="62" spans="1:7" ht="15" x14ac:dyDescent="0.25">
      <c r="A62" s="285" t="s">
        <v>258</v>
      </c>
      <c r="B62">
        <v>0</v>
      </c>
      <c r="C62">
        <v>0.1</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2260.3000000000002</v>
      </c>
      <c r="C66">
        <v>1879</v>
      </c>
      <c r="D66">
        <v>3226.9</v>
      </c>
      <c r="E66">
        <v>3401.7</v>
      </c>
      <c r="F66">
        <v>92.9</v>
      </c>
      <c r="G66">
        <v>0</v>
      </c>
    </row>
    <row r="67" spans="1:7" ht="15" x14ac:dyDescent="0.25">
      <c r="A67" s="285" t="s">
        <v>109</v>
      </c>
      <c r="B67">
        <v>16.7</v>
      </c>
      <c r="C67">
        <v>4</v>
      </c>
      <c r="D67">
        <v>10.4</v>
      </c>
      <c r="E67">
        <v>12</v>
      </c>
      <c r="F67">
        <v>0</v>
      </c>
      <c r="G67">
        <v>0</v>
      </c>
    </row>
    <row r="68" spans="1:7" ht="15" x14ac:dyDescent="0.25">
      <c r="A68" s="285" t="s">
        <v>110</v>
      </c>
      <c r="B68">
        <v>0</v>
      </c>
      <c r="C68">
        <v>0</v>
      </c>
      <c r="D68">
        <v>0</v>
      </c>
      <c r="E68">
        <v>30.5</v>
      </c>
      <c r="F68">
        <v>0</v>
      </c>
      <c r="G68">
        <v>0</v>
      </c>
    </row>
    <row r="69" spans="1:7" ht="15" x14ac:dyDescent="0.25">
      <c r="A69" s="285" t="s">
        <v>111</v>
      </c>
      <c r="B69">
        <v>98.5</v>
      </c>
      <c r="C69">
        <v>130</v>
      </c>
      <c r="D69">
        <v>146.9</v>
      </c>
      <c r="E69">
        <v>142.30000000000001</v>
      </c>
      <c r="F69">
        <v>0</v>
      </c>
      <c r="G69">
        <v>0</v>
      </c>
    </row>
    <row r="70" spans="1:7" ht="15" x14ac:dyDescent="0.25">
      <c r="A70" s="285" t="s">
        <v>112</v>
      </c>
      <c r="B70">
        <v>18.600000000000001</v>
      </c>
      <c r="C70">
        <v>8.3000000000000007</v>
      </c>
      <c r="D70">
        <v>41.9</v>
      </c>
      <c r="E70">
        <v>81</v>
      </c>
      <c r="F70">
        <v>1.4</v>
      </c>
      <c r="G70">
        <v>0</v>
      </c>
    </row>
    <row r="71" spans="1:7" ht="15" x14ac:dyDescent="0.25">
      <c r="A71" s="285" t="s">
        <v>259</v>
      </c>
      <c r="B71">
        <v>0</v>
      </c>
      <c r="C71">
        <v>0</v>
      </c>
      <c r="D71">
        <v>0</v>
      </c>
      <c r="E71">
        <v>9.8000000000000007</v>
      </c>
      <c r="F71">
        <v>0</v>
      </c>
      <c r="G71">
        <v>0</v>
      </c>
    </row>
    <row r="72" spans="1:7" ht="15" x14ac:dyDescent="0.25">
      <c r="A72" s="285" t="s">
        <v>113</v>
      </c>
      <c r="B72">
        <v>59.5</v>
      </c>
      <c r="C72">
        <v>41</v>
      </c>
      <c r="D72">
        <v>205.6</v>
      </c>
      <c r="E72">
        <v>222.2</v>
      </c>
      <c r="F72">
        <v>0</v>
      </c>
      <c r="G72">
        <v>0</v>
      </c>
    </row>
    <row r="73" spans="1:7" ht="15" x14ac:dyDescent="0.25">
      <c r="A73" s="285" t="s">
        <v>114</v>
      </c>
      <c r="B73">
        <v>8</v>
      </c>
      <c r="C73">
        <v>8</v>
      </c>
      <c r="D73">
        <v>12</v>
      </c>
      <c r="E73">
        <v>11.3</v>
      </c>
      <c r="F73">
        <v>0</v>
      </c>
      <c r="G73">
        <v>0</v>
      </c>
    </row>
    <row r="74" spans="1:7" ht="15" x14ac:dyDescent="0.25">
      <c r="A74" s="285" t="s">
        <v>115</v>
      </c>
      <c r="B74">
        <v>9</v>
      </c>
      <c r="C74">
        <v>5.3</v>
      </c>
      <c r="D74">
        <v>17.7</v>
      </c>
      <c r="E74">
        <v>8.9</v>
      </c>
      <c r="F74">
        <v>0</v>
      </c>
      <c r="G74">
        <v>0</v>
      </c>
    </row>
    <row r="75" spans="1:7" ht="15" x14ac:dyDescent="0.25">
      <c r="A75" s="285" t="s">
        <v>116</v>
      </c>
      <c r="B75">
        <v>6.8</v>
      </c>
      <c r="C75">
        <v>1.8</v>
      </c>
      <c r="D75">
        <v>1.3</v>
      </c>
      <c r="E75">
        <v>4.4000000000000004</v>
      </c>
      <c r="F75">
        <v>0</v>
      </c>
      <c r="G75">
        <v>0</v>
      </c>
    </row>
    <row r="76" spans="1:7" ht="15" x14ac:dyDescent="0.25">
      <c r="A76" s="285" t="s">
        <v>117</v>
      </c>
      <c r="B76">
        <v>1990.1</v>
      </c>
      <c r="C76">
        <v>1652.9</v>
      </c>
      <c r="D76">
        <v>2616.5</v>
      </c>
      <c r="E76">
        <v>2701.2</v>
      </c>
      <c r="F76">
        <v>91.5</v>
      </c>
      <c r="G76">
        <v>0</v>
      </c>
    </row>
    <row r="77" spans="1:7" ht="15" x14ac:dyDescent="0.25">
      <c r="A77" s="285" t="s">
        <v>331</v>
      </c>
      <c r="B77">
        <v>0</v>
      </c>
      <c r="C77">
        <v>0.5</v>
      </c>
      <c r="D77">
        <v>0</v>
      </c>
      <c r="E77">
        <v>0</v>
      </c>
      <c r="F77">
        <v>0</v>
      </c>
      <c r="G77">
        <v>0</v>
      </c>
    </row>
    <row r="78" spans="1:7" ht="15" x14ac:dyDescent="0.25">
      <c r="A78" s="285" t="s">
        <v>118</v>
      </c>
      <c r="B78">
        <v>17.600000000000001</v>
      </c>
      <c r="C78">
        <v>18.3</v>
      </c>
      <c r="D78">
        <v>11.5</v>
      </c>
      <c r="E78">
        <v>10</v>
      </c>
      <c r="F78">
        <v>0</v>
      </c>
      <c r="G78">
        <v>0</v>
      </c>
    </row>
    <row r="79" spans="1:7" ht="15" x14ac:dyDescent="0.25">
      <c r="A79" s="285" t="s">
        <v>119</v>
      </c>
      <c r="B79">
        <v>31</v>
      </c>
      <c r="C79">
        <v>9</v>
      </c>
      <c r="D79">
        <v>99.8</v>
      </c>
      <c r="E79">
        <v>153.5</v>
      </c>
      <c r="F79">
        <v>0</v>
      </c>
      <c r="G79">
        <v>0</v>
      </c>
    </row>
    <row r="80" spans="1:7" ht="15" x14ac:dyDescent="0.25">
      <c r="A80" s="285" t="s">
        <v>120</v>
      </c>
      <c r="B80">
        <v>0</v>
      </c>
      <c r="C80">
        <v>0</v>
      </c>
      <c r="D80" t="s">
        <v>84</v>
      </c>
      <c r="E80">
        <v>0</v>
      </c>
      <c r="F80">
        <v>0</v>
      </c>
      <c r="G80">
        <v>0</v>
      </c>
    </row>
    <row r="81" spans="1:7" ht="15" x14ac:dyDescent="0.25">
      <c r="A81" s="285" t="s">
        <v>121</v>
      </c>
      <c r="B81">
        <v>4.5</v>
      </c>
      <c r="C81">
        <v>0</v>
      </c>
      <c r="D81">
        <v>63.3</v>
      </c>
      <c r="E81">
        <v>14.7</v>
      </c>
      <c r="F81">
        <v>0</v>
      </c>
      <c r="G81">
        <v>0</v>
      </c>
    </row>
    <row r="82" spans="1:7" ht="15" x14ac:dyDescent="0.25">
      <c r="A82" s="285" t="s">
        <v>62</v>
      </c>
      <c r="B82" t="s">
        <v>63</v>
      </c>
      <c r="C82" t="s">
        <v>64</v>
      </c>
      <c r="D82" t="s">
        <v>63</v>
      </c>
      <c r="E82" t="s">
        <v>63</v>
      </c>
      <c r="F82" t="s">
        <v>63</v>
      </c>
      <c r="G82" t="s">
        <v>65</v>
      </c>
    </row>
    <row r="83" spans="1:7" ht="15" x14ac:dyDescent="0.25">
      <c r="A83" s="285" t="s">
        <v>122</v>
      </c>
      <c r="B83">
        <v>5824</v>
      </c>
      <c r="C83">
        <v>5127.3</v>
      </c>
      <c r="D83">
        <v>40776.300000000003</v>
      </c>
      <c r="E83">
        <v>52538.2</v>
      </c>
      <c r="F83">
        <v>4880.8</v>
      </c>
      <c r="G83">
        <v>0</v>
      </c>
    </row>
    <row r="84" spans="1:7" ht="15" x14ac:dyDescent="0.25">
      <c r="A84" s="285" t="s">
        <v>123</v>
      </c>
      <c r="B84">
        <v>3566.2</v>
      </c>
      <c r="C84">
        <v>2338.5</v>
      </c>
      <c r="D84">
        <v>0</v>
      </c>
      <c r="E84">
        <v>0</v>
      </c>
      <c r="F84">
        <v>1871</v>
      </c>
      <c r="G84">
        <v>0</v>
      </c>
    </row>
    <row r="85" spans="1:7" ht="15" x14ac:dyDescent="0.25">
      <c r="A85" s="285" t="s">
        <v>62</v>
      </c>
      <c r="B85" t="s">
        <v>63</v>
      </c>
      <c r="C85" t="s">
        <v>64</v>
      </c>
      <c r="D85" t="s">
        <v>63</v>
      </c>
      <c r="E85" t="s">
        <v>63</v>
      </c>
      <c r="F85" t="s">
        <v>63</v>
      </c>
      <c r="G85" t="s">
        <v>65</v>
      </c>
    </row>
    <row r="86" spans="1:7" ht="15" x14ac:dyDescent="0.25">
      <c r="A86" s="285" t="s">
        <v>124</v>
      </c>
      <c r="B86">
        <v>9390.2000000000007</v>
      </c>
      <c r="C86">
        <v>7465.8</v>
      </c>
      <c r="D86">
        <v>40776.300000000003</v>
      </c>
      <c r="E86">
        <v>52538.2</v>
      </c>
      <c r="F86">
        <v>6751.8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BDE8-BBD8-4DE3-BDF4-48CF68DDB377}">
  <dimension ref="A1:G89"/>
  <sheetViews>
    <sheetView workbookViewId="0">
      <selection activeCell="K37" sqref="K37"/>
    </sheetView>
  </sheetViews>
  <sheetFormatPr defaultRowHeight="13.2" x14ac:dyDescent="0.25"/>
  <cols>
    <col min="3" max="3" width="13" customWidth="1"/>
    <col min="5" max="5" width="16.6640625" customWidth="1"/>
  </cols>
  <sheetData>
    <row r="1" spans="1:7" ht="15" x14ac:dyDescent="0.25">
      <c r="A1" s="285" t="s">
        <v>47</v>
      </c>
    </row>
    <row r="2" spans="1:7" ht="15" x14ac:dyDescent="0.25">
      <c r="A2" s="285" t="s">
        <v>48</v>
      </c>
    </row>
    <row r="3" spans="1:7" ht="15" x14ac:dyDescent="0.25">
      <c r="A3" s="285" t="s">
        <v>353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132</v>
      </c>
      <c r="C12">
        <v>10</v>
      </c>
      <c r="D12">
        <v>3852.4</v>
      </c>
      <c r="E12">
        <v>4023.1</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729.3</v>
      </c>
      <c r="E15">
        <v>828.5</v>
      </c>
      <c r="F15">
        <v>0</v>
      </c>
      <c r="G15">
        <v>0</v>
      </c>
    </row>
    <row r="16" spans="1:7" ht="15" x14ac:dyDescent="0.25">
      <c r="A16" s="285" t="s">
        <v>69</v>
      </c>
      <c r="B16">
        <v>0</v>
      </c>
      <c r="C16">
        <v>0</v>
      </c>
      <c r="D16">
        <v>39.1</v>
      </c>
      <c r="E16">
        <v>75.8</v>
      </c>
      <c r="F16">
        <v>0</v>
      </c>
      <c r="G16">
        <v>0</v>
      </c>
    </row>
    <row r="17" spans="1:7" ht="15" x14ac:dyDescent="0.25">
      <c r="A17" s="285" t="s">
        <v>255</v>
      </c>
      <c r="B17">
        <v>0</v>
      </c>
      <c r="C17">
        <v>10</v>
      </c>
      <c r="D17">
        <v>0</v>
      </c>
      <c r="E17">
        <v>0</v>
      </c>
      <c r="F17">
        <v>0</v>
      </c>
      <c r="G17">
        <v>0</v>
      </c>
    </row>
    <row r="18" spans="1:7" ht="15" x14ac:dyDescent="0.25">
      <c r="A18" s="285" t="s">
        <v>70</v>
      </c>
      <c r="B18">
        <v>0</v>
      </c>
      <c r="C18">
        <v>0</v>
      </c>
      <c r="D18">
        <v>269</v>
      </c>
      <c r="E18">
        <v>248.9</v>
      </c>
      <c r="F18">
        <v>0</v>
      </c>
      <c r="G18">
        <v>0</v>
      </c>
    </row>
    <row r="19" spans="1:7" ht="15" x14ac:dyDescent="0.25">
      <c r="A19" s="285" t="s">
        <v>71</v>
      </c>
      <c r="B19">
        <v>66</v>
      </c>
      <c r="C19">
        <v>0</v>
      </c>
      <c r="D19">
        <v>992.1</v>
      </c>
      <c r="E19">
        <v>1262.5999999999999</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1273.0999999999999</v>
      </c>
      <c r="E22">
        <v>990.6</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0</v>
      </c>
      <c r="F25">
        <v>31</v>
      </c>
      <c r="G25">
        <v>0</v>
      </c>
    </row>
    <row r="26" spans="1:7" ht="15" x14ac:dyDescent="0.25">
      <c r="A26" s="285" t="s">
        <v>76</v>
      </c>
      <c r="B26">
        <v>0</v>
      </c>
      <c r="C26">
        <v>0</v>
      </c>
      <c r="D26">
        <v>0</v>
      </c>
      <c r="E26">
        <v>0</v>
      </c>
      <c r="F26">
        <v>31</v>
      </c>
      <c r="G26">
        <v>0</v>
      </c>
    </row>
    <row r="27" spans="1:7" ht="15" x14ac:dyDescent="0.25">
      <c r="A27" s="285" t="s">
        <v>77</v>
      </c>
      <c r="B27">
        <v>0</v>
      </c>
      <c r="C27">
        <v>0</v>
      </c>
      <c r="D27">
        <v>433.6</v>
      </c>
      <c r="E27">
        <v>0</v>
      </c>
      <c r="F27">
        <v>0</v>
      </c>
      <c r="G27">
        <v>0</v>
      </c>
    </row>
    <row r="28" spans="1:7" ht="15" x14ac:dyDescent="0.25">
      <c r="A28" s="285" t="s">
        <v>66</v>
      </c>
    </row>
    <row r="29" spans="1:7" ht="15" x14ac:dyDescent="0.25">
      <c r="A29" s="285" t="s">
        <v>167</v>
      </c>
      <c r="B29">
        <v>0</v>
      </c>
      <c r="C29" t="s">
        <v>84</v>
      </c>
      <c r="D29">
        <v>11.1</v>
      </c>
      <c r="E29">
        <v>0</v>
      </c>
      <c r="F29">
        <v>0</v>
      </c>
      <c r="G29">
        <v>0</v>
      </c>
    </row>
    <row r="30" spans="1:7" ht="15" x14ac:dyDescent="0.25">
      <c r="A30" s="285" t="s">
        <v>168</v>
      </c>
      <c r="B30">
        <v>0</v>
      </c>
      <c r="C30">
        <v>0</v>
      </c>
      <c r="D30">
        <v>11.1</v>
      </c>
      <c r="E30">
        <v>0</v>
      </c>
      <c r="F30">
        <v>0</v>
      </c>
      <c r="G30">
        <v>0</v>
      </c>
    </row>
    <row r="31" spans="1:7" ht="15" x14ac:dyDescent="0.25">
      <c r="A31" s="285" t="s">
        <v>317</v>
      </c>
      <c r="B31">
        <v>0</v>
      </c>
      <c r="C31" t="s">
        <v>84</v>
      </c>
      <c r="D31">
        <v>0</v>
      </c>
      <c r="E31">
        <v>0</v>
      </c>
      <c r="F31">
        <v>0</v>
      </c>
      <c r="G31">
        <v>0</v>
      </c>
    </row>
    <row r="32" spans="1:7" ht="15" x14ac:dyDescent="0.25">
      <c r="A32" s="285" t="s">
        <v>66</v>
      </c>
    </row>
    <row r="33" spans="1:7" ht="15" x14ac:dyDescent="0.25">
      <c r="A33" s="285" t="s">
        <v>78</v>
      </c>
      <c r="B33">
        <v>482.9</v>
      </c>
      <c r="C33">
        <v>525</v>
      </c>
      <c r="D33">
        <v>1182</v>
      </c>
      <c r="E33">
        <v>1072.5</v>
      </c>
      <c r="F33">
        <v>17</v>
      </c>
      <c r="G33">
        <v>0</v>
      </c>
    </row>
    <row r="34" spans="1:7" ht="15" x14ac:dyDescent="0.25">
      <c r="A34" s="285" t="s">
        <v>66</v>
      </c>
    </row>
    <row r="35" spans="1:7" ht="15" x14ac:dyDescent="0.25">
      <c r="A35" s="285" t="s">
        <v>79</v>
      </c>
      <c r="B35">
        <v>115.6</v>
      </c>
      <c r="C35">
        <v>318</v>
      </c>
      <c r="D35">
        <v>848.1</v>
      </c>
      <c r="E35">
        <v>1006.1</v>
      </c>
      <c r="F35">
        <v>0</v>
      </c>
      <c r="G35">
        <v>0</v>
      </c>
    </row>
    <row r="36" spans="1:7" ht="15" x14ac:dyDescent="0.25">
      <c r="A36" s="285" t="s">
        <v>66</v>
      </c>
    </row>
    <row r="37" spans="1:7" ht="15" x14ac:dyDescent="0.25">
      <c r="A37" s="285" t="s">
        <v>80</v>
      </c>
      <c r="B37">
        <v>1668.4</v>
      </c>
      <c r="C37">
        <v>1663.3</v>
      </c>
      <c r="D37">
        <v>24540.9</v>
      </c>
      <c r="E37">
        <v>34083.300000000003</v>
      </c>
      <c r="F37">
        <v>3176</v>
      </c>
      <c r="G37">
        <v>0</v>
      </c>
    </row>
    <row r="38" spans="1:7" ht="15" x14ac:dyDescent="0.25">
      <c r="A38" s="285" t="s">
        <v>66</v>
      </c>
    </row>
    <row r="39" spans="1:7" ht="15" x14ac:dyDescent="0.25">
      <c r="A39" s="285" t="s">
        <v>81</v>
      </c>
      <c r="B39">
        <v>670.6</v>
      </c>
      <c r="C39">
        <v>878</v>
      </c>
      <c r="D39">
        <v>3533.2</v>
      </c>
      <c r="E39">
        <v>5682.3</v>
      </c>
      <c r="F39">
        <v>55</v>
      </c>
      <c r="G39">
        <v>0</v>
      </c>
    </row>
    <row r="40" spans="1:7" ht="15" x14ac:dyDescent="0.25">
      <c r="A40" s="285" t="s">
        <v>83</v>
      </c>
      <c r="B40">
        <v>55</v>
      </c>
      <c r="C40">
        <v>0.5</v>
      </c>
      <c r="D40">
        <v>576.79999999999995</v>
      </c>
      <c r="E40">
        <v>655.4</v>
      </c>
      <c r="F40">
        <v>55</v>
      </c>
      <c r="G40">
        <v>0</v>
      </c>
    </row>
    <row r="41" spans="1:7" ht="15" x14ac:dyDescent="0.25">
      <c r="A41" s="285" t="s">
        <v>85</v>
      </c>
      <c r="B41">
        <v>0</v>
      </c>
      <c r="C41">
        <v>0</v>
      </c>
      <c r="D41">
        <v>0</v>
      </c>
      <c r="E41">
        <v>3</v>
      </c>
      <c r="F41">
        <v>0</v>
      </c>
      <c r="G41">
        <v>0</v>
      </c>
    </row>
    <row r="42" spans="1:7" ht="15" x14ac:dyDescent="0.25">
      <c r="A42" s="285" t="s">
        <v>86</v>
      </c>
      <c r="B42" t="s">
        <v>84</v>
      </c>
      <c r="C42">
        <v>0</v>
      </c>
      <c r="D42">
        <v>2.2000000000000002</v>
      </c>
      <c r="E42">
        <v>0.5</v>
      </c>
      <c r="F42">
        <v>0</v>
      </c>
      <c r="G42">
        <v>0</v>
      </c>
    </row>
    <row r="43" spans="1:7" ht="15" x14ac:dyDescent="0.25">
      <c r="A43" s="285" t="s">
        <v>87</v>
      </c>
      <c r="B43">
        <v>0.3</v>
      </c>
      <c r="C43">
        <v>66.5</v>
      </c>
      <c r="D43">
        <v>0.1</v>
      </c>
      <c r="E43">
        <v>1.3</v>
      </c>
      <c r="F43">
        <v>0</v>
      </c>
      <c r="G43">
        <v>0</v>
      </c>
    </row>
    <row r="44" spans="1:7" ht="15" x14ac:dyDescent="0.25">
      <c r="A44" s="285" t="s">
        <v>88</v>
      </c>
      <c r="B44">
        <v>307.3</v>
      </c>
      <c r="C44">
        <v>447.3</v>
      </c>
      <c r="D44">
        <v>738.6</v>
      </c>
      <c r="E44">
        <v>1150.0999999999999</v>
      </c>
      <c r="F44">
        <v>0</v>
      </c>
      <c r="G44">
        <v>0</v>
      </c>
    </row>
    <row r="45" spans="1:7" ht="15" x14ac:dyDescent="0.25">
      <c r="A45" s="285" t="s">
        <v>90</v>
      </c>
      <c r="B45">
        <v>0</v>
      </c>
      <c r="C45">
        <v>11.5</v>
      </c>
      <c r="D45">
        <v>0</v>
      </c>
      <c r="E45">
        <v>45.3</v>
      </c>
      <c r="F45">
        <v>0</v>
      </c>
      <c r="G45">
        <v>0</v>
      </c>
    </row>
    <row r="46" spans="1:7" ht="15" x14ac:dyDescent="0.25">
      <c r="A46" s="285" t="s">
        <v>91</v>
      </c>
      <c r="B46">
        <v>47.5</v>
      </c>
      <c r="C46">
        <v>41.2</v>
      </c>
      <c r="D46">
        <v>391.8</v>
      </c>
      <c r="E46">
        <v>492.9</v>
      </c>
      <c r="F46">
        <v>0</v>
      </c>
      <c r="G46">
        <v>0</v>
      </c>
    </row>
    <row r="47" spans="1:7" ht="15" x14ac:dyDescent="0.25">
      <c r="A47" s="285" t="s">
        <v>92</v>
      </c>
      <c r="B47">
        <v>0</v>
      </c>
      <c r="C47">
        <v>0</v>
      </c>
      <c r="D47">
        <v>30.3</v>
      </c>
      <c r="E47">
        <v>40.6</v>
      </c>
      <c r="F47">
        <v>0</v>
      </c>
      <c r="G47">
        <v>0</v>
      </c>
    </row>
    <row r="48" spans="1:7" ht="15" x14ac:dyDescent="0.25">
      <c r="A48" s="285" t="s">
        <v>93</v>
      </c>
      <c r="B48">
        <v>86.5</v>
      </c>
      <c r="C48">
        <v>134.19999999999999</v>
      </c>
      <c r="D48">
        <v>158.80000000000001</v>
      </c>
      <c r="E48">
        <v>218.1</v>
      </c>
      <c r="F48">
        <v>0</v>
      </c>
      <c r="G48">
        <v>0</v>
      </c>
    </row>
    <row r="49" spans="1:7" ht="15" x14ac:dyDescent="0.25">
      <c r="A49" s="285" t="s">
        <v>94</v>
      </c>
      <c r="B49">
        <v>21.2</v>
      </c>
      <c r="C49">
        <v>0.1</v>
      </c>
      <c r="D49">
        <v>19.899999999999999</v>
      </c>
      <c r="E49">
        <v>30.4</v>
      </c>
      <c r="F49">
        <v>0</v>
      </c>
      <c r="G49">
        <v>0</v>
      </c>
    </row>
    <row r="50" spans="1:7" ht="15" x14ac:dyDescent="0.25">
      <c r="A50" s="285" t="s">
        <v>95</v>
      </c>
      <c r="B50">
        <v>0</v>
      </c>
      <c r="C50">
        <v>0</v>
      </c>
      <c r="D50">
        <v>585</v>
      </c>
      <c r="E50">
        <v>887.3</v>
      </c>
      <c r="F50">
        <v>0</v>
      </c>
      <c r="G50">
        <v>0</v>
      </c>
    </row>
    <row r="51" spans="1:7" ht="15" x14ac:dyDescent="0.25">
      <c r="A51" s="285" t="s">
        <v>96</v>
      </c>
      <c r="B51">
        <v>19.399999999999999</v>
      </c>
      <c r="C51">
        <v>25.3</v>
      </c>
      <c r="D51">
        <v>28.4</v>
      </c>
      <c r="E51">
        <v>30.9</v>
      </c>
      <c r="F51">
        <v>0</v>
      </c>
      <c r="G51">
        <v>0</v>
      </c>
    </row>
    <row r="52" spans="1:7" ht="15" x14ac:dyDescent="0.25">
      <c r="A52" s="285" t="s">
        <v>98</v>
      </c>
      <c r="B52">
        <v>40.1</v>
      </c>
      <c r="C52">
        <v>0</v>
      </c>
      <c r="D52">
        <v>161.69999999999999</v>
      </c>
      <c r="E52">
        <v>216.4</v>
      </c>
      <c r="F52">
        <v>0</v>
      </c>
      <c r="G52">
        <v>0</v>
      </c>
    </row>
    <row r="53" spans="1:7" ht="15" x14ac:dyDescent="0.25">
      <c r="A53" s="285" t="s">
        <v>99</v>
      </c>
      <c r="B53">
        <v>4.0999999999999996</v>
      </c>
      <c r="C53">
        <v>0.4</v>
      </c>
      <c r="D53">
        <v>2.7</v>
      </c>
      <c r="E53">
        <v>19.899999999999999</v>
      </c>
      <c r="F53">
        <v>0</v>
      </c>
      <c r="G53">
        <v>0</v>
      </c>
    </row>
    <row r="54" spans="1:7" ht="15" x14ac:dyDescent="0.25">
      <c r="A54" s="285" t="s">
        <v>100</v>
      </c>
      <c r="B54">
        <v>25.9</v>
      </c>
      <c r="C54">
        <v>83.5</v>
      </c>
      <c r="D54">
        <v>546.20000000000005</v>
      </c>
      <c r="E54">
        <v>1107.9000000000001</v>
      </c>
      <c r="F54">
        <v>0</v>
      </c>
      <c r="G54">
        <v>0</v>
      </c>
    </row>
    <row r="55" spans="1:7" ht="15" x14ac:dyDescent="0.25">
      <c r="A55" s="285" t="s">
        <v>101</v>
      </c>
      <c r="B55">
        <v>63.4</v>
      </c>
      <c r="C55">
        <v>67.5</v>
      </c>
      <c r="D55">
        <v>290.7</v>
      </c>
      <c r="E55">
        <v>782.4</v>
      </c>
      <c r="F55">
        <v>0</v>
      </c>
      <c r="G55">
        <v>0</v>
      </c>
    </row>
    <row r="56" spans="1:7" ht="15" x14ac:dyDescent="0.25">
      <c r="A56" s="285" t="s">
        <v>66</v>
      </c>
    </row>
    <row r="57" spans="1:7" ht="15" x14ac:dyDescent="0.25">
      <c r="A57" s="285" t="s">
        <v>102</v>
      </c>
      <c r="B57">
        <v>709</v>
      </c>
      <c r="C57">
        <v>403.4</v>
      </c>
      <c r="D57">
        <v>2528.5</v>
      </c>
      <c r="E57">
        <v>2268.6</v>
      </c>
      <c r="F57">
        <v>189</v>
      </c>
      <c r="G57">
        <v>0</v>
      </c>
    </row>
    <row r="58" spans="1:7" ht="15" x14ac:dyDescent="0.25">
      <c r="A58" s="285" t="s">
        <v>103</v>
      </c>
      <c r="B58">
        <v>42</v>
      </c>
      <c r="C58">
        <v>0</v>
      </c>
      <c r="D58">
        <v>131.1</v>
      </c>
      <c r="E58">
        <v>108</v>
      </c>
      <c r="F58">
        <v>84</v>
      </c>
      <c r="G58">
        <v>0</v>
      </c>
    </row>
    <row r="59" spans="1:7" ht="15" x14ac:dyDescent="0.25">
      <c r="A59" s="285" t="s">
        <v>104</v>
      </c>
      <c r="B59">
        <v>667</v>
      </c>
      <c r="C59">
        <v>395</v>
      </c>
      <c r="D59">
        <v>2081.9</v>
      </c>
      <c r="E59">
        <v>1874.6</v>
      </c>
      <c r="F59">
        <v>105</v>
      </c>
      <c r="G59">
        <v>0</v>
      </c>
    </row>
    <row r="60" spans="1:7" ht="15" x14ac:dyDescent="0.25">
      <c r="A60" s="285" t="s">
        <v>257</v>
      </c>
      <c r="B60">
        <v>0</v>
      </c>
      <c r="C60">
        <v>0</v>
      </c>
      <c r="D60">
        <v>0.2</v>
      </c>
      <c r="E60">
        <v>0</v>
      </c>
      <c r="F60">
        <v>0</v>
      </c>
      <c r="G60">
        <v>0</v>
      </c>
    </row>
    <row r="61" spans="1:7" ht="15" x14ac:dyDescent="0.25">
      <c r="A61" s="285" t="s">
        <v>105</v>
      </c>
      <c r="B61">
        <v>0</v>
      </c>
      <c r="C61">
        <v>8</v>
      </c>
      <c r="D61">
        <v>41.5</v>
      </c>
      <c r="E61">
        <v>9.3000000000000007</v>
      </c>
      <c r="F61">
        <v>0</v>
      </c>
      <c r="G61">
        <v>0</v>
      </c>
    </row>
    <row r="62" spans="1:7" ht="15" x14ac:dyDescent="0.25">
      <c r="A62" s="285" t="s">
        <v>258</v>
      </c>
      <c r="B62">
        <v>0</v>
      </c>
      <c r="C62">
        <v>0.4</v>
      </c>
      <c r="D62">
        <v>0.1</v>
      </c>
      <c r="E62">
        <v>0.1</v>
      </c>
      <c r="F62">
        <v>0</v>
      </c>
      <c r="G62">
        <v>0</v>
      </c>
    </row>
    <row r="63" spans="1:7" ht="15" x14ac:dyDescent="0.25">
      <c r="A63" s="285" t="s">
        <v>318</v>
      </c>
      <c r="B63">
        <v>0</v>
      </c>
      <c r="C63">
        <v>0</v>
      </c>
      <c r="D63">
        <v>0</v>
      </c>
      <c r="E63">
        <v>52.7</v>
      </c>
      <c r="F63">
        <v>0</v>
      </c>
      <c r="G63">
        <v>0</v>
      </c>
    </row>
    <row r="64" spans="1:7" ht="15" x14ac:dyDescent="0.25">
      <c r="A64" s="285" t="s">
        <v>107</v>
      </c>
      <c r="B64">
        <v>0</v>
      </c>
      <c r="C64">
        <v>0</v>
      </c>
      <c r="D64">
        <v>273.8</v>
      </c>
      <c r="E64">
        <v>224</v>
      </c>
      <c r="F64">
        <v>0</v>
      </c>
      <c r="G64">
        <v>0</v>
      </c>
    </row>
    <row r="65" spans="1:7" ht="15" x14ac:dyDescent="0.25">
      <c r="A65" s="285" t="s">
        <v>66</v>
      </c>
    </row>
    <row r="66" spans="1:7" ht="15" x14ac:dyDescent="0.25">
      <c r="A66" s="285" t="s">
        <v>108</v>
      </c>
      <c r="B66">
        <v>2285.3000000000002</v>
      </c>
      <c r="C66">
        <v>1805</v>
      </c>
      <c r="D66">
        <v>3095.6</v>
      </c>
      <c r="E66">
        <v>3309.7</v>
      </c>
      <c r="F66">
        <v>92.9</v>
      </c>
      <c r="G66">
        <v>0</v>
      </c>
    </row>
    <row r="67" spans="1:7" ht="15" x14ac:dyDescent="0.25">
      <c r="A67" s="285" t="s">
        <v>109</v>
      </c>
      <c r="B67">
        <v>4</v>
      </c>
      <c r="C67">
        <v>4</v>
      </c>
      <c r="D67">
        <v>10.4</v>
      </c>
      <c r="E67">
        <v>12</v>
      </c>
      <c r="F67">
        <v>0</v>
      </c>
      <c r="G67">
        <v>0</v>
      </c>
    </row>
    <row r="68" spans="1:7" ht="15" x14ac:dyDescent="0.25">
      <c r="A68" s="285" t="s">
        <v>110</v>
      </c>
      <c r="B68">
        <v>0</v>
      </c>
      <c r="C68">
        <v>0</v>
      </c>
      <c r="D68">
        <v>0</v>
      </c>
      <c r="E68">
        <v>30.5</v>
      </c>
      <c r="F68">
        <v>0</v>
      </c>
      <c r="G68">
        <v>0</v>
      </c>
    </row>
    <row r="69" spans="1:7" ht="15" x14ac:dyDescent="0.25">
      <c r="A69" s="285" t="s">
        <v>111</v>
      </c>
      <c r="B69">
        <v>113.5</v>
      </c>
      <c r="C69">
        <v>130</v>
      </c>
      <c r="D69">
        <v>133.19999999999999</v>
      </c>
      <c r="E69">
        <v>125.7</v>
      </c>
      <c r="F69">
        <v>0</v>
      </c>
      <c r="G69">
        <v>0</v>
      </c>
    </row>
    <row r="70" spans="1:7" ht="15" x14ac:dyDescent="0.25">
      <c r="A70" s="285" t="s">
        <v>112</v>
      </c>
      <c r="B70">
        <v>19.399999999999999</v>
      </c>
      <c r="C70">
        <v>9.3000000000000007</v>
      </c>
      <c r="D70">
        <v>41.1</v>
      </c>
      <c r="E70">
        <v>79.900000000000006</v>
      </c>
      <c r="F70">
        <v>1.4</v>
      </c>
      <c r="G70">
        <v>0</v>
      </c>
    </row>
    <row r="71" spans="1:7" ht="15" x14ac:dyDescent="0.25">
      <c r="A71" s="285" t="s">
        <v>259</v>
      </c>
      <c r="B71">
        <v>0</v>
      </c>
      <c r="C71">
        <v>0</v>
      </c>
      <c r="D71">
        <v>0</v>
      </c>
      <c r="E71">
        <v>9.8000000000000007</v>
      </c>
      <c r="F71">
        <v>0</v>
      </c>
      <c r="G71">
        <v>0</v>
      </c>
    </row>
    <row r="72" spans="1:7" ht="15" x14ac:dyDescent="0.25">
      <c r="A72" s="285" t="s">
        <v>113</v>
      </c>
      <c r="B72">
        <v>67</v>
      </c>
      <c r="C72">
        <v>41</v>
      </c>
      <c r="D72">
        <v>170.2</v>
      </c>
      <c r="E72">
        <v>222.2</v>
      </c>
      <c r="F72">
        <v>0</v>
      </c>
      <c r="G72">
        <v>0</v>
      </c>
    </row>
    <row r="73" spans="1:7" ht="15" x14ac:dyDescent="0.25">
      <c r="A73" s="285" t="s">
        <v>114</v>
      </c>
      <c r="B73">
        <v>8</v>
      </c>
      <c r="C73">
        <v>8</v>
      </c>
      <c r="D73">
        <v>12</v>
      </c>
      <c r="E73">
        <v>11.3</v>
      </c>
      <c r="F73">
        <v>0</v>
      </c>
      <c r="G73">
        <v>0</v>
      </c>
    </row>
    <row r="74" spans="1:7" ht="15" x14ac:dyDescent="0.25">
      <c r="A74" s="285" t="s">
        <v>115</v>
      </c>
      <c r="B74">
        <v>5</v>
      </c>
      <c r="C74">
        <v>5.3</v>
      </c>
      <c r="D74">
        <v>17.7</v>
      </c>
      <c r="E74">
        <v>8.9</v>
      </c>
      <c r="F74">
        <v>0</v>
      </c>
      <c r="G74">
        <v>0</v>
      </c>
    </row>
    <row r="75" spans="1:7" ht="15" x14ac:dyDescent="0.25">
      <c r="A75" s="285" t="s">
        <v>116</v>
      </c>
      <c r="B75">
        <v>6.8</v>
      </c>
      <c r="C75">
        <v>2.4</v>
      </c>
      <c r="D75">
        <v>1.3</v>
      </c>
      <c r="E75">
        <v>3.8</v>
      </c>
      <c r="F75">
        <v>0</v>
      </c>
      <c r="G75">
        <v>0</v>
      </c>
    </row>
    <row r="76" spans="1:7" ht="15" x14ac:dyDescent="0.25">
      <c r="A76" s="285" t="s">
        <v>117</v>
      </c>
      <c r="B76">
        <v>2008.5</v>
      </c>
      <c r="C76">
        <v>1577.3</v>
      </c>
      <c r="D76">
        <v>2535.1999999999998</v>
      </c>
      <c r="E76">
        <v>2637.1</v>
      </c>
      <c r="F76">
        <v>91.5</v>
      </c>
      <c r="G76">
        <v>0</v>
      </c>
    </row>
    <row r="77" spans="1:7" ht="15" x14ac:dyDescent="0.25">
      <c r="A77" s="285" t="s">
        <v>331</v>
      </c>
      <c r="B77">
        <v>0</v>
      </c>
      <c r="C77">
        <v>0.5</v>
      </c>
      <c r="D77">
        <v>0</v>
      </c>
      <c r="E77">
        <v>0</v>
      </c>
      <c r="F77">
        <v>0</v>
      </c>
      <c r="G77">
        <v>0</v>
      </c>
    </row>
    <row r="78" spans="1:7" ht="15" x14ac:dyDescent="0.25">
      <c r="A78" s="285" t="s">
        <v>118</v>
      </c>
      <c r="B78">
        <v>17.600000000000001</v>
      </c>
      <c r="C78">
        <v>18.3</v>
      </c>
      <c r="D78">
        <v>11.5</v>
      </c>
      <c r="E78">
        <v>10</v>
      </c>
      <c r="F78">
        <v>0</v>
      </c>
      <c r="G78">
        <v>0</v>
      </c>
    </row>
    <row r="79" spans="1:7" ht="15" x14ac:dyDescent="0.25">
      <c r="A79" s="285" t="s">
        <v>119</v>
      </c>
      <c r="B79">
        <v>31</v>
      </c>
      <c r="C79">
        <v>9</v>
      </c>
      <c r="D79">
        <v>99.8</v>
      </c>
      <c r="E79">
        <v>153.5</v>
      </c>
      <c r="F79">
        <v>0</v>
      </c>
      <c r="G79">
        <v>0</v>
      </c>
    </row>
    <row r="80" spans="1:7" ht="15" x14ac:dyDescent="0.25">
      <c r="A80" s="285" t="s">
        <v>120</v>
      </c>
      <c r="B80">
        <v>0</v>
      </c>
      <c r="C80">
        <v>0</v>
      </c>
      <c r="D80" t="s">
        <v>84</v>
      </c>
      <c r="E80">
        <v>0</v>
      </c>
      <c r="F80">
        <v>0</v>
      </c>
      <c r="G80">
        <v>0</v>
      </c>
    </row>
    <row r="81" spans="1:7" ht="15" x14ac:dyDescent="0.25">
      <c r="A81" s="285" t="s">
        <v>121</v>
      </c>
      <c r="B81">
        <v>4.5</v>
      </c>
      <c r="C81">
        <v>0</v>
      </c>
      <c r="D81">
        <v>63.3</v>
      </c>
      <c r="E81">
        <v>5</v>
      </c>
      <c r="F81">
        <v>0</v>
      </c>
      <c r="G81">
        <v>0</v>
      </c>
    </row>
    <row r="82" spans="1:7" ht="15" x14ac:dyDescent="0.25">
      <c r="A82" s="285" t="s">
        <v>62</v>
      </c>
      <c r="B82" t="s">
        <v>63</v>
      </c>
      <c r="C82" t="s">
        <v>64</v>
      </c>
      <c r="D82" t="s">
        <v>63</v>
      </c>
      <c r="E82" t="s">
        <v>63</v>
      </c>
      <c r="F82" t="s">
        <v>63</v>
      </c>
      <c r="G82" t="s">
        <v>65</v>
      </c>
    </row>
    <row r="83" spans="1:7" ht="15" x14ac:dyDescent="0.25">
      <c r="A83" s="285" t="s">
        <v>122</v>
      </c>
      <c r="B83">
        <v>6063.9</v>
      </c>
      <c r="C83">
        <v>5602.7</v>
      </c>
      <c r="D83">
        <v>40025.300000000003</v>
      </c>
      <c r="E83">
        <v>51445.599999999999</v>
      </c>
      <c r="F83">
        <v>3620.8</v>
      </c>
      <c r="G83">
        <v>0</v>
      </c>
    </row>
    <row r="84" spans="1:7" ht="15" x14ac:dyDescent="0.25">
      <c r="A84" s="285" t="s">
        <v>123</v>
      </c>
      <c r="B84">
        <v>3220.3</v>
      </c>
      <c r="C84">
        <v>2689.9</v>
      </c>
      <c r="D84">
        <v>0</v>
      </c>
      <c r="E84">
        <v>0</v>
      </c>
      <c r="F84">
        <v>1745</v>
      </c>
      <c r="G84">
        <v>0</v>
      </c>
    </row>
    <row r="85" spans="1:7" ht="15" x14ac:dyDescent="0.25">
      <c r="A85" s="285" t="s">
        <v>62</v>
      </c>
      <c r="B85" t="s">
        <v>63</v>
      </c>
      <c r="C85" t="s">
        <v>64</v>
      </c>
      <c r="D85" t="s">
        <v>63</v>
      </c>
      <c r="E85" t="s">
        <v>63</v>
      </c>
      <c r="F85" t="s">
        <v>63</v>
      </c>
      <c r="G85" t="s">
        <v>65</v>
      </c>
    </row>
    <row r="86" spans="1:7" ht="15" x14ac:dyDescent="0.25">
      <c r="A86" s="285" t="s">
        <v>124</v>
      </c>
      <c r="B86">
        <v>9284.1</v>
      </c>
      <c r="C86">
        <v>8292.6</v>
      </c>
      <c r="D86">
        <v>40025.300000000003</v>
      </c>
      <c r="E86">
        <v>51445.599999999999</v>
      </c>
      <c r="F86">
        <v>5365.8</v>
      </c>
      <c r="G86">
        <v>0</v>
      </c>
    </row>
    <row r="87" spans="1:7" ht="15" x14ac:dyDescent="0.25">
      <c r="A87" s="285" t="s">
        <v>125</v>
      </c>
      <c r="B87" t="s">
        <v>42</v>
      </c>
      <c r="C87" t="s">
        <v>42</v>
      </c>
      <c r="D87">
        <v>3</v>
      </c>
      <c r="E87">
        <v>5.8</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39EB-874F-4B0A-86A5-FAB82F305EA1}">
  <dimension ref="A1:G88"/>
  <sheetViews>
    <sheetView topLeftCell="A74" workbookViewId="0">
      <selection activeCell="B7" sqref="B7"/>
    </sheetView>
  </sheetViews>
  <sheetFormatPr defaultRowHeight="13.2" x14ac:dyDescent="0.25"/>
  <cols>
    <col min="1" max="1" width="17.44140625" customWidth="1"/>
    <col min="2" max="2" width="15.109375" customWidth="1"/>
    <col min="5" max="5" width="13.88671875" customWidth="1"/>
  </cols>
  <sheetData>
    <row r="1" spans="1:7" ht="15" x14ac:dyDescent="0.25">
      <c r="A1" s="285" t="s">
        <v>47</v>
      </c>
    </row>
    <row r="2" spans="1:7" ht="15" x14ac:dyDescent="0.25">
      <c r="A2" s="285" t="s">
        <v>48</v>
      </c>
    </row>
    <row r="3" spans="1:7" ht="15" x14ac:dyDescent="0.25">
      <c r="A3" s="285" t="s">
        <v>354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355</v>
      </c>
      <c r="F9" t="s">
        <v>356</v>
      </c>
      <c r="G9" t="s">
        <v>61</v>
      </c>
    </row>
    <row r="10" spans="1:7" ht="15" x14ac:dyDescent="0.25">
      <c r="A10" s="285" t="s">
        <v>62</v>
      </c>
      <c r="B10" t="s">
        <v>63</v>
      </c>
      <c r="C10" t="s">
        <v>64</v>
      </c>
      <c r="D10" t="s">
        <v>63</v>
      </c>
      <c r="E10" t="s">
        <v>131</v>
      </c>
      <c r="F10" t="s">
        <v>65</v>
      </c>
      <c r="G10" t="s">
        <v>65</v>
      </c>
    </row>
    <row r="11" spans="1:7" ht="15" x14ac:dyDescent="0.25">
      <c r="A11" s="285" t="s">
        <v>66</v>
      </c>
    </row>
    <row r="12" spans="1:7" ht="15" x14ac:dyDescent="0.25">
      <c r="A12" s="285" t="s">
        <v>67</v>
      </c>
      <c r="B12">
        <v>132</v>
      </c>
      <c r="C12">
        <v>12.5</v>
      </c>
      <c r="D12">
        <v>3757.3</v>
      </c>
      <c r="E12">
        <v>3820.3</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660.5</v>
      </c>
      <c r="E15">
        <v>753.3</v>
      </c>
      <c r="F15">
        <v>0</v>
      </c>
      <c r="G15">
        <v>0</v>
      </c>
    </row>
    <row r="16" spans="1:7" ht="15" x14ac:dyDescent="0.25">
      <c r="A16" s="285" t="s">
        <v>69</v>
      </c>
      <c r="B16">
        <v>0</v>
      </c>
      <c r="C16">
        <v>0</v>
      </c>
      <c r="D16">
        <v>39.1</v>
      </c>
      <c r="E16">
        <v>75.8</v>
      </c>
      <c r="F16">
        <v>0</v>
      </c>
      <c r="G16">
        <v>0</v>
      </c>
    </row>
    <row r="17" spans="1:7" ht="15" x14ac:dyDescent="0.25">
      <c r="A17" s="285" t="s">
        <v>255</v>
      </c>
      <c r="B17">
        <v>0</v>
      </c>
      <c r="C17">
        <v>12.5</v>
      </c>
      <c r="D17">
        <v>0</v>
      </c>
      <c r="E17">
        <v>0</v>
      </c>
      <c r="F17">
        <v>0</v>
      </c>
      <c r="G17">
        <v>0</v>
      </c>
    </row>
    <row r="18" spans="1:7" ht="15" x14ac:dyDescent="0.25">
      <c r="A18" s="285" t="s">
        <v>70</v>
      </c>
      <c r="B18">
        <v>0</v>
      </c>
      <c r="C18">
        <v>0</v>
      </c>
      <c r="D18">
        <v>229</v>
      </c>
      <c r="E18">
        <v>248.9</v>
      </c>
      <c r="F18">
        <v>0</v>
      </c>
      <c r="G18">
        <v>0</v>
      </c>
    </row>
    <row r="19" spans="1:7" ht="15" x14ac:dyDescent="0.25">
      <c r="A19" s="285" t="s">
        <v>71</v>
      </c>
      <c r="B19">
        <v>66</v>
      </c>
      <c r="C19">
        <v>0</v>
      </c>
      <c r="D19">
        <v>1036.7</v>
      </c>
      <c r="E19">
        <v>1192.5</v>
      </c>
      <c r="F19">
        <v>0</v>
      </c>
      <c r="G19">
        <v>0</v>
      </c>
    </row>
    <row r="20" spans="1:7" ht="15" x14ac:dyDescent="0.25">
      <c r="A20" s="285" t="s">
        <v>72</v>
      </c>
      <c r="B20">
        <v>0</v>
      </c>
      <c r="C20">
        <v>0</v>
      </c>
      <c r="D20">
        <v>291.8</v>
      </c>
      <c r="E20">
        <v>366.3</v>
      </c>
      <c r="F20">
        <v>0</v>
      </c>
      <c r="G20">
        <v>0</v>
      </c>
    </row>
    <row r="21" spans="1:7" ht="15" x14ac:dyDescent="0.25">
      <c r="A21" s="285" t="s">
        <v>256</v>
      </c>
      <c r="B21">
        <v>0</v>
      </c>
      <c r="C21">
        <v>0</v>
      </c>
      <c r="D21">
        <v>35</v>
      </c>
      <c r="E21">
        <v>25</v>
      </c>
      <c r="F21">
        <v>0</v>
      </c>
      <c r="G21">
        <v>0</v>
      </c>
    </row>
    <row r="22" spans="1:7" ht="15" x14ac:dyDescent="0.25">
      <c r="A22" s="285" t="s">
        <v>73</v>
      </c>
      <c r="B22">
        <v>66</v>
      </c>
      <c r="C22">
        <v>0</v>
      </c>
      <c r="D22">
        <v>1242.2</v>
      </c>
      <c r="E22">
        <v>933.1</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0</v>
      </c>
      <c r="F25">
        <v>0</v>
      </c>
      <c r="G25">
        <v>0</v>
      </c>
    </row>
    <row r="26" spans="1:7" ht="15" x14ac:dyDescent="0.25">
      <c r="A26" s="285" t="s">
        <v>77</v>
      </c>
      <c r="B26">
        <v>0</v>
      </c>
      <c r="C26">
        <v>0</v>
      </c>
      <c r="D26">
        <v>433.6</v>
      </c>
      <c r="E26">
        <v>0</v>
      </c>
      <c r="F26">
        <v>0</v>
      </c>
      <c r="G26">
        <v>0</v>
      </c>
    </row>
    <row r="27" spans="1:7" ht="15" x14ac:dyDescent="0.25">
      <c r="A27" s="285" t="s">
        <v>66</v>
      </c>
    </row>
    <row r="28" spans="1:7" ht="15" x14ac:dyDescent="0.25">
      <c r="A28" s="285" t="s">
        <v>167</v>
      </c>
      <c r="B28">
        <v>0</v>
      </c>
      <c r="C28" t="s">
        <v>84</v>
      </c>
      <c r="D28">
        <v>11.1</v>
      </c>
      <c r="E28">
        <v>0</v>
      </c>
      <c r="F28">
        <v>0</v>
      </c>
      <c r="G28">
        <v>0</v>
      </c>
    </row>
    <row r="29" spans="1:7" ht="15" x14ac:dyDescent="0.25">
      <c r="A29" s="285" t="s">
        <v>168</v>
      </c>
      <c r="B29">
        <v>0</v>
      </c>
      <c r="C29">
        <v>0</v>
      </c>
      <c r="D29">
        <v>11.1</v>
      </c>
      <c r="E29">
        <v>0</v>
      </c>
      <c r="F29">
        <v>0</v>
      </c>
      <c r="G29">
        <v>0</v>
      </c>
    </row>
    <row r="30" spans="1:7" ht="15" x14ac:dyDescent="0.25">
      <c r="A30" s="285" t="s">
        <v>317</v>
      </c>
      <c r="B30">
        <v>0</v>
      </c>
      <c r="C30" t="s">
        <v>84</v>
      </c>
      <c r="D30">
        <v>0</v>
      </c>
      <c r="E30">
        <v>0</v>
      </c>
      <c r="F30">
        <v>0</v>
      </c>
      <c r="G30">
        <v>0</v>
      </c>
    </row>
    <row r="31" spans="1:7" ht="15" x14ac:dyDescent="0.25">
      <c r="A31" s="285" t="s">
        <v>66</v>
      </c>
    </row>
    <row r="32" spans="1:7" ht="15" x14ac:dyDescent="0.25">
      <c r="A32" s="285" t="s">
        <v>78</v>
      </c>
      <c r="B32">
        <v>464.9</v>
      </c>
      <c r="C32">
        <v>534.79999999999995</v>
      </c>
      <c r="D32">
        <v>1124.2</v>
      </c>
      <c r="E32">
        <v>985</v>
      </c>
      <c r="F32">
        <v>17</v>
      </c>
      <c r="G32">
        <v>0</v>
      </c>
    </row>
    <row r="33" spans="1:7" ht="15" x14ac:dyDescent="0.25">
      <c r="A33" s="285" t="s">
        <v>66</v>
      </c>
    </row>
    <row r="34" spans="1:7" ht="15" x14ac:dyDescent="0.25">
      <c r="A34" s="285" t="s">
        <v>79</v>
      </c>
      <c r="B34">
        <v>109.1</v>
      </c>
      <c r="C34">
        <v>377.2</v>
      </c>
      <c r="D34">
        <v>831.5</v>
      </c>
      <c r="E34">
        <v>942.1</v>
      </c>
      <c r="F34">
        <v>4</v>
      </c>
      <c r="G34">
        <v>0</v>
      </c>
    </row>
    <row r="35" spans="1:7" ht="15" x14ac:dyDescent="0.25">
      <c r="A35" s="285" t="s">
        <v>66</v>
      </c>
    </row>
    <row r="36" spans="1:7" ht="15" x14ac:dyDescent="0.25">
      <c r="A36" s="285" t="s">
        <v>80</v>
      </c>
      <c r="B36">
        <v>1770</v>
      </c>
      <c r="C36">
        <v>1932.9</v>
      </c>
      <c r="D36">
        <v>24147.9</v>
      </c>
      <c r="E36">
        <v>33859.4</v>
      </c>
      <c r="F36">
        <v>2575</v>
      </c>
      <c r="G36">
        <v>0</v>
      </c>
    </row>
    <row r="37" spans="1:7" ht="15" x14ac:dyDescent="0.25">
      <c r="A37" s="285" t="s">
        <v>66</v>
      </c>
    </row>
    <row r="38" spans="1:7" ht="15" x14ac:dyDescent="0.25">
      <c r="A38" s="285" t="s">
        <v>81</v>
      </c>
      <c r="B38">
        <v>688.8</v>
      </c>
      <c r="C38">
        <v>942.9</v>
      </c>
      <c r="D38">
        <v>3434.1</v>
      </c>
      <c r="E38">
        <v>5540.4</v>
      </c>
      <c r="F38">
        <v>55</v>
      </c>
      <c r="G38">
        <v>0</v>
      </c>
    </row>
    <row r="39" spans="1:7" ht="15" x14ac:dyDescent="0.25">
      <c r="A39" s="285" t="s">
        <v>83</v>
      </c>
      <c r="B39">
        <v>55</v>
      </c>
      <c r="C39">
        <v>0.5</v>
      </c>
      <c r="D39">
        <v>576.79999999999995</v>
      </c>
      <c r="E39">
        <v>597.20000000000005</v>
      </c>
      <c r="F39">
        <v>55</v>
      </c>
      <c r="G39">
        <v>0</v>
      </c>
    </row>
    <row r="40" spans="1:7" ht="15" x14ac:dyDescent="0.25">
      <c r="A40" s="285" t="s">
        <v>85</v>
      </c>
      <c r="B40">
        <v>0</v>
      </c>
      <c r="C40">
        <v>0</v>
      </c>
      <c r="D40">
        <v>0</v>
      </c>
      <c r="E40">
        <v>3</v>
      </c>
      <c r="F40">
        <v>0</v>
      </c>
      <c r="G40">
        <v>0</v>
      </c>
    </row>
    <row r="41" spans="1:7" ht="15" x14ac:dyDescent="0.25">
      <c r="A41" s="285" t="s">
        <v>86</v>
      </c>
      <c r="B41" t="s">
        <v>84</v>
      </c>
      <c r="C41">
        <v>0</v>
      </c>
      <c r="D41">
        <v>2.2000000000000002</v>
      </c>
      <c r="E41">
        <v>0.5</v>
      </c>
      <c r="F41">
        <v>0</v>
      </c>
      <c r="G41">
        <v>0</v>
      </c>
    </row>
    <row r="42" spans="1:7" ht="15" x14ac:dyDescent="0.25">
      <c r="A42" s="285" t="s">
        <v>87</v>
      </c>
      <c r="B42">
        <v>0.3</v>
      </c>
      <c r="C42">
        <v>66.5</v>
      </c>
      <c r="D42">
        <v>0.1</v>
      </c>
      <c r="E42">
        <v>1.3</v>
      </c>
      <c r="F42">
        <v>0</v>
      </c>
      <c r="G42">
        <v>0</v>
      </c>
    </row>
    <row r="43" spans="1:7" ht="15" x14ac:dyDescent="0.25">
      <c r="A43" s="285" t="s">
        <v>88</v>
      </c>
      <c r="B43">
        <v>334.4</v>
      </c>
      <c r="C43">
        <v>462.9</v>
      </c>
      <c r="D43">
        <v>703.9</v>
      </c>
      <c r="E43">
        <v>1122.8</v>
      </c>
      <c r="F43">
        <v>0</v>
      </c>
      <c r="G43">
        <v>0</v>
      </c>
    </row>
    <row r="44" spans="1:7" ht="15" x14ac:dyDescent="0.25">
      <c r="A44" s="285" t="s">
        <v>90</v>
      </c>
      <c r="B44">
        <v>0</v>
      </c>
      <c r="C44">
        <v>11.5</v>
      </c>
      <c r="D44">
        <v>0</v>
      </c>
      <c r="E44">
        <v>45.3</v>
      </c>
      <c r="F44">
        <v>0</v>
      </c>
      <c r="G44">
        <v>0</v>
      </c>
    </row>
    <row r="45" spans="1:7" ht="15" x14ac:dyDescent="0.25">
      <c r="A45" s="285" t="s">
        <v>91</v>
      </c>
      <c r="B45">
        <v>47.5</v>
      </c>
      <c r="C45">
        <v>42</v>
      </c>
      <c r="D45">
        <v>343.6</v>
      </c>
      <c r="E45">
        <v>492.1</v>
      </c>
      <c r="F45">
        <v>0</v>
      </c>
      <c r="G45">
        <v>0</v>
      </c>
    </row>
    <row r="46" spans="1:7" ht="15" x14ac:dyDescent="0.25">
      <c r="A46" s="285" t="s">
        <v>92</v>
      </c>
      <c r="B46">
        <v>0</v>
      </c>
      <c r="C46">
        <v>0</v>
      </c>
      <c r="D46">
        <v>30.3</v>
      </c>
      <c r="E46">
        <v>40.6</v>
      </c>
      <c r="F46">
        <v>0</v>
      </c>
      <c r="G46">
        <v>0</v>
      </c>
    </row>
    <row r="47" spans="1:7" ht="15" x14ac:dyDescent="0.25">
      <c r="A47" s="285" t="s">
        <v>93</v>
      </c>
      <c r="B47">
        <v>82.1</v>
      </c>
      <c r="C47">
        <v>140</v>
      </c>
      <c r="D47">
        <v>154.9</v>
      </c>
      <c r="E47">
        <v>210.6</v>
      </c>
      <c r="F47">
        <v>0</v>
      </c>
      <c r="G47">
        <v>0</v>
      </c>
    </row>
    <row r="48" spans="1:7" ht="15" x14ac:dyDescent="0.25">
      <c r="A48" s="285" t="s">
        <v>94</v>
      </c>
      <c r="B48">
        <v>22</v>
      </c>
      <c r="C48">
        <v>1.3</v>
      </c>
      <c r="D48">
        <v>19.2</v>
      </c>
      <c r="E48">
        <v>29.3</v>
      </c>
      <c r="F48">
        <v>0</v>
      </c>
      <c r="G48">
        <v>0</v>
      </c>
    </row>
    <row r="49" spans="1:7" ht="15" x14ac:dyDescent="0.25">
      <c r="A49" s="285" t="s">
        <v>95</v>
      </c>
      <c r="B49">
        <v>0</v>
      </c>
      <c r="C49">
        <v>0</v>
      </c>
      <c r="D49">
        <v>585</v>
      </c>
      <c r="E49">
        <v>887.3</v>
      </c>
      <c r="F49">
        <v>0</v>
      </c>
      <c r="G49">
        <v>0</v>
      </c>
    </row>
    <row r="50" spans="1:7" ht="15" x14ac:dyDescent="0.25">
      <c r="A50" s="285" t="s">
        <v>96</v>
      </c>
      <c r="B50">
        <v>10.6</v>
      </c>
      <c r="C50">
        <v>27.9</v>
      </c>
      <c r="D50">
        <v>27.1</v>
      </c>
      <c r="E50">
        <v>28.5</v>
      </c>
      <c r="F50">
        <v>0</v>
      </c>
      <c r="G50">
        <v>0</v>
      </c>
    </row>
    <row r="51" spans="1:7" ht="15" x14ac:dyDescent="0.25">
      <c r="A51" s="285" t="s">
        <v>98</v>
      </c>
      <c r="B51">
        <v>40.1</v>
      </c>
      <c r="C51">
        <v>0</v>
      </c>
      <c r="D51">
        <v>161.69999999999999</v>
      </c>
      <c r="E51">
        <v>216.4</v>
      </c>
      <c r="F51">
        <v>0</v>
      </c>
      <c r="G51">
        <v>0</v>
      </c>
    </row>
    <row r="52" spans="1:7" ht="15" x14ac:dyDescent="0.25">
      <c r="A52" s="285" t="s">
        <v>99</v>
      </c>
      <c r="B52">
        <v>0.7</v>
      </c>
      <c r="C52">
        <v>0.4</v>
      </c>
      <c r="D52">
        <v>2.7</v>
      </c>
      <c r="E52">
        <v>19.899999999999999</v>
      </c>
      <c r="F52">
        <v>0</v>
      </c>
      <c r="G52">
        <v>0</v>
      </c>
    </row>
    <row r="53" spans="1:7" ht="15" x14ac:dyDescent="0.25">
      <c r="A53" s="285" t="s">
        <v>100</v>
      </c>
      <c r="B53">
        <v>31.4</v>
      </c>
      <c r="C53">
        <v>91.4</v>
      </c>
      <c r="D53">
        <v>540.29999999999995</v>
      </c>
      <c r="E53">
        <v>1097.5</v>
      </c>
      <c r="F53">
        <v>0</v>
      </c>
      <c r="G53">
        <v>0</v>
      </c>
    </row>
    <row r="54" spans="1:7" ht="15" x14ac:dyDescent="0.25">
      <c r="A54" s="285" t="s">
        <v>101</v>
      </c>
      <c r="B54">
        <v>64.8</v>
      </c>
      <c r="C54">
        <v>98.6</v>
      </c>
      <c r="D54">
        <v>286.2</v>
      </c>
      <c r="E54">
        <v>748.2</v>
      </c>
      <c r="F54">
        <v>0</v>
      </c>
      <c r="G54">
        <v>0</v>
      </c>
    </row>
    <row r="55" spans="1:7" ht="15" x14ac:dyDescent="0.25">
      <c r="A55" s="285" t="s">
        <v>66</v>
      </c>
    </row>
    <row r="56" spans="1:7" ht="15" x14ac:dyDescent="0.25">
      <c r="A56" s="285" t="s">
        <v>102</v>
      </c>
      <c r="B56">
        <v>648</v>
      </c>
      <c r="C56">
        <v>508.4</v>
      </c>
      <c r="D56">
        <v>2141.1</v>
      </c>
      <c r="E56">
        <v>2154.1999999999998</v>
      </c>
      <c r="F56">
        <v>190</v>
      </c>
      <c r="G56">
        <v>0</v>
      </c>
    </row>
    <row r="57" spans="1:7" ht="15" x14ac:dyDescent="0.25">
      <c r="A57" s="285" t="s">
        <v>103</v>
      </c>
      <c r="B57">
        <v>40</v>
      </c>
      <c r="C57">
        <v>0</v>
      </c>
      <c r="D57">
        <v>95.1</v>
      </c>
      <c r="E57">
        <v>108</v>
      </c>
      <c r="F57">
        <v>84</v>
      </c>
      <c r="G57">
        <v>0</v>
      </c>
    </row>
    <row r="58" spans="1:7" ht="15" x14ac:dyDescent="0.25">
      <c r="A58" s="285" t="s">
        <v>104</v>
      </c>
      <c r="B58">
        <v>608</v>
      </c>
      <c r="C58">
        <v>500</v>
      </c>
      <c r="D58">
        <v>1761.6</v>
      </c>
      <c r="E58">
        <v>1769.5</v>
      </c>
      <c r="F58">
        <v>106</v>
      </c>
      <c r="G58">
        <v>0</v>
      </c>
    </row>
    <row r="59" spans="1:7" ht="15" x14ac:dyDescent="0.25">
      <c r="A59" s="285" t="s">
        <v>257</v>
      </c>
      <c r="B59">
        <v>0</v>
      </c>
      <c r="C59">
        <v>0</v>
      </c>
      <c r="D59">
        <v>0.2</v>
      </c>
      <c r="E59">
        <v>0</v>
      </c>
      <c r="F59">
        <v>0</v>
      </c>
      <c r="G59">
        <v>0</v>
      </c>
    </row>
    <row r="60" spans="1:7" ht="15" x14ac:dyDescent="0.25">
      <c r="A60" s="285" t="s">
        <v>105</v>
      </c>
      <c r="B60">
        <v>0</v>
      </c>
      <c r="C60">
        <v>8</v>
      </c>
      <c r="D60">
        <v>41.5</v>
      </c>
      <c r="E60">
        <v>0</v>
      </c>
      <c r="F60">
        <v>0</v>
      </c>
      <c r="G60">
        <v>0</v>
      </c>
    </row>
    <row r="61" spans="1:7" ht="15" x14ac:dyDescent="0.25">
      <c r="A61" s="285" t="s">
        <v>258</v>
      </c>
      <c r="B61">
        <v>0</v>
      </c>
      <c r="C61">
        <v>0.4</v>
      </c>
      <c r="D61">
        <v>0.1</v>
      </c>
      <c r="E61">
        <v>0.1</v>
      </c>
      <c r="F61">
        <v>0</v>
      </c>
      <c r="G61">
        <v>0</v>
      </c>
    </row>
    <row r="62" spans="1:7" ht="15" x14ac:dyDescent="0.25">
      <c r="A62" s="285" t="s">
        <v>318</v>
      </c>
      <c r="B62">
        <v>0</v>
      </c>
      <c r="C62">
        <v>0</v>
      </c>
      <c r="D62">
        <v>0</v>
      </c>
      <c r="E62">
        <v>52.7</v>
      </c>
      <c r="F62">
        <v>0</v>
      </c>
      <c r="G62">
        <v>0</v>
      </c>
    </row>
    <row r="63" spans="1:7" ht="15" x14ac:dyDescent="0.25">
      <c r="A63" s="285" t="s">
        <v>107</v>
      </c>
      <c r="B63">
        <v>0</v>
      </c>
      <c r="C63">
        <v>0</v>
      </c>
      <c r="D63">
        <v>242.6</v>
      </c>
      <c r="E63">
        <v>224</v>
      </c>
      <c r="F63">
        <v>0</v>
      </c>
      <c r="G63">
        <v>0</v>
      </c>
    </row>
    <row r="64" spans="1:7" ht="15" x14ac:dyDescent="0.25">
      <c r="A64" s="285" t="s">
        <v>66</v>
      </c>
    </row>
    <row r="65" spans="1:7" ht="15" x14ac:dyDescent="0.25">
      <c r="A65" s="285" t="s">
        <v>108</v>
      </c>
      <c r="B65">
        <v>2285.5</v>
      </c>
      <c r="C65">
        <v>1878.9</v>
      </c>
      <c r="D65">
        <v>2929.1</v>
      </c>
      <c r="E65">
        <v>3159.4</v>
      </c>
      <c r="F65">
        <v>45.4</v>
      </c>
      <c r="G65">
        <v>0</v>
      </c>
    </row>
    <row r="66" spans="1:7" ht="15" x14ac:dyDescent="0.25">
      <c r="A66" s="285" t="s">
        <v>109</v>
      </c>
      <c r="B66">
        <v>4</v>
      </c>
      <c r="C66">
        <v>4</v>
      </c>
      <c r="D66">
        <v>10.4</v>
      </c>
      <c r="E66">
        <v>7.2</v>
      </c>
      <c r="F66">
        <v>0</v>
      </c>
      <c r="G66">
        <v>0</v>
      </c>
    </row>
    <row r="67" spans="1:7" ht="15" x14ac:dyDescent="0.25">
      <c r="A67" s="285" t="s">
        <v>110</v>
      </c>
      <c r="B67">
        <v>0</v>
      </c>
      <c r="C67">
        <v>0</v>
      </c>
      <c r="D67">
        <v>0</v>
      </c>
      <c r="E67">
        <v>30.5</v>
      </c>
      <c r="F67">
        <v>0</v>
      </c>
      <c r="G67">
        <v>0</v>
      </c>
    </row>
    <row r="68" spans="1:7" ht="15" x14ac:dyDescent="0.25">
      <c r="A68" s="285" t="s">
        <v>111</v>
      </c>
      <c r="B68">
        <v>63</v>
      </c>
      <c r="C68">
        <v>130</v>
      </c>
      <c r="D68">
        <v>133.19999999999999</v>
      </c>
      <c r="E68">
        <v>125.7</v>
      </c>
      <c r="F68">
        <v>0</v>
      </c>
      <c r="G68">
        <v>0</v>
      </c>
    </row>
    <row r="69" spans="1:7" ht="15" x14ac:dyDescent="0.25">
      <c r="A69" s="285" t="s">
        <v>112</v>
      </c>
      <c r="B69">
        <v>20.8</v>
      </c>
      <c r="C69">
        <v>10.4</v>
      </c>
      <c r="D69">
        <v>39.700000000000003</v>
      </c>
      <c r="E69">
        <v>78.7</v>
      </c>
      <c r="F69">
        <v>1.4</v>
      </c>
      <c r="G69">
        <v>0</v>
      </c>
    </row>
    <row r="70" spans="1:7" ht="15" x14ac:dyDescent="0.25">
      <c r="A70" s="285" t="s">
        <v>259</v>
      </c>
      <c r="B70">
        <v>0</v>
      </c>
      <c r="C70">
        <v>9</v>
      </c>
      <c r="D70">
        <v>0</v>
      </c>
      <c r="E70">
        <v>0</v>
      </c>
      <c r="F70">
        <v>0</v>
      </c>
      <c r="G70">
        <v>0</v>
      </c>
    </row>
    <row r="71" spans="1:7" ht="15" x14ac:dyDescent="0.25">
      <c r="A71" s="285" t="s">
        <v>113</v>
      </c>
      <c r="B71">
        <v>52</v>
      </c>
      <c r="C71">
        <v>41</v>
      </c>
      <c r="D71">
        <v>170.2</v>
      </c>
      <c r="E71">
        <v>209.5</v>
      </c>
      <c r="F71">
        <v>0</v>
      </c>
      <c r="G71">
        <v>0</v>
      </c>
    </row>
    <row r="72" spans="1:7" ht="15" x14ac:dyDescent="0.25">
      <c r="A72" s="285" t="s">
        <v>114</v>
      </c>
      <c r="B72">
        <v>11.8</v>
      </c>
      <c r="C72">
        <v>8</v>
      </c>
      <c r="D72">
        <v>8.1</v>
      </c>
      <c r="E72">
        <v>11.3</v>
      </c>
      <c r="F72">
        <v>0</v>
      </c>
      <c r="G72">
        <v>0</v>
      </c>
    </row>
    <row r="73" spans="1:7" ht="15" x14ac:dyDescent="0.25">
      <c r="A73" s="285" t="s">
        <v>115</v>
      </c>
      <c r="B73">
        <v>5</v>
      </c>
      <c r="C73">
        <v>2.5</v>
      </c>
      <c r="D73">
        <v>17.7</v>
      </c>
      <c r="E73">
        <v>8.9</v>
      </c>
      <c r="F73">
        <v>0</v>
      </c>
      <c r="G73">
        <v>0</v>
      </c>
    </row>
    <row r="74" spans="1:7" ht="15" x14ac:dyDescent="0.25">
      <c r="A74" s="285" t="s">
        <v>116</v>
      </c>
      <c r="B74">
        <v>6.8</v>
      </c>
      <c r="C74">
        <v>1.9</v>
      </c>
      <c r="D74">
        <v>1.3</v>
      </c>
      <c r="E74">
        <v>3.8</v>
      </c>
      <c r="F74">
        <v>0</v>
      </c>
      <c r="G74">
        <v>0</v>
      </c>
    </row>
    <row r="75" spans="1:7" ht="15" x14ac:dyDescent="0.25">
      <c r="A75" s="285" t="s">
        <v>117</v>
      </c>
      <c r="B75">
        <v>2050</v>
      </c>
      <c r="C75">
        <v>1644.4</v>
      </c>
      <c r="D75">
        <v>2399.6999999999998</v>
      </c>
      <c r="E75">
        <v>2522.4</v>
      </c>
      <c r="F75">
        <v>44</v>
      </c>
      <c r="G75">
        <v>0</v>
      </c>
    </row>
    <row r="76" spans="1:7" ht="15" x14ac:dyDescent="0.25">
      <c r="A76" s="285" t="s">
        <v>331</v>
      </c>
      <c r="B76">
        <v>0</v>
      </c>
      <c r="C76">
        <v>0.5</v>
      </c>
      <c r="D76">
        <v>0</v>
      </c>
      <c r="E76">
        <v>0</v>
      </c>
      <c r="F76">
        <v>0</v>
      </c>
      <c r="G76">
        <v>0</v>
      </c>
    </row>
    <row r="77" spans="1:7" ht="15" x14ac:dyDescent="0.25">
      <c r="A77" s="285" t="s">
        <v>118</v>
      </c>
      <c r="B77">
        <v>17.600000000000001</v>
      </c>
      <c r="C77">
        <v>18.3</v>
      </c>
      <c r="D77">
        <v>11.5</v>
      </c>
      <c r="E77">
        <v>10</v>
      </c>
      <c r="F77">
        <v>0</v>
      </c>
      <c r="G77">
        <v>0</v>
      </c>
    </row>
    <row r="78" spans="1:7" ht="15" x14ac:dyDescent="0.25">
      <c r="A78" s="285" t="s">
        <v>119</v>
      </c>
      <c r="B78">
        <v>54.5</v>
      </c>
      <c r="C78">
        <v>9</v>
      </c>
      <c r="D78">
        <v>74</v>
      </c>
      <c r="E78">
        <v>146.5</v>
      </c>
      <c r="F78">
        <v>0</v>
      </c>
      <c r="G78">
        <v>0</v>
      </c>
    </row>
    <row r="79" spans="1:7" ht="15" x14ac:dyDescent="0.25">
      <c r="A79" s="285" t="s">
        <v>120</v>
      </c>
      <c r="B79">
        <v>0</v>
      </c>
      <c r="C79">
        <v>0</v>
      </c>
      <c r="D79" t="s">
        <v>84</v>
      </c>
      <c r="E79">
        <v>0</v>
      </c>
      <c r="F79">
        <v>0</v>
      </c>
      <c r="G79">
        <v>0</v>
      </c>
    </row>
    <row r="80" spans="1:7" ht="15" x14ac:dyDescent="0.25">
      <c r="A80" s="285" t="s">
        <v>121</v>
      </c>
      <c r="B80">
        <v>0</v>
      </c>
      <c r="C80">
        <v>0</v>
      </c>
      <c r="D80">
        <v>63.3</v>
      </c>
      <c r="E80">
        <v>5</v>
      </c>
      <c r="F80">
        <v>0</v>
      </c>
      <c r="G80">
        <v>0</v>
      </c>
    </row>
    <row r="81" spans="1:7" ht="15" x14ac:dyDescent="0.25">
      <c r="A81" s="285" t="s">
        <v>62</v>
      </c>
      <c r="B81" t="s">
        <v>63</v>
      </c>
      <c r="C81" t="s">
        <v>64</v>
      </c>
      <c r="D81" t="s">
        <v>63</v>
      </c>
      <c r="E81" t="s">
        <v>131</v>
      </c>
      <c r="F81" t="s">
        <v>65</v>
      </c>
      <c r="G81" t="s">
        <v>65</v>
      </c>
    </row>
    <row r="82" spans="1:7" ht="15" x14ac:dyDescent="0.25">
      <c r="A82" s="285" t="s">
        <v>122</v>
      </c>
      <c r="B82">
        <v>6098.4</v>
      </c>
      <c r="C82">
        <v>6187.7</v>
      </c>
      <c r="D82">
        <v>38809.9</v>
      </c>
      <c r="E82">
        <v>50460.9</v>
      </c>
      <c r="F82">
        <v>2946.3</v>
      </c>
      <c r="G82">
        <v>0</v>
      </c>
    </row>
    <row r="83" spans="1:7" ht="15" x14ac:dyDescent="0.25">
      <c r="A83" s="285" t="s">
        <v>123</v>
      </c>
      <c r="B83">
        <v>3213.3</v>
      </c>
      <c r="C83">
        <v>2990.7</v>
      </c>
      <c r="D83">
        <v>0</v>
      </c>
      <c r="E83">
        <v>0</v>
      </c>
      <c r="F83">
        <v>1553</v>
      </c>
      <c r="G83">
        <v>0</v>
      </c>
    </row>
    <row r="84" spans="1:7" ht="15" x14ac:dyDescent="0.25">
      <c r="A84" s="285" t="s">
        <v>62</v>
      </c>
      <c r="B84" t="s">
        <v>63</v>
      </c>
      <c r="C84" t="s">
        <v>64</v>
      </c>
      <c r="D84" t="s">
        <v>63</v>
      </c>
      <c r="E84" t="s">
        <v>131</v>
      </c>
      <c r="F84" t="s">
        <v>65</v>
      </c>
      <c r="G84" t="s">
        <v>65</v>
      </c>
    </row>
    <row r="85" spans="1:7" ht="15" x14ac:dyDescent="0.25">
      <c r="A85" s="285" t="s">
        <v>124</v>
      </c>
      <c r="B85">
        <v>9311.7000000000007</v>
      </c>
      <c r="C85">
        <v>9178.4</v>
      </c>
      <c r="D85">
        <v>38809.9</v>
      </c>
      <c r="E85">
        <v>50460.9</v>
      </c>
      <c r="F85">
        <v>4499.3</v>
      </c>
      <c r="G85">
        <v>0</v>
      </c>
    </row>
    <row r="86" spans="1:7" ht="15" x14ac:dyDescent="0.25">
      <c r="A86" s="285" t="s">
        <v>125</v>
      </c>
      <c r="B86" t="s">
        <v>42</v>
      </c>
      <c r="C86" t="s">
        <v>42</v>
      </c>
      <c r="D86">
        <v>3</v>
      </c>
      <c r="E86">
        <v>5.8</v>
      </c>
      <c r="F86" t="s">
        <v>42</v>
      </c>
      <c r="G86" t="s">
        <v>42</v>
      </c>
    </row>
    <row r="87" spans="1:7" ht="15" x14ac:dyDescent="0.25">
      <c r="A87" s="285" t="s">
        <v>126</v>
      </c>
      <c r="B87">
        <v>0</v>
      </c>
      <c r="C87">
        <v>0</v>
      </c>
      <c r="D87" t="s">
        <v>42</v>
      </c>
      <c r="E87" t="s">
        <v>42</v>
      </c>
      <c r="F87">
        <v>0</v>
      </c>
      <c r="G87">
        <v>0</v>
      </c>
    </row>
    <row r="88" spans="1:7" ht="15" x14ac:dyDescent="0.25">
      <c r="A88" s="285" t="s">
        <v>62</v>
      </c>
      <c r="B88" t="s">
        <v>63</v>
      </c>
      <c r="C88" t="s">
        <v>64</v>
      </c>
      <c r="D88" t="s">
        <v>63</v>
      </c>
      <c r="E88" t="s">
        <v>131</v>
      </c>
      <c r="F88" t="s">
        <v>65</v>
      </c>
      <c r="G88" t="s">
        <v>65</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0F2-5889-4690-B43B-E241C57CA0DC}">
  <dimension ref="A1:G88"/>
  <sheetViews>
    <sheetView topLeftCell="A10" workbookViewId="0">
      <selection activeCell="B7" sqref="B7"/>
    </sheetView>
  </sheetViews>
  <sheetFormatPr defaultRowHeight="13.2" x14ac:dyDescent="0.25"/>
  <cols>
    <col min="1" max="1" width="18.44140625" customWidth="1"/>
    <col min="3" max="3" width="13.6640625" customWidth="1"/>
    <col min="5" max="5" width="16.33203125" customWidth="1"/>
  </cols>
  <sheetData>
    <row r="1" spans="1:7" ht="15" x14ac:dyDescent="0.25">
      <c r="A1" s="285" t="s">
        <v>47</v>
      </c>
    </row>
    <row r="2" spans="1:7" ht="15" x14ac:dyDescent="0.25">
      <c r="A2" s="285" t="s">
        <v>48</v>
      </c>
    </row>
    <row r="3" spans="1:7" ht="15" x14ac:dyDescent="0.25">
      <c r="A3" s="285" t="s">
        <v>357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42.5</v>
      </c>
      <c r="D12">
        <v>3564.5</v>
      </c>
      <c r="E12">
        <v>3582.1</v>
      </c>
      <c r="F12">
        <v>60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594.5</v>
      </c>
      <c r="E15">
        <v>695.8</v>
      </c>
      <c r="F15">
        <v>0</v>
      </c>
      <c r="G15">
        <v>0</v>
      </c>
    </row>
    <row r="16" spans="1:7" ht="15" x14ac:dyDescent="0.25">
      <c r="A16" s="285" t="s">
        <v>69</v>
      </c>
      <c r="B16">
        <v>0</v>
      </c>
      <c r="C16">
        <v>0</v>
      </c>
      <c r="D16">
        <v>39.1</v>
      </c>
      <c r="E16">
        <v>75.8</v>
      </c>
      <c r="F16">
        <v>0</v>
      </c>
      <c r="G16">
        <v>0</v>
      </c>
    </row>
    <row r="17" spans="1:7" ht="15" x14ac:dyDescent="0.25">
      <c r="A17" s="285" t="s">
        <v>255</v>
      </c>
      <c r="B17">
        <v>0</v>
      </c>
      <c r="C17">
        <v>12.5</v>
      </c>
      <c r="D17">
        <v>0</v>
      </c>
      <c r="E17">
        <v>0</v>
      </c>
      <c r="F17">
        <v>0</v>
      </c>
      <c r="G17">
        <v>0</v>
      </c>
    </row>
    <row r="18" spans="1:7" ht="15" x14ac:dyDescent="0.25">
      <c r="A18" s="285" t="s">
        <v>70</v>
      </c>
      <c r="B18">
        <v>0</v>
      </c>
      <c r="C18">
        <v>30</v>
      </c>
      <c r="D18">
        <v>228.9</v>
      </c>
      <c r="E18">
        <v>176.9</v>
      </c>
      <c r="F18">
        <v>0</v>
      </c>
      <c r="G18">
        <v>0</v>
      </c>
    </row>
    <row r="19" spans="1:7" ht="15" x14ac:dyDescent="0.25">
      <c r="A19" s="285" t="s">
        <v>71</v>
      </c>
      <c r="B19">
        <v>0</v>
      </c>
      <c r="C19">
        <v>0</v>
      </c>
      <c r="D19">
        <v>980.5</v>
      </c>
      <c r="E19">
        <v>1106.8</v>
      </c>
      <c r="F19">
        <v>0</v>
      </c>
      <c r="G19">
        <v>0</v>
      </c>
    </row>
    <row r="20" spans="1:7" ht="15" x14ac:dyDescent="0.25">
      <c r="A20" s="285" t="s">
        <v>72</v>
      </c>
      <c r="B20">
        <v>0</v>
      </c>
      <c r="C20">
        <v>0</v>
      </c>
      <c r="D20">
        <v>276.8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1186.7</v>
      </c>
      <c r="E22">
        <v>910.1</v>
      </c>
      <c r="F22">
        <v>0</v>
      </c>
      <c r="G22">
        <v>0</v>
      </c>
    </row>
    <row r="23" spans="1:7" ht="15" x14ac:dyDescent="0.25">
      <c r="A23" s="285" t="s">
        <v>74</v>
      </c>
      <c r="B23">
        <v>0</v>
      </c>
      <c r="C23">
        <v>0</v>
      </c>
      <c r="D23">
        <v>188</v>
      </c>
      <c r="E23">
        <v>103.9</v>
      </c>
      <c r="F23">
        <v>60</v>
      </c>
      <c r="G23">
        <v>0</v>
      </c>
    </row>
    <row r="24" spans="1:7" ht="15" x14ac:dyDescent="0.25">
      <c r="A24" s="285" t="s">
        <v>66</v>
      </c>
    </row>
    <row r="25" spans="1:7" ht="15" x14ac:dyDescent="0.25">
      <c r="A25" s="285" t="s">
        <v>75</v>
      </c>
      <c r="B25">
        <v>0</v>
      </c>
      <c r="C25">
        <v>0</v>
      </c>
      <c r="D25">
        <v>433.6</v>
      </c>
      <c r="E25">
        <v>0</v>
      </c>
      <c r="F25">
        <v>0</v>
      </c>
      <c r="G25">
        <v>0</v>
      </c>
    </row>
    <row r="26" spans="1:7" ht="15" x14ac:dyDescent="0.25">
      <c r="A26" s="285" t="s">
        <v>77</v>
      </c>
      <c r="B26">
        <v>0</v>
      </c>
      <c r="C26">
        <v>0</v>
      </c>
      <c r="D26">
        <v>433.6</v>
      </c>
      <c r="E26">
        <v>0</v>
      </c>
      <c r="F26">
        <v>0</v>
      </c>
      <c r="G26">
        <v>0</v>
      </c>
    </row>
    <row r="27" spans="1:7" ht="15" x14ac:dyDescent="0.25">
      <c r="A27" s="285" t="s">
        <v>66</v>
      </c>
    </row>
    <row r="28" spans="1:7" ht="15" x14ac:dyDescent="0.25">
      <c r="A28" s="285" t="s">
        <v>167</v>
      </c>
      <c r="B28">
        <v>0</v>
      </c>
      <c r="C28" t="s">
        <v>84</v>
      </c>
      <c r="D28">
        <v>11.1</v>
      </c>
      <c r="E28">
        <v>0</v>
      </c>
      <c r="F28">
        <v>0</v>
      </c>
      <c r="G28">
        <v>0</v>
      </c>
    </row>
    <row r="29" spans="1:7" ht="15" x14ac:dyDescent="0.25">
      <c r="A29" s="285" t="s">
        <v>168</v>
      </c>
      <c r="B29">
        <v>0</v>
      </c>
      <c r="C29">
        <v>0</v>
      </c>
      <c r="D29">
        <v>11.1</v>
      </c>
      <c r="E29">
        <v>0</v>
      </c>
      <c r="F29">
        <v>0</v>
      </c>
      <c r="G29">
        <v>0</v>
      </c>
    </row>
    <row r="30" spans="1:7" ht="15" x14ac:dyDescent="0.25">
      <c r="A30" s="285" t="s">
        <v>317</v>
      </c>
      <c r="B30">
        <v>0</v>
      </c>
      <c r="C30" t="s">
        <v>84</v>
      </c>
      <c r="D30">
        <v>0</v>
      </c>
      <c r="E30">
        <v>0</v>
      </c>
      <c r="F30">
        <v>0</v>
      </c>
      <c r="G30">
        <v>0</v>
      </c>
    </row>
    <row r="31" spans="1:7" ht="15" x14ac:dyDescent="0.25">
      <c r="A31" s="285" t="s">
        <v>66</v>
      </c>
    </row>
    <row r="32" spans="1:7" ht="15" x14ac:dyDescent="0.25">
      <c r="A32" s="285" t="s">
        <v>78</v>
      </c>
      <c r="B32">
        <v>452</v>
      </c>
      <c r="C32">
        <v>537.6</v>
      </c>
      <c r="D32">
        <v>1075.3</v>
      </c>
      <c r="E32">
        <v>982.4</v>
      </c>
      <c r="F32">
        <v>17</v>
      </c>
      <c r="G32">
        <v>0</v>
      </c>
    </row>
    <row r="33" spans="1:7" ht="15" x14ac:dyDescent="0.25">
      <c r="A33" s="285" t="s">
        <v>66</v>
      </c>
    </row>
    <row r="34" spans="1:7" ht="15" x14ac:dyDescent="0.25">
      <c r="A34" s="285" t="s">
        <v>79</v>
      </c>
      <c r="B34">
        <v>170.4</v>
      </c>
      <c r="C34">
        <v>410.9</v>
      </c>
      <c r="D34">
        <v>762.7</v>
      </c>
      <c r="E34">
        <v>904</v>
      </c>
      <c r="F34">
        <v>0</v>
      </c>
      <c r="G34">
        <v>0</v>
      </c>
    </row>
    <row r="35" spans="1:7" ht="15" x14ac:dyDescent="0.25">
      <c r="A35" s="285" t="s">
        <v>66</v>
      </c>
    </row>
    <row r="36" spans="1:7" ht="15" x14ac:dyDescent="0.25">
      <c r="A36" s="285" t="s">
        <v>80</v>
      </c>
      <c r="B36">
        <v>2121.1999999999998</v>
      </c>
      <c r="C36">
        <v>2313.8000000000002</v>
      </c>
      <c r="D36">
        <v>23572.2</v>
      </c>
      <c r="E36">
        <v>33459.199999999997</v>
      </c>
      <c r="F36">
        <v>1699</v>
      </c>
      <c r="G36">
        <v>0</v>
      </c>
    </row>
    <row r="37" spans="1:7" ht="15" x14ac:dyDescent="0.25">
      <c r="A37" s="285" t="s">
        <v>66</v>
      </c>
    </row>
    <row r="38" spans="1:7" ht="15" x14ac:dyDescent="0.25">
      <c r="A38" s="285" t="s">
        <v>81</v>
      </c>
      <c r="B38">
        <v>583.29999999999995</v>
      </c>
      <c r="C38">
        <v>1011.6</v>
      </c>
      <c r="D38">
        <v>3354.4</v>
      </c>
      <c r="E38">
        <v>5368.8</v>
      </c>
      <c r="F38">
        <v>55</v>
      </c>
      <c r="G38">
        <v>0</v>
      </c>
    </row>
    <row r="39" spans="1:7" ht="15" x14ac:dyDescent="0.25">
      <c r="A39" s="285" t="s">
        <v>83</v>
      </c>
      <c r="B39">
        <v>0</v>
      </c>
      <c r="C39">
        <v>55.5</v>
      </c>
      <c r="D39">
        <v>576.79999999999995</v>
      </c>
      <c r="E39">
        <v>542.20000000000005</v>
      </c>
      <c r="F39">
        <v>55</v>
      </c>
      <c r="G39">
        <v>0</v>
      </c>
    </row>
    <row r="40" spans="1:7" ht="15" x14ac:dyDescent="0.25">
      <c r="A40" s="285" t="s">
        <v>85</v>
      </c>
      <c r="B40">
        <v>0</v>
      </c>
      <c r="C40">
        <v>0</v>
      </c>
      <c r="D40">
        <v>0</v>
      </c>
      <c r="E40">
        <v>3</v>
      </c>
      <c r="F40">
        <v>0</v>
      </c>
      <c r="G40">
        <v>0</v>
      </c>
    </row>
    <row r="41" spans="1:7" ht="15" x14ac:dyDescent="0.25">
      <c r="A41" s="285" t="s">
        <v>86</v>
      </c>
      <c r="B41" t="s">
        <v>84</v>
      </c>
      <c r="C41">
        <v>0</v>
      </c>
      <c r="D41">
        <v>2.2000000000000002</v>
      </c>
      <c r="E41">
        <v>0.5</v>
      </c>
      <c r="F41">
        <v>0</v>
      </c>
      <c r="G41">
        <v>0</v>
      </c>
    </row>
    <row r="42" spans="1:7" ht="15" x14ac:dyDescent="0.25">
      <c r="A42" s="285" t="s">
        <v>87</v>
      </c>
      <c r="B42">
        <v>0.3</v>
      </c>
      <c r="C42">
        <v>66.5</v>
      </c>
      <c r="D42">
        <v>0.1</v>
      </c>
      <c r="E42">
        <v>1.3</v>
      </c>
      <c r="F42">
        <v>0</v>
      </c>
      <c r="G42">
        <v>0</v>
      </c>
    </row>
    <row r="43" spans="1:7" ht="15" x14ac:dyDescent="0.25">
      <c r="A43" s="285" t="s">
        <v>88</v>
      </c>
      <c r="B43">
        <v>300.8</v>
      </c>
      <c r="C43">
        <v>457.3</v>
      </c>
      <c r="D43">
        <v>643</v>
      </c>
      <c r="E43">
        <v>1035.4000000000001</v>
      </c>
      <c r="F43">
        <v>0</v>
      </c>
      <c r="G43">
        <v>0</v>
      </c>
    </row>
    <row r="44" spans="1:7" ht="15" x14ac:dyDescent="0.25">
      <c r="A44" s="285" t="s">
        <v>90</v>
      </c>
      <c r="B44">
        <v>0</v>
      </c>
      <c r="C44">
        <v>11.5</v>
      </c>
      <c r="D44">
        <v>0</v>
      </c>
      <c r="E44">
        <v>45.3</v>
      </c>
      <c r="F44">
        <v>0</v>
      </c>
      <c r="G44">
        <v>0</v>
      </c>
    </row>
    <row r="45" spans="1:7" ht="15" x14ac:dyDescent="0.25">
      <c r="A45" s="285" t="s">
        <v>91</v>
      </c>
      <c r="B45">
        <v>48.1</v>
      </c>
      <c r="C45">
        <v>42.3</v>
      </c>
      <c r="D45">
        <v>343</v>
      </c>
      <c r="E45">
        <v>491.8</v>
      </c>
      <c r="F45">
        <v>0</v>
      </c>
      <c r="G45">
        <v>0</v>
      </c>
    </row>
    <row r="46" spans="1:7" ht="15" x14ac:dyDescent="0.25">
      <c r="A46" s="285" t="s">
        <v>92</v>
      </c>
      <c r="B46">
        <v>0</v>
      </c>
      <c r="C46">
        <v>0</v>
      </c>
      <c r="D46">
        <v>30.3</v>
      </c>
      <c r="E46">
        <v>40.6</v>
      </c>
      <c r="F46">
        <v>0</v>
      </c>
      <c r="G46">
        <v>0</v>
      </c>
    </row>
    <row r="47" spans="1:7" ht="15" x14ac:dyDescent="0.25">
      <c r="A47" s="285" t="s">
        <v>93</v>
      </c>
      <c r="B47">
        <v>65.3</v>
      </c>
      <c r="C47">
        <v>143.9</v>
      </c>
      <c r="D47">
        <v>152.5</v>
      </c>
      <c r="E47">
        <v>203.8</v>
      </c>
      <c r="F47">
        <v>0</v>
      </c>
      <c r="G47">
        <v>0</v>
      </c>
    </row>
    <row r="48" spans="1:7" ht="15" x14ac:dyDescent="0.25">
      <c r="A48" s="285" t="s">
        <v>94</v>
      </c>
      <c r="B48">
        <v>18.8</v>
      </c>
      <c r="C48">
        <v>1.7</v>
      </c>
      <c r="D48">
        <v>17.5</v>
      </c>
      <c r="E48">
        <v>29</v>
      </c>
      <c r="F48">
        <v>0</v>
      </c>
      <c r="G48">
        <v>0</v>
      </c>
    </row>
    <row r="49" spans="1:7" ht="15" x14ac:dyDescent="0.25">
      <c r="A49" s="285" t="s">
        <v>95</v>
      </c>
      <c r="B49">
        <v>0</v>
      </c>
      <c r="C49">
        <v>0</v>
      </c>
      <c r="D49">
        <v>585</v>
      </c>
      <c r="E49">
        <v>887.3</v>
      </c>
      <c r="F49">
        <v>0</v>
      </c>
      <c r="G49">
        <v>0</v>
      </c>
    </row>
    <row r="50" spans="1:7" ht="15" x14ac:dyDescent="0.25">
      <c r="A50" s="285" t="s">
        <v>96</v>
      </c>
      <c r="B50">
        <v>10.8</v>
      </c>
      <c r="C50">
        <v>27.5</v>
      </c>
      <c r="D50">
        <v>25.9</v>
      </c>
      <c r="E50">
        <v>27.3</v>
      </c>
      <c r="F50">
        <v>0</v>
      </c>
      <c r="G50">
        <v>0</v>
      </c>
    </row>
    <row r="51" spans="1:7" ht="15" x14ac:dyDescent="0.25">
      <c r="A51" s="285" t="s">
        <v>98</v>
      </c>
      <c r="B51">
        <v>40.1</v>
      </c>
      <c r="C51">
        <v>0</v>
      </c>
      <c r="D51">
        <v>161.69999999999999</v>
      </c>
      <c r="E51">
        <v>216.4</v>
      </c>
      <c r="F51">
        <v>0</v>
      </c>
      <c r="G51">
        <v>0</v>
      </c>
    </row>
    <row r="52" spans="1:7" ht="15" x14ac:dyDescent="0.25">
      <c r="A52" s="285" t="s">
        <v>99</v>
      </c>
      <c r="B52">
        <v>0.7</v>
      </c>
      <c r="C52">
        <v>0.4</v>
      </c>
      <c r="D52">
        <v>2.7</v>
      </c>
      <c r="E52">
        <v>19.899999999999999</v>
      </c>
      <c r="F52">
        <v>0</v>
      </c>
      <c r="G52">
        <v>0</v>
      </c>
    </row>
    <row r="53" spans="1:7" ht="15" x14ac:dyDescent="0.25">
      <c r="A53" s="285" t="s">
        <v>100</v>
      </c>
      <c r="B53">
        <v>34.1</v>
      </c>
      <c r="C53">
        <v>98.3</v>
      </c>
      <c r="D53">
        <v>533.70000000000005</v>
      </c>
      <c r="E53">
        <v>1086.4000000000001</v>
      </c>
      <c r="F53">
        <v>0</v>
      </c>
      <c r="G53">
        <v>0</v>
      </c>
    </row>
    <row r="54" spans="1:7" ht="15" x14ac:dyDescent="0.25">
      <c r="A54" s="285" t="s">
        <v>101</v>
      </c>
      <c r="B54">
        <v>64.3</v>
      </c>
      <c r="C54">
        <v>106.7</v>
      </c>
      <c r="D54">
        <v>280</v>
      </c>
      <c r="E54">
        <v>738.9</v>
      </c>
      <c r="F54">
        <v>0</v>
      </c>
      <c r="G54">
        <v>0</v>
      </c>
    </row>
    <row r="55" spans="1:7" ht="15" x14ac:dyDescent="0.25">
      <c r="A55" s="285" t="s">
        <v>66</v>
      </c>
    </row>
    <row r="56" spans="1:7" ht="15" x14ac:dyDescent="0.25">
      <c r="A56" s="285" t="s">
        <v>102</v>
      </c>
      <c r="B56">
        <v>618</v>
      </c>
      <c r="C56">
        <v>508.4</v>
      </c>
      <c r="D56">
        <v>2088.1999999999998</v>
      </c>
      <c r="E56">
        <v>2154.1999999999998</v>
      </c>
      <c r="F56">
        <v>84</v>
      </c>
      <c r="G56">
        <v>0</v>
      </c>
    </row>
    <row r="57" spans="1:7" ht="15" x14ac:dyDescent="0.25">
      <c r="A57" s="285" t="s">
        <v>103</v>
      </c>
      <c r="B57">
        <v>40</v>
      </c>
      <c r="C57">
        <v>0</v>
      </c>
      <c r="D57">
        <v>95.1</v>
      </c>
      <c r="E57">
        <v>108</v>
      </c>
      <c r="F57">
        <v>84</v>
      </c>
      <c r="G57">
        <v>0</v>
      </c>
    </row>
    <row r="58" spans="1:7" ht="15" x14ac:dyDescent="0.25">
      <c r="A58" s="285" t="s">
        <v>104</v>
      </c>
      <c r="B58">
        <v>578</v>
      </c>
      <c r="C58">
        <v>500</v>
      </c>
      <c r="D58">
        <v>1708.7</v>
      </c>
      <c r="E58">
        <v>1769.5</v>
      </c>
      <c r="F58">
        <v>0</v>
      </c>
      <c r="G58">
        <v>0</v>
      </c>
    </row>
    <row r="59" spans="1:7" ht="15" x14ac:dyDescent="0.25">
      <c r="A59" s="285" t="s">
        <v>257</v>
      </c>
      <c r="B59">
        <v>0</v>
      </c>
      <c r="C59">
        <v>0</v>
      </c>
      <c r="D59">
        <v>0.2</v>
      </c>
      <c r="E59">
        <v>0</v>
      </c>
      <c r="F59">
        <v>0</v>
      </c>
      <c r="G59">
        <v>0</v>
      </c>
    </row>
    <row r="60" spans="1:7" ht="15" x14ac:dyDescent="0.25">
      <c r="A60" s="285" t="s">
        <v>105</v>
      </c>
      <c r="B60">
        <v>0</v>
      </c>
      <c r="C60">
        <v>8</v>
      </c>
      <c r="D60">
        <v>41.5</v>
      </c>
      <c r="E60">
        <v>0</v>
      </c>
      <c r="F60">
        <v>0</v>
      </c>
      <c r="G60">
        <v>0</v>
      </c>
    </row>
    <row r="61" spans="1:7" ht="15" x14ac:dyDescent="0.25">
      <c r="A61" s="285" t="s">
        <v>258</v>
      </c>
      <c r="B61">
        <v>0</v>
      </c>
      <c r="C61">
        <v>0.4</v>
      </c>
      <c r="D61">
        <v>0.1</v>
      </c>
      <c r="E61">
        <v>0.1</v>
      </c>
      <c r="F61">
        <v>0</v>
      </c>
      <c r="G61">
        <v>0</v>
      </c>
    </row>
    <row r="62" spans="1:7" ht="15" x14ac:dyDescent="0.25">
      <c r="A62" s="285" t="s">
        <v>318</v>
      </c>
      <c r="B62">
        <v>0</v>
      </c>
      <c r="C62">
        <v>0</v>
      </c>
      <c r="D62">
        <v>0</v>
      </c>
      <c r="E62">
        <v>52.7</v>
      </c>
      <c r="F62">
        <v>0</v>
      </c>
      <c r="G62">
        <v>0</v>
      </c>
    </row>
    <row r="63" spans="1:7" ht="15" x14ac:dyDescent="0.25">
      <c r="A63" s="285" t="s">
        <v>107</v>
      </c>
      <c r="B63">
        <v>0</v>
      </c>
      <c r="C63">
        <v>0</v>
      </c>
      <c r="D63">
        <v>242.6</v>
      </c>
      <c r="E63">
        <v>224</v>
      </c>
      <c r="F63">
        <v>0</v>
      </c>
      <c r="G63">
        <v>0</v>
      </c>
    </row>
    <row r="64" spans="1:7" ht="15" x14ac:dyDescent="0.25">
      <c r="A64" s="285" t="s">
        <v>66</v>
      </c>
    </row>
    <row r="65" spans="1:7" ht="15" x14ac:dyDescent="0.25">
      <c r="A65" s="285" t="s">
        <v>108</v>
      </c>
      <c r="B65">
        <v>2376.3000000000002</v>
      </c>
      <c r="C65">
        <v>1869.6</v>
      </c>
      <c r="D65">
        <v>2800.9</v>
      </c>
      <c r="E65">
        <v>3010.1</v>
      </c>
      <c r="F65">
        <v>35.4</v>
      </c>
      <c r="G65">
        <v>0</v>
      </c>
    </row>
    <row r="66" spans="1:7" ht="15" x14ac:dyDescent="0.25">
      <c r="A66" s="285" t="s">
        <v>109</v>
      </c>
      <c r="B66">
        <v>4</v>
      </c>
      <c r="C66">
        <v>4</v>
      </c>
      <c r="D66">
        <v>10.4</v>
      </c>
      <c r="E66">
        <v>7.2</v>
      </c>
      <c r="F66">
        <v>0</v>
      </c>
      <c r="G66">
        <v>0</v>
      </c>
    </row>
    <row r="67" spans="1:7" ht="15" x14ac:dyDescent="0.25">
      <c r="A67" s="285" t="s">
        <v>110</v>
      </c>
      <c r="B67">
        <v>0</v>
      </c>
      <c r="C67">
        <v>0</v>
      </c>
      <c r="D67">
        <v>0</v>
      </c>
      <c r="E67">
        <v>30.5</v>
      </c>
      <c r="F67">
        <v>0</v>
      </c>
      <c r="G67">
        <v>0</v>
      </c>
    </row>
    <row r="68" spans="1:7" ht="15" x14ac:dyDescent="0.25">
      <c r="A68" s="285" t="s">
        <v>111</v>
      </c>
      <c r="B68">
        <v>71</v>
      </c>
      <c r="C68">
        <v>73.5</v>
      </c>
      <c r="D68">
        <v>125.6</v>
      </c>
      <c r="E68">
        <v>125.7</v>
      </c>
      <c r="F68">
        <v>0</v>
      </c>
      <c r="G68">
        <v>0</v>
      </c>
    </row>
    <row r="69" spans="1:7" ht="15" x14ac:dyDescent="0.25">
      <c r="A69" s="285" t="s">
        <v>112</v>
      </c>
      <c r="B69">
        <v>19.5</v>
      </c>
      <c r="C69">
        <v>7.9</v>
      </c>
      <c r="D69">
        <v>39.6</v>
      </c>
      <c r="E69">
        <v>77.400000000000006</v>
      </c>
      <c r="F69">
        <v>1.4</v>
      </c>
      <c r="G69">
        <v>0</v>
      </c>
    </row>
    <row r="70" spans="1:7" ht="15" x14ac:dyDescent="0.25">
      <c r="A70" s="285" t="s">
        <v>259</v>
      </c>
      <c r="B70">
        <v>0</v>
      </c>
      <c r="C70">
        <v>9</v>
      </c>
      <c r="D70">
        <v>0</v>
      </c>
      <c r="E70">
        <v>0</v>
      </c>
      <c r="F70">
        <v>0</v>
      </c>
      <c r="G70">
        <v>0</v>
      </c>
    </row>
    <row r="71" spans="1:7" ht="15" x14ac:dyDescent="0.25">
      <c r="A71" s="285" t="s">
        <v>113</v>
      </c>
      <c r="B71">
        <v>52</v>
      </c>
      <c r="C71">
        <v>41</v>
      </c>
      <c r="D71">
        <v>170.2</v>
      </c>
      <c r="E71">
        <v>209.5</v>
      </c>
      <c r="F71">
        <v>0</v>
      </c>
      <c r="G71">
        <v>0</v>
      </c>
    </row>
    <row r="72" spans="1:7" ht="15" x14ac:dyDescent="0.25">
      <c r="A72" s="285" t="s">
        <v>114</v>
      </c>
      <c r="B72">
        <v>11.8</v>
      </c>
      <c r="C72">
        <v>8</v>
      </c>
      <c r="D72">
        <v>8.1</v>
      </c>
      <c r="E72">
        <v>11.3</v>
      </c>
      <c r="F72">
        <v>0</v>
      </c>
      <c r="G72">
        <v>0</v>
      </c>
    </row>
    <row r="73" spans="1:7" ht="15" x14ac:dyDescent="0.25">
      <c r="A73" s="285" t="s">
        <v>115</v>
      </c>
      <c r="B73">
        <v>5</v>
      </c>
      <c r="C73">
        <v>5</v>
      </c>
      <c r="D73">
        <v>17.7</v>
      </c>
      <c r="E73">
        <v>6.1</v>
      </c>
      <c r="F73">
        <v>0</v>
      </c>
      <c r="G73">
        <v>0</v>
      </c>
    </row>
    <row r="74" spans="1:7" ht="15" x14ac:dyDescent="0.25">
      <c r="A74" s="285" t="s">
        <v>116</v>
      </c>
      <c r="B74">
        <v>6.8</v>
      </c>
      <c r="C74">
        <v>1.9</v>
      </c>
      <c r="D74">
        <v>1.3</v>
      </c>
      <c r="E74">
        <v>3.8</v>
      </c>
      <c r="F74">
        <v>0</v>
      </c>
      <c r="G74">
        <v>0</v>
      </c>
    </row>
    <row r="75" spans="1:7" ht="15" x14ac:dyDescent="0.25">
      <c r="A75" s="285" t="s">
        <v>117</v>
      </c>
      <c r="B75">
        <v>2148.1999999999998</v>
      </c>
      <c r="C75">
        <v>1697.8</v>
      </c>
      <c r="D75">
        <v>2279.1999999999998</v>
      </c>
      <c r="E75">
        <v>2397.9</v>
      </c>
      <c r="F75">
        <v>34</v>
      </c>
      <c r="G75">
        <v>0</v>
      </c>
    </row>
    <row r="76" spans="1:7" ht="15" x14ac:dyDescent="0.25">
      <c r="A76" s="285" t="s">
        <v>331</v>
      </c>
      <c r="B76">
        <v>0</v>
      </c>
      <c r="C76">
        <v>0.5</v>
      </c>
      <c r="D76">
        <v>0</v>
      </c>
      <c r="E76">
        <v>0</v>
      </c>
      <c r="F76">
        <v>0</v>
      </c>
      <c r="G76">
        <v>0</v>
      </c>
    </row>
    <row r="77" spans="1:7" ht="15" x14ac:dyDescent="0.25">
      <c r="A77" s="285" t="s">
        <v>118</v>
      </c>
      <c r="B77">
        <v>17.600000000000001</v>
      </c>
      <c r="C77">
        <v>12.1</v>
      </c>
      <c r="D77">
        <v>11.5</v>
      </c>
      <c r="E77">
        <v>10</v>
      </c>
      <c r="F77">
        <v>0</v>
      </c>
      <c r="G77">
        <v>0</v>
      </c>
    </row>
    <row r="78" spans="1:7" ht="15" x14ac:dyDescent="0.25">
      <c r="A78" s="285" t="s">
        <v>119</v>
      </c>
      <c r="B78">
        <v>40.5</v>
      </c>
      <c r="C78">
        <v>9</v>
      </c>
      <c r="D78">
        <v>74</v>
      </c>
      <c r="E78">
        <v>125.8</v>
      </c>
      <c r="F78">
        <v>0</v>
      </c>
      <c r="G78">
        <v>0</v>
      </c>
    </row>
    <row r="79" spans="1:7" ht="15" x14ac:dyDescent="0.25">
      <c r="A79" s="285" t="s">
        <v>120</v>
      </c>
      <c r="B79">
        <v>0</v>
      </c>
      <c r="C79">
        <v>0</v>
      </c>
      <c r="D79" t="s">
        <v>84</v>
      </c>
      <c r="E79">
        <v>0</v>
      </c>
      <c r="F79">
        <v>0</v>
      </c>
      <c r="G79">
        <v>0</v>
      </c>
    </row>
    <row r="80" spans="1:7" ht="15" x14ac:dyDescent="0.25">
      <c r="A80" s="285" t="s">
        <v>121</v>
      </c>
      <c r="B80">
        <v>0</v>
      </c>
      <c r="C80">
        <v>0</v>
      </c>
      <c r="D80">
        <v>63.3</v>
      </c>
      <c r="E80">
        <v>5</v>
      </c>
      <c r="F80">
        <v>0</v>
      </c>
      <c r="G80">
        <v>0</v>
      </c>
    </row>
    <row r="81" spans="1:7" ht="15" x14ac:dyDescent="0.25">
      <c r="A81" s="285" t="s">
        <v>62</v>
      </c>
      <c r="B81" t="s">
        <v>63</v>
      </c>
      <c r="C81" t="s">
        <v>64</v>
      </c>
      <c r="D81" t="s">
        <v>63</v>
      </c>
      <c r="E81" t="s">
        <v>63</v>
      </c>
      <c r="F81" t="s">
        <v>63</v>
      </c>
      <c r="G81" t="s">
        <v>65</v>
      </c>
    </row>
    <row r="82" spans="1:7" ht="15" x14ac:dyDescent="0.25">
      <c r="A82" s="285" t="s">
        <v>122</v>
      </c>
      <c r="B82">
        <v>6321.3</v>
      </c>
      <c r="C82">
        <v>6694.4</v>
      </c>
      <c r="D82">
        <v>37662.800000000003</v>
      </c>
      <c r="E82">
        <v>49460.7</v>
      </c>
      <c r="F82">
        <v>1950.3</v>
      </c>
      <c r="G82">
        <v>0</v>
      </c>
    </row>
    <row r="83" spans="1:7" ht="15" x14ac:dyDescent="0.25">
      <c r="A83" s="285" t="s">
        <v>123</v>
      </c>
      <c r="B83">
        <v>2841.6</v>
      </c>
      <c r="C83">
        <v>3028.2</v>
      </c>
      <c r="D83">
        <v>0</v>
      </c>
      <c r="E83">
        <v>0</v>
      </c>
      <c r="F83">
        <v>1023</v>
      </c>
      <c r="G83">
        <v>0</v>
      </c>
    </row>
    <row r="84" spans="1:7" ht="15" x14ac:dyDescent="0.25">
      <c r="A84" s="285" t="s">
        <v>62</v>
      </c>
      <c r="B84" t="s">
        <v>63</v>
      </c>
      <c r="C84" t="s">
        <v>64</v>
      </c>
      <c r="D84" t="s">
        <v>63</v>
      </c>
      <c r="E84" t="s">
        <v>63</v>
      </c>
      <c r="F84" t="s">
        <v>63</v>
      </c>
      <c r="G84" t="s">
        <v>65</v>
      </c>
    </row>
    <row r="85" spans="1:7" ht="15" x14ac:dyDescent="0.25">
      <c r="A85" s="285" t="s">
        <v>124</v>
      </c>
      <c r="B85">
        <v>9162.9</v>
      </c>
      <c r="C85">
        <v>9722.6</v>
      </c>
      <c r="D85">
        <v>37662.800000000003</v>
      </c>
      <c r="E85">
        <v>49460.7</v>
      </c>
      <c r="F85">
        <v>2973.3</v>
      </c>
      <c r="G85">
        <v>0</v>
      </c>
    </row>
    <row r="86" spans="1:7" ht="15" x14ac:dyDescent="0.25">
      <c r="A86" s="285" t="s">
        <v>125</v>
      </c>
      <c r="B86" t="s">
        <v>42</v>
      </c>
      <c r="C86" t="s">
        <v>42</v>
      </c>
      <c r="D86">
        <v>3</v>
      </c>
      <c r="E86">
        <v>5.8</v>
      </c>
      <c r="F86" t="s">
        <v>42</v>
      </c>
      <c r="G86" t="s">
        <v>42</v>
      </c>
    </row>
    <row r="87" spans="1:7" ht="15" x14ac:dyDescent="0.25">
      <c r="A87" s="285" t="s">
        <v>126</v>
      </c>
      <c r="B87">
        <v>0</v>
      </c>
      <c r="C87">
        <v>0</v>
      </c>
      <c r="D87" t="s">
        <v>42</v>
      </c>
      <c r="E87" t="s">
        <v>42</v>
      </c>
      <c r="F87">
        <v>0</v>
      </c>
      <c r="G87">
        <v>0</v>
      </c>
    </row>
    <row r="88" spans="1:7" ht="15" x14ac:dyDescent="0.25">
      <c r="A88" s="285" t="s">
        <v>62</v>
      </c>
      <c r="B88" t="s">
        <v>63</v>
      </c>
      <c r="C88" t="s">
        <v>64</v>
      </c>
      <c r="D88" t="s">
        <v>63</v>
      </c>
      <c r="E88" t="s">
        <v>63</v>
      </c>
      <c r="F88" t="s">
        <v>63</v>
      </c>
      <c r="G88" t="s">
        <v>65</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621F-D5A1-4D47-9474-940E82C3A70E}">
  <dimension ref="A1:G88"/>
  <sheetViews>
    <sheetView topLeftCell="A10" workbookViewId="0">
      <selection activeCell="B44" sqref="B44"/>
    </sheetView>
  </sheetViews>
  <sheetFormatPr defaultRowHeight="13.2" x14ac:dyDescent="0.25"/>
  <cols>
    <col min="1" max="1" width="26.109375" customWidth="1"/>
    <col min="2" max="2" width="13.44140625" customWidth="1"/>
    <col min="3" max="3" width="11.5546875" customWidth="1"/>
    <col min="4" max="4" width="12.6640625" customWidth="1"/>
    <col min="5" max="5" width="10.109375" customWidth="1"/>
    <col min="6" max="6" width="11.6640625" customWidth="1"/>
  </cols>
  <sheetData>
    <row r="1" spans="1:7" ht="15" x14ac:dyDescent="0.25">
      <c r="A1" s="285" t="s">
        <v>47</v>
      </c>
    </row>
    <row r="2" spans="1:7" ht="15" x14ac:dyDescent="0.25">
      <c r="A2" s="285" t="s">
        <v>48</v>
      </c>
    </row>
    <row r="3" spans="1:7" ht="15" x14ac:dyDescent="0.25">
      <c r="A3" s="285" t="s">
        <v>358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67.5</v>
      </c>
      <c r="C12">
        <v>60</v>
      </c>
      <c r="D12">
        <v>3564.5</v>
      </c>
      <c r="E12">
        <v>3491.3</v>
      </c>
      <c r="F12">
        <v>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594.5</v>
      </c>
      <c r="E15">
        <v>695.8</v>
      </c>
      <c r="F15">
        <v>0</v>
      </c>
      <c r="G15">
        <v>0</v>
      </c>
    </row>
    <row r="16" spans="1:7" ht="15" x14ac:dyDescent="0.25">
      <c r="A16" s="285" t="s">
        <v>69</v>
      </c>
      <c r="B16">
        <v>0</v>
      </c>
      <c r="C16">
        <v>17.5</v>
      </c>
      <c r="D16">
        <v>39.1</v>
      </c>
      <c r="E16">
        <v>53.8</v>
      </c>
      <c r="F16">
        <v>0</v>
      </c>
      <c r="G16">
        <v>0</v>
      </c>
    </row>
    <row r="17" spans="1:7" ht="15" x14ac:dyDescent="0.25">
      <c r="A17" s="285" t="s">
        <v>255</v>
      </c>
      <c r="B17">
        <v>0</v>
      </c>
      <c r="C17">
        <v>12.5</v>
      </c>
      <c r="D17">
        <v>0</v>
      </c>
      <c r="E17">
        <v>0</v>
      </c>
      <c r="F17">
        <v>0</v>
      </c>
      <c r="G17">
        <v>0</v>
      </c>
    </row>
    <row r="18" spans="1:7" ht="15" x14ac:dyDescent="0.25">
      <c r="A18" s="285" t="s">
        <v>70</v>
      </c>
      <c r="B18">
        <v>0</v>
      </c>
      <c r="C18">
        <v>30</v>
      </c>
      <c r="D18">
        <v>228.9</v>
      </c>
      <c r="E18">
        <v>176.9</v>
      </c>
      <c r="F18">
        <v>0</v>
      </c>
      <c r="G18">
        <v>0</v>
      </c>
    </row>
    <row r="19" spans="1:7" ht="15" x14ac:dyDescent="0.25">
      <c r="A19" s="285" t="s">
        <v>71</v>
      </c>
      <c r="B19">
        <v>0</v>
      </c>
      <c r="C19">
        <v>0</v>
      </c>
      <c r="D19">
        <v>980.5</v>
      </c>
      <c r="E19">
        <v>1038.0999999999999</v>
      </c>
      <c r="F19">
        <v>0</v>
      </c>
      <c r="G19">
        <v>0</v>
      </c>
    </row>
    <row r="20" spans="1:7" ht="15" x14ac:dyDescent="0.25">
      <c r="A20" s="285" t="s">
        <v>72</v>
      </c>
      <c r="B20">
        <v>7.5</v>
      </c>
      <c r="C20">
        <v>0</v>
      </c>
      <c r="D20">
        <v>276.8</v>
      </c>
      <c r="E20">
        <v>366.3</v>
      </c>
      <c r="F20">
        <v>0</v>
      </c>
      <c r="G20">
        <v>0</v>
      </c>
    </row>
    <row r="21" spans="1:7" ht="15" x14ac:dyDescent="0.25">
      <c r="A21" s="285" t="s">
        <v>256</v>
      </c>
      <c r="B21">
        <v>0</v>
      </c>
      <c r="C21">
        <v>0</v>
      </c>
      <c r="D21">
        <v>35</v>
      </c>
      <c r="E21">
        <v>25</v>
      </c>
      <c r="F21">
        <v>0</v>
      </c>
      <c r="G21">
        <v>0</v>
      </c>
    </row>
    <row r="22" spans="1:7" ht="15" x14ac:dyDescent="0.25">
      <c r="A22" s="285" t="s">
        <v>73</v>
      </c>
      <c r="B22">
        <v>0</v>
      </c>
      <c r="C22">
        <v>0</v>
      </c>
      <c r="D22">
        <v>1186.7</v>
      </c>
      <c r="E22">
        <v>910.1</v>
      </c>
      <c r="F22">
        <v>0</v>
      </c>
      <c r="G22">
        <v>0</v>
      </c>
    </row>
    <row r="23" spans="1:7" ht="15" x14ac:dyDescent="0.25">
      <c r="A23" s="285" t="s">
        <v>74</v>
      </c>
      <c r="B23">
        <v>60</v>
      </c>
      <c r="C23">
        <v>0</v>
      </c>
      <c r="D23">
        <v>188</v>
      </c>
      <c r="E23">
        <v>103.9</v>
      </c>
      <c r="F23">
        <v>0</v>
      </c>
      <c r="G23">
        <v>0</v>
      </c>
    </row>
    <row r="24" spans="1:7" ht="15" x14ac:dyDescent="0.25">
      <c r="A24" s="285" t="s">
        <v>66</v>
      </c>
    </row>
    <row r="25" spans="1:7" ht="15" x14ac:dyDescent="0.25">
      <c r="A25" s="285" t="s">
        <v>75</v>
      </c>
      <c r="B25">
        <v>0</v>
      </c>
      <c r="C25">
        <v>0</v>
      </c>
      <c r="D25">
        <v>433.6</v>
      </c>
      <c r="E25">
        <v>0</v>
      </c>
      <c r="F25">
        <v>0</v>
      </c>
      <c r="G25">
        <v>0</v>
      </c>
    </row>
    <row r="26" spans="1:7" ht="15" x14ac:dyDescent="0.25">
      <c r="A26" s="285" t="s">
        <v>77</v>
      </c>
      <c r="B26">
        <v>0</v>
      </c>
      <c r="C26">
        <v>0</v>
      </c>
      <c r="D26">
        <v>433.6</v>
      </c>
      <c r="E26">
        <v>0</v>
      </c>
      <c r="F26">
        <v>0</v>
      </c>
      <c r="G26">
        <v>0</v>
      </c>
    </row>
    <row r="27" spans="1:7" ht="15" x14ac:dyDescent="0.25">
      <c r="A27" s="285" t="s">
        <v>66</v>
      </c>
    </row>
    <row r="28" spans="1:7" ht="15" x14ac:dyDescent="0.25">
      <c r="A28" s="285" t="s">
        <v>167</v>
      </c>
      <c r="B28">
        <v>0</v>
      </c>
      <c r="C28" t="s">
        <v>84</v>
      </c>
      <c r="D28">
        <v>11.1</v>
      </c>
      <c r="E28">
        <v>0</v>
      </c>
      <c r="F28">
        <v>0</v>
      </c>
      <c r="G28">
        <v>0</v>
      </c>
    </row>
    <row r="29" spans="1:7" ht="15" x14ac:dyDescent="0.25">
      <c r="A29" s="285" t="s">
        <v>168</v>
      </c>
      <c r="B29">
        <v>0</v>
      </c>
      <c r="C29">
        <v>0</v>
      </c>
      <c r="D29">
        <v>11.1</v>
      </c>
      <c r="E29">
        <v>0</v>
      </c>
      <c r="F29">
        <v>0</v>
      </c>
      <c r="G29">
        <v>0</v>
      </c>
    </row>
    <row r="30" spans="1:7" ht="15" x14ac:dyDescent="0.25">
      <c r="A30" s="285" t="s">
        <v>317</v>
      </c>
      <c r="B30">
        <v>0</v>
      </c>
      <c r="C30" t="s">
        <v>84</v>
      </c>
      <c r="D30">
        <v>0</v>
      </c>
      <c r="E30">
        <v>0</v>
      </c>
      <c r="F30">
        <v>0</v>
      </c>
      <c r="G30">
        <v>0</v>
      </c>
    </row>
    <row r="31" spans="1:7" ht="15" x14ac:dyDescent="0.25">
      <c r="A31" s="285" t="s">
        <v>66</v>
      </c>
    </row>
    <row r="32" spans="1:7" ht="15" x14ac:dyDescent="0.25">
      <c r="A32" s="285" t="s">
        <v>78</v>
      </c>
      <c r="B32">
        <v>580.6</v>
      </c>
      <c r="C32">
        <v>518.6</v>
      </c>
      <c r="D32">
        <v>937.4</v>
      </c>
      <c r="E32">
        <v>931.4</v>
      </c>
      <c r="F32">
        <v>15.9</v>
      </c>
      <c r="G32">
        <v>0</v>
      </c>
    </row>
    <row r="33" spans="1:7" ht="15" x14ac:dyDescent="0.25">
      <c r="A33" s="285" t="s">
        <v>66</v>
      </c>
    </row>
    <row r="34" spans="1:7" ht="15" x14ac:dyDescent="0.25">
      <c r="A34" s="285" t="s">
        <v>79</v>
      </c>
      <c r="B34">
        <v>195.5</v>
      </c>
      <c r="C34">
        <v>534.6</v>
      </c>
      <c r="D34">
        <v>737.9</v>
      </c>
      <c r="E34">
        <v>788</v>
      </c>
      <c r="F34">
        <v>0</v>
      </c>
      <c r="G34">
        <v>0</v>
      </c>
    </row>
    <row r="35" spans="1:7" ht="15" x14ac:dyDescent="0.25">
      <c r="A35" s="285" t="s">
        <v>66</v>
      </c>
    </row>
    <row r="36" spans="1:7" ht="15" x14ac:dyDescent="0.25">
      <c r="A36" s="285" t="s">
        <v>80</v>
      </c>
      <c r="B36">
        <v>2549.6999999999998</v>
      </c>
      <c r="C36">
        <v>2951.5</v>
      </c>
      <c r="D36">
        <v>22845.5</v>
      </c>
      <c r="E36">
        <v>32304.3</v>
      </c>
      <c r="F36">
        <v>1383</v>
      </c>
      <c r="G36">
        <v>0</v>
      </c>
    </row>
    <row r="37" spans="1:7" ht="15" x14ac:dyDescent="0.25">
      <c r="A37" s="285" t="s">
        <v>66</v>
      </c>
    </row>
    <row r="38" spans="1:7" ht="15" x14ac:dyDescent="0.25">
      <c r="A38" s="285" t="s">
        <v>81</v>
      </c>
      <c r="B38">
        <v>552.9</v>
      </c>
      <c r="C38">
        <v>1076.8</v>
      </c>
      <c r="D38">
        <v>3170.9</v>
      </c>
      <c r="E38">
        <v>5019.3999999999996</v>
      </c>
      <c r="F38">
        <v>55</v>
      </c>
      <c r="G38">
        <v>0</v>
      </c>
    </row>
    <row r="39" spans="1:7" ht="15" x14ac:dyDescent="0.25">
      <c r="A39" s="285" t="s">
        <v>83</v>
      </c>
      <c r="B39">
        <v>0</v>
      </c>
      <c r="C39">
        <v>55.5</v>
      </c>
      <c r="D39">
        <v>517.4</v>
      </c>
      <c r="E39">
        <v>485.6</v>
      </c>
      <c r="F39">
        <v>55</v>
      </c>
      <c r="G39">
        <v>0</v>
      </c>
    </row>
    <row r="40" spans="1:7" ht="15" x14ac:dyDescent="0.25">
      <c r="A40" s="285" t="s">
        <v>85</v>
      </c>
      <c r="B40">
        <v>0</v>
      </c>
      <c r="C40">
        <v>0</v>
      </c>
      <c r="D40">
        <v>0</v>
      </c>
      <c r="E40">
        <v>3</v>
      </c>
      <c r="F40">
        <v>0</v>
      </c>
      <c r="G40">
        <v>0</v>
      </c>
    </row>
    <row r="41" spans="1:7" ht="15" x14ac:dyDescent="0.25">
      <c r="A41" s="285" t="s">
        <v>86</v>
      </c>
      <c r="B41" t="s">
        <v>84</v>
      </c>
      <c r="C41">
        <v>0</v>
      </c>
      <c r="D41">
        <v>2.2000000000000002</v>
      </c>
      <c r="E41">
        <v>0.5</v>
      </c>
      <c r="F41">
        <v>0</v>
      </c>
      <c r="G41">
        <v>0</v>
      </c>
    </row>
    <row r="42" spans="1:7" ht="15" x14ac:dyDescent="0.25">
      <c r="A42" s="285" t="s">
        <v>87</v>
      </c>
      <c r="B42">
        <v>0.3</v>
      </c>
      <c r="C42">
        <v>66.5</v>
      </c>
      <c r="D42">
        <v>0.1</v>
      </c>
      <c r="E42">
        <v>1.2</v>
      </c>
      <c r="F42">
        <v>0</v>
      </c>
      <c r="G42">
        <v>0</v>
      </c>
    </row>
    <row r="43" spans="1:7" ht="15" x14ac:dyDescent="0.25">
      <c r="A43" s="285" t="s">
        <v>88</v>
      </c>
      <c r="B43">
        <v>302.39999999999998</v>
      </c>
      <c r="C43">
        <v>430.3</v>
      </c>
      <c r="D43">
        <v>611.29999999999995</v>
      </c>
      <c r="E43">
        <v>948.3</v>
      </c>
      <c r="F43">
        <v>0</v>
      </c>
      <c r="G43">
        <v>0</v>
      </c>
    </row>
    <row r="44" spans="1:7" ht="15" x14ac:dyDescent="0.25">
      <c r="A44" s="285" t="s">
        <v>90</v>
      </c>
      <c r="B44">
        <v>0</v>
      </c>
      <c r="C44">
        <v>17.5</v>
      </c>
      <c r="D44">
        <v>0</v>
      </c>
      <c r="E44">
        <v>45.3</v>
      </c>
      <c r="F44">
        <v>0</v>
      </c>
      <c r="G44">
        <v>0</v>
      </c>
    </row>
    <row r="45" spans="1:7" ht="15" x14ac:dyDescent="0.25">
      <c r="A45" s="285" t="s">
        <v>91</v>
      </c>
      <c r="B45">
        <v>47.5</v>
      </c>
      <c r="C45">
        <v>44.3</v>
      </c>
      <c r="D45">
        <v>342.8</v>
      </c>
      <c r="E45">
        <v>432</v>
      </c>
      <c r="F45">
        <v>0</v>
      </c>
      <c r="G45">
        <v>0</v>
      </c>
    </row>
    <row r="46" spans="1:7" ht="15" x14ac:dyDescent="0.25">
      <c r="A46" s="285" t="s">
        <v>92</v>
      </c>
      <c r="B46">
        <v>0</v>
      </c>
      <c r="C46">
        <v>0</v>
      </c>
      <c r="D46">
        <v>30.3</v>
      </c>
      <c r="E46">
        <v>40.6</v>
      </c>
      <c r="F46">
        <v>0</v>
      </c>
      <c r="G46">
        <v>0</v>
      </c>
    </row>
    <row r="47" spans="1:7" ht="15" x14ac:dyDescent="0.25">
      <c r="A47" s="285" t="s">
        <v>93</v>
      </c>
      <c r="B47">
        <v>63.2</v>
      </c>
      <c r="C47">
        <v>141.80000000000001</v>
      </c>
      <c r="D47">
        <v>139.69999999999999</v>
      </c>
      <c r="E47">
        <v>186.2</v>
      </c>
      <c r="F47">
        <v>0</v>
      </c>
      <c r="G47">
        <v>0</v>
      </c>
    </row>
    <row r="48" spans="1:7" ht="15" x14ac:dyDescent="0.25">
      <c r="A48" s="285" t="s">
        <v>94</v>
      </c>
      <c r="B48">
        <v>20.399999999999999</v>
      </c>
      <c r="C48">
        <v>5.9</v>
      </c>
      <c r="D48">
        <v>15.9</v>
      </c>
      <c r="E48">
        <v>24.8</v>
      </c>
      <c r="F48">
        <v>0</v>
      </c>
      <c r="G48">
        <v>0</v>
      </c>
    </row>
    <row r="49" spans="1:7" ht="15" x14ac:dyDescent="0.25">
      <c r="A49" s="285" t="s">
        <v>95</v>
      </c>
      <c r="B49">
        <v>0</v>
      </c>
      <c r="C49">
        <v>0</v>
      </c>
      <c r="D49">
        <v>585</v>
      </c>
      <c r="E49">
        <v>887.3</v>
      </c>
      <c r="F49">
        <v>0</v>
      </c>
      <c r="G49">
        <v>0</v>
      </c>
    </row>
    <row r="50" spans="1:7" ht="15" x14ac:dyDescent="0.25">
      <c r="A50" s="285" t="s">
        <v>96</v>
      </c>
      <c r="B50">
        <v>12.7</v>
      </c>
      <c r="C50">
        <v>25.8</v>
      </c>
      <c r="D50">
        <v>23.4</v>
      </c>
      <c r="E50">
        <v>27.2</v>
      </c>
      <c r="F50">
        <v>0</v>
      </c>
      <c r="G50">
        <v>0</v>
      </c>
    </row>
    <row r="51" spans="1:7" ht="15" x14ac:dyDescent="0.25">
      <c r="A51" s="285" t="s">
        <v>98</v>
      </c>
      <c r="B51">
        <v>0.1</v>
      </c>
      <c r="C51">
        <v>0</v>
      </c>
      <c r="D51">
        <v>132.69999999999999</v>
      </c>
      <c r="E51">
        <v>186.9</v>
      </c>
      <c r="F51">
        <v>0</v>
      </c>
      <c r="G51">
        <v>0</v>
      </c>
    </row>
    <row r="52" spans="1:7" ht="15" x14ac:dyDescent="0.25">
      <c r="A52" s="285" t="s">
        <v>99</v>
      </c>
      <c r="B52">
        <v>0.7</v>
      </c>
      <c r="C52">
        <v>0.4</v>
      </c>
      <c r="D52">
        <v>2.7</v>
      </c>
      <c r="E52">
        <v>19.899999999999999</v>
      </c>
      <c r="F52">
        <v>0</v>
      </c>
      <c r="G52">
        <v>0</v>
      </c>
    </row>
    <row r="53" spans="1:7" ht="15" x14ac:dyDescent="0.25">
      <c r="A53" s="285" t="s">
        <v>100</v>
      </c>
      <c r="B53">
        <v>38.200000000000003</v>
      </c>
      <c r="C53">
        <v>104.1</v>
      </c>
      <c r="D53">
        <v>527.4</v>
      </c>
      <c r="E53">
        <v>1072.5</v>
      </c>
      <c r="F53">
        <v>0</v>
      </c>
      <c r="G53">
        <v>0</v>
      </c>
    </row>
    <row r="54" spans="1:7" ht="15" x14ac:dyDescent="0.25">
      <c r="A54" s="285" t="s">
        <v>101</v>
      </c>
      <c r="B54">
        <v>67.400000000000006</v>
      </c>
      <c r="C54">
        <v>184.5</v>
      </c>
      <c r="D54">
        <v>240.1</v>
      </c>
      <c r="E54">
        <v>658.4</v>
      </c>
      <c r="F54">
        <v>0</v>
      </c>
      <c r="G54">
        <v>0</v>
      </c>
    </row>
    <row r="55" spans="1:7" ht="15" x14ac:dyDescent="0.25">
      <c r="A55" s="285" t="s">
        <v>66</v>
      </c>
    </row>
    <row r="56" spans="1:7" ht="15" x14ac:dyDescent="0.25">
      <c r="A56" s="285" t="s">
        <v>102</v>
      </c>
      <c r="B56">
        <v>630</v>
      </c>
      <c r="C56">
        <v>503.5</v>
      </c>
      <c r="D56">
        <v>1994.5</v>
      </c>
      <c r="E56">
        <v>2040</v>
      </c>
      <c r="F56">
        <v>0</v>
      </c>
      <c r="G56">
        <v>0</v>
      </c>
    </row>
    <row r="57" spans="1:7" ht="15" x14ac:dyDescent="0.25">
      <c r="A57" s="285" t="s">
        <v>103</v>
      </c>
      <c r="B57">
        <v>40</v>
      </c>
      <c r="C57">
        <v>0</v>
      </c>
      <c r="D57">
        <v>95.1</v>
      </c>
      <c r="E57">
        <v>108</v>
      </c>
      <c r="F57">
        <v>0</v>
      </c>
      <c r="G57">
        <v>0</v>
      </c>
    </row>
    <row r="58" spans="1:7" ht="15" x14ac:dyDescent="0.25">
      <c r="A58" s="285" t="s">
        <v>104</v>
      </c>
      <c r="B58">
        <v>590</v>
      </c>
      <c r="C58">
        <v>495</v>
      </c>
      <c r="D58">
        <v>1615.1</v>
      </c>
      <c r="E58">
        <v>1655.3</v>
      </c>
      <c r="F58">
        <v>0</v>
      </c>
      <c r="G58">
        <v>0</v>
      </c>
    </row>
    <row r="59" spans="1:7" ht="15" x14ac:dyDescent="0.25">
      <c r="A59" s="285" t="s">
        <v>257</v>
      </c>
      <c r="B59">
        <v>0</v>
      </c>
      <c r="C59">
        <v>0</v>
      </c>
      <c r="D59">
        <v>0.2</v>
      </c>
      <c r="E59">
        <v>0</v>
      </c>
      <c r="F59">
        <v>0</v>
      </c>
      <c r="G59">
        <v>0</v>
      </c>
    </row>
    <row r="60" spans="1:7" ht="15" x14ac:dyDescent="0.25">
      <c r="A60" s="285" t="s">
        <v>105</v>
      </c>
      <c r="B60">
        <v>0</v>
      </c>
      <c r="C60">
        <v>8</v>
      </c>
      <c r="D60">
        <v>41.5</v>
      </c>
      <c r="E60">
        <v>0</v>
      </c>
      <c r="F60">
        <v>0</v>
      </c>
      <c r="G60">
        <v>0</v>
      </c>
    </row>
    <row r="61" spans="1:7" ht="15" x14ac:dyDescent="0.25">
      <c r="A61" s="285" t="s">
        <v>258</v>
      </c>
      <c r="B61">
        <v>0</v>
      </c>
      <c r="C61">
        <v>0.5</v>
      </c>
      <c r="D61">
        <v>0.1</v>
      </c>
      <c r="E61">
        <v>0</v>
      </c>
      <c r="F61">
        <v>0</v>
      </c>
      <c r="G61">
        <v>0</v>
      </c>
    </row>
    <row r="62" spans="1:7" ht="15" x14ac:dyDescent="0.25">
      <c r="A62" s="285" t="s">
        <v>318</v>
      </c>
      <c r="B62">
        <v>0</v>
      </c>
      <c r="C62">
        <v>0</v>
      </c>
      <c r="D62">
        <v>0</v>
      </c>
      <c r="E62">
        <v>52.7</v>
      </c>
      <c r="F62">
        <v>0</v>
      </c>
      <c r="G62">
        <v>0</v>
      </c>
    </row>
    <row r="63" spans="1:7" ht="15" x14ac:dyDescent="0.25">
      <c r="A63" s="285" t="s">
        <v>107</v>
      </c>
      <c r="B63">
        <v>0</v>
      </c>
      <c r="C63">
        <v>0</v>
      </c>
      <c r="D63">
        <v>242.6</v>
      </c>
      <c r="E63">
        <v>224</v>
      </c>
      <c r="F63">
        <v>0</v>
      </c>
      <c r="G63">
        <v>0</v>
      </c>
    </row>
    <row r="64" spans="1:7" ht="15" x14ac:dyDescent="0.25">
      <c r="A64" s="285" t="s">
        <v>66</v>
      </c>
    </row>
    <row r="65" spans="1:7" ht="15" x14ac:dyDescent="0.25">
      <c r="A65" s="285" t="s">
        <v>108</v>
      </c>
      <c r="B65">
        <v>2254.8000000000002</v>
      </c>
      <c r="C65">
        <v>1921.7</v>
      </c>
      <c r="D65">
        <v>2665.9</v>
      </c>
      <c r="E65">
        <v>2816.8</v>
      </c>
      <c r="F65">
        <v>34.799999999999997</v>
      </c>
      <c r="G65">
        <v>0</v>
      </c>
    </row>
    <row r="66" spans="1:7" ht="15" x14ac:dyDescent="0.25">
      <c r="A66" s="285" t="s">
        <v>109</v>
      </c>
      <c r="B66">
        <v>4</v>
      </c>
      <c r="C66">
        <v>4</v>
      </c>
      <c r="D66">
        <v>10.4</v>
      </c>
      <c r="E66">
        <v>7.2</v>
      </c>
      <c r="F66">
        <v>0</v>
      </c>
      <c r="G66">
        <v>0</v>
      </c>
    </row>
    <row r="67" spans="1:7" ht="15" x14ac:dyDescent="0.25">
      <c r="A67" s="285" t="s">
        <v>110</v>
      </c>
      <c r="B67">
        <v>0</v>
      </c>
      <c r="C67">
        <v>0</v>
      </c>
      <c r="D67">
        <v>0</v>
      </c>
      <c r="E67">
        <v>30.5</v>
      </c>
      <c r="F67">
        <v>0</v>
      </c>
      <c r="G67">
        <v>0</v>
      </c>
    </row>
    <row r="68" spans="1:7" ht="15" x14ac:dyDescent="0.25">
      <c r="A68" s="285" t="s">
        <v>111</v>
      </c>
      <c r="B68">
        <v>71</v>
      </c>
      <c r="C68">
        <v>63.5</v>
      </c>
      <c r="D68">
        <v>125.6</v>
      </c>
      <c r="E68">
        <v>125.7</v>
      </c>
      <c r="F68">
        <v>0</v>
      </c>
      <c r="G68">
        <v>0</v>
      </c>
    </row>
    <row r="69" spans="1:7" ht="15" x14ac:dyDescent="0.25">
      <c r="A69" s="285" t="s">
        <v>112</v>
      </c>
      <c r="B69">
        <v>15.9</v>
      </c>
      <c r="C69">
        <v>8.4</v>
      </c>
      <c r="D69">
        <v>36.700000000000003</v>
      </c>
      <c r="E69">
        <v>74.8</v>
      </c>
      <c r="F69">
        <v>0.8</v>
      </c>
      <c r="G69">
        <v>0</v>
      </c>
    </row>
    <row r="70" spans="1:7" ht="15" x14ac:dyDescent="0.25">
      <c r="A70" s="285" t="s">
        <v>259</v>
      </c>
      <c r="B70">
        <v>0</v>
      </c>
      <c r="C70">
        <v>9</v>
      </c>
      <c r="D70">
        <v>0</v>
      </c>
      <c r="E70">
        <v>0</v>
      </c>
      <c r="F70">
        <v>0</v>
      </c>
      <c r="G70">
        <v>0</v>
      </c>
    </row>
    <row r="71" spans="1:7" ht="15" x14ac:dyDescent="0.25">
      <c r="A71" s="285" t="s">
        <v>113</v>
      </c>
      <c r="B71">
        <v>52</v>
      </c>
      <c r="C71">
        <v>67.3</v>
      </c>
      <c r="D71">
        <v>148.19999999999999</v>
      </c>
      <c r="E71">
        <v>188</v>
      </c>
      <c r="F71">
        <v>0</v>
      </c>
      <c r="G71">
        <v>0</v>
      </c>
    </row>
    <row r="72" spans="1:7" ht="15" x14ac:dyDescent="0.25">
      <c r="A72" s="285" t="s">
        <v>114</v>
      </c>
      <c r="B72">
        <v>11.8</v>
      </c>
      <c r="C72">
        <v>8</v>
      </c>
      <c r="D72">
        <v>8.1</v>
      </c>
      <c r="E72">
        <v>11.3</v>
      </c>
      <c r="F72">
        <v>0</v>
      </c>
      <c r="G72">
        <v>0</v>
      </c>
    </row>
    <row r="73" spans="1:7" ht="15" x14ac:dyDescent="0.25">
      <c r="A73" s="285" t="s">
        <v>115</v>
      </c>
      <c r="B73">
        <v>5</v>
      </c>
      <c r="C73">
        <v>5</v>
      </c>
      <c r="D73">
        <v>17.7</v>
      </c>
      <c r="E73">
        <v>6.1</v>
      </c>
      <c r="F73">
        <v>0</v>
      </c>
      <c r="G73">
        <v>0</v>
      </c>
    </row>
    <row r="74" spans="1:7" ht="15" x14ac:dyDescent="0.25">
      <c r="A74" s="285" t="s">
        <v>116</v>
      </c>
      <c r="B74">
        <v>6.8</v>
      </c>
      <c r="C74">
        <v>1.9</v>
      </c>
      <c r="D74">
        <v>1.3</v>
      </c>
      <c r="E74">
        <v>3.8</v>
      </c>
      <c r="F74">
        <v>0</v>
      </c>
      <c r="G74">
        <v>0</v>
      </c>
    </row>
    <row r="75" spans="1:7" ht="15" x14ac:dyDescent="0.25">
      <c r="A75" s="285" t="s">
        <v>117</v>
      </c>
      <c r="B75">
        <v>2047.3</v>
      </c>
      <c r="C75">
        <v>1726.1</v>
      </c>
      <c r="D75">
        <v>2169</v>
      </c>
      <c r="E75">
        <v>2236.1999999999998</v>
      </c>
      <c r="F75">
        <v>34</v>
      </c>
      <c r="G75">
        <v>0</v>
      </c>
    </row>
    <row r="76" spans="1:7" ht="15" x14ac:dyDescent="0.25">
      <c r="A76" s="285" t="s">
        <v>331</v>
      </c>
      <c r="B76">
        <v>0</v>
      </c>
      <c r="C76">
        <v>0.5</v>
      </c>
      <c r="D76">
        <v>0</v>
      </c>
      <c r="E76">
        <v>0</v>
      </c>
      <c r="F76">
        <v>0</v>
      </c>
      <c r="G76">
        <v>0</v>
      </c>
    </row>
    <row r="77" spans="1:7" ht="15" x14ac:dyDescent="0.25">
      <c r="A77" s="285" t="s">
        <v>118</v>
      </c>
      <c r="B77">
        <v>17.600000000000001</v>
      </c>
      <c r="C77">
        <v>12.1</v>
      </c>
      <c r="D77">
        <v>11.5</v>
      </c>
      <c r="E77">
        <v>10</v>
      </c>
      <c r="F77">
        <v>0</v>
      </c>
      <c r="G77">
        <v>0</v>
      </c>
    </row>
    <row r="78" spans="1:7" ht="15" x14ac:dyDescent="0.25">
      <c r="A78" s="285" t="s">
        <v>119</v>
      </c>
      <c r="B78">
        <v>23.5</v>
      </c>
      <c r="C78">
        <v>16</v>
      </c>
      <c r="D78">
        <v>74</v>
      </c>
      <c r="E78">
        <v>118.3</v>
      </c>
      <c r="F78">
        <v>0</v>
      </c>
      <c r="G78">
        <v>0</v>
      </c>
    </row>
    <row r="79" spans="1:7" ht="15" x14ac:dyDescent="0.25">
      <c r="A79" s="285" t="s">
        <v>120</v>
      </c>
      <c r="B79">
        <v>0</v>
      </c>
      <c r="C79">
        <v>0</v>
      </c>
      <c r="D79" t="s">
        <v>84</v>
      </c>
      <c r="E79">
        <v>0</v>
      </c>
      <c r="F79">
        <v>0</v>
      </c>
      <c r="G79">
        <v>0</v>
      </c>
    </row>
    <row r="80" spans="1:7" ht="15" x14ac:dyDescent="0.25">
      <c r="A80" s="285" t="s">
        <v>121</v>
      </c>
      <c r="B80">
        <v>0</v>
      </c>
      <c r="C80">
        <v>0</v>
      </c>
      <c r="D80">
        <v>63.3</v>
      </c>
      <c r="E80">
        <v>5</v>
      </c>
      <c r="F80">
        <v>0</v>
      </c>
      <c r="G80">
        <v>0</v>
      </c>
    </row>
    <row r="81" spans="1:7" ht="15" x14ac:dyDescent="0.25">
      <c r="A81" s="285" t="s">
        <v>62</v>
      </c>
      <c r="B81" t="s">
        <v>63</v>
      </c>
      <c r="C81" t="s">
        <v>64</v>
      </c>
      <c r="D81" t="s">
        <v>63</v>
      </c>
      <c r="E81" t="s">
        <v>63</v>
      </c>
      <c r="F81" t="s">
        <v>63</v>
      </c>
      <c r="G81" t="s">
        <v>65</v>
      </c>
    </row>
    <row r="82" spans="1:7" ht="15" x14ac:dyDescent="0.25">
      <c r="A82" s="285" t="s">
        <v>122</v>
      </c>
      <c r="B82">
        <v>6831</v>
      </c>
      <c r="C82">
        <v>7566.8</v>
      </c>
      <c r="D82">
        <v>36361.4</v>
      </c>
      <c r="E82">
        <v>47391.199999999997</v>
      </c>
      <c r="F82">
        <v>1488.7</v>
      </c>
      <c r="G82">
        <v>0</v>
      </c>
    </row>
    <row r="83" spans="1:7" ht="15" x14ac:dyDescent="0.25">
      <c r="A83" s="285" t="s">
        <v>123</v>
      </c>
      <c r="B83">
        <v>2037.2</v>
      </c>
      <c r="C83">
        <v>3565</v>
      </c>
      <c r="D83">
        <v>0</v>
      </c>
      <c r="E83">
        <v>0</v>
      </c>
      <c r="F83">
        <v>590</v>
      </c>
      <c r="G83">
        <v>0</v>
      </c>
    </row>
    <row r="84" spans="1:7" ht="15" x14ac:dyDescent="0.25">
      <c r="A84" s="285" t="s">
        <v>62</v>
      </c>
      <c r="B84" t="s">
        <v>63</v>
      </c>
      <c r="C84" t="s">
        <v>64</v>
      </c>
      <c r="D84" t="s">
        <v>63</v>
      </c>
      <c r="E84" t="s">
        <v>63</v>
      </c>
      <c r="F84" t="s">
        <v>63</v>
      </c>
      <c r="G84" t="s">
        <v>65</v>
      </c>
    </row>
    <row r="85" spans="1:7" ht="15" x14ac:dyDescent="0.25">
      <c r="A85" s="285" t="s">
        <v>124</v>
      </c>
      <c r="B85">
        <v>8868.1</v>
      </c>
      <c r="C85">
        <v>11131.8</v>
      </c>
      <c r="D85">
        <v>36361.4</v>
      </c>
      <c r="E85">
        <v>47391.199999999997</v>
      </c>
      <c r="F85">
        <v>2078.6999999999998</v>
      </c>
      <c r="G85">
        <v>0</v>
      </c>
    </row>
    <row r="86" spans="1:7" ht="15" x14ac:dyDescent="0.25">
      <c r="A86" s="285" t="s">
        <v>125</v>
      </c>
      <c r="B86" t="s">
        <v>42</v>
      </c>
      <c r="C86" t="s">
        <v>42</v>
      </c>
      <c r="D86">
        <v>3</v>
      </c>
      <c r="E86">
        <v>6.1</v>
      </c>
      <c r="F86" t="s">
        <v>42</v>
      </c>
      <c r="G86" t="s">
        <v>42</v>
      </c>
    </row>
    <row r="87" spans="1:7" ht="15" x14ac:dyDescent="0.25">
      <c r="A87" s="285" t="s">
        <v>126</v>
      </c>
      <c r="B87">
        <v>0</v>
      </c>
      <c r="C87">
        <v>0</v>
      </c>
      <c r="D87" t="s">
        <v>42</v>
      </c>
      <c r="E87" t="s">
        <v>42</v>
      </c>
      <c r="F87">
        <v>0</v>
      </c>
      <c r="G87">
        <v>0</v>
      </c>
    </row>
    <row r="88" spans="1:7" ht="15" x14ac:dyDescent="0.35">
      <c r="A88" s="53" t="s">
        <v>62</v>
      </c>
      <c r="B88" t="s">
        <v>63</v>
      </c>
      <c r="C88" t="s">
        <v>64</v>
      </c>
      <c r="D88" t="s">
        <v>63</v>
      </c>
      <c r="E88" t="s">
        <v>63</v>
      </c>
      <c r="F88" t="s">
        <v>63</v>
      </c>
      <c r="G88" t="s">
        <v>65</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60D4-7CA5-457B-81E4-D4EA8CF1CFAD}">
  <dimension ref="A1:G88"/>
  <sheetViews>
    <sheetView topLeftCell="A10" workbookViewId="0">
      <selection activeCell="B7" sqref="B7"/>
    </sheetView>
  </sheetViews>
  <sheetFormatPr defaultRowHeight="13.2" x14ac:dyDescent="0.25"/>
  <cols>
    <col min="1" max="1" width="24.6640625" customWidth="1"/>
    <col min="2" max="2" width="11.6640625" customWidth="1"/>
    <col min="3" max="3" width="12.6640625" customWidth="1"/>
    <col min="4" max="4" width="11.33203125" customWidth="1"/>
    <col min="5" max="5" width="14.109375" customWidth="1"/>
    <col min="6" max="6" width="11.33203125" customWidth="1"/>
  </cols>
  <sheetData>
    <row r="1" spans="1:7" ht="15" x14ac:dyDescent="0.25">
      <c r="A1" s="285" t="s">
        <v>47</v>
      </c>
    </row>
    <row r="2" spans="1:7" ht="15" x14ac:dyDescent="0.25">
      <c r="A2" s="285" t="s">
        <v>48</v>
      </c>
    </row>
    <row r="3" spans="1:7" ht="15" x14ac:dyDescent="0.25">
      <c r="A3" s="285" t="s">
        <v>359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7.5</v>
      </c>
      <c r="C12">
        <v>60</v>
      </c>
      <c r="D12">
        <v>3319.5</v>
      </c>
      <c r="E12">
        <v>3361.9</v>
      </c>
      <c r="F12">
        <v>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594.5</v>
      </c>
      <c r="E15">
        <v>695.8</v>
      </c>
      <c r="F15">
        <v>0</v>
      </c>
      <c r="G15">
        <v>0</v>
      </c>
    </row>
    <row r="16" spans="1:7" ht="15" x14ac:dyDescent="0.25">
      <c r="A16" s="285" t="s">
        <v>69</v>
      </c>
      <c r="B16">
        <v>0</v>
      </c>
      <c r="C16">
        <v>17.5</v>
      </c>
      <c r="D16">
        <v>39.1</v>
      </c>
      <c r="E16">
        <v>53.8</v>
      </c>
      <c r="F16">
        <v>0</v>
      </c>
      <c r="G16">
        <v>0</v>
      </c>
    </row>
    <row r="17" spans="1:7" ht="15" x14ac:dyDescent="0.25">
      <c r="A17" s="285" t="s">
        <v>255</v>
      </c>
      <c r="B17">
        <v>0</v>
      </c>
      <c r="C17">
        <v>12.5</v>
      </c>
      <c r="D17">
        <v>0</v>
      </c>
      <c r="E17">
        <v>0</v>
      </c>
      <c r="F17">
        <v>0</v>
      </c>
      <c r="G17">
        <v>0</v>
      </c>
    </row>
    <row r="18" spans="1:7" ht="15" x14ac:dyDescent="0.25">
      <c r="A18" s="285" t="s">
        <v>70</v>
      </c>
      <c r="B18">
        <v>0</v>
      </c>
      <c r="C18">
        <v>30</v>
      </c>
      <c r="D18">
        <v>172.9</v>
      </c>
      <c r="E18">
        <v>176.9</v>
      </c>
      <c r="F18">
        <v>0</v>
      </c>
      <c r="G18">
        <v>0</v>
      </c>
    </row>
    <row r="19" spans="1:7" ht="15" x14ac:dyDescent="0.25">
      <c r="A19" s="285" t="s">
        <v>71</v>
      </c>
      <c r="B19">
        <v>0</v>
      </c>
      <c r="C19">
        <v>0</v>
      </c>
      <c r="D19">
        <v>848.5</v>
      </c>
      <c r="E19">
        <v>980.1</v>
      </c>
      <c r="F19">
        <v>0</v>
      </c>
      <c r="G19">
        <v>0</v>
      </c>
    </row>
    <row r="20" spans="1:7" ht="15" x14ac:dyDescent="0.25">
      <c r="A20" s="285" t="s">
        <v>72</v>
      </c>
      <c r="B20">
        <v>7.5</v>
      </c>
      <c r="C20">
        <v>0</v>
      </c>
      <c r="D20">
        <v>276.8</v>
      </c>
      <c r="E20">
        <v>346.3</v>
      </c>
      <c r="F20">
        <v>0</v>
      </c>
      <c r="G20">
        <v>0</v>
      </c>
    </row>
    <row r="21" spans="1:7" ht="15" x14ac:dyDescent="0.25">
      <c r="A21" s="285" t="s">
        <v>256</v>
      </c>
      <c r="B21">
        <v>0</v>
      </c>
      <c r="C21">
        <v>0</v>
      </c>
      <c r="D21">
        <v>35</v>
      </c>
      <c r="E21">
        <v>25</v>
      </c>
      <c r="F21">
        <v>0</v>
      </c>
      <c r="G21">
        <v>0</v>
      </c>
    </row>
    <row r="22" spans="1:7" ht="15" x14ac:dyDescent="0.25">
      <c r="A22" s="285" t="s">
        <v>73</v>
      </c>
      <c r="B22">
        <v>0</v>
      </c>
      <c r="C22">
        <v>0</v>
      </c>
      <c r="D22">
        <v>1129.8</v>
      </c>
      <c r="E22">
        <v>858.6</v>
      </c>
      <c r="F22">
        <v>0</v>
      </c>
      <c r="G22">
        <v>0</v>
      </c>
    </row>
    <row r="23" spans="1:7" ht="15" x14ac:dyDescent="0.25">
      <c r="A23" s="285" t="s">
        <v>74</v>
      </c>
      <c r="B23">
        <v>0</v>
      </c>
      <c r="C23">
        <v>0</v>
      </c>
      <c r="D23">
        <v>188</v>
      </c>
      <c r="E23">
        <v>103.9</v>
      </c>
      <c r="F23">
        <v>0</v>
      </c>
      <c r="G23">
        <v>0</v>
      </c>
    </row>
    <row r="24" spans="1:7" ht="15" x14ac:dyDescent="0.25">
      <c r="A24" s="285" t="s">
        <v>66</v>
      </c>
    </row>
    <row r="25" spans="1:7" ht="15" x14ac:dyDescent="0.25">
      <c r="A25" s="285" t="s">
        <v>75</v>
      </c>
      <c r="B25">
        <v>0</v>
      </c>
      <c r="C25">
        <v>0</v>
      </c>
      <c r="D25">
        <v>433.6</v>
      </c>
      <c r="E25">
        <v>0</v>
      </c>
      <c r="F25">
        <v>0</v>
      </c>
      <c r="G25">
        <v>0</v>
      </c>
    </row>
    <row r="26" spans="1:7" ht="15" x14ac:dyDescent="0.25">
      <c r="A26" s="285" t="s">
        <v>77</v>
      </c>
      <c r="B26">
        <v>0</v>
      </c>
      <c r="C26">
        <v>0</v>
      </c>
      <c r="D26">
        <v>433.6</v>
      </c>
      <c r="E26">
        <v>0</v>
      </c>
      <c r="F26">
        <v>0</v>
      </c>
      <c r="G26">
        <v>0</v>
      </c>
    </row>
    <row r="27" spans="1:7" ht="15" x14ac:dyDescent="0.25">
      <c r="A27" s="285" t="s">
        <v>66</v>
      </c>
    </row>
    <row r="28" spans="1:7" ht="15" x14ac:dyDescent="0.25">
      <c r="A28" s="285" t="s">
        <v>167</v>
      </c>
      <c r="B28">
        <v>0</v>
      </c>
      <c r="C28" t="s">
        <v>84</v>
      </c>
      <c r="D28">
        <v>11.1</v>
      </c>
      <c r="E28">
        <v>0</v>
      </c>
      <c r="F28">
        <v>0</v>
      </c>
      <c r="G28">
        <v>0</v>
      </c>
    </row>
    <row r="29" spans="1:7" ht="15" x14ac:dyDescent="0.25">
      <c r="A29" s="285" t="s">
        <v>168</v>
      </c>
      <c r="B29">
        <v>0</v>
      </c>
      <c r="C29">
        <v>0</v>
      </c>
      <c r="D29">
        <v>11.1</v>
      </c>
      <c r="E29">
        <v>0</v>
      </c>
      <c r="F29">
        <v>0</v>
      </c>
      <c r="G29">
        <v>0</v>
      </c>
    </row>
    <row r="30" spans="1:7" ht="15" x14ac:dyDescent="0.25">
      <c r="A30" s="285" t="s">
        <v>317</v>
      </c>
      <c r="B30">
        <v>0</v>
      </c>
      <c r="C30" t="s">
        <v>84</v>
      </c>
      <c r="D30">
        <v>0</v>
      </c>
      <c r="E30">
        <v>0</v>
      </c>
      <c r="F30">
        <v>0</v>
      </c>
      <c r="G30">
        <v>0</v>
      </c>
    </row>
    <row r="31" spans="1:7" ht="15" x14ac:dyDescent="0.25">
      <c r="A31" s="285" t="s">
        <v>66</v>
      </c>
    </row>
    <row r="32" spans="1:7" ht="15" x14ac:dyDescent="0.25">
      <c r="A32" s="285" t="s">
        <v>78</v>
      </c>
      <c r="B32">
        <v>505.6</v>
      </c>
      <c r="C32">
        <v>483.2</v>
      </c>
      <c r="D32">
        <v>924.4</v>
      </c>
      <c r="E32">
        <v>879.3</v>
      </c>
      <c r="F32">
        <v>15.9</v>
      </c>
      <c r="G32">
        <v>0</v>
      </c>
    </row>
    <row r="33" spans="1:7" ht="15" x14ac:dyDescent="0.25">
      <c r="A33" s="285" t="s">
        <v>66</v>
      </c>
    </row>
    <row r="34" spans="1:7" ht="15" x14ac:dyDescent="0.25">
      <c r="A34" s="285" t="s">
        <v>79</v>
      </c>
      <c r="B34">
        <v>258.2</v>
      </c>
      <c r="C34">
        <v>545.5</v>
      </c>
      <c r="D34">
        <v>646.6</v>
      </c>
      <c r="E34">
        <v>761.6</v>
      </c>
      <c r="F34">
        <v>0</v>
      </c>
      <c r="G34">
        <v>0</v>
      </c>
    </row>
    <row r="35" spans="1:7" ht="15" x14ac:dyDescent="0.25">
      <c r="A35" s="285" t="s">
        <v>66</v>
      </c>
    </row>
    <row r="36" spans="1:7" ht="15" x14ac:dyDescent="0.25">
      <c r="A36" s="285" t="s">
        <v>80</v>
      </c>
      <c r="B36">
        <v>3301.7</v>
      </c>
      <c r="C36">
        <v>3616.3</v>
      </c>
      <c r="D36">
        <v>22122.2</v>
      </c>
      <c r="E36">
        <v>31040.7</v>
      </c>
      <c r="F36">
        <v>723</v>
      </c>
      <c r="G36">
        <v>0</v>
      </c>
    </row>
    <row r="37" spans="1:7" ht="15" x14ac:dyDescent="0.25">
      <c r="A37" s="285" t="s">
        <v>66</v>
      </c>
    </row>
    <row r="38" spans="1:7" ht="15" x14ac:dyDescent="0.25">
      <c r="A38" s="285" t="s">
        <v>81</v>
      </c>
      <c r="B38">
        <v>628.79999999999995</v>
      </c>
      <c r="C38">
        <v>1239.3</v>
      </c>
      <c r="D38">
        <v>3063</v>
      </c>
      <c r="E38">
        <v>4757.3999999999996</v>
      </c>
      <c r="F38">
        <v>0</v>
      </c>
      <c r="G38">
        <v>0</v>
      </c>
    </row>
    <row r="39" spans="1:7" ht="15" x14ac:dyDescent="0.25">
      <c r="A39" s="285" t="s">
        <v>83</v>
      </c>
      <c r="B39">
        <v>0</v>
      </c>
      <c r="C39">
        <v>111</v>
      </c>
      <c r="D39">
        <v>517.4</v>
      </c>
      <c r="E39">
        <v>435.5</v>
      </c>
      <c r="F39">
        <v>0</v>
      </c>
      <c r="G39">
        <v>0</v>
      </c>
    </row>
    <row r="40" spans="1:7" ht="15" x14ac:dyDescent="0.25">
      <c r="A40" s="285" t="s">
        <v>85</v>
      </c>
      <c r="B40">
        <v>0</v>
      </c>
      <c r="C40">
        <v>0</v>
      </c>
      <c r="D40">
        <v>0</v>
      </c>
      <c r="E40">
        <v>3</v>
      </c>
      <c r="F40">
        <v>0</v>
      </c>
      <c r="G40">
        <v>0</v>
      </c>
    </row>
    <row r="41" spans="1:7" ht="15" x14ac:dyDescent="0.25">
      <c r="A41" s="285" t="s">
        <v>86</v>
      </c>
      <c r="B41">
        <v>0.5</v>
      </c>
      <c r="C41">
        <v>0</v>
      </c>
      <c r="D41">
        <v>1.7</v>
      </c>
      <c r="E41">
        <v>0.5</v>
      </c>
      <c r="F41">
        <v>0</v>
      </c>
      <c r="G41">
        <v>0</v>
      </c>
    </row>
    <row r="42" spans="1:7" ht="15" x14ac:dyDescent="0.25">
      <c r="A42" s="285" t="s">
        <v>87</v>
      </c>
      <c r="B42">
        <v>0.3</v>
      </c>
      <c r="C42">
        <v>0.5</v>
      </c>
      <c r="D42">
        <v>0.1</v>
      </c>
      <c r="E42">
        <v>1.2</v>
      </c>
      <c r="F42">
        <v>0</v>
      </c>
      <c r="G42">
        <v>0</v>
      </c>
    </row>
    <row r="43" spans="1:7" ht="15" x14ac:dyDescent="0.25">
      <c r="A43" s="285" t="s">
        <v>88</v>
      </c>
      <c r="B43">
        <v>300.89999999999998</v>
      </c>
      <c r="C43">
        <v>449.8</v>
      </c>
      <c r="D43">
        <v>529.20000000000005</v>
      </c>
      <c r="E43">
        <v>924.1</v>
      </c>
      <c r="F43">
        <v>0</v>
      </c>
      <c r="G43">
        <v>0</v>
      </c>
    </row>
    <row r="44" spans="1:7" ht="15" x14ac:dyDescent="0.25">
      <c r="A44" s="285" t="s">
        <v>90</v>
      </c>
      <c r="B44">
        <v>0</v>
      </c>
      <c r="C44">
        <v>17.5</v>
      </c>
      <c r="D44">
        <v>0</v>
      </c>
      <c r="E44">
        <v>45.3</v>
      </c>
      <c r="F44">
        <v>0</v>
      </c>
      <c r="G44">
        <v>0</v>
      </c>
    </row>
    <row r="45" spans="1:7" ht="15" x14ac:dyDescent="0.25">
      <c r="A45" s="285" t="s">
        <v>91</v>
      </c>
      <c r="B45">
        <v>50.3</v>
      </c>
      <c r="C45">
        <v>44.6</v>
      </c>
      <c r="D45">
        <v>340.1</v>
      </c>
      <c r="E45">
        <v>431.7</v>
      </c>
      <c r="F45">
        <v>0</v>
      </c>
      <c r="G45">
        <v>0</v>
      </c>
    </row>
    <row r="46" spans="1:7" ht="15" x14ac:dyDescent="0.25">
      <c r="A46" s="285" t="s">
        <v>92</v>
      </c>
      <c r="B46">
        <v>0</v>
      </c>
      <c r="C46">
        <v>0</v>
      </c>
      <c r="D46">
        <v>30.3</v>
      </c>
      <c r="E46">
        <v>40.6</v>
      </c>
      <c r="F46">
        <v>0</v>
      </c>
      <c r="G46">
        <v>0</v>
      </c>
    </row>
    <row r="47" spans="1:7" ht="15" x14ac:dyDescent="0.25">
      <c r="A47" s="285" t="s">
        <v>93</v>
      </c>
      <c r="B47">
        <v>55.8</v>
      </c>
      <c r="C47">
        <v>137.30000000000001</v>
      </c>
      <c r="D47">
        <v>135</v>
      </c>
      <c r="E47">
        <v>176</v>
      </c>
      <c r="F47">
        <v>0</v>
      </c>
      <c r="G47">
        <v>0</v>
      </c>
    </row>
    <row r="48" spans="1:7" ht="15" x14ac:dyDescent="0.25">
      <c r="A48" s="285" t="s">
        <v>94</v>
      </c>
      <c r="B48">
        <v>20.399999999999999</v>
      </c>
      <c r="C48">
        <v>5.9</v>
      </c>
      <c r="D48">
        <v>14.9</v>
      </c>
      <c r="E48">
        <v>24.8</v>
      </c>
      <c r="F48">
        <v>0</v>
      </c>
      <c r="G48">
        <v>0</v>
      </c>
    </row>
    <row r="49" spans="1:7" ht="15" x14ac:dyDescent="0.25">
      <c r="A49" s="285" t="s">
        <v>95</v>
      </c>
      <c r="B49">
        <v>0</v>
      </c>
      <c r="C49">
        <v>66</v>
      </c>
      <c r="D49">
        <v>585</v>
      </c>
      <c r="E49">
        <v>819.9</v>
      </c>
      <c r="F49">
        <v>0</v>
      </c>
      <c r="G49">
        <v>0</v>
      </c>
    </row>
    <row r="50" spans="1:7" ht="15" x14ac:dyDescent="0.25">
      <c r="A50" s="285" t="s">
        <v>96</v>
      </c>
      <c r="B50">
        <v>13.9</v>
      </c>
      <c r="C50">
        <v>25</v>
      </c>
      <c r="D50">
        <v>21.3</v>
      </c>
      <c r="E50">
        <v>26.1</v>
      </c>
      <c r="F50">
        <v>0</v>
      </c>
      <c r="G50">
        <v>0</v>
      </c>
    </row>
    <row r="51" spans="1:7" ht="15" x14ac:dyDescent="0.25">
      <c r="A51" s="285" t="s">
        <v>98</v>
      </c>
      <c r="B51">
        <v>0.1</v>
      </c>
      <c r="C51">
        <v>66</v>
      </c>
      <c r="D51">
        <v>132.69999999999999</v>
      </c>
      <c r="E51">
        <v>118.8</v>
      </c>
      <c r="F51">
        <v>0</v>
      </c>
      <c r="G51">
        <v>0</v>
      </c>
    </row>
    <row r="52" spans="1:7" ht="15" x14ac:dyDescent="0.25">
      <c r="A52" s="285" t="s">
        <v>99</v>
      </c>
      <c r="B52">
        <v>66.7</v>
      </c>
      <c r="C52">
        <v>0.7</v>
      </c>
      <c r="D52">
        <v>2.7</v>
      </c>
      <c r="E52">
        <v>19.899999999999999</v>
      </c>
      <c r="F52">
        <v>0</v>
      </c>
      <c r="G52">
        <v>0</v>
      </c>
    </row>
    <row r="53" spans="1:7" ht="15" x14ac:dyDescent="0.25">
      <c r="A53" s="285" t="s">
        <v>100</v>
      </c>
      <c r="B53">
        <v>42.8</v>
      </c>
      <c r="C53">
        <v>127</v>
      </c>
      <c r="D53">
        <v>522.79999999999995</v>
      </c>
      <c r="E53">
        <v>1046.5</v>
      </c>
      <c r="F53">
        <v>0</v>
      </c>
      <c r="G53">
        <v>0</v>
      </c>
    </row>
    <row r="54" spans="1:7" ht="15" x14ac:dyDescent="0.25">
      <c r="A54" s="285" t="s">
        <v>101</v>
      </c>
      <c r="B54">
        <v>77.2</v>
      </c>
      <c r="C54">
        <v>187.9</v>
      </c>
      <c r="D54">
        <v>229.8</v>
      </c>
      <c r="E54">
        <v>643.6</v>
      </c>
      <c r="F54">
        <v>0</v>
      </c>
      <c r="G54">
        <v>0</v>
      </c>
    </row>
    <row r="55" spans="1:7" ht="15" x14ac:dyDescent="0.25">
      <c r="A55" s="285" t="s">
        <v>66</v>
      </c>
    </row>
    <row r="56" spans="1:7" ht="15" x14ac:dyDescent="0.25">
      <c r="A56" s="285" t="s">
        <v>102</v>
      </c>
      <c r="B56">
        <v>495</v>
      </c>
      <c r="C56">
        <v>458.5</v>
      </c>
      <c r="D56">
        <v>1963.4</v>
      </c>
      <c r="E56">
        <v>1974.6</v>
      </c>
      <c r="F56">
        <v>0</v>
      </c>
      <c r="G56">
        <v>0</v>
      </c>
    </row>
    <row r="57" spans="1:7" ht="15" x14ac:dyDescent="0.25">
      <c r="A57" s="285" t="s">
        <v>103</v>
      </c>
      <c r="B57">
        <v>40</v>
      </c>
      <c r="C57">
        <v>35</v>
      </c>
      <c r="D57">
        <v>64</v>
      </c>
      <c r="E57">
        <v>75.599999999999994</v>
      </c>
      <c r="F57">
        <v>0</v>
      </c>
      <c r="G57">
        <v>0</v>
      </c>
    </row>
    <row r="58" spans="1:7" ht="15" x14ac:dyDescent="0.25">
      <c r="A58" s="285" t="s">
        <v>104</v>
      </c>
      <c r="B58">
        <v>455</v>
      </c>
      <c r="C58">
        <v>385</v>
      </c>
      <c r="D58">
        <v>1615.1</v>
      </c>
      <c r="E58">
        <v>1655.3</v>
      </c>
      <c r="F58">
        <v>0</v>
      </c>
      <c r="G58">
        <v>0</v>
      </c>
    </row>
    <row r="59" spans="1:7" ht="15" x14ac:dyDescent="0.25">
      <c r="A59" s="285" t="s">
        <v>257</v>
      </c>
      <c r="B59">
        <v>0</v>
      </c>
      <c r="C59">
        <v>0</v>
      </c>
      <c r="D59">
        <v>0.2</v>
      </c>
      <c r="E59">
        <v>0</v>
      </c>
      <c r="F59">
        <v>0</v>
      </c>
      <c r="G59">
        <v>0</v>
      </c>
    </row>
    <row r="60" spans="1:7" ht="15" x14ac:dyDescent="0.25">
      <c r="A60" s="285" t="s">
        <v>105</v>
      </c>
      <c r="B60">
        <v>0</v>
      </c>
      <c r="C60">
        <v>8</v>
      </c>
      <c r="D60">
        <v>41.5</v>
      </c>
      <c r="E60">
        <v>0</v>
      </c>
      <c r="F60">
        <v>0</v>
      </c>
      <c r="G60">
        <v>0</v>
      </c>
    </row>
    <row r="61" spans="1:7" ht="15" x14ac:dyDescent="0.25">
      <c r="A61" s="285" t="s">
        <v>258</v>
      </c>
      <c r="B61">
        <v>0</v>
      </c>
      <c r="C61">
        <v>0.5</v>
      </c>
      <c r="D61">
        <v>0.1</v>
      </c>
      <c r="E61">
        <v>0</v>
      </c>
      <c r="F61">
        <v>0</v>
      </c>
      <c r="G61">
        <v>0</v>
      </c>
    </row>
    <row r="62" spans="1:7" ht="15" x14ac:dyDescent="0.25">
      <c r="A62" s="285" t="s">
        <v>318</v>
      </c>
      <c r="B62">
        <v>0</v>
      </c>
      <c r="C62">
        <v>0</v>
      </c>
      <c r="D62">
        <v>0</v>
      </c>
      <c r="E62">
        <v>52.7</v>
      </c>
      <c r="F62">
        <v>0</v>
      </c>
      <c r="G62">
        <v>0</v>
      </c>
    </row>
    <row r="63" spans="1:7" ht="15" x14ac:dyDescent="0.25">
      <c r="A63" s="285" t="s">
        <v>107</v>
      </c>
      <c r="B63">
        <v>0</v>
      </c>
      <c r="C63">
        <v>30</v>
      </c>
      <c r="D63">
        <v>242.6</v>
      </c>
      <c r="E63">
        <v>191</v>
      </c>
      <c r="F63">
        <v>0</v>
      </c>
      <c r="G63">
        <v>0</v>
      </c>
    </row>
    <row r="64" spans="1:7" ht="15" x14ac:dyDescent="0.25">
      <c r="A64" s="285" t="s">
        <v>66</v>
      </c>
    </row>
    <row r="65" spans="1:7" ht="15" x14ac:dyDescent="0.25">
      <c r="A65" s="285" t="s">
        <v>108</v>
      </c>
      <c r="B65">
        <v>1958.3</v>
      </c>
      <c r="C65">
        <v>1893.9</v>
      </c>
      <c r="D65">
        <v>2548.6999999999998</v>
      </c>
      <c r="E65">
        <v>2709.8</v>
      </c>
      <c r="F65">
        <v>0</v>
      </c>
      <c r="G65">
        <v>0</v>
      </c>
    </row>
    <row r="66" spans="1:7" ht="15" x14ac:dyDescent="0.25">
      <c r="A66" s="285" t="s">
        <v>109</v>
      </c>
      <c r="B66">
        <v>4</v>
      </c>
      <c r="C66">
        <v>4</v>
      </c>
      <c r="D66">
        <v>10.4</v>
      </c>
      <c r="E66">
        <v>7.2</v>
      </c>
      <c r="F66">
        <v>0</v>
      </c>
      <c r="G66">
        <v>0</v>
      </c>
    </row>
    <row r="67" spans="1:7" ht="15" x14ac:dyDescent="0.25">
      <c r="A67" s="285" t="s">
        <v>110</v>
      </c>
      <c r="B67">
        <v>0</v>
      </c>
      <c r="C67">
        <v>0</v>
      </c>
      <c r="D67">
        <v>0</v>
      </c>
      <c r="E67">
        <v>30.5</v>
      </c>
      <c r="F67">
        <v>0</v>
      </c>
      <c r="G67">
        <v>0</v>
      </c>
    </row>
    <row r="68" spans="1:7" ht="15" x14ac:dyDescent="0.25">
      <c r="A68" s="285" t="s">
        <v>111</v>
      </c>
      <c r="B68">
        <v>72</v>
      </c>
      <c r="C68">
        <v>63.5</v>
      </c>
      <c r="D68">
        <v>108</v>
      </c>
      <c r="E68">
        <v>125.7</v>
      </c>
      <c r="F68">
        <v>0</v>
      </c>
      <c r="G68">
        <v>0</v>
      </c>
    </row>
    <row r="69" spans="1:7" ht="15" x14ac:dyDescent="0.25">
      <c r="A69" s="285" t="s">
        <v>112</v>
      </c>
      <c r="B69">
        <v>15</v>
      </c>
      <c r="C69">
        <v>17.600000000000001</v>
      </c>
      <c r="D69">
        <v>35.799999999999997</v>
      </c>
      <c r="E69">
        <v>72.3</v>
      </c>
      <c r="F69">
        <v>0</v>
      </c>
      <c r="G69">
        <v>0</v>
      </c>
    </row>
    <row r="70" spans="1:7" ht="15" x14ac:dyDescent="0.25">
      <c r="A70" s="285" t="s">
        <v>259</v>
      </c>
      <c r="B70">
        <v>0</v>
      </c>
      <c r="C70">
        <v>9</v>
      </c>
      <c r="D70">
        <v>0</v>
      </c>
      <c r="E70">
        <v>0</v>
      </c>
      <c r="F70">
        <v>0</v>
      </c>
      <c r="G70">
        <v>0</v>
      </c>
    </row>
    <row r="71" spans="1:7" ht="15" x14ac:dyDescent="0.25">
      <c r="A71" s="285" t="s">
        <v>113</v>
      </c>
      <c r="B71">
        <v>52</v>
      </c>
      <c r="C71">
        <v>50.7</v>
      </c>
      <c r="D71">
        <v>136.19999999999999</v>
      </c>
      <c r="E71">
        <v>188</v>
      </c>
      <c r="F71">
        <v>0</v>
      </c>
      <c r="G71">
        <v>0</v>
      </c>
    </row>
    <row r="72" spans="1:7" ht="15" x14ac:dyDescent="0.25">
      <c r="A72" s="285" t="s">
        <v>114</v>
      </c>
      <c r="B72">
        <v>3.8</v>
      </c>
      <c r="C72">
        <v>8</v>
      </c>
      <c r="D72">
        <v>8.1</v>
      </c>
      <c r="E72">
        <v>11.3</v>
      </c>
      <c r="F72">
        <v>0</v>
      </c>
      <c r="G72">
        <v>0</v>
      </c>
    </row>
    <row r="73" spans="1:7" ht="15" x14ac:dyDescent="0.25">
      <c r="A73" s="285" t="s">
        <v>115</v>
      </c>
      <c r="B73">
        <v>0</v>
      </c>
      <c r="C73">
        <v>2.5</v>
      </c>
      <c r="D73">
        <v>17.7</v>
      </c>
      <c r="E73">
        <v>6.1</v>
      </c>
      <c r="F73">
        <v>0</v>
      </c>
      <c r="G73">
        <v>0</v>
      </c>
    </row>
    <row r="74" spans="1:7" ht="15" x14ac:dyDescent="0.25">
      <c r="A74" s="285" t="s">
        <v>116</v>
      </c>
      <c r="B74">
        <v>6.8</v>
      </c>
      <c r="C74">
        <v>1.9</v>
      </c>
      <c r="D74">
        <v>1.3</v>
      </c>
      <c r="E74">
        <v>3.8</v>
      </c>
      <c r="F74">
        <v>0</v>
      </c>
      <c r="G74">
        <v>0</v>
      </c>
    </row>
    <row r="75" spans="1:7" ht="15" x14ac:dyDescent="0.25">
      <c r="A75" s="285" t="s">
        <v>117</v>
      </c>
      <c r="B75">
        <v>1769.6</v>
      </c>
      <c r="C75">
        <v>1698.3</v>
      </c>
      <c r="D75">
        <v>2090.1</v>
      </c>
      <c r="E75">
        <v>2142.6999999999998</v>
      </c>
      <c r="F75">
        <v>0</v>
      </c>
      <c r="G75">
        <v>0</v>
      </c>
    </row>
    <row r="76" spans="1:7" ht="15" x14ac:dyDescent="0.25">
      <c r="A76" s="285" t="s">
        <v>331</v>
      </c>
      <c r="B76">
        <v>0</v>
      </c>
      <c r="C76">
        <v>0.5</v>
      </c>
      <c r="D76">
        <v>0</v>
      </c>
      <c r="E76">
        <v>0</v>
      </c>
      <c r="F76">
        <v>0</v>
      </c>
      <c r="G76">
        <v>0</v>
      </c>
    </row>
    <row r="77" spans="1:7" ht="15" x14ac:dyDescent="0.25">
      <c r="A77" s="285" t="s">
        <v>118</v>
      </c>
      <c r="B77">
        <v>11.6</v>
      </c>
      <c r="C77">
        <v>12.1</v>
      </c>
      <c r="D77">
        <v>11.5</v>
      </c>
      <c r="E77">
        <v>10</v>
      </c>
      <c r="F77">
        <v>0</v>
      </c>
      <c r="G77">
        <v>0</v>
      </c>
    </row>
    <row r="78" spans="1:7" ht="15" x14ac:dyDescent="0.25">
      <c r="A78" s="285" t="s">
        <v>119</v>
      </c>
      <c r="B78">
        <v>23.5</v>
      </c>
      <c r="C78">
        <v>26</v>
      </c>
      <c r="D78">
        <v>74</v>
      </c>
      <c r="E78">
        <v>107.3</v>
      </c>
      <c r="F78">
        <v>0</v>
      </c>
      <c r="G78">
        <v>0</v>
      </c>
    </row>
    <row r="79" spans="1:7" ht="15" x14ac:dyDescent="0.25">
      <c r="A79" s="285" t="s">
        <v>120</v>
      </c>
      <c r="B79">
        <v>0</v>
      </c>
      <c r="C79">
        <v>0</v>
      </c>
      <c r="D79" t="s">
        <v>84</v>
      </c>
      <c r="E79">
        <v>0</v>
      </c>
      <c r="F79">
        <v>0</v>
      </c>
      <c r="G79">
        <v>0</v>
      </c>
    </row>
    <row r="80" spans="1:7" ht="15" x14ac:dyDescent="0.25">
      <c r="A80" s="285" t="s">
        <v>121</v>
      </c>
      <c r="B80">
        <v>0</v>
      </c>
      <c r="C80">
        <v>0</v>
      </c>
      <c r="D80">
        <v>55.6</v>
      </c>
      <c r="E80">
        <v>5</v>
      </c>
      <c r="F80">
        <v>0</v>
      </c>
      <c r="G80">
        <v>0</v>
      </c>
    </row>
    <row r="81" spans="1:7" ht="15" x14ac:dyDescent="0.25">
      <c r="A81" s="285" t="s">
        <v>62</v>
      </c>
      <c r="B81" t="s">
        <v>63</v>
      </c>
      <c r="C81" t="s">
        <v>64</v>
      </c>
      <c r="D81" t="s">
        <v>63</v>
      </c>
      <c r="E81" t="s">
        <v>63</v>
      </c>
      <c r="F81" t="s">
        <v>63</v>
      </c>
      <c r="G81" t="s">
        <v>65</v>
      </c>
    </row>
    <row r="82" spans="1:7" ht="15" x14ac:dyDescent="0.25">
      <c r="A82" s="285" t="s">
        <v>122</v>
      </c>
      <c r="B82">
        <v>7155</v>
      </c>
      <c r="C82">
        <v>8296.7000000000007</v>
      </c>
      <c r="D82">
        <v>35032.5</v>
      </c>
      <c r="E82">
        <v>45485.3</v>
      </c>
      <c r="F82">
        <v>738.9</v>
      </c>
      <c r="G82">
        <v>0</v>
      </c>
    </row>
    <row r="83" spans="1:7" ht="15" x14ac:dyDescent="0.25">
      <c r="A83" s="285" t="s">
        <v>123</v>
      </c>
      <c r="B83">
        <v>1946.6</v>
      </c>
      <c r="C83">
        <v>3974.5</v>
      </c>
      <c r="D83">
        <v>0</v>
      </c>
      <c r="E83">
        <v>0</v>
      </c>
      <c r="F83">
        <v>458</v>
      </c>
      <c r="G83">
        <v>0</v>
      </c>
    </row>
    <row r="84" spans="1:7" ht="15" x14ac:dyDescent="0.25">
      <c r="A84" s="285" t="s">
        <v>62</v>
      </c>
      <c r="B84" t="s">
        <v>63</v>
      </c>
      <c r="C84" t="s">
        <v>64</v>
      </c>
      <c r="D84" t="s">
        <v>63</v>
      </c>
      <c r="E84" t="s">
        <v>63</v>
      </c>
      <c r="F84" t="s">
        <v>63</v>
      </c>
      <c r="G84" t="s">
        <v>65</v>
      </c>
    </row>
    <row r="85" spans="1:7" ht="15" x14ac:dyDescent="0.25">
      <c r="A85" s="285" t="s">
        <v>124</v>
      </c>
      <c r="B85">
        <v>9101.5</v>
      </c>
      <c r="C85">
        <v>12271.2</v>
      </c>
      <c r="D85">
        <v>35032.5</v>
      </c>
      <c r="E85">
        <v>45485.3</v>
      </c>
      <c r="F85">
        <v>1196.9000000000001</v>
      </c>
      <c r="G85">
        <v>0</v>
      </c>
    </row>
    <row r="86" spans="1:7" ht="15" x14ac:dyDescent="0.25">
      <c r="A86" s="285" t="s">
        <v>125</v>
      </c>
      <c r="B86" t="s">
        <v>42</v>
      </c>
      <c r="C86" t="s">
        <v>42</v>
      </c>
      <c r="D86">
        <v>3</v>
      </c>
      <c r="E86">
        <v>6.1</v>
      </c>
      <c r="F86" t="s">
        <v>42</v>
      </c>
      <c r="G86" t="s">
        <v>42</v>
      </c>
    </row>
    <row r="87" spans="1:7" ht="15" x14ac:dyDescent="0.25">
      <c r="A87" s="285" t="s">
        <v>126</v>
      </c>
      <c r="B87">
        <v>0</v>
      </c>
      <c r="C87">
        <v>0</v>
      </c>
      <c r="D87" t="s">
        <v>42</v>
      </c>
      <c r="E87" t="s">
        <v>42</v>
      </c>
      <c r="F87">
        <v>0</v>
      </c>
      <c r="G87">
        <v>0</v>
      </c>
    </row>
    <row r="88" spans="1:7" ht="15" x14ac:dyDescent="0.25">
      <c r="A88" s="285" t="s">
        <v>62</v>
      </c>
      <c r="B88" t="s">
        <v>63</v>
      </c>
      <c r="C88" t="s">
        <v>64</v>
      </c>
      <c r="D88" t="s">
        <v>63</v>
      </c>
      <c r="E88" t="s">
        <v>63</v>
      </c>
      <c r="F88" t="s">
        <v>63</v>
      </c>
      <c r="G88" t="s">
        <v>65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8CED-A591-494A-8370-01C5CDDC481B}">
  <dimension ref="A1:G80"/>
  <sheetViews>
    <sheetView topLeftCell="A11" workbookViewId="0">
      <selection activeCell="B55" sqref="B55"/>
    </sheetView>
  </sheetViews>
  <sheetFormatPr defaultRowHeight="13.2" x14ac:dyDescent="0.25"/>
  <cols>
    <col min="1" max="1" width="24.33203125" customWidth="1"/>
    <col min="2" max="2" width="13.77734375" customWidth="1"/>
    <col min="3" max="3" width="10.33203125" customWidth="1"/>
    <col min="4" max="4" width="11.6640625" customWidth="1"/>
    <col min="5" max="5" width="13" customWidth="1"/>
    <col min="6" max="6" width="11.6640625" customWidth="1"/>
    <col min="7" max="7" width="11.88671875" customWidth="1"/>
  </cols>
  <sheetData>
    <row r="1" spans="1:7" ht="15" x14ac:dyDescent="0.25">
      <c r="A1" s="282" t="s">
        <v>47</v>
      </c>
    </row>
    <row r="2" spans="1:7" ht="15" x14ac:dyDescent="0.25">
      <c r="A2" s="282" t="s">
        <v>48</v>
      </c>
    </row>
    <row r="3" spans="1:7" ht="15" x14ac:dyDescent="0.25">
      <c r="A3" s="282" t="s">
        <v>1000</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365</v>
      </c>
      <c r="C12">
        <v>364</v>
      </c>
      <c r="D12">
        <v>3570.4</v>
      </c>
      <c r="E12">
        <v>2726.7</v>
      </c>
      <c r="F12">
        <v>50</v>
      </c>
      <c r="G12">
        <v>0</v>
      </c>
    </row>
    <row r="13" spans="1:7" ht="15" x14ac:dyDescent="0.25">
      <c r="A13" s="282" t="s">
        <v>68</v>
      </c>
      <c r="B13">
        <v>0</v>
      </c>
      <c r="C13">
        <v>0</v>
      </c>
      <c r="D13">
        <v>615</v>
      </c>
      <c r="E13">
        <v>485.4</v>
      </c>
      <c r="F13">
        <v>0</v>
      </c>
      <c r="G13">
        <v>0</v>
      </c>
    </row>
    <row r="14" spans="1:7" ht="15" x14ac:dyDescent="0.25">
      <c r="A14" s="282" t="s">
        <v>70</v>
      </c>
      <c r="B14">
        <v>159</v>
      </c>
      <c r="C14">
        <v>100</v>
      </c>
      <c r="D14">
        <v>205.3</v>
      </c>
      <c r="E14">
        <v>74.5</v>
      </c>
      <c r="F14">
        <v>50</v>
      </c>
      <c r="G14">
        <v>0</v>
      </c>
    </row>
    <row r="15" spans="1:7" ht="15" x14ac:dyDescent="0.25">
      <c r="A15" s="282" t="s">
        <v>71</v>
      </c>
      <c r="B15">
        <v>0</v>
      </c>
      <c r="C15">
        <v>0</v>
      </c>
      <c r="D15">
        <v>921.8</v>
      </c>
      <c r="E15">
        <v>499.2</v>
      </c>
      <c r="F15">
        <v>0</v>
      </c>
      <c r="G15">
        <v>0</v>
      </c>
    </row>
    <row r="16" spans="1:7" ht="15" x14ac:dyDescent="0.25">
      <c r="A16" s="282" t="s">
        <v>72</v>
      </c>
      <c r="B16">
        <v>0</v>
      </c>
      <c r="C16">
        <v>92</v>
      </c>
      <c r="D16">
        <v>169.5</v>
      </c>
      <c r="E16">
        <v>57.4</v>
      </c>
      <c r="F16">
        <v>0</v>
      </c>
      <c r="G16">
        <v>0</v>
      </c>
    </row>
    <row r="17" spans="1:7" ht="15" x14ac:dyDescent="0.25">
      <c r="A17" s="282" t="s">
        <v>73</v>
      </c>
      <c r="B17">
        <v>206</v>
      </c>
      <c r="C17">
        <v>119</v>
      </c>
      <c r="D17">
        <v>1527.4</v>
      </c>
      <c r="E17">
        <v>1489.9</v>
      </c>
      <c r="F17">
        <v>0</v>
      </c>
      <c r="G17">
        <v>0</v>
      </c>
    </row>
    <row r="18" spans="1:7" ht="15" x14ac:dyDescent="0.25">
      <c r="A18" s="282" t="s">
        <v>74</v>
      </c>
      <c r="B18">
        <v>0</v>
      </c>
      <c r="C18">
        <v>53</v>
      </c>
      <c r="D18">
        <v>131.5</v>
      </c>
      <c r="E18">
        <v>120.4</v>
      </c>
      <c r="F18">
        <v>0</v>
      </c>
      <c r="G18">
        <v>0</v>
      </c>
    </row>
    <row r="19" spans="1:7" ht="15" x14ac:dyDescent="0.25">
      <c r="A19" s="282" t="s">
        <v>66</v>
      </c>
    </row>
    <row r="20" spans="1:7" ht="15" x14ac:dyDescent="0.25">
      <c r="A20" s="282" t="s">
        <v>75</v>
      </c>
      <c r="B20">
        <v>64</v>
      </c>
      <c r="C20">
        <v>60</v>
      </c>
      <c r="D20">
        <v>850.4</v>
      </c>
      <c r="E20">
        <v>72.3</v>
      </c>
      <c r="F20">
        <v>0</v>
      </c>
      <c r="G20">
        <v>0</v>
      </c>
    </row>
    <row r="21" spans="1:7" ht="15" x14ac:dyDescent="0.25">
      <c r="A21" s="282" t="s">
        <v>504</v>
      </c>
      <c r="B21">
        <v>0</v>
      </c>
      <c r="C21">
        <v>0</v>
      </c>
      <c r="D21">
        <v>207.2</v>
      </c>
      <c r="E21">
        <v>0</v>
      </c>
      <c r="F21">
        <v>0</v>
      </c>
      <c r="G21">
        <v>0</v>
      </c>
    </row>
    <row r="22" spans="1:7" ht="15" x14ac:dyDescent="0.25">
      <c r="A22" s="282" t="s">
        <v>77</v>
      </c>
      <c r="B22">
        <v>64</v>
      </c>
      <c r="C22">
        <v>60</v>
      </c>
      <c r="D22">
        <v>643.20000000000005</v>
      </c>
      <c r="E22">
        <v>72.3</v>
      </c>
      <c r="F22">
        <v>0</v>
      </c>
      <c r="G22">
        <v>0</v>
      </c>
    </row>
    <row r="23" spans="1:7" ht="15" x14ac:dyDescent="0.25">
      <c r="A23" s="282" t="s">
        <v>66</v>
      </c>
    </row>
    <row r="24" spans="1:7" ht="15" x14ac:dyDescent="0.25">
      <c r="A24" s="282" t="s">
        <v>78</v>
      </c>
      <c r="B24">
        <v>400.9</v>
      </c>
      <c r="C24">
        <v>409.4</v>
      </c>
      <c r="D24">
        <v>719.7</v>
      </c>
      <c r="E24">
        <v>961.1</v>
      </c>
      <c r="F24">
        <v>1.6</v>
      </c>
      <c r="G24">
        <v>0</v>
      </c>
    </row>
    <row r="25" spans="1:7" ht="15" x14ac:dyDescent="0.25">
      <c r="A25" s="282" t="s">
        <v>66</v>
      </c>
    </row>
    <row r="26" spans="1:7" ht="15" x14ac:dyDescent="0.25">
      <c r="A26" s="282" t="s">
        <v>79</v>
      </c>
      <c r="B26">
        <v>127.9</v>
      </c>
      <c r="C26">
        <v>194.8</v>
      </c>
      <c r="D26">
        <v>712.7</v>
      </c>
      <c r="E26">
        <v>453.1</v>
      </c>
      <c r="F26">
        <v>0</v>
      </c>
      <c r="G26">
        <v>0</v>
      </c>
    </row>
    <row r="27" spans="1:7" ht="15" x14ac:dyDescent="0.25">
      <c r="A27" s="282" t="s">
        <v>66</v>
      </c>
    </row>
    <row r="28" spans="1:7" ht="15" x14ac:dyDescent="0.25">
      <c r="A28" s="282" t="s">
        <v>80</v>
      </c>
      <c r="B28">
        <v>2326</v>
      </c>
      <c r="C28">
        <v>4944.2</v>
      </c>
      <c r="D28">
        <v>16710</v>
      </c>
      <c r="E28">
        <v>14747.9</v>
      </c>
      <c r="F28">
        <v>0</v>
      </c>
      <c r="G28">
        <v>0</v>
      </c>
    </row>
    <row r="29" spans="1:7" ht="15" x14ac:dyDescent="0.25">
      <c r="A29" s="282" t="s">
        <v>66</v>
      </c>
    </row>
    <row r="30" spans="1:7" ht="15" x14ac:dyDescent="0.25">
      <c r="A30" s="282" t="s">
        <v>81</v>
      </c>
      <c r="B30">
        <v>841.5</v>
      </c>
      <c r="C30">
        <v>707.9</v>
      </c>
      <c r="D30">
        <v>3063.3</v>
      </c>
      <c r="E30">
        <v>1974.4</v>
      </c>
      <c r="F30">
        <v>0</v>
      </c>
      <c r="G30">
        <v>0</v>
      </c>
    </row>
    <row r="31" spans="1:7" ht="15" x14ac:dyDescent="0.25">
      <c r="A31" s="282" t="s">
        <v>82</v>
      </c>
      <c r="B31">
        <v>0</v>
      </c>
      <c r="C31">
        <v>0</v>
      </c>
      <c r="D31">
        <v>0</v>
      </c>
      <c r="E31">
        <v>0.2</v>
      </c>
      <c r="F31">
        <v>0</v>
      </c>
      <c r="G31">
        <v>0</v>
      </c>
    </row>
    <row r="32" spans="1:7" ht="15" x14ac:dyDescent="0.25">
      <c r="A32" s="282" t="s">
        <v>83</v>
      </c>
      <c r="B32">
        <v>85</v>
      </c>
      <c r="C32">
        <v>5.8</v>
      </c>
      <c r="D32">
        <v>471.7</v>
      </c>
      <c r="E32">
        <v>476.1</v>
      </c>
      <c r="F32">
        <v>0</v>
      </c>
      <c r="G32">
        <v>0</v>
      </c>
    </row>
    <row r="33" spans="1:7" ht="15" x14ac:dyDescent="0.25">
      <c r="A33" s="282" t="s">
        <v>85</v>
      </c>
      <c r="B33">
        <v>0</v>
      </c>
      <c r="C33">
        <v>1.9</v>
      </c>
      <c r="D33">
        <v>0</v>
      </c>
      <c r="E33">
        <v>2.8</v>
      </c>
      <c r="F33">
        <v>0</v>
      </c>
      <c r="G33">
        <v>0</v>
      </c>
    </row>
    <row r="34" spans="1:7" ht="15" x14ac:dyDescent="0.25">
      <c r="A34" s="282" t="s">
        <v>86</v>
      </c>
      <c r="B34">
        <v>2.2000000000000002</v>
      </c>
      <c r="C34">
        <v>3.2</v>
      </c>
      <c r="D34">
        <v>7.8</v>
      </c>
      <c r="E34">
        <v>2.2000000000000002</v>
      </c>
      <c r="F34">
        <v>0</v>
      </c>
      <c r="G34">
        <v>0</v>
      </c>
    </row>
    <row r="35" spans="1:7" ht="15" x14ac:dyDescent="0.25">
      <c r="A35" s="282" t="s">
        <v>87</v>
      </c>
      <c r="B35">
        <v>0</v>
      </c>
      <c r="C35">
        <v>0</v>
      </c>
      <c r="D35">
        <v>0</v>
      </c>
      <c r="E35">
        <v>1</v>
      </c>
      <c r="F35">
        <v>0</v>
      </c>
      <c r="G35">
        <v>0</v>
      </c>
    </row>
    <row r="36" spans="1:7" ht="15" x14ac:dyDescent="0.25">
      <c r="A36" s="282" t="s">
        <v>88</v>
      </c>
      <c r="B36">
        <v>170.8</v>
      </c>
      <c r="C36">
        <v>212.1</v>
      </c>
      <c r="D36">
        <v>731</v>
      </c>
      <c r="E36">
        <v>573.29999999999995</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91</v>
      </c>
      <c r="B39">
        <v>55.6</v>
      </c>
      <c r="C39">
        <v>31.2</v>
      </c>
      <c r="D39">
        <v>239.3</v>
      </c>
      <c r="E39">
        <v>286.2</v>
      </c>
      <c r="F39">
        <v>0</v>
      </c>
      <c r="G39">
        <v>0</v>
      </c>
    </row>
    <row r="40" spans="1:7" ht="15" x14ac:dyDescent="0.25">
      <c r="A40" s="282" t="s">
        <v>92</v>
      </c>
      <c r="B40">
        <v>0</v>
      </c>
      <c r="C40">
        <v>0</v>
      </c>
      <c r="D40">
        <v>39.299999999999997</v>
      </c>
      <c r="E40">
        <v>0</v>
      </c>
      <c r="F40">
        <v>0</v>
      </c>
      <c r="G40">
        <v>0</v>
      </c>
    </row>
    <row r="41" spans="1:7" ht="15" x14ac:dyDescent="0.25">
      <c r="A41" s="282" t="s">
        <v>93</v>
      </c>
      <c r="B41">
        <v>56.9</v>
      </c>
      <c r="C41">
        <v>66.2</v>
      </c>
      <c r="D41">
        <v>173</v>
      </c>
      <c r="E41">
        <v>98.1</v>
      </c>
      <c r="F41">
        <v>0</v>
      </c>
      <c r="G41">
        <v>0</v>
      </c>
    </row>
    <row r="42" spans="1:7" ht="15" x14ac:dyDescent="0.25">
      <c r="A42" s="282" t="s">
        <v>94</v>
      </c>
      <c r="B42">
        <v>37.299999999999997</v>
      </c>
      <c r="C42">
        <v>31.6</v>
      </c>
      <c r="D42">
        <v>45.5</v>
      </c>
      <c r="E42">
        <v>14</v>
      </c>
      <c r="F42">
        <v>0</v>
      </c>
      <c r="G42">
        <v>0</v>
      </c>
    </row>
    <row r="43" spans="1:7" ht="15" x14ac:dyDescent="0.25">
      <c r="A43" s="282" t="s">
        <v>95</v>
      </c>
      <c r="B43">
        <v>203</v>
      </c>
      <c r="C43">
        <v>66</v>
      </c>
      <c r="D43">
        <v>58.6</v>
      </c>
      <c r="E43">
        <v>0</v>
      </c>
      <c r="F43">
        <v>0</v>
      </c>
      <c r="G43">
        <v>0</v>
      </c>
    </row>
    <row r="44" spans="1:7" ht="15" x14ac:dyDescent="0.25">
      <c r="A44" s="282" t="s">
        <v>96</v>
      </c>
      <c r="B44">
        <v>20.9</v>
      </c>
      <c r="C44">
        <v>13.2</v>
      </c>
      <c r="D44">
        <v>30.6</v>
      </c>
      <c r="E44">
        <v>24.7</v>
      </c>
      <c r="F44">
        <v>0</v>
      </c>
      <c r="G44">
        <v>0</v>
      </c>
    </row>
    <row r="45" spans="1:7" ht="15" x14ac:dyDescent="0.25">
      <c r="A45" s="282" t="s">
        <v>97</v>
      </c>
      <c r="B45">
        <v>0.4</v>
      </c>
      <c r="C45">
        <v>0.4</v>
      </c>
      <c r="D45">
        <v>0</v>
      </c>
      <c r="E45">
        <v>0</v>
      </c>
      <c r="F45">
        <v>0</v>
      </c>
      <c r="G45">
        <v>0</v>
      </c>
    </row>
    <row r="46" spans="1:7" ht="15" x14ac:dyDescent="0.25">
      <c r="A46" s="282" t="s">
        <v>98</v>
      </c>
      <c r="B46">
        <v>18</v>
      </c>
      <c r="C46">
        <v>68</v>
      </c>
      <c r="D46">
        <v>61.9</v>
      </c>
      <c r="E46">
        <v>79</v>
      </c>
      <c r="F46">
        <v>0</v>
      </c>
      <c r="G46">
        <v>0</v>
      </c>
    </row>
    <row r="47" spans="1:7" ht="15" x14ac:dyDescent="0.25">
      <c r="A47" s="282" t="s">
        <v>169</v>
      </c>
      <c r="B47">
        <v>0</v>
      </c>
      <c r="C47">
        <v>0.5</v>
      </c>
      <c r="D47">
        <v>0</v>
      </c>
      <c r="E47">
        <v>0</v>
      </c>
      <c r="F47">
        <v>0</v>
      </c>
      <c r="G47">
        <v>0</v>
      </c>
    </row>
    <row r="48" spans="1:7" ht="15" x14ac:dyDescent="0.25">
      <c r="A48" s="282" t="s">
        <v>99</v>
      </c>
      <c r="B48">
        <v>2.8</v>
      </c>
      <c r="C48">
        <v>9.8000000000000007</v>
      </c>
      <c r="D48">
        <v>2.8</v>
      </c>
      <c r="E48">
        <v>1.3</v>
      </c>
      <c r="F48">
        <v>0</v>
      </c>
      <c r="G48">
        <v>0</v>
      </c>
    </row>
    <row r="49" spans="1:7" ht="15" x14ac:dyDescent="0.25">
      <c r="A49" s="282" t="s">
        <v>100</v>
      </c>
      <c r="B49">
        <v>86.6</v>
      </c>
      <c r="C49">
        <v>113.8</v>
      </c>
      <c r="D49">
        <v>253.3</v>
      </c>
      <c r="E49">
        <v>130.19999999999999</v>
      </c>
      <c r="F49">
        <v>0</v>
      </c>
      <c r="G49">
        <v>0</v>
      </c>
    </row>
    <row r="50" spans="1:7" ht="15" x14ac:dyDescent="0.25">
      <c r="A50" s="282" t="s">
        <v>101</v>
      </c>
      <c r="B50">
        <v>102</v>
      </c>
      <c r="C50">
        <v>84.3</v>
      </c>
      <c r="D50">
        <v>704.1</v>
      </c>
      <c r="E50">
        <v>285.2</v>
      </c>
      <c r="F50">
        <v>0</v>
      </c>
      <c r="G50">
        <v>0</v>
      </c>
    </row>
    <row r="51" spans="1:7" ht="15" x14ac:dyDescent="0.25">
      <c r="A51" s="282" t="s">
        <v>66</v>
      </c>
    </row>
    <row r="52" spans="1:7" ht="15" x14ac:dyDescent="0.25">
      <c r="A52" s="282" t="s">
        <v>102</v>
      </c>
      <c r="B52">
        <v>447.9</v>
      </c>
      <c r="C52">
        <v>110.8</v>
      </c>
      <c r="D52">
        <v>1963.4</v>
      </c>
      <c r="E52">
        <v>291</v>
      </c>
      <c r="F52">
        <v>0</v>
      </c>
      <c r="G52">
        <v>0</v>
      </c>
    </row>
    <row r="53" spans="1:7" ht="15" x14ac:dyDescent="0.25">
      <c r="A53" s="282" t="s">
        <v>103</v>
      </c>
      <c r="B53">
        <v>90</v>
      </c>
      <c r="C53">
        <v>0</v>
      </c>
      <c r="D53">
        <v>86.5</v>
      </c>
      <c r="E53">
        <v>0</v>
      </c>
      <c r="F53">
        <v>0</v>
      </c>
      <c r="G53">
        <v>0</v>
      </c>
    </row>
    <row r="54" spans="1:7" ht="15" x14ac:dyDescent="0.25">
      <c r="A54" s="282" t="s">
        <v>104</v>
      </c>
      <c r="B54">
        <v>357.9</v>
      </c>
      <c r="C54">
        <v>80.8</v>
      </c>
      <c r="D54">
        <v>1400.1</v>
      </c>
      <c r="E54">
        <v>220.9</v>
      </c>
      <c r="F54">
        <v>0</v>
      </c>
      <c r="G54">
        <v>0</v>
      </c>
    </row>
    <row r="55" spans="1:7" ht="15" x14ac:dyDescent="0.25">
      <c r="A55" s="282" t="s">
        <v>105</v>
      </c>
      <c r="B55">
        <v>0</v>
      </c>
      <c r="C55">
        <v>0</v>
      </c>
      <c r="D55">
        <v>8.9</v>
      </c>
      <c r="E55">
        <v>6.6</v>
      </c>
      <c r="F55">
        <v>0</v>
      </c>
      <c r="G55">
        <v>0</v>
      </c>
    </row>
    <row r="56" spans="1:7" ht="15" x14ac:dyDescent="0.25">
      <c r="A56" s="282" t="s">
        <v>258</v>
      </c>
      <c r="B56">
        <v>0</v>
      </c>
      <c r="C56">
        <v>0</v>
      </c>
      <c r="D56">
        <v>62.1</v>
      </c>
      <c r="E56">
        <v>0</v>
      </c>
      <c r="F56">
        <v>0</v>
      </c>
      <c r="G56">
        <v>0</v>
      </c>
    </row>
    <row r="57" spans="1:7" ht="15" x14ac:dyDescent="0.25">
      <c r="A57" s="282" t="s">
        <v>318</v>
      </c>
      <c r="B57">
        <v>0</v>
      </c>
      <c r="C57">
        <v>0</v>
      </c>
      <c r="D57">
        <v>155.69999999999999</v>
      </c>
      <c r="E57">
        <v>0</v>
      </c>
      <c r="F57">
        <v>0</v>
      </c>
      <c r="G57">
        <v>0</v>
      </c>
    </row>
    <row r="58" spans="1:7" ht="15" x14ac:dyDescent="0.25">
      <c r="A58" s="282" t="s">
        <v>106</v>
      </c>
      <c r="B58">
        <v>0</v>
      </c>
      <c r="C58">
        <v>0</v>
      </c>
      <c r="D58">
        <v>0.2</v>
      </c>
      <c r="E58">
        <v>0</v>
      </c>
      <c r="F58">
        <v>0</v>
      </c>
      <c r="G58">
        <v>0</v>
      </c>
    </row>
    <row r="59" spans="1:7" ht="15" x14ac:dyDescent="0.25">
      <c r="A59" s="282" t="s">
        <v>107</v>
      </c>
      <c r="B59">
        <v>0</v>
      </c>
      <c r="C59">
        <v>30</v>
      </c>
      <c r="D59">
        <v>249.9</v>
      </c>
      <c r="E59">
        <v>63.5</v>
      </c>
      <c r="F59">
        <v>0</v>
      </c>
      <c r="G59">
        <v>0</v>
      </c>
    </row>
    <row r="60" spans="1:7" ht="15" x14ac:dyDescent="0.25">
      <c r="A60" s="282" t="s">
        <v>66</v>
      </c>
    </row>
    <row r="61" spans="1:7" ht="15" x14ac:dyDescent="0.25">
      <c r="A61" s="282" t="s">
        <v>108</v>
      </c>
      <c r="B61">
        <v>1494.5</v>
      </c>
      <c r="C61">
        <v>1327.5</v>
      </c>
      <c r="D61">
        <v>2371.5</v>
      </c>
      <c r="E61">
        <v>2331.6</v>
      </c>
      <c r="F61">
        <v>0</v>
      </c>
      <c r="G61">
        <v>0</v>
      </c>
    </row>
    <row r="62" spans="1:7" ht="15" x14ac:dyDescent="0.25">
      <c r="A62" s="282" t="s">
        <v>109</v>
      </c>
      <c r="B62">
        <v>4.2</v>
      </c>
      <c r="C62">
        <v>0</v>
      </c>
      <c r="D62">
        <v>10.9</v>
      </c>
      <c r="E62">
        <v>11.1</v>
      </c>
      <c r="F62">
        <v>0</v>
      </c>
      <c r="G62">
        <v>0</v>
      </c>
    </row>
    <row r="63" spans="1:7" ht="15" x14ac:dyDescent="0.25">
      <c r="A63" s="282" t="s">
        <v>111</v>
      </c>
      <c r="B63">
        <v>74.2</v>
      </c>
      <c r="C63">
        <v>0</v>
      </c>
      <c r="D63">
        <v>79.8</v>
      </c>
      <c r="E63">
        <v>92.8</v>
      </c>
      <c r="F63">
        <v>0</v>
      </c>
      <c r="G63">
        <v>0</v>
      </c>
    </row>
    <row r="64" spans="1:7" ht="15" x14ac:dyDescent="0.25">
      <c r="A64" s="282" t="s">
        <v>112</v>
      </c>
      <c r="B64">
        <v>7</v>
      </c>
      <c r="C64">
        <v>2.5</v>
      </c>
      <c r="D64">
        <v>49.3</v>
      </c>
      <c r="E64">
        <v>72.900000000000006</v>
      </c>
      <c r="F64">
        <v>0</v>
      </c>
      <c r="G64">
        <v>0</v>
      </c>
    </row>
    <row r="65" spans="1:7" ht="15" x14ac:dyDescent="0.25">
      <c r="A65" s="282" t="s">
        <v>113</v>
      </c>
      <c r="B65">
        <v>70.7</v>
      </c>
      <c r="C65">
        <v>55</v>
      </c>
      <c r="D65">
        <v>139.30000000000001</v>
      </c>
      <c r="E65">
        <v>133.4</v>
      </c>
      <c r="F65">
        <v>0</v>
      </c>
      <c r="G65">
        <v>0</v>
      </c>
    </row>
    <row r="66" spans="1:7" ht="15" x14ac:dyDescent="0.25">
      <c r="A66" s="282" t="s">
        <v>114</v>
      </c>
      <c r="B66">
        <v>0</v>
      </c>
      <c r="C66">
        <v>14.4</v>
      </c>
      <c r="D66">
        <v>0</v>
      </c>
      <c r="E66">
        <v>0</v>
      </c>
      <c r="F66">
        <v>0</v>
      </c>
      <c r="G66">
        <v>0</v>
      </c>
    </row>
    <row r="67" spans="1:7" ht="15" x14ac:dyDescent="0.25">
      <c r="A67" s="282" t="s">
        <v>115</v>
      </c>
      <c r="B67">
        <v>0</v>
      </c>
      <c r="C67">
        <v>4</v>
      </c>
      <c r="D67">
        <v>5.5</v>
      </c>
      <c r="E67">
        <v>5.5</v>
      </c>
      <c r="F67">
        <v>0</v>
      </c>
      <c r="G67">
        <v>0</v>
      </c>
    </row>
    <row r="68" spans="1:7" ht="15" x14ac:dyDescent="0.25">
      <c r="A68" s="282" t="s">
        <v>117</v>
      </c>
      <c r="B68">
        <v>1311</v>
      </c>
      <c r="C68">
        <v>1233.8</v>
      </c>
      <c r="D68">
        <v>1976.3</v>
      </c>
      <c r="E68">
        <v>1977.5</v>
      </c>
      <c r="F68">
        <v>0</v>
      </c>
      <c r="G68">
        <v>0</v>
      </c>
    </row>
    <row r="69" spans="1:7" ht="15" x14ac:dyDescent="0.25">
      <c r="A69" s="282" t="s">
        <v>118</v>
      </c>
      <c r="B69">
        <v>12.3</v>
      </c>
      <c r="C69">
        <v>11.8</v>
      </c>
      <c r="D69">
        <v>32.4</v>
      </c>
      <c r="E69">
        <v>16.600000000000001</v>
      </c>
      <c r="F69">
        <v>0</v>
      </c>
      <c r="G69">
        <v>0</v>
      </c>
    </row>
    <row r="70" spans="1:7" ht="15" x14ac:dyDescent="0.25">
      <c r="A70" s="282" t="s">
        <v>119</v>
      </c>
      <c r="B70">
        <v>0</v>
      </c>
      <c r="C70">
        <v>0</v>
      </c>
      <c r="D70">
        <v>51.7</v>
      </c>
      <c r="E70">
        <v>0</v>
      </c>
      <c r="F70">
        <v>0</v>
      </c>
      <c r="G70">
        <v>0</v>
      </c>
    </row>
    <row r="71" spans="1:7" ht="15" x14ac:dyDescent="0.25">
      <c r="A71" s="282" t="s">
        <v>120</v>
      </c>
      <c r="B71">
        <v>0</v>
      </c>
      <c r="C71">
        <v>0</v>
      </c>
      <c r="D71">
        <v>0</v>
      </c>
      <c r="E71" t="s">
        <v>84</v>
      </c>
      <c r="F71">
        <v>0</v>
      </c>
      <c r="G71">
        <v>0</v>
      </c>
    </row>
    <row r="72" spans="1:7" ht="15" x14ac:dyDescent="0.25">
      <c r="A72" s="282" t="s">
        <v>121</v>
      </c>
      <c r="B72">
        <v>15.1</v>
      </c>
      <c r="C72">
        <v>6</v>
      </c>
      <c r="D72">
        <v>26.5</v>
      </c>
      <c r="E72">
        <v>21.8</v>
      </c>
      <c r="F72">
        <v>0</v>
      </c>
      <c r="G72">
        <v>0</v>
      </c>
    </row>
    <row r="73" spans="1:7" ht="15" x14ac:dyDescent="0.25">
      <c r="A73" s="282" t="s">
        <v>62</v>
      </c>
      <c r="B73" t="s">
        <v>63</v>
      </c>
      <c r="C73" t="s">
        <v>64</v>
      </c>
      <c r="D73" t="s">
        <v>63</v>
      </c>
      <c r="E73" t="s">
        <v>63</v>
      </c>
      <c r="F73" t="s">
        <v>63</v>
      </c>
      <c r="G73" t="s">
        <v>65</v>
      </c>
    </row>
    <row r="74" spans="1:7" ht="15" x14ac:dyDescent="0.25">
      <c r="A74" s="282" t="s">
        <v>122</v>
      </c>
      <c r="B74">
        <v>6067.7</v>
      </c>
      <c r="C74">
        <v>8118.6</v>
      </c>
      <c r="D74">
        <v>29961.5</v>
      </c>
      <c r="E74">
        <v>23558</v>
      </c>
      <c r="F74">
        <v>51.6</v>
      </c>
      <c r="G74">
        <v>0</v>
      </c>
    </row>
    <row r="75" spans="1:7" ht="15" x14ac:dyDescent="0.25">
      <c r="A75" s="282" t="s">
        <v>123</v>
      </c>
      <c r="B75">
        <v>4361.8</v>
      </c>
      <c r="C75">
        <v>4930.1000000000004</v>
      </c>
      <c r="D75">
        <v>0</v>
      </c>
      <c r="E75">
        <v>0</v>
      </c>
      <c r="F75">
        <v>93</v>
      </c>
      <c r="G75">
        <v>0</v>
      </c>
    </row>
    <row r="76" spans="1:7" ht="15" x14ac:dyDescent="0.25">
      <c r="A76" s="282" t="s">
        <v>62</v>
      </c>
      <c r="B76" t="s">
        <v>63</v>
      </c>
      <c r="C76" t="s">
        <v>64</v>
      </c>
      <c r="D76" t="s">
        <v>63</v>
      </c>
      <c r="E76" t="s">
        <v>63</v>
      </c>
      <c r="F76" t="s">
        <v>63</v>
      </c>
      <c r="G76" t="s">
        <v>65</v>
      </c>
    </row>
    <row r="77" spans="1:7" ht="15" x14ac:dyDescent="0.25">
      <c r="A77" s="282" t="s">
        <v>124</v>
      </c>
      <c r="B77">
        <v>10429.4</v>
      </c>
      <c r="C77">
        <v>13048.7</v>
      </c>
      <c r="D77">
        <v>29961.5</v>
      </c>
      <c r="E77">
        <v>23558</v>
      </c>
      <c r="F77">
        <v>144.6</v>
      </c>
      <c r="G77">
        <v>0</v>
      </c>
    </row>
    <row r="78" spans="1:7" ht="15" x14ac:dyDescent="0.25">
      <c r="A78" s="282" t="s">
        <v>125</v>
      </c>
      <c r="B78" t="s">
        <v>42</v>
      </c>
      <c r="C78" t="s">
        <v>42</v>
      </c>
      <c r="D78">
        <v>2.5</v>
      </c>
      <c r="E78">
        <v>2</v>
      </c>
      <c r="F78" t="s">
        <v>42</v>
      </c>
      <c r="G78" t="s">
        <v>42</v>
      </c>
    </row>
    <row r="79" spans="1:7" ht="15" x14ac:dyDescent="0.25">
      <c r="A79" s="282" t="s">
        <v>126</v>
      </c>
      <c r="B79">
        <v>0</v>
      </c>
      <c r="C79">
        <v>0</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1EE8-0AE5-428B-A8A5-139CD875B6BA}">
  <dimension ref="A1:G87"/>
  <sheetViews>
    <sheetView topLeftCell="A7" workbookViewId="0">
      <selection activeCell="B7" sqref="B7"/>
    </sheetView>
  </sheetViews>
  <sheetFormatPr defaultRowHeight="13.2" x14ac:dyDescent="0.25"/>
  <cols>
    <col min="1" max="1" width="24.33203125" customWidth="1"/>
    <col min="2" max="2" width="13.33203125" customWidth="1"/>
    <col min="3" max="3" width="11.5546875" customWidth="1"/>
    <col min="4" max="4" width="13.5546875" customWidth="1"/>
    <col min="5" max="5" width="11.5546875" customWidth="1"/>
    <col min="6" max="6" width="12.6640625" customWidth="1"/>
    <col min="7" max="7" width="13.6640625" customWidth="1"/>
  </cols>
  <sheetData>
    <row r="1" spans="1:7" ht="15" x14ac:dyDescent="0.25">
      <c r="A1" s="285" t="s">
        <v>47</v>
      </c>
    </row>
    <row r="2" spans="1:7" ht="15" x14ac:dyDescent="0.25">
      <c r="A2" s="285" t="s">
        <v>48</v>
      </c>
    </row>
    <row r="3" spans="1:7" ht="15" x14ac:dyDescent="0.25">
      <c r="A3" s="285" t="s">
        <v>360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7.5</v>
      </c>
      <c r="C12">
        <v>190</v>
      </c>
      <c r="D12">
        <v>3094.5</v>
      </c>
      <c r="E12">
        <v>3150.9</v>
      </c>
      <c r="F12">
        <v>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594.5</v>
      </c>
      <c r="E15">
        <v>695.8</v>
      </c>
      <c r="F15">
        <v>0</v>
      </c>
      <c r="G15">
        <v>0</v>
      </c>
    </row>
    <row r="16" spans="1:7" ht="15" x14ac:dyDescent="0.25">
      <c r="A16" s="285" t="s">
        <v>69</v>
      </c>
      <c r="B16">
        <v>0</v>
      </c>
      <c r="C16">
        <v>17.5</v>
      </c>
      <c r="D16">
        <v>39.1</v>
      </c>
      <c r="E16">
        <v>41.7</v>
      </c>
      <c r="F16">
        <v>0</v>
      </c>
      <c r="G16">
        <v>0</v>
      </c>
    </row>
    <row r="17" spans="1:7" ht="15" x14ac:dyDescent="0.25">
      <c r="A17" s="285" t="s">
        <v>255</v>
      </c>
      <c r="B17">
        <v>0</v>
      </c>
      <c r="C17">
        <v>12.5</v>
      </c>
      <c r="D17">
        <v>0</v>
      </c>
      <c r="E17">
        <v>0</v>
      </c>
      <c r="F17">
        <v>0</v>
      </c>
      <c r="G17">
        <v>0</v>
      </c>
    </row>
    <row r="18" spans="1:7" ht="15" x14ac:dyDescent="0.25">
      <c r="A18" s="285" t="s">
        <v>70</v>
      </c>
      <c r="B18">
        <v>0</v>
      </c>
      <c r="C18">
        <v>30</v>
      </c>
      <c r="D18">
        <v>172.9</v>
      </c>
      <c r="E18">
        <v>176.9</v>
      </c>
      <c r="F18">
        <v>0</v>
      </c>
      <c r="G18">
        <v>0</v>
      </c>
    </row>
    <row r="19" spans="1:7" ht="15" x14ac:dyDescent="0.25">
      <c r="A19" s="285" t="s">
        <v>71</v>
      </c>
      <c r="B19">
        <v>0</v>
      </c>
      <c r="C19">
        <v>130</v>
      </c>
      <c r="D19">
        <v>764.3</v>
      </c>
      <c r="E19">
        <v>848.6</v>
      </c>
      <c r="F19">
        <v>0</v>
      </c>
      <c r="G19">
        <v>0</v>
      </c>
    </row>
    <row r="20" spans="1:7" ht="15" x14ac:dyDescent="0.25">
      <c r="A20" s="285" t="s">
        <v>72</v>
      </c>
      <c r="B20">
        <v>7.5</v>
      </c>
      <c r="C20">
        <v>0</v>
      </c>
      <c r="D20">
        <v>241.8</v>
      </c>
      <c r="E20">
        <v>346.3</v>
      </c>
      <c r="F20">
        <v>0</v>
      </c>
      <c r="G20">
        <v>0</v>
      </c>
    </row>
    <row r="21" spans="1:7" ht="15" x14ac:dyDescent="0.25">
      <c r="A21" s="285" t="s">
        <v>256</v>
      </c>
      <c r="B21">
        <v>0</v>
      </c>
      <c r="C21">
        <v>0</v>
      </c>
      <c r="D21">
        <v>35</v>
      </c>
      <c r="E21">
        <v>25</v>
      </c>
      <c r="F21">
        <v>0</v>
      </c>
      <c r="G21">
        <v>0</v>
      </c>
    </row>
    <row r="22" spans="1:7" ht="15" x14ac:dyDescent="0.25">
      <c r="A22" s="285" t="s">
        <v>73</v>
      </c>
      <c r="B22">
        <v>0</v>
      </c>
      <c r="C22">
        <v>0</v>
      </c>
      <c r="D22">
        <v>1023.9</v>
      </c>
      <c r="E22">
        <v>791.3</v>
      </c>
      <c r="F22">
        <v>0</v>
      </c>
      <c r="G22">
        <v>0</v>
      </c>
    </row>
    <row r="23" spans="1:7" ht="15" x14ac:dyDescent="0.25">
      <c r="A23" s="285" t="s">
        <v>74</v>
      </c>
      <c r="B23">
        <v>0</v>
      </c>
      <c r="C23">
        <v>0</v>
      </c>
      <c r="D23">
        <v>188</v>
      </c>
      <c r="E23">
        <v>103.9</v>
      </c>
      <c r="F23">
        <v>0</v>
      </c>
      <c r="G23">
        <v>0</v>
      </c>
    </row>
    <row r="24" spans="1:7" ht="15" x14ac:dyDescent="0.25">
      <c r="A24" s="285" t="s">
        <v>66</v>
      </c>
    </row>
    <row r="25" spans="1:7" ht="15" x14ac:dyDescent="0.25">
      <c r="A25" s="285" t="s">
        <v>75</v>
      </c>
      <c r="B25">
        <v>42</v>
      </c>
      <c r="C25">
        <v>0</v>
      </c>
      <c r="D25">
        <v>392.3</v>
      </c>
      <c r="E25">
        <v>0</v>
      </c>
      <c r="F25">
        <v>0</v>
      </c>
      <c r="G25">
        <v>0</v>
      </c>
    </row>
    <row r="26" spans="1:7" ht="15" x14ac:dyDescent="0.25">
      <c r="A26" s="285" t="s">
        <v>77</v>
      </c>
      <c r="B26">
        <v>42</v>
      </c>
      <c r="C26">
        <v>0</v>
      </c>
      <c r="D26">
        <v>392.3</v>
      </c>
      <c r="E26">
        <v>0</v>
      </c>
      <c r="F26">
        <v>0</v>
      </c>
      <c r="G26">
        <v>0</v>
      </c>
    </row>
    <row r="27" spans="1:7" ht="15" x14ac:dyDescent="0.25">
      <c r="A27" s="285" t="s">
        <v>66</v>
      </c>
    </row>
    <row r="28" spans="1:7" ht="15" x14ac:dyDescent="0.25">
      <c r="A28" s="285" t="s">
        <v>167</v>
      </c>
      <c r="B28">
        <v>0</v>
      </c>
      <c r="C28">
        <v>0</v>
      </c>
      <c r="D28">
        <v>11.1</v>
      </c>
      <c r="E28">
        <v>0</v>
      </c>
      <c r="F28">
        <v>0</v>
      </c>
      <c r="G28">
        <v>0</v>
      </c>
    </row>
    <row r="29" spans="1:7" ht="15" x14ac:dyDescent="0.25">
      <c r="A29" s="285" t="s">
        <v>168</v>
      </c>
      <c r="B29">
        <v>0</v>
      </c>
      <c r="C29">
        <v>0</v>
      </c>
      <c r="D29">
        <v>11.1</v>
      </c>
      <c r="E29">
        <v>0</v>
      </c>
      <c r="F29">
        <v>0</v>
      </c>
      <c r="G29">
        <v>0</v>
      </c>
    </row>
    <row r="30" spans="1:7" ht="15" x14ac:dyDescent="0.25">
      <c r="A30" s="285" t="s">
        <v>66</v>
      </c>
    </row>
    <row r="31" spans="1:7" ht="15" x14ac:dyDescent="0.25">
      <c r="A31" s="285" t="s">
        <v>78</v>
      </c>
      <c r="B31">
        <v>516.4</v>
      </c>
      <c r="C31">
        <v>446.1</v>
      </c>
      <c r="D31">
        <v>834.5</v>
      </c>
      <c r="E31">
        <v>855.9</v>
      </c>
      <c r="F31">
        <v>11.1</v>
      </c>
      <c r="G31">
        <v>0</v>
      </c>
    </row>
    <row r="32" spans="1:7" ht="15" x14ac:dyDescent="0.25">
      <c r="A32" s="285" t="s">
        <v>66</v>
      </c>
    </row>
    <row r="33" spans="1:7" ht="15" x14ac:dyDescent="0.25">
      <c r="A33" s="285" t="s">
        <v>79</v>
      </c>
      <c r="B33">
        <v>263.5</v>
      </c>
      <c r="C33">
        <v>499.2</v>
      </c>
      <c r="D33">
        <v>633.5</v>
      </c>
      <c r="E33">
        <v>735.8</v>
      </c>
      <c r="F33">
        <v>0</v>
      </c>
      <c r="G33">
        <v>0</v>
      </c>
    </row>
    <row r="34" spans="1:7" ht="15" x14ac:dyDescent="0.25">
      <c r="A34" s="285" t="s">
        <v>66</v>
      </c>
    </row>
    <row r="35" spans="1:7" ht="15" x14ac:dyDescent="0.25">
      <c r="A35" s="285" t="s">
        <v>80</v>
      </c>
      <c r="B35">
        <v>3605.9</v>
      </c>
      <c r="C35">
        <v>4636.2</v>
      </c>
      <c r="D35">
        <v>21277.7</v>
      </c>
      <c r="E35">
        <v>29698.2</v>
      </c>
      <c r="F35">
        <v>525</v>
      </c>
      <c r="G35">
        <v>0</v>
      </c>
    </row>
    <row r="36" spans="1:7" ht="15" x14ac:dyDescent="0.25">
      <c r="A36" s="285" t="s">
        <v>66</v>
      </c>
    </row>
    <row r="37" spans="1:7" ht="15" x14ac:dyDescent="0.25">
      <c r="A37" s="285" t="s">
        <v>81</v>
      </c>
      <c r="B37">
        <v>697.3</v>
      </c>
      <c r="C37">
        <v>1211.2</v>
      </c>
      <c r="D37">
        <v>2899.3</v>
      </c>
      <c r="E37">
        <v>4533.6000000000004</v>
      </c>
      <c r="F37">
        <v>0</v>
      </c>
      <c r="G37">
        <v>0</v>
      </c>
    </row>
    <row r="38" spans="1:7" ht="15" x14ac:dyDescent="0.25">
      <c r="A38" s="285" t="s">
        <v>83</v>
      </c>
      <c r="B38">
        <v>55</v>
      </c>
      <c r="C38">
        <v>56.7</v>
      </c>
      <c r="D38">
        <v>460.6</v>
      </c>
      <c r="E38">
        <v>435</v>
      </c>
      <c r="F38">
        <v>0</v>
      </c>
      <c r="G38">
        <v>0</v>
      </c>
    </row>
    <row r="39" spans="1:7" ht="15" x14ac:dyDescent="0.25">
      <c r="A39" s="285" t="s">
        <v>85</v>
      </c>
      <c r="B39">
        <v>0</v>
      </c>
      <c r="C39">
        <v>0</v>
      </c>
      <c r="D39">
        <v>0</v>
      </c>
      <c r="E39">
        <v>3</v>
      </c>
      <c r="F39">
        <v>0</v>
      </c>
      <c r="G39">
        <v>0</v>
      </c>
    </row>
    <row r="40" spans="1:7" ht="15" x14ac:dyDescent="0.25">
      <c r="A40" s="285" t="s">
        <v>86</v>
      </c>
      <c r="B40">
        <v>0.5</v>
      </c>
      <c r="C40">
        <v>0</v>
      </c>
      <c r="D40">
        <v>1.7</v>
      </c>
      <c r="E40">
        <v>0.5</v>
      </c>
      <c r="F40">
        <v>0</v>
      </c>
      <c r="G40">
        <v>0</v>
      </c>
    </row>
    <row r="41" spans="1:7" ht="15" x14ac:dyDescent="0.25">
      <c r="A41" s="285" t="s">
        <v>87</v>
      </c>
      <c r="B41">
        <v>0.4</v>
      </c>
      <c r="C41">
        <v>0.6</v>
      </c>
      <c r="D41" t="s">
        <v>84</v>
      </c>
      <c r="E41">
        <v>1.2</v>
      </c>
      <c r="F41">
        <v>0</v>
      </c>
      <c r="G41">
        <v>0</v>
      </c>
    </row>
    <row r="42" spans="1:7" ht="15" x14ac:dyDescent="0.25">
      <c r="A42" s="285" t="s">
        <v>88</v>
      </c>
      <c r="B42">
        <v>289.60000000000002</v>
      </c>
      <c r="C42">
        <v>384.3</v>
      </c>
      <c r="D42">
        <v>517.9</v>
      </c>
      <c r="E42">
        <v>824.3</v>
      </c>
      <c r="F42">
        <v>0</v>
      </c>
      <c r="G42">
        <v>0</v>
      </c>
    </row>
    <row r="43" spans="1:7" ht="15" x14ac:dyDescent="0.25">
      <c r="A43" s="285" t="s">
        <v>90</v>
      </c>
      <c r="B43">
        <v>0</v>
      </c>
      <c r="C43">
        <v>17.5</v>
      </c>
      <c r="D43">
        <v>0</v>
      </c>
      <c r="E43">
        <v>45.3</v>
      </c>
      <c r="F43">
        <v>0</v>
      </c>
      <c r="G43">
        <v>0</v>
      </c>
    </row>
    <row r="44" spans="1:7" ht="15" x14ac:dyDescent="0.25">
      <c r="A44" s="285" t="s">
        <v>91</v>
      </c>
      <c r="B44">
        <v>51.8</v>
      </c>
      <c r="C44">
        <v>49.3</v>
      </c>
      <c r="D44">
        <v>287.10000000000002</v>
      </c>
      <c r="E44">
        <v>426.8</v>
      </c>
      <c r="F44">
        <v>0</v>
      </c>
      <c r="G44">
        <v>0</v>
      </c>
    </row>
    <row r="45" spans="1:7" ht="15" x14ac:dyDescent="0.25">
      <c r="A45" s="285" t="s">
        <v>92</v>
      </c>
      <c r="B45">
        <v>0</v>
      </c>
      <c r="C45">
        <v>0</v>
      </c>
      <c r="D45">
        <v>30.3</v>
      </c>
      <c r="E45">
        <v>40.6</v>
      </c>
      <c r="F45">
        <v>0</v>
      </c>
      <c r="G45">
        <v>0</v>
      </c>
    </row>
    <row r="46" spans="1:7" ht="15" x14ac:dyDescent="0.25">
      <c r="A46" s="285" t="s">
        <v>93</v>
      </c>
      <c r="B46">
        <v>63.6</v>
      </c>
      <c r="C46">
        <v>142.6</v>
      </c>
      <c r="D46">
        <v>122.6</v>
      </c>
      <c r="E46">
        <v>167.2</v>
      </c>
      <c r="F46">
        <v>0</v>
      </c>
      <c r="G46">
        <v>0</v>
      </c>
    </row>
    <row r="47" spans="1:7" ht="15" x14ac:dyDescent="0.25">
      <c r="A47" s="285" t="s">
        <v>94</v>
      </c>
      <c r="B47">
        <v>23.7</v>
      </c>
      <c r="C47">
        <v>8</v>
      </c>
      <c r="D47">
        <v>11.5</v>
      </c>
      <c r="E47">
        <v>22.7</v>
      </c>
      <c r="F47">
        <v>0</v>
      </c>
      <c r="G47">
        <v>0</v>
      </c>
    </row>
    <row r="48" spans="1:7" ht="15" x14ac:dyDescent="0.25">
      <c r="A48" s="285" t="s">
        <v>95</v>
      </c>
      <c r="B48">
        <v>0</v>
      </c>
      <c r="C48">
        <v>132</v>
      </c>
      <c r="D48">
        <v>585</v>
      </c>
      <c r="E48">
        <v>750.5</v>
      </c>
      <c r="F48">
        <v>0</v>
      </c>
      <c r="G48">
        <v>0</v>
      </c>
    </row>
    <row r="49" spans="1:7" ht="15" x14ac:dyDescent="0.25">
      <c r="A49" s="285" t="s">
        <v>96</v>
      </c>
      <c r="B49">
        <v>15.4</v>
      </c>
      <c r="C49">
        <v>24.6</v>
      </c>
      <c r="D49">
        <v>19.8</v>
      </c>
      <c r="E49">
        <v>25.4</v>
      </c>
      <c r="F49">
        <v>0</v>
      </c>
      <c r="G49">
        <v>0</v>
      </c>
    </row>
    <row r="50" spans="1:7" ht="15" x14ac:dyDescent="0.25">
      <c r="A50" s="285" t="s">
        <v>98</v>
      </c>
      <c r="B50">
        <v>0.2</v>
      </c>
      <c r="C50">
        <v>66</v>
      </c>
      <c r="D50">
        <v>132.6</v>
      </c>
      <c r="E50">
        <v>118.8</v>
      </c>
      <c r="F50">
        <v>0</v>
      </c>
      <c r="G50">
        <v>0</v>
      </c>
    </row>
    <row r="51" spans="1:7" ht="15" x14ac:dyDescent="0.25">
      <c r="A51" s="285" t="s">
        <v>99</v>
      </c>
      <c r="B51">
        <v>66.8</v>
      </c>
      <c r="C51">
        <v>1.4</v>
      </c>
      <c r="D51">
        <v>2.7</v>
      </c>
      <c r="E51">
        <v>19.100000000000001</v>
      </c>
      <c r="F51">
        <v>0</v>
      </c>
      <c r="G51">
        <v>0</v>
      </c>
    </row>
    <row r="52" spans="1:7" ht="15" x14ac:dyDescent="0.25">
      <c r="A52" s="285" t="s">
        <v>100</v>
      </c>
      <c r="B52">
        <v>47.6</v>
      </c>
      <c r="C52">
        <v>145.1</v>
      </c>
      <c r="D52">
        <v>516.9</v>
      </c>
      <c r="E52">
        <v>1020.8</v>
      </c>
      <c r="F52">
        <v>0</v>
      </c>
      <c r="G52">
        <v>0</v>
      </c>
    </row>
    <row r="53" spans="1:7" ht="15" x14ac:dyDescent="0.25">
      <c r="A53" s="285" t="s">
        <v>101</v>
      </c>
      <c r="B53">
        <v>82.8</v>
      </c>
      <c r="C53">
        <v>183.1</v>
      </c>
      <c r="D53">
        <v>210.7</v>
      </c>
      <c r="E53">
        <v>632.5</v>
      </c>
      <c r="F53">
        <v>0</v>
      </c>
      <c r="G53">
        <v>0</v>
      </c>
    </row>
    <row r="54" spans="1:7" ht="15" x14ac:dyDescent="0.25">
      <c r="A54" s="285" t="s">
        <v>66</v>
      </c>
    </row>
    <row r="55" spans="1:7" ht="15" x14ac:dyDescent="0.25">
      <c r="A55" s="285" t="s">
        <v>102</v>
      </c>
      <c r="B55">
        <v>507.1</v>
      </c>
      <c r="C55">
        <v>508.5</v>
      </c>
      <c r="D55">
        <v>1898.5</v>
      </c>
      <c r="E55">
        <v>1826.8</v>
      </c>
      <c r="F55">
        <v>0</v>
      </c>
      <c r="G55">
        <v>0</v>
      </c>
    </row>
    <row r="56" spans="1:7" ht="15" x14ac:dyDescent="0.25">
      <c r="A56" s="285" t="s">
        <v>103</v>
      </c>
      <c r="B56">
        <v>40</v>
      </c>
      <c r="C56">
        <v>35</v>
      </c>
      <c r="D56">
        <v>64</v>
      </c>
      <c r="E56">
        <v>67.5</v>
      </c>
      <c r="F56">
        <v>0</v>
      </c>
      <c r="G56">
        <v>0</v>
      </c>
    </row>
    <row r="57" spans="1:7" ht="15" x14ac:dyDescent="0.25">
      <c r="A57" s="285" t="s">
        <v>104</v>
      </c>
      <c r="B57">
        <v>437</v>
      </c>
      <c r="C57">
        <v>435</v>
      </c>
      <c r="D57">
        <v>1615.1</v>
      </c>
      <c r="E57">
        <v>1515.7</v>
      </c>
      <c r="F57">
        <v>0</v>
      </c>
      <c r="G57">
        <v>0</v>
      </c>
    </row>
    <row r="58" spans="1:7" ht="15" x14ac:dyDescent="0.25">
      <c r="A58" s="285" t="s">
        <v>257</v>
      </c>
      <c r="B58">
        <v>0.1</v>
      </c>
      <c r="C58">
        <v>0</v>
      </c>
      <c r="D58">
        <v>0.1</v>
      </c>
      <c r="E58">
        <v>0</v>
      </c>
      <c r="F58">
        <v>0</v>
      </c>
      <c r="G58">
        <v>0</v>
      </c>
    </row>
    <row r="59" spans="1:7" ht="15" x14ac:dyDescent="0.25">
      <c r="A59" s="285" t="s">
        <v>105</v>
      </c>
      <c r="B59">
        <v>0</v>
      </c>
      <c r="C59">
        <v>8</v>
      </c>
      <c r="D59">
        <v>41.5</v>
      </c>
      <c r="E59">
        <v>0</v>
      </c>
      <c r="F59">
        <v>0</v>
      </c>
      <c r="G59">
        <v>0</v>
      </c>
    </row>
    <row r="60" spans="1:7" ht="15" x14ac:dyDescent="0.25">
      <c r="A60" s="285" t="s">
        <v>258</v>
      </c>
      <c r="B60">
        <v>0</v>
      </c>
      <c r="C60">
        <v>0.5</v>
      </c>
      <c r="D60">
        <v>0.1</v>
      </c>
      <c r="E60">
        <v>0</v>
      </c>
      <c r="F60">
        <v>0</v>
      </c>
      <c r="G60">
        <v>0</v>
      </c>
    </row>
    <row r="61" spans="1:7" ht="15" x14ac:dyDescent="0.25">
      <c r="A61" s="285" t="s">
        <v>318</v>
      </c>
      <c r="B61">
        <v>0</v>
      </c>
      <c r="C61">
        <v>0</v>
      </c>
      <c r="D61">
        <v>0</v>
      </c>
      <c r="E61">
        <v>52.7</v>
      </c>
      <c r="F61">
        <v>0</v>
      </c>
      <c r="G61">
        <v>0</v>
      </c>
    </row>
    <row r="62" spans="1:7" ht="15" x14ac:dyDescent="0.25">
      <c r="A62" s="285" t="s">
        <v>107</v>
      </c>
      <c r="B62">
        <v>30</v>
      </c>
      <c r="C62">
        <v>30</v>
      </c>
      <c r="D62">
        <v>177.8</v>
      </c>
      <c r="E62">
        <v>191</v>
      </c>
      <c r="F62">
        <v>0</v>
      </c>
      <c r="G62">
        <v>0</v>
      </c>
    </row>
    <row r="63" spans="1:7" ht="15" x14ac:dyDescent="0.25">
      <c r="A63" s="285" t="s">
        <v>66</v>
      </c>
    </row>
    <row r="64" spans="1:7" ht="15" x14ac:dyDescent="0.25">
      <c r="A64" s="285" t="s">
        <v>108</v>
      </c>
      <c r="B64">
        <v>1678.1</v>
      </c>
      <c r="C64">
        <v>1914</v>
      </c>
      <c r="D64">
        <v>2397</v>
      </c>
      <c r="E64">
        <v>2489.6</v>
      </c>
      <c r="F64">
        <v>0</v>
      </c>
      <c r="G64">
        <v>0</v>
      </c>
    </row>
    <row r="65" spans="1:7" ht="15" x14ac:dyDescent="0.25">
      <c r="A65" s="285" t="s">
        <v>109</v>
      </c>
      <c r="B65">
        <v>4</v>
      </c>
      <c r="C65">
        <v>4</v>
      </c>
      <c r="D65">
        <v>10.4</v>
      </c>
      <c r="E65">
        <v>7.2</v>
      </c>
      <c r="F65">
        <v>0</v>
      </c>
      <c r="G65">
        <v>0</v>
      </c>
    </row>
    <row r="66" spans="1:7" ht="15" x14ac:dyDescent="0.25">
      <c r="A66" s="285" t="s">
        <v>110</v>
      </c>
      <c r="B66">
        <v>0</v>
      </c>
      <c r="C66">
        <v>0</v>
      </c>
      <c r="D66">
        <v>0</v>
      </c>
      <c r="E66">
        <v>30.5</v>
      </c>
      <c r="F66">
        <v>0</v>
      </c>
      <c r="G66">
        <v>0</v>
      </c>
    </row>
    <row r="67" spans="1:7" ht="15" x14ac:dyDescent="0.25">
      <c r="A67" s="285" t="s">
        <v>111</v>
      </c>
      <c r="B67">
        <v>50.5</v>
      </c>
      <c r="C67">
        <v>63.5</v>
      </c>
      <c r="D67">
        <v>108</v>
      </c>
      <c r="E67">
        <v>125.7</v>
      </c>
      <c r="F67">
        <v>0</v>
      </c>
      <c r="G67">
        <v>0</v>
      </c>
    </row>
    <row r="68" spans="1:7" ht="15" x14ac:dyDescent="0.25">
      <c r="A68" s="285" t="s">
        <v>112</v>
      </c>
      <c r="B68">
        <v>5.4</v>
      </c>
      <c r="C68">
        <v>16.7</v>
      </c>
      <c r="D68">
        <v>33.799999999999997</v>
      </c>
      <c r="E68">
        <v>70.3</v>
      </c>
      <c r="F68">
        <v>0</v>
      </c>
      <c r="G68">
        <v>0</v>
      </c>
    </row>
    <row r="69" spans="1:7" ht="15" x14ac:dyDescent="0.25">
      <c r="A69" s="285" t="s">
        <v>259</v>
      </c>
      <c r="B69">
        <v>0</v>
      </c>
      <c r="C69">
        <v>9</v>
      </c>
      <c r="D69">
        <v>0</v>
      </c>
      <c r="E69">
        <v>0</v>
      </c>
      <c r="F69">
        <v>0</v>
      </c>
      <c r="G69">
        <v>0</v>
      </c>
    </row>
    <row r="70" spans="1:7" ht="15" x14ac:dyDescent="0.25">
      <c r="A70" s="285" t="s">
        <v>113</v>
      </c>
      <c r="B70">
        <v>32</v>
      </c>
      <c r="C70">
        <v>63.7</v>
      </c>
      <c r="D70">
        <v>136.19999999999999</v>
      </c>
      <c r="E70">
        <v>175.7</v>
      </c>
      <c r="F70">
        <v>0</v>
      </c>
      <c r="G70">
        <v>0</v>
      </c>
    </row>
    <row r="71" spans="1:7" ht="15" x14ac:dyDescent="0.25">
      <c r="A71" s="285" t="s">
        <v>114</v>
      </c>
      <c r="B71">
        <v>3.8</v>
      </c>
      <c r="C71">
        <v>12</v>
      </c>
      <c r="D71">
        <v>8.1</v>
      </c>
      <c r="E71">
        <v>7.2</v>
      </c>
      <c r="F71">
        <v>0</v>
      </c>
      <c r="G71">
        <v>0</v>
      </c>
    </row>
    <row r="72" spans="1:7" ht="15" x14ac:dyDescent="0.25">
      <c r="A72" s="285" t="s">
        <v>115</v>
      </c>
      <c r="B72">
        <v>5</v>
      </c>
      <c r="C72">
        <v>2.5</v>
      </c>
      <c r="D72">
        <v>12.2</v>
      </c>
      <c r="E72">
        <v>6.1</v>
      </c>
      <c r="F72">
        <v>0</v>
      </c>
      <c r="G72">
        <v>0</v>
      </c>
    </row>
    <row r="73" spans="1:7" ht="15" x14ac:dyDescent="0.25">
      <c r="A73" s="285" t="s">
        <v>116</v>
      </c>
      <c r="B73">
        <v>6.8</v>
      </c>
      <c r="C73">
        <v>1.9</v>
      </c>
      <c r="D73">
        <v>1.3</v>
      </c>
      <c r="E73">
        <v>3.8</v>
      </c>
      <c r="F73">
        <v>0</v>
      </c>
      <c r="G73">
        <v>0</v>
      </c>
    </row>
    <row r="74" spans="1:7" ht="15" x14ac:dyDescent="0.25">
      <c r="A74" s="285" t="s">
        <v>117</v>
      </c>
      <c r="B74">
        <v>1535.5</v>
      </c>
      <c r="C74">
        <v>1702.2</v>
      </c>
      <c r="D74">
        <v>1978.9</v>
      </c>
      <c r="E74">
        <v>1940.9</v>
      </c>
      <c r="F74">
        <v>0</v>
      </c>
      <c r="G74">
        <v>0</v>
      </c>
    </row>
    <row r="75" spans="1:7" ht="15" x14ac:dyDescent="0.25">
      <c r="A75" s="285" t="s">
        <v>331</v>
      </c>
      <c r="B75">
        <v>0</v>
      </c>
      <c r="C75">
        <v>0.5</v>
      </c>
      <c r="D75">
        <v>0</v>
      </c>
      <c r="E75">
        <v>0</v>
      </c>
      <c r="F75">
        <v>0</v>
      </c>
      <c r="G75">
        <v>0</v>
      </c>
    </row>
    <row r="76" spans="1:7" ht="15" x14ac:dyDescent="0.25">
      <c r="A76" s="285" t="s">
        <v>118</v>
      </c>
      <c r="B76">
        <v>11.6</v>
      </c>
      <c r="C76">
        <v>12.1</v>
      </c>
      <c r="D76">
        <v>11.5</v>
      </c>
      <c r="E76">
        <v>10</v>
      </c>
      <c r="F76">
        <v>0</v>
      </c>
      <c r="G76">
        <v>0</v>
      </c>
    </row>
    <row r="77" spans="1:7" ht="15" x14ac:dyDescent="0.25">
      <c r="A77" s="285" t="s">
        <v>119</v>
      </c>
      <c r="B77">
        <v>23.5</v>
      </c>
      <c r="C77">
        <v>26</v>
      </c>
      <c r="D77">
        <v>41</v>
      </c>
      <c r="E77">
        <v>107.3</v>
      </c>
      <c r="F77">
        <v>0</v>
      </c>
      <c r="G77">
        <v>0</v>
      </c>
    </row>
    <row r="78" spans="1:7" ht="15" x14ac:dyDescent="0.25">
      <c r="A78" s="285" t="s">
        <v>120</v>
      </c>
      <c r="B78" t="s">
        <v>84</v>
      </c>
      <c r="C78">
        <v>0</v>
      </c>
      <c r="D78">
        <v>0</v>
      </c>
      <c r="E78">
        <v>0</v>
      </c>
      <c r="F78">
        <v>0</v>
      </c>
      <c r="G78">
        <v>0</v>
      </c>
    </row>
    <row r="79" spans="1:7" ht="15" x14ac:dyDescent="0.25">
      <c r="A79" s="285" t="s">
        <v>121</v>
      </c>
      <c r="B79">
        <v>0</v>
      </c>
      <c r="C79">
        <v>0</v>
      </c>
      <c r="D79">
        <v>55.6</v>
      </c>
      <c r="E79">
        <v>5</v>
      </c>
      <c r="F79">
        <v>0</v>
      </c>
      <c r="G79">
        <v>0</v>
      </c>
    </row>
    <row r="80" spans="1:7" ht="15" x14ac:dyDescent="0.25">
      <c r="A80" s="285" t="s">
        <v>62</v>
      </c>
      <c r="B80" t="s">
        <v>63</v>
      </c>
      <c r="C80" t="s">
        <v>64</v>
      </c>
      <c r="D80" t="s">
        <v>63</v>
      </c>
      <c r="E80" t="s">
        <v>63</v>
      </c>
      <c r="F80" t="s">
        <v>63</v>
      </c>
      <c r="G80" t="s">
        <v>65</v>
      </c>
    </row>
    <row r="81" spans="1:7" ht="15" x14ac:dyDescent="0.25">
      <c r="A81" s="285" t="s">
        <v>122</v>
      </c>
      <c r="B81">
        <v>7317.8</v>
      </c>
      <c r="C81">
        <v>9405.2000000000007</v>
      </c>
      <c r="D81">
        <v>33438.300000000003</v>
      </c>
      <c r="E81">
        <v>43290.8</v>
      </c>
      <c r="F81">
        <v>536.1</v>
      </c>
      <c r="G81">
        <v>0</v>
      </c>
    </row>
    <row r="82" spans="1:7" ht="15" x14ac:dyDescent="0.25">
      <c r="A82" s="285" t="s">
        <v>123</v>
      </c>
      <c r="B82">
        <v>2352.4</v>
      </c>
      <c r="C82">
        <v>4594.5</v>
      </c>
      <c r="D82">
        <v>0</v>
      </c>
      <c r="E82">
        <v>0</v>
      </c>
      <c r="F82">
        <v>458</v>
      </c>
      <c r="G82">
        <v>0</v>
      </c>
    </row>
    <row r="83" spans="1:7" ht="15" x14ac:dyDescent="0.25">
      <c r="A83" s="285" t="s">
        <v>62</v>
      </c>
      <c r="B83" t="s">
        <v>63</v>
      </c>
      <c r="C83" t="s">
        <v>64</v>
      </c>
      <c r="D83" t="s">
        <v>63</v>
      </c>
      <c r="E83" t="s">
        <v>63</v>
      </c>
      <c r="F83" t="s">
        <v>63</v>
      </c>
      <c r="G83" t="s">
        <v>65</v>
      </c>
    </row>
    <row r="84" spans="1:7" ht="15" x14ac:dyDescent="0.25">
      <c r="A84" s="285" t="s">
        <v>124</v>
      </c>
      <c r="B84">
        <v>9670.1</v>
      </c>
      <c r="C84">
        <v>13999.7</v>
      </c>
      <c r="D84">
        <v>33438.300000000003</v>
      </c>
      <c r="E84">
        <v>43290.8</v>
      </c>
      <c r="F84">
        <v>994.1</v>
      </c>
      <c r="G84">
        <v>0</v>
      </c>
    </row>
    <row r="85" spans="1:7" ht="15" x14ac:dyDescent="0.25">
      <c r="A85" s="285" t="s">
        <v>125</v>
      </c>
      <c r="B85" t="s">
        <v>42</v>
      </c>
      <c r="C85" t="s">
        <v>42</v>
      </c>
      <c r="D85">
        <v>3</v>
      </c>
      <c r="E85">
        <v>6.1</v>
      </c>
      <c r="F85" t="s">
        <v>42</v>
      </c>
      <c r="G85" t="s">
        <v>42</v>
      </c>
    </row>
    <row r="86" spans="1:7" ht="15" x14ac:dyDescent="0.25">
      <c r="A86" s="285" t="s">
        <v>126</v>
      </c>
      <c r="B86">
        <v>0</v>
      </c>
      <c r="C86">
        <v>0</v>
      </c>
      <c r="D86" t="s">
        <v>42</v>
      </c>
      <c r="E86" t="s">
        <v>42</v>
      </c>
      <c r="F86">
        <v>0</v>
      </c>
      <c r="G86">
        <v>0</v>
      </c>
    </row>
    <row r="87" spans="1:7" ht="15" x14ac:dyDescent="0.35">
      <c r="A87" s="53" t="s">
        <v>62</v>
      </c>
      <c r="B87" t="s">
        <v>63</v>
      </c>
      <c r="C87" t="s">
        <v>64</v>
      </c>
      <c r="D87" t="s">
        <v>63</v>
      </c>
      <c r="E87" t="s">
        <v>63</v>
      </c>
      <c r="F87" t="s">
        <v>63</v>
      </c>
      <c r="G87" t="s">
        <v>65</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12AE-F9B5-42FA-8EBC-9167773CE815}">
  <dimension ref="A1:G87"/>
  <sheetViews>
    <sheetView workbookViewId="0">
      <selection activeCell="A7" sqref="A7"/>
    </sheetView>
  </sheetViews>
  <sheetFormatPr defaultRowHeight="13.2" x14ac:dyDescent="0.25"/>
  <cols>
    <col min="1" max="1" width="19.109375" customWidth="1"/>
    <col min="2" max="2" width="13.6640625" customWidth="1"/>
    <col min="3" max="4" width="11.5546875" customWidth="1"/>
    <col min="5" max="5" width="11" customWidth="1"/>
    <col min="6" max="6" width="13.6640625" customWidth="1"/>
  </cols>
  <sheetData>
    <row r="1" spans="1:7" ht="15" x14ac:dyDescent="0.25">
      <c r="A1" s="285" t="s">
        <v>47</v>
      </c>
    </row>
    <row r="2" spans="1:7" ht="15" x14ac:dyDescent="0.25">
      <c r="A2" s="285" t="s">
        <v>48</v>
      </c>
    </row>
    <row r="3" spans="1:7" ht="15" x14ac:dyDescent="0.25">
      <c r="A3" s="285" t="s">
        <v>361</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90</v>
      </c>
      <c r="D12">
        <v>2900.8</v>
      </c>
      <c r="E12">
        <v>2802.4</v>
      </c>
      <c r="F12">
        <v>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594.5</v>
      </c>
      <c r="E15">
        <v>636.5</v>
      </c>
      <c r="F15">
        <v>0</v>
      </c>
      <c r="G15">
        <v>0</v>
      </c>
    </row>
    <row r="16" spans="1:7" ht="15" x14ac:dyDescent="0.25">
      <c r="A16" s="285" t="s">
        <v>69</v>
      </c>
      <c r="B16">
        <v>0</v>
      </c>
      <c r="C16">
        <v>17.5</v>
      </c>
      <c r="D16">
        <v>39.1</v>
      </c>
      <c r="E16">
        <v>41.7</v>
      </c>
      <c r="F16">
        <v>0</v>
      </c>
      <c r="G16">
        <v>0</v>
      </c>
    </row>
    <row r="17" spans="1:7" ht="15" x14ac:dyDescent="0.25">
      <c r="A17" s="285" t="s">
        <v>255</v>
      </c>
      <c r="B17">
        <v>0</v>
      </c>
      <c r="C17">
        <v>12.5</v>
      </c>
      <c r="D17">
        <v>0</v>
      </c>
      <c r="E17">
        <v>0</v>
      </c>
      <c r="F17">
        <v>0</v>
      </c>
      <c r="G17">
        <v>0</v>
      </c>
    </row>
    <row r="18" spans="1:7" ht="15" x14ac:dyDescent="0.25">
      <c r="A18" s="285" t="s">
        <v>70</v>
      </c>
      <c r="B18">
        <v>0</v>
      </c>
      <c r="C18">
        <v>60</v>
      </c>
      <c r="D18">
        <v>172.8</v>
      </c>
      <c r="E18">
        <v>103.9</v>
      </c>
      <c r="F18">
        <v>0</v>
      </c>
      <c r="G18">
        <v>0</v>
      </c>
    </row>
    <row r="19" spans="1:7" ht="15" x14ac:dyDescent="0.25">
      <c r="A19" s="285" t="s">
        <v>71</v>
      </c>
      <c r="B19">
        <v>0</v>
      </c>
      <c r="C19">
        <v>0</v>
      </c>
      <c r="D19">
        <v>764.3</v>
      </c>
      <c r="E19">
        <v>742.5</v>
      </c>
      <c r="F19">
        <v>0</v>
      </c>
      <c r="G19">
        <v>0</v>
      </c>
    </row>
    <row r="20" spans="1:7" ht="15" x14ac:dyDescent="0.25">
      <c r="A20" s="285" t="s">
        <v>72</v>
      </c>
      <c r="B20">
        <v>0</v>
      </c>
      <c r="C20">
        <v>0</v>
      </c>
      <c r="D20">
        <v>241.8</v>
      </c>
      <c r="E20">
        <v>321.3</v>
      </c>
      <c r="F20">
        <v>0</v>
      </c>
      <c r="G20">
        <v>0</v>
      </c>
    </row>
    <row r="21" spans="1:7" ht="15" x14ac:dyDescent="0.25">
      <c r="A21" s="285" t="s">
        <v>256</v>
      </c>
      <c r="B21">
        <v>0</v>
      </c>
      <c r="C21">
        <v>0</v>
      </c>
      <c r="D21">
        <v>35</v>
      </c>
      <c r="E21">
        <v>0</v>
      </c>
      <c r="F21">
        <v>0</v>
      </c>
      <c r="G21">
        <v>0</v>
      </c>
    </row>
    <row r="22" spans="1:7" ht="15" x14ac:dyDescent="0.25">
      <c r="A22" s="285" t="s">
        <v>73</v>
      </c>
      <c r="B22">
        <v>0</v>
      </c>
      <c r="C22">
        <v>0</v>
      </c>
      <c r="D22">
        <v>886.4</v>
      </c>
      <c r="E22">
        <v>731.1</v>
      </c>
      <c r="F22">
        <v>0</v>
      </c>
      <c r="G22">
        <v>0</v>
      </c>
    </row>
    <row r="23" spans="1:7" ht="15" x14ac:dyDescent="0.25">
      <c r="A23" s="285" t="s">
        <v>74</v>
      </c>
      <c r="B23">
        <v>0</v>
      </c>
      <c r="C23">
        <v>0</v>
      </c>
      <c r="D23">
        <v>132</v>
      </c>
      <c r="E23">
        <v>103.9</v>
      </c>
      <c r="F23">
        <v>0</v>
      </c>
      <c r="G23">
        <v>0</v>
      </c>
    </row>
    <row r="24" spans="1:7" ht="15" x14ac:dyDescent="0.25">
      <c r="A24" s="285" t="s">
        <v>66</v>
      </c>
    </row>
    <row r="25" spans="1:7" ht="15" x14ac:dyDescent="0.25">
      <c r="A25" s="285" t="s">
        <v>75</v>
      </c>
      <c r="B25">
        <v>42</v>
      </c>
      <c r="C25">
        <v>0</v>
      </c>
      <c r="D25">
        <v>392.3</v>
      </c>
      <c r="E25">
        <v>0</v>
      </c>
      <c r="F25">
        <v>0</v>
      </c>
      <c r="G25">
        <v>0</v>
      </c>
    </row>
    <row r="26" spans="1:7" ht="15" x14ac:dyDescent="0.25">
      <c r="A26" s="285" t="s">
        <v>77</v>
      </c>
      <c r="B26">
        <v>42</v>
      </c>
      <c r="C26">
        <v>0</v>
      </c>
      <c r="D26">
        <v>392.3</v>
      </c>
      <c r="E26">
        <v>0</v>
      </c>
      <c r="F26">
        <v>0</v>
      </c>
      <c r="G26">
        <v>0</v>
      </c>
    </row>
    <row r="27" spans="1:7" ht="15" x14ac:dyDescent="0.25">
      <c r="A27" s="285" t="s">
        <v>66</v>
      </c>
    </row>
    <row r="28" spans="1:7" ht="15" x14ac:dyDescent="0.25">
      <c r="A28" s="285" t="s">
        <v>167</v>
      </c>
      <c r="B28">
        <v>0</v>
      </c>
      <c r="C28">
        <v>0</v>
      </c>
      <c r="D28">
        <v>11.1</v>
      </c>
      <c r="E28">
        <v>0</v>
      </c>
      <c r="F28">
        <v>0</v>
      </c>
      <c r="G28">
        <v>0</v>
      </c>
    </row>
    <row r="29" spans="1:7" ht="15" x14ac:dyDescent="0.25">
      <c r="A29" s="285" t="s">
        <v>168</v>
      </c>
      <c r="B29">
        <v>0</v>
      </c>
      <c r="C29">
        <v>0</v>
      </c>
      <c r="D29">
        <v>11.1</v>
      </c>
      <c r="E29">
        <v>0</v>
      </c>
      <c r="F29">
        <v>0</v>
      </c>
      <c r="G29">
        <v>0</v>
      </c>
    </row>
    <row r="30" spans="1:7" ht="15" x14ac:dyDescent="0.25">
      <c r="A30" s="285" t="s">
        <v>66</v>
      </c>
    </row>
    <row r="31" spans="1:7" ht="15" x14ac:dyDescent="0.25">
      <c r="A31" s="285" t="s">
        <v>78</v>
      </c>
      <c r="B31">
        <v>461.4</v>
      </c>
      <c r="C31">
        <v>414.7</v>
      </c>
      <c r="D31">
        <v>832.5</v>
      </c>
      <c r="E31">
        <v>850.7</v>
      </c>
      <c r="F31">
        <v>11.1</v>
      </c>
      <c r="G31">
        <v>0</v>
      </c>
    </row>
    <row r="32" spans="1:7" ht="15" x14ac:dyDescent="0.25">
      <c r="A32" s="285" t="s">
        <v>66</v>
      </c>
    </row>
    <row r="33" spans="1:7" ht="15" x14ac:dyDescent="0.25">
      <c r="A33" s="285" t="s">
        <v>79</v>
      </c>
      <c r="B33">
        <v>272.3</v>
      </c>
      <c r="C33">
        <v>488.3</v>
      </c>
      <c r="D33">
        <v>621</v>
      </c>
      <c r="E33">
        <v>700.6</v>
      </c>
      <c r="F33">
        <v>0</v>
      </c>
      <c r="G33">
        <v>0</v>
      </c>
    </row>
    <row r="34" spans="1:7" ht="15" x14ac:dyDescent="0.25">
      <c r="A34" s="285" t="s">
        <v>66</v>
      </c>
    </row>
    <row r="35" spans="1:7" ht="15" x14ac:dyDescent="0.25">
      <c r="A35" s="285" t="s">
        <v>80</v>
      </c>
      <c r="B35">
        <v>4060.1</v>
      </c>
      <c r="C35">
        <v>5122.1000000000004</v>
      </c>
      <c r="D35">
        <v>20026.400000000001</v>
      </c>
      <c r="E35">
        <v>28348.3</v>
      </c>
      <c r="F35">
        <v>63</v>
      </c>
      <c r="G35">
        <v>0</v>
      </c>
    </row>
    <row r="36" spans="1:7" ht="15" x14ac:dyDescent="0.25">
      <c r="A36" s="285" t="s">
        <v>66</v>
      </c>
    </row>
    <row r="37" spans="1:7" ht="15" x14ac:dyDescent="0.25">
      <c r="A37" s="285" t="s">
        <v>81</v>
      </c>
      <c r="B37">
        <v>629.70000000000005</v>
      </c>
      <c r="C37">
        <v>1407.6</v>
      </c>
      <c r="D37">
        <v>2822.6</v>
      </c>
      <c r="E37">
        <v>4124.8</v>
      </c>
      <c r="F37">
        <v>0</v>
      </c>
      <c r="G37">
        <v>0</v>
      </c>
    </row>
    <row r="38" spans="1:7" ht="15" x14ac:dyDescent="0.25">
      <c r="A38" s="285" t="s">
        <v>83</v>
      </c>
      <c r="B38">
        <v>55</v>
      </c>
      <c r="C38">
        <v>113.2</v>
      </c>
      <c r="D38">
        <v>460.6</v>
      </c>
      <c r="E38">
        <v>383.6</v>
      </c>
      <c r="F38">
        <v>0</v>
      </c>
      <c r="G38">
        <v>0</v>
      </c>
    </row>
    <row r="39" spans="1:7" ht="15" x14ac:dyDescent="0.25">
      <c r="A39" s="285" t="s">
        <v>85</v>
      </c>
      <c r="B39">
        <v>0</v>
      </c>
      <c r="C39">
        <v>0</v>
      </c>
      <c r="D39">
        <v>0</v>
      </c>
      <c r="E39">
        <v>3</v>
      </c>
      <c r="F39">
        <v>0</v>
      </c>
      <c r="G39">
        <v>0</v>
      </c>
    </row>
    <row r="40" spans="1:7" ht="15" x14ac:dyDescent="0.25">
      <c r="A40" s="285" t="s">
        <v>86</v>
      </c>
      <c r="B40">
        <v>0.6</v>
      </c>
      <c r="C40">
        <v>0</v>
      </c>
      <c r="D40">
        <v>1.7</v>
      </c>
      <c r="E40">
        <v>0.5</v>
      </c>
      <c r="F40">
        <v>0</v>
      </c>
      <c r="G40">
        <v>0</v>
      </c>
    </row>
    <row r="41" spans="1:7" ht="15" x14ac:dyDescent="0.25">
      <c r="A41" s="285" t="s">
        <v>87</v>
      </c>
      <c r="B41">
        <v>0.4</v>
      </c>
      <c r="C41">
        <v>0.6</v>
      </c>
      <c r="D41" t="s">
        <v>84</v>
      </c>
      <c r="E41">
        <v>1.2</v>
      </c>
      <c r="F41">
        <v>0</v>
      </c>
      <c r="G41">
        <v>0</v>
      </c>
    </row>
    <row r="42" spans="1:7" ht="15" x14ac:dyDescent="0.25">
      <c r="A42" s="285" t="s">
        <v>88</v>
      </c>
      <c r="B42">
        <v>234.3</v>
      </c>
      <c r="C42">
        <v>363.5</v>
      </c>
      <c r="D42">
        <v>510.9</v>
      </c>
      <c r="E42">
        <v>785.6</v>
      </c>
      <c r="F42">
        <v>0</v>
      </c>
      <c r="G42">
        <v>0</v>
      </c>
    </row>
    <row r="43" spans="1:7" ht="15" x14ac:dyDescent="0.25">
      <c r="A43" s="285" t="s">
        <v>90</v>
      </c>
      <c r="B43">
        <v>0</v>
      </c>
      <c r="C43">
        <v>17.5</v>
      </c>
      <c r="D43">
        <v>0</v>
      </c>
      <c r="E43">
        <v>45.3</v>
      </c>
      <c r="F43">
        <v>0</v>
      </c>
      <c r="G43">
        <v>0</v>
      </c>
    </row>
    <row r="44" spans="1:7" ht="15" x14ac:dyDescent="0.25">
      <c r="A44" s="285" t="s">
        <v>91</v>
      </c>
      <c r="B44">
        <v>51.8</v>
      </c>
      <c r="C44">
        <v>49.9</v>
      </c>
      <c r="D44">
        <v>230.5</v>
      </c>
      <c r="E44">
        <v>370.6</v>
      </c>
      <c r="F44">
        <v>0</v>
      </c>
      <c r="G44">
        <v>0</v>
      </c>
    </row>
    <row r="45" spans="1:7" ht="15" x14ac:dyDescent="0.25">
      <c r="A45" s="285" t="s">
        <v>92</v>
      </c>
      <c r="B45">
        <v>0</v>
      </c>
      <c r="C45">
        <v>0</v>
      </c>
      <c r="D45">
        <v>30.3</v>
      </c>
      <c r="E45">
        <v>40.6</v>
      </c>
      <c r="F45">
        <v>0</v>
      </c>
      <c r="G45">
        <v>0</v>
      </c>
    </row>
    <row r="46" spans="1:7" ht="15" x14ac:dyDescent="0.25">
      <c r="A46" s="285" t="s">
        <v>93</v>
      </c>
      <c r="B46">
        <v>50.7</v>
      </c>
      <c r="C46">
        <v>137.5</v>
      </c>
      <c r="D46">
        <v>120.4</v>
      </c>
      <c r="E46">
        <v>162.6</v>
      </c>
      <c r="F46">
        <v>0</v>
      </c>
      <c r="G46">
        <v>0</v>
      </c>
    </row>
    <row r="47" spans="1:7" ht="15" x14ac:dyDescent="0.25">
      <c r="A47" s="285" t="s">
        <v>94</v>
      </c>
      <c r="B47">
        <v>23.7</v>
      </c>
      <c r="C47">
        <v>8</v>
      </c>
      <c r="D47">
        <v>11.5</v>
      </c>
      <c r="E47">
        <v>22.7</v>
      </c>
      <c r="F47">
        <v>0</v>
      </c>
      <c r="G47">
        <v>0</v>
      </c>
    </row>
    <row r="48" spans="1:7" ht="15" x14ac:dyDescent="0.25">
      <c r="A48" s="285" t="s">
        <v>95</v>
      </c>
      <c r="B48">
        <v>0</v>
      </c>
      <c r="C48">
        <v>202</v>
      </c>
      <c r="D48">
        <v>585</v>
      </c>
      <c r="E48">
        <v>613.20000000000005</v>
      </c>
      <c r="F48">
        <v>0</v>
      </c>
      <c r="G48">
        <v>0</v>
      </c>
    </row>
    <row r="49" spans="1:7" ht="15" x14ac:dyDescent="0.25">
      <c r="A49" s="285" t="s">
        <v>96</v>
      </c>
      <c r="B49">
        <v>14.9</v>
      </c>
      <c r="C49">
        <v>26.5</v>
      </c>
      <c r="D49">
        <v>19</v>
      </c>
      <c r="E49">
        <v>22.1</v>
      </c>
      <c r="F49">
        <v>0</v>
      </c>
      <c r="G49">
        <v>0</v>
      </c>
    </row>
    <row r="50" spans="1:7" ht="15" x14ac:dyDescent="0.25">
      <c r="A50" s="285" t="s">
        <v>98</v>
      </c>
      <c r="B50">
        <v>0.2</v>
      </c>
      <c r="C50">
        <v>66</v>
      </c>
      <c r="D50">
        <v>132.6</v>
      </c>
      <c r="E50">
        <v>118.8</v>
      </c>
      <c r="F50">
        <v>0</v>
      </c>
      <c r="G50">
        <v>0</v>
      </c>
    </row>
    <row r="51" spans="1:7" ht="15" x14ac:dyDescent="0.25">
      <c r="A51" s="285" t="s">
        <v>99</v>
      </c>
      <c r="B51">
        <v>66.8</v>
      </c>
      <c r="C51">
        <v>1.9</v>
      </c>
      <c r="D51">
        <v>2.7</v>
      </c>
      <c r="E51">
        <v>18.7</v>
      </c>
      <c r="F51">
        <v>0</v>
      </c>
      <c r="G51">
        <v>0</v>
      </c>
    </row>
    <row r="52" spans="1:7" ht="15" x14ac:dyDescent="0.25">
      <c r="A52" s="285" t="s">
        <v>100</v>
      </c>
      <c r="B52">
        <v>53</v>
      </c>
      <c r="C52">
        <v>232.2</v>
      </c>
      <c r="D52">
        <v>508.5</v>
      </c>
      <c r="E52">
        <v>926.6</v>
      </c>
      <c r="F52">
        <v>0</v>
      </c>
      <c r="G52">
        <v>0</v>
      </c>
    </row>
    <row r="53" spans="1:7" ht="15" x14ac:dyDescent="0.25">
      <c r="A53" s="285" t="s">
        <v>101</v>
      </c>
      <c r="B53">
        <v>78.400000000000006</v>
      </c>
      <c r="C53">
        <v>188.8</v>
      </c>
      <c r="D53">
        <v>209.1</v>
      </c>
      <c r="E53">
        <v>609.9</v>
      </c>
      <c r="F53">
        <v>0</v>
      </c>
      <c r="G53">
        <v>0</v>
      </c>
    </row>
    <row r="54" spans="1:7" ht="15" x14ac:dyDescent="0.25">
      <c r="A54" s="285" t="s">
        <v>66</v>
      </c>
    </row>
    <row r="55" spans="1:7" ht="15" x14ac:dyDescent="0.25">
      <c r="A55" s="285" t="s">
        <v>102</v>
      </c>
      <c r="B55">
        <v>542.1</v>
      </c>
      <c r="C55">
        <v>550.4</v>
      </c>
      <c r="D55">
        <v>1805.3</v>
      </c>
      <c r="E55">
        <v>1728.4</v>
      </c>
      <c r="F55">
        <v>0</v>
      </c>
      <c r="G55">
        <v>0</v>
      </c>
    </row>
    <row r="56" spans="1:7" ht="15" x14ac:dyDescent="0.25">
      <c r="A56" s="285" t="s">
        <v>103</v>
      </c>
      <c r="B56">
        <v>0</v>
      </c>
      <c r="C56">
        <v>35</v>
      </c>
      <c r="D56">
        <v>64</v>
      </c>
      <c r="E56">
        <v>67.5</v>
      </c>
      <c r="F56">
        <v>0</v>
      </c>
      <c r="G56">
        <v>0</v>
      </c>
    </row>
    <row r="57" spans="1:7" ht="15" x14ac:dyDescent="0.25">
      <c r="A57" s="285" t="s">
        <v>104</v>
      </c>
      <c r="B57">
        <v>472</v>
      </c>
      <c r="C57">
        <v>485</v>
      </c>
      <c r="D57">
        <v>1563.3</v>
      </c>
      <c r="E57">
        <v>1417.3</v>
      </c>
      <c r="F57">
        <v>0</v>
      </c>
      <c r="G57">
        <v>0</v>
      </c>
    </row>
    <row r="58" spans="1:7" ht="15" x14ac:dyDescent="0.25">
      <c r="A58" s="285" t="s">
        <v>257</v>
      </c>
      <c r="B58">
        <v>0.1</v>
      </c>
      <c r="C58">
        <v>0</v>
      </c>
      <c r="D58">
        <v>0.1</v>
      </c>
      <c r="E58">
        <v>0</v>
      </c>
      <c r="F58">
        <v>0</v>
      </c>
      <c r="G58">
        <v>0</v>
      </c>
    </row>
    <row r="59" spans="1:7" ht="15" x14ac:dyDescent="0.25">
      <c r="A59" s="285" t="s">
        <v>105</v>
      </c>
      <c r="B59">
        <v>40</v>
      </c>
      <c r="C59">
        <v>0</v>
      </c>
      <c r="D59">
        <v>0</v>
      </c>
      <c r="E59">
        <v>0</v>
      </c>
      <c r="F59">
        <v>0</v>
      </c>
      <c r="G59">
        <v>0</v>
      </c>
    </row>
    <row r="60" spans="1:7" ht="15" x14ac:dyDescent="0.25">
      <c r="A60" s="285" t="s">
        <v>258</v>
      </c>
      <c r="B60">
        <v>0</v>
      </c>
      <c r="C60">
        <v>0.4</v>
      </c>
      <c r="D60">
        <v>0.1</v>
      </c>
      <c r="E60">
        <v>0</v>
      </c>
      <c r="F60">
        <v>0</v>
      </c>
      <c r="G60">
        <v>0</v>
      </c>
    </row>
    <row r="61" spans="1:7" ht="15" x14ac:dyDescent="0.25">
      <c r="A61" s="285" t="s">
        <v>318</v>
      </c>
      <c r="B61">
        <v>0</v>
      </c>
      <c r="C61">
        <v>0</v>
      </c>
      <c r="D61">
        <v>0</v>
      </c>
      <c r="E61">
        <v>52.7</v>
      </c>
      <c r="F61">
        <v>0</v>
      </c>
      <c r="G61">
        <v>0</v>
      </c>
    </row>
    <row r="62" spans="1:7" ht="15" x14ac:dyDescent="0.25">
      <c r="A62" s="285" t="s">
        <v>107</v>
      </c>
      <c r="B62">
        <v>30</v>
      </c>
      <c r="C62">
        <v>30</v>
      </c>
      <c r="D62">
        <v>177.8</v>
      </c>
      <c r="E62">
        <v>191</v>
      </c>
      <c r="F62">
        <v>0</v>
      </c>
      <c r="G62">
        <v>0</v>
      </c>
    </row>
    <row r="63" spans="1:7" ht="15" x14ac:dyDescent="0.25">
      <c r="A63" s="285" t="s">
        <v>66</v>
      </c>
    </row>
    <row r="64" spans="1:7" ht="15" x14ac:dyDescent="0.25">
      <c r="A64" s="285" t="s">
        <v>108</v>
      </c>
      <c r="B64">
        <v>1459.7</v>
      </c>
      <c r="C64">
        <v>1925.3</v>
      </c>
      <c r="D64">
        <v>2221.6999999999998</v>
      </c>
      <c r="E64">
        <v>2356.5</v>
      </c>
      <c r="F64">
        <v>0</v>
      </c>
      <c r="G64">
        <v>0</v>
      </c>
    </row>
    <row r="65" spans="1:7" ht="15" x14ac:dyDescent="0.25">
      <c r="A65" s="285" t="s">
        <v>109</v>
      </c>
      <c r="B65">
        <v>0</v>
      </c>
      <c r="C65">
        <v>4</v>
      </c>
      <c r="D65">
        <v>10.4</v>
      </c>
      <c r="E65">
        <v>7.2</v>
      </c>
      <c r="F65">
        <v>0</v>
      </c>
      <c r="G65">
        <v>0</v>
      </c>
    </row>
    <row r="66" spans="1:7" ht="15" x14ac:dyDescent="0.25">
      <c r="A66" s="285" t="s">
        <v>110</v>
      </c>
      <c r="B66">
        <v>0</v>
      </c>
      <c r="C66">
        <v>0</v>
      </c>
      <c r="D66">
        <v>0</v>
      </c>
      <c r="E66">
        <v>30.5</v>
      </c>
      <c r="F66">
        <v>0</v>
      </c>
      <c r="G66">
        <v>0</v>
      </c>
    </row>
    <row r="67" spans="1:7" ht="15" x14ac:dyDescent="0.25">
      <c r="A67" s="285" t="s">
        <v>111</v>
      </c>
      <c r="B67">
        <v>50.5</v>
      </c>
      <c r="C67">
        <v>83.3</v>
      </c>
      <c r="D67">
        <v>108</v>
      </c>
      <c r="E67">
        <v>104</v>
      </c>
      <c r="F67">
        <v>0</v>
      </c>
      <c r="G67">
        <v>0</v>
      </c>
    </row>
    <row r="68" spans="1:7" ht="15" x14ac:dyDescent="0.25">
      <c r="A68" s="285" t="s">
        <v>112</v>
      </c>
      <c r="B68">
        <v>5.4</v>
      </c>
      <c r="C68">
        <v>18.8</v>
      </c>
      <c r="D68">
        <v>32.4</v>
      </c>
      <c r="E68">
        <v>68.099999999999994</v>
      </c>
      <c r="F68">
        <v>0</v>
      </c>
      <c r="G68">
        <v>0</v>
      </c>
    </row>
    <row r="69" spans="1:7" ht="15" x14ac:dyDescent="0.25">
      <c r="A69" s="285" t="s">
        <v>259</v>
      </c>
      <c r="B69">
        <v>0</v>
      </c>
      <c r="C69">
        <v>9</v>
      </c>
      <c r="D69">
        <v>0</v>
      </c>
      <c r="E69">
        <v>0</v>
      </c>
      <c r="F69">
        <v>0</v>
      </c>
      <c r="G69">
        <v>0</v>
      </c>
    </row>
    <row r="70" spans="1:7" ht="15" x14ac:dyDescent="0.25">
      <c r="A70" s="285" t="s">
        <v>113</v>
      </c>
      <c r="B70">
        <v>32</v>
      </c>
      <c r="C70">
        <v>63</v>
      </c>
      <c r="D70">
        <v>125.7</v>
      </c>
      <c r="E70">
        <v>169</v>
      </c>
      <c r="F70">
        <v>0</v>
      </c>
      <c r="G70">
        <v>0</v>
      </c>
    </row>
    <row r="71" spans="1:7" ht="15" x14ac:dyDescent="0.25">
      <c r="A71" s="285" t="s">
        <v>114</v>
      </c>
      <c r="B71">
        <v>3.8</v>
      </c>
      <c r="C71">
        <v>12</v>
      </c>
      <c r="D71">
        <v>8.1</v>
      </c>
      <c r="E71">
        <v>7.2</v>
      </c>
      <c r="F71">
        <v>0</v>
      </c>
      <c r="G71">
        <v>0</v>
      </c>
    </row>
    <row r="72" spans="1:7" ht="15" x14ac:dyDescent="0.25">
      <c r="A72" s="285" t="s">
        <v>115</v>
      </c>
      <c r="B72">
        <v>5</v>
      </c>
      <c r="C72">
        <v>2.5</v>
      </c>
      <c r="D72">
        <v>12.2</v>
      </c>
      <c r="E72">
        <v>6.1</v>
      </c>
      <c r="F72">
        <v>0</v>
      </c>
      <c r="G72">
        <v>0</v>
      </c>
    </row>
    <row r="73" spans="1:7" ht="15" x14ac:dyDescent="0.25">
      <c r="A73" s="285" t="s">
        <v>116</v>
      </c>
      <c r="B73">
        <v>6.8</v>
      </c>
      <c r="C73">
        <v>1.9</v>
      </c>
      <c r="D73">
        <v>1.3</v>
      </c>
      <c r="E73">
        <v>3.8</v>
      </c>
      <c r="F73">
        <v>0</v>
      </c>
      <c r="G73">
        <v>0</v>
      </c>
    </row>
    <row r="74" spans="1:7" ht="15" x14ac:dyDescent="0.25">
      <c r="A74" s="285" t="s">
        <v>117</v>
      </c>
      <c r="B74">
        <v>1330.5</v>
      </c>
      <c r="C74">
        <v>1682.3</v>
      </c>
      <c r="D74">
        <v>1830.1</v>
      </c>
      <c r="E74">
        <v>1847.4</v>
      </c>
      <c r="F74">
        <v>0</v>
      </c>
      <c r="G74">
        <v>0</v>
      </c>
    </row>
    <row r="75" spans="1:7" ht="15" x14ac:dyDescent="0.25">
      <c r="A75" s="285" t="s">
        <v>331</v>
      </c>
      <c r="B75">
        <v>0</v>
      </c>
      <c r="C75">
        <v>0.5</v>
      </c>
      <c r="D75">
        <v>0</v>
      </c>
      <c r="E75">
        <v>0</v>
      </c>
      <c r="F75">
        <v>0</v>
      </c>
      <c r="G75">
        <v>0</v>
      </c>
    </row>
    <row r="76" spans="1:7" ht="15" x14ac:dyDescent="0.25">
      <c r="A76" s="285" t="s">
        <v>118</v>
      </c>
      <c r="B76">
        <v>11.6</v>
      </c>
      <c r="C76">
        <v>12.1</v>
      </c>
      <c r="D76">
        <v>11.5</v>
      </c>
      <c r="E76">
        <v>10</v>
      </c>
      <c r="F76">
        <v>0</v>
      </c>
      <c r="G76">
        <v>0</v>
      </c>
    </row>
    <row r="77" spans="1:7" ht="15" x14ac:dyDescent="0.25">
      <c r="A77" s="285" t="s">
        <v>119</v>
      </c>
      <c r="B77">
        <v>14</v>
      </c>
      <c r="C77">
        <v>36</v>
      </c>
      <c r="D77">
        <v>26.4</v>
      </c>
      <c r="E77">
        <v>98.1</v>
      </c>
      <c r="F77">
        <v>0</v>
      </c>
      <c r="G77">
        <v>0</v>
      </c>
    </row>
    <row r="78" spans="1:7" ht="15" x14ac:dyDescent="0.25">
      <c r="A78" s="285" t="s">
        <v>120</v>
      </c>
      <c r="B78" t="s">
        <v>84</v>
      </c>
      <c r="C78">
        <v>0</v>
      </c>
      <c r="D78">
        <v>0</v>
      </c>
      <c r="E78">
        <v>0</v>
      </c>
      <c r="F78">
        <v>0</v>
      </c>
      <c r="G78">
        <v>0</v>
      </c>
    </row>
    <row r="79" spans="1:7" ht="15" x14ac:dyDescent="0.25">
      <c r="A79" s="285" t="s">
        <v>121</v>
      </c>
      <c r="B79">
        <v>0</v>
      </c>
      <c r="C79">
        <v>0</v>
      </c>
      <c r="D79">
        <v>55.6</v>
      </c>
      <c r="E79">
        <v>5</v>
      </c>
      <c r="F79">
        <v>0</v>
      </c>
      <c r="G79">
        <v>0</v>
      </c>
    </row>
    <row r="80" spans="1:7" ht="15" x14ac:dyDescent="0.25">
      <c r="A80" s="285" t="s">
        <v>62</v>
      </c>
      <c r="B80" t="s">
        <v>63</v>
      </c>
      <c r="C80" t="s">
        <v>64</v>
      </c>
      <c r="D80" t="s">
        <v>63</v>
      </c>
      <c r="E80" t="s">
        <v>63</v>
      </c>
      <c r="F80" t="s">
        <v>63</v>
      </c>
      <c r="G80" t="s">
        <v>65</v>
      </c>
    </row>
    <row r="81" spans="1:7" ht="15" x14ac:dyDescent="0.25">
      <c r="A81" s="285" t="s">
        <v>122</v>
      </c>
      <c r="B81">
        <v>7467.2</v>
      </c>
      <c r="C81">
        <v>9998.4</v>
      </c>
      <c r="D81">
        <v>31633.7</v>
      </c>
      <c r="E81">
        <v>40911.699999999997</v>
      </c>
      <c r="F81">
        <v>74.099999999999994</v>
      </c>
      <c r="G81">
        <v>0</v>
      </c>
    </row>
    <row r="82" spans="1:7" ht="15" x14ac:dyDescent="0.25">
      <c r="A82" s="285" t="s">
        <v>123</v>
      </c>
      <c r="B82">
        <v>3336.5</v>
      </c>
      <c r="C82">
        <v>4562.7</v>
      </c>
      <c r="D82">
        <v>0</v>
      </c>
      <c r="E82">
        <v>0</v>
      </c>
      <c r="F82">
        <v>392</v>
      </c>
      <c r="G82">
        <v>0</v>
      </c>
    </row>
    <row r="83" spans="1:7" ht="15" x14ac:dyDescent="0.25">
      <c r="A83" s="285" t="s">
        <v>62</v>
      </c>
      <c r="B83" t="s">
        <v>63</v>
      </c>
      <c r="C83" t="s">
        <v>64</v>
      </c>
      <c r="D83" t="s">
        <v>63</v>
      </c>
      <c r="E83" t="s">
        <v>63</v>
      </c>
      <c r="F83" t="s">
        <v>63</v>
      </c>
      <c r="G83" t="s">
        <v>65</v>
      </c>
    </row>
    <row r="84" spans="1:7" ht="15" x14ac:dyDescent="0.25">
      <c r="A84" s="285" t="s">
        <v>124</v>
      </c>
      <c r="B84">
        <v>10803.7</v>
      </c>
      <c r="C84">
        <v>14561.1</v>
      </c>
      <c r="D84">
        <v>31633.7</v>
      </c>
      <c r="E84">
        <v>40911.699999999997</v>
      </c>
      <c r="F84">
        <v>466.1</v>
      </c>
      <c r="G84">
        <v>0</v>
      </c>
    </row>
    <row r="85" spans="1:7" ht="15" x14ac:dyDescent="0.25">
      <c r="A85" s="285" t="s">
        <v>125</v>
      </c>
      <c r="B85" t="s">
        <v>42</v>
      </c>
      <c r="C85" t="s">
        <v>42</v>
      </c>
      <c r="D85">
        <v>3</v>
      </c>
      <c r="E85">
        <v>6.1</v>
      </c>
      <c r="F85" t="s">
        <v>42</v>
      </c>
      <c r="G85" t="s">
        <v>42</v>
      </c>
    </row>
    <row r="86" spans="1:7" ht="15" x14ac:dyDescent="0.25">
      <c r="A86" s="285" t="s">
        <v>126</v>
      </c>
      <c r="B86">
        <v>0</v>
      </c>
      <c r="C86">
        <v>0</v>
      </c>
      <c r="D86" t="s">
        <v>42</v>
      </c>
      <c r="E86" t="s">
        <v>42</v>
      </c>
      <c r="F86">
        <v>0</v>
      </c>
      <c r="G86">
        <v>0</v>
      </c>
    </row>
    <row r="87" spans="1:7" ht="15" x14ac:dyDescent="0.25">
      <c r="A87" s="285" t="s">
        <v>62</v>
      </c>
      <c r="B87" t="s">
        <v>63</v>
      </c>
      <c r="C87" t="s">
        <v>64</v>
      </c>
      <c r="D87" t="s">
        <v>63</v>
      </c>
      <c r="E87" t="s">
        <v>63</v>
      </c>
      <c r="F87" t="s">
        <v>63</v>
      </c>
      <c r="G87" t="s">
        <v>65</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A32B-DCE7-402F-9308-9E1D218B9C5A}">
  <dimension ref="A1:G87"/>
  <sheetViews>
    <sheetView topLeftCell="A7" workbookViewId="0">
      <selection activeCell="B7" sqref="B7"/>
    </sheetView>
  </sheetViews>
  <sheetFormatPr defaultRowHeight="13.2" x14ac:dyDescent="0.25"/>
  <cols>
    <col min="1" max="1" width="24" customWidth="1"/>
    <col min="2" max="2" width="12.6640625" customWidth="1"/>
    <col min="3" max="3" width="12.109375" customWidth="1"/>
    <col min="4" max="4" width="11.5546875" customWidth="1"/>
    <col min="5" max="5" width="14.33203125" customWidth="1"/>
    <col min="6" max="6" width="12" customWidth="1"/>
    <col min="7" max="7" width="10.109375" customWidth="1"/>
  </cols>
  <sheetData>
    <row r="1" spans="1:7" ht="15" x14ac:dyDescent="0.25">
      <c r="A1" s="285" t="s">
        <v>47</v>
      </c>
    </row>
    <row r="2" spans="1:7" ht="15" x14ac:dyDescent="0.25">
      <c r="A2" s="285" t="s">
        <v>48</v>
      </c>
    </row>
    <row r="3" spans="1:7" ht="15" x14ac:dyDescent="0.25">
      <c r="A3" s="285" t="s">
        <v>362</v>
      </c>
    </row>
    <row r="4" spans="1:7" ht="15" x14ac:dyDescent="0.25">
      <c r="A4" s="285" t="s">
        <v>50</v>
      </c>
    </row>
    <row r="5" spans="1:7" ht="15" x14ac:dyDescent="0.25">
      <c r="A5" s="285" t="s">
        <v>51</v>
      </c>
    </row>
    <row r="6" spans="1:7" ht="15" x14ac:dyDescent="0.25">
      <c r="A6" s="285" t="s">
        <v>52</v>
      </c>
    </row>
    <row r="7" spans="1:7" ht="15" x14ac:dyDescent="0.25">
      <c r="B7" s="285" t="s">
        <v>53</v>
      </c>
      <c r="D7" s="285"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82</v>
      </c>
      <c r="C12">
        <v>107.5</v>
      </c>
      <c r="D12">
        <v>2785.9</v>
      </c>
      <c r="E12">
        <v>2490.1999999999998</v>
      </c>
      <c r="F12">
        <v>0</v>
      </c>
      <c r="G12">
        <v>0</v>
      </c>
    </row>
    <row r="13" spans="1:7" ht="15" x14ac:dyDescent="0.25">
      <c r="A13" s="285" t="s">
        <v>253</v>
      </c>
      <c r="B13">
        <v>0</v>
      </c>
      <c r="C13">
        <v>0</v>
      </c>
      <c r="D13">
        <v>11.3</v>
      </c>
      <c r="E13">
        <v>0</v>
      </c>
      <c r="F13">
        <v>0</v>
      </c>
      <c r="G13">
        <v>0</v>
      </c>
    </row>
    <row r="14" spans="1:7" ht="15" x14ac:dyDescent="0.25">
      <c r="A14" s="285" t="s">
        <v>254</v>
      </c>
      <c r="B14" s="52">
        <v>0</v>
      </c>
      <c r="C14">
        <v>0</v>
      </c>
      <c r="D14">
        <v>23.6</v>
      </c>
      <c r="E14">
        <v>121.5</v>
      </c>
      <c r="F14">
        <v>0</v>
      </c>
      <c r="G14">
        <v>0</v>
      </c>
    </row>
    <row r="15" spans="1:7" ht="15" x14ac:dyDescent="0.25">
      <c r="A15" s="285" t="s">
        <v>68</v>
      </c>
      <c r="B15">
        <v>0</v>
      </c>
      <c r="C15">
        <v>0</v>
      </c>
      <c r="D15">
        <v>594.5</v>
      </c>
      <c r="E15">
        <v>567.20000000000005</v>
      </c>
      <c r="F15">
        <v>0</v>
      </c>
      <c r="G15">
        <v>0</v>
      </c>
    </row>
    <row r="16" spans="1:7" ht="15" x14ac:dyDescent="0.25">
      <c r="A16" s="285" t="s">
        <v>69</v>
      </c>
      <c r="B16">
        <v>0</v>
      </c>
      <c r="C16">
        <v>35</v>
      </c>
      <c r="D16">
        <v>39.1</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172.8</v>
      </c>
      <c r="E18">
        <v>103.9</v>
      </c>
      <c r="F18">
        <v>0</v>
      </c>
      <c r="G18">
        <v>0</v>
      </c>
    </row>
    <row r="19" spans="1:7" ht="15" x14ac:dyDescent="0.25">
      <c r="A19" s="285" t="s">
        <v>71</v>
      </c>
      <c r="B19">
        <v>0</v>
      </c>
      <c r="C19">
        <v>0</v>
      </c>
      <c r="D19">
        <v>764.3</v>
      </c>
      <c r="E19">
        <v>657.1</v>
      </c>
      <c r="F19">
        <v>0</v>
      </c>
      <c r="G19">
        <v>0</v>
      </c>
    </row>
    <row r="20" spans="1:7" ht="15" x14ac:dyDescent="0.25">
      <c r="A20" s="285" t="s">
        <v>72</v>
      </c>
      <c r="B20">
        <v>40</v>
      </c>
      <c r="C20">
        <v>0</v>
      </c>
      <c r="D20">
        <v>186.8</v>
      </c>
      <c r="E20">
        <v>321.3</v>
      </c>
      <c r="F20">
        <v>0</v>
      </c>
      <c r="G20">
        <v>0</v>
      </c>
    </row>
    <row r="21" spans="1:7" ht="15" x14ac:dyDescent="0.25">
      <c r="A21" s="285" t="s">
        <v>256</v>
      </c>
      <c r="B21">
        <v>0</v>
      </c>
      <c r="C21">
        <v>0</v>
      </c>
      <c r="D21">
        <v>35</v>
      </c>
      <c r="E21">
        <v>0</v>
      </c>
      <c r="F21">
        <v>0</v>
      </c>
      <c r="G21">
        <v>0</v>
      </c>
    </row>
    <row r="22" spans="1:7" ht="15" x14ac:dyDescent="0.25">
      <c r="A22" s="285" t="s">
        <v>73</v>
      </c>
      <c r="B22">
        <v>42</v>
      </c>
      <c r="C22">
        <v>0</v>
      </c>
      <c r="D22">
        <v>826.4</v>
      </c>
      <c r="E22">
        <v>588.1</v>
      </c>
      <c r="F22">
        <v>0</v>
      </c>
      <c r="G22">
        <v>0</v>
      </c>
    </row>
    <row r="23" spans="1:7" ht="15" x14ac:dyDescent="0.25">
      <c r="A23" s="285" t="s">
        <v>74</v>
      </c>
      <c r="B23">
        <v>0</v>
      </c>
      <c r="C23">
        <v>0</v>
      </c>
      <c r="D23">
        <v>132</v>
      </c>
      <c r="E23">
        <v>103.9</v>
      </c>
      <c r="F23">
        <v>0</v>
      </c>
      <c r="G23">
        <v>0</v>
      </c>
    </row>
    <row r="24" spans="1:7" ht="15" x14ac:dyDescent="0.25">
      <c r="A24" s="285" t="s">
        <v>66</v>
      </c>
    </row>
    <row r="25" spans="1:7" ht="15" x14ac:dyDescent="0.25">
      <c r="A25" s="285" t="s">
        <v>75</v>
      </c>
      <c r="B25">
        <v>42</v>
      </c>
      <c r="C25">
        <v>0</v>
      </c>
      <c r="D25">
        <v>392.3</v>
      </c>
      <c r="E25">
        <v>0</v>
      </c>
      <c r="F25">
        <v>0</v>
      </c>
      <c r="G25">
        <v>0</v>
      </c>
    </row>
    <row r="26" spans="1:7" ht="15" x14ac:dyDescent="0.25">
      <c r="A26" s="285" t="s">
        <v>77</v>
      </c>
      <c r="B26">
        <v>42</v>
      </c>
      <c r="C26">
        <v>0</v>
      </c>
      <c r="D26">
        <v>392.3</v>
      </c>
      <c r="E26">
        <v>0</v>
      </c>
      <c r="F26">
        <v>0</v>
      </c>
      <c r="G26">
        <v>0</v>
      </c>
    </row>
    <row r="27" spans="1:7" ht="15" x14ac:dyDescent="0.25">
      <c r="A27" s="285" t="s">
        <v>66</v>
      </c>
    </row>
    <row r="28" spans="1:7" ht="15" x14ac:dyDescent="0.25">
      <c r="A28" s="285" t="s">
        <v>167</v>
      </c>
      <c r="B28">
        <v>0</v>
      </c>
      <c r="C28">
        <v>0</v>
      </c>
      <c r="D28">
        <v>11.1</v>
      </c>
      <c r="E28">
        <v>0</v>
      </c>
      <c r="F28">
        <v>0</v>
      </c>
      <c r="G28">
        <v>0</v>
      </c>
    </row>
    <row r="29" spans="1:7" ht="15" x14ac:dyDescent="0.25">
      <c r="A29" s="285" t="s">
        <v>168</v>
      </c>
      <c r="B29">
        <v>0</v>
      </c>
      <c r="C29">
        <v>0</v>
      </c>
      <c r="D29">
        <v>11.1</v>
      </c>
      <c r="E29">
        <v>0</v>
      </c>
      <c r="F29">
        <v>0</v>
      </c>
      <c r="G29">
        <v>0</v>
      </c>
    </row>
    <row r="30" spans="1:7" ht="15" x14ac:dyDescent="0.25">
      <c r="A30" s="285" t="s">
        <v>66</v>
      </c>
    </row>
    <row r="31" spans="1:7" ht="15" x14ac:dyDescent="0.25">
      <c r="A31" s="285" t="s">
        <v>78</v>
      </c>
      <c r="B31">
        <v>454.2</v>
      </c>
      <c r="C31">
        <v>424.7</v>
      </c>
      <c r="D31">
        <v>821.7</v>
      </c>
      <c r="E31">
        <v>798.1</v>
      </c>
      <c r="F31">
        <v>11.1</v>
      </c>
      <c r="G31">
        <v>0</v>
      </c>
    </row>
    <row r="32" spans="1:7" ht="15" x14ac:dyDescent="0.25">
      <c r="A32" s="285" t="s">
        <v>66</v>
      </c>
    </row>
    <row r="33" spans="1:7" ht="15" x14ac:dyDescent="0.25">
      <c r="A33" s="285" t="s">
        <v>79</v>
      </c>
      <c r="B33">
        <v>282.8</v>
      </c>
      <c r="C33">
        <v>505.9</v>
      </c>
      <c r="D33">
        <v>608.79999999999995</v>
      </c>
      <c r="E33">
        <v>672.9</v>
      </c>
      <c r="F33">
        <v>0</v>
      </c>
      <c r="G33">
        <v>0</v>
      </c>
    </row>
    <row r="34" spans="1:7" ht="15" x14ac:dyDescent="0.25">
      <c r="A34" s="285" t="s">
        <v>66</v>
      </c>
    </row>
    <row r="35" spans="1:7" ht="15" x14ac:dyDescent="0.25">
      <c r="A35" s="285" t="s">
        <v>80</v>
      </c>
      <c r="B35">
        <v>4247.3</v>
      </c>
      <c r="C35">
        <v>5529.8</v>
      </c>
      <c r="D35">
        <v>19537.400000000001</v>
      </c>
      <c r="E35">
        <v>27182.3</v>
      </c>
      <c r="F35">
        <v>0</v>
      </c>
      <c r="G35">
        <v>0</v>
      </c>
    </row>
    <row r="36" spans="1:7" ht="15" x14ac:dyDescent="0.25">
      <c r="A36" s="285" t="s">
        <v>66</v>
      </c>
    </row>
    <row r="37" spans="1:7" ht="15" x14ac:dyDescent="0.25">
      <c r="A37" s="285" t="s">
        <v>81</v>
      </c>
      <c r="B37">
        <v>679.6</v>
      </c>
      <c r="C37">
        <v>1474.9</v>
      </c>
      <c r="D37">
        <v>2672.8</v>
      </c>
      <c r="E37">
        <v>3857.5</v>
      </c>
      <c r="F37">
        <v>0</v>
      </c>
      <c r="G37">
        <v>0</v>
      </c>
    </row>
    <row r="38" spans="1:7" ht="15" x14ac:dyDescent="0.25">
      <c r="A38" s="285" t="s">
        <v>83</v>
      </c>
      <c r="B38">
        <v>55</v>
      </c>
      <c r="C38">
        <v>114.6</v>
      </c>
      <c r="D38">
        <v>403.1</v>
      </c>
      <c r="E38">
        <v>382.2</v>
      </c>
      <c r="F38">
        <v>0</v>
      </c>
      <c r="G38">
        <v>0</v>
      </c>
    </row>
    <row r="39" spans="1:7" ht="15" x14ac:dyDescent="0.25">
      <c r="A39" s="285" t="s">
        <v>85</v>
      </c>
      <c r="B39">
        <v>0</v>
      </c>
      <c r="C39">
        <v>0</v>
      </c>
      <c r="D39">
        <v>0</v>
      </c>
      <c r="E39">
        <v>3</v>
      </c>
      <c r="F39">
        <v>0</v>
      </c>
      <c r="G39">
        <v>0</v>
      </c>
    </row>
    <row r="40" spans="1:7" ht="15" x14ac:dyDescent="0.25">
      <c r="A40" s="285" t="s">
        <v>86</v>
      </c>
      <c r="B40">
        <v>1</v>
      </c>
      <c r="C40">
        <v>0</v>
      </c>
      <c r="D40">
        <v>1.2</v>
      </c>
      <c r="E40">
        <v>0.5</v>
      </c>
      <c r="F40">
        <v>0</v>
      </c>
      <c r="G40">
        <v>0</v>
      </c>
    </row>
    <row r="41" spans="1:7" ht="15" x14ac:dyDescent="0.25">
      <c r="A41" s="285" t="s">
        <v>87</v>
      </c>
      <c r="B41">
        <v>0.4</v>
      </c>
      <c r="C41">
        <v>0.6</v>
      </c>
      <c r="D41">
        <v>0</v>
      </c>
      <c r="E41">
        <v>1.2</v>
      </c>
      <c r="F41">
        <v>0</v>
      </c>
      <c r="G41">
        <v>0</v>
      </c>
    </row>
    <row r="42" spans="1:7" ht="15" x14ac:dyDescent="0.25">
      <c r="A42" s="285" t="s">
        <v>88</v>
      </c>
      <c r="B42">
        <v>209.6</v>
      </c>
      <c r="C42">
        <v>360.4</v>
      </c>
      <c r="D42">
        <v>501.7</v>
      </c>
      <c r="E42">
        <v>774.2</v>
      </c>
      <c r="F42">
        <v>0</v>
      </c>
      <c r="G42">
        <v>0</v>
      </c>
    </row>
    <row r="43" spans="1:7" ht="15" x14ac:dyDescent="0.25">
      <c r="A43" s="285" t="s">
        <v>90</v>
      </c>
      <c r="B43">
        <v>0</v>
      </c>
      <c r="C43">
        <v>35</v>
      </c>
      <c r="D43">
        <v>0</v>
      </c>
      <c r="E43">
        <v>27.3</v>
      </c>
      <c r="F43">
        <v>0</v>
      </c>
      <c r="G43">
        <v>0</v>
      </c>
    </row>
    <row r="44" spans="1:7" ht="15" x14ac:dyDescent="0.25">
      <c r="A44" s="285" t="s">
        <v>91</v>
      </c>
      <c r="B44">
        <v>51.8</v>
      </c>
      <c r="C44">
        <v>50.2</v>
      </c>
      <c r="D44">
        <v>230.5</v>
      </c>
      <c r="E44">
        <v>305.8</v>
      </c>
      <c r="F44">
        <v>0</v>
      </c>
      <c r="G44">
        <v>0</v>
      </c>
    </row>
    <row r="45" spans="1:7" ht="15" x14ac:dyDescent="0.25">
      <c r="A45" s="285" t="s">
        <v>92</v>
      </c>
      <c r="B45">
        <v>0</v>
      </c>
      <c r="C45">
        <v>0</v>
      </c>
      <c r="D45">
        <v>30.3</v>
      </c>
      <c r="E45">
        <v>40.6</v>
      </c>
      <c r="F45">
        <v>0</v>
      </c>
      <c r="G45">
        <v>0</v>
      </c>
    </row>
    <row r="46" spans="1:7" ht="15" x14ac:dyDescent="0.25">
      <c r="A46" s="285" t="s">
        <v>93</v>
      </c>
      <c r="B46">
        <v>51.1</v>
      </c>
      <c r="C46">
        <v>131.69999999999999</v>
      </c>
      <c r="D46">
        <v>119.7</v>
      </c>
      <c r="E46">
        <v>158.69999999999999</v>
      </c>
      <c r="F46">
        <v>0</v>
      </c>
      <c r="G46">
        <v>0</v>
      </c>
    </row>
    <row r="47" spans="1:7" ht="15" x14ac:dyDescent="0.25">
      <c r="A47" s="285" t="s">
        <v>94</v>
      </c>
      <c r="B47">
        <v>24.8</v>
      </c>
      <c r="C47">
        <v>8.1</v>
      </c>
      <c r="D47">
        <v>10.5</v>
      </c>
      <c r="E47">
        <v>22.6</v>
      </c>
      <c r="F47">
        <v>0</v>
      </c>
      <c r="G47">
        <v>0</v>
      </c>
    </row>
    <row r="48" spans="1:7" ht="15" x14ac:dyDescent="0.25">
      <c r="A48" s="285" t="s">
        <v>95</v>
      </c>
      <c r="B48">
        <v>66</v>
      </c>
      <c r="C48">
        <v>191</v>
      </c>
      <c r="D48">
        <v>516.29999999999995</v>
      </c>
      <c r="E48">
        <v>554.1</v>
      </c>
      <c r="F48">
        <v>0</v>
      </c>
      <c r="G48">
        <v>0</v>
      </c>
    </row>
    <row r="49" spans="1:7" ht="15" x14ac:dyDescent="0.25">
      <c r="A49" s="285" t="s">
        <v>96</v>
      </c>
      <c r="B49">
        <v>15.5</v>
      </c>
      <c r="C49">
        <v>14.9</v>
      </c>
      <c r="D49">
        <v>18.3</v>
      </c>
      <c r="E49">
        <v>21.8</v>
      </c>
      <c r="F49">
        <v>0</v>
      </c>
      <c r="G49">
        <v>0</v>
      </c>
    </row>
    <row r="50" spans="1:7" ht="15" x14ac:dyDescent="0.25">
      <c r="A50" s="285" t="s">
        <v>98</v>
      </c>
      <c r="B50">
        <v>0.2</v>
      </c>
      <c r="C50">
        <v>66</v>
      </c>
      <c r="D50">
        <v>132.6</v>
      </c>
      <c r="E50">
        <v>118.8</v>
      </c>
      <c r="F50">
        <v>0</v>
      </c>
      <c r="G50">
        <v>0</v>
      </c>
    </row>
    <row r="51" spans="1:7" ht="15" x14ac:dyDescent="0.25">
      <c r="A51" s="285" t="s">
        <v>99</v>
      </c>
      <c r="B51">
        <v>66.8</v>
      </c>
      <c r="C51">
        <v>1.6</v>
      </c>
      <c r="D51">
        <v>2.7</v>
      </c>
      <c r="E51">
        <v>18.7</v>
      </c>
      <c r="F51">
        <v>0</v>
      </c>
      <c r="G51">
        <v>0</v>
      </c>
    </row>
    <row r="52" spans="1:7" ht="15" x14ac:dyDescent="0.25">
      <c r="A52" s="285" t="s">
        <v>100</v>
      </c>
      <c r="B52">
        <v>54</v>
      </c>
      <c r="C52">
        <v>235.2</v>
      </c>
      <c r="D52">
        <v>504.3</v>
      </c>
      <c r="E52">
        <v>908</v>
      </c>
      <c r="F52">
        <v>0</v>
      </c>
      <c r="G52">
        <v>0</v>
      </c>
    </row>
    <row r="53" spans="1:7" ht="15" x14ac:dyDescent="0.25">
      <c r="A53" s="285" t="s">
        <v>101</v>
      </c>
      <c r="B53">
        <v>83.4</v>
      </c>
      <c r="C53">
        <v>265.8</v>
      </c>
      <c r="D53">
        <v>201.7</v>
      </c>
      <c r="E53">
        <v>520.20000000000005</v>
      </c>
      <c r="F53">
        <v>0</v>
      </c>
      <c r="G53">
        <v>0</v>
      </c>
    </row>
    <row r="54" spans="1:7" ht="15" x14ac:dyDescent="0.25">
      <c r="A54" s="285" t="s">
        <v>66</v>
      </c>
    </row>
    <row r="55" spans="1:7" ht="15" x14ac:dyDescent="0.25">
      <c r="A55" s="285" t="s">
        <v>102</v>
      </c>
      <c r="B55">
        <v>473.1</v>
      </c>
      <c r="C55">
        <v>548.4</v>
      </c>
      <c r="D55">
        <v>1698.5</v>
      </c>
      <c r="E55">
        <v>1651.8</v>
      </c>
      <c r="F55">
        <v>0</v>
      </c>
      <c r="G55">
        <v>0</v>
      </c>
    </row>
    <row r="56" spans="1:7" ht="15" x14ac:dyDescent="0.25">
      <c r="A56" s="285" t="s">
        <v>103</v>
      </c>
      <c r="B56">
        <v>0</v>
      </c>
      <c r="C56">
        <v>35</v>
      </c>
      <c r="D56">
        <v>64</v>
      </c>
      <c r="E56">
        <v>67.5</v>
      </c>
      <c r="F56">
        <v>0</v>
      </c>
      <c r="G56">
        <v>0</v>
      </c>
    </row>
    <row r="57" spans="1:7" ht="15" x14ac:dyDescent="0.25">
      <c r="A57" s="285" t="s">
        <v>104</v>
      </c>
      <c r="B57">
        <v>403</v>
      </c>
      <c r="C57">
        <v>483</v>
      </c>
      <c r="D57">
        <v>1456.5</v>
      </c>
      <c r="E57">
        <v>1367.7</v>
      </c>
      <c r="F57">
        <v>0</v>
      </c>
      <c r="G57">
        <v>0</v>
      </c>
    </row>
    <row r="58" spans="1:7" ht="15" x14ac:dyDescent="0.25">
      <c r="A58" s="285" t="s">
        <v>257</v>
      </c>
      <c r="B58">
        <v>0.1</v>
      </c>
      <c r="C58">
        <v>0</v>
      </c>
      <c r="D58">
        <v>0.1</v>
      </c>
      <c r="E58">
        <v>0</v>
      </c>
      <c r="F58">
        <v>0</v>
      </c>
      <c r="G58">
        <v>0</v>
      </c>
    </row>
    <row r="59" spans="1:7" ht="15" x14ac:dyDescent="0.25">
      <c r="A59" s="285" t="s">
        <v>105</v>
      </c>
      <c r="B59">
        <v>40</v>
      </c>
      <c r="C59">
        <v>0</v>
      </c>
      <c r="D59">
        <v>0</v>
      </c>
      <c r="E59">
        <v>0</v>
      </c>
      <c r="F59">
        <v>0</v>
      </c>
      <c r="G59">
        <v>0</v>
      </c>
    </row>
    <row r="60" spans="1:7" ht="15" x14ac:dyDescent="0.25">
      <c r="A60" s="285" t="s">
        <v>258</v>
      </c>
      <c r="B60">
        <v>0</v>
      </c>
      <c r="C60">
        <v>0.4</v>
      </c>
      <c r="D60">
        <v>0.1</v>
      </c>
      <c r="E60">
        <v>0</v>
      </c>
      <c r="F60">
        <v>0</v>
      </c>
      <c r="G60">
        <v>0</v>
      </c>
    </row>
    <row r="61" spans="1:7" ht="15" x14ac:dyDescent="0.25">
      <c r="A61" s="285" t="s">
        <v>318</v>
      </c>
      <c r="B61">
        <v>0</v>
      </c>
      <c r="C61">
        <v>0</v>
      </c>
      <c r="D61">
        <v>0</v>
      </c>
      <c r="E61">
        <v>52.7</v>
      </c>
      <c r="F61">
        <v>0</v>
      </c>
      <c r="G61">
        <v>0</v>
      </c>
    </row>
    <row r="62" spans="1:7" ht="15" x14ac:dyDescent="0.25">
      <c r="A62" s="285" t="s">
        <v>107</v>
      </c>
      <c r="B62">
        <v>30</v>
      </c>
      <c r="C62">
        <v>30</v>
      </c>
      <c r="D62">
        <v>177.8</v>
      </c>
      <c r="E62">
        <v>164</v>
      </c>
      <c r="F62">
        <v>0</v>
      </c>
      <c r="G62">
        <v>0</v>
      </c>
    </row>
    <row r="63" spans="1:7" ht="15" x14ac:dyDescent="0.25">
      <c r="A63" s="285" t="s">
        <v>66</v>
      </c>
    </row>
    <row r="64" spans="1:7" ht="15" x14ac:dyDescent="0.25">
      <c r="A64" s="285" t="s">
        <v>108</v>
      </c>
      <c r="B64">
        <v>1381.8</v>
      </c>
      <c r="C64">
        <v>1952.8</v>
      </c>
      <c r="D64">
        <v>2085.1</v>
      </c>
      <c r="E64">
        <v>2218.9</v>
      </c>
      <c r="F64">
        <v>0</v>
      </c>
      <c r="G64">
        <v>0</v>
      </c>
    </row>
    <row r="65" spans="1:7" ht="15" x14ac:dyDescent="0.25">
      <c r="A65" s="285" t="s">
        <v>109</v>
      </c>
      <c r="B65">
        <v>3.5</v>
      </c>
      <c r="C65">
        <v>4</v>
      </c>
      <c r="D65">
        <v>7</v>
      </c>
      <c r="E65">
        <v>7.2</v>
      </c>
      <c r="F65">
        <v>0</v>
      </c>
      <c r="G65">
        <v>0</v>
      </c>
    </row>
    <row r="66" spans="1:7" ht="15" x14ac:dyDescent="0.25">
      <c r="A66" s="285" t="s">
        <v>110</v>
      </c>
      <c r="B66">
        <v>0</v>
      </c>
      <c r="C66">
        <v>0</v>
      </c>
      <c r="D66">
        <v>0</v>
      </c>
      <c r="E66">
        <v>30.5</v>
      </c>
      <c r="F66">
        <v>0</v>
      </c>
      <c r="G66">
        <v>0</v>
      </c>
    </row>
    <row r="67" spans="1:7" ht="15" x14ac:dyDescent="0.25">
      <c r="A67" s="285" t="s">
        <v>111</v>
      </c>
      <c r="B67">
        <v>50.5</v>
      </c>
      <c r="C67">
        <v>98.1</v>
      </c>
      <c r="D67">
        <v>91.5</v>
      </c>
      <c r="E67">
        <v>87.2</v>
      </c>
      <c r="F67">
        <v>0</v>
      </c>
      <c r="G67">
        <v>0</v>
      </c>
    </row>
    <row r="68" spans="1:7" ht="15" x14ac:dyDescent="0.25">
      <c r="A68" s="285" t="s">
        <v>112</v>
      </c>
      <c r="B68">
        <v>4.2</v>
      </c>
      <c r="C68">
        <v>20.100000000000001</v>
      </c>
      <c r="D68">
        <v>30.8</v>
      </c>
      <c r="E68">
        <v>66.900000000000006</v>
      </c>
      <c r="F68">
        <v>0</v>
      </c>
      <c r="G68">
        <v>0</v>
      </c>
    </row>
    <row r="69" spans="1:7" ht="15" x14ac:dyDescent="0.25">
      <c r="A69" s="285" t="s">
        <v>259</v>
      </c>
      <c r="B69">
        <v>0</v>
      </c>
      <c r="C69">
        <v>9</v>
      </c>
      <c r="D69">
        <v>0</v>
      </c>
      <c r="E69">
        <v>0</v>
      </c>
      <c r="F69">
        <v>0</v>
      </c>
      <c r="G69">
        <v>0</v>
      </c>
    </row>
    <row r="70" spans="1:7" ht="15" x14ac:dyDescent="0.25">
      <c r="A70" s="285" t="s">
        <v>113</v>
      </c>
      <c r="B70">
        <v>32</v>
      </c>
      <c r="C70">
        <v>63</v>
      </c>
      <c r="D70">
        <v>118.4</v>
      </c>
      <c r="E70">
        <v>159</v>
      </c>
      <c r="F70">
        <v>0</v>
      </c>
      <c r="G70">
        <v>0</v>
      </c>
    </row>
    <row r="71" spans="1:7" ht="15" x14ac:dyDescent="0.25">
      <c r="A71" s="285" t="s">
        <v>114</v>
      </c>
      <c r="B71">
        <v>3.8</v>
      </c>
      <c r="C71">
        <v>12</v>
      </c>
      <c r="D71">
        <v>8.1</v>
      </c>
      <c r="E71">
        <v>7.2</v>
      </c>
      <c r="F71">
        <v>0</v>
      </c>
      <c r="G71">
        <v>0</v>
      </c>
    </row>
    <row r="72" spans="1:7" ht="15" x14ac:dyDescent="0.25">
      <c r="A72" s="285" t="s">
        <v>115</v>
      </c>
      <c r="B72">
        <v>5</v>
      </c>
      <c r="C72">
        <v>2.5</v>
      </c>
      <c r="D72">
        <v>12.2</v>
      </c>
      <c r="E72">
        <v>6.1</v>
      </c>
      <c r="F72">
        <v>0</v>
      </c>
      <c r="G72">
        <v>0</v>
      </c>
    </row>
    <row r="73" spans="1:7" ht="15" x14ac:dyDescent="0.25">
      <c r="A73" s="285" t="s">
        <v>116</v>
      </c>
      <c r="B73">
        <v>6.8</v>
      </c>
      <c r="C73">
        <v>1.9</v>
      </c>
      <c r="D73">
        <v>1.3</v>
      </c>
      <c r="E73">
        <v>3.8</v>
      </c>
      <c r="F73">
        <v>0</v>
      </c>
      <c r="G73">
        <v>0</v>
      </c>
    </row>
    <row r="74" spans="1:7" ht="15" x14ac:dyDescent="0.25">
      <c r="A74" s="285" t="s">
        <v>117</v>
      </c>
      <c r="B74">
        <v>1250.4000000000001</v>
      </c>
      <c r="C74">
        <v>1693.8</v>
      </c>
      <c r="D74">
        <v>1722.4</v>
      </c>
      <c r="E74">
        <v>1737.9</v>
      </c>
      <c r="F74">
        <v>0</v>
      </c>
      <c r="G74">
        <v>0</v>
      </c>
    </row>
    <row r="75" spans="1:7" ht="15" x14ac:dyDescent="0.25">
      <c r="A75" s="285" t="s">
        <v>331</v>
      </c>
      <c r="B75">
        <v>0</v>
      </c>
      <c r="C75">
        <v>0.5</v>
      </c>
      <c r="D75">
        <v>0</v>
      </c>
      <c r="E75">
        <v>0</v>
      </c>
      <c r="F75">
        <v>0</v>
      </c>
      <c r="G75">
        <v>0</v>
      </c>
    </row>
    <row r="76" spans="1:7" ht="15" x14ac:dyDescent="0.25">
      <c r="A76" s="285" t="s">
        <v>118</v>
      </c>
      <c r="B76">
        <v>11.6</v>
      </c>
      <c r="C76">
        <v>12.1</v>
      </c>
      <c r="D76">
        <v>11.5</v>
      </c>
      <c r="E76">
        <v>10</v>
      </c>
      <c r="F76">
        <v>0</v>
      </c>
      <c r="G76">
        <v>0</v>
      </c>
    </row>
    <row r="77" spans="1:7" ht="15" x14ac:dyDescent="0.25">
      <c r="A77" s="285" t="s">
        <v>119</v>
      </c>
      <c r="B77">
        <v>14</v>
      </c>
      <c r="C77">
        <v>36</v>
      </c>
      <c r="D77">
        <v>26.4</v>
      </c>
      <c r="E77">
        <v>98.1</v>
      </c>
      <c r="F77">
        <v>0</v>
      </c>
      <c r="G77">
        <v>0</v>
      </c>
    </row>
    <row r="78" spans="1:7" ht="15" x14ac:dyDescent="0.25">
      <c r="A78" s="285" t="s">
        <v>120</v>
      </c>
      <c r="B78" t="s">
        <v>84</v>
      </c>
      <c r="C78">
        <v>0</v>
      </c>
      <c r="D78">
        <v>0</v>
      </c>
      <c r="E78">
        <v>0</v>
      </c>
      <c r="F78">
        <v>0</v>
      </c>
      <c r="G78">
        <v>0</v>
      </c>
    </row>
    <row r="79" spans="1:7" ht="15" x14ac:dyDescent="0.25">
      <c r="A79" s="285" t="s">
        <v>121</v>
      </c>
      <c r="B79">
        <v>0</v>
      </c>
      <c r="C79">
        <v>0</v>
      </c>
      <c r="D79">
        <v>55.6</v>
      </c>
      <c r="E79">
        <v>5</v>
      </c>
      <c r="F79">
        <v>0</v>
      </c>
      <c r="G79">
        <v>0</v>
      </c>
    </row>
    <row r="80" spans="1:7" ht="15" x14ac:dyDescent="0.25">
      <c r="A80" s="285" t="s">
        <v>62</v>
      </c>
      <c r="B80" t="s">
        <v>63</v>
      </c>
      <c r="C80" t="s">
        <v>64</v>
      </c>
      <c r="D80" t="s">
        <v>63</v>
      </c>
      <c r="E80" t="s">
        <v>63</v>
      </c>
      <c r="F80" t="s">
        <v>63</v>
      </c>
      <c r="G80" t="s">
        <v>65</v>
      </c>
    </row>
    <row r="81" spans="1:7" ht="15" x14ac:dyDescent="0.25">
      <c r="A81" s="285" t="s">
        <v>122</v>
      </c>
      <c r="B81">
        <v>7642.8</v>
      </c>
      <c r="C81">
        <v>10544.1</v>
      </c>
      <c r="D81">
        <v>30613.599999999999</v>
      </c>
      <c r="E81">
        <v>38871.699999999997</v>
      </c>
      <c r="F81">
        <v>11.1</v>
      </c>
      <c r="G81">
        <v>0</v>
      </c>
    </row>
    <row r="82" spans="1:7" ht="15" x14ac:dyDescent="0.25">
      <c r="A82" s="285" t="s">
        <v>123</v>
      </c>
      <c r="B82">
        <v>3445.5</v>
      </c>
      <c r="C82">
        <v>5149</v>
      </c>
      <c r="D82">
        <v>0</v>
      </c>
      <c r="E82">
        <v>0</v>
      </c>
      <c r="F82">
        <v>272</v>
      </c>
      <c r="G82">
        <v>0</v>
      </c>
    </row>
    <row r="83" spans="1:7" ht="15" x14ac:dyDescent="0.25">
      <c r="A83" s="285" t="s">
        <v>62</v>
      </c>
      <c r="B83" t="s">
        <v>63</v>
      </c>
      <c r="C83" t="s">
        <v>64</v>
      </c>
      <c r="D83" t="s">
        <v>63</v>
      </c>
      <c r="E83" t="s">
        <v>63</v>
      </c>
      <c r="F83" t="s">
        <v>63</v>
      </c>
      <c r="G83" t="s">
        <v>65</v>
      </c>
    </row>
    <row r="84" spans="1:7" ht="15" x14ac:dyDescent="0.25">
      <c r="A84" s="285" t="s">
        <v>124</v>
      </c>
      <c r="B84">
        <v>11088.3</v>
      </c>
      <c r="C84">
        <v>15693.1</v>
      </c>
      <c r="D84">
        <v>30613.599999999999</v>
      </c>
      <c r="E84">
        <v>38871.699999999997</v>
      </c>
      <c r="F84">
        <v>283.10000000000002</v>
      </c>
      <c r="G84">
        <v>0</v>
      </c>
    </row>
    <row r="85" spans="1:7" ht="15" x14ac:dyDescent="0.25">
      <c r="A85" s="285" t="s">
        <v>125</v>
      </c>
      <c r="B85" t="s">
        <v>42</v>
      </c>
      <c r="C85" t="s">
        <v>42</v>
      </c>
      <c r="D85">
        <v>63</v>
      </c>
      <c r="E85">
        <v>6.1</v>
      </c>
      <c r="F85" t="s">
        <v>42</v>
      </c>
      <c r="G85" t="s">
        <v>42</v>
      </c>
    </row>
    <row r="86" spans="1:7" ht="15" x14ac:dyDescent="0.25">
      <c r="A86" s="285" t="s">
        <v>126</v>
      </c>
      <c r="B86">
        <v>0</v>
      </c>
      <c r="C86">
        <v>0</v>
      </c>
      <c r="D86" t="s">
        <v>42</v>
      </c>
      <c r="E86" t="s">
        <v>42</v>
      </c>
      <c r="F86">
        <v>0</v>
      </c>
      <c r="G86">
        <v>0</v>
      </c>
    </row>
    <row r="87" spans="1:7" ht="15" x14ac:dyDescent="0.25">
      <c r="A87" s="285" t="s">
        <v>62</v>
      </c>
      <c r="B87" t="s">
        <v>63</v>
      </c>
      <c r="C87" t="s">
        <v>64</v>
      </c>
      <c r="D87" t="s">
        <v>63</v>
      </c>
      <c r="E87" t="s">
        <v>63</v>
      </c>
      <c r="F87" t="s">
        <v>63</v>
      </c>
      <c r="G87" t="s">
        <v>65</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013E7-4ACF-4374-9E10-82ED415299EF}">
  <dimension ref="A1:G84"/>
  <sheetViews>
    <sheetView workbookViewId="0">
      <selection activeCell="B7" sqref="B7"/>
    </sheetView>
  </sheetViews>
  <sheetFormatPr defaultRowHeight="13.2" x14ac:dyDescent="0.25"/>
  <cols>
    <col min="1" max="1" width="27.33203125" customWidth="1"/>
    <col min="3" max="3" width="12.33203125" customWidth="1"/>
    <col min="5" max="5" width="12.88671875" customWidth="1"/>
  </cols>
  <sheetData>
    <row r="1" spans="1:7" ht="15" x14ac:dyDescent="0.25">
      <c r="A1" s="285" t="s">
        <v>47</v>
      </c>
    </row>
    <row r="2" spans="1:7" ht="15" x14ac:dyDescent="0.25">
      <c r="A2" s="285" t="s">
        <v>48</v>
      </c>
    </row>
    <row r="3" spans="1:7" ht="15" x14ac:dyDescent="0.25">
      <c r="A3" s="285" t="s">
        <v>363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82</v>
      </c>
      <c r="C12">
        <v>107.5</v>
      </c>
      <c r="D12">
        <v>2558.9</v>
      </c>
      <c r="E12">
        <v>2234.5</v>
      </c>
      <c r="F12">
        <v>0</v>
      </c>
      <c r="G12">
        <v>0</v>
      </c>
    </row>
    <row r="13" spans="1:7" ht="15" x14ac:dyDescent="0.25">
      <c r="A13" s="285" t="s">
        <v>253</v>
      </c>
      <c r="B13">
        <v>0</v>
      </c>
      <c r="C13">
        <v>0</v>
      </c>
      <c r="D13">
        <v>11.3</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529.6</v>
      </c>
      <c r="E15">
        <v>444.6</v>
      </c>
      <c r="F15">
        <v>0</v>
      </c>
      <c r="G15">
        <v>0</v>
      </c>
    </row>
    <row r="16" spans="1:7" ht="15" x14ac:dyDescent="0.25">
      <c r="A16" s="285" t="s">
        <v>69</v>
      </c>
      <c r="B16">
        <v>0</v>
      </c>
      <c r="C16">
        <v>35</v>
      </c>
      <c r="D16">
        <v>22</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172.8</v>
      </c>
      <c r="E18">
        <v>103.9</v>
      </c>
      <c r="F18">
        <v>0</v>
      </c>
      <c r="G18">
        <v>0</v>
      </c>
    </row>
    <row r="19" spans="1:7" ht="15" x14ac:dyDescent="0.25">
      <c r="A19" s="285" t="s">
        <v>71</v>
      </c>
      <c r="B19">
        <v>0</v>
      </c>
      <c r="C19">
        <v>0</v>
      </c>
      <c r="D19">
        <v>760.4</v>
      </c>
      <c r="E19">
        <v>657.1</v>
      </c>
      <c r="F19">
        <v>0</v>
      </c>
      <c r="G19">
        <v>0</v>
      </c>
    </row>
    <row r="20" spans="1:7" ht="15" x14ac:dyDescent="0.25">
      <c r="A20" s="285" t="s">
        <v>72</v>
      </c>
      <c r="B20">
        <v>40</v>
      </c>
      <c r="C20">
        <v>0</v>
      </c>
      <c r="D20">
        <v>186.8</v>
      </c>
      <c r="E20">
        <v>260.8</v>
      </c>
      <c r="F20">
        <v>0</v>
      </c>
      <c r="G20">
        <v>0</v>
      </c>
    </row>
    <row r="21" spans="1:7" ht="15" x14ac:dyDescent="0.25">
      <c r="A21" s="285" t="s">
        <v>256</v>
      </c>
      <c r="B21">
        <v>0</v>
      </c>
      <c r="C21">
        <v>0</v>
      </c>
      <c r="D21">
        <v>35</v>
      </c>
      <c r="E21">
        <v>0</v>
      </c>
      <c r="F21">
        <v>0</v>
      </c>
      <c r="G21">
        <v>0</v>
      </c>
    </row>
    <row r="22" spans="1:7" ht="15" x14ac:dyDescent="0.25">
      <c r="A22" s="285" t="s">
        <v>73</v>
      </c>
      <c r="B22">
        <v>42</v>
      </c>
      <c r="C22">
        <v>0</v>
      </c>
      <c r="D22">
        <v>685.3</v>
      </c>
      <c r="E22">
        <v>515.5</v>
      </c>
      <c r="F22">
        <v>0</v>
      </c>
      <c r="G22">
        <v>0</v>
      </c>
    </row>
    <row r="23" spans="1:7" ht="15" x14ac:dyDescent="0.25">
      <c r="A23" s="285" t="s">
        <v>74</v>
      </c>
      <c r="B23">
        <v>0</v>
      </c>
      <c r="C23">
        <v>0</v>
      </c>
      <c r="D23">
        <v>132</v>
      </c>
      <c r="E23">
        <v>103.9</v>
      </c>
      <c r="F23">
        <v>0</v>
      </c>
      <c r="G23">
        <v>0</v>
      </c>
    </row>
    <row r="24" spans="1:7" ht="15" x14ac:dyDescent="0.25">
      <c r="A24" s="285" t="s">
        <v>66</v>
      </c>
    </row>
    <row r="25" spans="1:7" ht="15" x14ac:dyDescent="0.25">
      <c r="A25" s="285" t="s">
        <v>75</v>
      </c>
      <c r="B25">
        <v>42</v>
      </c>
      <c r="C25">
        <v>0</v>
      </c>
      <c r="D25">
        <v>392.3</v>
      </c>
      <c r="E25">
        <v>0</v>
      </c>
      <c r="F25">
        <v>0</v>
      </c>
      <c r="G25">
        <v>0</v>
      </c>
    </row>
    <row r="26" spans="1:7" ht="15" x14ac:dyDescent="0.25">
      <c r="A26" s="285" t="s">
        <v>77</v>
      </c>
      <c r="B26">
        <v>42</v>
      </c>
      <c r="C26">
        <v>0</v>
      </c>
      <c r="D26">
        <v>392.3</v>
      </c>
      <c r="E26">
        <v>0</v>
      </c>
      <c r="F26">
        <v>0</v>
      </c>
      <c r="G26">
        <v>0</v>
      </c>
    </row>
    <row r="27" spans="1:7" ht="15" x14ac:dyDescent="0.25">
      <c r="A27" s="285" t="s">
        <v>66</v>
      </c>
    </row>
    <row r="28" spans="1:7" ht="15" x14ac:dyDescent="0.25">
      <c r="A28" s="285" t="s">
        <v>78</v>
      </c>
      <c r="B28">
        <v>452.3</v>
      </c>
      <c r="C28">
        <v>437.5</v>
      </c>
      <c r="D28">
        <v>768.2</v>
      </c>
      <c r="E28">
        <v>766.1</v>
      </c>
      <c r="F28">
        <v>10</v>
      </c>
      <c r="G28">
        <v>0</v>
      </c>
    </row>
    <row r="29" spans="1:7" ht="15" x14ac:dyDescent="0.25">
      <c r="A29" s="285" t="s">
        <v>66</v>
      </c>
    </row>
    <row r="30" spans="1:7" ht="15" x14ac:dyDescent="0.25">
      <c r="A30" s="285" t="s">
        <v>79</v>
      </c>
      <c r="B30">
        <v>294.5</v>
      </c>
      <c r="C30">
        <v>536.6</v>
      </c>
      <c r="D30">
        <v>570.79999999999995</v>
      </c>
      <c r="E30">
        <v>640.6</v>
      </c>
      <c r="F30">
        <v>0</v>
      </c>
      <c r="G30">
        <v>0</v>
      </c>
    </row>
    <row r="31" spans="1:7" ht="15" x14ac:dyDescent="0.25">
      <c r="A31" s="285" t="s">
        <v>66</v>
      </c>
    </row>
    <row r="32" spans="1:7" ht="15" x14ac:dyDescent="0.25">
      <c r="A32" s="285" t="s">
        <v>80</v>
      </c>
      <c r="B32">
        <v>4806.3999999999996</v>
      </c>
      <c r="C32">
        <v>6245.2</v>
      </c>
      <c r="D32">
        <v>18624.5</v>
      </c>
      <c r="E32">
        <v>26097.9</v>
      </c>
      <c r="F32">
        <v>0</v>
      </c>
      <c r="G32">
        <v>0</v>
      </c>
    </row>
    <row r="33" spans="1:7" ht="15" x14ac:dyDescent="0.25">
      <c r="A33" s="285" t="s">
        <v>66</v>
      </c>
    </row>
    <row r="34" spans="1:7" ht="15" x14ac:dyDescent="0.25">
      <c r="A34" s="285" t="s">
        <v>81</v>
      </c>
      <c r="B34">
        <v>815.2</v>
      </c>
      <c r="C34">
        <v>1577.2</v>
      </c>
      <c r="D34">
        <v>2487.5</v>
      </c>
      <c r="E34">
        <v>3712.4</v>
      </c>
      <c r="F34">
        <v>0</v>
      </c>
      <c r="G34">
        <v>0</v>
      </c>
    </row>
    <row r="35" spans="1:7" ht="15" x14ac:dyDescent="0.25">
      <c r="A35" s="285" t="s">
        <v>83</v>
      </c>
      <c r="B35">
        <v>55</v>
      </c>
      <c r="C35">
        <v>61.4</v>
      </c>
      <c r="D35">
        <v>403.1</v>
      </c>
      <c r="E35">
        <v>380.4</v>
      </c>
      <c r="F35">
        <v>0</v>
      </c>
      <c r="G35">
        <v>0</v>
      </c>
    </row>
    <row r="36" spans="1:7" ht="15" x14ac:dyDescent="0.25">
      <c r="A36" s="285" t="s">
        <v>85</v>
      </c>
      <c r="B36">
        <v>0</v>
      </c>
      <c r="C36">
        <v>0</v>
      </c>
      <c r="D36">
        <v>0</v>
      </c>
      <c r="E36">
        <v>3</v>
      </c>
      <c r="F36">
        <v>0</v>
      </c>
      <c r="G36">
        <v>0</v>
      </c>
    </row>
    <row r="37" spans="1:7" ht="15" x14ac:dyDescent="0.25">
      <c r="A37" s="285" t="s">
        <v>86</v>
      </c>
      <c r="B37">
        <v>1.4</v>
      </c>
      <c r="C37">
        <v>0</v>
      </c>
      <c r="D37">
        <v>0.8</v>
      </c>
      <c r="E37">
        <v>0.5</v>
      </c>
      <c r="F37">
        <v>0</v>
      </c>
      <c r="G37">
        <v>0</v>
      </c>
    </row>
    <row r="38" spans="1:7" ht="15" x14ac:dyDescent="0.25">
      <c r="A38" s="285" t="s">
        <v>87</v>
      </c>
      <c r="B38">
        <v>0.4</v>
      </c>
      <c r="C38">
        <v>0.6</v>
      </c>
      <c r="D38">
        <v>0</v>
      </c>
      <c r="E38">
        <v>1.2</v>
      </c>
      <c r="F38">
        <v>0</v>
      </c>
      <c r="G38">
        <v>0</v>
      </c>
    </row>
    <row r="39" spans="1:7" ht="15" x14ac:dyDescent="0.25">
      <c r="A39" s="285" t="s">
        <v>88</v>
      </c>
      <c r="B39">
        <v>208.7</v>
      </c>
      <c r="C39">
        <v>379</v>
      </c>
      <c r="D39">
        <v>496.3</v>
      </c>
      <c r="E39">
        <v>750.1</v>
      </c>
      <c r="F39">
        <v>0</v>
      </c>
      <c r="G39">
        <v>0</v>
      </c>
    </row>
    <row r="40" spans="1:7" ht="15" x14ac:dyDescent="0.25">
      <c r="A40" s="285" t="s">
        <v>90</v>
      </c>
      <c r="B40">
        <v>0</v>
      </c>
      <c r="C40">
        <v>35</v>
      </c>
      <c r="D40">
        <v>0</v>
      </c>
      <c r="E40">
        <v>27.3</v>
      </c>
      <c r="F40">
        <v>0</v>
      </c>
      <c r="G40">
        <v>0</v>
      </c>
    </row>
    <row r="41" spans="1:7" ht="15" x14ac:dyDescent="0.25">
      <c r="A41" s="285" t="s">
        <v>91</v>
      </c>
      <c r="B41">
        <v>52.7</v>
      </c>
      <c r="C41">
        <v>117</v>
      </c>
      <c r="D41">
        <v>228.8</v>
      </c>
      <c r="E41">
        <v>304.7</v>
      </c>
      <c r="F41">
        <v>0</v>
      </c>
      <c r="G41">
        <v>0</v>
      </c>
    </row>
    <row r="42" spans="1:7" ht="15" x14ac:dyDescent="0.25">
      <c r="A42" s="285" t="s">
        <v>92</v>
      </c>
      <c r="B42">
        <v>0</v>
      </c>
      <c r="C42">
        <v>0</v>
      </c>
      <c r="D42">
        <v>13.2</v>
      </c>
      <c r="E42">
        <v>40.6</v>
      </c>
      <c r="F42">
        <v>0</v>
      </c>
      <c r="G42">
        <v>0</v>
      </c>
    </row>
    <row r="43" spans="1:7" ht="15" x14ac:dyDescent="0.25">
      <c r="A43" s="285" t="s">
        <v>93</v>
      </c>
      <c r="B43">
        <v>51.7</v>
      </c>
      <c r="C43">
        <v>128.30000000000001</v>
      </c>
      <c r="D43">
        <v>114.5</v>
      </c>
      <c r="E43">
        <v>152.1</v>
      </c>
      <c r="F43">
        <v>0</v>
      </c>
      <c r="G43">
        <v>0</v>
      </c>
    </row>
    <row r="44" spans="1:7" ht="15" x14ac:dyDescent="0.25">
      <c r="A44" s="285" t="s">
        <v>94</v>
      </c>
      <c r="B44">
        <v>23.1</v>
      </c>
      <c r="C44">
        <v>10.3</v>
      </c>
      <c r="D44">
        <v>9.1</v>
      </c>
      <c r="E44">
        <v>20.7</v>
      </c>
      <c r="F44">
        <v>0</v>
      </c>
      <c r="G44">
        <v>0</v>
      </c>
    </row>
    <row r="45" spans="1:7" ht="15" x14ac:dyDescent="0.25">
      <c r="A45" s="285" t="s">
        <v>95</v>
      </c>
      <c r="B45">
        <v>187.5</v>
      </c>
      <c r="C45">
        <v>191</v>
      </c>
      <c r="D45">
        <v>387.2</v>
      </c>
      <c r="E45">
        <v>484.1</v>
      </c>
      <c r="F45">
        <v>0</v>
      </c>
      <c r="G45">
        <v>0</v>
      </c>
    </row>
    <row r="46" spans="1:7" ht="15" x14ac:dyDescent="0.25">
      <c r="A46" s="285" t="s">
        <v>96</v>
      </c>
      <c r="B46">
        <v>25.4</v>
      </c>
      <c r="C46">
        <v>15.4</v>
      </c>
      <c r="D46">
        <v>9.1</v>
      </c>
      <c r="E46">
        <v>21.6</v>
      </c>
      <c r="F46">
        <v>0</v>
      </c>
      <c r="G46">
        <v>0</v>
      </c>
    </row>
    <row r="47" spans="1:7" ht="15" x14ac:dyDescent="0.25">
      <c r="A47" s="285" t="s">
        <v>98</v>
      </c>
      <c r="B47">
        <v>0.2</v>
      </c>
      <c r="C47">
        <v>66</v>
      </c>
      <c r="D47">
        <v>132.6</v>
      </c>
      <c r="E47">
        <v>118.8</v>
      </c>
      <c r="F47">
        <v>0</v>
      </c>
      <c r="G47">
        <v>0</v>
      </c>
    </row>
    <row r="48" spans="1:7" ht="15" x14ac:dyDescent="0.25">
      <c r="A48" s="285" t="s">
        <v>99</v>
      </c>
      <c r="B48">
        <v>66.8</v>
      </c>
      <c r="C48">
        <v>66.599999999999994</v>
      </c>
      <c r="D48">
        <v>2.7</v>
      </c>
      <c r="E48">
        <v>18.7</v>
      </c>
      <c r="F48">
        <v>0</v>
      </c>
      <c r="G48">
        <v>0</v>
      </c>
    </row>
    <row r="49" spans="1:7" ht="15" x14ac:dyDescent="0.25">
      <c r="A49" s="285" t="s">
        <v>100</v>
      </c>
      <c r="B49">
        <v>58.7</v>
      </c>
      <c r="C49">
        <v>243.3</v>
      </c>
      <c r="D49">
        <v>494.6</v>
      </c>
      <c r="E49">
        <v>875.2</v>
      </c>
      <c r="F49">
        <v>0</v>
      </c>
      <c r="G49">
        <v>0</v>
      </c>
    </row>
    <row r="50" spans="1:7" ht="15" x14ac:dyDescent="0.25">
      <c r="A50" s="285" t="s">
        <v>101</v>
      </c>
      <c r="B50">
        <v>83.7</v>
      </c>
      <c r="C50">
        <v>263.60000000000002</v>
      </c>
      <c r="D50">
        <v>195.4</v>
      </c>
      <c r="E50">
        <v>513.6</v>
      </c>
      <c r="F50">
        <v>0</v>
      </c>
      <c r="G50">
        <v>0</v>
      </c>
    </row>
    <row r="51" spans="1:7" ht="15" x14ac:dyDescent="0.25">
      <c r="A51" s="285" t="s">
        <v>66</v>
      </c>
    </row>
    <row r="52" spans="1:7" ht="15" x14ac:dyDescent="0.25">
      <c r="A52" s="285" t="s">
        <v>102</v>
      </c>
      <c r="B52">
        <v>618.1</v>
      </c>
      <c r="C52">
        <v>602</v>
      </c>
      <c r="D52">
        <v>1546.3</v>
      </c>
      <c r="E52">
        <v>1562.7</v>
      </c>
      <c r="F52">
        <v>0</v>
      </c>
      <c r="G52">
        <v>0</v>
      </c>
    </row>
    <row r="53" spans="1:7" ht="15" x14ac:dyDescent="0.25">
      <c r="A53" s="285" t="s">
        <v>103</v>
      </c>
      <c r="B53">
        <v>0</v>
      </c>
      <c r="C53">
        <v>35</v>
      </c>
      <c r="D53">
        <v>64</v>
      </c>
      <c r="E53">
        <v>67.5</v>
      </c>
      <c r="F53">
        <v>0</v>
      </c>
      <c r="G53">
        <v>0</v>
      </c>
    </row>
    <row r="54" spans="1:7" ht="15" x14ac:dyDescent="0.25">
      <c r="A54" s="285" t="s">
        <v>104</v>
      </c>
      <c r="B54">
        <v>548</v>
      </c>
      <c r="C54">
        <v>536.6</v>
      </c>
      <c r="D54">
        <v>1304.3</v>
      </c>
      <c r="E54">
        <v>1310.5</v>
      </c>
      <c r="F54">
        <v>0</v>
      </c>
      <c r="G54">
        <v>0</v>
      </c>
    </row>
    <row r="55" spans="1:7" ht="15" x14ac:dyDescent="0.25">
      <c r="A55" s="285" t="s">
        <v>257</v>
      </c>
      <c r="B55">
        <v>0.1</v>
      </c>
      <c r="C55">
        <v>0</v>
      </c>
      <c r="D55">
        <v>0.1</v>
      </c>
      <c r="E55">
        <v>0</v>
      </c>
      <c r="F55">
        <v>0</v>
      </c>
      <c r="G55">
        <v>0</v>
      </c>
    </row>
    <row r="56" spans="1:7" ht="15" x14ac:dyDescent="0.25">
      <c r="A56" s="285" t="s">
        <v>105</v>
      </c>
      <c r="B56">
        <v>40</v>
      </c>
      <c r="C56">
        <v>0</v>
      </c>
      <c r="D56">
        <v>0</v>
      </c>
      <c r="E56">
        <v>0</v>
      </c>
      <c r="F56">
        <v>0</v>
      </c>
      <c r="G56">
        <v>0</v>
      </c>
    </row>
    <row r="57" spans="1:7" ht="15" x14ac:dyDescent="0.25">
      <c r="A57" s="285" t="s">
        <v>258</v>
      </c>
      <c r="B57">
        <v>0</v>
      </c>
      <c r="C57">
        <v>0.4</v>
      </c>
      <c r="D57">
        <v>0.1</v>
      </c>
      <c r="E57">
        <v>0</v>
      </c>
      <c r="F57">
        <v>0</v>
      </c>
      <c r="G57">
        <v>0</v>
      </c>
    </row>
    <row r="58" spans="1:7" ht="15" x14ac:dyDescent="0.25">
      <c r="A58" s="285" t="s">
        <v>318</v>
      </c>
      <c r="B58">
        <v>0</v>
      </c>
      <c r="C58">
        <v>0</v>
      </c>
      <c r="D58">
        <v>0</v>
      </c>
      <c r="E58">
        <v>52.7</v>
      </c>
      <c r="F58">
        <v>0</v>
      </c>
      <c r="G58">
        <v>0</v>
      </c>
    </row>
    <row r="59" spans="1:7" ht="15" x14ac:dyDescent="0.25">
      <c r="A59" s="285" t="s">
        <v>107</v>
      </c>
      <c r="B59">
        <v>30</v>
      </c>
      <c r="C59">
        <v>30</v>
      </c>
      <c r="D59">
        <v>177.8</v>
      </c>
      <c r="E59">
        <v>132.1</v>
      </c>
      <c r="F59">
        <v>0</v>
      </c>
      <c r="G59">
        <v>0</v>
      </c>
    </row>
    <row r="60" spans="1:7" ht="15" x14ac:dyDescent="0.25">
      <c r="A60" s="285" t="s">
        <v>66</v>
      </c>
    </row>
    <row r="61" spans="1:7" ht="15" x14ac:dyDescent="0.25">
      <c r="A61" s="285" t="s">
        <v>108</v>
      </c>
      <c r="B61">
        <v>1267.2</v>
      </c>
      <c r="C61">
        <v>2088.6</v>
      </c>
      <c r="D61">
        <v>1987.3</v>
      </c>
      <c r="E61">
        <v>2059.9</v>
      </c>
      <c r="F61">
        <v>0</v>
      </c>
      <c r="G61">
        <v>0</v>
      </c>
    </row>
    <row r="62" spans="1:7" ht="15" x14ac:dyDescent="0.25">
      <c r="A62" s="285" t="s">
        <v>109</v>
      </c>
      <c r="B62">
        <v>3.5</v>
      </c>
      <c r="C62">
        <v>8</v>
      </c>
      <c r="D62">
        <v>7</v>
      </c>
      <c r="E62">
        <v>3.6</v>
      </c>
      <c r="F62">
        <v>0</v>
      </c>
      <c r="G62">
        <v>0</v>
      </c>
    </row>
    <row r="63" spans="1:7" ht="15" x14ac:dyDescent="0.25">
      <c r="A63" s="285" t="s">
        <v>110</v>
      </c>
      <c r="B63">
        <v>0</v>
      </c>
      <c r="C63">
        <v>0</v>
      </c>
      <c r="D63">
        <v>0</v>
      </c>
      <c r="E63">
        <v>30.5</v>
      </c>
      <c r="F63">
        <v>0</v>
      </c>
      <c r="G63">
        <v>0</v>
      </c>
    </row>
    <row r="64" spans="1:7" ht="15" x14ac:dyDescent="0.25">
      <c r="A64" s="285" t="s">
        <v>111</v>
      </c>
      <c r="B64">
        <v>50.5</v>
      </c>
      <c r="C64">
        <v>98.1</v>
      </c>
      <c r="D64">
        <v>75</v>
      </c>
      <c r="E64">
        <v>87.2</v>
      </c>
      <c r="F64">
        <v>0</v>
      </c>
      <c r="G64">
        <v>0</v>
      </c>
    </row>
    <row r="65" spans="1:7" ht="15" x14ac:dyDescent="0.25">
      <c r="A65" s="285" t="s">
        <v>112</v>
      </c>
      <c r="B65">
        <v>3.3</v>
      </c>
      <c r="C65">
        <v>20</v>
      </c>
      <c r="D65">
        <v>30.1</v>
      </c>
      <c r="E65">
        <v>66.2</v>
      </c>
      <c r="F65">
        <v>0</v>
      </c>
      <c r="G65">
        <v>0</v>
      </c>
    </row>
    <row r="66" spans="1:7" ht="15" x14ac:dyDescent="0.25">
      <c r="A66" s="285" t="s">
        <v>259</v>
      </c>
      <c r="B66">
        <v>0</v>
      </c>
      <c r="C66">
        <v>9</v>
      </c>
      <c r="D66">
        <v>0</v>
      </c>
      <c r="E66">
        <v>0</v>
      </c>
      <c r="F66">
        <v>0</v>
      </c>
      <c r="G66">
        <v>0</v>
      </c>
    </row>
    <row r="67" spans="1:7" ht="15" x14ac:dyDescent="0.25">
      <c r="A67" s="285" t="s">
        <v>113</v>
      </c>
      <c r="B67">
        <v>40</v>
      </c>
      <c r="C67">
        <v>86</v>
      </c>
      <c r="D67">
        <v>100.6</v>
      </c>
      <c r="E67">
        <v>137</v>
      </c>
      <c r="F67">
        <v>0</v>
      </c>
      <c r="G67">
        <v>0</v>
      </c>
    </row>
    <row r="68" spans="1:7" ht="15" x14ac:dyDescent="0.25">
      <c r="A68" s="285" t="s">
        <v>114</v>
      </c>
      <c r="B68">
        <v>3.8</v>
      </c>
      <c r="C68">
        <v>12</v>
      </c>
      <c r="D68">
        <v>8.1</v>
      </c>
      <c r="E68">
        <v>7.2</v>
      </c>
      <c r="F68">
        <v>0</v>
      </c>
      <c r="G68">
        <v>0</v>
      </c>
    </row>
    <row r="69" spans="1:7" ht="15" x14ac:dyDescent="0.25">
      <c r="A69" s="285" t="s">
        <v>115</v>
      </c>
      <c r="B69">
        <v>5</v>
      </c>
      <c r="C69">
        <v>2.5</v>
      </c>
      <c r="D69">
        <v>12.2</v>
      </c>
      <c r="E69">
        <v>6.1</v>
      </c>
      <c r="F69">
        <v>0</v>
      </c>
      <c r="G69">
        <v>0</v>
      </c>
    </row>
    <row r="70" spans="1:7" ht="15" x14ac:dyDescent="0.25">
      <c r="A70" s="285" t="s">
        <v>116</v>
      </c>
      <c r="B70">
        <v>6.8</v>
      </c>
      <c r="C70">
        <v>1.9</v>
      </c>
      <c r="D70">
        <v>1.3</v>
      </c>
      <c r="E70">
        <v>3.8</v>
      </c>
      <c r="F70">
        <v>0</v>
      </c>
      <c r="G70">
        <v>0</v>
      </c>
    </row>
    <row r="71" spans="1:7" ht="15" x14ac:dyDescent="0.25">
      <c r="A71" s="285" t="s">
        <v>117</v>
      </c>
      <c r="B71">
        <v>1123.0999999999999</v>
      </c>
      <c r="C71">
        <v>1807.5</v>
      </c>
      <c r="D71">
        <v>1665.8</v>
      </c>
      <c r="E71">
        <v>1610.6</v>
      </c>
      <c r="F71">
        <v>0</v>
      </c>
      <c r="G71">
        <v>0</v>
      </c>
    </row>
    <row r="72" spans="1:7" ht="15" x14ac:dyDescent="0.25">
      <c r="A72" s="285" t="s">
        <v>331</v>
      </c>
      <c r="B72">
        <v>0</v>
      </c>
      <c r="C72">
        <v>0.5</v>
      </c>
      <c r="D72">
        <v>0</v>
      </c>
      <c r="E72">
        <v>0</v>
      </c>
      <c r="F72">
        <v>0</v>
      </c>
      <c r="G72">
        <v>0</v>
      </c>
    </row>
    <row r="73" spans="1:7" ht="15" x14ac:dyDescent="0.25">
      <c r="A73" s="285" t="s">
        <v>118</v>
      </c>
      <c r="B73">
        <v>17.2</v>
      </c>
      <c r="C73">
        <v>17.3</v>
      </c>
      <c r="D73">
        <v>5.4</v>
      </c>
      <c r="E73">
        <v>4.5</v>
      </c>
      <c r="F73">
        <v>0</v>
      </c>
      <c r="G73">
        <v>0</v>
      </c>
    </row>
    <row r="74" spans="1:7" ht="15" x14ac:dyDescent="0.25">
      <c r="A74" s="285" t="s">
        <v>119</v>
      </c>
      <c r="B74">
        <v>14</v>
      </c>
      <c r="C74">
        <v>26</v>
      </c>
      <c r="D74">
        <v>26.4</v>
      </c>
      <c r="E74">
        <v>98.1</v>
      </c>
      <c r="F74">
        <v>0</v>
      </c>
      <c r="G74">
        <v>0</v>
      </c>
    </row>
    <row r="75" spans="1:7" ht="15" x14ac:dyDescent="0.25">
      <c r="A75" s="285" t="s">
        <v>120</v>
      </c>
      <c r="B75" t="s">
        <v>84</v>
      </c>
      <c r="C75">
        <v>0</v>
      </c>
      <c r="D75">
        <v>0</v>
      </c>
      <c r="E75">
        <v>0</v>
      </c>
      <c r="F75">
        <v>0</v>
      </c>
      <c r="G75">
        <v>0</v>
      </c>
    </row>
    <row r="76" spans="1:7" ht="15" x14ac:dyDescent="0.25">
      <c r="A76" s="285" t="s">
        <v>121</v>
      </c>
      <c r="B76">
        <v>0</v>
      </c>
      <c r="C76">
        <v>0</v>
      </c>
      <c r="D76">
        <v>55.6</v>
      </c>
      <c r="E76">
        <v>5</v>
      </c>
      <c r="F76">
        <v>0</v>
      </c>
      <c r="G76">
        <v>0</v>
      </c>
    </row>
    <row r="77" spans="1:7" ht="15" x14ac:dyDescent="0.25">
      <c r="A77" s="285" t="s">
        <v>62</v>
      </c>
      <c r="B77" t="s">
        <v>63</v>
      </c>
      <c r="C77" t="s">
        <v>64</v>
      </c>
      <c r="D77" t="s">
        <v>63</v>
      </c>
      <c r="E77" t="s">
        <v>63</v>
      </c>
      <c r="F77" t="s">
        <v>63</v>
      </c>
      <c r="G77" t="s">
        <v>65</v>
      </c>
    </row>
    <row r="78" spans="1:7" ht="15" x14ac:dyDescent="0.25">
      <c r="A78" s="285" t="s">
        <v>122</v>
      </c>
      <c r="B78">
        <v>8377.7000000000007</v>
      </c>
      <c r="C78">
        <v>11594.6</v>
      </c>
      <c r="D78">
        <v>28935.7</v>
      </c>
      <c r="E78">
        <v>37074</v>
      </c>
      <c r="F78">
        <v>10</v>
      </c>
      <c r="G78">
        <v>0</v>
      </c>
    </row>
    <row r="79" spans="1:7" ht="15" x14ac:dyDescent="0.25">
      <c r="A79" s="285" t="s">
        <v>123</v>
      </c>
      <c r="B79">
        <v>4070.7</v>
      </c>
      <c r="C79">
        <v>5918.5</v>
      </c>
      <c r="D79">
        <v>0</v>
      </c>
      <c r="E79">
        <v>0</v>
      </c>
      <c r="F79">
        <v>206</v>
      </c>
      <c r="G79">
        <v>0</v>
      </c>
    </row>
    <row r="80" spans="1:7" ht="15" x14ac:dyDescent="0.25">
      <c r="A80" s="285" t="s">
        <v>62</v>
      </c>
      <c r="B80" t="s">
        <v>63</v>
      </c>
      <c r="C80" t="s">
        <v>64</v>
      </c>
      <c r="D80" t="s">
        <v>63</v>
      </c>
      <c r="E80" t="s">
        <v>63</v>
      </c>
      <c r="F80" t="s">
        <v>63</v>
      </c>
      <c r="G80" t="s">
        <v>65</v>
      </c>
    </row>
    <row r="81" spans="1:7" ht="15" x14ac:dyDescent="0.25">
      <c r="A81" s="285" t="s">
        <v>124</v>
      </c>
      <c r="B81">
        <v>12448.4</v>
      </c>
      <c r="C81">
        <v>17513.099999999999</v>
      </c>
      <c r="D81">
        <v>28935.7</v>
      </c>
      <c r="E81">
        <v>37074</v>
      </c>
      <c r="F81">
        <v>216</v>
      </c>
      <c r="G81">
        <v>0</v>
      </c>
    </row>
    <row r="82" spans="1:7" ht="15" x14ac:dyDescent="0.25">
      <c r="A82" s="285" t="s">
        <v>125</v>
      </c>
      <c r="B82" t="s">
        <v>42</v>
      </c>
      <c r="C82" t="s">
        <v>42</v>
      </c>
      <c r="D82">
        <v>34.700000000000003</v>
      </c>
      <c r="E82">
        <v>6.1</v>
      </c>
      <c r="F82" t="s">
        <v>42</v>
      </c>
      <c r="G82" t="s">
        <v>42</v>
      </c>
    </row>
    <row r="83" spans="1:7" ht="15" x14ac:dyDescent="0.25">
      <c r="A83" s="285" t="s">
        <v>126</v>
      </c>
      <c r="B83">
        <v>0</v>
      </c>
      <c r="C83">
        <v>0</v>
      </c>
      <c r="D83" t="s">
        <v>42</v>
      </c>
      <c r="E83" t="s">
        <v>42</v>
      </c>
      <c r="F83">
        <v>0</v>
      </c>
      <c r="G83">
        <v>0</v>
      </c>
    </row>
    <row r="84" spans="1:7" ht="15" x14ac:dyDescent="0.35">
      <c r="A84" s="53" t="s">
        <v>62</v>
      </c>
      <c r="B84" t="s">
        <v>63</v>
      </c>
      <c r="C84" t="s">
        <v>64</v>
      </c>
      <c r="D84" t="s">
        <v>63</v>
      </c>
      <c r="E84" t="s">
        <v>63</v>
      </c>
      <c r="F84" t="s">
        <v>63</v>
      </c>
      <c r="G84" t="s">
        <v>65</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3D807-058B-473F-AEF1-D236F3D519C1}">
  <dimension ref="A1:G83"/>
  <sheetViews>
    <sheetView workbookViewId="0">
      <selection activeCell="B7" sqref="B7"/>
    </sheetView>
  </sheetViews>
  <sheetFormatPr defaultRowHeight="13.2" x14ac:dyDescent="0.25"/>
  <cols>
    <col min="1" max="1" width="23.5546875" customWidth="1"/>
    <col min="3" max="3" width="12.6640625" customWidth="1"/>
    <col min="4" max="4" width="11.33203125" customWidth="1"/>
    <col min="5" max="5" width="13" customWidth="1"/>
  </cols>
  <sheetData>
    <row r="1" spans="1:7" ht="15" x14ac:dyDescent="0.25">
      <c r="A1" s="285" t="s">
        <v>47</v>
      </c>
    </row>
    <row r="2" spans="1:7" ht="15" x14ac:dyDescent="0.25">
      <c r="A2" s="285" t="s">
        <v>48</v>
      </c>
    </row>
    <row r="3" spans="1:7" ht="15" x14ac:dyDescent="0.25">
      <c r="A3" s="285" t="s">
        <v>364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82</v>
      </c>
      <c r="C12">
        <v>153.5</v>
      </c>
      <c r="D12">
        <v>2346.3000000000002</v>
      </c>
      <c r="E12">
        <v>2099.5</v>
      </c>
      <c r="F12">
        <v>0</v>
      </c>
      <c r="G12">
        <v>0</v>
      </c>
    </row>
    <row r="13" spans="1:7" ht="15" x14ac:dyDescent="0.25">
      <c r="A13" s="285" t="s">
        <v>253</v>
      </c>
      <c r="B13">
        <v>0</v>
      </c>
      <c r="C13">
        <v>0</v>
      </c>
      <c r="D13">
        <v>1.5</v>
      </c>
      <c r="E13">
        <v>0</v>
      </c>
      <c r="F13">
        <v>0</v>
      </c>
      <c r="G13">
        <v>0</v>
      </c>
    </row>
    <row r="14" spans="1:7" ht="15" x14ac:dyDescent="0.25">
      <c r="A14" s="285" t="s">
        <v>254</v>
      </c>
      <c r="B14">
        <v>0</v>
      </c>
      <c r="C14">
        <v>0</v>
      </c>
      <c r="D14">
        <v>23.6</v>
      </c>
      <c r="E14">
        <v>121.5</v>
      </c>
      <c r="F14">
        <v>0</v>
      </c>
      <c r="G14">
        <v>0</v>
      </c>
    </row>
    <row r="15" spans="1:7" ht="15" x14ac:dyDescent="0.25">
      <c r="A15" s="285" t="s">
        <v>68</v>
      </c>
      <c r="B15">
        <v>0</v>
      </c>
      <c r="C15">
        <v>0</v>
      </c>
      <c r="D15">
        <v>464.7</v>
      </c>
      <c r="E15">
        <v>444.6</v>
      </c>
      <c r="F15">
        <v>0</v>
      </c>
      <c r="G15">
        <v>0</v>
      </c>
    </row>
    <row r="16" spans="1:7" ht="15" x14ac:dyDescent="0.25">
      <c r="A16" s="285" t="s">
        <v>69</v>
      </c>
      <c r="B16">
        <v>0</v>
      </c>
      <c r="C16">
        <v>35</v>
      </c>
      <c r="D16">
        <v>22</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172.8</v>
      </c>
      <c r="E18">
        <v>103.9</v>
      </c>
      <c r="F18">
        <v>0</v>
      </c>
      <c r="G18">
        <v>0</v>
      </c>
    </row>
    <row r="19" spans="1:7" ht="15" x14ac:dyDescent="0.25">
      <c r="A19" s="285" t="s">
        <v>71</v>
      </c>
      <c r="B19">
        <v>0</v>
      </c>
      <c r="C19">
        <v>0</v>
      </c>
      <c r="D19">
        <v>741.4</v>
      </c>
      <c r="E19">
        <v>568.5</v>
      </c>
      <c r="F19">
        <v>0</v>
      </c>
      <c r="G19">
        <v>0</v>
      </c>
    </row>
    <row r="20" spans="1:7" ht="15" x14ac:dyDescent="0.25">
      <c r="A20" s="285" t="s">
        <v>72</v>
      </c>
      <c r="B20">
        <v>40</v>
      </c>
      <c r="C20">
        <v>46</v>
      </c>
      <c r="D20">
        <v>186.8</v>
      </c>
      <c r="E20">
        <v>214.4</v>
      </c>
      <c r="F20">
        <v>0</v>
      </c>
      <c r="G20">
        <v>0</v>
      </c>
    </row>
    <row r="21" spans="1:7" ht="15" x14ac:dyDescent="0.25">
      <c r="A21" s="285" t="s">
        <v>256</v>
      </c>
      <c r="B21">
        <v>0</v>
      </c>
      <c r="C21">
        <v>0</v>
      </c>
      <c r="D21">
        <v>35</v>
      </c>
      <c r="E21">
        <v>0</v>
      </c>
      <c r="F21">
        <v>0</v>
      </c>
      <c r="G21">
        <v>0</v>
      </c>
    </row>
    <row r="22" spans="1:7" ht="15" x14ac:dyDescent="0.25">
      <c r="A22" s="285" t="s">
        <v>73</v>
      </c>
      <c r="B22">
        <v>42</v>
      </c>
      <c r="C22">
        <v>0</v>
      </c>
      <c r="D22">
        <v>632.5</v>
      </c>
      <c r="E22">
        <v>515.5</v>
      </c>
      <c r="F22">
        <v>0</v>
      </c>
      <c r="G22">
        <v>0</v>
      </c>
    </row>
    <row r="23" spans="1:7" ht="15" x14ac:dyDescent="0.25">
      <c r="A23" s="285" t="s">
        <v>74</v>
      </c>
      <c r="B23">
        <v>0</v>
      </c>
      <c r="C23">
        <v>0</v>
      </c>
      <c r="D23">
        <v>66</v>
      </c>
      <c r="E23">
        <v>103.9</v>
      </c>
      <c r="F23">
        <v>0</v>
      </c>
      <c r="G23">
        <v>0</v>
      </c>
    </row>
    <row r="24" spans="1:7" ht="15" x14ac:dyDescent="0.25">
      <c r="A24" s="285" t="s">
        <v>66</v>
      </c>
    </row>
    <row r="25" spans="1:7" ht="15" x14ac:dyDescent="0.25">
      <c r="A25" s="285" t="s">
        <v>75</v>
      </c>
      <c r="B25">
        <v>42</v>
      </c>
      <c r="C25">
        <v>0</v>
      </c>
      <c r="D25">
        <v>272.8</v>
      </c>
      <c r="E25">
        <v>0</v>
      </c>
      <c r="F25">
        <v>0</v>
      </c>
      <c r="G25">
        <v>0</v>
      </c>
    </row>
    <row r="26" spans="1:7" ht="15" x14ac:dyDescent="0.25">
      <c r="A26" s="285" t="s">
        <v>77</v>
      </c>
      <c r="B26">
        <v>42</v>
      </c>
      <c r="C26">
        <v>0</v>
      </c>
      <c r="D26">
        <v>272.8</v>
      </c>
      <c r="E26">
        <v>0</v>
      </c>
      <c r="F26">
        <v>0</v>
      </c>
      <c r="G26">
        <v>0</v>
      </c>
    </row>
    <row r="27" spans="1:7" ht="15" x14ac:dyDescent="0.25">
      <c r="A27" s="285" t="s">
        <v>66</v>
      </c>
    </row>
    <row r="28" spans="1:7" ht="15" x14ac:dyDescent="0.25">
      <c r="A28" s="285" t="s">
        <v>78</v>
      </c>
      <c r="B28">
        <v>450.8</v>
      </c>
      <c r="C28">
        <v>452.8</v>
      </c>
      <c r="D28">
        <v>715.4</v>
      </c>
      <c r="E28">
        <v>680.8</v>
      </c>
      <c r="F28">
        <v>1</v>
      </c>
      <c r="G28">
        <v>0</v>
      </c>
    </row>
    <row r="29" spans="1:7" ht="15" x14ac:dyDescent="0.25">
      <c r="A29" s="285" t="s">
        <v>66</v>
      </c>
    </row>
    <row r="30" spans="1:7" ht="15" x14ac:dyDescent="0.25">
      <c r="A30" s="285" t="s">
        <v>79</v>
      </c>
      <c r="B30">
        <v>317.8</v>
      </c>
      <c r="C30">
        <v>572.29999999999995</v>
      </c>
      <c r="D30">
        <v>539.9</v>
      </c>
      <c r="E30">
        <v>588.5</v>
      </c>
      <c r="F30">
        <v>0</v>
      </c>
      <c r="G30">
        <v>0</v>
      </c>
    </row>
    <row r="31" spans="1:7" ht="15" x14ac:dyDescent="0.25">
      <c r="A31" s="285" t="s">
        <v>66</v>
      </c>
    </row>
    <row r="32" spans="1:7" ht="15" x14ac:dyDescent="0.25">
      <c r="A32" s="285" t="s">
        <v>80</v>
      </c>
      <c r="B32">
        <v>5318.2</v>
      </c>
      <c r="C32">
        <v>7090.5</v>
      </c>
      <c r="D32">
        <v>17679.900000000001</v>
      </c>
      <c r="E32">
        <v>24632.9</v>
      </c>
      <c r="F32">
        <v>0</v>
      </c>
      <c r="G32">
        <v>0</v>
      </c>
    </row>
    <row r="33" spans="1:7" ht="15" x14ac:dyDescent="0.25">
      <c r="A33" s="285" t="s">
        <v>66</v>
      </c>
    </row>
    <row r="34" spans="1:7" ht="15" x14ac:dyDescent="0.25">
      <c r="A34" s="285" t="s">
        <v>81</v>
      </c>
      <c r="B34">
        <v>846.7</v>
      </c>
      <c r="C34">
        <v>1730.4</v>
      </c>
      <c r="D34">
        <v>2362.1</v>
      </c>
      <c r="E34">
        <v>3282.2</v>
      </c>
      <c r="F34">
        <v>0</v>
      </c>
      <c r="G34">
        <v>0</v>
      </c>
    </row>
    <row r="35" spans="1:7" ht="15" x14ac:dyDescent="0.25">
      <c r="A35" s="285" t="s">
        <v>83</v>
      </c>
      <c r="B35">
        <v>55</v>
      </c>
      <c r="C35">
        <v>115.9</v>
      </c>
      <c r="D35">
        <v>403.1</v>
      </c>
      <c r="E35">
        <v>326.10000000000002</v>
      </c>
      <c r="F35">
        <v>0</v>
      </c>
      <c r="G35">
        <v>0</v>
      </c>
    </row>
    <row r="36" spans="1:7" ht="15" x14ac:dyDescent="0.25">
      <c r="A36" s="285" t="s">
        <v>85</v>
      </c>
      <c r="B36">
        <v>0</v>
      </c>
      <c r="C36">
        <v>0</v>
      </c>
      <c r="D36">
        <v>0</v>
      </c>
      <c r="E36">
        <v>3</v>
      </c>
      <c r="F36">
        <v>0</v>
      </c>
      <c r="G36">
        <v>0</v>
      </c>
    </row>
    <row r="37" spans="1:7" ht="15" x14ac:dyDescent="0.25">
      <c r="A37" s="285" t="s">
        <v>86</v>
      </c>
      <c r="B37">
        <v>0.7</v>
      </c>
      <c r="C37">
        <v>0</v>
      </c>
      <c r="D37">
        <v>0.8</v>
      </c>
      <c r="E37">
        <v>0.5</v>
      </c>
      <c r="F37">
        <v>0</v>
      </c>
      <c r="G37">
        <v>0</v>
      </c>
    </row>
    <row r="38" spans="1:7" ht="15" x14ac:dyDescent="0.25">
      <c r="A38" s="285" t="s">
        <v>87</v>
      </c>
      <c r="B38">
        <v>0.4</v>
      </c>
      <c r="C38">
        <v>0.6</v>
      </c>
      <c r="D38">
        <v>0</v>
      </c>
      <c r="E38">
        <v>1.2</v>
      </c>
      <c r="F38">
        <v>0</v>
      </c>
      <c r="G38">
        <v>0</v>
      </c>
    </row>
    <row r="39" spans="1:7" ht="15" x14ac:dyDescent="0.25">
      <c r="A39" s="285" t="s">
        <v>88</v>
      </c>
      <c r="B39">
        <v>235.4</v>
      </c>
      <c r="C39">
        <v>374.4</v>
      </c>
      <c r="D39">
        <v>467.7</v>
      </c>
      <c r="E39">
        <v>665.9</v>
      </c>
      <c r="F39">
        <v>0</v>
      </c>
      <c r="G39">
        <v>0</v>
      </c>
    </row>
    <row r="40" spans="1:7" ht="15" x14ac:dyDescent="0.25">
      <c r="A40" s="285" t="s">
        <v>90</v>
      </c>
      <c r="B40">
        <v>0</v>
      </c>
      <c r="C40">
        <v>35</v>
      </c>
      <c r="D40">
        <v>0</v>
      </c>
      <c r="E40">
        <v>27.3</v>
      </c>
      <c r="F40">
        <v>0</v>
      </c>
      <c r="G40">
        <v>0</v>
      </c>
    </row>
    <row r="41" spans="1:7" ht="15" x14ac:dyDescent="0.25">
      <c r="A41" s="285" t="s">
        <v>91</v>
      </c>
      <c r="B41">
        <v>45.9</v>
      </c>
      <c r="C41">
        <v>118.4</v>
      </c>
      <c r="D41">
        <v>227.5</v>
      </c>
      <c r="E41">
        <v>244.5</v>
      </c>
      <c r="F41">
        <v>0</v>
      </c>
      <c r="G41">
        <v>0</v>
      </c>
    </row>
    <row r="42" spans="1:7" ht="15" x14ac:dyDescent="0.25">
      <c r="A42" s="285" t="s">
        <v>92</v>
      </c>
      <c r="B42">
        <v>0</v>
      </c>
      <c r="C42">
        <v>0</v>
      </c>
      <c r="D42">
        <v>13.2</v>
      </c>
      <c r="E42">
        <v>19.8</v>
      </c>
      <c r="F42">
        <v>0</v>
      </c>
      <c r="G42">
        <v>0</v>
      </c>
    </row>
    <row r="43" spans="1:7" ht="15" x14ac:dyDescent="0.25">
      <c r="A43" s="285" t="s">
        <v>93</v>
      </c>
      <c r="B43">
        <v>54.2</v>
      </c>
      <c r="C43">
        <v>133.30000000000001</v>
      </c>
      <c r="D43">
        <v>112.1</v>
      </c>
      <c r="E43">
        <v>132.6</v>
      </c>
      <c r="F43">
        <v>0</v>
      </c>
      <c r="G43">
        <v>0</v>
      </c>
    </row>
    <row r="44" spans="1:7" ht="15" x14ac:dyDescent="0.25">
      <c r="A44" s="285" t="s">
        <v>94</v>
      </c>
      <c r="B44">
        <v>23.1</v>
      </c>
      <c r="C44">
        <v>10.5</v>
      </c>
      <c r="D44">
        <v>8.8000000000000007</v>
      </c>
      <c r="E44">
        <v>20.399999999999999</v>
      </c>
      <c r="F44">
        <v>0</v>
      </c>
      <c r="G44">
        <v>0</v>
      </c>
    </row>
    <row r="45" spans="1:7" ht="15" x14ac:dyDescent="0.25">
      <c r="A45" s="285" t="s">
        <v>95</v>
      </c>
      <c r="B45">
        <v>187.5</v>
      </c>
      <c r="C45">
        <v>257</v>
      </c>
      <c r="D45">
        <v>387.2</v>
      </c>
      <c r="E45">
        <v>412.8</v>
      </c>
      <c r="F45">
        <v>0</v>
      </c>
      <c r="G45">
        <v>0</v>
      </c>
    </row>
    <row r="46" spans="1:7" ht="15" x14ac:dyDescent="0.25">
      <c r="A46" s="285" t="s">
        <v>96</v>
      </c>
      <c r="B46">
        <v>23.9</v>
      </c>
      <c r="C46">
        <v>19.5</v>
      </c>
      <c r="D46">
        <v>8.6</v>
      </c>
      <c r="E46">
        <v>17.8</v>
      </c>
      <c r="F46">
        <v>0</v>
      </c>
      <c r="G46">
        <v>0</v>
      </c>
    </row>
    <row r="47" spans="1:7" ht="15" x14ac:dyDescent="0.25">
      <c r="A47" s="285" t="s">
        <v>98</v>
      </c>
      <c r="B47">
        <v>0.2</v>
      </c>
      <c r="C47">
        <v>66</v>
      </c>
      <c r="D47">
        <v>132.6</v>
      </c>
      <c r="E47">
        <v>118.8</v>
      </c>
      <c r="F47">
        <v>0</v>
      </c>
      <c r="G47">
        <v>0</v>
      </c>
    </row>
    <row r="48" spans="1:7" ht="15" x14ac:dyDescent="0.25">
      <c r="A48" s="285" t="s">
        <v>99</v>
      </c>
      <c r="B48">
        <v>66.8</v>
      </c>
      <c r="C48">
        <v>70.5</v>
      </c>
      <c r="D48">
        <v>2.7</v>
      </c>
      <c r="E48">
        <v>14.7</v>
      </c>
      <c r="F48">
        <v>0</v>
      </c>
      <c r="G48">
        <v>0</v>
      </c>
    </row>
    <row r="49" spans="1:7" ht="15" x14ac:dyDescent="0.25">
      <c r="A49" s="285" t="s">
        <v>100</v>
      </c>
      <c r="B49">
        <v>64.2</v>
      </c>
      <c r="C49">
        <v>265.8</v>
      </c>
      <c r="D49">
        <v>411.7</v>
      </c>
      <c r="E49">
        <v>774.7</v>
      </c>
      <c r="F49">
        <v>0</v>
      </c>
      <c r="G49">
        <v>0</v>
      </c>
    </row>
    <row r="50" spans="1:7" ht="15" x14ac:dyDescent="0.25">
      <c r="A50" s="285" t="s">
        <v>101</v>
      </c>
      <c r="B50">
        <v>89.4</v>
      </c>
      <c r="C50">
        <v>263.60000000000002</v>
      </c>
      <c r="D50">
        <v>186.2</v>
      </c>
      <c r="E50">
        <v>502.3</v>
      </c>
      <c r="F50">
        <v>0</v>
      </c>
      <c r="G50">
        <v>0</v>
      </c>
    </row>
    <row r="51" spans="1:7" ht="15" x14ac:dyDescent="0.25">
      <c r="A51" s="285" t="s">
        <v>66</v>
      </c>
    </row>
    <row r="52" spans="1:7" ht="15" x14ac:dyDescent="0.25">
      <c r="A52" s="285" t="s">
        <v>102</v>
      </c>
      <c r="B52">
        <v>710.1</v>
      </c>
      <c r="C52">
        <v>683.5</v>
      </c>
      <c r="D52">
        <v>1444</v>
      </c>
      <c r="E52">
        <v>1391.7</v>
      </c>
      <c r="F52">
        <v>0</v>
      </c>
      <c r="G52">
        <v>0</v>
      </c>
    </row>
    <row r="53" spans="1:7" ht="15" x14ac:dyDescent="0.25">
      <c r="A53" s="285" t="s">
        <v>103</v>
      </c>
      <c r="B53">
        <v>42</v>
      </c>
      <c r="C53">
        <v>35</v>
      </c>
      <c r="D53">
        <v>19.5</v>
      </c>
      <c r="E53">
        <v>67.5</v>
      </c>
      <c r="F53">
        <v>0</v>
      </c>
      <c r="G53">
        <v>0</v>
      </c>
    </row>
    <row r="54" spans="1:7" ht="15" x14ac:dyDescent="0.25">
      <c r="A54" s="285" t="s">
        <v>104</v>
      </c>
      <c r="B54">
        <v>598</v>
      </c>
      <c r="C54">
        <v>563.1</v>
      </c>
      <c r="D54">
        <v>1246.5999999999999</v>
      </c>
      <c r="E54">
        <v>1192.2</v>
      </c>
      <c r="F54">
        <v>0</v>
      </c>
      <c r="G54">
        <v>0</v>
      </c>
    </row>
    <row r="55" spans="1:7" ht="15" x14ac:dyDescent="0.25">
      <c r="A55" s="285" t="s">
        <v>257</v>
      </c>
      <c r="B55">
        <v>0.1</v>
      </c>
      <c r="C55">
        <v>0</v>
      </c>
      <c r="D55">
        <v>0.1</v>
      </c>
      <c r="E55">
        <v>0</v>
      </c>
      <c r="F55">
        <v>0</v>
      </c>
      <c r="G55">
        <v>0</v>
      </c>
    </row>
    <row r="56" spans="1:7" ht="15" x14ac:dyDescent="0.25">
      <c r="A56" s="285" t="s">
        <v>105</v>
      </c>
      <c r="B56">
        <v>40</v>
      </c>
      <c r="C56">
        <v>0</v>
      </c>
      <c r="D56">
        <v>0</v>
      </c>
      <c r="E56">
        <v>0</v>
      </c>
      <c r="F56">
        <v>0</v>
      </c>
      <c r="G56">
        <v>0</v>
      </c>
    </row>
    <row r="57" spans="1:7" ht="15" x14ac:dyDescent="0.25">
      <c r="A57" s="285" t="s">
        <v>258</v>
      </c>
      <c r="B57">
        <v>0</v>
      </c>
      <c r="C57">
        <v>0.4</v>
      </c>
      <c r="D57">
        <v>0.1</v>
      </c>
      <c r="E57">
        <v>0</v>
      </c>
      <c r="F57">
        <v>0</v>
      </c>
      <c r="G57">
        <v>0</v>
      </c>
    </row>
    <row r="58" spans="1:7" ht="15" x14ac:dyDescent="0.25">
      <c r="A58" s="285" t="s">
        <v>318</v>
      </c>
      <c r="B58">
        <v>0</v>
      </c>
      <c r="C58">
        <v>55</v>
      </c>
      <c r="D58">
        <v>0</v>
      </c>
      <c r="E58">
        <v>0</v>
      </c>
      <c r="F58">
        <v>0</v>
      </c>
      <c r="G58">
        <v>0</v>
      </c>
    </row>
    <row r="59" spans="1:7" ht="15" x14ac:dyDescent="0.25">
      <c r="A59" s="285" t="s">
        <v>107</v>
      </c>
      <c r="B59">
        <v>30</v>
      </c>
      <c r="C59">
        <v>30</v>
      </c>
      <c r="D59">
        <v>177.8</v>
      </c>
      <c r="E59">
        <v>132.1</v>
      </c>
      <c r="F59">
        <v>0</v>
      </c>
      <c r="G59">
        <v>0</v>
      </c>
    </row>
    <row r="60" spans="1:7" ht="15" x14ac:dyDescent="0.25">
      <c r="A60" s="285" t="s">
        <v>66</v>
      </c>
    </row>
    <row r="61" spans="1:7" ht="15" x14ac:dyDescent="0.25">
      <c r="A61" s="285" t="s">
        <v>108</v>
      </c>
      <c r="B61">
        <v>1314.9</v>
      </c>
      <c r="C61">
        <v>2066.5</v>
      </c>
      <c r="D61">
        <v>1916.8</v>
      </c>
      <c r="E61">
        <v>1960</v>
      </c>
      <c r="F61">
        <v>0</v>
      </c>
      <c r="G61">
        <v>0</v>
      </c>
    </row>
    <row r="62" spans="1:7" ht="15" x14ac:dyDescent="0.25">
      <c r="A62" s="285" t="s">
        <v>109</v>
      </c>
      <c r="B62">
        <v>3.5</v>
      </c>
      <c r="C62">
        <v>4</v>
      </c>
      <c r="D62">
        <v>7</v>
      </c>
      <c r="E62">
        <v>3.6</v>
      </c>
      <c r="F62">
        <v>0</v>
      </c>
      <c r="G62">
        <v>0</v>
      </c>
    </row>
    <row r="63" spans="1:7" ht="15" x14ac:dyDescent="0.25">
      <c r="A63" s="285" t="s">
        <v>110</v>
      </c>
      <c r="B63">
        <v>0</v>
      </c>
      <c r="C63">
        <v>0</v>
      </c>
      <c r="D63">
        <v>0</v>
      </c>
      <c r="E63">
        <v>30.5</v>
      </c>
      <c r="F63">
        <v>0</v>
      </c>
      <c r="G63">
        <v>0</v>
      </c>
    </row>
    <row r="64" spans="1:7" ht="15" x14ac:dyDescent="0.25">
      <c r="A64" s="285" t="s">
        <v>111</v>
      </c>
      <c r="B64">
        <v>50.5</v>
      </c>
      <c r="C64">
        <v>35.700000000000003</v>
      </c>
      <c r="D64">
        <v>75</v>
      </c>
      <c r="E64">
        <v>87.2</v>
      </c>
      <c r="F64">
        <v>0</v>
      </c>
      <c r="G64">
        <v>0</v>
      </c>
    </row>
    <row r="65" spans="1:7" ht="15" x14ac:dyDescent="0.25">
      <c r="A65" s="285" t="s">
        <v>112</v>
      </c>
      <c r="B65">
        <v>10.5</v>
      </c>
      <c r="C65">
        <v>19.8</v>
      </c>
      <c r="D65">
        <v>29.1</v>
      </c>
      <c r="E65">
        <v>65.3</v>
      </c>
      <c r="F65">
        <v>0</v>
      </c>
      <c r="G65">
        <v>0</v>
      </c>
    </row>
    <row r="66" spans="1:7" ht="15" x14ac:dyDescent="0.25">
      <c r="A66" s="285" t="s">
        <v>113</v>
      </c>
      <c r="B66">
        <v>35.5</v>
      </c>
      <c r="C66">
        <v>92.5</v>
      </c>
      <c r="D66">
        <v>92.8</v>
      </c>
      <c r="E66">
        <v>126</v>
      </c>
      <c r="F66">
        <v>0</v>
      </c>
      <c r="G66">
        <v>0</v>
      </c>
    </row>
    <row r="67" spans="1:7" ht="15" x14ac:dyDescent="0.25">
      <c r="A67" s="285" t="s">
        <v>114</v>
      </c>
      <c r="B67">
        <v>3.8</v>
      </c>
      <c r="C67">
        <v>12</v>
      </c>
      <c r="D67">
        <v>8.1</v>
      </c>
      <c r="E67">
        <v>7.2</v>
      </c>
      <c r="F67">
        <v>0</v>
      </c>
      <c r="G67">
        <v>0</v>
      </c>
    </row>
    <row r="68" spans="1:7" ht="15" x14ac:dyDescent="0.25">
      <c r="A68" s="285" t="s">
        <v>115</v>
      </c>
      <c r="B68">
        <v>5</v>
      </c>
      <c r="C68">
        <v>4</v>
      </c>
      <c r="D68">
        <v>12.2</v>
      </c>
      <c r="E68">
        <v>2.5</v>
      </c>
      <c r="F68">
        <v>0</v>
      </c>
      <c r="G68">
        <v>0</v>
      </c>
    </row>
    <row r="69" spans="1:7" ht="15" x14ac:dyDescent="0.25">
      <c r="A69" s="285" t="s">
        <v>116</v>
      </c>
      <c r="B69">
        <v>6.8</v>
      </c>
      <c r="C69">
        <v>1.9</v>
      </c>
      <c r="D69">
        <v>1.3</v>
      </c>
      <c r="E69">
        <v>3.8</v>
      </c>
      <c r="F69">
        <v>0</v>
      </c>
      <c r="G69">
        <v>0</v>
      </c>
    </row>
    <row r="70" spans="1:7" ht="15" x14ac:dyDescent="0.25">
      <c r="A70" s="285" t="s">
        <v>117</v>
      </c>
      <c r="B70">
        <v>1168</v>
      </c>
      <c r="C70">
        <v>1850</v>
      </c>
      <c r="D70">
        <v>1604</v>
      </c>
      <c r="E70">
        <v>1537.3</v>
      </c>
      <c r="F70">
        <v>0</v>
      </c>
      <c r="G70">
        <v>0</v>
      </c>
    </row>
    <row r="71" spans="1:7" ht="15" x14ac:dyDescent="0.25">
      <c r="A71" s="285" t="s">
        <v>331</v>
      </c>
      <c r="B71">
        <v>0</v>
      </c>
      <c r="C71">
        <v>0.5</v>
      </c>
      <c r="D71">
        <v>0</v>
      </c>
      <c r="E71">
        <v>0</v>
      </c>
      <c r="F71">
        <v>0</v>
      </c>
      <c r="G71">
        <v>0</v>
      </c>
    </row>
    <row r="72" spans="1:7" ht="15" x14ac:dyDescent="0.25">
      <c r="A72" s="285" t="s">
        <v>118</v>
      </c>
      <c r="B72">
        <v>17.2</v>
      </c>
      <c r="C72">
        <v>17.3</v>
      </c>
      <c r="D72">
        <v>5.4</v>
      </c>
      <c r="E72">
        <v>4.5</v>
      </c>
      <c r="F72">
        <v>0</v>
      </c>
      <c r="G72">
        <v>0</v>
      </c>
    </row>
    <row r="73" spans="1:7" ht="15" x14ac:dyDescent="0.25">
      <c r="A73" s="285" t="s">
        <v>119</v>
      </c>
      <c r="B73">
        <v>14</v>
      </c>
      <c r="C73">
        <v>29</v>
      </c>
      <c r="D73">
        <v>26.4</v>
      </c>
      <c r="E73">
        <v>87.1</v>
      </c>
      <c r="F73">
        <v>0</v>
      </c>
      <c r="G73">
        <v>0</v>
      </c>
    </row>
    <row r="74" spans="1:7" ht="15" x14ac:dyDescent="0.25">
      <c r="A74" s="285" t="s">
        <v>120</v>
      </c>
      <c r="B74" t="s">
        <v>84</v>
      </c>
      <c r="C74">
        <v>0</v>
      </c>
      <c r="D74">
        <v>0</v>
      </c>
      <c r="E74">
        <v>0</v>
      </c>
      <c r="F74">
        <v>0</v>
      </c>
      <c r="G74">
        <v>0</v>
      </c>
    </row>
    <row r="75" spans="1:7" ht="15" x14ac:dyDescent="0.25">
      <c r="A75" s="285" t="s">
        <v>121</v>
      </c>
      <c r="B75">
        <v>0</v>
      </c>
      <c r="C75">
        <v>0</v>
      </c>
      <c r="D75">
        <v>55.6</v>
      </c>
      <c r="E75">
        <v>5</v>
      </c>
      <c r="F75">
        <v>0</v>
      </c>
      <c r="G75">
        <v>0</v>
      </c>
    </row>
    <row r="76" spans="1:7" ht="15" x14ac:dyDescent="0.25">
      <c r="A76" s="285" t="s">
        <v>62</v>
      </c>
      <c r="B76" t="s">
        <v>63</v>
      </c>
      <c r="C76" t="s">
        <v>64</v>
      </c>
      <c r="D76" t="s">
        <v>63</v>
      </c>
      <c r="E76" t="s">
        <v>63</v>
      </c>
      <c r="F76" t="s">
        <v>63</v>
      </c>
      <c r="G76" t="s">
        <v>65</v>
      </c>
    </row>
    <row r="77" spans="1:7" ht="15" x14ac:dyDescent="0.25">
      <c r="A77" s="285" t="s">
        <v>122</v>
      </c>
      <c r="B77">
        <v>9082.6</v>
      </c>
      <c r="C77">
        <v>12749.4</v>
      </c>
      <c r="D77">
        <v>27277.200000000001</v>
      </c>
      <c r="E77">
        <v>34635.599999999999</v>
      </c>
      <c r="F77">
        <v>1</v>
      </c>
      <c r="G77">
        <v>0</v>
      </c>
    </row>
    <row r="78" spans="1:7" ht="15" x14ac:dyDescent="0.25">
      <c r="A78" s="285" t="s">
        <v>123</v>
      </c>
      <c r="B78">
        <v>4565.2</v>
      </c>
      <c r="C78">
        <v>6506.7</v>
      </c>
      <c r="D78">
        <v>0</v>
      </c>
      <c r="E78">
        <v>0</v>
      </c>
      <c r="F78">
        <v>140</v>
      </c>
      <c r="G78">
        <v>0</v>
      </c>
    </row>
    <row r="79" spans="1:7" ht="15" x14ac:dyDescent="0.25">
      <c r="A79" s="285" t="s">
        <v>62</v>
      </c>
      <c r="B79" t="s">
        <v>63</v>
      </c>
      <c r="C79" t="s">
        <v>64</v>
      </c>
      <c r="D79" t="s">
        <v>63</v>
      </c>
      <c r="E79" t="s">
        <v>63</v>
      </c>
      <c r="F79" t="s">
        <v>63</v>
      </c>
      <c r="G79" t="s">
        <v>65</v>
      </c>
    </row>
    <row r="80" spans="1:7" ht="15" x14ac:dyDescent="0.25">
      <c r="A80" s="285" t="s">
        <v>124</v>
      </c>
      <c r="B80">
        <v>13647.8</v>
      </c>
      <c r="C80">
        <v>19256.099999999999</v>
      </c>
      <c r="D80">
        <v>27277.200000000001</v>
      </c>
      <c r="E80">
        <v>34635.599999999999</v>
      </c>
      <c r="F80">
        <v>141</v>
      </c>
      <c r="G80">
        <v>0</v>
      </c>
    </row>
    <row r="81" spans="1:7" ht="15" x14ac:dyDescent="0.25">
      <c r="A81" s="285" t="s">
        <v>125</v>
      </c>
      <c r="B81" t="s">
        <v>42</v>
      </c>
      <c r="C81" t="s">
        <v>42</v>
      </c>
      <c r="D81">
        <v>34.700000000000003</v>
      </c>
      <c r="E81">
        <v>74</v>
      </c>
      <c r="F81" t="s">
        <v>42</v>
      </c>
      <c r="G81" t="s">
        <v>42</v>
      </c>
    </row>
    <row r="82" spans="1:7" ht="15" x14ac:dyDescent="0.25">
      <c r="A82" s="285" t="s">
        <v>126</v>
      </c>
      <c r="B82">
        <v>0</v>
      </c>
      <c r="C82">
        <v>63</v>
      </c>
      <c r="D82" t="s">
        <v>42</v>
      </c>
      <c r="E82" t="s">
        <v>42</v>
      </c>
      <c r="F82">
        <v>0</v>
      </c>
      <c r="G82">
        <v>0</v>
      </c>
    </row>
    <row r="83" spans="1:7" ht="15" x14ac:dyDescent="0.25">
      <c r="A83" s="285" t="s">
        <v>62</v>
      </c>
      <c r="B83" t="s">
        <v>63</v>
      </c>
      <c r="C83" t="s">
        <v>64</v>
      </c>
      <c r="D83" t="s">
        <v>63</v>
      </c>
      <c r="E83" t="s">
        <v>63</v>
      </c>
      <c r="F83" t="s">
        <v>63</v>
      </c>
      <c r="G83" t="s">
        <v>65</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3B2E-8694-4225-A876-F04335C3812B}">
  <dimension ref="A1:G83"/>
  <sheetViews>
    <sheetView workbookViewId="0">
      <selection activeCell="B7" sqref="B7"/>
    </sheetView>
  </sheetViews>
  <sheetFormatPr defaultRowHeight="13.2" x14ac:dyDescent="0.25"/>
  <cols>
    <col min="1" max="1" width="26.33203125" customWidth="1"/>
    <col min="2" max="2" width="12" customWidth="1"/>
    <col min="3" max="3" width="13.33203125" customWidth="1"/>
    <col min="4" max="4" width="11.33203125" customWidth="1"/>
    <col min="5" max="5" width="13.6640625" customWidth="1"/>
    <col min="6" max="6" width="13.88671875" customWidth="1"/>
  </cols>
  <sheetData>
    <row r="1" spans="1:7" ht="15" x14ac:dyDescent="0.25">
      <c r="A1" s="285" t="s">
        <v>47</v>
      </c>
    </row>
    <row r="2" spans="1:7" ht="15" x14ac:dyDescent="0.25">
      <c r="A2" s="285" t="s">
        <v>48</v>
      </c>
    </row>
    <row r="3" spans="1:7" ht="15" x14ac:dyDescent="0.25">
      <c r="A3" s="285" t="s">
        <v>365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82</v>
      </c>
      <c r="C12">
        <v>153.5</v>
      </c>
      <c r="D12">
        <v>2281</v>
      </c>
      <c r="E12">
        <v>1860.7</v>
      </c>
      <c r="F12">
        <v>0</v>
      </c>
      <c r="G12">
        <v>0</v>
      </c>
    </row>
    <row r="13" spans="1:7" ht="15" x14ac:dyDescent="0.25">
      <c r="A13" s="285" t="s">
        <v>253</v>
      </c>
      <c r="B13">
        <v>0</v>
      </c>
      <c r="C13">
        <v>0</v>
      </c>
      <c r="D13">
        <v>1.3</v>
      </c>
      <c r="E13">
        <v>0</v>
      </c>
      <c r="F13">
        <v>0</v>
      </c>
      <c r="G13">
        <v>0</v>
      </c>
    </row>
    <row r="14" spans="1:7" ht="15" x14ac:dyDescent="0.25">
      <c r="A14" s="285" t="s">
        <v>254</v>
      </c>
      <c r="B14">
        <v>0</v>
      </c>
      <c r="C14">
        <v>0</v>
      </c>
      <c r="D14">
        <v>23.6</v>
      </c>
      <c r="E14">
        <v>63.4</v>
      </c>
      <c r="F14">
        <v>0</v>
      </c>
      <c r="G14">
        <v>0</v>
      </c>
    </row>
    <row r="15" spans="1:7" ht="15" x14ac:dyDescent="0.25">
      <c r="A15" s="285" t="s">
        <v>68</v>
      </c>
      <c r="B15">
        <v>0</v>
      </c>
      <c r="C15">
        <v>0</v>
      </c>
      <c r="D15">
        <v>464.7</v>
      </c>
      <c r="E15">
        <v>421.2</v>
      </c>
      <c r="F15">
        <v>0</v>
      </c>
      <c r="G15">
        <v>0</v>
      </c>
    </row>
    <row r="16" spans="1:7" ht="15" x14ac:dyDescent="0.25">
      <c r="A16" s="285" t="s">
        <v>69</v>
      </c>
      <c r="B16">
        <v>0</v>
      </c>
      <c r="C16">
        <v>35</v>
      </c>
      <c r="D16">
        <v>22</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172.7</v>
      </c>
      <c r="E18">
        <v>103.9</v>
      </c>
      <c r="F18">
        <v>0</v>
      </c>
      <c r="G18">
        <v>0</v>
      </c>
    </row>
    <row r="19" spans="1:7" ht="15" x14ac:dyDescent="0.25">
      <c r="A19" s="285" t="s">
        <v>71</v>
      </c>
      <c r="B19">
        <v>0</v>
      </c>
      <c r="C19">
        <v>0</v>
      </c>
      <c r="D19">
        <v>676.5</v>
      </c>
      <c r="E19">
        <v>483</v>
      </c>
      <c r="F19">
        <v>0</v>
      </c>
      <c r="G19">
        <v>0</v>
      </c>
    </row>
    <row r="20" spans="1:7" ht="15" x14ac:dyDescent="0.25">
      <c r="A20" s="285" t="s">
        <v>72</v>
      </c>
      <c r="B20">
        <v>40</v>
      </c>
      <c r="C20">
        <v>46</v>
      </c>
      <c r="D20">
        <v>186.8</v>
      </c>
      <c r="E20">
        <v>214.4</v>
      </c>
      <c r="F20">
        <v>0</v>
      </c>
      <c r="G20">
        <v>0</v>
      </c>
    </row>
    <row r="21" spans="1:7" ht="15" x14ac:dyDescent="0.25">
      <c r="A21" s="285" t="s">
        <v>256</v>
      </c>
      <c r="B21">
        <v>0</v>
      </c>
      <c r="C21">
        <v>0</v>
      </c>
      <c r="D21">
        <v>35</v>
      </c>
      <c r="E21">
        <v>0</v>
      </c>
      <c r="F21">
        <v>0</v>
      </c>
      <c r="G21">
        <v>0</v>
      </c>
    </row>
    <row r="22" spans="1:7" ht="15" x14ac:dyDescent="0.25">
      <c r="A22" s="285" t="s">
        <v>73</v>
      </c>
      <c r="B22">
        <v>42</v>
      </c>
      <c r="C22">
        <v>0</v>
      </c>
      <c r="D22">
        <v>632.5</v>
      </c>
      <c r="E22">
        <v>443.7</v>
      </c>
      <c r="F22">
        <v>0</v>
      </c>
      <c r="G22">
        <v>0</v>
      </c>
    </row>
    <row r="23" spans="1:7" ht="15" x14ac:dyDescent="0.25">
      <c r="A23" s="285" t="s">
        <v>74</v>
      </c>
      <c r="B23">
        <v>0</v>
      </c>
      <c r="C23">
        <v>0</v>
      </c>
      <c r="D23">
        <v>66</v>
      </c>
      <c r="E23">
        <v>103.9</v>
      </c>
      <c r="F23">
        <v>0</v>
      </c>
      <c r="G23">
        <v>0</v>
      </c>
    </row>
    <row r="24" spans="1:7" ht="15" x14ac:dyDescent="0.25">
      <c r="A24" s="285" t="s">
        <v>66</v>
      </c>
    </row>
    <row r="25" spans="1:7" ht="15" x14ac:dyDescent="0.25">
      <c r="A25" s="285" t="s">
        <v>75</v>
      </c>
      <c r="B25">
        <v>42</v>
      </c>
      <c r="C25">
        <v>0</v>
      </c>
      <c r="D25">
        <v>203.5</v>
      </c>
      <c r="E25">
        <v>0</v>
      </c>
      <c r="F25">
        <v>0</v>
      </c>
      <c r="G25">
        <v>0</v>
      </c>
    </row>
    <row r="26" spans="1:7" ht="15" x14ac:dyDescent="0.25">
      <c r="A26" s="285" t="s">
        <v>77</v>
      </c>
      <c r="B26">
        <v>42</v>
      </c>
      <c r="C26">
        <v>0</v>
      </c>
      <c r="D26">
        <v>203.5</v>
      </c>
      <c r="E26">
        <v>0</v>
      </c>
      <c r="F26">
        <v>0</v>
      </c>
      <c r="G26">
        <v>0</v>
      </c>
    </row>
    <row r="27" spans="1:7" ht="15" x14ac:dyDescent="0.25">
      <c r="A27" s="285" t="s">
        <v>66</v>
      </c>
    </row>
    <row r="28" spans="1:7" ht="15" x14ac:dyDescent="0.25">
      <c r="A28" s="285" t="s">
        <v>78</v>
      </c>
      <c r="B28">
        <v>433.5</v>
      </c>
      <c r="C28">
        <v>511.8</v>
      </c>
      <c r="D28">
        <v>678</v>
      </c>
      <c r="E28">
        <v>546.9</v>
      </c>
      <c r="F28">
        <v>0</v>
      </c>
      <c r="G28">
        <v>0</v>
      </c>
    </row>
    <row r="29" spans="1:7" ht="15" x14ac:dyDescent="0.25">
      <c r="A29" s="285" t="s">
        <v>66</v>
      </c>
    </row>
    <row r="30" spans="1:7" ht="15" x14ac:dyDescent="0.25">
      <c r="A30" s="285" t="s">
        <v>79</v>
      </c>
      <c r="B30">
        <v>317.10000000000002</v>
      </c>
      <c r="C30">
        <v>628</v>
      </c>
      <c r="D30">
        <v>520.79999999999995</v>
      </c>
      <c r="E30">
        <v>524.70000000000005</v>
      </c>
      <c r="F30">
        <v>0</v>
      </c>
      <c r="G30">
        <v>0</v>
      </c>
    </row>
    <row r="31" spans="1:7" ht="15" x14ac:dyDescent="0.25">
      <c r="A31" s="285" t="s">
        <v>66</v>
      </c>
    </row>
    <row r="32" spans="1:7" ht="15" x14ac:dyDescent="0.25">
      <c r="A32" s="285" t="s">
        <v>80</v>
      </c>
      <c r="B32">
        <v>5638.4</v>
      </c>
      <c r="C32">
        <v>7938.6</v>
      </c>
      <c r="D32">
        <v>16629.3</v>
      </c>
      <c r="E32">
        <v>23335.3</v>
      </c>
      <c r="F32">
        <v>0</v>
      </c>
      <c r="G32">
        <v>0</v>
      </c>
    </row>
    <row r="33" spans="1:7" ht="15" x14ac:dyDescent="0.25">
      <c r="A33" s="285" t="s">
        <v>66</v>
      </c>
    </row>
    <row r="34" spans="1:7" ht="15" x14ac:dyDescent="0.25">
      <c r="A34" s="285" t="s">
        <v>81</v>
      </c>
      <c r="B34">
        <v>949.2</v>
      </c>
      <c r="C34">
        <v>1856.2</v>
      </c>
      <c r="D34">
        <v>2080.6999999999998</v>
      </c>
      <c r="E34">
        <v>2988.2</v>
      </c>
      <c r="F34">
        <v>0</v>
      </c>
      <c r="G34">
        <v>0</v>
      </c>
    </row>
    <row r="35" spans="1:7" ht="15" x14ac:dyDescent="0.25">
      <c r="A35" s="285" t="s">
        <v>83</v>
      </c>
      <c r="B35">
        <v>115</v>
      </c>
      <c r="C35">
        <v>225.9</v>
      </c>
      <c r="D35">
        <v>346.3</v>
      </c>
      <c r="E35">
        <v>213.2</v>
      </c>
      <c r="F35">
        <v>0</v>
      </c>
      <c r="G35">
        <v>0</v>
      </c>
    </row>
    <row r="36" spans="1:7" ht="15" x14ac:dyDescent="0.25">
      <c r="A36" s="285" t="s">
        <v>85</v>
      </c>
      <c r="B36">
        <v>0</v>
      </c>
      <c r="C36">
        <v>0</v>
      </c>
      <c r="D36">
        <v>0</v>
      </c>
      <c r="E36">
        <v>3</v>
      </c>
      <c r="F36">
        <v>0</v>
      </c>
      <c r="G36">
        <v>0</v>
      </c>
    </row>
    <row r="37" spans="1:7" ht="15" x14ac:dyDescent="0.25">
      <c r="A37" s="285" t="s">
        <v>86</v>
      </c>
      <c r="B37">
        <v>0.7</v>
      </c>
      <c r="C37">
        <v>0</v>
      </c>
      <c r="D37">
        <v>0.8</v>
      </c>
      <c r="E37">
        <v>0.5</v>
      </c>
      <c r="F37">
        <v>0</v>
      </c>
      <c r="G37">
        <v>0</v>
      </c>
    </row>
    <row r="38" spans="1:7" ht="15" x14ac:dyDescent="0.25">
      <c r="A38" s="285" t="s">
        <v>87</v>
      </c>
      <c r="B38">
        <v>0.4</v>
      </c>
      <c r="C38">
        <v>0.6</v>
      </c>
      <c r="D38">
        <v>0</v>
      </c>
      <c r="E38">
        <v>1.2</v>
      </c>
      <c r="F38">
        <v>0</v>
      </c>
      <c r="G38">
        <v>0</v>
      </c>
    </row>
    <row r="39" spans="1:7" ht="15" x14ac:dyDescent="0.25">
      <c r="A39" s="285" t="s">
        <v>88</v>
      </c>
      <c r="B39">
        <v>218.9</v>
      </c>
      <c r="C39">
        <v>383.8</v>
      </c>
      <c r="D39">
        <v>399.2</v>
      </c>
      <c r="E39">
        <v>644.70000000000005</v>
      </c>
      <c r="F39">
        <v>0</v>
      </c>
      <c r="G39">
        <v>0</v>
      </c>
    </row>
    <row r="40" spans="1:7" ht="15" x14ac:dyDescent="0.25">
      <c r="A40" s="285" t="s">
        <v>90</v>
      </c>
      <c r="B40">
        <v>0</v>
      </c>
      <c r="C40">
        <v>35</v>
      </c>
      <c r="D40">
        <v>0</v>
      </c>
      <c r="E40">
        <v>27.3</v>
      </c>
      <c r="F40">
        <v>0</v>
      </c>
      <c r="G40">
        <v>0</v>
      </c>
    </row>
    <row r="41" spans="1:7" ht="15" x14ac:dyDescent="0.25">
      <c r="A41" s="285" t="s">
        <v>91</v>
      </c>
      <c r="B41">
        <v>38.700000000000003</v>
      </c>
      <c r="C41">
        <v>118.8</v>
      </c>
      <c r="D41">
        <v>224.8</v>
      </c>
      <c r="E41">
        <v>186.1</v>
      </c>
      <c r="F41">
        <v>0</v>
      </c>
      <c r="G41">
        <v>0</v>
      </c>
    </row>
    <row r="42" spans="1:7" ht="15" x14ac:dyDescent="0.25">
      <c r="A42" s="285" t="s">
        <v>92</v>
      </c>
      <c r="B42">
        <v>0</v>
      </c>
      <c r="C42">
        <v>0</v>
      </c>
      <c r="D42">
        <v>13.2</v>
      </c>
      <c r="E42">
        <v>19.8</v>
      </c>
      <c r="F42">
        <v>0</v>
      </c>
      <c r="G42">
        <v>0</v>
      </c>
    </row>
    <row r="43" spans="1:7" ht="15" x14ac:dyDescent="0.25">
      <c r="A43" s="285" t="s">
        <v>93</v>
      </c>
      <c r="B43">
        <v>56.1</v>
      </c>
      <c r="C43">
        <v>135.1</v>
      </c>
      <c r="D43">
        <v>108.2</v>
      </c>
      <c r="E43">
        <v>120.1</v>
      </c>
      <c r="F43">
        <v>0</v>
      </c>
      <c r="G43">
        <v>0</v>
      </c>
    </row>
    <row r="44" spans="1:7" ht="15" x14ac:dyDescent="0.25">
      <c r="A44" s="285" t="s">
        <v>94</v>
      </c>
      <c r="B44">
        <v>21.1</v>
      </c>
      <c r="C44">
        <v>11.5</v>
      </c>
      <c r="D44">
        <v>6.8</v>
      </c>
      <c r="E44">
        <v>19.399999999999999</v>
      </c>
      <c r="F44">
        <v>0</v>
      </c>
      <c r="G44">
        <v>0</v>
      </c>
    </row>
    <row r="45" spans="1:7" ht="15" x14ac:dyDescent="0.25">
      <c r="A45" s="285" t="s">
        <v>95</v>
      </c>
      <c r="B45">
        <v>242</v>
      </c>
      <c r="C45">
        <v>323</v>
      </c>
      <c r="D45">
        <v>332.2</v>
      </c>
      <c r="E45">
        <v>343.2</v>
      </c>
      <c r="F45">
        <v>0</v>
      </c>
      <c r="G45">
        <v>0</v>
      </c>
    </row>
    <row r="46" spans="1:7" ht="15" x14ac:dyDescent="0.25">
      <c r="A46" s="285" t="s">
        <v>96</v>
      </c>
      <c r="B46">
        <v>24</v>
      </c>
      <c r="C46">
        <v>16.600000000000001</v>
      </c>
      <c r="D46">
        <v>8.1</v>
      </c>
      <c r="E46">
        <v>17.100000000000001</v>
      </c>
      <c r="F46">
        <v>0</v>
      </c>
      <c r="G46">
        <v>0</v>
      </c>
    </row>
    <row r="47" spans="1:7" ht="15" x14ac:dyDescent="0.25">
      <c r="A47" s="285" t="s">
        <v>98</v>
      </c>
      <c r="B47">
        <v>0.2</v>
      </c>
      <c r="C47">
        <v>66</v>
      </c>
      <c r="D47">
        <v>61.5</v>
      </c>
      <c r="E47">
        <v>118.8</v>
      </c>
      <c r="F47">
        <v>0</v>
      </c>
      <c r="G47">
        <v>0</v>
      </c>
    </row>
    <row r="48" spans="1:7" ht="15" x14ac:dyDescent="0.25">
      <c r="A48" s="285" t="s">
        <v>99</v>
      </c>
      <c r="B48">
        <v>66.8</v>
      </c>
      <c r="C48">
        <v>72.3</v>
      </c>
      <c r="D48">
        <v>2.6</v>
      </c>
      <c r="E48">
        <v>12.9</v>
      </c>
      <c r="F48">
        <v>0</v>
      </c>
      <c r="G48">
        <v>0</v>
      </c>
    </row>
    <row r="49" spans="1:7" ht="15" x14ac:dyDescent="0.25">
      <c r="A49" s="285" t="s">
        <v>100</v>
      </c>
      <c r="B49">
        <v>66.5</v>
      </c>
      <c r="C49">
        <v>206.9</v>
      </c>
      <c r="D49">
        <v>406.3</v>
      </c>
      <c r="E49">
        <v>767.5</v>
      </c>
      <c r="F49">
        <v>0</v>
      </c>
      <c r="G49">
        <v>0</v>
      </c>
    </row>
    <row r="50" spans="1:7" ht="15" x14ac:dyDescent="0.25">
      <c r="A50" s="285" t="s">
        <v>101</v>
      </c>
      <c r="B50">
        <v>98.8</v>
      </c>
      <c r="C50">
        <v>260.89999999999998</v>
      </c>
      <c r="D50">
        <v>170.7</v>
      </c>
      <c r="E50">
        <v>493.4</v>
      </c>
      <c r="F50">
        <v>0</v>
      </c>
      <c r="G50">
        <v>0</v>
      </c>
    </row>
    <row r="51" spans="1:7" ht="15" x14ac:dyDescent="0.25">
      <c r="A51" s="285" t="s">
        <v>66</v>
      </c>
    </row>
    <row r="52" spans="1:7" ht="15" x14ac:dyDescent="0.25">
      <c r="A52" s="285" t="s">
        <v>102</v>
      </c>
      <c r="B52">
        <v>738.1</v>
      </c>
      <c r="C52">
        <v>785.5</v>
      </c>
      <c r="D52">
        <v>1259.5999999999999</v>
      </c>
      <c r="E52">
        <v>1194.0999999999999</v>
      </c>
      <c r="F52">
        <v>0</v>
      </c>
      <c r="G52">
        <v>0</v>
      </c>
    </row>
    <row r="53" spans="1:7" ht="15" x14ac:dyDescent="0.25">
      <c r="A53" s="285" t="s">
        <v>103</v>
      </c>
      <c r="B53">
        <v>42</v>
      </c>
      <c r="C53">
        <v>35</v>
      </c>
      <c r="D53">
        <v>19.5</v>
      </c>
      <c r="E53">
        <v>67.5</v>
      </c>
      <c r="F53">
        <v>0</v>
      </c>
      <c r="G53">
        <v>0</v>
      </c>
    </row>
    <row r="54" spans="1:7" ht="15" x14ac:dyDescent="0.25">
      <c r="A54" s="285" t="s">
        <v>104</v>
      </c>
      <c r="B54">
        <v>626</v>
      </c>
      <c r="C54">
        <v>660.1</v>
      </c>
      <c r="D54">
        <v>1124.5999999999999</v>
      </c>
      <c r="E54">
        <v>999.4</v>
      </c>
      <c r="F54">
        <v>0</v>
      </c>
      <c r="G54">
        <v>0</v>
      </c>
    </row>
    <row r="55" spans="1:7" ht="15" x14ac:dyDescent="0.25">
      <c r="A55" s="285" t="s">
        <v>257</v>
      </c>
      <c r="B55">
        <v>0.1</v>
      </c>
      <c r="C55">
        <v>0</v>
      </c>
      <c r="D55">
        <v>0.1</v>
      </c>
      <c r="E55">
        <v>0</v>
      </c>
      <c r="F55">
        <v>0</v>
      </c>
      <c r="G55">
        <v>0</v>
      </c>
    </row>
    <row r="56" spans="1:7" ht="15" x14ac:dyDescent="0.25">
      <c r="A56" s="285" t="s">
        <v>105</v>
      </c>
      <c r="B56">
        <v>10</v>
      </c>
      <c r="C56">
        <v>0</v>
      </c>
      <c r="D56">
        <v>0</v>
      </c>
      <c r="E56">
        <v>0</v>
      </c>
      <c r="F56">
        <v>0</v>
      </c>
      <c r="G56">
        <v>0</v>
      </c>
    </row>
    <row r="57" spans="1:7" ht="15" x14ac:dyDescent="0.25">
      <c r="A57" s="285" t="s">
        <v>258</v>
      </c>
      <c r="B57">
        <v>0</v>
      </c>
      <c r="C57">
        <v>0.4</v>
      </c>
      <c r="D57">
        <v>0.1</v>
      </c>
      <c r="E57">
        <v>0</v>
      </c>
      <c r="F57">
        <v>0</v>
      </c>
      <c r="G57">
        <v>0</v>
      </c>
    </row>
    <row r="58" spans="1:7" ht="15" x14ac:dyDescent="0.25">
      <c r="A58" s="285" t="s">
        <v>318</v>
      </c>
      <c r="B58">
        <v>0</v>
      </c>
      <c r="C58">
        <v>55</v>
      </c>
      <c r="D58">
        <v>0</v>
      </c>
      <c r="E58">
        <v>0</v>
      </c>
      <c r="F58">
        <v>0</v>
      </c>
      <c r="G58">
        <v>0</v>
      </c>
    </row>
    <row r="59" spans="1:7" ht="15" x14ac:dyDescent="0.25">
      <c r="A59" s="285" t="s">
        <v>107</v>
      </c>
      <c r="B59">
        <v>60</v>
      </c>
      <c r="C59">
        <v>35</v>
      </c>
      <c r="D59">
        <v>115.3</v>
      </c>
      <c r="E59">
        <v>127.2</v>
      </c>
      <c r="F59">
        <v>0</v>
      </c>
      <c r="G59">
        <v>0</v>
      </c>
    </row>
    <row r="60" spans="1:7" ht="15" x14ac:dyDescent="0.25">
      <c r="A60" s="285" t="s">
        <v>66</v>
      </c>
    </row>
    <row r="61" spans="1:7" ht="15" x14ac:dyDescent="0.25">
      <c r="A61" s="285" t="s">
        <v>108</v>
      </c>
      <c r="B61">
        <v>1353.7</v>
      </c>
      <c r="C61">
        <v>2250.1</v>
      </c>
      <c r="D61">
        <v>1769.6</v>
      </c>
      <c r="E61">
        <v>1797.8</v>
      </c>
      <c r="F61">
        <v>0</v>
      </c>
      <c r="G61">
        <v>0</v>
      </c>
    </row>
    <row r="62" spans="1:7" ht="15" x14ac:dyDescent="0.25">
      <c r="A62" s="285" t="s">
        <v>109</v>
      </c>
      <c r="B62">
        <v>3.5</v>
      </c>
      <c r="C62">
        <v>4</v>
      </c>
      <c r="D62">
        <v>7</v>
      </c>
      <c r="E62">
        <v>3.6</v>
      </c>
      <c r="F62">
        <v>0</v>
      </c>
      <c r="G62">
        <v>0</v>
      </c>
    </row>
    <row r="63" spans="1:7" ht="15" x14ac:dyDescent="0.25">
      <c r="A63" s="285" t="s">
        <v>110</v>
      </c>
      <c r="B63">
        <v>0</v>
      </c>
      <c r="C63">
        <v>0</v>
      </c>
      <c r="D63">
        <v>0</v>
      </c>
      <c r="E63">
        <v>30.5</v>
      </c>
      <c r="F63">
        <v>0</v>
      </c>
      <c r="G63">
        <v>0</v>
      </c>
    </row>
    <row r="64" spans="1:7" ht="15" x14ac:dyDescent="0.25">
      <c r="A64" s="285" t="s">
        <v>111</v>
      </c>
      <c r="B64">
        <v>49.5</v>
      </c>
      <c r="C64">
        <v>43.3</v>
      </c>
      <c r="D64">
        <v>75</v>
      </c>
      <c r="E64">
        <v>75.599999999999994</v>
      </c>
      <c r="F64">
        <v>0</v>
      </c>
      <c r="G64">
        <v>0</v>
      </c>
    </row>
    <row r="65" spans="1:7" ht="15" x14ac:dyDescent="0.25">
      <c r="A65" s="285" t="s">
        <v>112</v>
      </c>
      <c r="B65">
        <v>10.6</v>
      </c>
      <c r="C65">
        <v>54</v>
      </c>
      <c r="D65">
        <v>28.4</v>
      </c>
      <c r="E65">
        <v>63.6</v>
      </c>
      <c r="F65">
        <v>0</v>
      </c>
      <c r="G65">
        <v>0</v>
      </c>
    </row>
    <row r="66" spans="1:7" ht="15" x14ac:dyDescent="0.25">
      <c r="A66" s="285" t="s">
        <v>113</v>
      </c>
      <c r="B66">
        <v>28</v>
      </c>
      <c r="C66">
        <v>88.9</v>
      </c>
      <c r="D66">
        <v>92.8</v>
      </c>
      <c r="E66">
        <v>126</v>
      </c>
      <c r="F66">
        <v>0</v>
      </c>
      <c r="G66">
        <v>0</v>
      </c>
    </row>
    <row r="67" spans="1:7" ht="15" x14ac:dyDescent="0.25">
      <c r="A67" s="285" t="s">
        <v>114</v>
      </c>
      <c r="B67">
        <v>3.8</v>
      </c>
      <c r="C67">
        <v>12</v>
      </c>
      <c r="D67">
        <v>8.1</v>
      </c>
      <c r="E67">
        <v>7.2</v>
      </c>
      <c r="F67">
        <v>0</v>
      </c>
      <c r="G67">
        <v>0</v>
      </c>
    </row>
    <row r="68" spans="1:7" ht="15" x14ac:dyDescent="0.25">
      <c r="A68" s="285" t="s">
        <v>115</v>
      </c>
      <c r="B68">
        <v>10.5</v>
      </c>
      <c r="C68">
        <v>4</v>
      </c>
      <c r="D68">
        <v>6.1</v>
      </c>
      <c r="E68">
        <v>2.5</v>
      </c>
      <c r="F68">
        <v>0</v>
      </c>
      <c r="G68">
        <v>0</v>
      </c>
    </row>
    <row r="69" spans="1:7" ht="15" x14ac:dyDescent="0.25">
      <c r="A69" s="285" t="s">
        <v>116</v>
      </c>
      <c r="B69">
        <v>6.9</v>
      </c>
      <c r="C69">
        <v>3.2</v>
      </c>
      <c r="D69">
        <v>0</v>
      </c>
      <c r="E69">
        <v>2.5</v>
      </c>
      <c r="F69">
        <v>0</v>
      </c>
      <c r="G69">
        <v>0</v>
      </c>
    </row>
    <row r="70" spans="1:7" ht="15" x14ac:dyDescent="0.25">
      <c r="A70" s="285" t="s">
        <v>117</v>
      </c>
      <c r="B70">
        <v>1185.5999999999999</v>
      </c>
      <c r="C70">
        <v>1994</v>
      </c>
      <c r="D70">
        <v>1491.3</v>
      </c>
      <c r="E70">
        <v>1389.7</v>
      </c>
      <c r="F70">
        <v>0</v>
      </c>
      <c r="G70">
        <v>0</v>
      </c>
    </row>
    <row r="71" spans="1:7" ht="15" x14ac:dyDescent="0.25">
      <c r="A71" s="285" t="s">
        <v>331</v>
      </c>
      <c r="B71">
        <v>0</v>
      </c>
      <c r="C71">
        <v>0.5</v>
      </c>
      <c r="D71">
        <v>0</v>
      </c>
      <c r="E71">
        <v>0</v>
      </c>
      <c r="F71">
        <v>0</v>
      </c>
      <c r="G71">
        <v>0</v>
      </c>
    </row>
    <row r="72" spans="1:7" ht="15" x14ac:dyDescent="0.25">
      <c r="A72" s="285" t="s">
        <v>118</v>
      </c>
      <c r="B72">
        <v>17.2</v>
      </c>
      <c r="C72">
        <v>17.3</v>
      </c>
      <c r="D72">
        <v>5.4</v>
      </c>
      <c r="E72">
        <v>4.5</v>
      </c>
      <c r="F72">
        <v>0</v>
      </c>
      <c r="G72">
        <v>0</v>
      </c>
    </row>
    <row r="73" spans="1:7" ht="15" x14ac:dyDescent="0.25">
      <c r="A73" s="285" t="s">
        <v>119</v>
      </c>
      <c r="B73">
        <v>38</v>
      </c>
      <c r="C73">
        <v>29</v>
      </c>
      <c r="D73">
        <v>0</v>
      </c>
      <c r="E73">
        <v>87.1</v>
      </c>
      <c r="F73">
        <v>0</v>
      </c>
      <c r="G73">
        <v>0</v>
      </c>
    </row>
    <row r="74" spans="1:7" ht="15" x14ac:dyDescent="0.25">
      <c r="A74" s="285" t="s">
        <v>120</v>
      </c>
      <c r="B74" t="s">
        <v>84</v>
      </c>
      <c r="C74">
        <v>0</v>
      </c>
      <c r="D74">
        <v>0</v>
      </c>
      <c r="E74">
        <v>0</v>
      </c>
      <c r="F74">
        <v>0</v>
      </c>
      <c r="G74">
        <v>0</v>
      </c>
    </row>
    <row r="75" spans="1:7" ht="15" x14ac:dyDescent="0.25">
      <c r="A75" s="285" t="s">
        <v>121</v>
      </c>
      <c r="B75">
        <v>0</v>
      </c>
      <c r="C75">
        <v>0</v>
      </c>
      <c r="D75">
        <v>55.6</v>
      </c>
      <c r="E75">
        <v>5</v>
      </c>
      <c r="F75">
        <v>0</v>
      </c>
      <c r="G75">
        <v>0</v>
      </c>
    </row>
    <row r="76" spans="1:7" ht="15" x14ac:dyDescent="0.25">
      <c r="A76" s="285" t="s">
        <v>62</v>
      </c>
      <c r="B76" t="s">
        <v>63</v>
      </c>
      <c r="C76" t="s">
        <v>64</v>
      </c>
      <c r="D76" t="s">
        <v>63</v>
      </c>
      <c r="E76" t="s">
        <v>63</v>
      </c>
      <c r="F76" t="s">
        <v>63</v>
      </c>
      <c r="G76" t="s">
        <v>65</v>
      </c>
    </row>
    <row r="77" spans="1:7" ht="15" x14ac:dyDescent="0.25">
      <c r="A77" s="285" t="s">
        <v>122</v>
      </c>
      <c r="B77">
        <v>9554</v>
      </c>
      <c r="C77">
        <v>14123.8</v>
      </c>
      <c r="D77">
        <v>25422.5</v>
      </c>
      <c r="E77">
        <v>32247.8</v>
      </c>
      <c r="F77">
        <v>0</v>
      </c>
      <c r="G77">
        <v>0</v>
      </c>
    </row>
    <row r="78" spans="1:7" ht="15" x14ac:dyDescent="0.25">
      <c r="A78" s="285" t="s">
        <v>123</v>
      </c>
      <c r="B78">
        <v>5137</v>
      </c>
      <c r="C78">
        <v>7298</v>
      </c>
      <c r="D78">
        <v>0</v>
      </c>
      <c r="E78">
        <v>0</v>
      </c>
      <c r="F78">
        <v>140</v>
      </c>
      <c r="G78">
        <v>0</v>
      </c>
    </row>
    <row r="79" spans="1:7" ht="15" x14ac:dyDescent="0.25">
      <c r="A79" s="285" t="s">
        <v>62</v>
      </c>
      <c r="B79" t="s">
        <v>63</v>
      </c>
      <c r="C79" t="s">
        <v>64</v>
      </c>
      <c r="D79" t="s">
        <v>63</v>
      </c>
      <c r="E79" t="s">
        <v>63</v>
      </c>
      <c r="F79" t="s">
        <v>63</v>
      </c>
      <c r="G79" t="s">
        <v>65</v>
      </c>
    </row>
    <row r="80" spans="1:7" ht="15" x14ac:dyDescent="0.25">
      <c r="A80" s="285" t="s">
        <v>124</v>
      </c>
      <c r="B80">
        <v>14691</v>
      </c>
      <c r="C80">
        <v>21421.8</v>
      </c>
      <c r="D80">
        <v>25422.5</v>
      </c>
      <c r="E80">
        <v>32247.8</v>
      </c>
      <c r="F80">
        <v>140</v>
      </c>
      <c r="G80">
        <v>0</v>
      </c>
    </row>
    <row r="81" spans="1:7" ht="15" x14ac:dyDescent="0.25">
      <c r="A81" s="285" t="s">
        <v>125</v>
      </c>
      <c r="B81" t="s">
        <v>42</v>
      </c>
      <c r="C81" t="s">
        <v>42</v>
      </c>
      <c r="D81">
        <v>34.700000000000003</v>
      </c>
      <c r="E81">
        <v>74</v>
      </c>
      <c r="F81" t="s">
        <v>42</v>
      </c>
      <c r="G81" t="s">
        <v>42</v>
      </c>
    </row>
    <row r="82" spans="1:7" ht="15" x14ac:dyDescent="0.25">
      <c r="A82" s="285" t="s">
        <v>126</v>
      </c>
      <c r="B82">
        <v>0</v>
      </c>
      <c r="C82">
        <v>63</v>
      </c>
      <c r="D82" t="s">
        <v>42</v>
      </c>
      <c r="E82" t="s">
        <v>42</v>
      </c>
      <c r="F82">
        <v>0</v>
      </c>
      <c r="G82">
        <v>0</v>
      </c>
    </row>
    <row r="83" spans="1:7" ht="15" x14ac:dyDescent="0.25">
      <c r="A83" s="285" t="s">
        <v>50</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0754B-B7E4-49A2-A28F-E4F1B7497036}">
  <dimension ref="A1:G81"/>
  <sheetViews>
    <sheetView workbookViewId="0">
      <selection activeCell="F1" sqref="F1"/>
    </sheetView>
  </sheetViews>
  <sheetFormatPr defaultRowHeight="13.2" x14ac:dyDescent="0.25"/>
  <cols>
    <col min="1" max="1" width="16.6640625" customWidth="1"/>
    <col min="2" max="2" width="12.33203125" customWidth="1"/>
    <col min="3" max="3" width="14.109375" customWidth="1"/>
    <col min="4" max="5" width="12.33203125" customWidth="1"/>
    <col min="6" max="6" width="12.5546875" customWidth="1"/>
  </cols>
  <sheetData>
    <row r="1" spans="1:7" ht="15" x14ac:dyDescent="0.25">
      <c r="A1" s="285" t="s">
        <v>47</v>
      </c>
    </row>
    <row r="2" spans="1:7" ht="15" x14ac:dyDescent="0.25">
      <c r="A2" s="285" t="s">
        <v>48</v>
      </c>
    </row>
    <row r="3" spans="1:7" ht="15" x14ac:dyDescent="0.25">
      <c r="A3" s="285" t="s">
        <v>366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82</v>
      </c>
      <c r="C12">
        <v>195</v>
      </c>
      <c r="D12">
        <v>2083.1</v>
      </c>
      <c r="E12">
        <v>1820.3</v>
      </c>
      <c r="F12">
        <v>0</v>
      </c>
      <c r="G12">
        <v>0</v>
      </c>
    </row>
    <row r="13" spans="1:7" ht="15" x14ac:dyDescent="0.25">
      <c r="A13" s="285" t="s">
        <v>253</v>
      </c>
      <c r="B13">
        <v>0</v>
      </c>
      <c r="C13">
        <v>0</v>
      </c>
      <c r="D13">
        <v>1.3</v>
      </c>
      <c r="E13">
        <v>0</v>
      </c>
      <c r="F13">
        <v>0</v>
      </c>
      <c r="G13">
        <v>0</v>
      </c>
    </row>
    <row r="14" spans="1:7" ht="15" x14ac:dyDescent="0.25">
      <c r="A14" s="285" t="s">
        <v>254</v>
      </c>
      <c r="B14">
        <v>0</v>
      </c>
      <c r="C14">
        <v>0</v>
      </c>
      <c r="D14">
        <v>23.6</v>
      </c>
      <c r="E14">
        <v>63.4</v>
      </c>
      <c r="F14">
        <v>0</v>
      </c>
      <c r="G14">
        <v>0</v>
      </c>
    </row>
    <row r="15" spans="1:7" ht="15" x14ac:dyDescent="0.25">
      <c r="A15" s="285" t="s">
        <v>68</v>
      </c>
      <c r="B15">
        <v>0</v>
      </c>
      <c r="C15">
        <v>0</v>
      </c>
      <c r="D15">
        <v>464.7</v>
      </c>
      <c r="E15">
        <v>421.2</v>
      </c>
      <c r="F15">
        <v>0</v>
      </c>
      <c r="G15">
        <v>0</v>
      </c>
    </row>
    <row r="16" spans="1:7" ht="15" x14ac:dyDescent="0.25">
      <c r="A16" s="285" t="s">
        <v>69</v>
      </c>
      <c r="B16">
        <v>0</v>
      </c>
      <c r="C16">
        <v>35</v>
      </c>
      <c r="D16">
        <v>22</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127</v>
      </c>
      <c r="E18">
        <v>103.9</v>
      </c>
      <c r="F18">
        <v>0</v>
      </c>
      <c r="G18">
        <v>0</v>
      </c>
    </row>
    <row r="19" spans="1:7" ht="15" x14ac:dyDescent="0.25">
      <c r="A19" s="285" t="s">
        <v>71</v>
      </c>
      <c r="B19">
        <v>0</v>
      </c>
      <c r="C19">
        <v>21.5</v>
      </c>
      <c r="D19">
        <v>619.79999999999995</v>
      </c>
      <c r="E19">
        <v>461.7</v>
      </c>
      <c r="F19">
        <v>0</v>
      </c>
      <c r="G19">
        <v>0</v>
      </c>
    </row>
    <row r="20" spans="1:7" ht="15" x14ac:dyDescent="0.25">
      <c r="A20" s="285" t="s">
        <v>72</v>
      </c>
      <c r="B20">
        <v>40</v>
      </c>
      <c r="C20">
        <v>46</v>
      </c>
      <c r="D20">
        <v>171.2</v>
      </c>
      <c r="E20">
        <v>214.4</v>
      </c>
      <c r="F20">
        <v>0</v>
      </c>
      <c r="G20">
        <v>0</v>
      </c>
    </row>
    <row r="21" spans="1:7" ht="15" x14ac:dyDescent="0.25">
      <c r="A21" s="285" t="s">
        <v>256</v>
      </c>
      <c r="B21">
        <v>0</v>
      </c>
      <c r="C21">
        <v>0</v>
      </c>
      <c r="D21">
        <v>35</v>
      </c>
      <c r="E21">
        <v>0</v>
      </c>
      <c r="F21">
        <v>0</v>
      </c>
      <c r="G21">
        <v>0</v>
      </c>
    </row>
    <row r="22" spans="1:7" ht="15" x14ac:dyDescent="0.25">
      <c r="A22" s="285" t="s">
        <v>73</v>
      </c>
      <c r="B22">
        <v>42</v>
      </c>
      <c r="C22">
        <v>20</v>
      </c>
      <c r="D22">
        <v>552.5</v>
      </c>
      <c r="E22">
        <v>424.6</v>
      </c>
      <c r="F22">
        <v>0</v>
      </c>
      <c r="G22">
        <v>0</v>
      </c>
    </row>
    <row r="23" spans="1:7" ht="15" x14ac:dyDescent="0.25">
      <c r="A23" s="285" t="s">
        <v>74</v>
      </c>
      <c r="B23">
        <v>0</v>
      </c>
      <c r="C23">
        <v>0</v>
      </c>
      <c r="D23">
        <v>66</v>
      </c>
      <c r="E23">
        <v>103.9</v>
      </c>
      <c r="F23">
        <v>0</v>
      </c>
      <c r="G23">
        <v>0</v>
      </c>
    </row>
    <row r="24" spans="1:7" ht="15" x14ac:dyDescent="0.25">
      <c r="A24" s="285" t="s">
        <v>66</v>
      </c>
    </row>
    <row r="25" spans="1:7" ht="15" x14ac:dyDescent="0.25">
      <c r="A25" s="285" t="s">
        <v>75</v>
      </c>
      <c r="B25">
        <v>0</v>
      </c>
      <c r="C25">
        <v>0</v>
      </c>
      <c r="D25">
        <v>203.5</v>
      </c>
      <c r="E25">
        <v>0</v>
      </c>
      <c r="F25">
        <v>0</v>
      </c>
      <c r="G25">
        <v>0</v>
      </c>
    </row>
    <row r="26" spans="1:7" ht="15" x14ac:dyDescent="0.25">
      <c r="A26" s="285" t="s">
        <v>77</v>
      </c>
      <c r="B26">
        <v>0</v>
      </c>
      <c r="C26">
        <v>0</v>
      </c>
      <c r="D26">
        <v>203.5</v>
      </c>
      <c r="E26">
        <v>0</v>
      </c>
      <c r="F26">
        <v>0</v>
      </c>
      <c r="G26">
        <v>0</v>
      </c>
    </row>
    <row r="27" spans="1:7" ht="15" x14ac:dyDescent="0.25">
      <c r="A27" s="285" t="s">
        <v>66</v>
      </c>
    </row>
    <row r="28" spans="1:7" ht="15" x14ac:dyDescent="0.25">
      <c r="A28" s="285" t="s">
        <v>78</v>
      </c>
      <c r="B28">
        <v>448.1</v>
      </c>
      <c r="C28">
        <v>488.2</v>
      </c>
      <c r="D28">
        <v>620.4</v>
      </c>
      <c r="E28">
        <v>504.7</v>
      </c>
      <c r="F28">
        <v>0</v>
      </c>
      <c r="G28">
        <v>0</v>
      </c>
    </row>
    <row r="29" spans="1:7" ht="15" x14ac:dyDescent="0.25">
      <c r="A29" s="285" t="s">
        <v>66</v>
      </c>
    </row>
    <row r="30" spans="1:7" ht="15" x14ac:dyDescent="0.25">
      <c r="A30" s="285" t="s">
        <v>79</v>
      </c>
      <c r="B30">
        <v>349.4</v>
      </c>
      <c r="C30">
        <v>675.3</v>
      </c>
      <c r="D30">
        <v>488.2</v>
      </c>
      <c r="E30">
        <v>467.9</v>
      </c>
      <c r="F30">
        <v>0</v>
      </c>
      <c r="G30">
        <v>0</v>
      </c>
    </row>
    <row r="31" spans="1:7" ht="15" x14ac:dyDescent="0.25">
      <c r="A31" s="285" t="s">
        <v>66</v>
      </c>
    </row>
    <row r="32" spans="1:7" ht="15" x14ac:dyDescent="0.25">
      <c r="A32" s="285" t="s">
        <v>80</v>
      </c>
      <c r="B32">
        <v>5690.3</v>
      </c>
      <c r="C32">
        <v>8721</v>
      </c>
      <c r="D32">
        <v>15591.6</v>
      </c>
      <c r="E32">
        <v>21633.3</v>
      </c>
      <c r="F32">
        <v>0</v>
      </c>
      <c r="G32">
        <v>0</v>
      </c>
    </row>
    <row r="33" spans="1:7" ht="15" x14ac:dyDescent="0.25">
      <c r="A33" s="285" t="s">
        <v>66</v>
      </c>
    </row>
    <row r="34" spans="1:7" ht="15" x14ac:dyDescent="0.25">
      <c r="A34" s="285" t="s">
        <v>81</v>
      </c>
      <c r="B34">
        <v>943.4</v>
      </c>
      <c r="C34">
        <v>1895</v>
      </c>
      <c r="D34">
        <v>1864.1</v>
      </c>
      <c r="E34">
        <v>2498.6</v>
      </c>
      <c r="F34">
        <v>0</v>
      </c>
      <c r="G34">
        <v>0</v>
      </c>
    </row>
    <row r="35" spans="1:7" ht="15" x14ac:dyDescent="0.25">
      <c r="A35" s="285" t="s">
        <v>83</v>
      </c>
      <c r="B35">
        <v>172</v>
      </c>
      <c r="C35">
        <v>171.4</v>
      </c>
      <c r="D35">
        <v>285.60000000000002</v>
      </c>
      <c r="E35">
        <v>212.7</v>
      </c>
      <c r="F35">
        <v>0</v>
      </c>
      <c r="G35">
        <v>0</v>
      </c>
    </row>
    <row r="36" spans="1:7" ht="15" x14ac:dyDescent="0.25">
      <c r="A36" s="285" t="s">
        <v>85</v>
      </c>
      <c r="B36">
        <v>0</v>
      </c>
      <c r="C36">
        <v>0.3</v>
      </c>
      <c r="D36">
        <v>0</v>
      </c>
      <c r="E36">
        <v>2.7</v>
      </c>
      <c r="F36">
        <v>0</v>
      </c>
      <c r="G36">
        <v>0</v>
      </c>
    </row>
    <row r="37" spans="1:7" ht="15" x14ac:dyDescent="0.25">
      <c r="A37" s="285" t="s">
        <v>86</v>
      </c>
      <c r="B37">
        <v>0.7</v>
      </c>
      <c r="C37">
        <v>0</v>
      </c>
      <c r="D37">
        <v>0.8</v>
      </c>
      <c r="E37">
        <v>0.5</v>
      </c>
      <c r="F37">
        <v>0</v>
      </c>
      <c r="G37">
        <v>0</v>
      </c>
    </row>
    <row r="38" spans="1:7" ht="15" x14ac:dyDescent="0.25">
      <c r="A38" s="285" t="s">
        <v>87</v>
      </c>
      <c r="B38">
        <v>0.4</v>
      </c>
      <c r="C38">
        <v>0.4</v>
      </c>
      <c r="D38">
        <v>0</v>
      </c>
      <c r="E38">
        <v>1.2</v>
      </c>
      <c r="F38">
        <v>0</v>
      </c>
      <c r="G38">
        <v>0</v>
      </c>
    </row>
    <row r="39" spans="1:7" ht="15" x14ac:dyDescent="0.25">
      <c r="A39" s="285" t="s">
        <v>88</v>
      </c>
      <c r="B39">
        <v>225.5</v>
      </c>
      <c r="C39">
        <v>370.3</v>
      </c>
      <c r="D39">
        <v>388.3</v>
      </c>
      <c r="E39">
        <v>552.5</v>
      </c>
      <c r="F39">
        <v>0</v>
      </c>
      <c r="G39">
        <v>0</v>
      </c>
    </row>
    <row r="40" spans="1:7" ht="15" x14ac:dyDescent="0.25">
      <c r="A40" s="285" t="s">
        <v>90</v>
      </c>
      <c r="B40">
        <v>0</v>
      </c>
      <c r="C40">
        <v>35</v>
      </c>
      <c r="D40">
        <v>0</v>
      </c>
      <c r="E40">
        <v>27.3</v>
      </c>
      <c r="F40">
        <v>0</v>
      </c>
      <c r="G40">
        <v>0</v>
      </c>
    </row>
    <row r="41" spans="1:7" ht="15" x14ac:dyDescent="0.25">
      <c r="A41" s="285" t="s">
        <v>91</v>
      </c>
      <c r="B41">
        <v>38.700000000000003</v>
      </c>
      <c r="C41">
        <v>120.5</v>
      </c>
      <c r="D41">
        <v>172.8</v>
      </c>
      <c r="E41">
        <v>184.4</v>
      </c>
      <c r="F41">
        <v>0</v>
      </c>
      <c r="G41">
        <v>0</v>
      </c>
    </row>
    <row r="42" spans="1:7" ht="15" x14ac:dyDescent="0.25">
      <c r="A42" s="285" t="s">
        <v>92</v>
      </c>
      <c r="B42">
        <v>0</v>
      </c>
      <c r="C42">
        <v>0</v>
      </c>
      <c r="D42">
        <v>13.2</v>
      </c>
      <c r="E42">
        <v>19.8</v>
      </c>
      <c r="F42">
        <v>0</v>
      </c>
      <c r="G42">
        <v>0</v>
      </c>
    </row>
    <row r="43" spans="1:7" ht="15" x14ac:dyDescent="0.25">
      <c r="A43" s="285" t="s">
        <v>93</v>
      </c>
      <c r="B43">
        <v>57.3</v>
      </c>
      <c r="C43">
        <v>127.9</v>
      </c>
      <c r="D43">
        <v>102.7</v>
      </c>
      <c r="E43">
        <v>112.9</v>
      </c>
      <c r="F43">
        <v>0</v>
      </c>
      <c r="G43">
        <v>0</v>
      </c>
    </row>
    <row r="44" spans="1:7" ht="15" x14ac:dyDescent="0.25">
      <c r="A44" s="285" t="s">
        <v>94</v>
      </c>
      <c r="B44">
        <v>20.8</v>
      </c>
      <c r="C44">
        <v>13.4</v>
      </c>
      <c r="D44">
        <v>2.2000000000000002</v>
      </c>
      <c r="E44">
        <v>17.5</v>
      </c>
      <c r="F44">
        <v>0</v>
      </c>
      <c r="G44">
        <v>0</v>
      </c>
    </row>
    <row r="45" spans="1:7" ht="15" x14ac:dyDescent="0.25">
      <c r="A45" s="285" t="s">
        <v>95</v>
      </c>
      <c r="B45">
        <v>176</v>
      </c>
      <c r="C45">
        <v>323</v>
      </c>
      <c r="D45">
        <v>332.2</v>
      </c>
      <c r="E45">
        <v>274.60000000000002</v>
      </c>
      <c r="F45">
        <v>0</v>
      </c>
      <c r="G45">
        <v>0</v>
      </c>
    </row>
    <row r="46" spans="1:7" ht="15" x14ac:dyDescent="0.25">
      <c r="A46" s="285" t="s">
        <v>96</v>
      </c>
      <c r="B46">
        <v>21.6</v>
      </c>
      <c r="C46">
        <v>14.8</v>
      </c>
      <c r="D46">
        <v>7</v>
      </c>
      <c r="E46">
        <v>16.600000000000001</v>
      </c>
      <c r="F46">
        <v>0</v>
      </c>
      <c r="G46">
        <v>0</v>
      </c>
    </row>
    <row r="47" spans="1:7" ht="15" x14ac:dyDescent="0.25">
      <c r="A47" s="285" t="s">
        <v>98</v>
      </c>
      <c r="B47">
        <v>0.2</v>
      </c>
      <c r="C47">
        <v>125</v>
      </c>
      <c r="D47">
        <v>61.5</v>
      </c>
      <c r="E47">
        <v>53.8</v>
      </c>
      <c r="F47">
        <v>0</v>
      </c>
      <c r="G47">
        <v>0</v>
      </c>
    </row>
    <row r="48" spans="1:7" ht="15" x14ac:dyDescent="0.25">
      <c r="A48" s="285" t="s">
        <v>99</v>
      </c>
      <c r="B48">
        <v>66.900000000000006</v>
      </c>
      <c r="C48">
        <v>72.3</v>
      </c>
      <c r="D48">
        <v>2.5</v>
      </c>
      <c r="E48">
        <v>12.9</v>
      </c>
      <c r="F48">
        <v>0</v>
      </c>
      <c r="G48">
        <v>0</v>
      </c>
    </row>
    <row r="49" spans="1:7" ht="15" x14ac:dyDescent="0.25">
      <c r="A49" s="285" t="s">
        <v>100</v>
      </c>
      <c r="B49">
        <v>72.099999999999994</v>
      </c>
      <c r="C49">
        <v>281.10000000000002</v>
      </c>
      <c r="D49">
        <v>329.8</v>
      </c>
      <c r="E49">
        <v>598</v>
      </c>
      <c r="F49">
        <v>0</v>
      </c>
      <c r="G49">
        <v>0</v>
      </c>
    </row>
    <row r="50" spans="1:7" ht="15" x14ac:dyDescent="0.25">
      <c r="A50" s="285" t="s">
        <v>101</v>
      </c>
      <c r="B50">
        <v>91.3</v>
      </c>
      <c r="C50">
        <v>239.7</v>
      </c>
      <c r="D50">
        <v>165.6</v>
      </c>
      <c r="E50">
        <v>411.4</v>
      </c>
      <c r="F50">
        <v>0</v>
      </c>
      <c r="G50">
        <v>0</v>
      </c>
    </row>
    <row r="51" spans="1:7" ht="15" x14ac:dyDescent="0.25">
      <c r="A51" s="285" t="s">
        <v>66</v>
      </c>
    </row>
    <row r="52" spans="1:7" ht="15" x14ac:dyDescent="0.25">
      <c r="A52" s="285" t="s">
        <v>102</v>
      </c>
      <c r="B52">
        <v>836</v>
      </c>
      <c r="C52">
        <v>890.5</v>
      </c>
      <c r="D52">
        <v>1033.5999999999999</v>
      </c>
      <c r="E52">
        <v>1090.3</v>
      </c>
      <c r="F52">
        <v>0</v>
      </c>
      <c r="G52">
        <v>0</v>
      </c>
    </row>
    <row r="53" spans="1:7" ht="15" x14ac:dyDescent="0.25">
      <c r="A53" s="285" t="s">
        <v>103</v>
      </c>
      <c r="B53">
        <v>42</v>
      </c>
      <c r="C53">
        <v>35</v>
      </c>
      <c r="D53">
        <v>19.5</v>
      </c>
      <c r="E53">
        <v>67.5</v>
      </c>
      <c r="F53">
        <v>0</v>
      </c>
      <c r="G53">
        <v>0</v>
      </c>
    </row>
    <row r="54" spans="1:7" ht="15" x14ac:dyDescent="0.25">
      <c r="A54" s="285" t="s">
        <v>104</v>
      </c>
      <c r="B54">
        <v>784</v>
      </c>
      <c r="C54">
        <v>765.1</v>
      </c>
      <c r="D54">
        <v>898.7</v>
      </c>
      <c r="E54">
        <v>895.6</v>
      </c>
      <c r="F54">
        <v>0</v>
      </c>
      <c r="G54">
        <v>0</v>
      </c>
    </row>
    <row r="55" spans="1:7" ht="15" x14ac:dyDescent="0.25">
      <c r="A55" s="285" t="s">
        <v>105</v>
      </c>
      <c r="B55">
        <v>10</v>
      </c>
      <c r="C55">
        <v>0</v>
      </c>
      <c r="D55">
        <v>0</v>
      </c>
      <c r="E55">
        <v>0</v>
      </c>
      <c r="F55">
        <v>0</v>
      </c>
      <c r="G55">
        <v>0</v>
      </c>
    </row>
    <row r="56" spans="1:7" ht="15" x14ac:dyDescent="0.25">
      <c r="A56" s="285" t="s">
        <v>258</v>
      </c>
      <c r="B56">
        <v>0</v>
      </c>
      <c r="C56">
        <v>0.4</v>
      </c>
      <c r="D56">
        <v>0.1</v>
      </c>
      <c r="E56">
        <v>0</v>
      </c>
      <c r="F56">
        <v>0</v>
      </c>
      <c r="G56">
        <v>0</v>
      </c>
    </row>
    <row r="57" spans="1:7" ht="15" x14ac:dyDescent="0.25">
      <c r="A57" s="285" t="s">
        <v>318</v>
      </c>
      <c r="B57">
        <v>0</v>
      </c>
      <c r="C57">
        <v>55</v>
      </c>
      <c r="D57">
        <v>0</v>
      </c>
      <c r="E57">
        <v>0</v>
      </c>
      <c r="F57">
        <v>0</v>
      </c>
      <c r="G57">
        <v>0</v>
      </c>
    </row>
    <row r="58" spans="1:7" ht="15" x14ac:dyDescent="0.25">
      <c r="A58" s="285" t="s">
        <v>107</v>
      </c>
      <c r="B58">
        <v>0</v>
      </c>
      <c r="C58">
        <v>35</v>
      </c>
      <c r="D58">
        <v>115.3</v>
      </c>
      <c r="E58">
        <v>127.2</v>
      </c>
      <c r="F58">
        <v>0</v>
      </c>
      <c r="G58">
        <v>0</v>
      </c>
    </row>
    <row r="59" spans="1:7" ht="15" x14ac:dyDescent="0.25">
      <c r="A59" s="285" t="s">
        <v>66</v>
      </c>
    </row>
    <row r="60" spans="1:7" ht="15" x14ac:dyDescent="0.25">
      <c r="A60" s="285" t="s">
        <v>108</v>
      </c>
      <c r="B60">
        <v>1427</v>
      </c>
      <c r="C60">
        <v>2108.9</v>
      </c>
      <c r="D60">
        <v>1619.9</v>
      </c>
      <c r="E60">
        <v>1712.3</v>
      </c>
      <c r="F60">
        <v>0</v>
      </c>
      <c r="G60">
        <v>0</v>
      </c>
    </row>
    <row r="61" spans="1:7" ht="15" x14ac:dyDescent="0.25">
      <c r="A61" s="285" t="s">
        <v>109</v>
      </c>
      <c r="B61">
        <v>3.5</v>
      </c>
      <c r="C61">
        <v>4</v>
      </c>
      <c r="D61">
        <v>7</v>
      </c>
      <c r="E61">
        <v>3.6</v>
      </c>
      <c r="F61">
        <v>0</v>
      </c>
      <c r="G61">
        <v>0</v>
      </c>
    </row>
    <row r="62" spans="1:7" ht="15" x14ac:dyDescent="0.25">
      <c r="A62" s="285" t="s">
        <v>110</v>
      </c>
      <c r="B62">
        <v>0</v>
      </c>
      <c r="C62">
        <v>0</v>
      </c>
      <c r="D62">
        <v>0</v>
      </c>
      <c r="E62">
        <v>30.5</v>
      </c>
      <c r="F62">
        <v>0</v>
      </c>
      <c r="G62">
        <v>0</v>
      </c>
    </row>
    <row r="63" spans="1:7" ht="15" x14ac:dyDescent="0.25">
      <c r="A63" s="285" t="s">
        <v>111</v>
      </c>
      <c r="B63">
        <v>49.5</v>
      </c>
      <c r="C63">
        <v>43.3</v>
      </c>
      <c r="D63">
        <v>75</v>
      </c>
      <c r="E63">
        <v>75.599999999999994</v>
      </c>
      <c r="F63">
        <v>0</v>
      </c>
      <c r="G63">
        <v>0</v>
      </c>
    </row>
    <row r="64" spans="1:7" ht="15" x14ac:dyDescent="0.25">
      <c r="A64" s="285" t="s">
        <v>112</v>
      </c>
      <c r="B64">
        <v>11.2</v>
      </c>
      <c r="C64">
        <v>54</v>
      </c>
      <c r="D64">
        <v>27.9</v>
      </c>
      <c r="E64">
        <v>62.2</v>
      </c>
      <c r="F64">
        <v>0</v>
      </c>
      <c r="G64">
        <v>0</v>
      </c>
    </row>
    <row r="65" spans="1:7" ht="15" x14ac:dyDescent="0.25">
      <c r="A65" s="285" t="s">
        <v>113</v>
      </c>
      <c r="B65">
        <v>40.6</v>
      </c>
      <c r="C65">
        <v>88.9</v>
      </c>
      <c r="D65">
        <v>81.599999999999994</v>
      </c>
      <c r="E65">
        <v>126</v>
      </c>
      <c r="F65">
        <v>0</v>
      </c>
      <c r="G65">
        <v>0</v>
      </c>
    </row>
    <row r="66" spans="1:7" ht="15" x14ac:dyDescent="0.25">
      <c r="A66" s="285" t="s">
        <v>114</v>
      </c>
      <c r="B66">
        <v>3.8</v>
      </c>
      <c r="C66">
        <v>12</v>
      </c>
      <c r="D66">
        <v>8.1</v>
      </c>
      <c r="E66">
        <v>7.2</v>
      </c>
      <c r="F66">
        <v>0</v>
      </c>
      <c r="G66">
        <v>0</v>
      </c>
    </row>
    <row r="67" spans="1:7" ht="15" x14ac:dyDescent="0.25">
      <c r="A67" s="285" t="s">
        <v>115</v>
      </c>
      <c r="B67">
        <v>10.5</v>
      </c>
      <c r="C67">
        <v>4</v>
      </c>
      <c r="D67">
        <v>6.1</v>
      </c>
      <c r="E67">
        <v>2.5</v>
      </c>
      <c r="F67">
        <v>0</v>
      </c>
      <c r="G67">
        <v>0</v>
      </c>
    </row>
    <row r="68" spans="1:7" ht="15" x14ac:dyDescent="0.25">
      <c r="A68" s="285" t="s">
        <v>116</v>
      </c>
      <c r="B68">
        <v>6.9</v>
      </c>
      <c r="C68">
        <v>3.2</v>
      </c>
      <c r="D68">
        <v>0</v>
      </c>
      <c r="E68">
        <v>2.5</v>
      </c>
      <c r="F68">
        <v>0</v>
      </c>
      <c r="G68">
        <v>0</v>
      </c>
    </row>
    <row r="69" spans="1:7" ht="15" x14ac:dyDescent="0.25">
      <c r="A69" s="285" t="s">
        <v>117</v>
      </c>
      <c r="B69">
        <v>1245.8</v>
      </c>
      <c r="C69">
        <v>1852.8</v>
      </c>
      <c r="D69">
        <v>1353.3</v>
      </c>
      <c r="E69">
        <v>1305.5999999999999</v>
      </c>
      <c r="F69">
        <v>0</v>
      </c>
      <c r="G69">
        <v>0</v>
      </c>
    </row>
    <row r="70" spans="1:7" ht="15" x14ac:dyDescent="0.25">
      <c r="A70" s="285" t="s">
        <v>331</v>
      </c>
      <c r="B70">
        <v>0</v>
      </c>
      <c r="C70">
        <v>0.5</v>
      </c>
      <c r="D70">
        <v>0</v>
      </c>
      <c r="E70">
        <v>0</v>
      </c>
      <c r="F70">
        <v>0</v>
      </c>
      <c r="G70">
        <v>0</v>
      </c>
    </row>
    <row r="71" spans="1:7" ht="15" x14ac:dyDescent="0.25">
      <c r="A71" s="285" t="s">
        <v>118</v>
      </c>
      <c r="B71">
        <v>17.2</v>
      </c>
      <c r="C71">
        <v>17.3</v>
      </c>
      <c r="D71">
        <v>5.4</v>
      </c>
      <c r="E71">
        <v>4.5</v>
      </c>
      <c r="F71">
        <v>0</v>
      </c>
      <c r="G71">
        <v>0</v>
      </c>
    </row>
    <row r="72" spans="1:7" ht="15" x14ac:dyDescent="0.25">
      <c r="A72" s="285" t="s">
        <v>119</v>
      </c>
      <c r="B72">
        <v>38</v>
      </c>
      <c r="C72">
        <v>29</v>
      </c>
      <c r="D72">
        <v>0</v>
      </c>
      <c r="E72">
        <v>87.1</v>
      </c>
      <c r="F72">
        <v>0</v>
      </c>
      <c r="G72">
        <v>0</v>
      </c>
    </row>
    <row r="73" spans="1:7" ht="15" x14ac:dyDescent="0.25">
      <c r="A73" s="285" t="s">
        <v>121</v>
      </c>
      <c r="B73">
        <v>0</v>
      </c>
      <c r="C73">
        <v>0</v>
      </c>
      <c r="D73">
        <v>55.6</v>
      </c>
      <c r="E73">
        <v>5</v>
      </c>
      <c r="F73">
        <v>0</v>
      </c>
      <c r="G73">
        <v>0</v>
      </c>
    </row>
    <row r="74" spans="1:7" ht="15" x14ac:dyDescent="0.25">
      <c r="A74" s="285" t="s">
        <v>62</v>
      </c>
      <c r="B74" t="s">
        <v>63</v>
      </c>
      <c r="C74" t="s">
        <v>64</v>
      </c>
      <c r="D74" t="s">
        <v>63</v>
      </c>
      <c r="E74" t="s">
        <v>63</v>
      </c>
      <c r="F74" t="s">
        <v>63</v>
      </c>
      <c r="G74" t="s">
        <v>65</v>
      </c>
    </row>
    <row r="75" spans="1:7" ht="15" x14ac:dyDescent="0.25">
      <c r="A75" s="285" t="s">
        <v>122</v>
      </c>
      <c r="B75">
        <v>9776.2000000000007</v>
      </c>
      <c r="C75">
        <v>14973.9</v>
      </c>
      <c r="D75">
        <v>23504.3</v>
      </c>
      <c r="E75">
        <v>29727.5</v>
      </c>
      <c r="F75">
        <v>0</v>
      </c>
      <c r="G75">
        <v>0</v>
      </c>
    </row>
    <row r="76" spans="1:7" ht="15" x14ac:dyDescent="0.25">
      <c r="A76" s="285" t="s">
        <v>123</v>
      </c>
      <c r="B76">
        <v>5524.5</v>
      </c>
      <c r="C76">
        <v>8115</v>
      </c>
      <c r="D76">
        <v>0</v>
      </c>
      <c r="E76">
        <v>0</v>
      </c>
      <c r="F76">
        <v>0</v>
      </c>
      <c r="G76">
        <v>0</v>
      </c>
    </row>
    <row r="77" spans="1:7" ht="15" x14ac:dyDescent="0.25">
      <c r="A77" s="285" t="s">
        <v>62</v>
      </c>
      <c r="B77" t="s">
        <v>63</v>
      </c>
      <c r="C77" t="s">
        <v>64</v>
      </c>
      <c r="D77" t="s">
        <v>63</v>
      </c>
      <c r="E77" t="s">
        <v>63</v>
      </c>
      <c r="F77" t="s">
        <v>63</v>
      </c>
      <c r="G77" t="s">
        <v>65</v>
      </c>
    </row>
    <row r="78" spans="1:7" ht="15" x14ac:dyDescent="0.25">
      <c r="A78" s="285" t="s">
        <v>124</v>
      </c>
      <c r="B78">
        <v>15300.6</v>
      </c>
      <c r="C78">
        <v>23088.9</v>
      </c>
      <c r="D78">
        <v>23504.3</v>
      </c>
      <c r="E78">
        <v>29727.5</v>
      </c>
      <c r="F78">
        <v>0</v>
      </c>
      <c r="G78">
        <v>0</v>
      </c>
    </row>
    <row r="79" spans="1:7" ht="15" x14ac:dyDescent="0.25">
      <c r="A79" s="285" t="s">
        <v>125</v>
      </c>
      <c r="B79" t="s">
        <v>42</v>
      </c>
      <c r="C79" t="s">
        <v>42</v>
      </c>
      <c r="D79">
        <v>34.700000000000003</v>
      </c>
      <c r="E79">
        <v>109.6</v>
      </c>
      <c r="F79" t="s">
        <v>42</v>
      </c>
      <c r="G79" t="s">
        <v>42</v>
      </c>
    </row>
    <row r="80" spans="1:7" ht="15" x14ac:dyDescent="0.25">
      <c r="A80" s="285" t="s">
        <v>126</v>
      </c>
      <c r="B80">
        <v>0</v>
      </c>
      <c r="C80">
        <v>63</v>
      </c>
      <c r="D80" t="s">
        <v>42</v>
      </c>
      <c r="E80" t="s">
        <v>42</v>
      </c>
      <c r="F80">
        <v>0</v>
      </c>
      <c r="G80">
        <v>0</v>
      </c>
    </row>
    <row r="81" spans="1:7" ht="15" x14ac:dyDescent="0.25">
      <c r="A81" s="285" t="s">
        <v>62</v>
      </c>
      <c r="B81" t="s">
        <v>63</v>
      </c>
      <c r="C81" t="s">
        <v>64</v>
      </c>
      <c r="D81" t="s">
        <v>63</v>
      </c>
      <c r="E81" t="s">
        <v>63</v>
      </c>
      <c r="F81" t="s">
        <v>63</v>
      </c>
      <c r="G81" t="s">
        <v>65</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91B2C-49A1-42FF-B711-D8DC71B21FEF}">
  <dimension ref="A1:G80"/>
  <sheetViews>
    <sheetView workbookViewId="0">
      <selection activeCell="B7" sqref="B7"/>
    </sheetView>
  </sheetViews>
  <sheetFormatPr defaultRowHeight="13.2" x14ac:dyDescent="0.25"/>
  <cols>
    <col min="1" max="1" width="18" customWidth="1"/>
    <col min="2" max="2" width="12.6640625" customWidth="1"/>
    <col min="4" max="4" width="11.6640625" customWidth="1"/>
    <col min="5" max="5" width="14.109375" customWidth="1"/>
    <col min="6" max="6" width="11.33203125" customWidth="1"/>
    <col min="7" max="7" width="10.44140625" customWidth="1"/>
  </cols>
  <sheetData>
    <row r="1" spans="1:7" ht="15" x14ac:dyDescent="0.25">
      <c r="A1" s="285" t="s">
        <v>47</v>
      </c>
    </row>
    <row r="2" spans="1:7" ht="15" x14ac:dyDescent="0.25">
      <c r="A2" s="285" t="s">
        <v>48</v>
      </c>
    </row>
    <row r="3" spans="1:7" ht="15" x14ac:dyDescent="0.25">
      <c r="A3" s="285" t="s">
        <v>367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209</v>
      </c>
      <c r="C12">
        <v>215</v>
      </c>
      <c r="D12">
        <v>1752.6</v>
      </c>
      <c r="E12">
        <v>1707.1</v>
      </c>
      <c r="F12">
        <v>0</v>
      </c>
      <c r="G12">
        <v>0</v>
      </c>
    </row>
    <row r="13" spans="1:7" ht="15" x14ac:dyDescent="0.25">
      <c r="A13" s="285" t="s">
        <v>253</v>
      </c>
      <c r="B13">
        <v>0</v>
      </c>
      <c r="C13">
        <v>0</v>
      </c>
      <c r="D13">
        <v>1.3</v>
      </c>
      <c r="E13">
        <v>0</v>
      </c>
      <c r="F13">
        <v>0</v>
      </c>
      <c r="G13">
        <v>0</v>
      </c>
    </row>
    <row r="14" spans="1:7" ht="15" x14ac:dyDescent="0.25">
      <c r="A14" s="285" t="s">
        <v>254</v>
      </c>
      <c r="B14">
        <v>0</v>
      </c>
      <c r="C14">
        <v>0</v>
      </c>
      <c r="D14">
        <v>23.6</v>
      </c>
      <c r="E14">
        <v>63.4</v>
      </c>
      <c r="F14">
        <v>0</v>
      </c>
      <c r="G14">
        <v>0</v>
      </c>
    </row>
    <row r="15" spans="1:7" ht="15" x14ac:dyDescent="0.25">
      <c r="A15" s="285" t="s">
        <v>68</v>
      </c>
      <c r="B15">
        <v>0</v>
      </c>
      <c r="C15">
        <v>0</v>
      </c>
      <c r="D15">
        <v>464.7</v>
      </c>
      <c r="E15">
        <v>421.2</v>
      </c>
      <c r="F15">
        <v>0</v>
      </c>
      <c r="G15">
        <v>0</v>
      </c>
    </row>
    <row r="16" spans="1:7" ht="15" x14ac:dyDescent="0.25">
      <c r="A16" s="285" t="s">
        <v>69</v>
      </c>
      <c r="B16">
        <v>0</v>
      </c>
      <c r="C16">
        <v>35</v>
      </c>
      <c r="D16">
        <v>22</v>
      </c>
      <c r="E16">
        <v>27.3</v>
      </c>
      <c r="F16">
        <v>0</v>
      </c>
      <c r="G16">
        <v>0</v>
      </c>
    </row>
    <row r="17" spans="1:7" ht="15" x14ac:dyDescent="0.25">
      <c r="A17" s="285" t="s">
        <v>255</v>
      </c>
      <c r="B17">
        <v>0</v>
      </c>
      <c r="C17">
        <v>12.5</v>
      </c>
      <c r="D17">
        <v>0</v>
      </c>
      <c r="E17">
        <v>0</v>
      </c>
      <c r="F17">
        <v>0</v>
      </c>
      <c r="G17">
        <v>0</v>
      </c>
    </row>
    <row r="18" spans="1:7" ht="15" x14ac:dyDescent="0.25">
      <c r="A18" s="285" t="s">
        <v>70</v>
      </c>
      <c r="B18">
        <v>0</v>
      </c>
      <c r="C18">
        <v>60</v>
      </c>
      <c r="D18">
        <v>127</v>
      </c>
      <c r="E18">
        <v>103.9</v>
      </c>
      <c r="F18">
        <v>0</v>
      </c>
      <c r="G18">
        <v>0</v>
      </c>
    </row>
    <row r="19" spans="1:7" ht="15" x14ac:dyDescent="0.25">
      <c r="A19" s="285" t="s">
        <v>71</v>
      </c>
      <c r="B19">
        <v>127</v>
      </c>
      <c r="C19">
        <v>41.5</v>
      </c>
      <c r="D19">
        <v>489.6</v>
      </c>
      <c r="E19">
        <v>369.8</v>
      </c>
      <c r="F19">
        <v>0</v>
      </c>
      <c r="G19">
        <v>0</v>
      </c>
    </row>
    <row r="20" spans="1:7" ht="15" x14ac:dyDescent="0.25">
      <c r="A20" s="285" t="s">
        <v>72</v>
      </c>
      <c r="B20">
        <v>40</v>
      </c>
      <c r="C20">
        <v>46</v>
      </c>
      <c r="D20">
        <v>171.2</v>
      </c>
      <c r="E20">
        <v>193.1</v>
      </c>
      <c r="F20">
        <v>0</v>
      </c>
      <c r="G20">
        <v>0</v>
      </c>
    </row>
    <row r="21" spans="1:7" ht="15" x14ac:dyDescent="0.25">
      <c r="A21" s="285" t="s">
        <v>256</v>
      </c>
      <c r="B21">
        <v>0</v>
      </c>
      <c r="C21">
        <v>0</v>
      </c>
      <c r="D21">
        <v>35</v>
      </c>
      <c r="E21">
        <v>0</v>
      </c>
      <c r="F21">
        <v>0</v>
      </c>
      <c r="G21">
        <v>0</v>
      </c>
    </row>
    <row r="22" spans="1:7" ht="15" x14ac:dyDescent="0.25">
      <c r="A22" s="285" t="s">
        <v>73</v>
      </c>
      <c r="B22">
        <v>42</v>
      </c>
      <c r="C22">
        <v>20</v>
      </c>
      <c r="D22">
        <v>418.3</v>
      </c>
      <c r="E22">
        <v>424.6</v>
      </c>
      <c r="F22">
        <v>0</v>
      </c>
      <c r="G22">
        <v>0</v>
      </c>
    </row>
    <row r="23" spans="1:7" ht="15" x14ac:dyDescent="0.25">
      <c r="A23" s="285" t="s">
        <v>74</v>
      </c>
      <c r="B23">
        <v>0</v>
      </c>
      <c r="C23">
        <v>0</v>
      </c>
      <c r="D23">
        <v>0</v>
      </c>
      <c r="E23">
        <v>103.9</v>
      </c>
      <c r="F23">
        <v>0</v>
      </c>
      <c r="G23">
        <v>0</v>
      </c>
    </row>
    <row r="24" spans="1:7" ht="15" x14ac:dyDescent="0.25">
      <c r="A24" s="285" t="s">
        <v>66</v>
      </c>
    </row>
    <row r="25" spans="1:7" ht="15" x14ac:dyDescent="0.25">
      <c r="A25" s="285" t="s">
        <v>75</v>
      </c>
      <c r="B25">
        <v>0</v>
      </c>
      <c r="C25">
        <v>0</v>
      </c>
      <c r="D25">
        <v>203.5</v>
      </c>
      <c r="E25">
        <v>0</v>
      </c>
      <c r="F25">
        <v>0</v>
      </c>
      <c r="G25">
        <v>0</v>
      </c>
    </row>
    <row r="26" spans="1:7" ht="15" x14ac:dyDescent="0.25">
      <c r="A26" s="285" t="s">
        <v>77</v>
      </c>
      <c r="B26">
        <v>0</v>
      </c>
      <c r="C26">
        <v>0</v>
      </c>
      <c r="D26">
        <v>203.5</v>
      </c>
      <c r="E26">
        <v>0</v>
      </c>
      <c r="F26">
        <v>0</v>
      </c>
      <c r="G26">
        <v>0</v>
      </c>
    </row>
    <row r="27" spans="1:7" ht="15" x14ac:dyDescent="0.25">
      <c r="A27" s="285" t="s">
        <v>66</v>
      </c>
    </row>
    <row r="28" spans="1:7" ht="15" x14ac:dyDescent="0.25">
      <c r="A28" s="285" t="s">
        <v>78</v>
      </c>
      <c r="B28">
        <v>434.5</v>
      </c>
      <c r="C28">
        <v>474.9</v>
      </c>
      <c r="D28">
        <v>570.70000000000005</v>
      </c>
      <c r="E28">
        <v>445.9</v>
      </c>
      <c r="F28">
        <v>0</v>
      </c>
      <c r="G28">
        <v>0</v>
      </c>
    </row>
    <row r="29" spans="1:7" ht="15" x14ac:dyDescent="0.25">
      <c r="A29" s="285" t="s">
        <v>66</v>
      </c>
    </row>
    <row r="30" spans="1:7" ht="15" x14ac:dyDescent="0.25">
      <c r="A30" s="285" t="s">
        <v>79</v>
      </c>
      <c r="B30">
        <v>438.6</v>
      </c>
      <c r="C30">
        <v>718.3</v>
      </c>
      <c r="D30">
        <v>395</v>
      </c>
      <c r="E30">
        <v>420.7</v>
      </c>
      <c r="F30">
        <v>0</v>
      </c>
      <c r="G30">
        <v>0</v>
      </c>
    </row>
    <row r="31" spans="1:7" ht="15" x14ac:dyDescent="0.25">
      <c r="A31" s="285" t="s">
        <v>66</v>
      </c>
    </row>
    <row r="32" spans="1:7" ht="15" x14ac:dyDescent="0.25">
      <c r="A32" s="285" t="s">
        <v>80</v>
      </c>
      <c r="B32">
        <v>6267.5</v>
      </c>
      <c r="C32">
        <v>9934.6</v>
      </c>
      <c r="D32">
        <v>14121</v>
      </c>
      <c r="E32">
        <v>19734.2</v>
      </c>
      <c r="F32">
        <v>0</v>
      </c>
      <c r="G32">
        <v>0</v>
      </c>
    </row>
    <row r="33" spans="1:7" ht="15" x14ac:dyDescent="0.25">
      <c r="A33" s="285" t="s">
        <v>66</v>
      </c>
    </row>
    <row r="34" spans="1:7" ht="15" x14ac:dyDescent="0.25">
      <c r="A34" s="285" t="s">
        <v>81</v>
      </c>
      <c r="B34">
        <v>840.4</v>
      </c>
      <c r="C34">
        <v>1972.4</v>
      </c>
      <c r="D34">
        <v>1589.3</v>
      </c>
      <c r="E34">
        <v>2340.3000000000002</v>
      </c>
      <c r="F34">
        <v>0</v>
      </c>
      <c r="G34">
        <v>0</v>
      </c>
    </row>
    <row r="35" spans="1:7" ht="15" x14ac:dyDescent="0.25">
      <c r="A35" s="285" t="s">
        <v>83</v>
      </c>
      <c r="B35">
        <v>172</v>
      </c>
      <c r="C35">
        <v>173.2</v>
      </c>
      <c r="D35">
        <v>285.60000000000002</v>
      </c>
      <c r="E35">
        <v>211</v>
      </c>
      <c r="F35">
        <v>0</v>
      </c>
      <c r="G35">
        <v>0</v>
      </c>
    </row>
    <row r="36" spans="1:7" ht="15" x14ac:dyDescent="0.25">
      <c r="A36" s="285" t="s">
        <v>85</v>
      </c>
      <c r="B36">
        <v>0</v>
      </c>
      <c r="C36">
        <v>0.3</v>
      </c>
      <c r="D36">
        <v>0</v>
      </c>
      <c r="E36">
        <v>2.7</v>
      </c>
      <c r="F36">
        <v>0</v>
      </c>
      <c r="G36">
        <v>0</v>
      </c>
    </row>
    <row r="37" spans="1:7" ht="15" x14ac:dyDescent="0.25">
      <c r="A37" s="285" t="s">
        <v>86</v>
      </c>
      <c r="B37">
        <v>0.2</v>
      </c>
      <c r="C37">
        <v>0</v>
      </c>
      <c r="D37">
        <v>0.8</v>
      </c>
      <c r="E37">
        <v>0.5</v>
      </c>
      <c r="F37">
        <v>0</v>
      </c>
      <c r="G37">
        <v>0</v>
      </c>
    </row>
    <row r="38" spans="1:7" ht="15" x14ac:dyDescent="0.25">
      <c r="A38" s="285" t="s">
        <v>87</v>
      </c>
      <c r="B38">
        <v>0.4</v>
      </c>
      <c r="C38">
        <v>0.4</v>
      </c>
      <c r="D38">
        <v>0</v>
      </c>
      <c r="E38">
        <v>1.2</v>
      </c>
      <c r="F38">
        <v>0</v>
      </c>
      <c r="G38">
        <v>0</v>
      </c>
    </row>
    <row r="39" spans="1:7" ht="15" x14ac:dyDescent="0.25">
      <c r="A39" s="285" t="s">
        <v>88</v>
      </c>
      <c r="B39">
        <v>196.8</v>
      </c>
      <c r="C39">
        <v>445.9</v>
      </c>
      <c r="D39">
        <v>323.7</v>
      </c>
      <c r="E39">
        <v>527.79999999999995</v>
      </c>
      <c r="F39">
        <v>0</v>
      </c>
      <c r="G39">
        <v>0</v>
      </c>
    </row>
    <row r="40" spans="1:7" ht="15" x14ac:dyDescent="0.25">
      <c r="A40" s="285" t="s">
        <v>90</v>
      </c>
      <c r="B40">
        <v>0</v>
      </c>
      <c r="C40">
        <v>35</v>
      </c>
      <c r="D40">
        <v>0</v>
      </c>
      <c r="E40">
        <v>27.3</v>
      </c>
      <c r="F40">
        <v>0</v>
      </c>
      <c r="G40">
        <v>0</v>
      </c>
    </row>
    <row r="41" spans="1:7" ht="15" x14ac:dyDescent="0.25">
      <c r="A41" s="285" t="s">
        <v>91</v>
      </c>
      <c r="B41">
        <v>34.700000000000003</v>
      </c>
      <c r="C41">
        <v>121.6</v>
      </c>
      <c r="D41">
        <v>113.6</v>
      </c>
      <c r="E41">
        <v>183.2</v>
      </c>
      <c r="F41">
        <v>0</v>
      </c>
      <c r="G41">
        <v>0</v>
      </c>
    </row>
    <row r="42" spans="1:7" ht="15" x14ac:dyDescent="0.25">
      <c r="A42" s="285" t="s">
        <v>92</v>
      </c>
      <c r="B42">
        <v>0</v>
      </c>
      <c r="C42">
        <v>0</v>
      </c>
      <c r="D42">
        <v>13.2</v>
      </c>
      <c r="E42">
        <v>19.8</v>
      </c>
      <c r="F42">
        <v>0</v>
      </c>
      <c r="G42">
        <v>0</v>
      </c>
    </row>
    <row r="43" spans="1:7" ht="15" x14ac:dyDescent="0.25">
      <c r="A43" s="285" t="s">
        <v>93</v>
      </c>
      <c r="B43">
        <v>64</v>
      </c>
      <c r="C43">
        <v>126.1</v>
      </c>
      <c r="D43">
        <v>94.5</v>
      </c>
      <c r="E43">
        <v>105.7</v>
      </c>
      <c r="F43">
        <v>0</v>
      </c>
      <c r="G43">
        <v>0</v>
      </c>
    </row>
    <row r="44" spans="1:7" ht="15" x14ac:dyDescent="0.25">
      <c r="A44" s="285" t="s">
        <v>94</v>
      </c>
      <c r="B44">
        <v>15.3</v>
      </c>
      <c r="C44">
        <v>13.9</v>
      </c>
      <c r="D44">
        <v>2.2000000000000002</v>
      </c>
      <c r="E44">
        <v>17.100000000000001</v>
      </c>
      <c r="F44">
        <v>0</v>
      </c>
      <c r="G44">
        <v>0</v>
      </c>
    </row>
    <row r="45" spans="1:7" ht="15" x14ac:dyDescent="0.25">
      <c r="A45" s="285" t="s">
        <v>95</v>
      </c>
      <c r="B45">
        <v>176</v>
      </c>
      <c r="C45">
        <v>323</v>
      </c>
      <c r="D45">
        <v>263.60000000000002</v>
      </c>
      <c r="E45">
        <v>274.60000000000002</v>
      </c>
      <c r="F45">
        <v>0</v>
      </c>
      <c r="G45">
        <v>0</v>
      </c>
    </row>
    <row r="46" spans="1:7" ht="15" x14ac:dyDescent="0.25">
      <c r="A46" s="285" t="s">
        <v>96</v>
      </c>
      <c r="B46">
        <v>22</v>
      </c>
      <c r="C46">
        <v>15.2</v>
      </c>
      <c r="D46">
        <v>6.5</v>
      </c>
      <c r="E46">
        <v>15</v>
      </c>
      <c r="F46">
        <v>0</v>
      </c>
      <c r="G46">
        <v>0</v>
      </c>
    </row>
    <row r="47" spans="1:7" ht="15" x14ac:dyDescent="0.25">
      <c r="A47" s="285" t="s">
        <v>98</v>
      </c>
      <c r="B47">
        <v>0.1</v>
      </c>
      <c r="C47">
        <v>125.1</v>
      </c>
      <c r="D47">
        <v>61.5</v>
      </c>
      <c r="E47">
        <v>53.8</v>
      </c>
      <c r="F47">
        <v>0</v>
      </c>
      <c r="G47">
        <v>0</v>
      </c>
    </row>
    <row r="48" spans="1:7" ht="15" x14ac:dyDescent="0.25">
      <c r="A48" s="285" t="s">
        <v>99</v>
      </c>
      <c r="B48">
        <v>0.9</v>
      </c>
      <c r="C48">
        <v>73.8</v>
      </c>
      <c r="D48">
        <v>2.2000000000000002</v>
      </c>
      <c r="E48">
        <v>11.4</v>
      </c>
      <c r="F48">
        <v>0</v>
      </c>
      <c r="G48">
        <v>0</v>
      </c>
    </row>
    <row r="49" spans="1:7" ht="15" x14ac:dyDescent="0.25">
      <c r="A49" s="285" t="s">
        <v>100</v>
      </c>
      <c r="B49">
        <v>72.7</v>
      </c>
      <c r="C49">
        <v>286.3</v>
      </c>
      <c r="D49">
        <v>326.89999999999998</v>
      </c>
      <c r="E49">
        <v>489</v>
      </c>
      <c r="F49">
        <v>0</v>
      </c>
      <c r="G49">
        <v>0</v>
      </c>
    </row>
    <row r="50" spans="1:7" ht="15" x14ac:dyDescent="0.25">
      <c r="A50" s="285" t="s">
        <v>101</v>
      </c>
      <c r="B50">
        <v>85.3</v>
      </c>
      <c r="C50">
        <v>232.7</v>
      </c>
      <c r="D50">
        <v>95.1</v>
      </c>
      <c r="E50">
        <v>400.5</v>
      </c>
      <c r="F50">
        <v>0</v>
      </c>
      <c r="G50">
        <v>0</v>
      </c>
    </row>
    <row r="51" spans="1:7" ht="15" x14ac:dyDescent="0.25">
      <c r="A51" s="285" t="s">
        <v>66</v>
      </c>
    </row>
    <row r="52" spans="1:7" ht="15" x14ac:dyDescent="0.25">
      <c r="A52" s="285" t="s">
        <v>102</v>
      </c>
      <c r="B52">
        <v>660</v>
      </c>
      <c r="C52">
        <v>1065.5</v>
      </c>
      <c r="D52">
        <v>982.8</v>
      </c>
      <c r="E52">
        <v>771</v>
      </c>
      <c r="F52">
        <v>0</v>
      </c>
      <c r="G52">
        <v>0</v>
      </c>
    </row>
    <row r="53" spans="1:7" ht="15" x14ac:dyDescent="0.25">
      <c r="A53" s="285" t="s">
        <v>103</v>
      </c>
      <c r="B53">
        <v>42</v>
      </c>
      <c r="C53">
        <v>35</v>
      </c>
      <c r="D53">
        <v>19.5</v>
      </c>
      <c r="E53">
        <v>67.5</v>
      </c>
      <c r="F53">
        <v>0</v>
      </c>
      <c r="G53">
        <v>0</v>
      </c>
    </row>
    <row r="54" spans="1:7" ht="15" x14ac:dyDescent="0.25">
      <c r="A54" s="285" t="s">
        <v>104</v>
      </c>
      <c r="B54">
        <v>608</v>
      </c>
      <c r="C54">
        <v>935.1</v>
      </c>
      <c r="D54">
        <v>847.9</v>
      </c>
      <c r="E54">
        <v>639.5</v>
      </c>
      <c r="F54">
        <v>0</v>
      </c>
      <c r="G54">
        <v>0</v>
      </c>
    </row>
    <row r="55" spans="1:7" ht="15" x14ac:dyDescent="0.25">
      <c r="A55" s="285" t="s">
        <v>105</v>
      </c>
      <c r="B55">
        <v>10</v>
      </c>
      <c r="C55">
        <v>0</v>
      </c>
      <c r="D55">
        <v>0</v>
      </c>
      <c r="E55">
        <v>0</v>
      </c>
      <c r="F55">
        <v>0</v>
      </c>
      <c r="G55">
        <v>0</v>
      </c>
    </row>
    <row r="56" spans="1:7" ht="15" x14ac:dyDescent="0.25">
      <c r="A56" s="285" t="s">
        <v>258</v>
      </c>
      <c r="B56">
        <v>0</v>
      </c>
      <c r="C56">
        <v>0.4</v>
      </c>
      <c r="D56">
        <v>0.1</v>
      </c>
      <c r="E56">
        <v>0</v>
      </c>
      <c r="F56">
        <v>0</v>
      </c>
      <c r="G56">
        <v>0</v>
      </c>
    </row>
    <row r="57" spans="1:7" ht="15" x14ac:dyDescent="0.25">
      <c r="A57" s="285" t="s">
        <v>107</v>
      </c>
      <c r="B57">
        <v>0</v>
      </c>
      <c r="C57">
        <v>95</v>
      </c>
      <c r="D57">
        <v>115.3</v>
      </c>
      <c r="E57">
        <v>64</v>
      </c>
      <c r="F57">
        <v>0</v>
      </c>
      <c r="G57">
        <v>0</v>
      </c>
    </row>
    <row r="58" spans="1:7" ht="15" x14ac:dyDescent="0.25">
      <c r="A58" s="285" t="s">
        <v>66</v>
      </c>
    </row>
    <row r="59" spans="1:7" ht="15" x14ac:dyDescent="0.25">
      <c r="A59" s="285" t="s">
        <v>108</v>
      </c>
      <c r="B59">
        <v>1415.9</v>
      </c>
      <c r="C59">
        <v>2000.4</v>
      </c>
      <c r="D59">
        <v>1455.4</v>
      </c>
      <c r="E59">
        <v>1640.3</v>
      </c>
      <c r="F59">
        <v>0</v>
      </c>
      <c r="G59">
        <v>0</v>
      </c>
    </row>
    <row r="60" spans="1:7" ht="15" x14ac:dyDescent="0.25">
      <c r="A60" s="285" t="s">
        <v>109</v>
      </c>
      <c r="B60">
        <v>3.5</v>
      </c>
      <c r="C60">
        <v>4</v>
      </c>
      <c r="D60">
        <v>7</v>
      </c>
      <c r="E60">
        <v>3.6</v>
      </c>
      <c r="F60">
        <v>0</v>
      </c>
      <c r="G60">
        <v>0</v>
      </c>
    </row>
    <row r="61" spans="1:7" ht="15" x14ac:dyDescent="0.25">
      <c r="A61" s="285" t="s">
        <v>110</v>
      </c>
      <c r="B61">
        <v>0</v>
      </c>
      <c r="C61">
        <v>0</v>
      </c>
      <c r="D61">
        <v>0</v>
      </c>
      <c r="E61">
        <v>30.5</v>
      </c>
      <c r="F61">
        <v>0</v>
      </c>
      <c r="G61">
        <v>0</v>
      </c>
    </row>
    <row r="62" spans="1:7" ht="15" x14ac:dyDescent="0.25">
      <c r="A62" s="285" t="s">
        <v>111</v>
      </c>
      <c r="B62">
        <v>15</v>
      </c>
      <c r="C62">
        <v>43.3</v>
      </c>
      <c r="D62">
        <v>75</v>
      </c>
      <c r="E62">
        <v>60.7</v>
      </c>
      <c r="F62">
        <v>0</v>
      </c>
      <c r="G62">
        <v>0</v>
      </c>
    </row>
    <row r="63" spans="1:7" ht="15" x14ac:dyDescent="0.25">
      <c r="A63" s="285" t="s">
        <v>112</v>
      </c>
      <c r="B63">
        <v>10.9</v>
      </c>
      <c r="C63">
        <v>82.5</v>
      </c>
      <c r="D63">
        <v>25.3</v>
      </c>
      <c r="E63">
        <v>60.8</v>
      </c>
      <c r="F63">
        <v>0</v>
      </c>
      <c r="G63">
        <v>0</v>
      </c>
    </row>
    <row r="64" spans="1:7" ht="15" x14ac:dyDescent="0.25">
      <c r="A64" s="285" t="s">
        <v>113</v>
      </c>
      <c r="B64">
        <v>54.2</v>
      </c>
      <c r="C64">
        <v>88.9</v>
      </c>
      <c r="D64">
        <v>69.099999999999994</v>
      </c>
      <c r="E64">
        <v>126</v>
      </c>
      <c r="F64">
        <v>0</v>
      </c>
      <c r="G64">
        <v>0</v>
      </c>
    </row>
    <row r="65" spans="1:7" ht="15" x14ac:dyDescent="0.25">
      <c r="A65" s="285" t="s">
        <v>114</v>
      </c>
      <c r="B65">
        <v>3.8</v>
      </c>
      <c r="C65">
        <v>12</v>
      </c>
      <c r="D65">
        <v>8.1</v>
      </c>
      <c r="E65">
        <v>7.2</v>
      </c>
      <c r="F65">
        <v>0</v>
      </c>
      <c r="G65">
        <v>0</v>
      </c>
    </row>
    <row r="66" spans="1:7" ht="15" x14ac:dyDescent="0.25">
      <c r="A66" s="285" t="s">
        <v>115</v>
      </c>
      <c r="B66">
        <v>10.5</v>
      </c>
      <c r="C66">
        <v>4</v>
      </c>
      <c r="D66">
        <v>6.1</v>
      </c>
      <c r="E66">
        <v>2.5</v>
      </c>
      <c r="F66">
        <v>0</v>
      </c>
      <c r="G66">
        <v>0</v>
      </c>
    </row>
    <row r="67" spans="1:7" ht="15" x14ac:dyDescent="0.25">
      <c r="A67" s="285" t="s">
        <v>116</v>
      </c>
      <c r="B67">
        <v>6.9</v>
      </c>
      <c r="C67">
        <v>3.2</v>
      </c>
      <c r="D67">
        <v>0</v>
      </c>
      <c r="E67">
        <v>2.5</v>
      </c>
      <c r="F67">
        <v>0</v>
      </c>
      <c r="G67">
        <v>0</v>
      </c>
    </row>
    <row r="68" spans="1:7" ht="15" x14ac:dyDescent="0.25">
      <c r="A68" s="285" t="s">
        <v>117</v>
      </c>
      <c r="B68">
        <v>1275.9000000000001</v>
      </c>
      <c r="C68">
        <v>1729.8</v>
      </c>
      <c r="D68">
        <v>1226.5</v>
      </c>
      <c r="E68">
        <v>1250</v>
      </c>
      <c r="F68">
        <v>0</v>
      </c>
      <c r="G68">
        <v>0</v>
      </c>
    </row>
    <row r="69" spans="1:7" ht="15" x14ac:dyDescent="0.25">
      <c r="A69" s="285" t="s">
        <v>331</v>
      </c>
      <c r="B69">
        <v>0</v>
      </c>
      <c r="C69">
        <v>0.5</v>
      </c>
      <c r="D69">
        <v>0</v>
      </c>
      <c r="E69">
        <v>0</v>
      </c>
      <c r="F69">
        <v>0</v>
      </c>
      <c r="G69">
        <v>0</v>
      </c>
    </row>
    <row r="70" spans="1:7" ht="15" x14ac:dyDescent="0.25">
      <c r="A70" s="285" t="s">
        <v>118</v>
      </c>
      <c r="B70">
        <v>11.2</v>
      </c>
      <c r="C70">
        <v>11.2</v>
      </c>
      <c r="D70">
        <v>5.4</v>
      </c>
      <c r="E70">
        <v>4.5</v>
      </c>
      <c r="F70">
        <v>0</v>
      </c>
      <c r="G70">
        <v>0</v>
      </c>
    </row>
    <row r="71" spans="1:7" ht="15" x14ac:dyDescent="0.25">
      <c r="A71" s="285" t="s">
        <v>119</v>
      </c>
      <c r="B71">
        <v>24</v>
      </c>
      <c r="C71">
        <v>21</v>
      </c>
      <c r="D71">
        <v>0</v>
      </c>
      <c r="E71">
        <v>87.1</v>
      </c>
      <c r="F71">
        <v>0</v>
      </c>
      <c r="G71">
        <v>0</v>
      </c>
    </row>
    <row r="72" spans="1:7" ht="15" x14ac:dyDescent="0.25">
      <c r="A72" s="285" t="s">
        <v>121</v>
      </c>
      <c r="B72">
        <v>0</v>
      </c>
      <c r="C72">
        <v>0</v>
      </c>
      <c r="D72">
        <v>33</v>
      </c>
      <c r="E72">
        <v>5</v>
      </c>
      <c r="F72">
        <v>0</v>
      </c>
      <c r="G72">
        <v>0</v>
      </c>
    </row>
    <row r="73" spans="1:7" ht="15" x14ac:dyDescent="0.25">
      <c r="A73" s="285" t="s">
        <v>62</v>
      </c>
      <c r="B73" t="s">
        <v>63</v>
      </c>
      <c r="C73" t="s">
        <v>64</v>
      </c>
      <c r="D73" t="s">
        <v>63</v>
      </c>
      <c r="E73" t="s">
        <v>63</v>
      </c>
      <c r="F73" t="s">
        <v>63</v>
      </c>
      <c r="G73" t="s">
        <v>65</v>
      </c>
    </row>
    <row r="74" spans="1:7" ht="15" x14ac:dyDescent="0.25">
      <c r="A74" s="285" t="s">
        <v>122</v>
      </c>
      <c r="B74">
        <v>10265.799999999999</v>
      </c>
      <c r="C74">
        <v>16381.1</v>
      </c>
      <c r="D74">
        <v>21070.400000000001</v>
      </c>
      <c r="E74">
        <v>27059.5</v>
      </c>
      <c r="F74">
        <v>0</v>
      </c>
      <c r="G74">
        <v>0</v>
      </c>
    </row>
    <row r="75" spans="1:7" ht="15" x14ac:dyDescent="0.25">
      <c r="A75" s="285" t="s">
        <v>123</v>
      </c>
      <c r="B75">
        <v>5830.9</v>
      </c>
      <c r="C75">
        <v>8830.1</v>
      </c>
      <c r="D75">
        <v>0</v>
      </c>
      <c r="E75">
        <v>0</v>
      </c>
      <c r="F75">
        <v>0</v>
      </c>
      <c r="G75">
        <v>0</v>
      </c>
    </row>
    <row r="76" spans="1:7" ht="15" x14ac:dyDescent="0.25">
      <c r="A76" s="285" t="s">
        <v>62</v>
      </c>
      <c r="B76" t="s">
        <v>63</v>
      </c>
      <c r="C76" t="s">
        <v>64</v>
      </c>
      <c r="D76" t="s">
        <v>63</v>
      </c>
      <c r="E76" t="s">
        <v>63</v>
      </c>
      <c r="F76" t="s">
        <v>63</v>
      </c>
      <c r="G76" t="s">
        <v>65</v>
      </c>
    </row>
    <row r="77" spans="1:7" ht="15" x14ac:dyDescent="0.25">
      <c r="A77" s="285" t="s">
        <v>124</v>
      </c>
      <c r="B77">
        <v>16096.7</v>
      </c>
      <c r="C77">
        <v>25211.200000000001</v>
      </c>
      <c r="D77">
        <v>21070.400000000001</v>
      </c>
      <c r="E77">
        <v>27059.5</v>
      </c>
      <c r="F77">
        <v>0</v>
      </c>
      <c r="G77">
        <v>0</v>
      </c>
    </row>
    <row r="78" spans="1:7" ht="15" x14ac:dyDescent="0.25">
      <c r="A78" s="285" t="s">
        <v>125</v>
      </c>
      <c r="B78" t="s">
        <v>42</v>
      </c>
      <c r="C78" t="s">
        <v>42</v>
      </c>
      <c r="D78">
        <v>100.7</v>
      </c>
      <c r="E78">
        <v>84.3</v>
      </c>
      <c r="F78" t="s">
        <v>42</v>
      </c>
      <c r="G78" t="s">
        <v>42</v>
      </c>
    </row>
    <row r="79" spans="1:7" ht="15" x14ac:dyDescent="0.25">
      <c r="A79" s="285" t="s">
        <v>126</v>
      </c>
      <c r="B79">
        <v>0</v>
      </c>
      <c r="C79">
        <v>63</v>
      </c>
      <c r="D79" t="s">
        <v>42</v>
      </c>
      <c r="E79" t="s">
        <v>42</v>
      </c>
      <c r="F79">
        <v>0</v>
      </c>
      <c r="G79">
        <v>0</v>
      </c>
    </row>
    <row r="80" spans="1:7" ht="15" x14ac:dyDescent="0.25">
      <c r="A80" s="285" t="s">
        <v>62</v>
      </c>
      <c r="B80" t="s">
        <v>63</v>
      </c>
      <c r="C80" t="s">
        <v>64</v>
      </c>
      <c r="D80" t="s">
        <v>63</v>
      </c>
      <c r="E80" t="s">
        <v>63</v>
      </c>
      <c r="F80" t="s">
        <v>63</v>
      </c>
      <c r="G80" t="s">
        <v>65</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43F8-AC6E-4DFC-BAFE-5AFF84BFF56D}">
  <dimension ref="A1:G80"/>
  <sheetViews>
    <sheetView topLeftCell="A10" workbookViewId="0">
      <selection activeCell="B7" sqref="B7"/>
    </sheetView>
  </sheetViews>
  <sheetFormatPr defaultRowHeight="13.2" x14ac:dyDescent="0.25"/>
  <cols>
    <col min="1" max="1" width="18.6640625" customWidth="1"/>
    <col min="2" max="2" width="11.6640625" customWidth="1"/>
    <col min="3" max="3" width="13.5546875" customWidth="1"/>
    <col min="4" max="4" width="12" customWidth="1"/>
    <col min="5" max="5" width="10.6640625" customWidth="1"/>
    <col min="6" max="6" width="11.88671875" customWidth="1"/>
  </cols>
  <sheetData>
    <row r="1" spans="1:7" ht="15" x14ac:dyDescent="0.25">
      <c r="A1" s="285" t="s">
        <v>47</v>
      </c>
    </row>
    <row r="2" spans="1:7" ht="15" x14ac:dyDescent="0.25">
      <c r="A2" s="285" t="s">
        <v>48</v>
      </c>
    </row>
    <row r="3" spans="1:7" ht="15" x14ac:dyDescent="0.25">
      <c r="A3" s="285" t="s">
        <v>368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209</v>
      </c>
      <c r="C12">
        <v>225</v>
      </c>
      <c r="D12">
        <v>1657.6</v>
      </c>
      <c r="E12">
        <v>1631.4</v>
      </c>
      <c r="F12">
        <v>0</v>
      </c>
      <c r="G12">
        <v>0</v>
      </c>
    </row>
    <row r="13" spans="1:7" ht="15" x14ac:dyDescent="0.25">
      <c r="A13" s="285" t="s">
        <v>253</v>
      </c>
      <c r="B13">
        <v>0</v>
      </c>
      <c r="C13">
        <v>0</v>
      </c>
      <c r="D13">
        <v>1.3</v>
      </c>
      <c r="E13">
        <v>0</v>
      </c>
      <c r="F13">
        <v>0</v>
      </c>
      <c r="G13">
        <v>0</v>
      </c>
    </row>
    <row r="14" spans="1:7" ht="15" x14ac:dyDescent="0.25">
      <c r="A14" s="285" t="s">
        <v>254</v>
      </c>
      <c r="B14">
        <v>0</v>
      </c>
      <c r="C14">
        <v>0</v>
      </c>
      <c r="D14">
        <v>0</v>
      </c>
      <c r="E14">
        <v>63.4</v>
      </c>
      <c r="F14">
        <v>0</v>
      </c>
      <c r="G14">
        <v>0</v>
      </c>
    </row>
    <row r="15" spans="1:7" ht="15" x14ac:dyDescent="0.25">
      <c r="A15" s="285" t="s">
        <v>68</v>
      </c>
      <c r="B15">
        <v>0</v>
      </c>
      <c r="C15">
        <v>0</v>
      </c>
      <c r="D15">
        <v>397.7</v>
      </c>
      <c r="E15">
        <v>421.2</v>
      </c>
      <c r="F15">
        <v>0</v>
      </c>
      <c r="G15">
        <v>0</v>
      </c>
    </row>
    <row r="16" spans="1:7" ht="15" x14ac:dyDescent="0.25">
      <c r="A16" s="285" t="s">
        <v>69</v>
      </c>
      <c r="B16">
        <v>0</v>
      </c>
      <c r="C16">
        <v>45</v>
      </c>
      <c r="D16">
        <v>22</v>
      </c>
      <c r="E16">
        <v>17.5</v>
      </c>
      <c r="F16">
        <v>0</v>
      </c>
      <c r="G16">
        <v>0</v>
      </c>
    </row>
    <row r="17" spans="1:7" ht="15" x14ac:dyDescent="0.25">
      <c r="A17" s="285" t="s">
        <v>255</v>
      </c>
      <c r="B17">
        <v>0</v>
      </c>
      <c r="C17">
        <v>12.5</v>
      </c>
      <c r="D17">
        <v>0</v>
      </c>
      <c r="E17">
        <v>0</v>
      </c>
      <c r="F17">
        <v>0</v>
      </c>
      <c r="G17">
        <v>0</v>
      </c>
    </row>
    <row r="18" spans="1:7" ht="15" x14ac:dyDescent="0.25">
      <c r="A18" s="285" t="s">
        <v>70</v>
      </c>
      <c r="B18">
        <v>0</v>
      </c>
      <c r="C18">
        <v>60</v>
      </c>
      <c r="D18">
        <v>80.7</v>
      </c>
      <c r="E18">
        <v>103.9</v>
      </c>
      <c r="F18">
        <v>0</v>
      </c>
      <c r="G18">
        <v>0</v>
      </c>
    </row>
    <row r="19" spans="1:7" ht="15" x14ac:dyDescent="0.25">
      <c r="A19" s="285" t="s">
        <v>71</v>
      </c>
      <c r="B19">
        <v>127</v>
      </c>
      <c r="C19">
        <v>41.5</v>
      </c>
      <c r="D19">
        <v>556.5</v>
      </c>
      <c r="E19">
        <v>303.8</v>
      </c>
      <c r="F19">
        <v>0</v>
      </c>
      <c r="G19">
        <v>0</v>
      </c>
    </row>
    <row r="20" spans="1:7" ht="15" x14ac:dyDescent="0.25">
      <c r="A20" s="285" t="s">
        <v>72</v>
      </c>
      <c r="B20">
        <v>40</v>
      </c>
      <c r="C20">
        <v>46</v>
      </c>
      <c r="D20">
        <v>171.2</v>
      </c>
      <c r="E20">
        <v>193.1</v>
      </c>
      <c r="F20">
        <v>0</v>
      </c>
      <c r="G20">
        <v>0</v>
      </c>
    </row>
    <row r="21" spans="1:7" ht="15" x14ac:dyDescent="0.25">
      <c r="A21" s="285" t="s">
        <v>256</v>
      </c>
      <c r="B21">
        <v>0</v>
      </c>
      <c r="C21">
        <v>0</v>
      </c>
      <c r="D21">
        <v>35</v>
      </c>
      <c r="E21">
        <v>0</v>
      </c>
      <c r="F21">
        <v>0</v>
      </c>
      <c r="G21">
        <v>0</v>
      </c>
    </row>
    <row r="22" spans="1:7" ht="15" x14ac:dyDescent="0.25">
      <c r="A22" s="285" t="s">
        <v>73</v>
      </c>
      <c r="B22">
        <v>42</v>
      </c>
      <c r="C22">
        <v>20</v>
      </c>
      <c r="D22">
        <v>393.3</v>
      </c>
      <c r="E22">
        <v>424.6</v>
      </c>
      <c r="F22">
        <v>0</v>
      </c>
      <c r="G22">
        <v>0</v>
      </c>
    </row>
    <row r="23" spans="1:7" ht="15" x14ac:dyDescent="0.25">
      <c r="A23" s="285" t="s">
        <v>74</v>
      </c>
      <c r="B23">
        <v>0</v>
      </c>
      <c r="C23">
        <v>0</v>
      </c>
      <c r="D23">
        <v>0</v>
      </c>
      <c r="E23">
        <v>103.9</v>
      </c>
      <c r="F23">
        <v>0</v>
      </c>
      <c r="G23">
        <v>0</v>
      </c>
    </row>
    <row r="24" spans="1:7" ht="15" x14ac:dyDescent="0.25">
      <c r="A24" s="285" t="s">
        <v>66</v>
      </c>
    </row>
    <row r="25" spans="1:7" ht="15" x14ac:dyDescent="0.25">
      <c r="A25" s="285" t="s">
        <v>75</v>
      </c>
      <c r="B25">
        <v>60.5</v>
      </c>
      <c r="C25">
        <v>0</v>
      </c>
      <c r="D25">
        <v>152.9</v>
      </c>
      <c r="E25">
        <v>0</v>
      </c>
      <c r="F25">
        <v>0</v>
      </c>
      <c r="G25">
        <v>0</v>
      </c>
    </row>
    <row r="26" spans="1:7" ht="15" x14ac:dyDescent="0.25">
      <c r="A26" s="285" t="s">
        <v>77</v>
      </c>
      <c r="B26">
        <v>60.5</v>
      </c>
      <c r="C26">
        <v>0</v>
      </c>
      <c r="D26">
        <v>152.9</v>
      </c>
      <c r="E26">
        <v>0</v>
      </c>
      <c r="F26">
        <v>0</v>
      </c>
      <c r="G26">
        <v>0</v>
      </c>
    </row>
    <row r="27" spans="1:7" ht="15" x14ac:dyDescent="0.25">
      <c r="A27" s="285" t="s">
        <v>66</v>
      </c>
    </row>
    <row r="28" spans="1:7" ht="15" x14ac:dyDescent="0.25">
      <c r="A28" s="285" t="s">
        <v>78</v>
      </c>
      <c r="B28">
        <v>425</v>
      </c>
      <c r="C28">
        <v>475.6</v>
      </c>
      <c r="D28">
        <v>548.9</v>
      </c>
      <c r="E28">
        <v>424.2</v>
      </c>
      <c r="F28">
        <v>0</v>
      </c>
      <c r="G28">
        <v>0</v>
      </c>
    </row>
    <row r="29" spans="1:7" ht="15" x14ac:dyDescent="0.25">
      <c r="A29" s="285" t="s">
        <v>66</v>
      </c>
    </row>
    <row r="30" spans="1:7" ht="15" x14ac:dyDescent="0.25">
      <c r="A30" s="285" t="s">
        <v>79</v>
      </c>
      <c r="B30">
        <v>532.1</v>
      </c>
      <c r="C30">
        <v>727.7</v>
      </c>
      <c r="D30">
        <v>297.39999999999998</v>
      </c>
      <c r="E30">
        <v>386.4</v>
      </c>
      <c r="F30">
        <v>0</v>
      </c>
      <c r="G30">
        <v>0</v>
      </c>
    </row>
    <row r="31" spans="1:7" ht="15" x14ac:dyDescent="0.25">
      <c r="A31" s="285" t="s">
        <v>66</v>
      </c>
    </row>
    <row r="32" spans="1:7" ht="15" x14ac:dyDescent="0.25">
      <c r="A32" s="285" t="s">
        <v>80</v>
      </c>
      <c r="B32">
        <v>7020.6</v>
      </c>
      <c r="C32">
        <v>11469.9</v>
      </c>
      <c r="D32">
        <v>12710.8</v>
      </c>
      <c r="E32">
        <v>17722.099999999999</v>
      </c>
      <c r="F32">
        <v>0</v>
      </c>
      <c r="G32">
        <v>0</v>
      </c>
    </row>
    <row r="33" spans="1:7" ht="15" x14ac:dyDescent="0.25">
      <c r="A33" s="285" t="s">
        <v>66</v>
      </c>
    </row>
    <row r="34" spans="1:7" ht="15" x14ac:dyDescent="0.25">
      <c r="A34" s="285" t="s">
        <v>81</v>
      </c>
      <c r="B34">
        <v>804.4</v>
      </c>
      <c r="C34">
        <v>1931.7</v>
      </c>
      <c r="D34">
        <v>1458.9</v>
      </c>
      <c r="E34">
        <v>2135.4</v>
      </c>
      <c r="F34">
        <v>0</v>
      </c>
      <c r="G34">
        <v>0</v>
      </c>
    </row>
    <row r="35" spans="1:7" ht="15" x14ac:dyDescent="0.25">
      <c r="A35" s="285" t="s">
        <v>83</v>
      </c>
      <c r="B35">
        <v>110</v>
      </c>
      <c r="C35">
        <v>119.3</v>
      </c>
      <c r="D35">
        <v>285.60000000000002</v>
      </c>
      <c r="E35">
        <v>209.8</v>
      </c>
      <c r="F35">
        <v>0</v>
      </c>
      <c r="G35">
        <v>0</v>
      </c>
    </row>
    <row r="36" spans="1:7" ht="15" x14ac:dyDescent="0.25">
      <c r="A36" s="285" t="s">
        <v>85</v>
      </c>
      <c r="B36">
        <v>0</v>
      </c>
      <c r="C36">
        <v>0.3</v>
      </c>
      <c r="D36">
        <v>0</v>
      </c>
      <c r="E36">
        <v>2.7</v>
      </c>
      <c r="F36">
        <v>0</v>
      </c>
      <c r="G36">
        <v>0</v>
      </c>
    </row>
    <row r="37" spans="1:7" ht="15" x14ac:dyDescent="0.25">
      <c r="A37" s="285" t="s">
        <v>86</v>
      </c>
      <c r="B37">
        <v>0.7</v>
      </c>
      <c r="C37">
        <v>0</v>
      </c>
      <c r="D37">
        <v>0.3</v>
      </c>
      <c r="E37">
        <v>0.5</v>
      </c>
      <c r="F37">
        <v>0</v>
      </c>
      <c r="G37">
        <v>0</v>
      </c>
    </row>
    <row r="38" spans="1:7" ht="15" x14ac:dyDescent="0.25">
      <c r="A38" s="285" t="s">
        <v>87</v>
      </c>
      <c r="B38">
        <v>0.4</v>
      </c>
      <c r="C38">
        <v>0.4</v>
      </c>
      <c r="D38">
        <v>0</v>
      </c>
      <c r="E38">
        <v>1.2</v>
      </c>
      <c r="F38">
        <v>0</v>
      </c>
      <c r="G38">
        <v>0</v>
      </c>
    </row>
    <row r="39" spans="1:7" ht="15" x14ac:dyDescent="0.25">
      <c r="A39" s="285" t="s">
        <v>88</v>
      </c>
      <c r="B39">
        <v>191.6</v>
      </c>
      <c r="C39">
        <v>444.7</v>
      </c>
      <c r="D39">
        <v>313.89999999999998</v>
      </c>
      <c r="E39">
        <v>506.7</v>
      </c>
      <c r="F39">
        <v>0</v>
      </c>
      <c r="G39">
        <v>0</v>
      </c>
    </row>
    <row r="40" spans="1:7" ht="15" x14ac:dyDescent="0.25">
      <c r="A40" s="285" t="s">
        <v>90</v>
      </c>
      <c r="B40">
        <v>0</v>
      </c>
      <c r="C40">
        <v>45</v>
      </c>
      <c r="D40">
        <v>0</v>
      </c>
      <c r="E40">
        <v>17.5</v>
      </c>
      <c r="F40">
        <v>0</v>
      </c>
      <c r="G40">
        <v>0</v>
      </c>
    </row>
    <row r="41" spans="1:7" ht="15" x14ac:dyDescent="0.25">
      <c r="A41" s="285" t="s">
        <v>91</v>
      </c>
      <c r="B41">
        <v>31.7</v>
      </c>
      <c r="C41">
        <v>122.6</v>
      </c>
      <c r="D41">
        <v>113.5</v>
      </c>
      <c r="E41">
        <v>182.3</v>
      </c>
      <c r="F41">
        <v>0</v>
      </c>
      <c r="G41">
        <v>0</v>
      </c>
    </row>
    <row r="42" spans="1:7" ht="15" x14ac:dyDescent="0.25">
      <c r="A42" s="285" t="s">
        <v>92</v>
      </c>
      <c r="B42">
        <v>0</v>
      </c>
      <c r="C42">
        <v>0</v>
      </c>
      <c r="D42">
        <v>13.2</v>
      </c>
      <c r="E42">
        <v>19.8</v>
      </c>
      <c r="F42">
        <v>0</v>
      </c>
      <c r="G42">
        <v>0</v>
      </c>
    </row>
    <row r="43" spans="1:7" ht="15" x14ac:dyDescent="0.25">
      <c r="A43" s="285" t="s">
        <v>93</v>
      </c>
      <c r="B43">
        <v>64</v>
      </c>
      <c r="C43">
        <v>125.5</v>
      </c>
      <c r="D43">
        <v>88.7</v>
      </c>
      <c r="E43">
        <v>99.8</v>
      </c>
      <c r="F43">
        <v>0</v>
      </c>
      <c r="G43">
        <v>0</v>
      </c>
    </row>
    <row r="44" spans="1:7" ht="15" x14ac:dyDescent="0.25">
      <c r="A44" s="285" t="s">
        <v>94</v>
      </c>
      <c r="B44">
        <v>10.7</v>
      </c>
      <c r="C44">
        <v>15</v>
      </c>
      <c r="D44">
        <v>1.2</v>
      </c>
      <c r="E44">
        <v>16</v>
      </c>
      <c r="F44">
        <v>0</v>
      </c>
      <c r="G44">
        <v>0</v>
      </c>
    </row>
    <row r="45" spans="1:7" ht="15" x14ac:dyDescent="0.25">
      <c r="A45" s="285" t="s">
        <v>95</v>
      </c>
      <c r="B45">
        <v>176</v>
      </c>
      <c r="C45">
        <v>323</v>
      </c>
      <c r="D45">
        <v>263.60000000000002</v>
      </c>
      <c r="E45">
        <v>274.60000000000002</v>
      </c>
      <c r="F45">
        <v>0</v>
      </c>
      <c r="G45">
        <v>0</v>
      </c>
    </row>
    <row r="46" spans="1:7" ht="15" x14ac:dyDescent="0.25">
      <c r="A46" s="285" t="s">
        <v>96</v>
      </c>
      <c r="B46">
        <v>21.6</v>
      </c>
      <c r="C46">
        <v>14.3</v>
      </c>
      <c r="D46">
        <v>6.3</v>
      </c>
      <c r="E46">
        <v>14.4</v>
      </c>
      <c r="F46">
        <v>0</v>
      </c>
      <c r="G46">
        <v>0</v>
      </c>
    </row>
    <row r="47" spans="1:7" ht="15" x14ac:dyDescent="0.25">
      <c r="A47" s="285" t="s">
        <v>98</v>
      </c>
      <c r="B47">
        <v>0.1</v>
      </c>
      <c r="C47">
        <v>125.1</v>
      </c>
      <c r="D47">
        <v>61.5</v>
      </c>
      <c r="E47">
        <v>53.8</v>
      </c>
      <c r="F47">
        <v>0</v>
      </c>
      <c r="G47">
        <v>0</v>
      </c>
    </row>
    <row r="48" spans="1:7" ht="15" x14ac:dyDescent="0.25">
      <c r="A48" s="285" t="s">
        <v>99</v>
      </c>
      <c r="B48">
        <v>2.2999999999999998</v>
      </c>
      <c r="C48">
        <v>73.8</v>
      </c>
      <c r="D48">
        <v>0.6</v>
      </c>
      <c r="E48">
        <v>11.4</v>
      </c>
      <c r="F48">
        <v>0</v>
      </c>
      <c r="G48">
        <v>0</v>
      </c>
    </row>
    <row r="49" spans="1:7" ht="15" x14ac:dyDescent="0.25">
      <c r="A49" s="285" t="s">
        <v>100</v>
      </c>
      <c r="B49">
        <v>76.3</v>
      </c>
      <c r="C49">
        <v>283.60000000000002</v>
      </c>
      <c r="D49">
        <v>255.8</v>
      </c>
      <c r="E49">
        <v>409.2</v>
      </c>
      <c r="F49">
        <v>0</v>
      </c>
      <c r="G49">
        <v>0</v>
      </c>
    </row>
    <row r="50" spans="1:7" ht="15" x14ac:dyDescent="0.25">
      <c r="A50" s="285" t="s">
        <v>101</v>
      </c>
      <c r="B50">
        <v>118.9</v>
      </c>
      <c r="C50">
        <v>239.3</v>
      </c>
      <c r="D50">
        <v>54.7</v>
      </c>
      <c r="E50">
        <v>315.8</v>
      </c>
      <c r="F50">
        <v>0</v>
      </c>
      <c r="G50">
        <v>0</v>
      </c>
    </row>
    <row r="51" spans="1:7" ht="15" x14ac:dyDescent="0.25">
      <c r="A51" s="285" t="s">
        <v>66</v>
      </c>
    </row>
    <row r="52" spans="1:7" ht="15" x14ac:dyDescent="0.25">
      <c r="A52" s="285" t="s">
        <v>102</v>
      </c>
      <c r="B52">
        <v>933.4</v>
      </c>
      <c r="C52">
        <v>1065.5</v>
      </c>
      <c r="D52">
        <v>639.5</v>
      </c>
      <c r="E52">
        <v>771</v>
      </c>
      <c r="F52">
        <v>0</v>
      </c>
      <c r="G52">
        <v>0</v>
      </c>
    </row>
    <row r="53" spans="1:7" ht="15" x14ac:dyDescent="0.25">
      <c r="A53" s="285" t="s">
        <v>103</v>
      </c>
      <c r="B53">
        <v>42</v>
      </c>
      <c r="C53">
        <v>35</v>
      </c>
      <c r="D53">
        <v>19.5</v>
      </c>
      <c r="E53">
        <v>67.5</v>
      </c>
      <c r="F53">
        <v>0</v>
      </c>
      <c r="G53">
        <v>0</v>
      </c>
    </row>
    <row r="54" spans="1:7" ht="15" x14ac:dyDescent="0.25">
      <c r="A54" s="285" t="s">
        <v>104</v>
      </c>
      <c r="B54">
        <v>851.4</v>
      </c>
      <c r="C54">
        <v>935.1</v>
      </c>
      <c r="D54">
        <v>536.5</v>
      </c>
      <c r="E54">
        <v>639.5</v>
      </c>
      <c r="F54">
        <v>0</v>
      </c>
      <c r="G54">
        <v>0</v>
      </c>
    </row>
    <row r="55" spans="1:7" ht="15" x14ac:dyDescent="0.25">
      <c r="A55" s="285" t="s">
        <v>105</v>
      </c>
      <c r="B55">
        <v>10</v>
      </c>
      <c r="C55">
        <v>0</v>
      </c>
      <c r="D55">
        <v>0</v>
      </c>
      <c r="E55">
        <v>0</v>
      </c>
      <c r="F55">
        <v>0</v>
      </c>
      <c r="G55">
        <v>0</v>
      </c>
    </row>
    <row r="56" spans="1:7" ht="15" x14ac:dyDescent="0.25">
      <c r="A56" s="285" t="s">
        <v>258</v>
      </c>
      <c r="B56">
        <v>0</v>
      </c>
      <c r="C56">
        <v>0.4</v>
      </c>
      <c r="D56">
        <v>0.1</v>
      </c>
      <c r="E56">
        <v>0</v>
      </c>
      <c r="F56">
        <v>0</v>
      </c>
      <c r="G56">
        <v>0</v>
      </c>
    </row>
    <row r="57" spans="1:7" ht="15" x14ac:dyDescent="0.25">
      <c r="A57" s="285" t="s">
        <v>107</v>
      </c>
      <c r="B57">
        <v>30</v>
      </c>
      <c r="C57">
        <v>95</v>
      </c>
      <c r="D57">
        <v>83.5</v>
      </c>
      <c r="E57">
        <v>64</v>
      </c>
      <c r="F57">
        <v>0</v>
      </c>
      <c r="G57">
        <v>0</v>
      </c>
    </row>
    <row r="58" spans="1:7" ht="15" x14ac:dyDescent="0.25">
      <c r="A58" s="285" t="s">
        <v>66</v>
      </c>
    </row>
    <row r="59" spans="1:7" ht="15" x14ac:dyDescent="0.25">
      <c r="A59" s="285" t="s">
        <v>108</v>
      </c>
      <c r="B59">
        <v>1501.5</v>
      </c>
      <c r="C59">
        <v>2032.2</v>
      </c>
      <c r="D59">
        <v>1344.4</v>
      </c>
      <c r="E59">
        <v>1563.5</v>
      </c>
      <c r="F59">
        <v>0</v>
      </c>
      <c r="G59">
        <v>0</v>
      </c>
    </row>
    <row r="60" spans="1:7" ht="15" x14ac:dyDescent="0.25">
      <c r="A60" s="285" t="s">
        <v>109</v>
      </c>
      <c r="B60">
        <v>3.5</v>
      </c>
      <c r="C60">
        <v>4</v>
      </c>
      <c r="D60">
        <v>7</v>
      </c>
      <c r="E60">
        <v>3.6</v>
      </c>
      <c r="F60">
        <v>0</v>
      </c>
      <c r="G60">
        <v>0</v>
      </c>
    </row>
    <row r="61" spans="1:7" ht="15" x14ac:dyDescent="0.25">
      <c r="A61" s="285" t="s">
        <v>110</v>
      </c>
      <c r="B61">
        <v>0</v>
      </c>
      <c r="C61">
        <v>0</v>
      </c>
      <c r="D61">
        <v>0</v>
      </c>
      <c r="E61">
        <v>30.5</v>
      </c>
      <c r="F61">
        <v>0</v>
      </c>
      <c r="G61">
        <v>0</v>
      </c>
    </row>
    <row r="62" spans="1:7" ht="15" x14ac:dyDescent="0.25">
      <c r="A62" s="285" t="s">
        <v>111</v>
      </c>
      <c r="B62">
        <v>15</v>
      </c>
      <c r="C62">
        <v>43.3</v>
      </c>
      <c r="D62">
        <v>59</v>
      </c>
      <c r="E62">
        <v>60.7</v>
      </c>
      <c r="F62">
        <v>0</v>
      </c>
      <c r="G62">
        <v>0</v>
      </c>
    </row>
    <row r="63" spans="1:7" ht="15" x14ac:dyDescent="0.25">
      <c r="A63" s="285" t="s">
        <v>112</v>
      </c>
      <c r="B63">
        <v>11.3</v>
      </c>
      <c r="C63">
        <v>83.8</v>
      </c>
      <c r="D63">
        <v>24.8</v>
      </c>
      <c r="E63">
        <v>59.5</v>
      </c>
      <c r="F63">
        <v>0</v>
      </c>
      <c r="G63">
        <v>0</v>
      </c>
    </row>
    <row r="64" spans="1:7" ht="15" x14ac:dyDescent="0.25">
      <c r="A64" s="285" t="s">
        <v>113</v>
      </c>
      <c r="B64">
        <v>54.2</v>
      </c>
      <c r="C64">
        <v>88.9</v>
      </c>
      <c r="D64">
        <v>69.099999999999994</v>
      </c>
      <c r="E64">
        <v>126</v>
      </c>
      <c r="F64">
        <v>0</v>
      </c>
      <c r="G64">
        <v>0</v>
      </c>
    </row>
    <row r="65" spans="1:7" ht="15" x14ac:dyDescent="0.25">
      <c r="A65" s="285" t="s">
        <v>114</v>
      </c>
      <c r="B65">
        <v>3.8</v>
      </c>
      <c r="C65">
        <v>12</v>
      </c>
      <c r="D65">
        <v>8.1</v>
      </c>
      <c r="E65">
        <v>7.2</v>
      </c>
      <c r="F65">
        <v>0</v>
      </c>
      <c r="G65">
        <v>0</v>
      </c>
    </row>
    <row r="66" spans="1:7" ht="15" x14ac:dyDescent="0.25">
      <c r="A66" s="285" t="s">
        <v>115</v>
      </c>
      <c r="B66">
        <v>5.5</v>
      </c>
      <c r="C66">
        <v>4</v>
      </c>
      <c r="D66">
        <v>6.1</v>
      </c>
      <c r="E66">
        <v>2.5</v>
      </c>
      <c r="F66">
        <v>0</v>
      </c>
      <c r="G66">
        <v>0</v>
      </c>
    </row>
    <row r="67" spans="1:7" ht="15" x14ac:dyDescent="0.25">
      <c r="A67" s="285" t="s">
        <v>116</v>
      </c>
      <c r="B67">
        <v>6.9</v>
      </c>
      <c r="C67">
        <v>3.2</v>
      </c>
      <c r="D67">
        <v>0</v>
      </c>
      <c r="E67">
        <v>2.5</v>
      </c>
      <c r="F67">
        <v>0</v>
      </c>
      <c r="G67">
        <v>0</v>
      </c>
    </row>
    <row r="68" spans="1:7" ht="15" x14ac:dyDescent="0.25">
      <c r="A68" s="285" t="s">
        <v>117</v>
      </c>
      <c r="B68">
        <v>1370.6</v>
      </c>
      <c r="C68">
        <v>1760.4</v>
      </c>
      <c r="D68">
        <v>1132</v>
      </c>
      <c r="E68">
        <v>1174.4000000000001</v>
      </c>
      <c r="F68">
        <v>0</v>
      </c>
      <c r="G68">
        <v>0</v>
      </c>
    </row>
    <row r="69" spans="1:7" ht="15" x14ac:dyDescent="0.25">
      <c r="A69" s="285" t="s">
        <v>331</v>
      </c>
      <c r="B69">
        <v>0</v>
      </c>
      <c r="C69">
        <v>0.5</v>
      </c>
      <c r="D69">
        <v>0</v>
      </c>
      <c r="E69">
        <v>0</v>
      </c>
      <c r="F69">
        <v>0</v>
      </c>
      <c r="G69">
        <v>0</v>
      </c>
    </row>
    <row r="70" spans="1:7" ht="15" x14ac:dyDescent="0.25">
      <c r="A70" s="285" t="s">
        <v>118</v>
      </c>
      <c r="B70">
        <v>11.2</v>
      </c>
      <c r="C70">
        <v>11.2</v>
      </c>
      <c r="D70">
        <v>5.4</v>
      </c>
      <c r="E70">
        <v>4.5</v>
      </c>
      <c r="F70">
        <v>0</v>
      </c>
      <c r="G70">
        <v>0</v>
      </c>
    </row>
    <row r="71" spans="1:7" ht="15" x14ac:dyDescent="0.25">
      <c r="A71" s="285" t="s">
        <v>119</v>
      </c>
      <c r="B71">
        <v>19.5</v>
      </c>
      <c r="C71">
        <v>21</v>
      </c>
      <c r="D71">
        <v>0</v>
      </c>
      <c r="E71">
        <v>87.1</v>
      </c>
      <c r="F71">
        <v>0</v>
      </c>
      <c r="G71">
        <v>0</v>
      </c>
    </row>
    <row r="72" spans="1:7" ht="15" x14ac:dyDescent="0.25">
      <c r="A72" s="285" t="s">
        <v>121</v>
      </c>
      <c r="B72">
        <v>0</v>
      </c>
      <c r="C72">
        <v>0</v>
      </c>
      <c r="D72">
        <v>33</v>
      </c>
      <c r="E72">
        <v>5</v>
      </c>
      <c r="F72">
        <v>0</v>
      </c>
      <c r="G72">
        <v>0</v>
      </c>
    </row>
    <row r="73" spans="1:7" ht="15" x14ac:dyDescent="0.25">
      <c r="A73" s="285" t="s">
        <v>62</v>
      </c>
      <c r="B73" t="s">
        <v>63</v>
      </c>
      <c r="C73" t="s">
        <v>64</v>
      </c>
      <c r="D73" t="s">
        <v>63</v>
      </c>
      <c r="E73" t="s">
        <v>63</v>
      </c>
      <c r="F73" t="s">
        <v>63</v>
      </c>
      <c r="G73" t="s">
        <v>65</v>
      </c>
    </row>
    <row r="74" spans="1:7" ht="15" x14ac:dyDescent="0.25">
      <c r="A74" s="285" t="s">
        <v>122</v>
      </c>
      <c r="B74">
        <v>11486.5</v>
      </c>
      <c r="C74">
        <v>17927.599999999999</v>
      </c>
      <c r="D74">
        <v>18810.2</v>
      </c>
      <c r="E74">
        <v>24633.9</v>
      </c>
      <c r="F74">
        <v>0</v>
      </c>
      <c r="G74">
        <v>0</v>
      </c>
    </row>
    <row r="75" spans="1:7" ht="15" x14ac:dyDescent="0.25">
      <c r="A75" s="285" t="s">
        <v>123</v>
      </c>
      <c r="B75">
        <v>5873.9</v>
      </c>
      <c r="C75">
        <v>9369.2000000000007</v>
      </c>
      <c r="D75">
        <v>0</v>
      </c>
      <c r="E75">
        <v>0</v>
      </c>
      <c r="F75">
        <v>48</v>
      </c>
      <c r="G75">
        <v>0</v>
      </c>
    </row>
    <row r="76" spans="1:7" ht="15" x14ac:dyDescent="0.25">
      <c r="A76" s="285" t="s">
        <v>62</v>
      </c>
      <c r="B76" t="s">
        <v>63</v>
      </c>
      <c r="C76" t="s">
        <v>64</v>
      </c>
      <c r="D76" t="s">
        <v>63</v>
      </c>
      <c r="E76" t="s">
        <v>63</v>
      </c>
      <c r="F76" t="s">
        <v>63</v>
      </c>
      <c r="G76" t="s">
        <v>65</v>
      </c>
    </row>
    <row r="77" spans="1:7" ht="15" x14ac:dyDescent="0.25">
      <c r="A77" s="285" t="s">
        <v>124</v>
      </c>
      <c r="B77">
        <v>17360.400000000001</v>
      </c>
      <c r="C77">
        <v>27296.799999999999</v>
      </c>
      <c r="D77">
        <v>18810.2</v>
      </c>
      <c r="E77">
        <v>24633.9</v>
      </c>
      <c r="F77">
        <v>48</v>
      </c>
      <c r="G77">
        <v>0</v>
      </c>
    </row>
    <row r="78" spans="1:7" ht="15" x14ac:dyDescent="0.25">
      <c r="A78" s="285" t="s">
        <v>125</v>
      </c>
      <c r="B78" t="s">
        <v>42</v>
      </c>
      <c r="C78" t="s">
        <v>42</v>
      </c>
      <c r="D78">
        <v>41.2</v>
      </c>
      <c r="E78">
        <v>54.9</v>
      </c>
      <c r="F78" t="s">
        <v>42</v>
      </c>
      <c r="G78" t="s">
        <v>42</v>
      </c>
    </row>
    <row r="79" spans="1:7" ht="15" x14ac:dyDescent="0.25">
      <c r="A79" s="285" t="s">
        <v>126</v>
      </c>
      <c r="B79">
        <v>0</v>
      </c>
      <c r="C79">
        <v>63</v>
      </c>
      <c r="D79" t="s">
        <v>42</v>
      </c>
      <c r="E79" t="s">
        <v>42</v>
      </c>
      <c r="F79">
        <v>0</v>
      </c>
      <c r="G79">
        <v>0</v>
      </c>
    </row>
    <row r="80" spans="1:7" ht="15" x14ac:dyDescent="0.35">
      <c r="A80" s="53" t="s">
        <v>62</v>
      </c>
      <c r="B80" t="s">
        <v>63</v>
      </c>
      <c r="C80" t="s">
        <v>64</v>
      </c>
      <c r="D80" t="s">
        <v>63</v>
      </c>
      <c r="E80" t="s">
        <v>63</v>
      </c>
      <c r="F80" t="s">
        <v>63</v>
      </c>
      <c r="G80" t="s">
        <v>65</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ED5B-B9C6-47BD-8321-FCC0A10EE100}">
  <dimension ref="A1:G80"/>
  <sheetViews>
    <sheetView topLeftCell="A7" workbookViewId="0">
      <selection activeCell="B7" sqref="B7"/>
    </sheetView>
  </sheetViews>
  <sheetFormatPr defaultRowHeight="13.2" x14ac:dyDescent="0.25"/>
  <cols>
    <col min="1" max="1" width="26.6640625" customWidth="1"/>
    <col min="2" max="2" width="13.6640625" customWidth="1"/>
    <col min="3" max="3" width="11.33203125" customWidth="1"/>
    <col min="4" max="4" width="13.33203125" customWidth="1"/>
    <col min="5" max="5" width="13.6640625" customWidth="1"/>
    <col min="6" max="6" width="13.109375" customWidth="1"/>
    <col min="7" max="7" width="10.44140625" customWidth="1"/>
  </cols>
  <sheetData>
    <row r="1" spans="1:7" ht="15" x14ac:dyDescent="0.25">
      <c r="A1" s="285" t="s">
        <v>47</v>
      </c>
    </row>
    <row r="2" spans="1:7" ht="15" x14ac:dyDescent="0.25">
      <c r="A2" s="285" t="s">
        <v>48</v>
      </c>
    </row>
    <row r="3" spans="1:7" ht="15" x14ac:dyDescent="0.25">
      <c r="A3" s="285" t="s">
        <v>369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380</v>
      </c>
      <c r="C12">
        <v>225</v>
      </c>
      <c r="D12">
        <v>1452.5</v>
      </c>
      <c r="E12">
        <v>1382</v>
      </c>
      <c r="F12">
        <v>0</v>
      </c>
      <c r="G12">
        <v>0</v>
      </c>
    </row>
    <row r="13" spans="1:7" ht="15" x14ac:dyDescent="0.25">
      <c r="A13" s="285" t="s">
        <v>253</v>
      </c>
      <c r="B13">
        <v>0</v>
      </c>
      <c r="C13">
        <v>0</v>
      </c>
      <c r="D13">
        <v>1.3</v>
      </c>
      <c r="E13">
        <v>0</v>
      </c>
      <c r="F13">
        <v>0</v>
      </c>
      <c r="G13">
        <v>0</v>
      </c>
    </row>
    <row r="14" spans="1:7" ht="15" x14ac:dyDescent="0.25">
      <c r="A14" s="285" t="s">
        <v>254</v>
      </c>
      <c r="B14">
        <v>0</v>
      </c>
      <c r="C14">
        <v>0</v>
      </c>
      <c r="D14">
        <v>0</v>
      </c>
      <c r="E14">
        <v>63.4</v>
      </c>
      <c r="F14">
        <v>0</v>
      </c>
      <c r="G14">
        <v>0</v>
      </c>
    </row>
    <row r="15" spans="1:7" ht="15" x14ac:dyDescent="0.25">
      <c r="A15" s="285" t="s">
        <v>68</v>
      </c>
      <c r="B15">
        <v>0</v>
      </c>
      <c r="C15">
        <v>0</v>
      </c>
      <c r="D15">
        <v>397.7</v>
      </c>
      <c r="E15">
        <v>295.8</v>
      </c>
      <c r="F15">
        <v>0</v>
      </c>
      <c r="G15">
        <v>0</v>
      </c>
    </row>
    <row r="16" spans="1:7" ht="15" x14ac:dyDescent="0.25">
      <c r="A16" s="285" t="s">
        <v>69</v>
      </c>
      <c r="B16">
        <v>0</v>
      </c>
      <c r="C16">
        <v>45</v>
      </c>
      <c r="D16">
        <v>22</v>
      </c>
      <c r="E16">
        <v>17.5</v>
      </c>
      <c r="F16">
        <v>0</v>
      </c>
      <c r="G16">
        <v>0</v>
      </c>
    </row>
    <row r="17" spans="1:7" ht="15" x14ac:dyDescent="0.25">
      <c r="A17" s="285" t="s">
        <v>255</v>
      </c>
      <c r="B17">
        <v>0</v>
      </c>
      <c r="C17">
        <v>12.5</v>
      </c>
      <c r="D17">
        <v>0</v>
      </c>
      <c r="E17">
        <v>0</v>
      </c>
      <c r="F17">
        <v>0</v>
      </c>
      <c r="G17">
        <v>0</v>
      </c>
    </row>
    <row r="18" spans="1:7" ht="15" x14ac:dyDescent="0.25">
      <c r="A18" s="285" t="s">
        <v>70</v>
      </c>
      <c r="B18">
        <v>0</v>
      </c>
      <c r="C18">
        <v>60</v>
      </c>
      <c r="D18">
        <v>80.7</v>
      </c>
      <c r="E18">
        <v>100.5</v>
      </c>
      <c r="F18">
        <v>0</v>
      </c>
      <c r="G18">
        <v>0</v>
      </c>
    </row>
    <row r="19" spans="1:7" ht="15" x14ac:dyDescent="0.25">
      <c r="A19" s="285" t="s">
        <v>71</v>
      </c>
      <c r="B19">
        <v>259</v>
      </c>
      <c r="C19">
        <v>41.5</v>
      </c>
      <c r="D19">
        <v>472</v>
      </c>
      <c r="E19">
        <v>249.6</v>
      </c>
      <c r="F19">
        <v>0</v>
      </c>
      <c r="G19">
        <v>0</v>
      </c>
    </row>
    <row r="20" spans="1:7" ht="15" x14ac:dyDescent="0.25">
      <c r="A20" s="285" t="s">
        <v>72</v>
      </c>
      <c r="B20">
        <v>79</v>
      </c>
      <c r="C20">
        <v>46</v>
      </c>
      <c r="D20">
        <v>116.2</v>
      </c>
      <c r="E20">
        <v>193.1</v>
      </c>
      <c r="F20">
        <v>0</v>
      </c>
      <c r="G20">
        <v>0</v>
      </c>
    </row>
    <row r="21" spans="1:7" ht="15" x14ac:dyDescent="0.25">
      <c r="A21" s="285" t="s">
        <v>256</v>
      </c>
      <c r="B21">
        <v>0</v>
      </c>
      <c r="C21">
        <v>0</v>
      </c>
      <c r="D21">
        <v>35</v>
      </c>
      <c r="E21">
        <v>0</v>
      </c>
      <c r="F21">
        <v>0</v>
      </c>
      <c r="G21">
        <v>0</v>
      </c>
    </row>
    <row r="22" spans="1:7" ht="15" x14ac:dyDescent="0.25">
      <c r="A22" s="285" t="s">
        <v>73</v>
      </c>
      <c r="B22">
        <v>42</v>
      </c>
      <c r="C22">
        <v>20</v>
      </c>
      <c r="D22">
        <v>327.7</v>
      </c>
      <c r="E22">
        <v>358.2</v>
      </c>
      <c r="F22">
        <v>0</v>
      </c>
      <c r="G22">
        <v>0</v>
      </c>
    </row>
    <row r="23" spans="1:7" ht="15" x14ac:dyDescent="0.25">
      <c r="A23" s="285" t="s">
        <v>74</v>
      </c>
      <c r="B23">
        <v>0</v>
      </c>
      <c r="C23">
        <v>0</v>
      </c>
      <c r="D23">
        <v>0</v>
      </c>
      <c r="E23">
        <v>103.9</v>
      </c>
      <c r="F23">
        <v>0</v>
      </c>
      <c r="G23">
        <v>0</v>
      </c>
    </row>
    <row r="24" spans="1:7" ht="15" x14ac:dyDescent="0.25">
      <c r="A24" s="285" t="s">
        <v>66</v>
      </c>
    </row>
    <row r="25" spans="1:7" ht="15" x14ac:dyDescent="0.25">
      <c r="A25" s="285" t="s">
        <v>75</v>
      </c>
      <c r="B25">
        <v>60.5</v>
      </c>
      <c r="C25">
        <v>0</v>
      </c>
      <c r="D25">
        <v>152.9</v>
      </c>
      <c r="E25">
        <v>0</v>
      </c>
      <c r="F25">
        <v>0</v>
      </c>
      <c r="G25">
        <v>0</v>
      </c>
    </row>
    <row r="26" spans="1:7" ht="15" x14ac:dyDescent="0.25">
      <c r="A26" s="285" t="s">
        <v>77</v>
      </c>
      <c r="B26">
        <v>60.5</v>
      </c>
      <c r="C26">
        <v>0</v>
      </c>
      <c r="D26">
        <v>152.9</v>
      </c>
      <c r="E26">
        <v>0</v>
      </c>
      <c r="F26">
        <v>0</v>
      </c>
      <c r="G26">
        <v>0</v>
      </c>
    </row>
    <row r="27" spans="1:7" ht="15" x14ac:dyDescent="0.25">
      <c r="A27" s="285" t="s">
        <v>66</v>
      </c>
    </row>
    <row r="28" spans="1:7" ht="15" x14ac:dyDescent="0.25">
      <c r="A28" s="285" t="s">
        <v>78</v>
      </c>
      <c r="B28">
        <v>361.7</v>
      </c>
      <c r="C28">
        <v>493.1</v>
      </c>
      <c r="D28">
        <v>527.5</v>
      </c>
      <c r="E28">
        <v>392.9</v>
      </c>
      <c r="F28">
        <v>0</v>
      </c>
      <c r="G28">
        <v>0</v>
      </c>
    </row>
    <row r="29" spans="1:7" ht="15" x14ac:dyDescent="0.25">
      <c r="A29" s="285" t="s">
        <v>66</v>
      </c>
    </row>
    <row r="30" spans="1:7" ht="15" x14ac:dyDescent="0.25">
      <c r="A30" s="285" t="s">
        <v>79</v>
      </c>
      <c r="B30">
        <v>547.5</v>
      </c>
      <c r="C30">
        <v>744</v>
      </c>
      <c r="D30">
        <v>280.10000000000002</v>
      </c>
      <c r="E30">
        <v>356.6</v>
      </c>
      <c r="F30">
        <v>0</v>
      </c>
      <c r="G30">
        <v>0</v>
      </c>
    </row>
    <row r="31" spans="1:7" ht="15" x14ac:dyDescent="0.25">
      <c r="A31" s="285" t="s">
        <v>66</v>
      </c>
    </row>
    <row r="32" spans="1:7" ht="15" x14ac:dyDescent="0.25">
      <c r="A32" s="285" t="s">
        <v>80</v>
      </c>
      <c r="B32">
        <v>7548.9</v>
      </c>
      <c r="C32">
        <v>12559.2</v>
      </c>
      <c r="D32">
        <v>11300</v>
      </c>
      <c r="E32">
        <v>16054</v>
      </c>
      <c r="F32">
        <v>0</v>
      </c>
      <c r="G32">
        <v>0</v>
      </c>
    </row>
    <row r="33" spans="1:7" ht="15" x14ac:dyDescent="0.25">
      <c r="A33" s="285" t="s">
        <v>66</v>
      </c>
    </row>
    <row r="34" spans="1:7" ht="15" x14ac:dyDescent="0.25">
      <c r="A34" s="285" t="s">
        <v>81</v>
      </c>
      <c r="B34">
        <v>909.7</v>
      </c>
      <c r="C34">
        <v>1758.5</v>
      </c>
      <c r="D34">
        <v>1029.3</v>
      </c>
      <c r="E34">
        <v>1988.9</v>
      </c>
      <c r="F34">
        <v>0</v>
      </c>
      <c r="G34">
        <v>0</v>
      </c>
    </row>
    <row r="35" spans="1:7" ht="15" x14ac:dyDescent="0.25">
      <c r="A35" s="285" t="s">
        <v>83</v>
      </c>
      <c r="B35">
        <v>110</v>
      </c>
      <c r="C35">
        <v>66.099999999999994</v>
      </c>
      <c r="D35">
        <v>285.60000000000002</v>
      </c>
      <c r="E35">
        <v>208</v>
      </c>
      <c r="F35">
        <v>0</v>
      </c>
      <c r="G35">
        <v>0</v>
      </c>
    </row>
    <row r="36" spans="1:7" ht="15" x14ac:dyDescent="0.25">
      <c r="A36" s="285" t="s">
        <v>85</v>
      </c>
      <c r="B36">
        <v>0</v>
      </c>
      <c r="C36">
        <v>0.5</v>
      </c>
      <c r="D36">
        <v>0</v>
      </c>
      <c r="E36">
        <v>2.7</v>
      </c>
      <c r="F36">
        <v>0</v>
      </c>
      <c r="G36">
        <v>0</v>
      </c>
    </row>
    <row r="37" spans="1:7" ht="15" x14ac:dyDescent="0.25">
      <c r="A37" s="285" t="s">
        <v>86</v>
      </c>
      <c r="B37">
        <v>0.7</v>
      </c>
      <c r="C37">
        <v>0</v>
      </c>
      <c r="D37">
        <v>0.3</v>
      </c>
      <c r="E37">
        <v>0.5</v>
      </c>
      <c r="F37">
        <v>0</v>
      </c>
      <c r="G37">
        <v>0</v>
      </c>
    </row>
    <row r="38" spans="1:7" ht="15" x14ac:dyDescent="0.25">
      <c r="A38" s="285" t="s">
        <v>87</v>
      </c>
      <c r="B38">
        <v>0.4</v>
      </c>
      <c r="C38">
        <v>0.4</v>
      </c>
      <c r="D38">
        <v>0</v>
      </c>
      <c r="E38">
        <v>1.2</v>
      </c>
      <c r="F38">
        <v>0</v>
      </c>
      <c r="G38">
        <v>0</v>
      </c>
    </row>
    <row r="39" spans="1:7" ht="15" x14ac:dyDescent="0.25">
      <c r="A39" s="285" t="s">
        <v>88</v>
      </c>
      <c r="B39">
        <v>171.8</v>
      </c>
      <c r="C39">
        <v>443.5</v>
      </c>
      <c r="D39">
        <v>235.4</v>
      </c>
      <c r="E39">
        <v>407.2</v>
      </c>
      <c r="F39">
        <v>0</v>
      </c>
      <c r="G39">
        <v>0</v>
      </c>
    </row>
    <row r="40" spans="1:7" ht="15" x14ac:dyDescent="0.25">
      <c r="A40" s="285" t="s">
        <v>90</v>
      </c>
      <c r="B40">
        <v>0</v>
      </c>
      <c r="C40">
        <v>45</v>
      </c>
      <c r="D40">
        <v>0</v>
      </c>
      <c r="E40">
        <v>17.5</v>
      </c>
      <c r="F40">
        <v>0</v>
      </c>
      <c r="G40">
        <v>0</v>
      </c>
    </row>
    <row r="41" spans="1:7" ht="15" x14ac:dyDescent="0.25">
      <c r="A41" s="285" t="s">
        <v>91</v>
      </c>
      <c r="B41">
        <v>31.1</v>
      </c>
      <c r="C41">
        <v>122.6</v>
      </c>
      <c r="D41">
        <v>60.9</v>
      </c>
      <c r="E41">
        <v>182.3</v>
      </c>
      <c r="F41">
        <v>0</v>
      </c>
      <c r="G41">
        <v>0</v>
      </c>
    </row>
    <row r="42" spans="1:7" ht="15" x14ac:dyDescent="0.25">
      <c r="A42" s="285" t="s">
        <v>92</v>
      </c>
      <c r="B42">
        <v>0</v>
      </c>
      <c r="C42">
        <v>0</v>
      </c>
      <c r="D42">
        <v>13.2</v>
      </c>
      <c r="E42">
        <v>19.8</v>
      </c>
      <c r="F42">
        <v>0</v>
      </c>
      <c r="G42">
        <v>0</v>
      </c>
    </row>
    <row r="43" spans="1:7" ht="15" x14ac:dyDescent="0.25">
      <c r="A43" s="285" t="s">
        <v>93</v>
      </c>
      <c r="B43">
        <v>71.599999999999994</v>
      </c>
      <c r="C43">
        <v>127.2</v>
      </c>
      <c r="D43">
        <v>72.2</v>
      </c>
      <c r="E43">
        <v>89.7</v>
      </c>
      <c r="F43">
        <v>0</v>
      </c>
      <c r="G43">
        <v>0</v>
      </c>
    </row>
    <row r="44" spans="1:7" ht="15" x14ac:dyDescent="0.25">
      <c r="A44" s="285" t="s">
        <v>94</v>
      </c>
      <c r="B44">
        <v>10.7</v>
      </c>
      <c r="C44">
        <v>13.9</v>
      </c>
      <c r="D44">
        <v>1.2</v>
      </c>
      <c r="E44">
        <v>15</v>
      </c>
      <c r="F44">
        <v>0</v>
      </c>
      <c r="G44">
        <v>0</v>
      </c>
    </row>
    <row r="45" spans="1:7" ht="15" x14ac:dyDescent="0.25">
      <c r="A45" s="285" t="s">
        <v>95</v>
      </c>
      <c r="B45">
        <v>299</v>
      </c>
      <c r="C45">
        <v>323</v>
      </c>
      <c r="D45">
        <v>135.4</v>
      </c>
      <c r="E45">
        <v>274.60000000000002</v>
      </c>
      <c r="F45">
        <v>0</v>
      </c>
      <c r="G45">
        <v>0</v>
      </c>
    </row>
    <row r="46" spans="1:7" ht="15" x14ac:dyDescent="0.25">
      <c r="A46" s="285" t="s">
        <v>96</v>
      </c>
      <c r="B46">
        <v>18.2</v>
      </c>
      <c r="C46">
        <v>13.9</v>
      </c>
      <c r="D46">
        <v>6.3</v>
      </c>
      <c r="E46">
        <v>14.1</v>
      </c>
      <c r="F46">
        <v>0</v>
      </c>
      <c r="G46">
        <v>0</v>
      </c>
    </row>
    <row r="47" spans="1:7" ht="15" x14ac:dyDescent="0.25">
      <c r="A47" s="285" t="s">
        <v>98</v>
      </c>
      <c r="B47">
        <v>0.1</v>
      </c>
      <c r="C47">
        <v>59.1</v>
      </c>
      <c r="D47">
        <v>61.5</v>
      </c>
      <c r="E47">
        <v>53.8</v>
      </c>
      <c r="F47">
        <v>0</v>
      </c>
      <c r="G47">
        <v>0</v>
      </c>
    </row>
    <row r="48" spans="1:7" ht="15" x14ac:dyDescent="0.25">
      <c r="A48" s="285" t="s">
        <v>99</v>
      </c>
      <c r="B48">
        <v>2.4</v>
      </c>
      <c r="C48">
        <v>73.900000000000006</v>
      </c>
      <c r="D48">
        <v>0.4</v>
      </c>
      <c r="E48">
        <v>11.3</v>
      </c>
      <c r="F48">
        <v>0</v>
      </c>
      <c r="G48">
        <v>0</v>
      </c>
    </row>
    <row r="49" spans="1:7" ht="15" x14ac:dyDescent="0.25">
      <c r="A49" s="285" t="s">
        <v>100</v>
      </c>
      <c r="B49">
        <v>79.8</v>
      </c>
      <c r="C49">
        <v>230.6</v>
      </c>
      <c r="D49">
        <v>103.6</v>
      </c>
      <c r="E49">
        <v>386.7</v>
      </c>
      <c r="F49">
        <v>0</v>
      </c>
      <c r="G49">
        <v>0</v>
      </c>
    </row>
    <row r="50" spans="1:7" ht="15" x14ac:dyDescent="0.25">
      <c r="A50" s="285" t="s">
        <v>101</v>
      </c>
      <c r="B50">
        <v>114</v>
      </c>
      <c r="C50">
        <v>239</v>
      </c>
      <c r="D50">
        <v>53.3</v>
      </c>
      <c r="E50">
        <v>304.60000000000002</v>
      </c>
      <c r="F50">
        <v>0</v>
      </c>
      <c r="G50">
        <v>0</v>
      </c>
    </row>
    <row r="51" spans="1:7" ht="15" x14ac:dyDescent="0.25">
      <c r="A51" s="285" t="s">
        <v>66</v>
      </c>
    </row>
    <row r="52" spans="1:7" ht="15" x14ac:dyDescent="0.25">
      <c r="A52" s="285" t="s">
        <v>102</v>
      </c>
      <c r="B52">
        <v>855</v>
      </c>
      <c r="C52">
        <v>955.5</v>
      </c>
      <c r="D52">
        <v>600.6</v>
      </c>
      <c r="E52">
        <v>683.3</v>
      </c>
      <c r="F52">
        <v>0</v>
      </c>
      <c r="G52">
        <v>0</v>
      </c>
    </row>
    <row r="53" spans="1:7" ht="15" x14ac:dyDescent="0.25">
      <c r="A53" s="285" t="s">
        <v>103</v>
      </c>
      <c r="B53">
        <v>42</v>
      </c>
      <c r="C53">
        <v>35</v>
      </c>
      <c r="D53">
        <v>19.5</v>
      </c>
      <c r="E53">
        <v>67.5</v>
      </c>
      <c r="F53">
        <v>0</v>
      </c>
      <c r="G53">
        <v>0</v>
      </c>
    </row>
    <row r="54" spans="1:7" ht="15" x14ac:dyDescent="0.25">
      <c r="A54" s="285" t="s">
        <v>104</v>
      </c>
      <c r="B54">
        <v>773</v>
      </c>
      <c r="C54">
        <v>855.1</v>
      </c>
      <c r="D54">
        <v>497.6</v>
      </c>
      <c r="E54">
        <v>551.79999999999995</v>
      </c>
      <c r="F54">
        <v>0</v>
      </c>
      <c r="G54">
        <v>0</v>
      </c>
    </row>
    <row r="55" spans="1:7" ht="15" x14ac:dyDescent="0.25">
      <c r="A55" s="285" t="s">
        <v>105</v>
      </c>
      <c r="B55">
        <v>10</v>
      </c>
      <c r="C55">
        <v>0</v>
      </c>
      <c r="D55">
        <v>0</v>
      </c>
      <c r="E55">
        <v>0</v>
      </c>
      <c r="F55">
        <v>0</v>
      </c>
      <c r="G55">
        <v>0</v>
      </c>
    </row>
    <row r="56" spans="1:7" ht="15" x14ac:dyDescent="0.25">
      <c r="A56" s="285" t="s">
        <v>258</v>
      </c>
      <c r="B56">
        <v>0</v>
      </c>
      <c r="C56">
        <v>0.4</v>
      </c>
      <c r="D56">
        <v>0.1</v>
      </c>
      <c r="E56">
        <v>0</v>
      </c>
      <c r="F56">
        <v>0</v>
      </c>
      <c r="G56">
        <v>0</v>
      </c>
    </row>
    <row r="57" spans="1:7" ht="15" x14ac:dyDescent="0.25">
      <c r="A57" s="285" t="s">
        <v>107</v>
      </c>
      <c r="B57">
        <v>30</v>
      </c>
      <c r="C57">
        <v>65</v>
      </c>
      <c r="D57">
        <v>83.5</v>
      </c>
      <c r="E57">
        <v>64</v>
      </c>
      <c r="F57">
        <v>0</v>
      </c>
      <c r="G57">
        <v>0</v>
      </c>
    </row>
    <row r="58" spans="1:7" ht="15" x14ac:dyDescent="0.25">
      <c r="A58" s="285" t="s">
        <v>66</v>
      </c>
    </row>
    <row r="59" spans="1:7" ht="15" x14ac:dyDescent="0.25">
      <c r="A59" s="285" t="s">
        <v>108</v>
      </c>
      <c r="B59">
        <v>1455.3</v>
      </c>
      <c r="C59">
        <v>2097.5</v>
      </c>
      <c r="D59">
        <v>1214.3</v>
      </c>
      <c r="E59">
        <v>1363.9</v>
      </c>
      <c r="F59">
        <v>0</v>
      </c>
      <c r="G59">
        <v>0</v>
      </c>
    </row>
    <row r="60" spans="1:7" ht="15" x14ac:dyDescent="0.25">
      <c r="A60" s="285" t="s">
        <v>109</v>
      </c>
      <c r="B60">
        <v>7.7</v>
      </c>
      <c r="C60">
        <v>4</v>
      </c>
      <c r="D60">
        <v>3.5</v>
      </c>
      <c r="E60">
        <v>3.6</v>
      </c>
      <c r="F60">
        <v>0</v>
      </c>
      <c r="G60">
        <v>0</v>
      </c>
    </row>
    <row r="61" spans="1:7" ht="15" x14ac:dyDescent="0.25">
      <c r="A61" s="285" t="s">
        <v>110</v>
      </c>
      <c r="B61">
        <v>0</v>
      </c>
      <c r="C61">
        <v>0</v>
      </c>
      <c r="D61">
        <v>0</v>
      </c>
      <c r="E61">
        <v>30.5</v>
      </c>
      <c r="F61">
        <v>0</v>
      </c>
      <c r="G61">
        <v>0</v>
      </c>
    </row>
    <row r="62" spans="1:7" ht="15" x14ac:dyDescent="0.25">
      <c r="A62" s="285" t="s">
        <v>111</v>
      </c>
      <c r="B62">
        <v>15</v>
      </c>
      <c r="C62">
        <v>43.3</v>
      </c>
      <c r="D62">
        <v>59</v>
      </c>
      <c r="E62">
        <v>60.7</v>
      </c>
      <c r="F62">
        <v>0</v>
      </c>
      <c r="G62">
        <v>0</v>
      </c>
    </row>
    <row r="63" spans="1:7" ht="15" x14ac:dyDescent="0.25">
      <c r="A63" s="285" t="s">
        <v>112</v>
      </c>
      <c r="B63">
        <v>12.5</v>
      </c>
      <c r="C63">
        <v>82.6</v>
      </c>
      <c r="D63">
        <v>23.6</v>
      </c>
      <c r="E63">
        <v>57.8</v>
      </c>
      <c r="F63">
        <v>0</v>
      </c>
      <c r="G63">
        <v>0</v>
      </c>
    </row>
    <row r="64" spans="1:7" ht="15" x14ac:dyDescent="0.25">
      <c r="A64" s="285" t="s">
        <v>113</v>
      </c>
      <c r="B64">
        <v>52.5</v>
      </c>
      <c r="C64">
        <v>87.2</v>
      </c>
      <c r="D64">
        <v>61.7</v>
      </c>
      <c r="E64">
        <v>79.599999999999994</v>
      </c>
      <c r="F64">
        <v>0</v>
      </c>
      <c r="G64">
        <v>0</v>
      </c>
    </row>
    <row r="65" spans="1:7" ht="15" x14ac:dyDescent="0.25">
      <c r="A65" s="285" t="s">
        <v>114</v>
      </c>
      <c r="B65">
        <v>3.8</v>
      </c>
      <c r="C65">
        <v>12</v>
      </c>
      <c r="D65">
        <v>8.1</v>
      </c>
      <c r="E65">
        <v>7.2</v>
      </c>
      <c r="F65">
        <v>0</v>
      </c>
      <c r="G65">
        <v>0</v>
      </c>
    </row>
    <row r="66" spans="1:7" ht="15" x14ac:dyDescent="0.25">
      <c r="A66" s="285" t="s">
        <v>115</v>
      </c>
      <c r="B66">
        <v>5.5</v>
      </c>
      <c r="C66">
        <v>4</v>
      </c>
      <c r="D66">
        <v>6.1</v>
      </c>
      <c r="E66">
        <v>2.5</v>
      </c>
      <c r="F66">
        <v>0</v>
      </c>
      <c r="G66">
        <v>0</v>
      </c>
    </row>
    <row r="67" spans="1:7" ht="15" x14ac:dyDescent="0.25">
      <c r="A67" s="285" t="s">
        <v>116</v>
      </c>
      <c r="B67">
        <v>6.9</v>
      </c>
      <c r="C67">
        <v>3.2</v>
      </c>
      <c r="D67">
        <v>0</v>
      </c>
      <c r="E67">
        <v>2.5</v>
      </c>
      <c r="F67">
        <v>0</v>
      </c>
      <c r="G67">
        <v>0</v>
      </c>
    </row>
    <row r="68" spans="1:7" ht="15" x14ac:dyDescent="0.25">
      <c r="A68" s="285" t="s">
        <v>117</v>
      </c>
      <c r="B68">
        <v>1315.1</v>
      </c>
      <c r="C68">
        <v>1828.5</v>
      </c>
      <c r="D68">
        <v>1019.3</v>
      </c>
      <c r="E68">
        <v>1048.4000000000001</v>
      </c>
      <c r="F68">
        <v>0</v>
      </c>
      <c r="G68">
        <v>0</v>
      </c>
    </row>
    <row r="69" spans="1:7" ht="15" x14ac:dyDescent="0.25">
      <c r="A69" s="285" t="s">
        <v>331</v>
      </c>
      <c r="B69">
        <v>0</v>
      </c>
      <c r="C69">
        <v>0.5</v>
      </c>
      <c r="D69">
        <v>0</v>
      </c>
      <c r="E69">
        <v>0</v>
      </c>
      <c r="F69">
        <v>0</v>
      </c>
      <c r="G69">
        <v>0</v>
      </c>
    </row>
    <row r="70" spans="1:7" ht="15" x14ac:dyDescent="0.25">
      <c r="A70" s="285" t="s">
        <v>118</v>
      </c>
      <c r="B70">
        <v>16.8</v>
      </c>
      <c r="C70">
        <v>11.2</v>
      </c>
      <c r="D70">
        <v>0</v>
      </c>
      <c r="E70">
        <v>4.5</v>
      </c>
      <c r="F70">
        <v>0</v>
      </c>
      <c r="G70">
        <v>0</v>
      </c>
    </row>
    <row r="71" spans="1:7" ht="15" x14ac:dyDescent="0.25">
      <c r="A71" s="285" t="s">
        <v>119</v>
      </c>
      <c r="B71">
        <v>19.5</v>
      </c>
      <c r="C71">
        <v>21</v>
      </c>
      <c r="D71">
        <v>0</v>
      </c>
      <c r="E71">
        <v>61.6</v>
      </c>
      <c r="F71">
        <v>0</v>
      </c>
      <c r="G71">
        <v>0</v>
      </c>
    </row>
    <row r="72" spans="1:7" ht="15" x14ac:dyDescent="0.25">
      <c r="A72" s="285" t="s">
        <v>121</v>
      </c>
      <c r="B72">
        <v>0</v>
      </c>
      <c r="C72">
        <v>0</v>
      </c>
      <c r="D72">
        <v>33</v>
      </c>
      <c r="E72">
        <v>5</v>
      </c>
      <c r="F72">
        <v>0</v>
      </c>
      <c r="G72">
        <v>0</v>
      </c>
    </row>
    <row r="73" spans="1:7" ht="15" x14ac:dyDescent="0.25">
      <c r="A73" s="285" t="s">
        <v>62</v>
      </c>
      <c r="B73" t="s">
        <v>63</v>
      </c>
      <c r="C73" t="s">
        <v>64</v>
      </c>
      <c r="D73" t="s">
        <v>63</v>
      </c>
      <c r="E73" t="s">
        <v>63</v>
      </c>
      <c r="F73" t="s">
        <v>63</v>
      </c>
      <c r="G73" t="s">
        <v>65</v>
      </c>
    </row>
    <row r="74" spans="1:7" ht="15" x14ac:dyDescent="0.25">
      <c r="A74" s="285" t="s">
        <v>122</v>
      </c>
      <c r="B74">
        <v>12118.6</v>
      </c>
      <c r="C74">
        <v>18832.8</v>
      </c>
      <c r="D74">
        <v>16557.2</v>
      </c>
      <c r="E74">
        <v>22221.7</v>
      </c>
      <c r="F74">
        <v>0</v>
      </c>
      <c r="G74">
        <v>0</v>
      </c>
    </row>
    <row r="75" spans="1:7" ht="15" x14ac:dyDescent="0.25">
      <c r="A75" s="285" t="s">
        <v>123</v>
      </c>
      <c r="B75">
        <v>5930.3</v>
      </c>
      <c r="C75">
        <v>10108.1</v>
      </c>
      <c r="D75">
        <v>0</v>
      </c>
      <c r="E75">
        <v>0</v>
      </c>
      <c r="F75">
        <v>42</v>
      </c>
      <c r="G75">
        <v>0</v>
      </c>
    </row>
    <row r="76" spans="1:7" ht="15" x14ac:dyDescent="0.25">
      <c r="A76" s="285" t="s">
        <v>62</v>
      </c>
      <c r="B76" t="s">
        <v>63</v>
      </c>
      <c r="C76" t="s">
        <v>64</v>
      </c>
      <c r="D76" t="s">
        <v>63</v>
      </c>
      <c r="E76" t="s">
        <v>63</v>
      </c>
      <c r="F76" t="s">
        <v>63</v>
      </c>
      <c r="G76" t="s">
        <v>65</v>
      </c>
    </row>
    <row r="77" spans="1:7" ht="15" x14ac:dyDescent="0.25">
      <c r="A77" s="285" t="s">
        <v>124</v>
      </c>
      <c r="B77">
        <v>18048.900000000001</v>
      </c>
      <c r="C77">
        <v>28940.9</v>
      </c>
      <c r="D77">
        <v>16557.2</v>
      </c>
      <c r="E77">
        <v>22221.7</v>
      </c>
      <c r="F77">
        <v>42</v>
      </c>
      <c r="G77">
        <v>0</v>
      </c>
    </row>
    <row r="78" spans="1:7" ht="15" x14ac:dyDescent="0.25">
      <c r="A78" s="285" t="s">
        <v>125</v>
      </c>
      <c r="B78" t="s">
        <v>42</v>
      </c>
      <c r="C78" t="s">
        <v>42</v>
      </c>
      <c r="D78">
        <v>11.3</v>
      </c>
      <c r="E78">
        <v>29.8</v>
      </c>
      <c r="F78" t="s">
        <v>42</v>
      </c>
      <c r="G78" t="s">
        <v>42</v>
      </c>
    </row>
    <row r="79" spans="1:7" ht="15" x14ac:dyDescent="0.25">
      <c r="A79" s="285" t="s">
        <v>126</v>
      </c>
      <c r="B79">
        <v>0</v>
      </c>
      <c r="C79">
        <v>63</v>
      </c>
      <c r="D79" t="s">
        <v>42</v>
      </c>
      <c r="E79" t="s">
        <v>42</v>
      </c>
      <c r="F79">
        <v>0</v>
      </c>
      <c r="G79">
        <v>0</v>
      </c>
    </row>
    <row r="80" spans="1:7" ht="15" x14ac:dyDescent="0.25">
      <c r="A80" s="285" t="s">
        <v>62</v>
      </c>
      <c r="B80" t="s">
        <v>63</v>
      </c>
      <c r="C80" t="s">
        <v>64</v>
      </c>
      <c r="D80" t="s">
        <v>63</v>
      </c>
      <c r="E80" t="s">
        <v>63</v>
      </c>
      <c r="F80" t="s">
        <v>63</v>
      </c>
      <c r="G80" t="s">
        <v>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AEFE-F467-4981-B6F6-41CF8C918F75}">
  <dimension ref="A1:G80"/>
  <sheetViews>
    <sheetView workbookViewId="0">
      <selection activeCell="B55" sqref="B55"/>
    </sheetView>
  </sheetViews>
  <sheetFormatPr defaultRowHeight="13.2" x14ac:dyDescent="0.25"/>
  <cols>
    <col min="1" max="1" width="24.77734375" customWidth="1"/>
    <col min="2" max="2" width="15.77734375" customWidth="1"/>
    <col min="3" max="3" width="13.44140625" customWidth="1"/>
    <col min="4" max="4" width="12" customWidth="1"/>
    <col min="5" max="5" width="13" customWidth="1"/>
    <col min="6" max="6" width="12.88671875" customWidth="1"/>
    <col min="7" max="7" width="11.6640625" customWidth="1"/>
  </cols>
  <sheetData>
    <row r="1" spans="1:7" ht="15" x14ac:dyDescent="0.25">
      <c r="A1" s="282" t="s">
        <v>47</v>
      </c>
    </row>
    <row r="2" spans="1:7" ht="15" x14ac:dyDescent="0.25">
      <c r="A2" s="282" t="s">
        <v>48</v>
      </c>
    </row>
    <row r="3" spans="1:7" ht="15" x14ac:dyDescent="0.25">
      <c r="A3" s="282" t="s">
        <v>999</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365</v>
      </c>
      <c r="C12">
        <v>324.5</v>
      </c>
      <c r="D12">
        <v>3232.8</v>
      </c>
      <c r="E12">
        <v>2656</v>
      </c>
      <c r="F12">
        <v>50</v>
      </c>
      <c r="G12">
        <v>0</v>
      </c>
    </row>
    <row r="13" spans="1:7" ht="15" x14ac:dyDescent="0.25">
      <c r="A13" s="282" t="s">
        <v>68</v>
      </c>
      <c r="B13">
        <v>0</v>
      </c>
      <c r="C13">
        <v>0</v>
      </c>
      <c r="D13">
        <v>545.79999999999995</v>
      </c>
      <c r="E13">
        <v>485.4</v>
      </c>
      <c r="F13">
        <v>0</v>
      </c>
      <c r="G13">
        <v>0</v>
      </c>
    </row>
    <row r="14" spans="1:7" ht="15" x14ac:dyDescent="0.25">
      <c r="A14" s="282" t="s">
        <v>70</v>
      </c>
      <c r="B14">
        <v>159</v>
      </c>
      <c r="C14">
        <v>100</v>
      </c>
      <c r="D14">
        <v>205.3</v>
      </c>
      <c r="E14">
        <v>74.5</v>
      </c>
      <c r="F14">
        <v>50</v>
      </c>
      <c r="G14">
        <v>0</v>
      </c>
    </row>
    <row r="15" spans="1:7" ht="15" x14ac:dyDescent="0.25">
      <c r="A15" s="282" t="s">
        <v>71</v>
      </c>
      <c r="B15">
        <v>0</v>
      </c>
      <c r="C15">
        <v>0</v>
      </c>
      <c r="D15">
        <v>785.5</v>
      </c>
      <c r="E15">
        <v>499.2</v>
      </c>
      <c r="F15">
        <v>0</v>
      </c>
      <c r="G15">
        <v>0</v>
      </c>
    </row>
    <row r="16" spans="1:7" ht="15" x14ac:dyDescent="0.25">
      <c r="A16" s="282" t="s">
        <v>72</v>
      </c>
      <c r="B16">
        <v>0</v>
      </c>
      <c r="C16">
        <v>52.5</v>
      </c>
      <c r="D16">
        <v>169.5</v>
      </c>
      <c r="E16">
        <v>57.4</v>
      </c>
      <c r="F16">
        <v>0</v>
      </c>
      <c r="G16">
        <v>0</v>
      </c>
    </row>
    <row r="17" spans="1:7" ht="15" x14ac:dyDescent="0.25">
      <c r="A17" s="282" t="s">
        <v>73</v>
      </c>
      <c r="B17">
        <v>206</v>
      </c>
      <c r="C17">
        <v>119</v>
      </c>
      <c r="D17">
        <v>1462</v>
      </c>
      <c r="E17">
        <v>1419.2</v>
      </c>
      <c r="F17">
        <v>0</v>
      </c>
      <c r="G17">
        <v>0</v>
      </c>
    </row>
    <row r="18" spans="1:7" ht="15" x14ac:dyDescent="0.25">
      <c r="A18" s="282" t="s">
        <v>74</v>
      </c>
      <c r="B18">
        <v>0</v>
      </c>
      <c r="C18">
        <v>53</v>
      </c>
      <c r="D18">
        <v>64.7</v>
      </c>
      <c r="E18">
        <v>120.4</v>
      </c>
      <c r="F18">
        <v>0</v>
      </c>
      <c r="G18">
        <v>0</v>
      </c>
    </row>
    <row r="19" spans="1:7" ht="15" x14ac:dyDescent="0.25">
      <c r="A19" s="282" t="s">
        <v>66</v>
      </c>
    </row>
    <row r="20" spans="1:7" ht="15" x14ac:dyDescent="0.25">
      <c r="A20" s="282" t="s">
        <v>75</v>
      </c>
      <c r="B20">
        <v>64</v>
      </c>
      <c r="C20">
        <v>60</v>
      </c>
      <c r="D20">
        <v>850.4</v>
      </c>
      <c r="E20">
        <v>72.3</v>
      </c>
      <c r="F20">
        <v>0</v>
      </c>
      <c r="G20">
        <v>0</v>
      </c>
    </row>
    <row r="21" spans="1:7" ht="15" x14ac:dyDescent="0.25">
      <c r="A21" s="282" t="s">
        <v>504</v>
      </c>
      <c r="B21">
        <v>0</v>
      </c>
      <c r="C21">
        <v>0</v>
      </c>
      <c r="D21">
        <v>207.2</v>
      </c>
      <c r="E21">
        <v>0</v>
      </c>
      <c r="F21">
        <v>0</v>
      </c>
      <c r="G21">
        <v>0</v>
      </c>
    </row>
    <row r="22" spans="1:7" ht="15" x14ac:dyDescent="0.25">
      <c r="A22" s="282" t="s">
        <v>77</v>
      </c>
      <c r="B22">
        <v>64</v>
      </c>
      <c r="C22">
        <v>60</v>
      </c>
      <c r="D22">
        <v>643.20000000000005</v>
      </c>
      <c r="E22">
        <v>72.3</v>
      </c>
      <c r="F22">
        <v>0</v>
      </c>
      <c r="G22">
        <v>0</v>
      </c>
    </row>
    <row r="23" spans="1:7" ht="15" x14ac:dyDescent="0.25">
      <c r="A23" s="282" t="s">
        <v>66</v>
      </c>
    </row>
    <row r="24" spans="1:7" ht="15" x14ac:dyDescent="0.25">
      <c r="A24" s="282" t="s">
        <v>78</v>
      </c>
      <c r="B24">
        <v>402.3</v>
      </c>
      <c r="C24">
        <v>421.3</v>
      </c>
      <c r="D24">
        <v>709.1</v>
      </c>
      <c r="E24">
        <v>863.5</v>
      </c>
      <c r="F24">
        <v>1.2</v>
      </c>
      <c r="G24">
        <v>0</v>
      </c>
    </row>
    <row r="25" spans="1:7" ht="15" x14ac:dyDescent="0.25">
      <c r="A25" s="282" t="s">
        <v>66</v>
      </c>
    </row>
    <row r="26" spans="1:7" ht="15" x14ac:dyDescent="0.25">
      <c r="A26" s="282" t="s">
        <v>79</v>
      </c>
      <c r="B26">
        <v>136.80000000000001</v>
      </c>
      <c r="C26">
        <v>214.4</v>
      </c>
      <c r="D26">
        <v>689</v>
      </c>
      <c r="E26">
        <v>431.1</v>
      </c>
      <c r="F26">
        <v>0</v>
      </c>
      <c r="G26">
        <v>0</v>
      </c>
    </row>
    <row r="27" spans="1:7" ht="15" x14ac:dyDescent="0.25">
      <c r="A27" s="282" t="s">
        <v>66</v>
      </c>
    </row>
    <row r="28" spans="1:7" ht="15" x14ac:dyDescent="0.25">
      <c r="A28" s="282" t="s">
        <v>80</v>
      </c>
      <c r="B28">
        <v>2804.4</v>
      </c>
      <c r="C28">
        <v>5219.7</v>
      </c>
      <c r="D28">
        <v>16059.9</v>
      </c>
      <c r="E28">
        <v>14390.6</v>
      </c>
      <c r="F28">
        <v>0</v>
      </c>
      <c r="G28">
        <v>0</v>
      </c>
    </row>
    <row r="29" spans="1:7" ht="15" x14ac:dyDescent="0.25">
      <c r="A29" s="282" t="s">
        <v>66</v>
      </c>
    </row>
    <row r="30" spans="1:7" ht="15" x14ac:dyDescent="0.25">
      <c r="A30" s="282" t="s">
        <v>81</v>
      </c>
      <c r="B30">
        <v>882.7</v>
      </c>
      <c r="C30">
        <v>724.9</v>
      </c>
      <c r="D30">
        <v>2783.5</v>
      </c>
      <c r="E30">
        <v>1822.3</v>
      </c>
      <c r="F30">
        <v>0</v>
      </c>
      <c r="G30">
        <v>0</v>
      </c>
    </row>
    <row r="31" spans="1:7" ht="15" x14ac:dyDescent="0.25">
      <c r="A31" s="282" t="s">
        <v>82</v>
      </c>
      <c r="B31">
        <v>0</v>
      </c>
      <c r="C31">
        <v>0</v>
      </c>
      <c r="D31">
        <v>0</v>
      </c>
      <c r="E31">
        <v>0.2</v>
      </c>
      <c r="F31">
        <v>0</v>
      </c>
      <c r="G31">
        <v>0</v>
      </c>
    </row>
    <row r="32" spans="1:7" ht="15" x14ac:dyDescent="0.25">
      <c r="A32" s="282" t="s">
        <v>83</v>
      </c>
      <c r="B32">
        <v>85</v>
      </c>
      <c r="C32">
        <v>6.6</v>
      </c>
      <c r="D32">
        <v>471.7</v>
      </c>
      <c r="E32">
        <v>421</v>
      </c>
      <c r="F32">
        <v>0</v>
      </c>
      <c r="G32">
        <v>0</v>
      </c>
    </row>
    <row r="33" spans="1:7" ht="15" x14ac:dyDescent="0.25">
      <c r="A33" s="282" t="s">
        <v>85</v>
      </c>
      <c r="B33">
        <v>0</v>
      </c>
      <c r="C33">
        <v>1.9</v>
      </c>
      <c r="D33">
        <v>0</v>
      </c>
      <c r="E33">
        <v>2.8</v>
      </c>
      <c r="F33">
        <v>0</v>
      </c>
      <c r="G33">
        <v>0</v>
      </c>
    </row>
    <row r="34" spans="1:7" ht="15" x14ac:dyDescent="0.25">
      <c r="A34" s="282" t="s">
        <v>86</v>
      </c>
      <c r="B34">
        <v>3</v>
      </c>
      <c r="C34">
        <v>3.2</v>
      </c>
      <c r="D34">
        <v>7</v>
      </c>
      <c r="E34">
        <v>2.2000000000000002</v>
      </c>
      <c r="F34">
        <v>0</v>
      </c>
      <c r="G34">
        <v>0</v>
      </c>
    </row>
    <row r="35" spans="1:7" ht="15" x14ac:dyDescent="0.25">
      <c r="A35" s="282" t="s">
        <v>87</v>
      </c>
      <c r="B35">
        <v>0</v>
      </c>
      <c r="C35">
        <v>0</v>
      </c>
      <c r="D35">
        <v>0</v>
      </c>
      <c r="E35">
        <v>0.9</v>
      </c>
      <c r="F35">
        <v>0</v>
      </c>
      <c r="G35">
        <v>0</v>
      </c>
    </row>
    <row r="36" spans="1:7" ht="15" x14ac:dyDescent="0.25">
      <c r="A36" s="282" t="s">
        <v>88</v>
      </c>
      <c r="B36">
        <v>170.5</v>
      </c>
      <c r="C36">
        <v>218.4</v>
      </c>
      <c r="D36">
        <v>642</v>
      </c>
      <c r="E36">
        <v>562.29999999999995</v>
      </c>
      <c r="F36">
        <v>0</v>
      </c>
      <c r="G36">
        <v>0</v>
      </c>
    </row>
    <row r="37" spans="1:7" ht="15" x14ac:dyDescent="0.25">
      <c r="A37" s="282" t="s">
        <v>89</v>
      </c>
      <c r="B37">
        <v>0</v>
      </c>
      <c r="C37">
        <v>0</v>
      </c>
      <c r="D37">
        <v>140</v>
      </c>
      <c r="E37">
        <v>0</v>
      </c>
      <c r="F37">
        <v>0</v>
      </c>
      <c r="G37">
        <v>0</v>
      </c>
    </row>
    <row r="38" spans="1:7" ht="15" x14ac:dyDescent="0.25">
      <c r="A38" s="282" t="s">
        <v>90</v>
      </c>
      <c r="B38">
        <v>30</v>
      </c>
      <c r="C38">
        <v>0</v>
      </c>
      <c r="D38">
        <v>73.3</v>
      </c>
      <c r="E38">
        <v>0</v>
      </c>
      <c r="F38">
        <v>0</v>
      </c>
      <c r="G38">
        <v>0</v>
      </c>
    </row>
    <row r="39" spans="1:7" ht="15" x14ac:dyDescent="0.25">
      <c r="A39" s="282" t="s">
        <v>91</v>
      </c>
      <c r="B39">
        <v>56.3</v>
      </c>
      <c r="C39">
        <v>31.3</v>
      </c>
      <c r="D39">
        <v>238.6</v>
      </c>
      <c r="E39">
        <v>232.2</v>
      </c>
      <c r="F39">
        <v>0</v>
      </c>
      <c r="G39">
        <v>0</v>
      </c>
    </row>
    <row r="40" spans="1:7" ht="15" x14ac:dyDescent="0.25">
      <c r="A40" s="282" t="s">
        <v>92</v>
      </c>
      <c r="B40">
        <v>0</v>
      </c>
      <c r="C40">
        <v>0</v>
      </c>
      <c r="D40">
        <v>39.299999999999997</v>
      </c>
      <c r="E40">
        <v>0</v>
      </c>
      <c r="F40">
        <v>0</v>
      </c>
      <c r="G40">
        <v>0</v>
      </c>
    </row>
    <row r="41" spans="1:7" ht="15" x14ac:dyDescent="0.25">
      <c r="A41" s="282" t="s">
        <v>93</v>
      </c>
      <c r="B41">
        <v>60.8</v>
      </c>
      <c r="C41">
        <v>72</v>
      </c>
      <c r="D41">
        <v>168.9</v>
      </c>
      <c r="E41">
        <v>90</v>
      </c>
      <c r="F41">
        <v>0</v>
      </c>
      <c r="G41">
        <v>0</v>
      </c>
    </row>
    <row r="42" spans="1:7" ht="15" x14ac:dyDescent="0.25">
      <c r="A42" s="282" t="s">
        <v>94</v>
      </c>
      <c r="B42">
        <v>43.2</v>
      </c>
      <c r="C42">
        <v>36.5</v>
      </c>
      <c r="D42">
        <v>39.5</v>
      </c>
      <c r="E42">
        <v>9</v>
      </c>
      <c r="F42">
        <v>0</v>
      </c>
      <c r="G42">
        <v>0</v>
      </c>
    </row>
    <row r="43" spans="1:7" ht="15" x14ac:dyDescent="0.25">
      <c r="A43" s="282" t="s">
        <v>95</v>
      </c>
      <c r="B43">
        <v>196</v>
      </c>
      <c r="C43">
        <v>66</v>
      </c>
      <c r="D43">
        <v>0</v>
      </c>
      <c r="E43">
        <v>0</v>
      </c>
      <c r="F43">
        <v>0</v>
      </c>
      <c r="G43">
        <v>0</v>
      </c>
    </row>
    <row r="44" spans="1:7" ht="15" x14ac:dyDescent="0.25">
      <c r="A44" s="282" t="s">
        <v>96</v>
      </c>
      <c r="B44">
        <v>23.7</v>
      </c>
      <c r="C44">
        <v>13</v>
      </c>
      <c r="D44">
        <v>27.9</v>
      </c>
      <c r="E44">
        <v>23.7</v>
      </c>
      <c r="F44">
        <v>0</v>
      </c>
      <c r="G44">
        <v>0</v>
      </c>
    </row>
    <row r="45" spans="1:7" ht="15" x14ac:dyDescent="0.25">
      <c r="A45" s="282" t="s">
        <v>97</v>
      </c>
      <c r="B45">
        <v>0.4</v>
      </c>
      <c r="C45">
        <v>0.4</v>
      </c>
      <c r="D45">
        <v>0</v>
      </c>
      <c r="E45">
        <v>0</v>
      </c>
      <c r="F45">
        <v>0</v>
      </c>
      <c r="G45">
        <v>0</v>
      </c>
    </row>
    <row r="46" spans="1:7" ht="15" x14ac:dyDescent="0.25">
      <c r="A46" s="282" t="s">
        <v>98</v>
      </c>
      <c r="B46">
        <v>18</v>
      </c>
      <c r="C46">
        <v>68</v>
      </c>
      <c r="D46">
        <v>61.9</v>
      </c>
      <c r="E46">
        <v>79</v>
      </c>
      <c r="F46">
        <v>0</v>
      </c>
      <c r="G46">
        <v>0</v>
      </c>
    </row>
    <row r="47" spans="1:7" ht="15" x14ac:dyDescent="0.25">
      <c r="A47" s="282" t="s">
        <v>169</v>
      </c>
      <c r="B47">
        <v>0</v>
      </c>
      <c r="C47">
        <v>0.5</v>
      </c>
      <c r="D47">
        <v>0</v>
      </c>
      <c r="E47">
        <v>0</v>
      </c>
      <c r="F47">
        <v>0</v>
      </c>
      <c r="G47">
        <v>0</v>
      </c>
    </row>
    <row r="48" spans="1:7" ht="15" x14ac:dyDescent="0.25">
      <c r="A48" s="282" t="s">
        <v>99</v>
      </c>
      <c r="B48">
        <v>2.8</v>
      </c>
      <c r="C48">
        <v>9.8000000000000007</v>
      </c>
      <c r="D48">
        <v>2.8</v>
      </c>
      <c r="E48">
        <v>1.3</v>
      </c>
      <c r="F48">
        <v>0</v>
      </c>
      <c r="G48">
        <v>0</v>
      </c>
    </row>
    <row r="49" spans="1:7" ht="15" x14ac:dyDescent="0.25">
      <c r="A49" s="282" t="s">
        <v>100</v>
      </c>
      <c r="B49">
        <v>94.7</v>
      </c>
      <c r="C49">
        <v>114.2</v>
      </c>
      <c r="D49">
        <v>244.7</v>
      </c>
      <c r="E49">
        <v>125.7</v>
      </c>
      <c r="F49">
        <v>0</v>
      </c>
      <c r="G49">
        <v>0</v>
      </c>
    </row>
    <row r="50" spans="1:7" ht="15" x14ac:dyDescent="0.25">
      <c r="A50" s="282" t="s">
        <v>101</v>
      </c>
      <c r="B50">
        <v>98.3</v>
      </c>
      <c r="C50">
        <v>83</v>
      </c>
      <c r="D50">
        <v>626</v>
      </c>
      <c r="E50">
        <v>271.89999999999998</v>
      </c>
      <c r="F50">
        <v>0</v>
      </c>
      <c r="G50">
        <v>0</v>
      </c>
    </row>
    <row r="51" spans="1:7" ht="15" x14ac:dyDescent="0.25">
      <c r="A51" s="282" t="s">
        <v>66</v>
      </c>
    </row>
    <row r="52" spans="1:7" ht="15" x14ac:dyDescent="0.25">
      <c r="A52" s="282" t="s">
        <v>102</v>
      </c>
      <c r="B52">
        <v>511.9</v>
      </c>
      <c r="C52">
        <v>110.8</v>
      </c>
      <c r="D52">
        <v>1843.9</v>
      </c>
      <c r="E52">
        <v>291</v>
      </c>
      <c r="F52">
        <v>0</v>
      </c>
      <c r="G52">
        <v>0</v>
      </c>
    </row>
    <row r="53" spans="1:7" ht="15" x14ac:dyDescent="0.25">
      <c r="A53" s="282" t="s">
        <v>103</v>
      </c>
      <c r="B53">
        <v>90</v>
      </c>
      <c r="C53">
        <v>0</v>
      </c>
      <c r="D53">
        <v>86.5</v>
      </c>
      <c r="E53">
        <v>0</v>
      </c>
      <c r="F53">
        <v>0</v>
      </c>
      <c r="G53">
        <v>0</v>
      </c>
    </row>
    <row r="54" spans="1:7" ht="15" x14ac:dyDescent="0.25">
      <c r="A54" s="282" t="s">
        <v>104</v>
      </c>
      <c r="B54">
        <v>357.9</v>
      </c>
      <c r="C54">
        <v>80.8</v>
      </c>
      <c r="D54">
        <v>1344</v>
      </c>
      <c r="E54">
        <v>220.9</v>
      </c>
      <c r="F54">
        <v>0</v>
      </c>
      <c r="G54">
        <v>0</v>
      </c>
    </row>
    <row r="55" spans="1:7" ht="15" x14ac:dyDescent="0.25">
      <c r="A55" s="282" t="s">
        <v>105</v>
      </c>
      <c r="B55">
        <v>0</v>
      </c>
      <c r="C55">
        <v>0</v>
      </c>
      <c r="D55">
        <v>8.9</v>
      </c>
      <c r="E55">
        <v>6.6</v>
      </c>
      <c r="F55">
        <v>0</v>
      </c>
      <c r="G55">
        <v>0</v>
      </c>
    </row>
    <row r="56" spans="1:7" ht="15" x14ac:dyDescent="0.25">
      <c r="A56" s="282" t="s">
        <v>258</v>
      </c>
      <c r="B56">
        <v>34</v>
      </c>
      <c r="C56">
        <v>0</v>
      </c>
      <c r="D56">
        <v>29.9</v>
      </c>
      <c r="E56">
        <v>0</v>
      </c>
      <c r="F56">
        <v>0</v>
      </c>
      <c r="G56">
        <v>0</v>
      </c>
    </row>
    <row r="57" spans="1:7" ht="15" x14ac:dyDescent="0.25">
      <c r="A57" s="282" t="s">
        <v>318</v>
      </c>
      <c r="B57">
        <v>0</v>
      </c>
      <c r="C57">
        <v>0</v>
      </c>
      <c r="D57">
        <v>155.69999999999999</v>
      </c>
      <c r="E57">
        <v>0</v>
      </c>
      <c r="F57">
        <v>0</v>
      </c>
      <c r="G57">
        <v>0</v>
      </c>
    </row>
    <row r="58" spans="1:7" ht="15" x14ac:dyDescent="0.25">
      <c r="A58" s="282" t="s">
        <v>106</v>
      </c>
      <c r="B58">
        <v>0</v>
      </c>
      <c r="C58">
        <v>0</v>
      </c>
      <c r="D58">
        <v>0.2</v>
      </c>
      <c r="E58">
        <v>0</v>
      </c>
      <c r="F58">
        <v>0</v>
      </c>
      <c r="G58">
        <v>0</v>
      </c>
    </row>
    <row r="59" spans="1:7" ht="15" x14ac:dyDescent="0.25">
      <c r="A59" s="282" t="s">
        <v>107</v>
      </c>
      <c r="B59">
        <v>30</v>
      </c>
      <c r="C59">
        <v>30</v>
      </c>
      <c r="D59">
        <v>218.6</v>
      </c>
      <c r="E59">
        <v>63.5</v>
      </c>
      <c r="F59">
        <v>0</v>
      </c>
      <c r="G59">
        <v>0</v>
      </c>
    </row>
    <row r="60" spans="1:7" ht="15" x14ac:dyDescent="0.25">
      <c r="A60" s="282" t="s">
        <v>66</v>
      </c>
    </row>
    <row r="61" spans="1:7" ht="15" x14ac:dyDescent="0.25">
      <c r="A61" s="282" t="s">
        <v>108</v>
      </c>
      <c r="B61">
        <v>1495.9</v>
      </c>
      <c r="C61">
        <v>1430.5</v>
      </c>
      <c r="D61">
        <v>2282</v>
      </c>
      <c r="E61">
        <v>2169</v>
      </c>
      <c r="F61">
        <v>0</v>
      </c>
      <c r="G61">
        <v>0</v>
      </c>
    </row>
    <row r="62" spans="1:7" ht="15" x14ac:dyDescent="0.25">
      <c r="A62" s="282" t="s">
        <v>109</v>
      </c>
      <c r="B62">
        <v>4.2</v>
      </c>
      <c r="C62">
        <v>4</v>
      </c>
      <c r="D62">
        <v>10.9</v>
      </c>
      <c r="E62">
        <v>7.1</v>
      </c>
      <c r="F62">
        <v>0</v>
      </c>
      <c r="G62">
        <v>0</v>
      </c>
    </row>
    <row r="63" spans="1:7" ht="15" x14ac:dyDescent="0.25">
      <c r="A63" s="282" t="s">
        <v>111</v>
      </c>
      <c r="B63">
        <v>74.2</v>
      </c>
      <c r="C63">
        <v>25</v>
      </c>
      <c r="D63">
        <v>79.8</v>
      </c>
      <c r="E63">
        <v>70.900000000000006</v>
      </c>
      <c r="F63">
        <v>0</v>
      </c>
      <c r="G63">
        <v>0</v>
      </c>
    </row>
    <row r="64" spans="1:7" ht="15" x14ac:dyDescent="0.25">
      <c r="A64" s="282" t="s">
        <v>112</v>
      </c>
      <c r="B64">
        <v>7</v>
      </c>
      <c r="C64">
        <v>3.3</v>
      </c>
      <c r="D64">
        <v>49</v>
      </c>
      <c r="E64">
        <v>72.2</v>
      </c>
      <c r="F64">
        <v>0</v>
      </c>
      <c r="G64">
        <v>0</v>
      </c>
    </row>
    <row r="65" spans="1:7" ht="15" x14ac:dyDescent="0.25">
      <c r="A65" s="282" t="s">
        <v>113</v>
      </c>
      <c r="B65">
        <v>68.2</v>
      </c>
      <c r="C65">
        <v>49</v>
      </c>
      <c r="D65">
        <v>122.1</v>
      </c>
      <c r="E65">
        <v>126.6</v>
      </c>
      <c r="F65">
        <v>0</v>
      </c>
      <c r="G65">
        <v>0</v>
      </c>
    </row>
    <row r="66" spans="1:7" ht="15" x14ac:dyDescent="0.25">
      <c r="A66" s="282" t="s">
        <v>114</v>
      </c>
      <c r="B66">
        <v>0</v>
      </c>
      <c r="C66">
        <v>14.4</v>
      </c>
      <c r="D66">
        <v>0</v>
      </c>
      <c r="E66">
        <v>0</v>
      </c>
      <c r="F66">
        <v>0</v>
      </c>
      <c r="G66">
        <v>0</v>
      </c>
    </row>
    <row r="67" spans="1:7" ht="15" x14ac:dyDescent="0.25">
      <c r="A67" s="282" t="s">
        <v>115</v>
      </c>
      <c r="B67">
        <v>0</v>
      </c>
      <c r="C67">
        <v>4</v>
      </c>
      <c r="D67">
        <v>5.5</v>
      </c>
      <c r="E67">
        <v>5.5</v>
      </c>
      <c r="F67">
        <v>0</v>
      </c>
      <c r="G67">
        <v>0</v>
      </c>
    </row>
    <row r="68" spans="1:7" ht="15" x14ac:dyDescent="0.25">
      <c r="A68" s="282" t="s">
        <v>117</v>
      </c>
      <c r="B68">
        <v>1307.9000000000001</v>
      </c>
      <c r="C68">
        <v>1307</v>
      </c>
      <c r="D68">
        <v>1911.1</v>
      </c>
      <c r="E68">
        <v>1851.1</v>
      </c>
      <c r="F68">
        <v>0</v>
      </c>
      <c r="G68">
        <v>0</v>
      </c>
    </row>
    <row r="69" spans="1:7" ht="15" x14ac:dyDescent="0.25">
      <c r="A69" s="282" t="s">
        <v>118</v>
      </c>
      <c r="B69">
        <v>12.3</v>
      </c>
      <c r="C69">
        <v>11.8</v>
      </c>
      <c r="D69">
        <v>32.4</v>
      </c>
      <c r="E69">
        <v>16.600000000000001</v>
      </c>
      <c r="F69">
        <v>0</v>
      </c>
      <c r="G69">
        <v>0</v>
      </c>
    </row>
    <row r="70" spans="1:7" ht="15" x14ac:dyDescent="0.25">
      <c r="A70" s="282" t="s">
        <v>119</v>
      </c>
      <c r="B70">
        <v>0</v>
      </c>
      <c r="C70">
        <v>0</v>
      </c>
      <c r="D70">
        <v>51.7</v>
      </c>
      <c r="E70">
        <v>0</v>
      </c>
      <c r="F70">
        <v>0</v>
      </c>
      <c r="G70">
        <v>0</v>
      </c>
    </row>
    <row r="71" spans="1:7" ht="15" x14ac:dyDescent="0.25">
      <c r="A71" s="282" t="s">
        <v>120</v>
      </c>
      <c r="B71">
        <v>0</v>
      </c>
      <c r="C71">
        <v>0</v>
      </c>
      <c r="D71">
        <v>0</v>
      </c>
      <c r="E71" t="s">
        <v>84</v>
      </c>
      <c r="F71">
        <v>0</v>
      </c>
      <c r="G71">
        <v>0</v>
      </c>
    </row>
    <row r="72" spans="1:7" ht="15" x14ac:dyDescent="0.25">
      <c r="A72" s="282" t="s">
        <v>121</v>
      </c>
      <c r="B72">
        <v>22.1</v>
      </c>
      <c r="C72">
        <v>12</v>
      </c>
      <c r="D72">
        <v>19.600000000000001</v>
      </c>
      <c r="E72">
        <v>19.100000000000001</v>
      </c>
      <c r="F72">
        <v>0</v>
      </c>
      <c r="G72">
        <v>0</v>
      </c>
    </row>
    <row r="73" spans="1:7" ht="15" x14ac:dyDescent="0.25">
      <c r="A73" s="282" t="s">
        <v>62</v>
      </c>
      <c r="B73" t="s">
        <v>63</v>
      </c>
      <c r="C73" t="s">
        <v>64</v>
      </c>
      <c r="D73" t="s">
        <v>63</v>
      </c>
      <c r="E73" t="s">
        <v>63</v>
      </c>
      <c r="F73" t="s">
        <v>63</v>
      </c>
      <c r="G73" t="s">
        <v>65</v>
      </c>
    </row>
    <row r="74" spans="1:7" ht="15" x14ac:dyDescent="0.25">
      <c r="A74" s="282" t="s">
        <v>122</v>
      </c>
      <c r="B74">
        <v>6663</v>
      </c>
      <c r="C74">
        <v>8506.1</v>
      </c>
      <c r="D74">
        <v>28450.5</v>
      </c>
      <c r="E74">
        <v>22695.7</v>
      </c>
      <c r="F74">
        <v>51.2</v>
      </c>
      <c r="G74">
        <v>0</v>
      </c>
    </row>
    <row r="75" spans="1:7" ht="15" x14ac:dyDescent="0.25">
      <c r="A75" s="282" t="s">
        <v>123</v>
      </c>
      <c r="B75">
        <v>5057.8999999999996</v>
      </c>
      <c r="C75">
        <v>5124.5</v>
      </c>
      <c r="D75">
        <v>0</v>
      </c>
      <c r="E75">
        <v>0</v>
      </c>
      <c r="F75">
        <v>93</v>
      </c>
      <c r="G75">
        <v>0</v>
      </c>
    </row>
    <row r="76" spans="1:7" ht="15" x14ac:dyDescent="0.25">
      <c r="A76" s="282" t="s">
        <v>62</v>
      </c>
      <c r="B76" t="s">
        <v>63</v>
      </c>
      <c r="C76" t="s">
        <v>64</v>
      </c>
      <c r="D76" t="s">
        <v>63</v>
      </c>
      <c r="E76" t="s">
        <v>63</v>
      </c>
      <c r="F76" t="s">
        <v>63</v>
      </c>
      <c r="G76" t="s">
        <v>65</v>
      </c>
    </row>
    <row r="77" spans="1:7" ht="15" x14ac:dyDescent="0.25">
      <c r="A77" s="282" t="s">
        <v>124</v>
      </c>
      <c r="B77">
        <v>11720.9</v>
      </c>
      <c r="C77">
        <v>13630.6</v>
      </c>
      <c r="D77">
        <v>28450.5</v>
      </c>
      <c r="E77">
        <v>22695.7</v>
      </c>
      <c r="F77">
        <v>144.19999999999999</v>
      </c>
      <c r="G77">
        <v>0</v>
      </c>
    </row>
    <row r="78" spans="1:7" ht="15" x14ac:dyDescent="0.25">
      <c r="A78" s="282" t="s">
        <v>125</v>
      </c>
      <c r="B78" t="s">
        <v>42</v>
      </c>
      <c r="C78" t="s">
        <v>42</v>
      </c>
      <c r="D78">
        <v>2.5</v>
      </c>
      <c r="E78">
        <v>2</v>
      </c>
      <c r="F78" t="s">
        <v>42</v>
      </c>
      <c r="G78" t="s">
        <v>42</v>
      </c>
    </row>
    <row r="79" spans="1:7" ht="15" x14ac:dyDescent="0.25">
      <c r="A79" s="282" t="s">
        <v>126</v>
      </c>
      <c r="B79">
        <v>0</v>
      </c>
      <c r="C79">
        <v>0</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261F-D8BE-4FB9-8D47-B84D9F2E2537}">
  <dimension ref="A1:G80"/>
  <sheetViews>
    <sheetView topLeftCell="A59" workbookViewId="0">
      <selection activeCell="B77" sqref="B77:E77"/>
    </sheetView>
  </sheetViews>
  <sheetFormatPr defaultRowHeight="13.2" x14ac:dyDescent="0.25"/>
  <cols>
    <col min="1" max="1" width="21.6640625" customWidth="1"/>
    <col min="2" max="2" width="16" customWidth="1"/>
    <col min="3" max="3" width="12.6640625" customWidth="1"/>
    <col min="4" max="4" width="16.33203125" customWidth="1"/>
    <col min="5" max="5" width="14.88671875" customWidth="1"/>
    <col min="6" max="6" width="14.44140625" customWidth="1"/>
    <col min="7" max="7" width="17.88671875" customWidth="1"/>
  </cols>
  <sheetData>
    <row r="1" spans="1:7" ht="15" x14ac:dyDescent="0.25">
      <c r="A1" s="285" t="s">
        <v>47</v>
      </c>
    </row>
    <row r="2" spans="1:7" ht="15" x14ac:dyDescent="0.25">
      <c r="A2" s="285" t="s">
        <v>48</v>
      </c>
    </row>
    <row r="3" spans="1:7" ht="15" x14ac:dyDescent="0.25">
      <c r="A3" s="285" t="s">
        <v>370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2" t="s">
        <v>67</v>
      </c>
      <c r="B12">
        <v>338</v>
      </c>
      <c r="C12">
        <v>225</v>
      </c>
      <c r="D12">
        <v>1225.0999999999999</v>
      </c>
      <c r="E12">
        <v>1236.3</v>
      </c>
      <c r="F12">
        <v>0</v>
      </c>
      <c r="G12">
        <v>0</v>
      </c>
    </row>
    <row r="13" spans="1:7" ht="15" x14ac:dyDescent="0.25">
      <c r="A13" s="282" t="s">
        <v>253</v>
      </c>
      <c r="B13">
        <v>0</v>
      </c>
      <c r="C13">
        <v>0</v>
      </c>
      <c r="D13">
        <v>1.3</v>
      </c>
      <c r="E13">
        <v>0</v>
      </c>
      <c r="F13">
        <v>0</v>
      </c>
      <c r="G13">
        <v>0</v>
      </c>
    </row>
    <row r="14" spans="1:7" ht="15" x14ac:dyDescent="0.25">
      <c r="A14" s="282" t="s">
        <v>254</v>
      </c>
      <c r="B14">
        <v>0</v>
      </c>
      <c r="C14">
        <v>0</v>
      </c>
      <c r="D14">
        <v>0</v>
      </c>
      <c r="E14">
        <v>63.4</v>
      </c>
      <c r="F14">
        <v>0</v>
      </c>
      <c r="G14">
        <v>0</v>
      </c>
    </row>
    <row r="15" spans="1:7" ht="15" x14ac:dyDescent="0.25">
      <c r="A15" s="282" t="s">
        <v>68</v>
      </c>
      <c r="B15">
        <v>0</v>
      </c>
      <c r="C15">
        <v>0</v>
      </c>
      <c r="D15">
        <v>397.7</v>
      </c>
      <c r="E15">
        <v>295.8</v>
      </c>
      <c r="F15">
        <v>0</v>
      </c>
      <c r="G15">
        <v>0</v>
      </c>
    </row>
    <row r="16" spans="1:7" ht="15" x14ac:dyDescent="0.25">
      <c r="A16" s="282" t="s">
        <v>69</v>
      </c>
      <c r="B16">
        <v>0</v>
      </c>
      <c r="C16">
        <v>45</v>
      </c>
      <c r="D16">
        <v>22</v>
      </c>
      <c r="E16">
        <v>17.5</v>
      </c>
      <c r="F16">
        <v>0</v>
      </c>
      <c r="G16">
        <v>0</v>
      </c>
    </row>
    <row r="17" spans="1:7" ht="15" x14ac:dyDescent="0.25">
      <c r="A17" s="282" t="s">
        <v>255</v>
      </c>
      <c r="B17">
        <v>0</v>
      </c>
      <c r="C17">
        <v>12.5</v>
      </c>
      <c r="D17">
        <v>0</v>
      </c>
      <c r="E17">
        <v>0</v>
      </c>
      <c r="F17">
        <v>0</v>
      </c>
      <c r="G17">
        <v>0</v>
      </c>
    </row>
    <row r="18" spans="1:7" ht="15" x14ac:dyDescent="0.25">
      <c r="A18" s="282" t="s">
        <v>70</v>
      </c>
      <c r="B18">
        <v>0</v>
      </c>
      <c r="C18">
        <v>60</v>
      </c>
      <c r="D18">
        <v>80.7</v>
      </c>
      <c r="E18">
        <v>100.5</v>
      </c>
      <c r="F18">
        <v>0</v>
      </c>
      <c r="G18">
        <v>0</v>
      </c>
    </row>
    <row r="19" spans="1:7" ht="15" x14ac:dyDescent="0.25">
      <c r="A19" s="282" t="s">
        <v>71</v>
      </c>
      <c r="B19">
        <v>259</v>
      </c>
      <c r="C19">
        <v>61.5</v>
      </c>
      <c r="D19">
        <v>339</v>
      </c>
      <c r="E19">
        <v>249.6</v>
      </c>
      <c r="F19">
        <v>0</v>
      </c>
      <c r="G19">
        <v>0</v>
      </c>
    </row>
    <row r="20" spans="1:7" ht="15" x14ac:dyDescent="0.25">
      <c r="A20" s="282" t="s">
        <v>72</v>
      </c>
      <c r="B20">
        <v>79</v>
      </c>
      <c r="C20">
        <v>46</v>
      </c>
      <c r="D20">
        <v>93.4</v>
      </c>
      <c r="E20">
        <v>172.1</v>
      </c>
      <c r="F20">
        <v>0</v>
      </c>
      <c r="G20">
        <v>0</v>
      </c>
    </row>
    <row r="21" spans="1:7" ht="15" x14ac:dyDescent="0.25">
      <c r="A21" s="282" t="s">
        <v>256</v>
      </c>
      <c r="B21">
        <v>0</v>
      </c>
      <c r="C21">
        <v>0</v>
      </c>
      <c r="D21">
        <v>35</v>
      </c>
      <c r="E21">
        <v>0</v>
      </c>
      <c r="F21">
        <v>0</v>
      </c>
      <c r="G21">
        <v>0</v>
      </c>
    </row>
    <row r="22" spans="1:7" ht="15" x14ac:dyDescent="0.25">
      <c r="A22" s="282" t="s">
        <v>73</v>
      </c>
      <c r="B22">
        <v>0</v>
      </c>
      <c r="C22">
        <v>0</v>
      </c>
      <c r="D22">
        <v>256</v>
      </c>
      <c r="E22">
        <v>233.5</v>
      </c>
      <c r="F22">
        <v>0</v>
      </c>
      <c r="G22">
        <v>0</v>
      </c>
    </row>
    <row r="23" spans="1:7" ht="15" x14ac:dyDescent="0.25">
      <c r="A23" s="282" t="s">
        <v>74</v>
      </c>
      <c r="B23">
        <v>0</v>
      </c>
      <c r="C23">
        <v>0</v>
      </c>
      <c r="D23">
        <v>0</v>
      </c>
      <c r="E23">
        <v>103.9</v>
      </c>
      <c r="F23">
        <v>0</v>
      </c>
      <c r="G23">
        <v>0</v>
      </c>
    </row>
    <row r="24" spans="1:7" ht="15" x14ac:dyDescent="0.25">
      <c r="A24" s="282" t="s">
        <v>66</v>
      </c>
    </row>
    <row r="25" spans="1:7" ht="15" x14ac:dyDescent="0.25">
      <c r="A25" s="282" t="s">
        <v>75</v>
      </c>
      <c r="B25">
        <v>60.5</v>
      </c>
      <c r="C25">
        <v>0</v>
      </c>
      <c r="D25">
        <v>152.9</v>
      </c>
      <c r="E25">
        <v>0</v>
      </c>
      <c r="F25">
        <v>0</v>
      </c>
      <c r="G25">
        <v>0</v>
      </c>
    </row>
    <row r="26" spans="1:7" ht="15" x14ac:dyDescent="0.25">
      <c r="A26" s="282" t="s">
        <v>77</v>
      </c>
      <c r="B26">
        <v>60.5</v>
      </c>
      <c r="C26">
        <v>0</v>
      </c>
      <c r="D26">
        <v>152.9</v>
      </c>
      <c r="E26">
        <v>0</v>
      </c>
      <c r="F26">
        <v>0</v>
      </c>
      <c r="G26">
        <v>0</v>
      </c>
    </row>
    <row r="27" spans="1:7" ht="15" x14ac:dyDescent="0.25">
      <c r="A27" s="282" t="s">
        <v>66</v>
      </c>
    </row>
    <row r="28" spans="1:7" ht="15" x14ac:dyDescent="0.25">
      <c r="A28" s="282" t="s">
        <v>78</v>
      </c>
      <c r="B28">
        <v>358.1</v>
      </c>
      <c r="C28">
        <v>495.3</v>
      </c>
      <c r="D28">
        <v>478.2</v>
      </c>
      <c r="E28">
        <v>342</v>
      </c>
      <c r="F28">
        <v>0</v>
      </c>
      <c r="G28">
        <v>0</v>
      </c>
    </row>
    <row r="29" spans="1:7" ht="15" x14ac:dyDescent="0.25">
      <c r="A29" s="282" t="s">
        <v>66</v>
      </c>
    </row>
    <row r="30" spans="1:7" ht="15" x14ac:dyDescent="0.25">
      <c r="A30" s="282" t="s">
        <v>79</v>
      </c>
      <c r="B30">
        <v>560.79999999999995</v>
      </c>
      <c r="C30">
        <v>720.2</v>
      </c>
      <c r="D30">
        <v>256.2</v>
      </c>
      <c r="E30">
        <v>297</v>
      </c>
      <c r="F30">
        <v>0</v>
      </c>
      <c r="G30">
        <v>0</v>
      </c>
    </row>
    <row r="31" spans="1:7" ht="15" x14ac:dyDescent="0.25">
      <c r="A31" s="282" t="s">
        <v>66</v>
      </c>
    </row>
    <row r="32" spans="1:7" ht="15" x14ac:dyDescent="0.25">
      <c r="A32" s="282" t="s">
        <v>80</v>
      </c>
      <c r="B32">
        <v>8478.6</v>
      </c>
      <c r="C32">
        <v>13343.4</v>
      </c>
      <c r="D32">
        <v>9712.7999999999993</v>
      </c>
      <c r="E32">
        <v>14209.1</v>
      </c>
      <c r="F32">
        <v>0</v>
      </c>
      <c r="G32">
        <v>0</v>
      </c>
    </row>
    <row r="33" spans="1:7" ht="15" x14ac:dyDescent="0.25">
      <c r="A33" s="282" t="s">
        <v>66</v>
      </c>
    </row>
    <row r="34" spans="1:7" ht="15" x14ac:dyDescent="0.25">
      <c r="A34" s="282" t="s">
        <v>81</v>
      </c>
      <c r="B34">
        <v>969.3</v>
      </c>
      <c r="C34">
        <v>1694</v>
      </c>
      <c r="D34">
        <v>871.9</v>
      </c>
      <c r="E34">
        <v>1920.2</v>
      </c>
      <c r="F34">
        <v>0</v>
      </c>
      <c r="G34">
        <v>0</v>
      </c>
    </row>
    <row r="35" spans="1:7" ht="15" x14ac:dyDescent="0.25">
      <c r="A35" s="282" t="s">
        <v>83</v>
      </c>
      <c r="B35">
        <v>170</v>
      </c>
      <c r="C35">
        <v>66.5</v>
      </c>
      <c r="D35">
        <v>228.4</v>
      </c>
      <c r="E35">
        <v>207.6</v>
      </c>
      <c r="F35">
        <v>0</v>
      </c>
      <c r="G35">
        <v>0</v>
      </c>
    </row>
    <row r="36" spans="1:7" ht="15" x14ac:dyDescent="0.25">
      <c r="A36" s="282" t="s">
        <v>85</v>
      </c>
      <c r="B36">
        <v>0</v>
      </c>
      <c r="C36">
        <v>0.9</v>
      </c>
      <c r="D36">
        <v>0</v>
      </c>
      <c r="E36">
        <v>2.2999999999999998</v>
      </c>
      <c r="F36">
        <v>0</v>
      </c>
      <c r="G36">
        <v>0</v>
      </c>
    </row>
    <row r="37" spans="1:7" ht="15" x14ac:dyDescent="0.25">
      <c r="A37" s="282" t="s">
        <v>86</v>
      </c>
      <c r="B37">
        <v>0.8</v>
      </c>
      <c r="C37">
        <v>0</v>
      </c>
      <c r="D37">
        <v>0.2</v>
      </c>
      <c r="E37">
        <v>0.5</v>
      </c>
      <c r="F37">
        <v>0</v>
      </c>
      <c r="G37">
        <v>0</v>
      </c>
    </row>
    <row r="38" spans="1:7" ht="15" x14ac:dyDescent="0.25">
      <c r="A38" s="282" t="s">
        <v>87</v>
      </c>
      <c r="B38">
        <v>0.4</v>
      </c>
      <c r="C38">
        <v>0.2</v>
      </c>
      <c r="D38">
        <v>0</v>
      </c>
      <c r="E38">
        <v>1.1000000000000001</v>
      </c>
      <c r="F38">
        <v>0</v>
      </c>
      <c r="G38">
        <v>0</v>
      </c>
    </row>
    <row r="39" spans="1:7" ht="15" x14ac:dyDescent="0.25">
      <c r="A39" s="282" t="s">
        <v>88</v>
      </c>
      <c r="B39">
        <v>173.6</v>
      </c>
      <c r="C39">
        <v>390.4</v>
      </c>
      <c r="D39">
        <v>228.2</v>
      </c>
      <c r="E39">
        <v>382.6</v>
      </c>
      <c r="F39">
        <v>0</v>
      </c>
      <c r="G39">
        <v>0</v>
      </c>
    </row>
    <row r="40" spans="1:7" ht="15" x14ac:dyDescent="0.25">
      <c r="A40" s="282" t="s">
        <v>90</v>
      </c>
      <c r="B40">
        <v>0</v>
      </c>
      <c r="C40">
        <v>45</v>
      </c>
      <c r="D40">
        <v>0</v>
      </c>
      <c r="E40">
        <v>17.5</v>
      </c>
      <c r="F40">
        <v>0</v>
      </c>
      <c r="G40">
        <v>0</v>
      </c>
    </row>
    <row r="41" spans="1:7" ht="15" x14ac:dyDescent="0.25">
      <c r="A41" s="282" t="s">
        <v>91</v>
      </c>
      <c r="B41">
        <v>33.1</v>
      </c>
      <c r="C41">
        <v>107.7</v>
      </c>
      <c r="D41">
        <v>58.9</v>
      </c>
      <c r="E41">
        <v>181.2</v>
      </c>
      <c r="F41">
        <v>0</v>
      </c>
      <c r="G41">
        <v>0</v>
      </c>
    </row>
    <row r="42" spans="1:7" ht="15" x14ac:dyDescent="0.25">
      <c r="A42" s="282" t="s">
        <v>92</v>
      </c>
      <c r="B42">
        <v>0</v>
      </c>
      <c r="C42">
        <v>0</v>
      </c>
      <c r="D42">
        <v>13.2</v>
      </c>
      <c r="E42">
        <v>19.8</v>
      </c>
      <c r="F42">
        <v>0</v>
      </c>
      <c r="G42">
        <v>0</v>
      </c>
    </row>
    <row r="43" spans="1:7" ht="15" x14ac:dyDescent="0.25">
      <c r="A43" s="282" t="s">
        <v>93</v>
      </c>
      <c r="B43">
        <v>71.900000000000006</v>
      </c>
      <c r="C43">
        <v>132</v>
      </c>
      <c r="D43">
        <v>64.900000000000006</v>
      </c>
      <c r="E43">
        <v>78.599999999999994</v>
      </c>
      <c r="F43">
        <v>0</v>
      </c>
      <c r="G43">
        <v>0</v>
      </c>
    </row>
    <row r="44" spans="1:7" ht="15" x14ac:dyDescent="0.25">
      <c r="A44" s="282" t="s">
        <v>94</v>
      </c>
      <c r="B44">
        <v>7.7</v>
      </c>
      <c r="C44">
        <v>16.100000000000001</v>
      </c>
      <c r="D44">
        <v>1.2</v>
      </c>
      <c r="E44">
        <v>9.9</v>
      </c>
      <c r="F44">
        <v>0</v>
      </c>
      <c r="G44">
        <v>0</v>
      </c>
    </row>
    <row r="45" spans="1:7" ht="15" x14ac:dyDescent="0.25">
      <c r="A45" s="282" t="s">
        <v>95</v>
      </c>
      <c r="B45">
        <v>297</v>
      </c>
      <c r="C45">
        <v>323</v>
      </c>
      <c r="D45">
        <v>135.4</v>
      </c>
      <c r="E45">
        <v>274.60000000000002</v>
      </c>
      <c r="F45">
        <v>0</v>
      </c>
      <c r="G45">
        <v>0</v>
      </c>
    </row>
    <row r="46" spans="1:7" ht="15" x14ac:dyDescent="0.25">
      <c r="A46" s="282" t="s">
        <v>96</v>
      </c>
      <c r="B46">
        <v>18.3</v>
      </c>
      <c r="C46">
        <v>11.9</v>
      </c>
      <c r="D46">
        <v>6.2</v>
      </c>
      <c r="E46">
        <v>13.6</v>
      </c>
      <c r="F46">
        <v>0</v>
      </c>
      <c r="G46">
        <v>0</v>
      </c>
    </row>
    <row r="47" spans="1:7" ht="15" x14ac:dyDescent="0.25">
      <c r="A47" s="282" t="s">
        <v>98</v>
      </c>
      <c r="B47">
        <v>0.1</v>
      </c>
      <c r="C47">
        <v>59.1</v>
      </c>
      <c r="D47">
        <v>61.5</v>
      </c>
      <c r="E47">
        <v>53.8</v>
      </c>
      <c r="F47">
        <v>0</v>
      </c>
      <c r="G47">
        <v>0</v>
      </c>
    </row>
    <row r="48" spans="1:7" ht="15" x14ac:dyDescent="0.25">
      <c r="A48" s="282" t="s">
        <v>99</v>
      </c>
      <c r="B48">
        <v>2.4</v>
      </c>
      <c r="C48">
        <v>75.2</v>
      </c>
      <c r="D48">
        <v>0.4</v>
      </c>
      <c r="E48">
        <v>10.1</v>
      </c>
      <c r="F48">
        <v>0</v>
      </c>
      <c r="G48">
        <v>0</v>
      </c>
    </row>
    <row r="49" spans="1:7" ht="15" x14ac:dyDescent="0.25">
      <c r="A49" s="282" t="s">
        <v>100</v>
      </c>
      <c r="B49">
        <v>81.2</v>
      </c>
      <c r="C49">
        <v>222.9</v>
      </c>
      <c r="D49">
        <v>27.6</v>
      </c>
      <c r="E49">
        <v>374.1</v>
      </c>
      <c r="F49">
        <v>0</v>
      </c>
      <c r="G49">
        <v>0</v>
      </c>
    </row>
    <row r="50" spans="1:7" ht="15" x14ac:dyDescent="0.25">
      <c r="A50" s="282" t="s">
        <v>101</v>
      </c>
      <c r="B50">
        <v>113</v>
      </c>
      <c r="C50">
        <v>243.3</v>
      </c>
      <c r="D50">
        <v>45.8</v>
      </c>
      <c r="E50">
        <v>293.10000000000002</v>
      </c>
      <c r="F50">
        <v>0</v>
      </c>
      <c r="G50">
        <v>0</v>
      </c>
    </row>
    <row r="51" spans="1:7" ht="15" x14ac:dyDescent="0.25">
      <c r="A51" s="282" t="s">
        <v>66</v>
      </c>
    </row>
    <row r="52" spans="1:7" ht="15" x14ac:dyDescent="0.25">
      <c r="A52" s="282" t="s">
        <v>102</v>
      </c>
      <c r="B52">
        <v>826.5</v>
      </c>
      <c r="C52">
        <v>1080.5</v>
      </c>
      <c r="D52">
        <v>529.1</v>
      </c>
      <c r="E52">
        <v>480.4</v>
      </c>
      <c r="F52">
        <v>0</v>
      </c>
      <c r="G52">
        <v>0</v>
      </c>
    </row>
    <row r="53" spans="1:7" ht="15" x14ac:dyDescent="0.25">
      <c r="A53" s="282" t="s">
        <v>103</v>
      </c>
      <c r="B53">
        <v>0</v>
      </c>
      <c r="C53">
        <v>35</v>
      </c>
      <c r="D53">
        <v>19.5</v>
      </c>
      <c r="E53">
        <v>67.5</v>
      </c>
      <c r="F53">
        <v>0</v>
      </c>
      <c r="G53">
        <v>0</v>
      </c>
    </row>
    <row r="54" spans="1:7" ht="15" x14ac:dyDescent="0.25">
      <c r="A54" s="282" t="s">
        <v>104</v>
      </c>
      <c r="B54">
        <v>756.5</v>
      </c>
      <c r="C54">
        <v>950.1</v>
      </c>
      <c r="D54">
        <v>459.1</v>
      </c>
      <c r="E54">
        <v>381.9</v>
      </c>
      <c r="F54">
        <v>0</v>
      </c>
      <c r="G54">
        <v>0</v>
      </c>
    </row>
    <row r="55" spans="1:7" ht="15" x14ac:dyDescent="0.25">
      <c r="A55" s="282" t="s">
        <v>105</v>
      </c>
      <c r="B55">
        <v>10</v>
      </c>
      <c r="C55">
        <v>0</v>
      </c>
      <c r="D55">
        <v>0</v>
      </c>
      <c r="E55">
        <v>0</v>
      </c>
      <c r="F55">
        <v>0</v>
      </c>
      <c r="G55">
        <v>0</v>
      </c>
    </row>
    <row r="56" spans="1:7" ht="15" x14ac:dyDescent="0.25">
      <c r="A56" s="282" t="s">
        <v>258</v>
      </c>
      <c r="B56">
        <v>0</v>
      </c>
      <c r="C56">
        <v>0.4</v>
      </c>
      <c r="D56">
        <v>0.1</v>
      </c>
      <c r="E56">
        <v>0</v>
      </c>
      <c r="F56">
        <v>0</v>
      </c>
      <c r="G56">
        <v>0</v>
      </c>
    </row>
    <row r="57" spans="1:7" ht="15" x14ac:dyDescent="0.25">
      <c r="A57" s="282" t="s">
        <v>107</v>
      </c>
      <c r="B57">
        <v>60</v>
      </c>
      <c r="C57">
        <v>95</v>
      </c>
      <c r="D57">
        <v>50.5</v>
      </c>
      <c r="E57">
        <v>31</v>
      </c>
      <c r="F57">
        <v>0</v>
      </c>
      <c r="G57">
        <v>0</v>
      </c>
    </row>
    <row r="58" spans="1:7" ht="15" x14ac:dyDescent="0.25">
      <c r="A58" s="282" t="s">
        <v>66</v>
      </c>
    </row>
    <row r="59" spans="1:7" ht="15" x14ac:dyDescent="0.25">
      <c r="A59" s="282" t="s">
        <v>108</v>
      </c>
      <c r="B59">
        <v>1548.4</v>
      </c>
      <c r="C59">
        <v>2008.5</v>
      </c>
      <c r="D59">
        <v>1056.9000000000001</v>
      </c>
      <c r="E59">
        <v>1235.0999999999999</v>
      </c>
      <c r="F59">
        <v>7.8</v>
      </c>
      <c r="G59">
        <v>0</v>
      </c>
    </row>
    <row r="60" spans="1:7" ht="15" x14ac:dyDescent="0.25">
      <c r="A60" s="282" t="s">
        <v>109</v>
      </c>
      <c r="B60">
        <v>7.7</v>
      </c>
      <c r="C60">
        <v>4</v>
      </c>
      <c r="D60">
        <v>3.5</v>
      </c>
      <c r="E60">
        <v>3.6</v>
      </c>
      <c r="F60">
        <v>0</v>
      </c>
      <c r="G60">
        <v>0</v>
      </c>
    </row>
    <row r="61" spans="1:7" ht="15" x14ac:dyDescent="0.25">
      <c r="A61" s="282" t="s">
        <v>110</v>
      </c>
      <c r="B61">
        <v>0</v>
      </c>
      <c r="C61">
        <v>0</v>
      </c>
      <c r="D61">
        <v>0</v>
      </c>
      <c r="E61">
        <v>30.5</v>
      </c>
      <c r="F61">
        <v>0</v>
      </c>
      <c r="G61">
        <v>0</v>
      </c>
    </row>
    <row r="62" spans="1:7" ht="15" x14ac:dyDescent="0.25">
      <c r="A62" s="282" t="s">
        <v>111</v>
      </c>
      <c r="B62">
        <v>15</v>
      </c>
      <c r="C62">
        <v>43.3</v>
      </c>
      <c r="D62">
        <v>59</v>
      </c>
      <c r="E62">
        <v>60.7</v>
      </c>
      <c r="F62">
        <v>0</v>
      </c>
      <c r="G62">
        <v>0</v>
      </c>
    </row>
    <row r="63" spans="1:7" ht="15" x14ac:dyDescent="0.25">
      <c r="A63" s="282" t="s">
        <v>112</v>
      </c>
      <c r="B63">
        <v>11.2</v>
      </c>
      <c r="C63">
        <v>83.9</v>
      </c>
      <c r="D63">
        <v>15</v>
      </c>
      <c r="E63">
        <v>55.7</v>
      </c>
      <c r="F63">
        <v>0</v>
      </c>
      <c r="G63">
        <v>0</v>
      </c>
    </row>
    <row r="64" spans="1:7" ht="15" x14ac:dyDescent="0.25">
      <c r="A64" s="282" t="s">
        <v>113</v>
      </c>
      <c r="B64">
        <v>49.5</v>
      </c>
      <c r="C64">
        <v>63.2</v>
      </c>
      <c r="D64">
        <v>61.7</v>
      </c>
      <c r="E64">
        <v>79.599999999999994</v>
      </c>
      <c r="F64">
        <v>0</v>
      </c>
      <c r="G64">
        <v>0</v>
      </c>
    </row>
    <row r="65" spans="1:7" ht="15" x14ac:dyDescent="0.25">
      <c r="A65" s="282" t="s">
        <v>114</v>
      </c>
      <c r="B65">
        <v>0</v>
      </c>
      <c r="C65">
        <v>0</v>
      </c>
      <c r="D65">
        <v>4</v>
      </c>
      <c r="E65">
        <v>7.2</v>
      </c>
      <c r="F65">
        <v>7.8</v>
      </c>
      <c r="G65">
        <v>0</v>
      </c>
    </row>
    <row r="66" spans="1:7" ht="15" x14ac:dyDescent="0.25">
      <c r="A66" s="282" t="s">
        <v>115</v>
      </c>
      <c r="B66">
        <v>5.5</v>
      </c>
      <c r="C66">
        <v>0</v>
      </c>
      <c r="D66">
        <v>6.1</v>
      </c>
      <c r="E66">
        <v>2.5</v>
      </c>
      <c r="F66">
        <v>0</v>
      </c>
      <c r="G66">
        <v>0</v>
      </c>
    </row>
    <row r="67" spans="1:7" ht="15" x14ac:dyDescent="0.25">
      <c r="A67" s="282" t="s">
        <v>116</v>
      </c>
      <c r="B67">
        <v>6.9</v>
      </c>
      <c r="C67">
        <v>3.2</v>
      </c>
      <c r="D67">
        <v>0</v>
      </c>
      <c r="E67">
        <v>2.5</v>
      </c>
      <c r="F67">
        <v>0</v>
      </c>
      <c r="G67">
        <v>0</v>
      </c>
    </row>
    <row r="68" spans="1:7" ht="15" x14ac:dyDescent="0.25">
      <c r="A68" s="282" t="s">
        <v>117</v>
      </c>
      <c r="B68">
        <v>1402.8</v>
      </c>
      <c r="C68">
        <v>1799.2</v>
      </c>
      <c r="D68">
        <v>896.1</v>
      </c>
      <c r="E68">
        <v>921.8</v>
      </c>
      <c r="F68">
        <v>0</v>
      </c>
      <c r="G68">
        <v>0</v>
      </c>
    </row>
    <row r="69" spans="1:7" ht="15" x14ac:dyDescent="0.25">
      <c r="A69" s="282" t="s">
        <v>331</v>
      </c>
      <c r="B69">
        <v>0</v>
      </c>
      <c r="C69">
        <v>0.5</v>
      </c>
      <c r="D69">
        <v>0</v>
      </c>
      <c r="E69">
        <v>0</v>
      </c>
      <c r="F69">
        <v>0</v>
      </c>
      <c r="G69">
        <v>0</v>
      </c>
    </row>
    <row r="70" spans="1:7" ht="15" x14ac:dyDescent="0.25">
      <c r="A70" s="282" t="s">
        <v>118</v>
      </c>
      <c r="B70">
        <v>16.8</v>
      </c>
      <c r="C70">
        <v>11.2</v>
      </c>
      <c r="D70">
        <v>0</v>
      </c>
      <c r="E70">
        <v>4.5</v>
      </c>
      <c r="F70">
        <v>0</v>
      </c>
      <c r="G70">
        <v>0</v>
      </c>
    </row>
    <row r="71" spans="1:7" ht="15" x14ac:dyDescent="0.25">
      <c r="A71" s="282" t="s">
        <v>119</v>
      </c>
      <c r="B71">
        <v>11.5</v>
      </c>
      <c r="C71">
        <v>0</v>
      </c>
      <c r="D71">
        <v>0</v>
      </c>
      <c r="E71">
        <v>61.6</v>
      </c>
      <c r="F71">
        <v>0</v>
      </c>
      <c r="G71">
        <v>0</v>
      </c>
    </row>
    <row r="72" spans="1:7" ht="15" x14ac:dyDescent="0.25">
      <c r="A72" s="282" t="s">
        <v>121</v>
      </c>
      <c r="B72">
        <v>21.5</v>
      </c>
      <c r="C72">
        <v>0</v>
      </c>
      <c r="D72">
        <v>11.5</v>
      </c>
      <c r="E72">
        <v>5</v>
      </c>
      <c r="F72">
        <v>0</v>
      </c>
      <c r="G72">
        <v>0</v>
      </c>
    </row>
    <row r="73" spans="1:7" ht="15" x14ac:dyDescent="0.25">
      <c r="A73" s="282" t="s">
        <v>62</v>
      </c>
      <c r="B73" t="s">
        <v>64</v>
      </c>
      <c r="C73" t="s">
        <v>65</v>
      </c>
      <c r="D73" t="s">
        <v>63</v>
      </c>
      <c r="E73" t="s">
        <v>65</v>
      </c>
      <c r="F73" t="s">
        <v>189</v>
      </c>
      <c r="G73" t="s">
        <v>64</v>
      </c>
    </row>
    <row r="74" spans="1:7" ht="15" x14ac:dyDescent="0.25">
      <c r="A74" s="282" t="s">
        <v>122</v>
      </c>
      <c r="B74" s="66">
        <v>13140.2</v>
      </c>
      <c r="C74" s="66">
        <v>19567</v>
      </c>
      <c r="D74" s="66">
        <v>14283</v>
      </c>
      <c r="E74" s="66">
        <v>19720</v>
      </c>
      <c r="F74" s="66">
        <v>7.8</v>
      </c>
      <c r="G74" s="66">
        <v>0</v>
      </c>
    </row>
    <row r="75" spans="1:7" ht="15" x14ac:dyDescent="0.25">
      <c r="A75" s="282" t="s">
        <v>123</v>
      </c>
      <c r="B75" s="66">
        <v>5870.2</v>
      </c>
      <c r="C75" s="66">
        <v>10544.7</v>
      </c>
      <c r="D75" s="66">
        <v>0</v>
      </c>
      <c r="E75" s="66">
        <v>0</v>
      </c>
      <c r="F75" s="66">
        <v>42</v>
      </c>
      <c r="G75" s="66">
        <v>0</v>
      </c>
    </row>
    <row r="76" spans="1:7" ht="15" x14ac:dyDescent="0.25">
      <c r="A76" s="282" t="s">
        <v>62</v>
      </c>
      <c r="B76" s="66" t="s">
        <v>64</v>
      </c>
      <c r="C76" s="66" t="s">
        <v>65</v>
      </c>
      <c r="D76" s="66" t="s">
        <v>63</v>
      </c>
      <c r="E76" s="66" t="s">
        <v>65</v>
      </c>
      <c r="F76" s="66" t="s">
        <v>189</v>
      </c>
      <c r="G76" s="66" t="s">
        <v>64</v>
      </c>
    </row>
    <row r="77" spans="1:7" ht="15" x14ac:dyDescent="0.25">
      <c r="A77" s="282" t="s">
        <v>124</v>
      </c>
      <c r="B77" s="66">
        <v>19010.400000000001</v>
      </c>
      <c r="C77" s="66">
        <v>30111.599999999999</v>
      </c>
      <c r="D77" s="66">
        <v>14283</v>
      </c>
      <c r="E77" s="66">
        <v>19720</v>
      </c>
      <c r="F77" s="66">
        <v>49.8</v>
      </c>
      <c r="G77" s="66">
        <v>0</v>
      </c>
    </row>
    <row r="78" spans="1:7" ht="15" x14ac:dyDescent="0.25">
      <c r="A78" s="282" t="s">
        <v>125</v>
      </c>
      <c r="B78" t="s">
        <v>42</v>
      </c>
      <c r="C78" t="s">
        <v>42</v>
      </c>
      <c r="D78" t="s">
        <v>84</v>
      </c>
      <c r="E78">
        <v>32.299999999999997</v>
      </c>
      <c r="F78" t="s">
        <v>42</v>
      </c>
      <c r="G78" t="s">
        <v>42</v>
      </c>
    </row>
    <row r="79" spans="1:7" ht="15" x14ac:dyDescent="0.25">
      <c r="A79" s="282" t="s">
        <v>126</v>
      </c>
      <c r="B79">
        <v>0</v>
      </c>
      <c r="C79">
        <v>126</v>
      </c>
      <c r="D79" t="s">
        <v>42</v>
      </c>
      <c r="E79" t="s">
        <v>42</v>
      </c>
      <c r="F79">
        <v>0</v>
      </c>
      <c r="G79">
        <v>0</v>
      </c>
    </row>
    <row r="80" spans="1:7" ht="15" x14ac:dyDescent="0.25">
      <c r="A80" s="282" t="s">
        <v>62</v>
      </c>
      <c r="B80" t="s">
        <v>64</v>
      </c>
      <c r="C80" t="s">
        <v>65</v>
      </c>
      <c r="D80" t="s">
        <v>63</v>
      </c>
      <c r="E80" t="s">
        <v>65</v>
      </c>
      <c r="F80" t="s">
        <v>189</v>
      </c>
      <c r="G80" t="s">
        <v>64</v>
      </c>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BE7F-789D-487C-A3B7-39E43E645F1F}">
  <dimension ref="A1:G79"/>
  <sheetViews>
    <sheetView topLeftCell="A53" workbookViewId="0">
      <selection activeCell="L13" sqref="L13"/>
    </sheetView>
  </sheetViews>
  <sheetFormatPr defaultRowHeight="13.2" x14ac:dyDescent="0.25"/>
  <cols>
    <col min="1" max="1" width="21.6640625" customWidth="1"/>
    <col min="2" max="2" width="12" customWidth="1"/>
    <col min="3" max="3" width="10.6640625" customWidth="1"/>
    <col min="4" max="4" width="14.44140625" customWidth="1"/>
  </cols>
  <sheetData>
    <row r="1" spans="1:7" ht="15" x14ac:dyDescent="0.25">
      <c r="A1" s="285" t="s">
        <v>47</v>
      </c>
    </row>
    <row r="2" spans="1:7" ht="15" x14ac:dyDescent="0.25">
      <c r="A2" s="285" t="s">
        <v>48</v>
      </c>
    </row>
    <row r="3" spans="1:7" ht="15" x14ac:dyDescent="0.25">
      <c r="A3" s="285" t="s">
        <v>371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392.4</v>
      </c>
      <c r="C12">
        <v>195</v>
      </c>
      <c r="D12">
        <v>982.8</v>
      </c>
      <c r="E12">
        <v>1079.9000000000001</v>
      </c>
      <c r="F12">
        <v>0</v>
      </c>
      <c r="G12">
        <v>0</v>
      </c>
    </row>
    <row r="13" spans="1:7" ht="15" x14ac:dyDescent="0.25">
      <c r="A13" s="285" t="s">
        <v>253</v>
      </c>
      <c r="B13">
        <v>0</v>
      </c>
      <c r="C13">
        <v>0</v>
      </c>
      <c r="D13">
        <v>1.3</v>
      </c>
      <c r="E13">
        <v>0</v>
      </c>
      <c r="F13">
        <v>0</v>
      </c>
      <c r="G13">
        <v>0</v>
      </c>
    </row>
    <row r="14" spans="1:7" ht="15" x14ac:dyDescent="0.25">
      <c r="A14" s="285" t="s">
        <v>254</v>
      </c>
      <c r="B14">
        <v>0</v>
      </c>
      <c r="C14">
        <v>0</v>
      </c>
      <c r="D14">
        <v>0</v>
      </c>
      <c r="E14">
        <v>63.4</v>
      </c>
      <c r="F14">
        <v>0</v>
      </c>
      <c r="G14">
        <v>0</v>
      </c>
    </row>
    <row r="15" spans="1:7" ht="15" x14ac:dyDescent="0.25">
      <c r="A15" s="285" t="s">
        <v>68</v>
      </c>
      <c r="B15">
        <v>0</v>
      </c>
      <c r="C15">
        <v>0</v>
      </c>
      <c r="D15">
        <v>86.3</v>
      </c>
      <c r="E15">
        <v>227</v>
      </c>
      <c r="F15">
        <v>0</v>
      </c>
      <c r="G15">
        <v>0</v>
      </c>
    </row>
    <row r="16" spans="1:7" ht="15" x14ac:dyDescent="0.25">
      <c r="A16" s="285" t="s">
        <v>69</v>
      </c>
      <c r="B16">
        <v>0</v>
      </c>
      <c r="C16">
        <v>45</v>
      </c>
      <c r="D16">
        <v>22</v>
      </c>
      <c r="E16">
        <v>17.5</v>
      </c>
      <c r="F16">
        <v>0</v>
      </c>
      <c r="G16">
        <v>0</v>
      </c>
    </row>
    <row r="17" spans="1:7" ht="15" x14ac:dyDescent="0.25">
      <c r="A17" s="285" t="s">
        <v>255</v>
      </c>
      <c r="B17">
        <v>0</v>
      </c>
      <c r="C17">
        <v>12.5</v>
      </c>
      <c r="D17">
        <v>0</v>
      </c>
      <c r="E17">
        <v>0</v>
      </c>
      <c r="F17">
        <v>0</v>
      </c>
      <c r="G17">
        <v>0</v>
      </c>
    </row>
    <row r="18" spans="1:7" ht="15" x14ac:dyDescent="0.25">
      <c r="A18" s="285" t="s">
        <v>70</v>
      </c>
      <c r="B18">
        <v>0</v>
      </c>
      <c r="C18">
        <v>30</v>
      </c>
      <c r="D18">
        <v>80.7</v>
      </c>
      <c r="E18">
        <v>56.2</v>
      </c>
      <c r="F18">
        <v>0</v>
      </c>
      <c r="G18">
        <v>0</v>
      </c>
    </row>
    <row r="19" spans="1:7" ht="15" x14ac:dyDescent="0.25">
      <c r="A19" s="285" t="s">
        <v>71</v>
      </c>
      <c r="B19">
        <v>263.39999999999998</v>
      </c>
      <c r="C19">
        <v>61.5</v>
      </c>
      <c r="D19">
        <v>573</v>
      </c>
      <c r="E19">
        <v>249.6</v>
      </c>
      <c r="F19">
        <v>0</v>
      </c>
      <c r="G19">
        <v>0</v>
      </c>
    </row>
    <row r="20" spans="1:7" ht="15" x14ac:dyDescent="0.25">
      <c r="A20" s="285" t="s">
        <v>72</v>
      </c>
      <c r="B20">
        <v>69</v>
      </c>
      <c r="C20">
        <v>46</v>
      </c>
      <c r="D20">
        <v>21.4</v>
      </c>
      <c r="E20">
        <v>128.9</v>
      </c>
      <c r="F20">
        <v>0</v>
      </c>
      <c r="G20">
        <v>0</v>
      </c>
    </row>
    <row r="21" spans="1:7" ht="15" x14ac:dyDescent="0.25">
      <c r="A21" s="285" t="s">
        <v>73</v>
      </c>
      <c r="B21">
        <v>60</v>
      </c>
      <c r="C21">
        <v>0</v>
      </c>
      <c r="D21">
        <v>198.3</v>
      </c>
      <c r="E21">
        <v>233.5</v>
      </c>
      <c r="F21">
        <v>0</v>
      </c>
      <c r="G21">
        <v>0</v>
      </c>
    </row>
    <row r="22" spans="1:7" ht="15" x14ac:dyDescent="0.25">
      <c r="A22" s="285" t="s">
        <v>74</v>
      </c>
      <c r="B22">
        <v>0</v>
      </c>
      <c r="C22">
        <v>0</v>
      </c>
      <c r="D22">
        <v>0</v>
      </c>
      <c r="E22">
        <v>103.9</v>
      </c>
      <c r="F22">
        <v>0</v>
      </c>
      <c r="G22">
        <v>0</v>
      </c>
    </row>
    <row r="23" spans="1:7" ht="15" x14ac:dyDescent="0.25">
      <c r="A23" s="285" t="s">
        <v>66</v>
      </c>
    </row>
    <row r="24" spans="1:7" ht="15" x14ac:dyDescent="0.25">
      <c r="A24" s="285" t="s">
        <v>75</v>
      </c>
      <c r="B24">
        <v>60.5</v>
      </c>
      <c r="C24">
        <v>0</v>
      </c>
      <c r="D24">
        <v>115.8</v>
      </c>
      <c r="E24">
        <v>0</v>
      </c>
      <c r="F24">
        <v>0</v>
      </c>
      <c r="G24">
        <v>0</v>
      </c>
    </row>
    <row r="25" spans="1:7" ht="15" x14ac:dyDescent="0.25">
      <c r="A25" s="285" t="s">
        <v>77</v>
      </c>
      <c r="B25">
        <v>60.5</v>
      </c>
      <c r="C25">
        <v>0</v>
      </c>
      <c r="D25">
        <v>115.8</v>
      </c>
      <c r="E25">
        <v>0</v>
      </c>
      <c r="F25">
        <v>0</v>
      </c>
      <c r="G25">
        <v>0</v>
      </c>
    </row>
    <row r="26" spans="1:7" ht="15" x14ac:dyDescent="0.25">
      <c r="A26" s="285" t="s">
        <v>66</v>
      </c>
    </row>
    <row r="27" spans="1:7" ht="15" x14ac:dyDescent="0.25">
      <c r="A27" s="285" t="s">
        <v>78</v>
      </c>
      <c r="B27">
        <v>367.1</v>
      </c>
      <c r="C27">
        <v>502.1</v>
      </c>
      <c r="D27">
        <v>412.7</v>
      </c>
      <c r="E27">
        <v>271.5</v>
      </c>
      <c r="F27">
        <v>0</v>
      </c>
      <c r="G27">
        <v>0</v>
      </c>
    </row>
    <row r="28" spans="1:7" ht="15" x14ac:dyDescent="0.25">
      <c r="A28" s="285" t="s">
        <v>66</v>
      </c>
    </row>
    <row r="29" spans="1:7" ht="15" x14ac:dyDescent="0.25">
      <c r="A29" s="285" t="s">
        <v>79</v>
      </c>
      <c r="B29">
        <v>649.1</v>
      </c>
      <c r="C29">
        <v>750.4</v>
      </c>
      <c r="D29">
        <v>156.80000000000001</v>
      </c>
      <c r="E29">
        <v>248.1</v>
      </c>
      <c r="F29">
        <v>0</v>
      </c>
      <c r="G29">
        <v>0</v>
      </c>
    </row>
    <row r="30" spans="1:7" ht="15" x14ac:dyDescent="0.25">
      <c r="A30" s="285" t="s">
        <v>66</v>
      </c>
    </row>
    <row r="31" spans="1:7" ht="15" x14ac:dyDescent="0.25">
      <c r="A31" s="285" t="s">
        <v>80</v>
      </c>
      <c r="B31">
        <v>9877.1</v>
      </c>
      <c r="C31">
        <v>14686.2</v>
      </c>
      <c r="D31">
        <v>7375.1</v>
      </c>
      <c r="E31">
        <v>12120.7</v>
      </c>
      <c r="F31">
        <v>0</v>
      </c>
      <c r="G31">
        <v>0</v>
      </c>
    </row>
    <row r="32" spans="1:7" ht="15" x14ac:dyDescent="0.25">
      <c r="A32" s="285" t="s">
        <v>66</v>
      </c>
    </row>
    <row r="33" spans="1:7" ht="15" x14ac:dyDescent="0.25">
      <c r="A33" s="285" t="s">
        <v>81</v>
      </c>
      <c r="B33">
        <v>1068.7</v>
      </c>
      <c r="C33">
        <v>1945</v>
      </c>
      <c r="D33">
        <v>543.79999999999995</v>
      </c>
      <c r="E33">
        <v>1394</v>
      </c>
      <c r="F33">
        <v>0</v>
      </c>
      <c r="G33">
        <v>0</v>
      </c>
    </row>
    <row r="34" spans="1:7" ht="15" x14ac:dyDescent="0.25">
      <c r="A34" s="285" t="s">
        <v>83</v>
      </c>
      <c r="B34">
        <v>225</v>
      </c>
      <c r="C34">
        <v>120.5</v>
      </c>
      <c r="D34">
        <v>115.2</v>
      </c>
      <c r="E34">
        <v>158.1</v>
      </c>
      <c r="F34">
        <v>0</v>
      </c>
      <c r="G34">
        <v>0</v>
      </c>
    </row>
    <row r="35" spans="1:7" ht="15" x14ac:dyDescent="0.25">
      <c r="A35" s="285" t="s">
        <v>85</v>
      </c>
      <c r="B35">
        <v>0</v>
      </c>
      <c r="C35">
        <v>0.9</v>
      </c>
      <c r="D35">
        <v>0</v>
      </c>
      <c r="E35">
        <v>2.2999999999999998</v>
      </c>
      <c r="F35">
        <v>0</v>
      </c>
      <c r="G35">
        <v>0</v>
      </c>
    </row>
    <row r="36" spans="1:7" ht="15" x14ac:dyDescent="0.25">
      <c r="A36" s="285" t="s">
        <v>86</v>
      </c>
      <c r="B36">
        <v>0.3</v>
      </c>
      <c r="C36">
        <v>0</v>
      </c>
      <c r="D36">
        <v>0.2</v>
      </c>
      <c r="E36">
        <v>0.5</v>
      </c>
      <c r="F36">
        <v>0</v>
      </c>
      <c r="G36">
        <v>0</v>
      </c>
    </row>
    <row r="37" spans="1:7" ht="15" x14ac:dyDescent="0.25">
      <c r="A37" s="285" t="s">
        <v>87</v>
      </c>
      <c r="B37">
        <v>0.4</v>
      </c>
      <c r="C37">
        <v>0.2</v>
      </c>
      <c r="D37">
        <v>0</v>
      </c>
      <c r="E37">
        <v>1.1000000000000001</v>
      </c>
      <c r="F37">
        <v>0</v>
      </c>
      <c r="G37">
        <v>0</v>
      </c>
    </row>
    <row r="38" spans="1:7" ht="15" x14ac:dyDescent="0.25">
      <c r="A38" s="285" t="s">
        <v>88</v>
      </c>
      <c r="B38">
        <v>162.80000000000001</v>
      </c>
      <c r="C38">
        <v>383.6</v>
      </c>
      <c r="D38">
        <v>217.4</v>
      </c>
      <c r="E38">
        <v>359.5</v>
      </c>
      <c r="F38">
        <v>0</v>
      </c>
      <c r="G38">
        <v>0</v>
      </c>
    </row>
    <row r="39" spans="1:7" ht="15" x14ac:dyDescent="0.25">
      <c r="A39" s="285" t="s">
        <v>90</v>
      </c>
      <c r="B39">
        <v>0</v>
      </c>
      <c r="C39">
        <v>45</v>
      </c>
      <c r="D39">
        <v>0</v>
      </c>
      <c r="E39">
        <v>17.5</v>
      </c>
      <c r="F39">
        <v>0</v>
      </c>
      <c r="G39">
        <v>0</v>
      </c>
    </row>
    <row r="40" spans="1:7" ht="15" x14ac:dyDescent="0.25">
      <c r="A40" s="285" t="s">
        <v>91</v>
      </c>
      <c r="B40">
        <v>34.6</v>
      </c>
      <c r="C40">
        <v>107.7</v>
      </c>
      <c r="D40">
        <v>4.8</v>
      </c>
      <c r="E40">
        <v>120.3</v>
      </c>
      <c r="F40">
        <v>0</v>
      </c>
      <c r="G40">
        <v>0</v>
      </c>
    </row>
    <row r="41" spans="1:7" ht="15" x14ac:dyDescent="0.25">
      <c r="A41" s="285" t="s">
        <v>92</v>
      </c>
      <c r="B41">
        <v>0</v>
      </c>
      <c r="C41">
        <v>0</v>
      </c>
      <c r="D41">
        <v>13.2</v>
      </c>
      <c r="E41">
        <v>19.8</v>
      </c>
      <c r="F41">
        <v>0</v>
      </c>
      <c r="G41">
        <v>0</v>
      </c>
    </row>
    <row r="42" spans="1:7" ht="15" x14ac:dyDescent="0.25">
      <c r="A42" s="285" t="s">
        <v>93</v>
      </c>
      <c r="B42">
        <v>64.400000000000006</v>
      </c>
      <c r="C42">
        <v>133.6</v>
      </c>
      <c r="D42">
        <v>56.1</v>
      </c>
      <c r="E42">
        <v>72.8</v>
      </c>
      <c r="F42">
        <v>0</v>
      </c>
      <c r="G42">
        <v>0</v>
      </c>
    </row>
    <row r="43" spans="1:7" ht="15" x14ac:dyDescent="0.25">
      <c r="A43" s="285" t="s">
        <v>94</v>
      </c>
      <c r="B43">
        <v>4.5</v>
      </c>
      <c r="C43">
        <v>17.600000000000001</v>
      </c>
      <c r="D43">
        <v>0.5</v>
      </c>
      <c r="E43">
        <v>7.3</v>
      </c>
      <c r="F43">
        <v>0</v>
      </c>
      <c r="G43">
        <v>0</v>
      </c>
    </row>
    <row r="44" spans="1:7" ht="15" x14ac:dyDescent="0.25">
      <c r="A44" s="285" t="s">
        <v>95</v>
      </c>
      <c r="B44">
        <v>363</v>
      </c>
      <c r="C44">
        <v>388</v>
      </c>
      <c r="D44">
        <v>69</v>
      </c>
      <c r="E44">
        <v>207.5</v>
      </c>
      <c r="F44">
        <v>0</v>
      </c>
      <c r="G44">
        <v>0</v>
      </c>
    </row>
    <row r="45" spans="1:7" ht="15" x14ac:dyDescent="0.25">
      <c r="A45" s="285" t="s">
        <v>96</v>
      </c>
      <c r="B45">
        <v>18.5</v>
      </c>
      <c r="C45">
        <v>11.6</v>
      </c>
      <c r="D45">
        <v>5.7</v>
      </c>
      <c r="E45">
        <v>13.6</v>
      </c>
      <c r="F45">
        <v>0</v>
      </c>
      <c r="G45">
        <v>0</v>
      </c>
    </row>
    <row r="46" spans="1:7" ht="15" x14ac:dyDescent="0.25">
      <c r="A46" s="285" t="s">
        <v>98</v>
      </c>
      <c r="B46">
        <v>0.1</v>
      </c>
      <c r="C46">
        <v>59.1</v>
      </c>
      <c r="D46">
        <v>0.1</v>
      </c>
      <c r="E46">
        <v>53.8</v>
      </c>
      <c r="F46">
        <v>0</v>
      </c>
      <c r="G46">
        <v>0</v>
      </c>
    </row>
    <row r="47" spans="1:7" ht="15" x14ac:dyDescent="0.25">
      <c r="A47" s="285" t="s">
        <v>99</v>
      </c>
      <c r="B47">
        <v>2.4</v>
      </c>
      <c r="C47">
        <v>82.7</v>
      </c>
      <c r="D47">
        <v>0.4</v>
      </c>
      <c r="E47">
        <v>2.5</v>
      </c>
      <c r="F47">
        <v>0</v>
      </c>
      <c r="G47">
        <v>0</v>
      </c>
    </row>
    <row r="48" spans="1:7" ht="15" x14ac:dyDescent="0.25">
      <c r="A48" s="285" t="s">
        <v>100</v>
      </c>
      <c r="B48">
        <v>80.599999999999994</v>
      </c>
      <c r="C48">
        <v>358.4</v>
      </c>
      <c r="D48">
        <v>22.3</v>
      </c>
      <c r="E48">
        <v>146.6</v>
      </c>
      <c r="F48">
        <v>0</v>
      </c>
      <c r="G48">
        <v>0</v>
      </c>
    </row>
    <row r="49" spans="1:7" ht="15" x14ac:dyDescent="0.25">
      <c r="A49" s="285" t="s">
        <v>101</v>
      </c>
      <c r="B49">
        <v>112</v>
      </c>
      <c r="C49">
        <v>236</v>
      </c>
      <c r="D49">
        <v>39</v>
      </c>
      <c r="E49">
        <v>210.9</v>
      </c>
      <c r="F49">
        <v>0</v>
      </c>
      <c r="G49">
        <v>0</v>
      </c>
    </row>
    <row r="50" spans="1:7" ht="15" x14ac:dyDescent="0.25">
      <c r="A50" s="285" t="s">
        <v>66</v>
      </c>
    </row>
    <row r="51" spans="1:7" ht="15" x14ac:dyDescent="0.25">
      <c r="A51" s="285" t="s">
        <v>102</v>
      </c>
      <c r="B51">
        <v>738</v>
      </c>
      <c r="C51">
        <v>1103</v>
      </c>
      <c r="D51">
        <v>366.8</v>
      </c>
      <c r="E51">
        <v>441.5</v>
      </c>
      <c r="F51">
        <v>0</v>
      </c>
      <c r="G51">
        <v>0</v>
      </c>
    </row>
    <row r="52" spans="1:7" ht="15" x14ac:dyDescent="0.25">
      <c r="A52" s="285" t="s">
        <v>103</v>
      </c>
      <c r="B52">
        <v>0</v>
      </c>
      <c r="C52">
        <v>35</v>
      </c>
      <c r="D52">
        <v>0</v>
      </c>
      <c r="E52">
        <v>67.5</v>
      </c>
      <c r="F52">
        <v>0</v>
      </c>
      <c r="G52">
        <v>0</v>
      </c>
    </row>
    <row r="53" spans="1:7" ht="15" x14ac:dyDescent="0.25">
      <c r="A53" s="285" t="s">
        <v>104</v>
      </c>
      <c r="B53">
        <v>668</v>
      </c>
      <c r="C53">
        <v>972.5</v>
      </c>
      <c r="D53">
        <v>316.3</v>
      </c>
      <c r="E53">
        <v>343.1</v>
      </c>
      <c r="F53">
        <v>0</v>
      </c>
      <c r="G53">
        <v>0</v>
      </c>
    </row>
    <row r="54" spans="1:7" ht="15" x14ac:dyDescent="0.25">
      <c r="A54" s="285" t="s">
        <v>105</v>
      </c>
      <c r="B54">
        <v>10</v>
      </c>
      <c r="C54">
        <v>0</v>
      </c>
      <c r="D54">
        <v>0</v>
      </c>
      <c r="E54">
        <v>0</v>
      </c>
      <c r="F54">
        <v>0</v>
      </c>
      <c r="G54">
        <v>0</v>
      </c>
    </row>
    <row r="55" spans="1:7" ht="15" x14ac:dyDescent="0.25">
      <c r="A55" s="285" t="s">
        <v>258</v>
      </c>
      <c r="B55">
        <v>0</v>
      </c>
      <c r="C55">
        <v>0.4</v>
      </c>
      <c r="D55">
        <v>0.1</v>
      </c>
      <c r="E55">
        <v>0</v>
      </c>
      <c r="F55">
        <v>0</v>
      </c>
      <c r="G55">
        <v>0</v>
      </c>
    </row>
    <row r="56" spans="1:7" ht="15" x14ac:dyDescent="0.25">
      <c r="A56" s="285" t="s">
        <v>107</v>
      </c>
      <c r="B56">
        <v>60</v>
      </c>
      <c r="C56">
        <v>95</v>
      </c>
      <c r="D56">
        <v>50.5</v>
      </c>
      <c r="E56">
        <v>31</v>
      </c>
      <c r="F56">
        <v>0</v>
      </c>
      <c r="G56">
        <v>0</v>
      </c>
    </row>
    <row r="57" spans="1:7" ht="15" x14ac:dyDescent="0.25">
      <c r="A57" s="285" t="s">
        <v>66</v>
      </c>
    </row>
    <row r="58" spans="1:7" ht="15" x14ac:dyDescent="0.25">
      <c r="A58" s="285" t="s">
        <v>108</v>
      </c>
      <c r="B58">
        <v>1552.4</v>
      </c>
      <c r="C58">
        <v>2168.6999999999998</v>
      </c>
      <c r="D58">
        <v>938.9</v>
      </c>
      <c r="E58">
        <v>1023</v>
      </c>
      <c r="F58">
        <v>7.8</v>
      </c>
      <c r="G58">
        <v>0</v>
      </c>
    </row>
    <row r="59" spans="1:7" ht="15" x14ac:dyDescent="0.25">
      <c r="A59" s="285" t="s">
        <v>109</v>
      </c>
      <c r="B59">
        <v>4.2</v>
      </c>
      <c r="C59">
        <v>4</v>
      </c>
      <c r="D59">
        <v>3.5</v>
      </c>
      <c r="E59">
        <v>3.6</v>
      </c>
      <c r="F59">
        <v>0</v>
      </c>
      <c r="G59">
        <v>0</v>
      </c>
    </row>
    <row r="60" spans="1:7" ht="15" x14ac:dyDescent="0.25">
      <c r="A60" s="285" t="s">
        <v>110</v>
      </c>
      <c r="B60">
        <v>0</v>
      </c>
      <c r="C60">
        <v>30</v>
      </c>
      <c r="D60">
        <v>0</v>
      </c>
      <c r="E60">
        <v>0</v>
      </c>
      <c r="F60">
        <v>0</v>
      </c>
      <c r="G60">
        <v>0</v>
      </c>
    </row>
    <row r="61" spans="1:7" ht="15" x14ac:dyDescent="0.25">
      <c r="A61" s="285" t="s">
        <v>111</v>
      </c>
      <c r="B61">
        <v>15</v>
      </c>
      <c r="C61">
        <v>55.3</v>
      </c>
      <c r="D61">
        <v>59</v>
      </c>
      <c r="E61">
        <v>30.8</v>
      </c>
      <c r="F61">
        <v>0</v>
      </c>
      <c r="G61">
        <v>0</v>
      </c>
    </row>
    <row r="62" spans="1:7" ht="15" x14ac:dyDescent="0.25">
      <c r="A62" s="285" t="s">
        <v>112</v>
      </c>
      <c r="B62">
        <v>32.4</v>
      </c>
      <c r="C62">
        <v>85.2</v>
      </c>
      <c r="D62">
        <v>13.3</v>
      </c>
      <c r="E62">
        <v>46.5</v>
      </c>
      <c r="F62">
        <v>0</v>
      </c>
      <c r="G62">
        <v>0</v>
      </c>
    </row>
    <row r="63" spans="1:7" ht="15" x14ac:dyDescent="0.25">
      <c r="A63" s="285" t="s">
        <v>113</v>
      </c>
      <c r="B63">
        <v>46.2</v>
      </c>
      <c r="C63">
        <v>57.2</v>
      </c>
      <c r="D63">
        <v>32.6</v>
      </c>
      <c r="E63">
        <v>79.599999999999994</v>
      </c>
      <c r="F63">
        <v>0</v>
      </c>
      <c r="G63">
        <v>0</v>
      </c>
    </row>
    <row r="64" spans="1:7" ht="15" x14ac:dyDescent="0.25">
      <c r="A64" s="285" t="s">
        <v>114</v>
      </c>
      <c r="B64">
        <v>0</v>
      </c>
      <c r="C64">
        <v>0</v>
      </c>
      <c r="D64">
        <v>4</v>
      </c>
      <c r="E64">
        <v>7.2</v>
      </c>
      <c r="F64">
        <v>7.8</v>
      </c>
      <c r="G64">
        <v>0</v>
      </c>
    </row>
    <row r="65" spans="1:7" ht="15" x14ac:dyDescent="0.25">
      <c r="A65" s="285" t="s">
        <v>115</v>
      </c>
      <c r="B65">
        <v>0</v>
      </c>
      <c r="C65">
        <v>0</v>
      </c>
      <c r="D65">
        <v>6.1</v>
      </c>
      <c r="E65">
        <v>2.5</v>
      </c>
      <c r="F65">
        <v>0</v>
      </c>
      <c r="G65">
        <v>0</v>
      </c>
    </row>
    <row r="66" spans="1:7" ht="15" x14ac:dyDescent="0.25">
      <c r="A66" s="285" t="s">
        <v>116</v>
      </c>
      <c r="B66">
        <v>6.9</v>
      </c>
      <c r="C66">
        <v>4.4000000000000004</v>
      </c>
      <c r="D66">
        <v>0</v>
      </c>
      <c r="E66">
        <v>1.3</v>
      </c>
      <c r="F66">
        <v>0</v>
      </c>
      <c r="G66">
        <v>0</v>
      </c>
    </row>
    <row r="67" spans="1:7" ht="15" x14ac:dyDescent="0.25">
      <c r="A67" s="285" t="s">
        <v>117</v>
      </c>
      <c r="B67">
        <v>1409.4</v>
      </c>
      <c r="C67">
        <v>1901.6</v>
      </c>
      <c r="D67">
        <v>808.8</v>
      </c>
      <c r="E67">
        <v>799.4</v>
      </c>
      <c r="F67">
        <v>0</v>
      </c>
      <c r="G67">
        <v>0</v>
      </c>
    </row>
    <row r="68" spans="1:7" ht="15" x14ac:dyDescent="0.25">
      <c r="A68" s="285" t="s">
        <v>331</v>
      </c>
      <c r="B68">
        <v>0</v>
      </c>
      <c r="C68">
        <v>0.5</v>
      </c>
      <c r="D68">
        <v>0</v>
      </c>
      <c r="E68">
        <v>0</v>
      </c>
      <c r="F68">
        <v>0</v>
      </c>
      <c r="G68">
        <v>0</v>
      </c>
    </row>
    <row r="69" spans="1:7" ht="15" x14ac:dyDescent="0.25">
      <c r="A69" s="285" t="s">
        <v>118</v>
      </c>
      <c r="B69">
        <v>16.8</v>
      </c>
      <c r="C69">
        <v>15.5</v>
      </c>
      <c r="D69">
        <v>0</v>
      </c>
      <c r="E69">
        <v>0</v>
      </c>
      <c r="F69">
        <v>0</v>
      </c>
      <c r="G69">
        <v>0</v>
      </c>
    </row>
    <row r="70" spans="1:7" ht="15" x14ac:dyDescent="0.25">
      <c r="A70" s="285" t="s">
        <v>119</v>
      </c>
      <c r="B70">
        <v>0</v>
      </c>
      <c r="C70">
        <v>15</v>
      </c>
      <c r="D70">
        <v>0</v>
      </c>
      <c r="E70">
        <v>47.1</v>
      </c>
      <c r="F70">
        <v>0</v>
      </c>
      <c r="G70">
        <v>0</v>
      </c>
    </row>
    <row r="71" spans="1:7" ht="15" x14ac:dyDescent="0.25">
      <c r="A71" s="285" t="s">
        <v>121</v>
      </c>
      <c r="B71">
        <v>21.5</v>
      </c>
      <c r="C71">
        <v>0</v>
      </c>
      <c r="D71">
        <v>11.5</v>
      </c>
      <c r="E71">
        <v>5</v>
      </c>
      <c r="F71">
        <v>0</v>
      </c>
      <c r="G71">
        <v>0</v>
      </c>
    </row>
    <row r="72" spans="1:7" ht="15" x14ac:dyDescent="0.25">
      <c r="A72" s="285" t="s">
        <v>62</v>
      </c>
      <c r="B72" t="s">
        <v>63</v>
      </c>
      <c r="C72" t="s">
        <v>64</v>
      </c>
      <c r="D72" t="s">
        <v>63</v>
      </c>
      <c r="E72" t="s">
        <v>63</v>
      </c>
      <c r="F72" t="s">
        <v>63</v>
      </c>
      <c r="G72" t="s">
        <v>65</v>
      </c>
    </row>
    <row r="73" spans="1:7" ht="15" x14ac:dyDescent="0.25">
      <c r="A73" s="285" t="s">
        <v>122</v>
      </c>
      <c r="B73">
        <v>14705.1</v>
      </c>
      <c r="C73">
        <v>21350.3</v>
      </c>
      <c r="D73">
        <v>10892.7</v>
      </c>
      <c r="E73">
        <v>16578.599999999999</v>
      </c>
      <c r="F73">
        <v>7.8</v>
      </c>
      <c r="G73">
        <v>0</v>
      </c>
    </row>
    <row r="74" spans="1:7" ht="15" x14ac:dyDescent="0.25">
      <c r="A74" s="285" t="s">
        <v>123</v>
      </c>
      <c r="B74">
        <v>6717.6</v>
      </c>
      <c r="C74">
        <v>10502.9</v>
      </c>
      <c r="D74">
        <v>0</v>
      </c>
      <c r="E74">
        <v>0</v>
      </c>
      <c r="F74">
        <v>12</v>
      </c>
      <c r="G74">
        <v>0</v>
      </c>
    </row>
    <row r="75" spans="1:7" ht="15" x14ac:dyDescent="0.25">
      <c r="A75" s="285" t="s">
        <v>62</v>
      </c>
      <c r="B75" t="s">
        <v>63</v>
      </c>
      <c r="C75" t="s">
        <v>64</v>
      </c>
      <c r="D75" t="s">
        <v>63</v>
      </c>
      <c r="E75" t="s">
        <v>63</v>
      </c>
      <c r="F75" t="s">
        <v>63</v>
      </c>
      <c r="G75" t="s">
        <v>65</v>
      </c>
    </row>
    <row r="76" spans="1:7" ht="15" x14ac:dyDescent="0.25">
      <c r="A76" s="285" t="s">
        <v>124</v>
      </c>
      <c r="B76">
        <v>21422.7</v>
      </c>
      <c r="C76">
        <v>31853.200000000001</v>
      </c>
      <c r="D76">
        <v>10892.7</v>
      </c>
      <c r="E76">
        <v>16578.599999999999</v>
      </c>
      <c r="F76">
        <v>19.8</v>
      </c>
      <c r="G76">
        <v>0</v>
      </c>
    </row>
    <row r="77" spans="1:7" ht="15" x14ac:dyDescent="0.25">
      <c r="A77" s="285" t="s">
        <v>125</v>
      </c>
      <c r="B77" t="s">
        <v>42</v>
      </c>
      <c r="C77" t="s">
        <v>42</v>
      </c>
      <c r="D77">
        <v>66.400000000000006</v>
      </c>
      <c r="E77">
        <v>32.299999999999997</v>
      </c>
      <c r="F77" t="s">
        <v>42</v>
      </c>
      <c r="G77" t="s">
        <v>42</v>
      </c>
    </row>
    <row r="78" spans="1:7" ht="15" x14ac:dyDescent="0.25">
      <c r="A78" s="285" t="s">
        <v>126</v>
      </c>
      <c r="B78">
        <v>0</v>
      </c>
      <c r="C78">
        <v>126</v>
      </c>
      <c r="D78" t="s">
        <v>42</v>
      </c>
      <c r="E78" t="s">
        <v>42</v>
      </c>
      <c r="F78">
        <v>0</v>
      </c>
      <c r="G78">
        <v>0</v>
      </c>
    </row>
    <row r="79" spans="1:7" ht="15" x14ac:dyDescent="0.25">
      <c r="A79" s="285" t="s">
        <v>62</v>
      </c>
      <c r="B79" t="s">
        <v>63</v>
      </c>
      <c r="C79" t="s">
        <v>64</v>
      </c>
      <c r="D79" t="s">
        <v>63</v>
      </c>
      <c r="E79" t="s">
        <v>63</v>
      </c>
      <c r="F79" t="s">
        <v>63</v>
      </c>
      <c r="G79" t="s">
        <v>65</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C51D-AA03-4284-A661-EECC827D3765}">
  <dimension ref="A1:G78"/>
  <sheetViews>
    <sheetView topLeftCell="A10" workbookViewId="0">
      <selection activeCell="B7" sqref="B7"/>
    </sheetView>
  </sheetViews>
  <sheetFormatPr defaultRowHeight="13.2" x14ac:dyDescent="0.25"/>
  <cols>
    <col min="1" max="1" width="18.109375" customWidth="1"/>
    <col min="2" max="2" width="11.88671875" customWidth="1"/>
    <col min="3" max="3" width="12.44140625" customWidth="1"/>
    <col min="4" max="4" width="12.88671875" customWidth="1"/>
    <col min="5" max="5" width="14.6640625" customWidth="1"/>
    <col min="6" max="6" width="15.109375" customWidth="1"/>
    <col min="7" max="7" width="12.33203125" customWidth="1"/>
  </cols>
  <sheetData>
    <row r="1" spans="1:7" ht="15" x14ac:dyDescent="0.25">
      <c r="A1" s="285" t="s">
        <v>47</v>
      </c>
    </row>
    <row r="2" spans="1:7" ht="15" x14ac:dyDescent="0.25">
      <c r="A2" s="285" t="s">
        <v>48</v>
      </c>
    </row>
    <row r="3" spans="1:7" ht="15" x14ac:dyDescent="0.25">
      <c r="A3" s="285" t="s">
        <v>372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392.4</v>
      </c>
      <c r="C12">
        <v>196</v>
      </c>
      <c r="D12">
        <v>685.1</v>
      </c>
      <c r="E12">
        <v>947</v>
      </c>
      <c r="F12">
        <v>0</v>
      </c>
      <c r="G12">
        <v>0</v>
      </c>
    </row>
    <row r="13" spans="1:7" ht="15" x14ac:dyDescent="0.25">
      <c r="A13" s="285" t="s">
        <v>253</v>
      </c>
      <c r="B13">
        <v>0</v>
      </c>
      <c r="C13">
        <v>0</v>
      </c>
      <c r="D13">
        <v>1.3</v>
      </c>
      <c r="E13">
        <v>0</v>
      </c>
      <c r="F13">
        <v>0</v>
      </c>
      <c r="G13">
        <v>0</v>
      </c>
    </row>
    <row r="14" spans="1:7" ht="15" x14ac:dyDescent="0.25">
      <c r="A14" s="285" t="s">
        <v>254</v>
      </c>
      <c r="B14">
        <v>0</v>
      </c>
      <c r="C14">
        <v>0</v>
      </c>
      <c r="D14">
        <v>0</v>
      </c>
      <c r="E14">
        <v>63.4</v>
      </c>
      <c r="F14">
        <v>0</v>
      </c>
      <c r="G14">
        <v>0</v>
      </c>
    </row>
    <row r="15" spans="1:7" ht="15" x14ac:dyDescent="0.25">
      <c r="A15" s="285" t="s">
        <v>68</v>
      </c>
      <c r="B15">
        <v>0</v>
      </c>
      <c r="C15">
        <v>0</v>
      </c>
      <c r="D15">
        <v>86.3</v>
      </c>
      <c r="E15">
        <v>227</v>
      </c>
      <c r="F15">
        <v>0</v>
      </c>
      <c r="G15">
        <v>0</v>
      </c>
    </row>
    <row r="16" spans="1:7" ht="15" x14ac:dyDescent="0.25">
      <c r="A16" s="285" t="s">
        <v>69</v>
      </c>
      <c r="B16">
        <v>0</v>
      </c>
      <c r="C16">
        <v>27.5</v>
      </c>
      <c r="D16">
        <v>22</v>
      </c>
      <c r="E16">
        <v>17.5</v>
      </c>
      <c r="F16">
        <v>0</v>
      </c>
      <c r="G16">
        <v>0</v>
      </c>
    </row>
    <row r="17" spans="1:7" ht="15" x14ac:dyDescent="0.25">
      <c r="A17" s="285" t="s">
        <v>255</v>
      </c>
      <c r="B17">
        <v>0</v>
      </c>
      <c r="C17">
        <v>12.5</v>
      </c>
      <c r="D17">
        <v>0</v>
      </c>
      <c r="E17">
        <v>0</v>
      </c>
      <c r="F17">
        <v>0</v>
      </c>
      <c r="G17">
        <v>0</v>
      </c>
    </row>
    <row r="18" spans="1:7" ht="15" x14ac:dyDescent="0.25">
      <c r="A18" s="285" t="s">
        <v>70</v>
      </c>
      <c r="B18">
        <v>0</v>
      </c>
      <c r="C18">
        <v>0</v>
      </c>
      <c r="D18">
        <v>39.299999999999997</v>
      </c>
      <c r="E18">
        <v>56.1</v>
      </c>
      <c r="F18">
        <v>0</v>
      </c>
      <c r="G18">
        <v>0</v>
      </c>
    </row>
    <row r="19" spans="1:7" ht="15" x14ac:dyDescent="0.25">
      <c r="A19" s="285" t="s">
        <v>71</v>
      </c>
      <c r="B19">
        <v>263.39999999999998</v>
      </c>
      <c r="C19">
        <v>61</v>
      </c>
      <c r="D19">
        <v>430.8</v>
      </c>
      <c r="E19">
        <v>164.3</v>
      </c>
      <c r="F19">
        <v>0</v>
      </c>
      <c r="G19">
        <v>0</v>
      </c>
    </row>
    <row r="20" spans="1:7" ht="15" x14ac:dyDescent="0.25">
      <c r="A20" s="285" t="s">
        <v>72</v>
      </c>
      <c r="B20">
        <v>69</v>
      </c>
      <c r="C20">
        <v>95</v>
      </c>
      <c r="D20">
        <v>0</v>
      </c>
      <c r="E20">
        <v>81.3</v>
      </c>
      <c r="F20">
        <v>0</v>
      </c>
      <c r="G20">
        <v>0</v>
      </c>
    </row>
    <row r="21" spans="1:7" ht="15" x14ac:dyDescent="0.25">
      <c r="A21" s="285" t="s">
        <v>73</v>
      </c>
      <c r="B21">
        <v>60</v>
      </c>
      <c r="C21">
        <v>0</v>
      </c>
      <c r="D21">
        <v>105.4</v>
      </c>
      <c r="E21">
        <v>233.5</v>
      </c>
      <c r="F21">
        <v>0</v>
      </c>
      <c r="G21">
        <v>0</v>
      </c>
    </row>
    <row r="22" spans="1:7" ht="15" x14ac:dyDescent="0.25">
      <c r="A22" s="285" t="s">
        <v>74</v>
      </c>
      <c r="B22">
        <v>0</v>
      </c>
      <c r="C22">
        <v>0</v>
      </c>
      <c r="D22">
        <v>0</v>
      </c>
      <c r="E22">
        <v>103.9</v>
      </c>
      <c r="F22">
        <v>0</v>
      </c>
      <c r="G22">
        <v>0</v>
      </c>
    </row>
    <row r="23" spans="1:7" ht="15" x14ac:dyDescent="0.25">
      <c r="A23" s="285" t="s">
        <v>66</v>
      </c>
    </row>
    <row r="24" spans="1:7" ht="15" x14ac:dyDescent="0.25">
      <c r="A24" s="285" t="s">
        <v>75</v>
      </c>
      <c r="B24">
        <v>110.3</v>
      </c>
      <c r="C24">
        <v>0</v>
      </c>
      <c r="D24">
        <v>66</v>
      </c>
      <c r="E24">
        <v>0</v>
      </c>
      <c r="F24">
        <v>0</v>
      </c>
      <c r="G24">
        <v>0</v>
      </c>
    </row>
    <row r="25" spans="1:7" ht="15" x14ac:dyDescent="0.25">
      <c r="A25" s="285" t="s">
        <v>77</v>
      </c>
      <c r="B25">
        <v>110.3</v>
      </c>
      <c r="C25">
        <v>0</v>
      </c>
      <c r="D25">
        <v>66</v>
      </c>
      <c r="E25">
        <v>0</v>
      </c>
      <c r="F25">
        <v>0</v>
      </c>
      <c r="G25">
        <v>0</v>
      </c>
    </row>
    <row r="26" spans="1:7" ht="15" x14ac:dyDescent="0.25">
      <c r="A26" s="285" t="s">
        <v>66</v>
      </c>
    </row>
    <row r="27" spans="1:7" ht="15" x14ac:dyDescent="0.25">
      <c r="A27" s="285" t="s">
        <v>78</v>
      </c>
      <c r="B27">
        <v>395.8</v>
      </c>
      <c r="C27">
        <v>495.7</v>
      </c>
      <c r="D27">
        <v>331.7</v>
      </c>
      <c r="E27">
        <v>248.3</v>
      </c>
      <c r="F27">
        <v>0</v>
      </c>
      <c r="G27">
        <v>0</v>
      </c>
    </row>
    <row r="28" spans="1:7" ht="15" x14ac:dyDescent="0.25">
      <c r="A28" s="285" t="s">
        <v>66</v>
      </c>
    </row>
    <row r="29" spans="1:7" ht="15" x14ac:dyDescent="0.25">
      <c r="A29" s="285" t="s">
        <v>79</v>
      </c>
      <c r="B29">
        <v>652.5</v>
      </c>
      <c r="C29">
        <v>785</v>
      </c>
      <c r="D29">
        <v>130.30000000000001</v>
      </c>
      <c r="E29">
        <v>199.1</v>
      </c>
      <c r="F29">
        <v>0</v>
      </c>
      <c r="G29">
        <v>0</v>
      </c>
    </row>
    <row r="30" spans="1:7" ht="15" x14ac:dyDescent="0.25">
      <c r="A30" s="285" t="s">
        <v>66</v>
      </c>
    </row>
    <row r="31" spans="1:7" ht="15" x14ac:dyDescent="0.25">
      <c r="A31" s="285" t="s">
        <v>80</v>
      </c>
      <c r="B31">
        <v>10534.3</v>
      </c>
      <c r="C31">
        <v>15814.2</v>
      </c>
      <c r="D31">
        <v>5510.6</v>
      </c>
      <c r="E31">
        <v>10181.9</v>
      </c>
      <c r="F31">
        <v>0</v>
      </c>
      <c r="G31">
        <v>0</v>
      </c>
    </row>
    <row r="32" spans="1:7" ht="15" x14ac:dyDescent="0.25">
      <c r="A32" s="285" t="s">
        <v>66</v>
      </c>
    </row>
    <row r="33" spans="1:7" ht="15" x14ac:dyDescent="0.25">
      <c r="A33" s="285" t="s">
        <v>81</v>
      </c>
      <c r="B33">
        <v>1040</v>
      </c>
      <c r="C33">
        <v>2095.6</v>
      </c>
      <c r="D33">
        <v>500.2</v>
      </c>
      <c r="E33">
        <v>1159.5999999999999</v>
      </c>
      <c r="F33">
        <v>0</v>
      </c>
      <c r="G33">
        <v>0</v>
      </c>
    </row>
    <row r="34" spans="1:7" ht="15" x14ac:dyDescent="0.25">
      <c r="A34" s="285" t="s">
        <v>83</v>
      </c>
      <c r="B34">
        <v>225</v>
      </c>
      <c r="C34">
        <v>228</v>
      </c>
      <c r="D34">
        <v>115.2</v>
      </c>
      <c r="E34">
        <v>52</v>
      </c>
      <c r="F34">
        <v>0</v>
      </c>
      <c r="G34">
        <v>0</v>
      </c>
    </row>
    <row r="35" spans="1:7" ht="15" x14ac:dyDescent="0.25">
      <c r="A35" s="285" t="s">
        <v>85</v>
      </c>
      <c r="B35">
        <v>0</v>
      </c>
      <c r="C35">
        <v>2.7</v>
      </c>
      <c r="D35">
        <v>0</v>
      </c>
      <c r="E35">
        <v>0.5</v>
      </c>
      <c r="F35">
        <v>0</v>
      </c>
      <c r="G35">
        <v>0</v>
      </c>
    </row>
    <row r="36" spans="1:7" ht="15" x14ac:dyDescent="0.25">
      <c r="A36" s="285" t="s">
        <v>86</v>
      </c>
      <c r="B36">
        <v>0.3</v>
      </c>
      <c r="C36">
        <v>0</v>
      </c>
      <c r="D36">
        <v>0.2</v>
      </c>
      <c r="E36">
        <v>0.5</v>
      </c>
      <c r="F36">
        <v>0</v>
      </c>
      <c r="G36">
        <v>0</v>
      </c>
    </row>
    <row r="37" spans="1:7" ht="15" x14ac:dyDescent="0.25">
      <c r="A37" s="285" t="s">
        <v>87</v>
      </c>
      <c r="B37">
        <v>0.4</v>
      </c>
      <c r="C37">
        <v>0.2</v>
      </c>
      <c r="D37">
        <v>0</v>
      </c>
      <c r="E37">
        <v>1.1000000000000001</v>
      </c>
      <c r="F37">
        <v>0</v>
      </c>
      <c r="G37">
        <v>0</v>
      </c>
    </row>
    <row r="38" spans="1:7" ht="15" x14ac:dyDescent="0.25">
      <c r="A38" s="285" t="s">
        <v>88</v>
      </c>
      <c r="B38">
        <v>156.1</v>
      </c>
      <c r="C38">
        <v>392.6</v>
      </c>
      <c r="D38">
        <v>210.9</v>
      </c>
      <c r="E38">
        <v>334.2</v>
      </c>
      <c r="F38">
        <v>0</v>
      </c>
      <c r="G38">
        <v>0</v>
      </c>
    </row>
    <row r="39" spans="1:7" ht="15" x14ac:dyDescent="0.25">
      <c r="A39" s="285" t="s">
        <v>90</v>
      </c>
      <c r="B39">
        <v>0</v>
      </c>
      <c r="C39">
        <v>27.5</v>
      </c>
      <c r="D39">
        <v>0</v>
      </c>
      <c r="E39">
        <v>17.5</v>
      </c>
      <c r="F39">
        <v>0</v>
      </c>
      <c r="G39">
        <v>0</v>
      </c>
    </row>
    <row r="40" spans="1:7" ht="15" x14ac:dyDescent="0.25">
      <c r="A40" s="285" t="s">
        <v>91</v>
      </c>
      <c r="B40">
        <v>35.1</v>
      </c>
      <c r="C40">
        <v>107.5</v>
      </c>
      <c r="D40">
        <v>4.3</v>
      </c>
      <c r="E40">
        <v>120.3</v>
      </c>
      <c r="F40">
        <v>0</v>
      </c>
      <c r="G40">
        <v>0</v>
      </c>
    </row>
    <row r="41" spans="1:7" ht="15" x14ac:dyDescent="0.25">
      <c r="A41" s="285" t="s">
        <v>92</v>
      </c>
      <c r="B41">
        <v>0</v>
      </c>
      <c r="C41">
        <v>0</v>
      </c>
      <c r="D41">
        <v>13.2</v>
      </c>
      <c r="E41">
        <v>19.8</v>
      </c>
      <c r="F41">
        <v>0</v>
      </c>
      <c r="G41">
        <v>0</v>
      </c>
    </row>
    <row r="42" spans="1:7" ht="15" x14ac:dyDescent="0.25">
      <c r="A42" s="285" t="s">
        <v>93</v>
      </c>
      <c r="B42">
        <v>70.3</v>
      </c>
      <c r="C42">
        <v>138.9</v>
      </c>
      <c r="D42">
        <v>31.1</v>
      </c>
      <c r="E42">
        <v>62.3</v>
      </c>
      <c r="F42">
        <v>0</v>
      </c>
      <c r="G42">
        <v>0</v>
      </c>
    </row>
    <row r="43" spans="1:7" ht="15" x14ac:dyDescent="0.25">
      <c r="A43" s="285" t="s">
        <v>94</v>
      </c>
      <c r="B43">
        <v>4.5999999999999996</v>
      </c>
      <c r="C43">
        <v>16.600000000000001</v>
      </c>
      <c r="D43">
        <v>0.5</v>
      </c>
      <c r="E43">
        <v>6.4</v>
      </c>
      <c r="F43">
        <v>0</v>
      </c>
      <c r="G43">
        <v>0</v>
      </c>
    </row>
    <row r="44" spans="1:7" ht="15" x14ac:dyDescent="0.25">
      <c r="A44" s="285" t="s">
        <v>95</v>
      </c>
      <c r="B44">
        <v>363</v>
      </c>
      <c r="C44">
        <v>458</v>
      </c>
      <c r="D44">
        <v>69</v>
      </c>
      <c r="E44">
        <v>138.9</v>
      </c>
      <c r="F44">
        <v>0</v>
      </c>
      <c r="G44">
        <v>0</v>
      </c>
    </row>
    <row r="45" spans="1:7" ht="15" x14ac:dyDescent="0.25">
      <c r="A45" s="285" t="s">
        <v>96</v>
      </c>
      <c r="B45">
        <v>17</v>
      </c>
      <c r="C45">
        <v>5.8</v>
      </c>
      <c r="D45">
        <v>4.9000000000000004</v>
      </c>
      <c r="E45">
        <v>12.8</v>
      </c>
      <c r="F45">
        <v>0</v>
      </c>
      <c r="G45">
        <v>0</v>
      </c>
    </row>
    <row r="46" spans="1:7" ht="15" x14ac:dyDescent="0.25">
      <c r="A46" s="285" t="s">
        <v>98</v>
      </c>
      <c r="B46">
        <v>0.1</v>
      </c>
      <c r="C46">
        <v>59.1</v>
      </c>
      <c r="D46">
        <v>0.1</v>
      </c>
      <c r="E46">
        <v>53.8</v>
      </c>
      <c r="F46">
        <v>0</v>
      </c>
      <c r="G46">
        <v>0</v>
      </c>
    </row>
    <row r="47" spans="1:7" ht="15" x14ac:dyDescent="0.25">
      <c r="A47" s="285" t="s">
        <v>99</v>
      </c>
      <c r="B47">
        <v>2.5</v>
      </c>
      <c r="C47">
        <v>85.2</v>
      </c>
      <c r="D47">
        <v>0.3</v>
      </c>
      <c r="E47">
        <v>0</v>
      </c>
      <c r="F47">
        <v>0</v>
      </c>
      <c r="G47">
        <v>0</v>
      </c>
    </row>
    <row r="48" spans="1:7" ht="15" x14ac:dyDescent="0.25">
      <c r="A48" s="285" t="s">
        <v>100</v>
      </c>
      <c r="B48">
        <v>63.2</v>
      </c>
      <c r="C48">
        <v>344.2</v>
      </c>
      <c r="D48">
        <v>18.2</v>
      </c>
      <c r="E48">
        <v>137.4</v>
      </c>
      <c r="F48">
        <v>0</v>
      </c>
      <c r="G48">
        <v>0</v>
      </c>
    </row>
    <row r="49" spans="1:7" ht="15" x14ac:dyDescent="0.25">
      <c r="A49" s="285" t="s">
        <v>101</v>
      </c>
      <c r="B49">
        <v>102.6</v>
      </c>
      <c r="C49">
        <v>229.3</v>
      </c>
      <c r="D49">
        <v>32.5</v>
      </c>
      <c r="E49">
        <v>202.1</v>
      </c>
      <c r="F49">
        <v>0</v>
      </c>
      <c r="G49">
        <v>0</v>
      </c>
    </row>
    <row r="50" spans="1:7" ht="15" x14ac:dyDescent="0.25">
      <c r="A50" s="285" t="s">
        <v>66</v>
      </c>
    </row>
    <row r="51" spans="1:7" ht="15" x14ac:dyDescent="0.25">
      <c r="A51" s="285" t="s">
        <v>102</v>
      </c>
      <c r="B51">
        <v>654.6</v>
      </c>
      <c r="C51">
        <v>858</v>
      </c>
      <c r="D51">
        <v>260.39999999999998</v>
      </c>
      <c r="E51">
        <v>396.7</v>
      </c>
      <c r="F51">
        <v>0</v>
      </c>
      <c r="G51">
        <v>0</v>
      </c>
    </row>
    <row r="52" spans="1:7" ht="15" x14ac:dyDescent="0.25">
      <c r="A52" s="285" t="s">
        <v>103</v>
      </c>
      <c r="B52">
        <v>0</v>
      </c>
      <c r="C52">
        <v>35</v>
      </c>
      <c r="D52">
        <v>0</v>
      </c>
      <c r="E52">
        <v>67.5</v>
      </c>
      <c r="F52">
        <v>0</v>
      </c>
      <c r="G52">
        <v>0</v>
      </c>
    </row>
    <row r="53" spans="1:7" ht="15" x14ac:dyDescent="0.25">
      <c r="A53" s="285" t="s">
        <v>104</v>
      </c>
      <c r="B53">
        <v>614.6</v>
      </c>
      <c r="C53">
        <v>702.5</v>
      </c>
      <c r="D53">
        <v>229.1</v>
      </c>
      <c r="E53">
        <v>329.2</v>
      </c>
      <c r="F53">
        <v>0</v>
      </c>
      <c r="G53">
        <v>0</v>
      </c>
    </row>
    <row r="54" spans="1:7" ht="15" x14ac:dyDescent="0.25">
      <c r="A54" s="285" t="s">
        <v>105</v>
      </c>
      <c r="B54">
        <v>10</v>
      </c>
      <c r="C54">
        <v>0</v>
      </c>
      <c r="D54">
        <v>0</v>
      </c>
      <c r="E54">
        <v>0</v>
      </c>
      <c r="F54">
        <v>0</v>
      </c>
      <c r="G54">
        <v>0</v>
      </c>
    </row>
    <row r="55" spans="1:7" ht="15" x14ac:dyDescent="0.25">
      <c r="A55" s="285" t="s">
        <v>258</v>
      </c>
      <c r="B55">
        <v>0</v>
      </c>
      <c r="C55">
        <v>0.4</v>
      </c>
      <c r="D55">
        <v>0.1</v>
      </c>
      <c r="E55">
        <v>0</v>
      </c>
      <c r="F55">
        <v>0</v>
      </c>
      <c r="G55">
        <v>0</v>
      </c>
    </row>
    <row r="56" spans="1:7" ht="15" x14ac:dyDescent="0.25">
      <c r="A56" s="285" t="s">
        <v>107</v>
      </c>
      <c r="B56">
        <v>30</v>
      </c>
      <c r="C56">
        <v>120</v>
      </c>
      <c r="D56">
        <v>31.2</v>
      </c>
      <c r="E56">
        <v>0</v>
      </c>
      <c r="F56">
        <v>0</v>
      </c>
      <c r="G56">
        <v>0</v>
      </c>
    </row>
    <row r="57" spans="1:7" ht="15" x14ac:dyDescent="0.25">
      <c r="A57" s="285" t="s">
        <v>66</v>
      </c>
    </row>
    <row r="58" spans="1:7" ht="15" x14ac:dyDescent="0.25">
      <c r="A58" s="285" t="s">
        <v>108</v>
      </c>
      <c r="B58">
        <v>1574.2</v>
      </c>
      <c r="C58">
        <v>2076.6</v>
      </c>
      <c r="D58">
        <v>758.1</v>
      </c>
      <c r="E58">
        <v>917.9</v>
      </c>
      <c r="F58">
        <v>7.8</v>
      </c>
      <c r="G58">
        <v>0</v>
      </c>
    </row>
    <row r="59" spans="1:7" ht="15" x14ac:dyDescent="0.25">
      <c r="A59" s="285" t="s">
        <v>109</v>
      </c>
      <c r="B59">
        <v>4.2</v>
      </c>
      <c r="C59">
        <v>0</v>
      </c>
      <c r="D59">
        <v>3.5</v>
      </c>
      <c r="E59">
        <v>3.6</v>
      </c>
      <c r="F59">
        <v>0</v>
      </c>
      <c r="G59">
        <v>0</v>
      </c>
    </row>
    <row r="60" spans="1:7" ht="15" x14ac:dyDescent="0.25">
      <c r="A60" s="285" t="s">
        <v>111</v>
      </c>
      <c r="B60">
        <v>15</v>
      </c>
      <c r="C60">
        <v>55.3</v>
      </c>
      <c r="D60">
        <v>59</v>
      </c>
      <c r="E60">
        <v>30.8</v>
      </c>
      <c r="F60">
        <v>0</v>
      </c>
      <c r="G60">
        <v>0</v>
      </c>
    </row>
    <row r="61" spans="1:7" ht="15" x14ac:dyDescent="0.25">
      <c r="A61" s="285" t="s">
        <v>112</v>
      </c>
      <c r="B61">
        <v>32.5</v>
      </c>
      <c r="C61">
        <v>15.6</v>
      </c>
      <c r="D61">
        <v>11.7</v>
      </c>
      <c r="E61">
        <v>44.7</v>
      </c>
      <c r="F61">
        <v>0</v>
      </c>
      <c r="G61">
        <v>0</v>
      </c>
    </row>
    <row r="62" spans="1:7" ht="15" x14ac:dyDescent="0.25">
      <c r="A62" s="285" t="s">
        <v>113</v>
      </c>
      <c r="B62">
        <v>46.2</v>
      </c>
      <c r="C62">
        <v>69.2</v>
      </c>
      <c r="D62">
        <v>32.6</v>
      </c>
      <c r="E62">
        <v>68.599999999999994</v>
      </c>
      <c r="F62">
        <v>0</v>
      </c>
      <c r="G62">
        <v>0</v>
      </c>
    </row>
    <row r="63" spans="1:7" ht="15" x14ac:dyDescent="0.25">
      <c r="A63" s="285" t="s">
        <v>114</v>
      </c>
      <c r="B63">
        <v>0</v>
      </c>
      <c r="C63">
        <v>0</v>
      </c>
      <c r="D63">
        <v>4</v>
      </c>
      <c r="E63">
        <v>7.2</v>
      </c>
      <c r="F63">
        <v>7.8</v>
      </c>
      <c r="G63">
        <v>0</v>
      </c>
    </row>
    <row r="64" spans="1:7" ht="15" x14ac:dyDescent="0.25">
      <c r="A64" s="285" t="s">
        <v>115</v>
      </c>
      <c r="B64">
        <v>0</v>
      </c>
      <c r="C64">
        <v>0</v>
      </c>
      <c r="D64">
        <v>6.1</v>
      </c>
      <c r="E64">
        <v>2.5</v>
      </c>
      <c r="F64">
        <v>0</v>
      </c>
      <c r="G64">
        <v>0</v>
      </c>
    </row>
    <row r="65" spans="1:7" ht="15" x14ac:dyDescent="0.25">
      <c r="A65" s="285" t="s">
        <v>116</v>
      </c>
      <c r="B65">
        <v>6.9</v>
      </c>
      <c r="C65">
        <v>4.4000000000000004</v>
      </c>
      <c r="D65">
        <v>0</v>
      </c>
      <c r="E65">
        <v>1.3</v>
      </c>
      <c r="F65">
        <v>0</v>
      </c>
      <c r="G65">
        <v>0</v>
      </c>
    </row>
    <row r="66" spans="1:7" ht="15" x14ac:dyDescent="0.25">
      <c r="A66" s="285" t="s">
        <v>117</v>
      </c>
      <c r="B66">
        <v>1430.7</v>
      </c>
      <c r="C66">
        <v>1896.1</v>
      </c>
      <c r="D66">
        <v>630.20000000000005</v>
      </c>
      <c r="E66">
        <v>712.2</v>
      </c>
      <c r="F66">
        <v>0</v>
      </c>
      <c r="G66">
        <v>0</v>
      </c>
    </row>
    <row r="67" spans="1:7" ht="15" x14ac:dyDescent="0.25">
      <c r="A67" s="285" t="s">
        <v>331</v>
      </c>
      <c r="B67">
        <v>0</v>
      </c>
      <c r="C67">
        <v>0.5</v>
      </c>
      <c r="D67">
        <v>0</v>
      </c>
      <c r="E67">
        <v>0</v>
      </c>
      <c r="F67">
        <v>0</v>
      </c>
      <c r="G67">
        <v>0</v>
      </c>
    </row>
    <row r="68" spans="1:7" ht="15" x14ac:dyDescent="0.25">
      <c r="A68" s="285" t="s">
        <v>118</v>
      </c>
      <c r="B68">
        <v>16.8</v>
      </c>
      <c r="C68">
        <v>15.5</v>
      </c>
      <c r="D68">
        <v>0</v>
      </c>
      <c r="E68">
        <v>0</v>
      </c>
      <c r="F68">
        <v>0</v>
      </c>
      <c r="G68">
        <v>0</v>
      </c>
    </row>
    <row r="69" spans="1:7" ht="15" x14ac:dyDescent="0.25">
      <c r="A69" s="285" t="s">
        <v>119</v>
      </c>
      <c r="B69">
        <v>0</v>
      </c>
      <c r="C69">
        <v>15</v>
      </c>
      <c r="D69">
        <v>0</v>
      </c>
      <c r="E69">
        <v>47.1</v>
      </c>
      <c r="F69">
        <v>0</v>
      </c>
      <c r="G69">
        <v>0</v>
      </c>
    </row>
    <row r="70" spans="1:7" ht="15" x14ac:dyDescent="0.25">
      <c r="A70" s="285" t="s">
        <v>121</v>
      </c>
      <c r="B70">
        <v>22</v>
      </c>
      <c r="C70">
        <v>5</v>
      </c>
      <c r="D70">
        <v>11</v>
      </c>
      <c r="E70">
        <v>0</v>
      </c>
      <c r="F70">
        <v>0</v>
      </c>
      <c r="G70">
        <v>0</v>
      </c>
    </row>
    <row r="71" spans="1:7" ht="15" x14ac:dyDescent="0.25">
      <c r="A71" s="285" t="s">
        <v>62</v>
      </c>
      <c r="B71" t="s">
        <v>63</v>
      </c>
      <c r="C71" t="s">
        <v>64</v>
      </c>
      <c r="D71" t="s">
        <v>63</v>
      </c>
      <c r="E71" t="s">
        <v>63</v>
      </c>
      <c r="F71" t="s">
        <v>63</v>
      </c>
      <c r="G71" t="s">
        <v>65</v>
      </c>
    </row>
    <row r="72" spans="1:7" ht="15" x14ac:dyDescent="0.25">
      <c r="A72" s="285" t="s">
        <v>122</v>
      </c>
      <c r="B72">
        <v>15354</v>
      </c>
      <c r="C72">
        <v>22321</v>
      </c>
      <c r="D72">
        <v>8242.2999999999993</v>
      </c>
      <c r="E72">
        <v>14050.5</v>
      </c>
      <c r="F72">
        <v>7.8</v>
      </c>
      <c r="G72">
        <v>0</v>
      </c>
    </row>
    <row r="73" spans="1:7" ht="15" x14ac:dyDescent="0.25">
      <c r="A73" s="285" t="s">
        <v>123</v>
      </c>
      <c r="B73">
        <v>6855.2</v>
      </c>
      <c r="C73">
        <v>10529.9</v>
      </c>
      <c r="D73">
        <v>0</v>
      </c>
      <c r="E73">
        <v>0</v>
      </c>
      <c r="F73">
        <v>12</v>
      </c>
      <c r="G73">
        <v>0</v>
      </c>
    </row>
    <row r="74" spans="1:7" ht="15" x14ac:dyDescent="0.25">
      <c r="A74" s="285" t="s">
        <v>62</v>
      </c>
      <c r="B74" t="s">
        <v>63</v>
      </c>
      <c r="C74" t="s">
        <v>64</v>
      </c>
      <c r="D74" t="s">
        <v>63</v>
      </c>
      <c r="E74" t="s">
        <v>63</v>
      </c>
      <c r="F74" t="s">
        <v>63</v>
      </c>
      <c r="G74" t="s">
        <v>65</v>
      </c>
    </row>
    <row r="75" spans="1:7" ht="15" x14ac:dyDescent="0.25">
      <c r="A75" s="285" t="s">
        <v>124</v>
      </c>
      <c r="B75">
        <v>22209.200000000001</v>
      </c>
      <c r="C75">
        <v>32850.800000000003</v>
      </c>
      <c r="D75">
        <v>8242.2999999999993</v>
      </c>
      <c r="E75">
        <v>14050.5</v>
      </c>
      <c r="F75">
        <v>19.8</v>
      </c>
      <c r="G75">
        <v>0</v>
      </c>
    </row>
    <row r="76" spans="1:7" ht="15" x14ac:dyDescent="0.25">
      <c r="A76" s="285" t="s">
        <v>125</v>
      </c>
      <c r="B76" t="s">
        <v>42</v>
      </c>
      <c r="C76" t="s">
        <v>42</v>
      </c>
      <c r="D76">
        <v>36.6</v>
      </c>
      <c r="E76">
        <v>32.299999999999997</v>
      </c>
      <c r="F76" t="s">
        <v>42</v>
      </c>
      <c r="G76" t="s">
        <v>42</v>
      </c>
    </row>
    <row r="77" spans="1:7" ht="15" x14ac:dyDescent="0.25">
      <c r="A77" s="285" t="s">
        <v>126</v>
      </c>
      <c r="B77">
        <v>0</v>
      </c>
      <c r="C77">
        <v>126</v>
      </c>
      <c r="D77" t="s">
        <v>42</v>
      </c>
      <c r="E77" t="s">
        <v>42</v>
      </c>
      <c r="F77">
        <v>0</v>
      </c>
      <c r="G77">
        <v>0</v>
      </c>
    </row>
    <row r="78" spans="1:7" ht="15" x14ac:dyDescent="0.35">
      <c r="A78" s="53" t="s">
        <v>62</v>
      </c>
      <c r="B78" t="s">
        <v>63</v>
      </c>
      <c r="C78" t="s">
        <v>64</v>
      </c>
      <c r="D78" t="s">
        <v>63</v>
      </c>
      <c r="E78" t="s">
        <v>63</v>
      </c>
      <c r="F78" t="s">
        <v>63</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10C6-76A3-4735-801F-A66C4C50A3D4}">
  <dimension ref="A1:G77"/>
  <sheetViews>
    <sheetView topLeftCell="A7" workbookViewId="0">
      <selection activeCell="B7" sqref="B7"/>
    </sheetView>
  </sheetViews>
  <sheetFormatPr defaultRowHeight="13.2" x14ac:dyDescent="0.25"/>
  <cols>
    <col min="1" max="1" width="24.33203125" customWidth="1"/>
    <col min="3" max="3" width="17.33203125" customWidth="1"/>
    <col min="5" max="5" width="15.33203125" customWidth="1"/>
    <col min="6" max="6" width="12.6640625" customWidth="1"/>
  </cols>
  <sheetData>
    <row r="1" spans="1:7" ht="15" x14ac:dyDescent="0.25">
      <c r="A1" s="285" t="s">
        <v>47</v>
      </c>
    </row>
    <row r="2" spans="1:7" ht="15" x14ac:dyDescent="0.25">
      <c r="A2" s="285" t="s">
        <v>48</v>
      </c>
    </row>
    <row r="3" spans="1:7" ht="15" x14ac:dyDescent="0.25">
      <c r="A3" s="285" t="s">
        <v>373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376</v>
      </c>
      <c r="C12">
        <v>256</v>
      </c>
      <c r="D12">
        <v>549.29999999999995</v>
      </c>
      <c r="E12">
        <v>788.6</v>
      </c>
      <c r="F12">
        <v>0</v>
      </c>
      <c r="G12">
        <v>0</v>
      </c>
    </row>
    <row r="13" spans="1:7" ht="15" x14ac:dyDescent="0.25">
      <c r="A13" s="285" t="s">
        <v>253</v>
      </c>
      <c r="B13">
        <v>0</v>
      </c>
      <c r="C13">
        <v>0</v>
      </c>
      <c r="D13">
        <v>0.9</v>
      </c>
      <c r="E13">
        <v>0</v>
      </c>
      <c r="F13">
        <v>0</v>
      </c>
      <c r="G13">
        <v>0</v>
      </c>
    </row>
    <row r="14" spans="1:7" ht="15" x14ac:dyDescent="0.25">
      <c r="A14" s="285" t="s">
        <v>254</v>
      </c>
      <c r="B14">
        <v>0</v>
      </c>
      <c r="C14">
        <v>0</v>
      </c>
      <c r="D14">
        <v>0</v>
      </c>
      <c r="E14">
        <v>63.4</v>
      </c>
      <c r="F14">
        <v>0</v>
      </c>
      <c r="G14">
        <v>0</v>
      </c>
    </row>
    <row r="15" spans="1:7" ht="15" x14ac:dyDescent="0.25">
      <c r="A15" s="285" t="s">
        <v>68</v>
      </c>
      <c r="B15">
        <v>0</v>
      </c>
      <c r="C15">
        <v>0</v>
      </c>
      <c r="D15">
        <v>86.3</v>
      </c>
      <c r="E15">
        <v>227</v>
      </c>
      <c r="F15">
        <v>0</v>
      </c>
      <c r="G15">
        <v>0</v>
      </c>
    </row>
    <row r="16" spans="1:7" ht="15" x14ac:dyDescent="0.25">
      <c r="A16" s="285" t="s">
        <v>69</v>
      </c>
      <c r="B16">
        <v>32</v>
      </c>
      <c r="C16">
        <v>27.5</v>
      </c>
      <c r="D16">
        <v>0</v>
      </c>
      <c r="E16">
        <v>17.5</v>
      </c>
      <c r="F16">
        <v>0</v>
      </c>
      <c r="G16">
        <v>0</v>
      </c>
    </row>
    <row r="17" spans="1:7" ht="15" x14ac:dyDescent="0.25">
      <c r="A17" s="285" t="s">
        <v>255</v>
      </c>
      <c r="B17">
        <v>0</v>
      </c>
      <c r="C17">
        <v>12.5</v>
      </c>
      <c r="D17">
        <v>0</v>
      </c>
      <c r="E17">
        <v>0</v>
      </c>
      <c r="F17">
        <v>0</v>
      </c>
      <c r="G17">
        <v>0</v>
      </c>
    </row>
    <row r="18" spans="1:7" ht="15" x14ac:dyDescent="0.25">
      <c r="A18" s="285" t="s">
        <v>70</v>
      </c>
      <c r="B18">
        <v>0</v>
      </c>
      <c r="C18">
        <v>0</v>
      </c>
      <c r="D18">
        <v>39.200000000000003</v>
      </c>
      <c r="E18">
        <v>56.1</v>
      </c>
      <c r="F18">
        <v>0</v>
      </c>
      <c r="G18">
        <v>0</v>
      </c>
    </row>
    <row r="19" spans="1:7" ht="15" x14ac:dyDescent="0.25">
      <c r="A19" s="285" t="s">
        <v>71</v>
      </c>
      <c r="B19">
        <v>259</v>
      </c>
      <c r="C19">
        <v>61</v>
      </c>
      <c r="D19">
        <v>317.39999999999998</v>
      </c>
      <c r="E19">
        <v>57.6</v>
      </c>
      <c r="F19">
        <v>0</v>
      </c>
      <c r="G19">
        <v>0</v>
      </c>
    </row>
    <row r="20" spans="1:7" ht="15" x14ac:dyDescent="0.25">
      <c r="A20" s="285" t="s">
        <v>72</v>
      </c>
      <c r="B20">
        <v>25</v>
      </c>
      <c r="C20">
        <v>95</v>
      </c>
      <c r="D20">
        <v>0</v>
      </c>
      <c r="E20">
        <v>81.3</v>
      </c>
      <c r="F20">
        <v>0</v>
      </c>
      <c r="G20">
        <v>0</v>
      </c>
    </row>
    <row r="21" spans="1:7" ht="15" x14ac:dyDescent="0.25">
      <c r="A21" s="285" t="s">
        <v>73</v>
      </c>
      <c r="B21">
        <v>60</v>
      </c>
      <c r="C21">
        <v>60</v>
      </c>
      <c r="D21">
        <v>105.4</v>
      </c>
      <c r="E21">
        <v>233.5</v>
      </c>
      <c r="F21">
        <v>0</v>
      </c>
      <c r="G21">
        <v>0</v>
      </c>
    </row>
    <row r="22" spans="1:7" ht="15" x14ac:dyDescent="0.25">
      <c r="A22" s="285" t="s">
        <v>74</v>
      </c>
      <c r="B22">
        <v>0</v>
      </c>
      <c r="C22">
        <v>0</v>
      </c>
      <c r="D22">
        <v>0</v>
      </c>
      <c r="E22">
        <v>52.3</v>
      </c>
      <c r="F22">
        <v>0</v>
      </c>
      <c r="G22">
        <v>0</v>
      </c>
    </row>
    <row r="23" spans="1:7" ht="15" x14ac:dyDescent="0.25">
      <c r="A23" s="285" t="s">
        <v>66</v>
      </c>
    </row>
    <row r="24" spans="1:7" ht="15" x14ac:dyDescent="0.25">
      <c r="A24" s="285" t="s">
        <v>75</v>
      </c>
      <c r="B24">
        <v>110.3</v>
      </c>
      <c r="C24">
        <v>0</v>
      </c>
      <c r="D24">
        <v>66</v>
      </c>
      <c r="E24">
        <v>0</v>
      </c>
      <c r="F24">
        <v>0</v>
      </c>
      <c r="G24">
        <v>0</v>
      </c>
    </row>
    <row r="25" spans="1:7" ht="15" x14ac:dyDescent="0.25">
      <c r="A25" s="285" t="s">
        <v>77</v>
      </c>
      <c r="B25">
        <v>110.3</v>
      </c>
      <c r="C25">
        <v>0</v>
      </c>
      <c r="D25">
        <v>66</v>
      </c>
      <c r="E25">
        <v>0</v>
      </c>
      <c r="F25">
        <v>0</v>
      </c>
      <c r="G25">
        <v>0</v>
      </c>
    </row>
    <row r="26" spans="1:7" ht="15" x14ac:dyDescent="0.25">
      <c r="A26" s="285" t="s">
        <v>66</v>
      </c>
    </row>
    <row r="27" spans="1:7" ht="15" x14ac:dyDescent="0.25">
      <c r="A27" s="285" t="s">
        <v>78</v>
      </c>
      <c r="B27">
        <v>440.5</v>
      </c>
      <c r="C27">
        <v>496.9</v>
      </c>
      <c r="D27">
        <v>253.2</v>
      </c>
      <c r="E27">
        <v>216.4</v>
      </c>
      <c r="F27">
        <v>0</v>
      </c>
      <c r="G27">
        <v>0</v>
      </c>
    </row>
    <row r="28" spans="1:7" ht="15" x14ac:dyDescent="0.25">
      <c r="A28" s="285" t="s">
        <v>66</v>
      </c>
    </row>
    <row r="29" spans="1:7" ht="15" x14ac:dyDescent="0.25">
      <c r="A29" s="285" t="s">
        <v>79</v>
      </c>
      <c r="B29">
        <v>595.79999999999995</v>
      </c>
      <c r="C29">
        <v>781.9</v>
      </c>
      <c r="D29">
        <v>115.4</v>
      </c>
      <c r="E29">
        <v>154</v>
      </c>
      <c r="F29">
        <v>0</v>
      </c>
      <c r="G29">
        <v>0</v>
      </c>
    </row>
    <row r="30" spans="1:7" ht="15" x14ac:dyDescent="0.25">
      <c r="A30" s="285" t="s">
        <v>66</v>
      </c>
    </row>
    <row r="31" spans="1:7" ht="15" x14ac:dyDescent="0.25">
      <c r="A31" s="285" t="s">
        <v>80</v>
      </c>
      <c r="B31">
        <v>11243.9</v>
      </c>
      <c r="C31">
        <v>16680.2</v>
      </c>
      <c r="D31">
        <v>3720</v>
      </c>
      <c r="E31">
        <v>8242.1</v>
      </c>
      <c r="F31">
        <v>0</v>
      </c>
      <c r="G31">
        <v>0</v>
      </c>
    </row>
    <row r="32" spans="1:7" ht="15" x14ac:dyDescent="0.25">
      <c r="A32" s="285" t="s">
        <v>66</v>
      </c>
    </row>
    <row r="33" spans="1:7" ht="15" x14ac:dyDescent="0.25">
      <c r="A33" s="285" t="s">
        <v>81</v>
      </c>
      <c r="B33">
        <v>994.6</v>
      </c>
      <c r="C33">
        <v>2002.9</v>
      </c>
      <c r="D33">
        <v>393.4</v>
      </c>
      <c r="E33">
        <v>959.8</v>
      </c>
      <c r="F33">
        <v>0</v>
      </c>
      <c r="G33">
        <v>0</v>
      </c>
    </row>
    <row r="34" spans="1:7" ht="15" x14ac:dyDescent="0.25">
      <c r="A34" s="285" t="s">
        <v>83</v>
      </c>
      <c r="B34">
        <v>165</v>
      </c>
      <c r="C34">
        <v>225</v>
      </c>
      <c r="D34">
        <v>115.2</v>
      </c>
      <c r="E34">
        <v>52</v>
      </c>
      <c r="F34">
        <v>0</v>
      </c>
      <c r="G34">
        <v>0</v>
      </c>
    </row>
    <row r="35" spans="1:7" ht="15" x14ac:dyDescent="0.25">
      <c r="A35" s="285" t="s">
        <v>85</v>
      </c>
      <c r="B35">
        <v>0</v>
      </c>
      <c r="C35">
        <v>2.4</v>
      </c>
      <c r="D35">
        <v>0</v>
      </c>
      <c r="E35">
        <v>0.5</v>
      </c>
      <c r="F35">
        <v>0</v>
      </c>
      <c r="G35">
        <v>0</v>
      </c>
    </row>
    <row r="36" spans="1:7" ht="15" x14ac:dyDescent="0.25">
      <c r="A36" s="285" t="s">
        <v>86</v>
      </c>
      <c r="B36">
        <v>0.5</v>
      </c>
      <c r="C36">
        <v>0</v>
      </c>
      <c r="D36">
        <v>0</v>
      </c>
      <c r="E36">
        <v>0.5</v>
      </c>
      <c r="F36">
        <v>0</v>
      </c>
      <c r="G36">
        <v>0</v>
      </c>
    </row>
    <row r="37" spans="1:7" ht="15" x14ac:dyDescent="0.25">
      <c r="A37" s="285" t="s">
        <v>87</v>
      </c>
      <c r="B37">
        <v>66.400000000000006</v>
      </c>
      <c r="C37">
        <v>0.2</v>
      </c>
      <c r="D37">
        <v>0</v>
      </c>
      <c r="E37">
        <v>1.1000000000000001</v>
      </c>
      <c r="F37">
        <v>0</v>
      </c>
      <c r="G37">
        <v>0</v>
      </c>
    </row>
    <row r="38" spans="1:7" ht="15" x14ac:dyDescent="0.25">
      <c r="A38" s="285" t="s">
        <v>88</v>
      </c>
      <c r="B38">
        <v>143.4</v>
      </c>
      <c r="C38">
        <v>401.2</v>
      </c>
      <c r="D38">
        <v>201.1</v>
      </c>
      <c r="E38">
        <v>302</v>
      </c>
      <c r="F38">
        <v>0</v>
      </c>
      <c r="G38">
        <v>0</v>
      </c>
    </row>
    <row r="39" spans="1:7" ht="15" x14ac:dyDescent="0.25">
      <c r="A39" s="285" t="s">
        <v>90</v>
      </c>
      <c r="B39">
        <v>0</v>
      </c>
      <c r="C39">
        <v>27.5</v>
      </c>
      <c r="D39">
        <v>0</v>
      </c>
      <c r="E39">
        <v>17.5</v>
      </c>
      <c r="F39">
        <v>0</v>
      </c>
      <c r="G39">
        <v>0</v>
      </c>
    </row>
    <row r="40" spans="1:7" ht="15" x14ac:dyDescent="0.25">
      <c r="A40" s="285" t="s">
        <v>91</v>
      </c>
      <c r="B40">
        <v>32.200000000000003</v>
      </c>
      <c r="C40">
        <v>104.5</v>
      </c>
      <c r="D40">
        <v>3.9</v>
      </c>
      <c r="E40">
        <v>60.3</v>
      </c>
      <c r="F40">
        <v>0</v>
      </c>
      <c r="G40">
        <v>0</v>
      </c>
    </row>
    <row r="41" spans="1:7" ht="15" x14ac:dyDescent="0.25">
      <c r="A41" s="285" t="s">
        <v>92</v>
      </c>
      <c r="B41">
        <v>0</v>
      </c>
      <c r="C41">
        <v>0</v>
      </c>
      <c r="D41">
        <v>0</v>
      </c>
      <c r="E41">
        <v>19.8</v>
      </c>
      <c r="F41">
        <v>0</v>
      </c>
      <c r="G41">
        <v>0</v>
      </c>
    </row>
    <row r="42" spans="1:7" ht="15" x14ac:dyDescent="0.25">
      <c r="A42" s="285" t="s">
        <v>93</v>
      </c>
      <c r="B42">
        <v>74.099999999999994</v>
      </c>
      <c r="C42">
        <v>142</v>
      </c>
      <c r="D42">
        <v>26.1</v>
      </c>
      <c r="E42">
        <v>51.9</v>
      </c>
      <c r="F42">
        <v>0</v>
      </c>
      <c r="G42">
        <v>0</v>
      </c>
    </row>
    <row r="43" spans="1:7" ht="15" x14ac:dyDescent="0.25">
      <c r="A43" s="285" t="s">
        <v>94</v>
      </c>
      <c r="B43">
        <v>5</v>
      </c>
      <c r="C43">
        <v>16.2</v>
      </c>
      <c r="D43">
        <v>0</v>
      </c>
      <c r="E43">
        <v>3.8</v>
      </c>
      <c r="F43">
        <v>0</v>
      </c>
      <c r="G43">
        <v>0</v>
      </c>
    </row>
    <row r="44" spans="1:7" ht="15" x14ac:dyDescent="0.25">
      <c r="A44" s="285" t="s">
        <v>95</v>
      </c>
      <c r="B44">
        <v>363</v>
      </c>
      <c r="C44">
        <v>393</v>
      </c>
      <c r="D44">
        <v>0</v>
      </c>
      <c r="E44">
        <v>138.9</v>
      </c>
      <c r="F44">
        <v>0</v>
      </c>
      <c r="G44">
        <v>0</v>
      </c>
    </row>
    <row r="45" spans="1:7" ht="15" x14ac:dyDescent="0.25">
      <c r="A45" s="285" t="s">
        <v>96</v>
      </c>
      <c r="B45">
        <v>17.2</v>
      </c>
      <c r="C45">
        <v>6.3</v>
      </c>
      <c r="D45">
        <v>4.7</v>
      </c>
      <c r="E45">
        <v>12.2</v>
      </c>
      <c r="F45">
        <v>0</v>
      </c>
      <c r="G45">
        <v>0</v>
      </c>
    </row>
    <row r="46" spans="1:7" ht="15" x14ac:dyDescent="0.25">
      <c r="A46" s="285" t="s">
        <v>98</v>
      </c>
      <c r="B46">
        <v>0.1</v>
      </c>
      <c r="C46">
        <v>59</v>
      </c>
      <c r="D46">
        <v>0.1</v>
      </c>
      <c r="E46">
        <v>53.8</v>
      </c>
      <c r="F46">
        <v>0</v>
      </c>
      <c r="G46">
        <v>0</v>
      </c>
    </row>
    <row r="47" spans="1:7" ht="15" x14ac:dyDescent="0.25">
      <c r="A47" s="285" t="s">
        <v>99</v>
      </c>
      <c r="B47">
        <v>2.5</v>
      </c>
      <c r="C47">
        <v>20.100000000000001</v>
      </c>
      <c r="D47">
        <v>0.3</v>
      </c>
      <c r="E47">
        <v>0</v>
      </c>
      <c r="F47">
        <v>0</v>
      </c>
      <c r="G47">
        <v>0</v>
      </c>
    </row>
    <row r="48" spans="1:7" ht="15" x14ac:dyDescent="0.25">
      <c r="A48" s="285" t="s">
        <v>100</v>
      </c>
      <c r="B48">
        <v>42.2</v>
      </c>
      <c r="C48">
        <v>391.1</v>
      </c>
      <c r="D48">
        <v>17.2</v>
      </c>
      <c r="E48">
        <v>55.1</v>
      </c>
      <c r="F48">
        <v>0</v>
      </c>
      <c r="G48">
        <v>0</v>
      </c>
    </row>
    <row r="49" spans="1:7" ht="15" x14ac:dyDescent="0.25">
      <c r="A49" s="285" t="s">
        <v>101</v>
      </c>
      <c r="B49">
        <v>83.1</v>
      </c>
      <c r="C49">
        <v>214.3</v>
      </c>
      <c r="D49">
        <v>24.6</v>
      </c>
      <c r="E49">
        <v>190.4</v>
      </c>
      <c r="F49">
        <v>0</v>
      </c>
      <c r="G49">
        <v>0</v>
      </c>
    </row>
    <row r="50" spans="1:7" ht="15" x14ac:dyDescent="0.25">
      <c r="A50" s="285" t="s">
        <v>66</v>
      </c>
    </row>
    <row r="51" spans="1:7" ht="15" x14ac:dyDescent="0.25">
      <c r="A51" s="285" t="s">
        <v>102</v>
      </c>
      <c r="B51">
        <v>645</v>
      </c>
      <c r="C51">
        <v>747.9</v>
      </c>
      <c r="D51">
        <v>203.9</v>
      </c>
      <c r="E51">
        <v>353.4</v>
      </c>
      <c r="F51">
        <v>0</v>
      </c>
      <c r="G51">
        <v>0</v>
      </c>
    </row>
    <row r="52" spans="1:7" ht="15" x14ac:dyDescent="0.25">
      <c r="A52" s="285" t="s">
        <v>103</v>
      </c>
      <c r="B52">
        <v>0</v>
      </c>
      <c r="C52">
        <v>35</v>
      </c>
      <c r="D52">
        <v>0</v>
      </c>
      <c r="E52">
        <v>67.5</v>
      </c>
      <c r="F52">
        <v>0</v>
      </c>
      <c r="G52">
        <v>0</v>
      </c>
    </row>
    <row r="53" spans="1:7" ht="15" x14ac:dyDescent="0.25">
      <c r="A53" s="285" t="s">
        <v>104</v>
      </c>
      <c r="B53">
        <v>615</v>
      </c>
      <c r="C53">
        <v>592.4</v>
      </c>
      <c r="D53">
        <v>172.6</v>
      </c>
      <c r="E53">
        <v>285.89999999999998</v>
      </c>
      <c r="F53">
        <v>0</v>
      </c>
      <c r="G53">
        <v>0</v>
      </c>
    </row>
    <row r="54" spans="1:7" ht="15" x14ac:dyDescent="0.25">
      <c r="A54" s="285" t="s">
        <v>258</v>
      </c>
      <c r="B54">
        <v>0</v>
      </c>
      <c r="C54">
        <v>0.4</v>
      </c>
      <c r="D54">
        <v>0.1</v>
      </c>
      <c r="E54">
        <v>0</v>
      </c>
      <c r="F54">
        <v>0</v>
      </c>
      <c r="G54">
        <v>0</v>
      </c>
    </row>
    <row r="55" spans="1:7" ht="15" x14ac:dyDescent="0.25">
      <c r="A55" s="285" t="s">
        <v>107</v>
      </c>
      <c r="B55">
        <v>30</v>
      </c>
      <c r="C55">
        <v>120</v>
      </c>
      <c r="D55">
        <v>31.2</v>
      </c>
      <c r="E55">
        <v>0</v>
      </c>
      <c r="F55">
        <v>0</v>
      </c>
      <c r="G55">
        <v>0</v>
      </c>
    </row>
    <row r="56" spans="1:7" ht="15" x14ac:dyDescent="0.25">
      <c r="A56" s="285" t="s">
        <v>66</v>
      </c>
    </row>
    <row r="57" spans="1:7" ht="15" x14ac:dyDescent="0.25">
      <c r="A57" s="285" t="s">
        <v>108</v>
      </c>
      <c r="B57">
        <v>1701.1</v>
      </c>
      <c r="C57">
        <v>2080.1999999999998</v>
      </c>
      <c r="D57">
        <v>535.5</v>
      </c>
      <c r="E57">
        <v>709</v>
      </c>
      <c r="F57">
        <v>7.8</v>
      </c>
      <c r="G57">
        <v>0</v>
      </c>
    </row>
    <row r="58" spans="1:7" ht="15" x14ac:dyDescent="0.25">
      <c r="A58" s="285" t="s">
        <v>109</v>
      </c>
      <c r="B58">
        <v>4.2</v>
      </c>
      <c r="C58">
        <v>3.6</v>
      </c>
      <c r="D58">
        <v>3.5</v>
      </c>
      <c r="E58">
        <v>0</v>
      </c>
      <c r="F58">
        <v>0</v>
      </c>
      <c r="G58">
        <v>0</v>
      </c>
    </row>
    <row r="59" spans="1:7" ht="15" x14ac:dyDescent="0.25">
      <c r="A59" s="285" t="s">
        <v>111</v>
      </c>
      <c r="B59">
        <v>36.5</v>
      </c>
      <c r="C59">
        <v>55.3</v>
      </c>
      <c r="D59">
        <v>38.299999999999997</v>
      </c>
      <c r="E59">
        <v>30.8</v>
      </c>
      <c r="F59">
        <v>0</v>
      </c>
      <c r="G59">
        <v>0</v>
      </c>
    </row>
    <row r="60" spans="1:7" ht="15" x14ac:dyDescent="0.25">
      <c r="A60" s="285" t="s">
        <v>112</v>
      </c>
      <c r="B60">
        <v>34.200000000000003</v>
      </c>
      <c r="C60">
        <v>17</v>
      </c>
      <c r="D60">
        <v>9.9</v>
      </c>
      <c r="E60">
        <v>42.5</v>
      </c>
      <c r="F60">
        <v>0</v>
      </c>
      <c r="G60">
        <v>0</v>
      </c>
    </row>
    <row r="61" spans="1:7" ht="15" x14ac:dyDescent="0.25">
      <c r="A61" s="285" t="s">
        <v>113</v>
      </c>
      <c r="B61">
        <v>58.3</v>
      </c>
      <c r="C61">
        <v>59.2</v>
      </c>
      <c r="D61">
        <v>20.100000000000001</v>
      </c>
      <c r="E61">
        <v>52.8</v>
      </c>
      <c r="F61">
        <v>0</v>
      </c>
      <c r="G61">
        <v>0</v>
      </c>
    </row>
    <row r="62" spans="1:7" ht="15" x14ac:dyDescent="0.25">
      <c r="A62" s="285" t="s">
        <v>114</v>
      </c>
      <c r="B62">
        <v>0</v>
      </c>
      <c r="C62">
        <v>0</v>
      </c>
      <c r="D62">
        <v>4</v>
      </c>
      <c r="E62">
        <v>7.2</v>
      </c>
      <c r="F62">
        <v>7.8</v>
      </c>
      <c r="G62">
        <v>0</v>
      </c>
    </row>
    <row r="63" spans="1:7" ht="15" x14ac:dyDescent="0.25">
      <c r="A63" s="285" t="s">
        <v>115</v>
      </c>
      <c r="B63">
        <v>0</v>
      </c>
      <c r="C63">
        <v>0</v>
      </c>
      <c r="D63">
        <v>6.1</v>
      </c>
      <c r="E63">
        <v>2.5</v>
      </c>
      <c r="F63">
        <v>0</v>
      </c>
      <c r="G63">
        <v>0</v>
      </c>
    </row>
    <row r="64" spans="1:7" ht="15" x14ac:dyDescent="0.25">
      <c r="A64" s="285" t="s">
        <v>116</v>
      </c>
      <c r="B64">
        <v>4.7</v>
      </c>
      <c r="C64">
        <v>4.4000000000000004</v>
      </c>
      <c r="D64">
        <v>0</v>
      </c>
      <c r="E64">
        <v>1.3</v>
      </c>
      <c r="F64">
        <v>0</v>
      </c>
      <c r="G64">
        <v>0</v>
      </c>
    </row>
    <row r="65" spans="1:7" ht="15" x14ac:dyDescent="0.25">
      <c r="A65" s="285" t="s">
        <v>117</v>
      </c>
      <c r="B65">
        <v>1524.4</v>
      </c>
      <c r="C65">
        <v>1904.8</v>
      </c>
      <c r="D65">
        <v>442.5</v>
      </c>
      <c r="E65">
        <v>524.79999999999995</v>
      </c>
      <c r="F65">
        <v>0</v>
      </c>
      <c r="G65">
        <v>0</v>
      </c>
    </row>
    <row r="66" spans="1:7" ht="15" x14ac:dyDescent="0.25">
      <c r="A66" s="285" t="s">
        <v>331</v>
      </c>
      <c r="B66">
        <v>0</v>
      </c>
      <c r="C66">
        <v>0.5</v>
      </c>
      <c r="D66">
        <v>0</v>
      </c>
      <c r="E66">
        <v>0</v>
      </c>
      <c r="F66">
        <v>0</v>
      </c>
      <c r="G66">
        <v>0</v>
      </c>
    </row>
    <row r="67" spans="1:7" ht="15" x14ac:dyDescent="0.25">
      <c r="A67" s="285" t="s">
        <v>118</v>
      </c>
      <c r="B67">
        <v>16.8</v>
      </c>
      <c r="C67">
        <v>15.5</v>
      </c>
      <c r="D67">
        <v>0</v>
      </c>
      <c r="E67">
        <v>0</v>
      </c>
      <c r="F67">
        <v>0</v>
      </c>
      <c r="G67">
        <v>0</v>
      </c>
    </row>
    <row r="68" spans="1:7" ht="15" x14ac:dyDescent="0.25">
      <c r="A68" s="285" t="s">
        <v>119</v>
      </c>
      <c r="B68">
        <v>0</v>
      </c>
      <c r="C68">
        <v>15</v>
      </c>
      <c r="D68">
        <v>0</v>
      </c>
      <c r="E68">
        <v>47.1</v>
      </c>
      <c r="F68">
        <v>0</v>
      </c>
      <c r="G68">
        <v>0</v>
      </c>
    </row>
    <row r="69" spans="1:7" ht="15" x14ac:dyDescent="0.25">
      <c r="A69" s="285" t="s">
        <v>121</v>
      </c>
      <c r="B69">
        <v>22</v>
      </c>
      <c r="C69">
        <v>5</v>
      </c>
      <c r="D69">
        <v>11</v>
      </c>
      <c r="E69">
        <v>0</v>
      </c>
      <c r="F69">
        <v>0</v>
      </c>
      <c r="G69">
        <v>0</v>
      </c>
    </row>
    <row r="70" spans="1:7" ht="15" x14ac:dyDescent="0.25">
      <c r="A70" s="285" t="s">
        <v>62</v>
      </c>
      <c r="B70" t="s">
        <v>64</v>
      </c>
      <c r="C70" t="s">
        <v>65</v>
      </c>
      <c r="D70" t="s">
        <v>63</v>
      </c>
      <c r="E70" t="s">
        <v>65</v>
      </c>
      <c r="F70" t="s">
        <v>189</v>
      </c>
      <c r="G70" t="s">
        <v>64</v>
      </c>
    </row>
    <row r="71" spans="1:7" ht="15" x14ac:dyDescent="0.25">
      <c r="A71" s="285" t="s">
        <v>122</v>
      </c>
      <c r="B71">
        <v>16107.1</v>
      </c>
      <c r="C71">
        <v>23045.9</v>
      </c>
      <c r="D71">
        <v>5836.5</v>
      </c>
      <c r="E71">
        <v>11423.2</v>
      </c>
      <c r="F71">
        <v>7.8</v>
      </c>
      <c r="G71">
        <v>0</v>
      </c>
    </row>
    <row r="72" spans="1:7" ht="15" x14ac:dyDescent="0.25">
      <c r="A72" s="285" t="s">
        <v>123</v>
      </c>
      <c r="B72">
        <v>7324.5</v>
      </c>
      <c r="C72">
        <v>10880.4</v>
      </c>
      <c r="D72">
        <v>0</v>
      </c>
      <c r="E72">
        <v>0</v>
      </c>
      <c r="F72">
        <v>12</v>
      </c>
      <c r="G72">
        <v>0</v>
      </c>
    </row>
    <row r="73" spans="1:7" ht="15" x14ac:dyDescent="0.25">
      <c r="A73" s="285" t="s">
        <v>62</v>
      </c>
      <c r="B73" t="s">
        <v>64</v>
      </c>
      <c r="C73" t="s">
        <v>65</v>
      </c>
      <c r="D73" t="s">
        <v>63</v>
      </c>
      <c r="E73" t="s">
        <v>65</v>
      </c>
      <c r="F73" t="s">
        <v>189</v>
      </c>
      <c r="G73" t="s">
        <v>64</v>
      </c>
    </row>
    <row r="74" spans="1:7" ht="15" x14ac:dyDescent="0.25">
      <c r="A74" s="285" t="s">
        <v>124</v>
      </c>
      <c r="B74">
        <v>23431.599999999999</v>
      </c>
      <c r="C74">
        <v>33926.300000000003</v>
      </c>
      <c r="D74">
        <v>5836.5</v>
      </c>
      <c r="E74">
        <v>11423.2</v>
      </c>
      <c r="F74">
        <v>19.8</v>
      </c>
      <c r="G74">
        <v>0</v>
      </c>
    </row>
    <row r="75" spans="1:7" ht="15" x14ac:dyDescent="0.25">
      <c r="A75" s="285" t="s">
        <v>125</v>
      </c>
      <c r="B75" t="s">
        <v>42</v>
      </c>
      <c r="C75" t="s">
        <v>42</v>
      </c>
      <c r="D75">
        <v>5.8</v>
      </c>
      <c r="E75">
        <v>7.3</v>
      </c>
      <c r="F75" t="s">
        <v>42</v>
      </c>
      <c r="G75" t="s">
        <v>42</v>
      </c>
    </row>
    <row r="76" spans="1:7" ht="15" x14ac:dyDescent="0.25">
      <c r="A76" s="285" t="s">
        <v>126</v>
      </c>
      <c r="B76">
        <v>0</v>
      </c>
      <c r="C76">
        <v>126</v>
      </c>
      <c r="D76" t="s">
        <v>42</v>
      </c>
      <c r="E76" t="s">
        <v>42</v>
      </c>
      <c r="F76">
        <v>0</v>
      </c>
      <c r="G76">
        <v>0</v>
      </c>
    </row>
    <row r="77" spans="1:7" ht="15" x14ac:dyDescent="0.25">
      <c r="A77" s="285" t="s">
        <v>62</v>
      </c>
      <c r="B77" t="s">
        <v>64</v>
      </c>
      <c r="C77" t="s">
        <v>65</v>
      </c>
      <c r="D77" t="s">
        <v>63</v>
      </c>
      <c r="E77" t="s">
        <v>65</v>
      </c>
      <c r="F77" t="s">
        <v>189</v>
      </c>
      <c r="G77" t="s">
        <v>64</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2067-BE95-4B47-96BD-E07047631894}">
  <dimension ref="A1:G77"/>
  <sheetViews>
    <sheetView topLeftCell="A4" workbookViewId="0">
      <selection activeCell="D7" sqref="D7:E7"/>
    </sheetView>
  </sheetViews>
  <sheetFormatPr defaultRowHeight="13.2" x14ac:dyDescent="0.25"/>
  <cols>
    <col min="1" max="1" width="23.33203125" customWidth="1"/>
    <col min="2" max="2" width="16" customWidth="1"/>
    <col min="3" max="3" width="18.33203125" customWidth="1"/>
    <col min="4" max="4" width="17.33203125" customWidth="1"/>
    <col min="6" max="6" width="14.6640625" customWidth="1"/>
  </cols>
  <sheetData>
    <row r="1" spans="1:7" ht="15" x14ac:dyDescent="0.25">
      <c r="A1" s="285" t="s">
        <v>47</v>
      </c>
    </row>
    <row r="2" spans="1:7" ht="15" x14ac:dyDescent="0.25">
      <c r="A2" s="285" t="s">
        <v>48</v>
      </c>
    </row>
    <row r="3" spans="1:7" ht="15" x14ac:dyDescent="0.25">
      <c r="A3" s="285" t="s">
        <v>374</v>
      </c>
    </row>
    <row r="4" spans="1:7" ht="15" x14ac:dyDescent="0.25">
      <c r="A4" s="285" t="s">
        <v>50</v>
      </c>
    </row>
    <row r="5" spans="1:7" ht="15" x14ac:dyDescent="0.25">
      <c r="A5" s="285" t="s">
        <v>51</v>
      </c>
    </row>
    <row r="6" spans="1:7" ht="15" x14ac:dyDescent="0.25">
      <c r="A6" s="285" t="s">
        <v>52</v>
      </c>
    </row>
    <row r="7" spans="1:7" ht="15" x14ac:dyDescent="0.25">
      <c r="B7" s="285" t="s">
        <v>53</v>
      </c>
      <c r="D7" s="317" t="s">
        <v>54</v>
      </c>
      <c r="E7" s="317"/>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376</v>
      </c>
      <c r="C12">
        <v>285</v>
      </c>
      <c r="D12">
        <v>421.9</v>
      </c>
      <c r="E12">
        <v>604.9</v>
      </c>
      <c r="F12">
        <v>0</v>
      </c>
      <c r="G12">
        <v>0</v>
      </c>
    </row>
    <row r="13" spans="1:7" ht="15" x14ac:dyDescent="0.25">
      <c r="A13" s="285" t="s">
        <v>253</v>
      </c>
      <c r="B13">
        <v>0</v>
      </c>
      <c r="C13">
        <v>0</v>
      </c>
      <c r="D13">
        <v>0.9</v>
      </c>
      <c r="E13">
        <v>0</v>
      </c>
      <c r="F13">
        <v>0</v>
      </c>
      <c r="G13">
        <v>0</v>
      </c>
    </row>
    <row r="14" spans="1:7" ht="15" x14ac:dyDescent="0.25">
      <c r="A14" s="285" t="s">
        <v>254</v>
      </c>
      <c r="B14">
        <v>0</v>
      </c>
      <c r="C14">
        <v>0</v>
      </c>
      <c r="D14">
        <v>0</v>
      </c>
      <c r="E14">
        <v>42.4</v>
      </c>
      <c r="F14">
        <v>0</v>
      </c>
      <c r="G14">
        <v>0</v>
      </c>
    </row>
    <row r="15" spans="1:7" ht="15" x14ac:dyDescent="0.25">
      <c r="A15" s="285" t="s">
        <v>68</v>
      </c>
      <c r="B15">
        <v>0</v>
      </c>
      <c r="C15">
        <v>0</v>
      </c>
      <c r="D15">
        <v>86.3</v>
      </c>
      <c r="E15">
        <v>115.7</v>
      </c>
      <c r="F15">
        <v>0</v>
      </c>
      <c r="G15">
        <v>0</v>
      </c>
    </row>
    <row r="16" spans="1:7" ht="15" x14ac:dyDescent="0.25">
      <c r="A16" s="285" t="s">
        <v>69</v>
      </c>
      <c r="B16">
        <v>32</v>
      </c>
      <c r="C16">
        <v>27.5</v>
      </c>
      <c r="D16">
        <v>0</v>
      </c>
      <c r="E16">
        <v>17.5</v>
      </c>
      <c r="F16">
        <v>0</v>
      </c>
      <c r="G16">
        <v>0</v>
      </c>
    </row>
    <row r="17" spans="1:7" ht="15" x14ac:dyDescent="0.25">
      <c r="A17" s="285" t="s">
        <v>255</v>
      </c>
      <c r="B17">
        <v>0</v>
      </c>
      <c r="C17">
        <v>12.5</v>
      </c>
      <c r="D17">
        <v>0</v>
      </c>
      <c r="E17">
        <v>0</v>
      </c>
      <c r="F17">
        <v>0</v>
      </c>
      <c r="G17">
        <v>0</v>
      </c>
    </row>
    <row r="18" spans="1:7" ht="15" x14ac:dyDescent="0.25">
      <c r="A18" s="285" t="s">
        <v>70</v>
      </c>
      <c r="B18">
        <v>0</v>
      </c>
      <c r="C18">
        <v>0</v>
      </c>
      <c r="D18">
        <v>39.200000000000003</v>
      </c>
      <c r="E18">
        <v>56.1</v>
      </c>
      <c r="F18">
        <v>0</v>
      </c>
      <c r="G18">
        <v>0</v>
      </c>
    </row>
    <row r="19" spans="1:7" ht="15" x14ac:dyDescent="0.25">
      <c r="A19" s="285" t="s">
        <v>71</v>
      </c>
      <c r="B19">
        <v>259</v>
      </c>
      <c r="C19">
        <v>81</v>
      </c>
      <c r="D19">
        <v>190.1</v>
      </c>
      <c r="E19">
        <v>57.6</v>
      </c>
      <c r="F19">
        <v>0</v>
      </c>
      <c r="G19">
        <v>0</v>
      </c>
    </row>
    <row r="20" spans="1:7" ht="15" x14ac:dyDescent="0.25">
      <c r="A20" s="285" t="s">
        <v>72</v>
      </c>
      <c r="B20">
        <v>25</v>
      </c>
      <c r="C20">
        <v>49</v>
      </c>
      <c r="D20">
        <v>0</v>
      </c>
      <c r="E20">
        <v>81.3</v>
      </c>
      <c r="F20">
        <v>0</v>
      </c>
      <c r="G20">
        <v>0</v>
      </c>
    </row>
    <row r="21" spans="1:7" ht="15" x14ac:dyDescent="0.25">
      <c r="A21" s="285" t="s">
        <v>73</v>
      </c>
      <c r="B21">
        <v>60</v>
      </c>
      <c r="C21">
        <v>115</v>
      </c>
      <c r="D21">
        <v>105.4</v>
      </c>
      <c r="E21">
        <v>182.1</v>
      </c>
      <c r="F21">
        <v>0</v>
      </c>
      <c r="G21">
        <v>0</v>
      </c>
    </row>
    <row r="22" spans="1:7" ht="15" x14ac:dyDescent="0.25">
      <c r="A22" s="285" t="s">
        <v>74</v>
      </c>
      <c r="B22">
        <v>0</v>
      </c>
      <c r="C22">
        <v>0</v>
      </c>
      <c r="D22">
        <v>0</v>
      </c>
      <c r="E22">
        <v>52.3</v>
      </c>
      <c r="F22">
        <v>0</v>
      </c>
      <c r="G22">
        <v>0</v>
      </c>
    </row>
    <row r="23" spans="1:7" ht="15" x14ac:dyDescent="0.25">
      <c r="A23" s="285" t="s">
        <v>66</v>
      </c>
    </row>
    <row r="24" spans="1:7" ht="15" x14ac:dyDescent="0.25">
      <c r="A24" s="285" t="s">
        <v>75</v>
      </c>
      <c r="B24">
        <v>170.3</v>
      </c>
      <c r="C24">
        <v>0</v>
      </c>
      <c r="D24">
        <v>0</v>
      </c>
      <c r="E24">
        <v>0</v>
      </c>
      <c r="F24">
        <v>0</v>
      </c>
      <c r="G24">
        <v>0</v>
      </c>
    </row>
    <row r="25" spans="1:7" ht="15" x14ac:dyDescent="0.25">
      <c r="A25" s="285" t="s">
        <v>77</v>
      </c>
      <c r="B25">
        <v>170.3</v>
      </c>
      <c r="C25">
        <v>0</v>
      </c>
      <c r="D25">
        <v>0</v>
      </c>
      <c r="E25">
        <v>0</v>
      </c>
      <c r="F25">
        <v>0</v>
      </c>
      <c r="G25">
        <v>0</v>
      </c>
    </row>
    <row r="26" spans="1:7" ht="15" x14ac:dyDescent="0.25">
      <c r="A26" s="285" t="s">
        <v>66</v>
      </c>
    </row>
    <row r="27" spans="1:7" ht="15" x14ac:dyDescent="0.25">
      <c r="A27" s="285" t="s">
        <v>78</v>
      </c>
      <c r="B27">
        <v>454.7</v>
      </c>
      <c r="C27">
        <v>488.1</v>
      </c>
      <c r="D27">
        <v>189.3</v>
      </c>
      <c r="E27">
        <v>179.9</v>
      </c>
      <c r="F27">
        <v>0</v>
      </c>
      <c r="G27">
        <v>0</v>
      </c>
    </row>
    <row r="28" spans="1:7" ht="15" x14ac:dyDescent="0.25">
      <c r="A28" s="285" t="s">
        <v>66</v>
      </c>
    </row>
    <row r="29" spans="1:7" ht="15" x14ac:dyDescent="0.25">
      <c r="A29" s="285" t="s">
        <v>79</v>
      </c>
      <c r="B29">
        <v>591.9</v>
      </c>
      <c r="C29">
        <v>742.5</v>
      </c>
      <c r="D29">
        <v>105.5</v>
      </c>
      <c r="E29">
        <v>113.4</v>
      </c>
      <c r="F29">
        <v>0</v>
      </c>
      <c r="G29">
        <v>0</v>
      </c>
    </row>
    <row r="30" spans="1:7" ht="15" x14ac:dyDescent="0.25">
      <c r="A30" s="285" t="s">
        <v>66</v>
      </c>
    </row>
    <row r="31" spans="1:7" ht="15" x14ac:dyDescent="0.25">
      <c r="A31" s="285" t="s">
        <v>80</v>
      </c>
      <c r="B31">
        <v>11019</v>
      </c>
      <c r="C31">
        <v>17418.400000000001</v>
      </c>
      <c r="D31">
        <v>2060.4</v>
      </c>
      <c r="E31">
        <v>6281.9</v>
      </c>
      <c r="F31">
        <v>0</v>
      </c>
      <c r="G31">
        <v>0</v>
      </c>
    </row>
    <row r="32" spans="1:7" ht="15" x14ac:dyDescent="0.25">
      <c r="A32" s="285" t="s">
        <v>66</v>
      </c>
    </row>
    <row r="33" spans="1:7" ht="15" x14ac:dyDescent="0.25">
      <c r="A33" s="285" t="s">
        <v>81</v>
      </c>
      <c r="B33">
        <v>988.9</v>
      </c>
      <c r="C33">
        <v>1920.2</v>
      </c>
      <c r="D33">
        <v>311.39999999999998</v>
      </c>
      <c r="E33">
        <v>852.5</v>
      </c>
      <c r="F33">
        <v>0</v>
      </c>
      <c r="G33">
        <v>0</v>
      </c>
    </row>
    <row r="34" spans="1:7" ht="15" x14ac:dyDescent="0.25">
      <c r="A34" s="285" t="s">
        <v>83</v>
      </c>
      <c r="B34">
        <v>165</v>
      </c>
      <c r="C34">
        <v>166</v>
      </c>
      <c r="D34">
        <v>57.4</v>
      </c>
      <c r="E34">
        <v>52</v>
      </c>
      <c r="F34">
        <v>0</v>
      </c>
      <c r="G34">
        <v>0</v>
      </c>
    </row>
    <row r="35" spans="1:7" ht="15" x14ac:dyDescent="0.25">
      <c r="A35" s="285" t="s">
        <v>85</v>
      </c>
      <c r="B35">
        <v>0</v>
      </c>
      <c r="C35">
        <v>4.4000000000000004</v>
      </c>
      <c r="D35">
        <v>0</v>
      </c>
      <c r="E35">
        <v>0.5</v>
      </c>
      <c r="F35">
        <v>0</v>
      </c>
      <c r="G35">
        <v>0</v>
      </c>
    </row>
    <row r="36" spans="1:7" ht="15" x14ac:dyDescent="0.25">
      <c r="A36" s="285" t="s">
        <v>86</v>
      </c>
      <c r="B36">
        <v>0.5</v>
      </c>
      <c r="C36">
        <v>0</v>
      </c>
      <c r="D36">
        <v>0</v>
      </c>
      <c r="E36">
        <v>0.5</v>
      </c>
      <c r="F36">
        <v>0</v>
      </c>
      <c r="G36">
        <v>0</v>
      </c>
    </row>
    <row r="37" spans="1:7" ht="15" x14ac:dyDescent="0.25">
      <c r="A37" s="285" t="s">
        <v>87</v>
      </c>
      <c r="B37">
        <v>66.400000000000006</v>
      </c>
      <c r="C37">
        <v>0.2</v>
      </c>
      <c r="D37">
        <v>0</v>
      </c>
      <c r="E37">
        <v>1.1000000000000001</v>
      </c>
      <c r="F37">
        <v>0</v>
      </c>
      <c r="G37">
        <v>0</v>
      </c>
    </row>
    <row r="38" spans="1:7" ht="15" x14ac:dyDescent="0.25">
      <c r="A38" s="285" t="s">
        <v>88</v>
      </c>
      <c r="B38">
        <v>146.80000000000001</v>
      </c>
      <c r="C38">
        <v>392.2</v>
      </c>
      <c r="D38">
        <v>194.8</v>
      </c>
      <c r="E38">
        <v>276</v>
      </c>
      <c r="F38">
        <v>0</v>
      </c>
      <c r="G38">
        <v>0</v>
      </c>
    </row>
    <row r="39" spans="1:7" ht="15" x14ac:dyDescent="0.25">
      <c r="A39" s="285" t="s">
        <v>90</v>
      </c>
      <c r="B39">
        <v>0</v>
      </c>
      <c r="C39">
        <v>27.5</v>
      </c>
      <c r="D39">
        <v>0</v>
      </c>
      <c r="E39">
        <v>17.5</v>
      </c>
      <c r="F39">
        <v>0</v>
      </c>
      <c r="G39">
        <v>0</v>
      </c>
    </row>
    <row r="40" spans="1:7" ht="15" x14ac:dyDescent="0.25">
      <c r="A40" s="285" t="s">
        <v>91</v>
      </c>
      <c r="B40">
        <v>29.8</v>
      </c>
      <c r="C40">
        <v>104.8</v>
      </c>
      <c r="D40">
        <v>3.9</v>
      </c>
      <c r="E40">
        <v>60</v>
      </c>
      <c r="F40">
        <v>0</v>
      </c>
      <c r="G40">
        <v>0</v>
      </c>
    </row>
    <row r="41" spans="1:7" ht="15" x14ac:dyDescent="0.25">
      <c r="A41" s="285" t="s">
        <v>92</v>
      </c>
      <c r="B41">
        <v>0</v>
      </c>
      <c r="C41">
        <v>0</v>
      </c>
      <c r="D41">
        <v>0</v>
      </c>
      <c r="E41">
        <v>19.8</v>
      </c>
      <c r="F41">
        <v>0</v>
      </c>
      <c r="G41">
        <v>0</v>
      </c>
    </row>
    <row r="42" spans="1:7" ht="15" x14ac:dyDescent="0.25">
      <c r="A42" s="285" t="s">
        <v>93</v>
      </c>
      <c r="B42">
        <v>75.599999999999994</v>
      </c>
      <c r="C42">
        <v>140.30000000000001</v>
      </c>
      <c r="D42">
        <v>19.5</v>
      </c>
      <c r="E42">
        <v>41.9</v>
      </c>
      <c r="F42">
        <v>0</v>
      </c>
      <c r="G42">
        <v>0</v>
      </c>
    </row>
    <row r="43" spans="1:7" ht="15" x14ac:dyDescent="0.25">
      <c r="A43" s="285" t="s">
        <v>94</v>
      </c>
      <c r="B43">
        <v>5</v>
      </c>
      <c r="C43">
        <v>16.2</v>
      </c>
      <c r="D43">
        <v>0</v>
      </c>
      <c r="E43">
        <v>3.8</v>
      </c>
      <c r="F43">
        <v>0</v>
      </c>
      <c r="G43">
        <v>0</v>
      </c>
    </row>
    <row r="44" spans="1:7" ht="15" x14ac:dyDescent="0.25">
      <c r="A44" s="285" t="s">
        <v>95</v>
      </c>
      <c r="B44">
        <v>363</v>
      </c>
      <c r="C44">
        <v>393</v>
      </c>
      <c r="D44">
        <v>0</v>
      </c>
      <c r="E44">
        <v>138.9</v>
      </c>
      <c r="F44">
        <v>0</v>
      </c>
      <c r="G44">
        <v>0</v>
      </c>
    </row>
    <row r="45" spans="1:7" ht="15" x14ac:dyDescent="0.25">
      <c r="A45" s="285" t="s">
        <v>96</v>
      </c>
      <c r="B45">
        <v>15.3</v>
      </c>
      <c r="C45">
        <v>4.4000000000000004</v>
      </c>
      <c r="D45">
        <v>4.0999999999999996</v>
      </c>
      <c r="E45">
        <v>12.1</v>
      </c>
      <c r="F45">
        <v>0</v>
      </c>
      <c r="G45">
        <v>0</v>
      </c>
    </row>
    <row r="46" spans="1:7" ht="15" x14ac:dyDescent="0.25">
      <c r="A46" s="285" t="s">
        <v>98</v>
      </c>
      <c r="B46">
        <v>0.1</v>
      </c>
      <c r="C46">
        <v>55</v>
      </c>
      <c r="D46">
        <v>0.1</v>
      </c>
      <c r="E46">
        <v>0</v>
      </c>
      <c r="F46">
        <v>0</v>
      </c>
      <c r="G46">
        <v>0</v>
      </c>
    </row>
    <row r="47" spans="1:7" ht="15" x14ac:dyDescent="0.25">
      <c r="A47" s="285" t="s">
        <v>99</v>
      </c>
      <c r="B47">
        <v>2.5</v>
      </c>
      <c r="C47">
        <v>20.100000000000001</v>
      </c>
      <c r="D47">
        <v>0.3</v>
      </c>
      <c r="E47">
        <v>0</v>
      </c>
      <c r="F47">
        <v>0</v>
      </c>
      <c r="G47">
        <v>0</v>
      </c>
    </row>
    <row r="48" spans="1:7" ht="15" x14ac:dyDescent="0.25">
      <c r="A48" s="285" t="s">
        <v>100</v>
      </c>
      <c r="B48">
        <v>37.4</v>
      </c>
      <c r="C48">
        <v>381</v>
      </c>
      <c r="D48">
        <v>14.9</v>
      </c>
      <c r="E48">
        <v>47.6</v>
      </c>
      <c r="F48">
        <v>0</v>
      </c>
      <c r="G48">
        <v>0</v>
      </c>
    </row>
    <row r="49" spans="1:7" ht="15" x14ac:dyDescent="0.25">
      <c r="A49" s="285" t="s">
        <v>101</v>
      </c>
      <c r="B49">
        <v>81.5</v>
      </c>
      <c r="C49">
        <v>215.1</v>
      </c>
      <c r="D49">
        <v>16.399999999999999</v>
      </c>
      <c r="E49">
        <v>180.7</v>
      </c>
      <c r="F49">
        <v>0</v>
      </c>
      <c r="G49">
        <v>0</v>
      </c>
    </row>
    <row r="50" spans="1:7" ht="15" x14ac:dyDescent="0.25">
      <c r="A50" s="285" t="s">
        <v>66</v>
      </c>
    </row>
    <row r="51" spans="1:7" ht="15" x14ac:dyDescent="0.25">
      <c r="A51" s="285" t="s">
        <v>102</v>
      </c>
      <c r="B51">
        <v>600</v>
      </c>
      <c r="C51">
        <v>649.9</v>
      </c>
      <c r="D51">
        <v>120.4</v>
      </c>
      <c r="E51">
        <v>227</v>
      </c>
      <c r="F51">
        <v>0</v>
      </c>
      <c r="G51">
        <v>0</v>
      </c>
    </row>
    <row r="52" spans="1:7" ht="15" x14ac:dyDescent="0.25">
      <c r="A52" s="285" t="s">
        <v>103</v>
      </c>
      <c r="B52">
        <v>0</v>
      </c>
      <c r="C52">
        <v>35</v>
      </c>
      <c r="D52">
        <v>0</v>
      </c>
      <c r="E52">
        <v>67.5</v>
      </c>
      <c r="F52">
        <v>0</v>
      </c>
      <c r="G52">
        <v>0</v>
      </c>
    </row>
    <row r="53" spans="1:7" ht="15" x14ac:dyDescent="0.25">
      <c r="A53" s="285" t="s">
        <v>104</v>
      </c>
      <c r="B53">
        <v>570</v>
      </c>
      <c r="C53">
        <v>524.4</v>
      </c>
      <c r="D53">
        <v>120.3</v>
      </c>
      <c r="E53">
        <v>159.5</v>
      </c>
      <c r="F53">
        <v>0</v>
      </c>
      <c r="G53">
        <v>0</v>
      </c>
    </row>
    <row r="54" spans="1:7" ht="15" x14ac:dyDescent="0.25">
      <c r="A54" s="285" t="s">
        <v>258</v>
      </c>
      <c r="B54">
        <v>0</v>
      </c>
      <c r="C54">
        <v>0.4</v>
      </c>
      <c r="D54">
        <v>0.1</v>
      </c>
      <c r="E54">
        <v>0</v>
      </c>
      <c r="F54">
        <v>0</v>
      </c>
      <c r="G54">
        <v>0</v>
      </c>
    </row>
    <row r="55" spans="1:7" ht="15" x14ac:dyDescent="0.25">
      <c r="A55" s="285" t="s">
        <v>107</v>
      </c>
      <c r="B55">
        <v>30</v>
      </c>
      <c r="C55">
        <v>90</v>
      </c>
      <c r="D55">
        <v>0</v>
      </c>
      <c r="E55">
        <v>0</v>
      </c>
      <c r="F55">
        <v>0</v>
      </c>
      <c r="G55">
        <v>0</v>
      </c>
    </row>
    <row r="56" spans="1:7" ht="15" x14ac:dyDescent="0.25">
      <c r="A56" s="285" t="s">
        <v>66</v>
      </c>
    </row>
    <row r="57" spans="1:7" ht="15" x14ac:dyDescent="0.25">
      <c r="A57" s="285" t="s">
        <v>108</v>
      </c>
      <c r="B57">
        <v>1804</v>
      </c>
      <c r="C57">
        <v>2017.9</v>
      </c>
      <c r="D57">
        <v>420.2</v>
      </c>
      <c r="E57">
        <v>647.20000000000005</v>
      </c>
      <c r="F57">
        <v>7.8</v>
      </c>
      <c r="G57">
        <v>0</v>
      </c>
    </row>
    <row r="58" spans="1:7" ht="15" x14ac:dyDescent="0.25">
      <c r="A58" s="285" t="s">
        <v>109</v>
      </c>
      <c r="B58">
        <v>4.2</v>
      </c>
      <c r="C58">
        <v>3.6</v>
      </c>
      <c r="D58">
        <v>3.5</v>
      </c>
      <c r="E58">
        <v>0</v>
      </c>
      <c r="F58">
        <v>0</v>
      </c>
      <c r="G58">
        <v>0</v>
      </c>
    </row>
    <row r="59" spans="1:7" ht="15" x14ac:dyDescent="0.25">
      <c r="A59" s="285" t="s">
        <v>111</v>
      </c>
      <c r="B59">
        <v>45.5</v>
      </c>
      <c r="C59">
        <v>41.3</v>
      </c>
      <c r="D59">
        <v>28.4</v>
      </c>
      <c r="E59">
        <v>30.8</v>
      </c>
      <c r="F59">
        <v>0</v>
      </c>
      <c r="G59">
        <v>0</v>
      </c>
    </row>
    <row r="60" spans="1:7" ht="15" x14ac:dyDescent="0.25">
      <c r="A60" s="285" t="s">
        <v>112</v>
      </c>
      <c r="B60">
        <v>35</v>
      </c>
      <c r="C60">
        <v>16.600000000000001</v>
      </c>
      <c r="D60">
        <v>9.1</v>
      </c>
      <c r="E60">
        <v>40.4</v>
      </c>
      <c r="F60">
        <v>0</v>
      </c>
      <c r="G60">
        <v>0</v>
      </c>
    </row>
    <row r="61" spans="1:7" ht="15" x14ac:dyDescent="0.25">
      <c r="A61" s="285" t="s">
        <v>113</v>
      </c>
      <c r="B61">
        <v>64.099999999999994</v>
      </c>
      <c r="C61">
        <v>57.3</v>
      </c>
      <c r="D61">
        <v>13</v>
      </c>
      <c r="E61">
        <v>52.8</v>
      </c>
      <c r="F61">
        <v>0</v>
      </c>
      <c r="G61">
        <v>0</v>
      </c>
    </row>
    <row r="62" spans="1:7" ht="15" x14ac:dyDescent="0.25">
      <c r="A62" s="285" t="s">
        <v>114</v>
      </c>
      <c r="B62">
        <v>0</v>
      </c>
      <c r="C62">
        <v>0</v>
      </c>
      <c r="D62">
        <v>4</v>
      </c>
      <c r="E62">
        <v>7.2</v>
      </c>
      <c r="F62">
        <v>7.8</v>
      </c>
      <c r="G62">
        <v>0</v>
      </c>
    </row>
    <row r="63" spans="1:7" ht="15" x14ac:dyDescent="0.25">
      <c r="A63" s="285" t="s">
        <v>115</v>
      </c>
      <c r="B63">
        <v>0</v>
      </c>
      <c r="C63">
        <v>0</v>
      </c>
      <c r="D63">
        <v>6.1</v>
      </c>
      <c r="E63">
        <v>2.5</v>
      </c>
      <c r="F63">
        <v>0</v>
      </c>
      <c r="G63">
        <v>0</v>
      </c>
    </row>
    <row r="64" spans="1:7" ht="15" x14ac:dyDescent="0.25">
      <c r="A64" s="285" t="s">
        <v>116</v>
      </c>
      <c r="B64">
        <v>4.7</v>
      </c>
      <c r="C64">
        <v>4.4000000000000004</v>
      </c>
      <c r="D64">
        <v>0</v>
      </c>
      <c r="E64">
        <v>1.3</v>
      </c>
      <c r="F64">
        <v>0</v>
      </c>
      <c r="G64">
        <v>0</v>
      </c>
    </row>
    <row r="65" spans="1:7" ht="15" x14ac:dyDescent="0.25">
      <c r="A65" s="285" t="s">
        <v>117</v>
      </c>
      <c r="B65">
        <v>1611.7</v>
      </c>
      <c r="C65">
        <v>1858.8</v>
      </c>
      <c r="D65">
        <v>345</v>
      </c>
      <c r="E65">
        <v>465.1</v>
      </c>
      <c r="F65">
        <v>0</v>
      </c>
      <c r="G65">
        <v>0</v>
      </c>
    </row>
    <row r="66" spans="1:7" ht="15" x14ac:dyDescent="0.25">
      <c r="A66" s="285" t="s">
        <v>331</v>
      </c>
      <c r="B66">
        <v>0</v>
      </c>
      <c r="C66">
        <v>0.5</v>
      </c>
      <c r="D66">
        <v>0</v>
      </c>
      <c r="E66">
        <v>0</v>
      </c>
      <c r="F66">
        <v>0</v>
      </c>
      <c r="G66">
        <v>0</v>
      </c>
    </row>
    <row r="67" spans="1:7" ht="15" x14ac:dyDescent="0.25">
      <c r="A67" s="285" t="s">
        <v>118</v>
      </c>
      <c r="B67">
        <v>16.8</v>
      </c>
      <c r="C67">
        <v>15.5</v>
      </c>
      <c r="D67">
        <v>0</v>
      </c>
      <c r="E67">
        <v>0</v>
      </c>
      <c r="F67">
        <v>0</v>
      </c>
      <c r="G67">
        <v>0</v>
      </c>
    </row>
    <row r="68" spans="1:7" ht="15" x14ac:dyDescent="0.25">
      <c r="A68" s="285" t="s">
        <v>119</v>
      </c>
      <c r="B68">
        <v>0</v>
      </c>
      <c r="C68">
        <v>15</v>
      </c>
      <c r="D68">
        <v>0</v>
      </c>
      <c r="E68">
        <v>47.1</v>
      </c>
      <c r="F68">
        <v>0</v>
      </c>
      <c r="G68">
        <v>0</v>
      </c>
    </row>
    <row r="69" spans="1:7" ht="15" x14ac:dyDescent="0.25">
      <c r="A69" s="285" t="s">
        <v>121</v>
      </c>
      <c r="B69">
        <v>22</v>
      </c>
      <c r="C69">
        <v>5</v>
      </c>
      <c r="D69">
        <v>11</v>
      </c>
      <c r="E69">
        <v>0</v>
      </c>
      <c r="F69">
        <v>0</v>
      </c>
      <c r="G69">
        <v>0</v>
      </c>
    </row>
    <row r="70" spans="1:7" ht="15" x14ac:dyDescent="0.25">
      <c r="A70" s="285" t="s">
        <v>62</v>
      </c>
      <c r="B70" t="s">
        <v>63</v>
      </c>
      <c r="C70" t="s">
        <v>64</v>
      </c>
      <c r="D70" t="s">
        <v>63</v>
      </c>
      <c r="E70" t="s">
        <v>63</v>
      </c>
      <c r="F70" t="s">
        <v>63</v>
      </c>
      <c r="G70" t="s">
        <v>65</v>
      </c>
    </row>
    <row r="71" spans="1:7" ht="15" x14ac:dyDescent="0.25">
      <c r="A71" s="285" t="s">
        <v>122</v>
      </c>
      <c r="B71">
        <v>16004.8</v>
      </c>
      <c r="C71">
        <v>23521.9</v>
      </c>
      <c r="D71">
        <v>3629.2</v>
      </c>
      <c r="E71">
        <v>8906.7999999999993</v>
      </c>
      <c r="F71">
        <v>7.8</v>
      </c>
      <c r="G71">
        <v>0</v>
      </c>
    </row>
    <row r="72" spans="1:7" ht="15" x14ac:dyDescent="0.25">
      <c r="A72" s="285" t="s">
        <v>123</v>
      </c>
      <c r="B72">
        <v>6755.8</v>
      </c>
      <c r="C72">
        <v>10695.3</v>
      </c>
      <c r="D72">
        <v>0</v>
      </c>
      <c r="E72">
        <v>0</v>
      </c>
      <c r="F72">
        <v>12</v>
      </c>
      <c r="G72">
        <v>0</v>
      </c>
    </row>
    <row r="73" spans="1:7" ht="15" x14ac:dyDescent="0.25">
      <c r="A73" s="285" t="s">
        <v>62</v>
      </c>
      <c r="B73" t="s">
        <v>63</v>
      </c>
      <c r="C73" t="s">
        <v>64</v>
      </c>
      <c r="D73" t="s">
        <v>63</v>
      </c>
      <c r="E73" t="s">
        <v>63</v>
      </c>
      <c r="F73" t="s">
        <v>63</v>
      </c>
      <c r="G73" t="s">
        <v>65</v>
      </c>
    </row>
    <row r="74" spans="1:7" ht="15" x14ac:dyDescent="0.25">
      <c r="A74" s="285" t="s">
        <v>124</v>
      </c>
      <c r="B74">
        <v>22760.5</v>
      </c>
      <c r="C74">
        <v>34217.199999999997</v>
      </c>
      <c r="D74">
        <v>3629.2</v>
      </c>
      <c r="E74">
        <v>8906.7999999999993</v>
      </c>
      <c r="F74">
        <v>19.8</v>
      </c>
      <c r="G74">
        <v>0</v>
      </c>
    </row>
    <row r="75" spans="1:7" ht="15" x14ac:dyDescent="0.25">
      <c r="A75" s="285" t="s">
        <v>125</v>
      </c>
      <c r="B75" t="s">
        <v>42</v>
      </c>
      <c r="C75" t="s">
        <v>42</v>
      </c>
      <c r="D75">
        <v>5.8</v>
      </c>
      <c r="E75">
        <v>7.3</v>
      </c>
      <c r="F75" t="s">
        <v>42</v>
      </c>
      <c r="G75" t="s">
        <v>42</v>
      </c>
    </row>
    <row r="76" spans="1:7" ht="15" x14ac:dyDescent="0.25">
      <c r="A76" s="285" t="s">
        <v>126</v>
      </c>
      <c r="B76">
        <v>0</v>
      </c>
      <c r="C76">
        <v>126</v>
      </c>
      <c r="D76" t="s">
        <v>42</v>
      </c>
      <c r="E76" t="s">
        <v>42</v>
      </c>
      <c r="F76">
        <v>0</v>
      </c>
      <c r="G76">
        <v>0</v>
      </c>
    </row>
    <row r="77" spans="1:7" ht="15" x14ac:dyDescent="0.25">
      <c r="A77" s="285" t="s">
        <v>50</v>
      </c>
    </row>
  </sheetData>
  <mergeCells count="1">
    <mergeCell ref="D7:E7"/>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9D1C-AFE0-4359-BC58-E437793FC850}">
  <dimension ref="A1:H77"/>
  <sheetViews>
    <sheetView topLeftCell="A52" workbookViewId="0">
      <selection activeCell="A9" sqref="A9"/>
    </sheetView>
  </sheetViews>
  <sheetFormatPr defaultRowHeight="13.2" x14ac:dyDescent="0.25"/>
  <cols>
    <col min="1" max="1" width="27.6640625" customWidth="1"/>
    <col min="4" max="4" width="12.5546875" customWidth="1"/>
  </cols>
  <sheetData>
    <row r="1" spans="1:8" ht="15" x14ac:dyDescent="0.25">
      <c r="A1" s="285" t="s">
        <v>47</v>
      </c>
    </row>
    <row r="2" spans="1:8" ht="15" x14ac:dyDescent="0.25">
      <c r="A2" s="285" t="s">
        <v>48</v>
      </c>
    </row>
    <row r="3" spans="1:8" ht="15" x14ac:dyDescent="0.25">
      <c r="A3" s="285" t="s">
        <v>375</v>
      </c>
    </row>
    <row r="4" spans="1:8" ht="15" x14ac:dyDescent="0.25">
      <c r="A4" s="285" t="s">
        <v>50</v>
      </c>
    </row>
    <row r="5" spans="1:8" ht="15" x14ac:dyDescent="0.25">
      <c r="A5" s="285" t="s">
        <v>51</v>
      </c>
    </row>
    <row r="6" spans="1:8" ht="15" x14ac:dyDescent="0.25">
      <c r="A6" s="285" t="s">
        <v>52</v>
      </c>
    </row>
    <row r="7" spans="1:8" ht="15" x14ac:dyDescent="0.25">
      <c r="C7" s="285" t="s">
        <v>53</v>
      </c>
      <c r="E7" t="s">
        <v>54</v>
      </c>
      <c r="H7" t="s">
        <v>55</v>
      </c>
    </row>
    <row r="8" spans="1:8" ht="15" x14ac:dyDescent="0.25">
      <c r="A8" s="285" t="s">
        <v>52</v>
      </c>
    </row>
    <row r="9" spans="1:8" ht="15" x14ac:dyDescent="0.25">
      <c r="A9" s="285" t="s">
        <v>56</v>
      </c>
      <c r="B9" t="s">
        <v>57</v>
      </c>
      <c r="C9" t="s">
        <v>58</v>
      </c>
      <c r="D9" t="s">
        <v>57</v>
      </c>
      <c r="E9" t="s">
        <v>59</v>
      </c>
      <c r="F9" t="s">
        <v>60</v>
      </c>
      <c r="G9" t="s">
        <v>61</v>
      </c>
    </row>
    <row r="10" spans="1:8" ht="15" x14ac:dyDescent="0.25">
      <c r="A10" s="285" t="s">
        <v>50</v>
      </c>
    </row>
    <row r="11" spans="1:8" ht="15" x14ac:dyDescent="0.25">
      <c r="A11" s="285" t="s">
        <v>246</v>
      </c>
    </row>
    <row r="12" spans="1:8" ht="15" x14ac:dyDescent="0.25">
      <c r="A12" s="285" t="s">
        <v>67</v>
      </c>
      <c r="B12">
        <v>376</v>
      </c>
      <c r="C12">
        <v>257.5</v>
      </c>
      <c r="D12">
        <v>440.2</v>
      </c>
      <c r="E12">
        <v>417.7</v>
      </c>
      <c r="F12">
        <v>0</v>
      </c>
      <c r="G12">
        <v>0</v>
      </c>
    </row>
    <row r="13" spans="1:8" ht="15" x14ac:dyDescent="0.25">
      <c r="A13" s="285" t="s">
        <v>253</v>
      </c>
      <c r="B13">
        <v>0</v>
      </c>
      <c r="C13">
        <v>0</v>
      </c>
      <c r="D13">
        <v>0.9</v>
      </c>
      <c r="E13">
        <v>0</v>
      </c>
      <c r="F13">
        <v>0</v>
      </c>
      <c r="G13">
        <v>0</v>
      </c>
    </row>
    <row r="14" spans="1:8" ht="15" x14ac:dyDescent="0.25">
      <c r="A14" s="285" t="s">
        <v>254</v>
      </c>
      <c r="B14">
        <v>0</v>
      </c>
      <c r="C14">
        <v>0</v>
      </c>
      <c r="D14">
        <v>0</v>
      </c>
      <c r="E14">
        <v>42.4</v>
      </c>
      <c r="F14">
        <v>0</v>
      </c>
      <c r="G14">
        <v>0</v>
      </c>
    </row>
    <row r="15" spans="1:8" ht="15" x14ac:dyDescent="0.25">
      <c r="A15" s="285" t="s">
        <v>68</v>
      </c>
      <c r="B15">
        <v>0</v>
      </c>
      <c r="C15">
        <v>0</v>
      </c>
      <c r="D15">
        <v>86.3</v>
      </c>
      <c r="E15">
        <v>0</v>
      </c>
      <c r="F15">
        <v>0</v>
      </c>
      <c r="G15">
        <v>0</v>
      </c>
    </row>
    <row r="16" spans="1:8" ht="15" x14ac:dyDescent="0.25">
      <c r="A16" s="285" t="s">
        <v>69</v>
      </c>
      <c r="B16">
        <v>32</v>
      </c>
      <c r="C16">
        <v>0</v>
      </c>
      <c r="D16">
        <v>0</v>
      </c>
      <c r="E16">
        <v>17.5</v>
      </c>
      <c r="F16">
        <v>0</v>
      </c>
      <c r="G16">
        <v>0</v>
      </c>
    </row>
    <row r="17" spans="1:7" ht="15" x14ac:dyDescent="0.25">
      <c r="A17" s="285" t="s">
        <v>255</v>
      </c>
      <c r="B17">
        <v>0</v>
      </c>
      <c r="C17">
        <v>12.5</v>
      </c>
      <c r="D17">
        <v>0</v>
      </c>
      <c r="E17">
        <v>0</v>
      </c>
      <c r="F17">
        <v>0</v>
      </c>
      <c r="G17">
        <v>0</v>
      </c>
    </row>
    <row r="18" spans="1:7" ht="15" x14ac:dyDescent="0.25">
      <c r="A18" s="285" t="s">
        <v>70</v>
      </c>
      <c r="B18">
        <v>0</v>
      </c>
      <c r="C18">
        <v>0</v>
      </c>
      <c r="D18">
        <v>39.200000000000003</v>
      </c>
      <c r="E18">
        <v>56.1</v>
      </c>
      <c r="F18">
        <v>0</v>
      </c>
      <c r="G18">
        <v>0</v>
      </c>
    </row>
    <row r="19" spans="1:7" ht="15" x14ac:dyDescent="0.25">
      <c r="A19" s="285" t="s">
        <v>71</v>
      </c>
      <c r="B19">
        <v>259</v>
      </c>
      <c r="C19">
        <v>81</v>
      </c>
      <c r="D19">
        <v>208.4</v>
      </c>
      <c r="E19">
        <v>57.6</v>
      </c>
      <c r="F19">
        <v>0</v>
      </c>
      <c r="G19">
        <v>0</v>
      </c>
    </row>
    <row r="20" spans="1:7" ht="15" x14ac:dyDescent="0.25">
      <c r="A20" s="285" t="s">
        <v>72</v>
      </c>
      <c r="B20">
        <v>25</v>
      </c>
      <c r="C20">
        <v>49</v>
      </c>
      <c r="D20">
        <v>0</v>
      </c>
      <c r="E20">
        <v>45</v>
      </c>
      <c r="F20">
        <v>0</v>
      </c>
      <c r="G20">
        <v>0</v>
      </c>
    </row>
    <row r="21" spans="1:7" ht="15" x14ac:dyDescent="0.25">
      <c r="A21" s="285" t="s">
        <v>73</v>
      </c>
      <c r="B21">
        <v>60</v>
      </c>
      <c r="C21">
        <v>115</v>
      </c>
      <c r="D21">
        <v>105.4</v>
      </c>
      <c r="E21">
        <v>146.9</v>
      </c>
      <c r="F21">
        <v>0</v>
      </c>
      <c r="G21">
        <v>0</v>
      </c>
    </row>
    <row r="22" spans="1:7" ht="15" x14ac:dyDescent="0.25">
      <c r="A22" s="285" t="s">
        <v>74</v>
      </c>
      <c r="B22">
        <v>0</v>
      </c>
      <c r="C22">
        <v>0</v>
      </c>
      <c r="D22">
        <v>0</v>
      </c>
      <c r="E22">
        <v>52.3</v>
      </c>
      <c r="F22">
        <v>0</v>
      </c>
      <c r="G22">
        <v>0</v>
      </c>
    </row>
    <row r="23" spans="1:7" ht="15" x14ac:dyDescent="0.25">
      <c r="A23" s="285" t="s">
        <v>66</v>
      </c>
    </row>
    <row r="24" spans="1:7" ht="15" x14ac:dyDescent="0.25">
      <c r="A24" s="285" t="s">
        <v>75</v>
      </c>
      <c r="B24">
        <v>170.3</v>
      </c>
      <c r="C24">
        <v>0</v>
      </c>
      <c r="D24">
        <v>0</v>
      </c>
      <c r="E24">
        <v>0</v>
      </c>
      <c r="F24">
        <v>0</v>
      </c>
      <c r="G24">
        <v>0</v>
      </c>
    </row>
    <row r="25" spans="1:7" ht="15" x14ac:dyDescent="0.25">
      <c r="A25" s="285" t="s">
        <v>77</v>
      </c>
      <c r="B25">
        <v>170.3</v>
      </c>
      <c r="C25">
        <v>0</v>
      </c>
      <c r="D25">
        <v>0</v>
      </c>
      <c r="E25">
        <v>0</v>
      </c>
      <c r="F25">
        <v>0</v>
      </c>
      <c r="G25">
        <v>0</v>
      </c>
    </row>
    <row r="26" spans="1:7" ht="15" x14ac:dyDescent="0.25">
      <c r="A26" s="285" t="s">
        <v>66</v>
      </c>
    </row>
    <row r="27" spans="1:7" ht="15" x14ac:dyDescent="0.25">
      <c r="A27" s="285" t="s">
        <v>78</v>
      </c>
      <c r="B27">
        <v>434.3</v>
      </c>
      <c r="C27">
        <v>487.7</v>
      </c>
      <c r="D27">
        <v>161.5</v>
      </c>
      <c r="E27">
        <v>142.5</v>
      </c>
      <c r="F27">
        <v>0</v>
      </c>
      <c r="G27">
        <v>0</v>
      </c>
    </row>
    <row r="28" spans="1:7" ht="15" x14ac:dyDescent="0.25">
      <c r="A28" s="285" t="s">
        <v>66</v>
      </c>
    </row>
    <row r="29" spans="1:7" ht="15" x14ac:dyDescent="0.25">
      <c r="A29" s="285" t="s">
        <v>79</v>
      </c>
      <c r="B29">
        <v>653.20000000000005</v>
      </c>
      <c r="C29">
        <v>680.4</v>
      </c>
      <c r="D29">
        <v>34.1</v>
      </c>
      <c r="E29">
        <v>94.7</v>
      </c>
      <c r="F29">
        <v>0</v>
      </c>
      <c r="G29">
        <v>0</v>
      </c>
    </row>
    <row r="30" spans="1:7" ht="15" x14ac:dyDescent="0.25">
      <c r="A30" s="285" t="s">
        <v>66</v>
      </c>
    </row>
    <row r="31" spans="1:7" ht="15" x14ac:dyDescent="0.25">
      <c r="A31" s="285" t="s">
        <v>80</v>
      </c>
      <c r="B31">
        <v>11664.5</v>
      </c>
      <c r="C31">
        <v>17569.2</v>
      </c>
      <c r="D31">
        <v>775</v>
      </c>
      <c r="E31">
        <v>4538.6000000000004</v>
      </c>
      <c r="F31">
        <v>0</v>
      </c>
      <c r="G31">
        <v>0</v>
      </c>
    </row>
    <row r="32" spans="1:7" ht="15" x14ac:dyDescent="0.25">
      <c r="A32" s="285" t="s">
        <v>66</v>
      </c>
    </row>
    <row r="33" spans="1:7" ht="15" x14ac:dyDescent="0.25">
      <c r="A33" s="285" t="s">
        <v>81</v>
      </c>
      <c r="B33">
        <v>977.2</v>
      </c>
      <c r="C33">
        <v>1697.7</v>
      </c>
      <c r="D33">
        <v>185.1</v>
      </c>
      <c r="E33">
        <v>684.4</v>
      </c>
      <c r="F33">
        <v>0</v>
      </c>
      <c r="G33">
        <v>0</v>
      </c>
    </row>
    <row r="34" spans="1:7" ht="15" x14ac:dyDescent="0.25">
      <c r="A34" s="285" t="s">
        <v>83</v>
      </c>
      <c r="B34">
        <v>165</v>
      </c>
      <c r="C34">
        <v>166</v>
      </c>
      <c r="D34">
        <v>0</v>
      </c>
      <c r="E34">
        <v>0.5</v>
      </c>
      <c r="F34">
        <v>0</v>
      </c>
      <c r="G34">
        <v>0</v>
      </c>
    </row>
    <row r="35" spans="1:7" ht="15" x14ac:dyDescent="0.25">
      <c r="A35" s="285" t="s">
        <v>85</v>
      </c>
      <c r="B35">
        <v>0</v>
      </c>
      <c r="C35">
        <v>2.4</v>
      </c>
      <c r="D35">
        <v>0</v>
      </c>
      <c r="E35">
        <v>0.5</v>
      </c>
      <c r="F35">
        <v>0</v>
      </c>
      <c r="G35">
        <v>0</v>
      </c>
    </row>
    <row r="36" spans="1:7" ht="15" x14ac:dyDescent="0.25">
      <c r="A36" s="285" t="s">
        <v>86</v>
      </c>
      <c r="B36">
        <v>0.5</v>
      </c>
      <c r="C36">
        <v>0</v>
      </c>
      <c r="D36">
        <v>0</v>
      </c>
      <c r="E36">
        <v>0.5</v>
      </c>
      <c r="F36">
        <v>0</v>
      </c>
      <c r="G36">
        <v>0</v>
      </c>
    </row>
    <row r="37" spans="1:7" ht="15" x14ac:dyDescent="0.25">
      <c r="A37" s="285" t="s">
        <v>87</v>
      </c>
      <c r="B37">
        <v>66.400000000000006</v>
      </c>
      <c r="C37">
        <v>0.2</v>
      </c>
      <c r="D37">
        <v>0</v>
      </c>
      <c r="E37">
        <v>1.1000000000000001</v>
      </c>
      <c r="F37">
        <v>0</v>
      </c>
      <c r="G37">
        <v>0</v>
      </c>
    </row>
    <row r="38" spans="1:7" ht="15" x14ac:dyDescent="0.25">
      <c r="A38" s="285" t="s">
        <v>88</v>
      </c>
      <c r="B38">
        <v>150.80000000000001</v>
      </c>
      <c r="C38">
        <v>378.5</v>
      </c>
      <c r="D38">
        <v>137.5</v>
      </c>
      <c r="E38">
        <v>178.8</v>
      </c>
      <c r="F38">
        <v>0</v>
      </c>
      <c r="G38">
        <v>0</v>
      </c>
    </row>
    <row r="39" spans="1:7" ht="15" x14ac:dyDescent="0.25">
      <c r="A39" s="285" t="s">
        <v>90</v>
      </c>
      <c r="B39">
        <v>0</v>
      </c>
      <c r="C39">
        <v>0</v>
      </c>
      <c r="D39">
        <v>0</v>
      </c>
      <c r="E39">
        <v>17.5</v>
      </c>
      <c r="F39">
        <v>0</v>
      </c>
      <c r="G39">
        <v>0</v>
      </c>
    </row>
    <row r="40" spans="1:7" ht="15" x14ac:dyDescent="0.25">
      <c r="A40" s="285" t="s">
        <v>91</v>
      </c>
      <c r="B40">
        <v>29.8</v>
      </c>
      <c r="C40">
        <v>39.1</v>
      </c>
      <c r="D40">
        <v>3.9</v>
      </c>
      <c r="E40">
        <v>59.7</v>
      </c>
      <c r="F40">
        <v>0</v>
      </c>
      <c r="G40">
        <v>0</v>
      </c>
    </row>
    <row r="41" spans="1:7" ht="15" x14ac:dyDescent="0.25">
      <c r="A41" s="285" t="s">
        <v>92</v>
      </c>
      <c r="B41">
        <v>0</v>
      </c>
      <c r="C41">
        <v>0</v>
      </c>
      <c r="D41">
        <v>0</v>
      </c>
      <c r="E41">
        <v>19.8</v>
      </c>
      <c r="F41">
        <v>0</v>
      </c>
      <c r="G41">
        <v>0</v>
      </c>
    </row>
    <row r="42" spans="1:7" ht="15" x14ac:dyDescent="0.25">
      <c r="A42" s="285" t="s">
        <v>93</v>
      </c>
      <c r="B42">
        <v>75.7</v>
      </c>
      <c r="C42">
        <v>118.5</v>
      </c>
      <c r="D42">
        <v>14.7</v>
      </c>
      <c r="E42">
        <v>37.5</v>
      </c>
      <c r="F42">
        <v>0</v>
      </c>
      <c r="G42">
        <v>0</v>
      </c>
    </row>
    <row r="43" spans="1:7" ht="15" x14ac:dyDescent="0.25">
      <c r="A43" s="285" t="s">
        <v>94</v>
      </c>
      <c r="B43">
        <v>4</v>
      </c>
      <c r="C43">
        <v>16.3</v>
      </c>
      <c r="D43">
        <v>0</v>
      </c>
      <c r="E43">
        <v>3.8</v>
      </c>
      <c r="F43">
        <v>0</v>
      </c>
      <c r="G43">
        <v>0</v>
      </c>
    </row>
    <row r="44" spans="1:7" ht="15" x14ac:dyDescent="0.25">
      <c r="A44" s="285" t="s">
        <v>95</v>
      </c>
      <c r="B44">
        <v>363</v>
      </c>
      <c r="C44">
        <v>393</v>
      </c>
      <c r="D44">
        <v>0</v>
      </c>
      <c r="E44">
        <v>138.9</v>
      </c>
      <c r="F44">
        <v>0</v>
      </c>
      <c r="G44">
        <v>0</v>
      </c>
    </row>
    <row r="45" spans="1:7" ht="15" x14ac:dyDescent="0.25">
      <c r="A45" s="285" t="s">
        <v>96</v>
      </c>
      <c r="B45">
        <v>14.7</v>
      </c>
      <c r="C45">
        <v>3.8</v>
      </c>
      <c r="D45">
        <v>3.7</v>
      </c>
      <c r="E45">
        <v>11.8</v>
      </c>
      <c r="F45">
        <v>0</v>
      </c>
      <c r="G45">
        <v>0</v>
      </c>
    </row>
    <row r="46" spans="1:7" ht="15" x14ac:dyDescent="0.25">
      <c r="A46" s="285" t="s">
        <v>98</v>
      </c>
      <c r="B46">
        <v>0.1</v>
      </c>
      <c r="C46">
        <v>55</v>
      </c>
      <c r="D46">
        <v>0.1</v>
      </c>
      <c r="E46">
        <v>0</v>
      </c>
      <c r="F46">
        <v>0</v>
      </c>
      <c r="G46">
        <v>0</v>
      </c>
    </row>
    <row r="47" spans="1:7" ht="15" x14ac:dyDescent="0.25">
      <c r="A47" s="285" t="s">
        <v>99</v>
      </c>
      <c r="B47">
        <v>2.5</v>
      </c>
      <c r="C47">
        <v>20.100000000000001</v>
      </c>
      <c r="D47">
        <v>0.3</v>
      </c>
      <c r="E47">
        <v>0</v>
      </c>
      <c r="F47">
        <v>0</v>
      </c>
      <c r="G47">
        <v>0</v>
      </c>
    </row>
    <row r="48" spans="1:7" ht="15" x14ac:dyDescent="0.25">
      <c r="A48" s="285" t="s">
        <v>100</v>
      </c>
      <c r="B48">
        <v>32.4</v>
      </c>
      <c r="C48">
        <v>289.8</v>
      </c>
      <c r="D48">
        <v>9.9</v>
      </c>
      <c r="E48">
        <v>37.6</v>
      </c>
      <c r="F48">
        <v>0</v>
      </c>
      <c r="G48">
        <v>0</v>
      </c>
    </row>
    <row r="49" spans="1:7" ht="15" x14ac:dyDescent="0.25">
      <c r="A49" s="285" t="s">
        <v>101</v>
      </c>
      <c r="B49">
        <v>72.3</v>
      </c>
      <c r="C49">
        <v>215</v>
      </c>
      <c r="D49">
        <v>15.1</v>
      </c>
      <c r="E49">
        <v>176.4</v>
      </c>
      <c r="F49">
        <v>0</v>
      </c>
      <c r="G49">
        <v>0</v>
      </c>
    </row>
    <row r="50" spans="1:7" ht="15" x14ac:dyDescent="0.25">
      <c r="A50" s="285" t="s">
        <v>66</v>
      </c>
    </row>
    <row r="51" spans="1:7" ht="15" x14ac:dyDescent="0.25">
      <c r="A51" s="285" t="s">
        <v>102</v>
      </c>
      <c r="B51">
        <v>549.5</v>
      </c>
      <c r="C51">
        <v>599.9</v>
      </c>
      <c r="D51">
        <v>68.400000000000006</v>
      </c>
      <c r="E51">
        <v>227</v>
      </c>
      <c r="F51">
        <v>0</v>
      </c>
      <c r="G51">
        <v>0</v>
      </c>
    </row>
    <row r="52" spans="1:7" ht="15" x14ac:dyDescent="0.25">
      <c r="A52" s="285" t="s">
        <v>103</v>
      </c>
      <c r="B52">
        <v>0</v>
      </c>
      <c r="C52">
        <v>35</v>
      </c>
      <c r="D52">
        <v>0</v>
      </c>
      <c r="E52">
        <v>67.5</v>
      </c>
      <c r="F52">
        <v>0</v>
      </c>
      <c r="G52">
        <v>0</v>
      </c>
    </row>
    <row r="53" spans="1:7" ht="15" x14ac:dyDescent="0.25">
      <c r="A53" s="285" t="s">
        <v>104</v>
      </c>
      <c r="B53">
        <v>519.5</v>
      </c>
      <c r="C53">
        <v>474.4</v>
      </c>
      <c r="D53">
        <v>68.3</v>
      </c>
      <c r="E53">
        <v>159.5</v>
      </c>
      <c r="F53">
        <v>0</v>
      </c>
      <c r="G53">
        <v>0</v>
      </c>
    </row>
    <row r="54" spans="1:7" ht="15" x14ac:dyDescent="0.25">
      <c r="A54" s="285" t="s">
        <v>258</v>
      </c>
      <c r="B54">
        <v>0</v>
      </c>
      <c r="C54">
        <v>0.4</v>
      </c>
      <c r="D54">
        <v>0.1</v>
      </c>
      <c r="E54">
        <v>0</v>
      </c>
      <c r="F54">
        <v>0</v>
      </c>
      <c r="G54">
        <v>0</v>
      </c>
    </row>
    <row r="55" spans="1:7" ht="15" x14ac:dyDescent="0.25">
      <c r="A55" s="285" t="s">
        <v>107</v>
      </c>
      <c r="B55">
        <v>30</v>
      </c>
      <c r="C55">
        <v>90</v>
      </c>
      <c r="D55">
        <v>0</v>
      </c>
      <c r="E55">
        <v>0</v>
      </c>
      <c r="F55">
        <v>0</v>
      </c>
      <c r="G55">
        <v>0</v>
      </c>
    </row>
    <row r="56" spans="1:7" ht="15" x14ac:dyDescent="0.25">
      <c r="A56" s="285" t="s">
        <v>66</v>
      </c>
    </row>
    <row r="57" spans="1:7" ht="15" x14ac:dyDescent="0.25">
      <c r="A57" s="285" t="s">
        <v>108</v>
      </c>
      <c r="B57">
        <v>1559.5</v>
      </c>
      <c r="C57">
        <v>1944.8</v>
      </c>
      <c r="D57">
        <v>337.5</v>
      </c>
      <c r="E57">
        <v>472.3</v>
      </c>
      <c r="F57">
        <v>7.8</v>
      </c>
      <c r="G57">
        <v>0</v>
      </c>
    </row>
    <row r="58" spans="1:7" ht="15" x14ac:dyDescent="0.25">
      <c r="A58" s="285" t="s">
        <v>109</v>
      </c>
      <c r="B58">
        <v>4.2</v>
      </c>
      <c r="C58">
        <v>3.6</v>
      </c>
      <c r="D58">
        <v>3.5</v>
      </c>
      <c r="E58">
        <v>0</v>
      </c>
      <c r="F58">
        <v>0</v>
      </c>
      <c r="G58">
        <v>0</v>
      </c>
    </row>
    <row r="59" spans="1:7" ht="15" x14ac:dyDescent="0.25">
      <c r="A59" s="285" t="s">
        <v>111</v>
      </c>
      <c r="B59">
        <v>38.5</v>
      </c>
      <c r="C59">
        <v>24.7</v>
      </c>
      <c r="D59">
        <v>28.4</v>
      </c>
      <c r="E59">
        <v>30.8</v>
      </c>
      <c r="F59">
        <v>0</v>
      </c>
      <c r="G59">
        <v>0</v>
      </c>
    </row>
    <row r="60" spans="1:7" ht="15" x14ac:dyDescent="0.25">
      <c r="A60" s="285" t="s">
        <v>112</v>
      </c>
      <c r="B60">
        <v>14.4</v>
      </c>
      <c r="C60">
        <v>17.3</v>
      </c>
      <c r="D60">
        <v>8.3000000000000007</v>
      </c>
      <c r="E60">
        <v>38.200000000000003</v>
      </c>
      <c r="F60">
        <v>0</v>
      </c>
      <c r="G60">
        <v>0</v>
      </c>
    </row>
    <row r="61" spans="1:7" ht="15" x14ac:dyDescent="0.25">
      <c r="A61" s="285" t="s">
        <v>113</v>
      </c>
      <c r="B61">
        <v>52.1</v>
      </c>
      <c r="C61">
        <v>63.1</v>
      </c>
      <c r="D61">
        <v>0</v>
      </c>
      <c r="E61">
        <v>27.5</v>
      </c>
      <c r="F61">
        <v>0</v>
      </c>
      <c r="G61">
        <v>0</v>
      </c>
    </row>
    <row r="62" spans="1:7" ht="15" x14ac:dyDescent="0.25">
      <c r="A62" s="285" t="s">
        <v>114</v>
      </c>
      <c r="B62">
        <v>0</v>
      </c>
      <c r="C62">
        <v>0</v>
      </c>
      <c r="D62">
        <v>4</v>
      </c>
      <c r="E62">
        <v>7.2</v>
      </c>
      <c r="F62">
        <v>7.8</v>
      </c>
      <c r="G62">
        <v>0</v>
      </c>
    </row>
    <row r="63" spans="1:7" ht="15" x14ac:dyDescent="0.25">
      <c r="A63" s="285" t="s">
        <v>115</v>
      </c>
      <c r="B63">
        <v>0</v>
      </c>
      <c r="C63">
        <v>0</v>
      </c>
      <c r="D63">
        <v>6.1</v>
      </c>
      <c r="E63">
        <v>2.5</v>
      </c>
      <c r="F63">
        <v>0</v>
      </c>
      <c r="G63">
        <v>0</v>
      </c>
    </row>
    <row r="64" spans="1:7" ht="15" x14ac:dyDescent="0.25">
      <c r="A64" s="285" t="s">
        <v>116</v>
      </c>
      <c r="B64">
        <v>4.7</v>
      </c>
      <c r="C64">
        <v>4.4000000000000004</v>
      </c>
      <c r="D64">
        <v>0</v>
      </c>
      <c r="E64">
        <v>1.3</v>
      </c>
      <c r="F64">
        <v>0</v>
      </c>
      <c r="G64">
        <v>0</v>
      </c>
    </row>
    <row r="65" spans="1:7" ht="15" x14ac:dyDescent="0.25">
      <c r="A65" s="285" t="s">
        <v>117</v>
      </c>
      <c r="B65">
        <v>1406.8</v>
      </c>
      <c r="C65">
        <v>1795.8</v>
      </c>
      <c r="D65">
        <v>276.10000000000002</v>
      </c>
      <c r="E65">
        <v>317.7</v>
      </c>
      <c r="F65">
        <v>0</v>
      </c>
      <c r="G65">
        <v>0</v>
      </c>
    </row>
    <row r="66" spans="1:7" ht="15" x14ac:dyDescent="0.25">
      <c r="A66" s="285" t="s">
        <v>331</v>
      </c>
      <c r="B66">
        <v>0</v>
      </c>
      <c r="C66">
        <v>0.5</v>
      </c>
      <c r="D66">
        <v>0</v>
      </c>
      <c r="E66">
        <v>0</v>
      </c>
      <c r="F66">
        <v>0</v>
      </c>
      <c r="G66">
        <v>0</v>
      </c>
    </row>
    <row r="67" spans="1:7" ht="15" x14ac:dyDescent="0.25">
      <c r="A67" s="285" t="s">
        <v>118</v>
      </c>
      <c r="B67">
        <v>16.8</v>
      </c>
      <c r="C67">
        <v>15.5</v>
      </c>
      <c r="D67">
        <v>0</v>
      </c>
      <c r="E67">
        <v>0</v>
      </c>
      <c r="F67">
        <v>0</v>
      </c>
      <c r="G67">
        <v>0</v>
      </c>
    </row>
    <row r="68" spans="1:7" ht="15" x14ac:dyDescent="0.25">
      <c r="A68" s="285" t="s">
        <v>119</v>
      </c>
      <c r="B68">
        <v>0</v>
      </c>
      <c r="C68">
        <v>15</v>
      </c>
      <c r="D68">
        <v>0</v>
      </c>
      <c r="E68">
        <v>47.1</v>
      </c>
      <c r="F68">
        <v>0</v>
      </c>
      <c r="G68">
        <v>0</v>
      </c>
    </row>
    <row r="69" spans="1:7" ht="15" x14ac:dyDescent="0.25">
      <c r="A69" s="285" t="s">
        <v>121</v>
      </c>
      <c r="B69">
        <v>22</v>
      </c>
      <c r="C69">
        <v>5</v>
      </c>
      <c r="D69">
        <v>11</v>
      </c>
      <c r="E69">
        <v>0</v>
      </c>
      <c r="F69">
        <v>0</v>
      </c>
      <c r="G69">
        <v>0</v>
      </c>
    </row>
    <row r="70" spans="1:7" ht="15" x14ac:dyDescent="0.25">
      <c r="A70" s="285" t="s">
        <v>62</v>
      </c>
      <c r="B70" t="s">
        <v>64</v>
      </c>
      <c r="C70" t="s">
        <v>65</v>
      </c>
      <c r="D70" t="s">
        <v>63</v>
      </c>
      <c r="E70" t="s">
        <v>65</v>
      </c>
      <c r="F70" t="s">
        <v>189</v>
      </c>
      <c r="G70" t="s">
        <v>64</v>
      </c>
    </row>
    <row r="71" spans="1:7" ht="15" x14ac:dyDescent="0.25">
      <c r="A71" s="285" t="s">
        <v>122</v>
      </c>
      <c r="B71">
        <v>16384.400000000001</v>
      </c>
      <c r="C71">
        <v>23237</v>
      </c>
      <c r="D71">
        <v>2001.7</v>
      </c>
      <c r="E71">
        <v>6577.4</v>
      </c>
      <c r="F71">
        <v>7.8</v>
      </c>
      <c r="G71">
        <v>0</v>
      </c>
    </row>
    <row r="72" spans="1:7" ht="15" x14ac:dyDescent="0.25">
      <c r="A72" s="285" t="s">
        <v>123</v>
      </c>
      <c r="B72">
        <v>6942.1</v>
      </c>
      <c r="C72">
        <v>10733</v>
      </c>
      <c r="D72">
        <v>0</v>
      </c>
      <c r="E72">
        <v>0</v>
      </c>
      <c r="F72">
        <v>12</v>
      </c>
      <c r="G72">
        <v>0</v>
      </c>
    </row>
    <row r="73" spans="1:7" ht="15" x14ac:dyDescent="0.25">
      <c r="A73" s="285" t="s">
        <v>62</v>
      </c>
      <c r="B73" t="s">
        <v>64</v>
      </c>
      <c r="C73" t="s">
        <v>65</v>
      </c>
      <c r="D73" t="s">
        <v>63</v>
      </c>
      <c r="E73" t="s">
        <v>65</v>
      </c>
      <c r="F73" t="s">
        <v>189</v>
      </c>
      <c r="G73" t="s">
        <v>64</v>
      </c>
    </row>
    <row r="74" spans="1:7" ht="15" x14ac:dyDescent="0.25">
      <c r="A74" s="285" t="s">
        <v>124</v>
      </c>
      <c r="B74">
        <v>23326.5</v>
      </c>
      <c r="C74">
        <v>33970</v>
      </c>
      <c r="D74">
        <v>2001.7</v>
      </c>
      <c r="E74">
        <v>6577.4</v>
      </c>
      <c r="F74">
        <v>19.8</v>
      </c>
      <c r="G74">
        <v>0</v>
      </c>
    </row>
    <row r="75" spans="1:7" ht="15" x14ac:dyDescent="0.25">
      <c r="A75" s="285" t="s">
        <v>125</v>
      </c>
      <c r="B75" t="s">
        <v>42</v>
      </c>
      <c r="C75" t="s">
        <v>42</v>
      </c>
      <c r="D75">
        <v>5.8</v>
      </c>
      <c r="E75">
        <v>7.3</v>
      </c>
      <c r="F75" t="s">
        <v>42</v>
      </c>
      <c r="G75" t="s">
        <v>42</v>
      </c>
    </row>
    <row r="76" spans="1:7" ht="15" x14ac:dyDescent="0.25">
      <c r="A76" s="285" t="s">
        <v>126</v>
      </c>
      <c r="B76">
        <v>0</v>
      </c>
      <c r="C76">
        <v>126</v>
      </c>
      <c r="D76" t="s">
        <v>42</v>
      </c>
      <c r="E76" t="s">
        <v>42</v>
      </c>
      <c r="F76">
        <v>0</v>
      </c>
      <c r="G76">
        <v>0</v>
      </c>
    </row>
    <row r="77" spans="1:7" ht="15" x14ac:dyDescent="0.25">
      <c r="A77" s="285" t="s">
        <v>62</v>
      </c>
      <c r="B77" t="s">
        <v>64</v>
      </c>
      <c r="C77" t="s">
        <v>65</v>
      </c>
      <c r="D77" t="s">
        <v>63</v>
      </c>
      <c r="E77" t="s">
        <v>65</v>
      </c>
      <c r="F77" t="s">
        <v>189</v>
      </c>
      <c r="G77" t="s">
        <v>64</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9E74-D7EA-4891-9CFD-029ACC75EAC1}">
  <dimension ref="A1:G76"/>
  <sheetViews>
    <sheetView workbookViewId="0">
      <selection activeCell="A7" sqref="A7"/>
    </sheetView>
  </sheetViews>
  <sheetFormatPr defaultRowHeight="13.2" x14ac:dyDescent="0.25"/>
  <cols>
    <col min="1" max="1" width="22.6640625" customWidth="1"/>
    <col min="4" max="4" width="11.6640625" customWidth="1"/>
    <col min="6" max="6" width="11.44140625" customWidth="1"/>
  </cols>
  <sheetData>
    <row r="1" spans="1:7" ht="15" x14ac:dyDescent="0.25">
      <c r="A1" s="285" t="s">
        <v>47</v>
      </c>
    </row>
    <row r="2" spans="1:7" ht="15" x14ac:dyDescent="0.25">
      <c r="A2" s="285" t="s">
        <v>48</v>
      </c>
    </row>
    <row r="3" spans="1:7" ht="15" x14ac:dyDescent="0.25">
      <c r="A3" s="285" t="s">
        <v>376</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440</v>
      </c>
      <c r="C12">
        <v>257.5</v>
      </c>
      <c r="D12">
        <v>190.2</v>
      </c>
      <c r="E12">
        <v>284.3</v>
      </c>
      <c r="F12">
        <v>0</v>
      </c>
      <c r="G12">
        <v>0</v>
      </c>
    </row>
    <row r="13" spans="1:7" ht="15" x14ac:dyDescent="0.25">
      <c r="A13" s="285" t="s">
        <v>253</v>
      </c>
      <c r="B13">
        <v>0</v>
      </c>
      <c r="C13">
        <v>0</v>
      </c>
      <c r="D13">
        <v>0.9</v>
      </c>
      <c r="E13">
        <v>0</v>
      </c>
      <c r="F13">
        <v>0</v>
      </c>
      <c r="G13">
        <v>0</v>
      </c>
    </row>
    <row r="14" spans="1:7" ht="15" x14ac:dyDescent="0.25">
      <c r="A14" s="285" t="s">
        <v>254</v>
      </c>
      <c r="B14">
        <v>0</v>
      </c>
      <c r="C14">
        <v>0</v>
      </c>
      <c r="D14">
        <v>0</v>
      </c>
      <c r="E14">
        <v>21</v>
      </c>
      <c r="F14">
        <v>0</v>
      </c>
      <c r="G14">
        <v>0</v>
      </c>
    </row>
    <row r="15" spans="1:7" ht="15" x14ac:dyDescent="0.25">
      <c r="A15" s="285" t="s">
        <v>69</v>
      </c>
      <c r="B15">
        <v>32</v>
      </c>
      <c r="C15">
        <v>0</v>
      </c>
      <c r="D15">
        <v>0</v>
      </c>
      <c r="E15">
        <v>17.5</v>
      </c>
      <c r="F15">
        <v>0</v>
      </c>
      <c r="G15">
        <v>0</v>
      </c>
    </row>
    <row r="16" spans="1:7" ht="15" x14ac:dyDescent="0.25">
      <c r="A16" s="285" t="s">
        <v>255</v>
      </c>
      <c r="B16">
        <v>0</v>
      </c>
      <c r="C16">
        <v>12.5</v>
      </c>
      <c r="D16">
        <v>0</v>
      </c>
      <c r="E16">
        <v>0</v>
      </c>
      <c r="F16">
        <v>0</v>
      </c>
      <c r="G16">
        <v>0</v>
      </c>
    </row>
    <row r="17" spans="1:7" ht="15" x14ac:dyDescent="0.25">
      <c r="A17" s="285" t="s">
        <v>70</v>
      </c>
      <c r="B17">
        <v>0</v>
      </c>
      <c r="C17">
        <v>0</v>
      </c>
      <c r="D17">
        <v>39.200000000000003</v>
      </c>
      <c r="E17">
        <v>56.1</v>
      </c>
      <c r="F17">
        <v>0</v>
      </c>
      <c r="G17">
        <v>0</v>
      </c>
    </row>
    <row r="18" spans="1:7" ht="15" x14ac:dyDescent="0.25">
      <c r="A18" s="285" t="s">
        <v>71</v>
      </c>
      <c r="B18">
        <v>323</v>
      </c>
      <c r="C18">
        <v>81</v>
      </c>
      <c r="D18">
        <v>117.1</v>
      </c>
      <c r="E18">
        <v>57.6</v>
      </c>
      <c r="F18">
        <v>0</v>
      </c>
      <c r="G18">
        <v>0</v>
      </c>
    </row>
    <row r="19" spans="1:7" ht="15" x14ac:dyDescent="0.25">
      <c r="A19" s="285" t="s">
        <v>72</v>
      </c>
      <c r="B19">
        <v>25</v>
      </c>
      <c r="C19">
        <v>49</v>
      </c>
      <c r="D19">
        <v>0</v>
      </c>
      <c r="E19">
        <v>0</v>
      </c>
      <c r="F19">
        <v>0</v>
      </c>
      <c r="G19">
        <v>0</v>
      </c>
    </row>
    <row r="20" spans="1:7" ht="15" x14ac:dyDescent="0.25">
      <c r="A20" s="285" t="s">
        <v>73</v>
      </c>
      <c r="B20">
        <v>60</v>
      </c>
      <c r="C20">
        <v>115</v>
      </c>
      <c r="D20">
        <v>33</v>
      </c>
      <c r="E20">
        <v>79.900000000000006</v>
      </c>
      <c r="F20">
        <v>0</v>
      </c>
      <c r="G20">
        <v>0</v>
      </c>
    </row>
    <row r="21" spans="1:7" ht="15" x14ac:dyDescent="0.25">
      <c r="A21" s="285" t="s">
        <v>74</v>
      </c>
      <c r="B21">
        <v>0</v>
      </c>
      <c r="C21">
        <v>0</v>
      </c>
      <c r="D21">
        <v>0</v>
      </c>
      <c r="E21">
        <v>52.3</v>
      </c>
      <c r="F21">
        <v>0</v>
      </c>
      <c r="G21">
        <v>0</v>
      </c>
    </row>
    <row r="22" spans="1:7" ht="15" x14ac:dyDescent="0.25">
      <c r="A22" s="285" t="s">
        <v>66</v>
      </c>
    </row>
    <row r="23" spans="1:7" ht="15" x14ac:dyDescent="0.25">
      <c r="A23" s="285" t="s">
        <v>75</v>
      </c>
      <c r="B23">
        <v>170.3</v>
      </c>
      <c r="C23">
        <v>0</v>
      </c>
      <c r="D23">
        <v>0</v>
      </c>
      <c r="E23">
        <v>0</v>
      </c>
      <c r="F23">
        <v>0</v>
      </c>
      <c r="G23">
        <v>0</v>
      </c>
    </row>
    <row r="24" spans="1:7" ht="15" x14ac:dyDescent="0.25">
      <c r="A24" s="285" t="s">
        <v>77</v>
      </c>
      <c r="B24">
        <v>170.3</v>
      </c>
      <c r="C24">
        <v>0</v>
      </c>
      <c r="D24">
        <v>0</v>
      </c>
      <c r="E24">
        <v>0</v>
      </c>
      <c r="F24">
        <v>0</v>
      </c>
      <c r="G24">
        <v>0</v>
      </c>
    </row>
    <row r="25" spans="1:7" ht="15" x14ac:dyDescent="0.25">
      <c r="A25" s="285" t="s">
        <v>66</v>
      </c>
    </row>
    <row r="26" spans="1:7" ht="15" x14ac:dyDescent="0.25">
      <c r="A26" s="285" t="s">
        <v>78</v>
      </c>
      <c r="B26">
        <v>485</v>
      </c>
      <c r="C26">
        <v>484.2</v>
      </c>
      <c r="D26">
        <v>85.4</v>
      </c>
      <c r="E26">
        <v>106.4</v>
      </c>
      <c r="F26">
        <v>0</v>
      </c>
      <c r="G26">
        <v>0</v>
      </c>
    </row>
    <row r="27" spans="1:7" ht="15" x14ac:dyDescent="0.25">
      <c r="A27" s="285" t="s">
        <v>66</v>
      </c>
    </row>
    <row r="28" spans="1:7" ht="15" x14ac:dyDescent="0.25">
      <c r="A28" s="285" t="s">
        <v>79</v>
      </c>
      <c r="B28">
        <v>574.29999999999995</v>
      </c>
      <c r="C28">
        <v>670.4</v>
      </c>
      <c r="D28">
        <v>29.1</v>
      </c>
      <c r="E28">
        <v>70.099999999999994</v>
      </c>
      <c r="F28">
        <v>0</v>
      </c>
      <c r="G28">
        <v>0</v>
      </c>
    </row>
    <row r="29" spans="1:7" ht="15" x14ac:dyDescent="0.25">
      <c r="A29" s="285" t="s">
        <v>66</v>
      </c>
    </row>
    <row r="30" spans="1:7" ht="15" x14ac:dyDescent="0.25">
      <c r="A30" s="285" t="s">
        <v>80</v>
      </c>
      <c r="B30">
        <v>11270</v>
      </c>
      <c r="C30">
        <v>17416.2</v>
      </c>
      <c r="D30">
        <v>498.2</v>
      </c>
      <c r="E30">
        <v>3153.5</v>
      </c>
      <c r="F30">
        <v>0</v>
      </c>
      <c r="G30">
        <v>0</v>
      </c>
    </row>
    <row r="31" spans="1:7" ht="15" x14ac:dyDescent="0.25">
      <c r="A31" s="285" t="s">
        <v>66</v>
      </c>
    </row>
    <row r="32" spans="1:7" ht="15" x14ac:dyDescent="0.25">
      <c r="A32" s="285" t="s">
        <v>81</v>
      </c>
      <c r="B32">
        <v>852.1</v>
      </c>
      <c r="C32">
        <v>1583.4</v>
      </c>
      <c r="D32">
        <v>55.6</v>
      </c>
      <c r="E32">
        <v>426.3</v>
      </c>
      <c r="F32">
        <v>0</v>
      </c>
      <c r="G32">
        <v>0</v>
      </c>
    </row>
    <row r="33" spans="1:7" ht="15" x14ac:dyDescent="0.25">
      <c r="A33" s="285" t="s">
        <v>83</v>
      </c>
      <c r="B33">
        <v>110</v>
      </c>
      <c r="C33">
        <v>55</v>
      </c>
      <c r="D33">
        <v>0</v>
      </c>
      <c r="E33">
        <v>0.5</v>
      </c>
      <c r="F33">
        <v>0</v>
      </c>
      <c r="G33">
        <v>0</v>
      </c>
    </row>
    <row r="34" spans="1:7" ht="15" x14ac:dyDescent="0.25">
      <c r="A34" s="285" t="s">
        <v>85</v>
      </c>
      <c r="B34">
        <v>0</v>
      </c>
      <c r="C34">
        <v>2.4</v>
      </c>
      <c r="D34">
        <v>0</v>
      </c>
      <c r="E34">
        <v>0.5</v>
      </c>
      <c r="F34">
        <v>0</v>
      </c>
      <c r="G34">
        <v>0</v>
      </c>
    </row>
    <row r="35" spans="1:7" ht="15" x14ac:dyDescent="0.25">
      <c r="A35" s="285" t="s">
        <v>86</v>
      </c>
      <c r="B35">
        <v>0</v>
      </c>
      <c r="C35">
        <v>0</v>
      </c>
      <c r="D35">
        <v>0</v>
      </c>
      <c r="E35">
        <v>0.5</v>
      </c>
      <c r="F35">
        <v>0</v>
      </c>
      <c r="G35">
        <v>0</v>
      </c>
    </row>
    <row r="36" spans="1:7" ht="15" x14ac:dyDescent="0.25">
      <c r="A36" s="285" t="s">
        <v>87</v>
      </c>
      <c r="B36">
        <v>66.400000000000006</v>
      </c>
      <c r="C36">
        <v>0.2</v>
      </c>
      <c r="D36">
        <v>0</v>
      </c>
      <c r="E36">
        <v>1.1000000000000001</v>
      </c>
      <c r="F36">
        <v>0</v>
      </c>
      <c r="G36">
        <v>0</v>
      </c>
    </row>
    <row r="37" spans="1:7" ht="15" x14ac:dyDescent="0.25">
      <c r="A37" s="285" t="s">
        <v>88</v>
      </c>
      <c r="B37">
        <v>141.5</v>
      </c>
      <c r="C37">
        <v>384.4</v>
      </c>
      <c r="D37">
        <v>18.399999999999999</v>
      </c>
      <c r="E37">
        <v>155.80000000000001</v>
      </c>
      <c r="F37">
        <v>0</v>
      </c>
      <c r="G37">
        <v>0</v>
      </c>
    </row>
    <row r="38" spans="1:7" ht="15" x14ac:dyDescent="0.25">
      <c r="A38" s="285" t="s">
        <v>90</v>
      </c>
      <c r="B38">
        <v>0</v>
      </c>
      <c r="C38">
        <v>0</v>
      </c>
      <c r="D38">
        <v>0</v>
      </c>
      <c r="E38">
        <v>17.5</v>
      </c>
      <c r="F38">
        <v>0</v>
      </c>
      <c r="G38">
        <v>0</v>
      </c>
    </row>
    <row r="39" spans="1:7" ht="15" x14ac:dyDescent="0.25">
      <c r="A39" s="285" t="s">
        <v>91</v>
      </c>
      <c r="B39">
        <v>31.3</v>
      </c>
      <c r="C39">
        <v>40.799999999999997</v>
      </c>
      <c r="D39">
        <v>2.4</v>
      </c>
      <c r="E39">
        <v>0.6</v>
      </c>
      <c r="F39">
        <v>0</v>
      </c>
      <c r="G39">
        <v>0</v>
      </c>
    </row>
    <row r="40" spans="1:7" ht="15" x14ac:dyDescent="0.25">
      <c r="A40" s="285" t="s">
        <v>92</v>
      </c>
      <c r="B40">
        <v>0</v>
      </c>
      <c r="C40">
        <v>0</v>
      </c>
      <c r="D40">
        <v>0</v>
      </c>
      <c r="E40">
        <v>19.8</v>
      </c>
      <c r="F40">
        <v>0</v>
      </c>
      <c r="G40">
        <v>0</v>
      </c>
    </row>
    <row r="41" spans="1:7" ht="15" x14ac:dyDescent="0.25">
      <c r="A41" s="285" t="s">
        <v>93</v>
      </c>
      <c r="B41">
        <v>72.400000000000006</v>
      </c>
      <c r="C41">
        <v>110.2</v>
      </c>
      <c r="D41">
        <v>14</v>
      </c>
      <c r="E41">
        <v>30.9</v>
      </c>
      <c r="F41">
        <v>0</v>
      </c>
      <c r="G41">
        <v>0</v>
      </c>
    </row>
    <row r="42" spans="1:7" ht="15" x14ac:dyDescent="0.25">
      <c r="A42" s="285" t="s">
        <v>94</v>
      </c>
      <c r="B42">
        <v>4</v>
      </c>
      <c r="C42">
        <v>17.100000000000001</v>
      </c>
      <c r="D42">
        <v>0</v>
      </c>
      <c r="E42">
        <v>3</v>
      </c>
      <c r="F42">
        <v>0</v>
      </c>
      <c r="G42">
        <v>0</v>
      </c>
    </row>
    <row r="43" spans="1:7" ht="15" x14ac:dyDescent="0.25">
      <c r="A43" s="285" t="s">
        <v>95</v>
      </c>
      <c r="B43">
        <v>306</v>
      </c>
      <c r="C43">
        <v>404</v>
      </c>
      <c r="D43">
        <v>0</v>
      </c>
      <c r="E43">
        <v>68.599999999999994</v>
      </c>
      <c r="F43">
        <v>0</v>
      </c>
      <c r="G43">
        <v>0</v>
      </c>
    </row>
    <row r="44" spans="1:7" ht="15" x14ac:dyDescent="0.25">
      <c r="A44" s="285" t="s">
        <v>96</v>
      </c>
      <c r="B44">
        <v>15.6</v>
      </c>
      <c r="C44">
        <v>4.2</v>
      </c>
      <c r="D44">
        <v>2.7</v>
      </c>
      <c r="E44">
        <v>11.3</v>
      </c>
      <c r="F44">
        <v>0</v>
      </c>
      <c r="G44">
        <v>0</v>
      </c>
    </row>
    <row r="45" spans="1:7" ht="15" x14ac:dyDescent="0.25">
      <c r="A45" s="285" t="s">
        <v>98</v>
      </c>
      <c r="B45">
        <v>0.1</v>
      </c>
      <c r="C45">
        <v>55</v>
      </c>
      <c r="D45">
        <v>0.1</v>
      </c>
      <c r="E45">
        <v>0</v>
      </c>
      <c r="F45">
        <v>0</v>
      </c>
      <c r="G45">
        <v>0</v>
      </c>
    </row>
    <row r="46" spans="1:7" ht="15" x14ac:dyDescent="0.25">
      <c r="A46" s="285" t="s">
        <v>99</v>
      </c>
      <c r="B46">
        <v>0.3</v>
      </c>
      <c r="C46">
        <v>20.100000000000001</v>
      </c>
      <c r="D46">
        <v>0.3</v>
      </c>
      <c r="E46">
        <v>0</v>
      </c>
      <c r="F46">
        <v>0</v>
      </c>
      <c r="G46">
        <v>0</v>
      </c>
    </row>
    <row r="47" spans="1:7" ht="15" x14ac:dyDescent="0.25">
      <c r="A47" s="285" t="s">
        <v>100</v>
      </c>
      <c r="B47">
        <v>33.1</v>
      </c>
      <c r="C47">
        <v>289.39999999999998</v>
      </c>
      <c r="D47">
        <v>7.9</v>
      </c>
      <c r="E47">
        <v>23.1</v>
      </c>
      <c r="F47">
        <v>0</v>
      </c>
      <c r="G47">
        <v>0</v>
      </c>
    </row>
    <row r="48" spans="1:7" ht="15" x14ac:dyDescent="0.25">
      <c r="A48" s="285" t="s">
        <v>101</v>
      </c>
      <c r="B48">
        <v>71.5</v>
      </c>
      <c r="C48">
        <v>200.8</v>
      </c>
      <c r="D48">
        <v>9.6999999999999993</v>
      </c>
      <c r="E48">
        <v>93.2</v>
      </c>
      <c r="F48">
        <v>0</v>
      </c>
      <c r="G48">
        <v>0</v>
      </c>
    </row>
    <row r="49" spans="1:7" ht="15" x14ac:dyDescent="0.25">
      <c r="A49" s="285" t="s">
        <v>66</v>
      </c>
    </row>
    <row r="50" spans="1:7" ht="15" x14ac:dyDescent="0.25">
      <c r="A50" s="285" t="s">
        <v>102</v>
      </c>
      <c r="B50">
        <v>614.5</v>
      </c>
      <c r="C50">
        <v>484.9</v>
      </c>
      <c r="D50">
        <v>0.1</v>
      </c>
      <c r="E50">
        <v>191.9</v>
      </c>
      <c r="F50">
        <v>0</v>
      </c>
      <c r="G50">
        <v>0</v>
      </c>
    </row>
    <row r="51" spans="1:7" ht="15" x14ac:dyDescent="0.25">
      <c r="A51" s="285" t="s">
        <v>103</v>
      </c>
      <c r="B51">
        <v>0</v>
      </c>
      <c r="C51">
        <v>70</v>
      </c>
      <c r="D51">
        <v>0</v>
      </c>
      <c r="E51">
        <v>32.4</v>
      </c>
      <c r="F51">
        <v>0</v>
      </c>
      <c r="G51">
        <v>0</v>
      </c>
    </row>
    <row r="52" spans="1:7" ht="15" x14ac:dyDescent="0.25">
      <c r="A52" s="285" t="s">
        <v>104</v>
      </c>
      <c r="B52">
        <v>584.5</v>
      </c>
      <c r="C52">
        <v>354.4</v>
      </c>
      <c r="D52">
        <v>0</v>
      </c>
      <c r="E52">
        <v>159.5</v>
      </c>
      <c r="F52">
        <v>0</v>
      </c>
      <c r="G52">
        <v>0</v>
      </c>
    </row>
    <row r="53" spans="1:7" ht="15" x14ac:dyDescent="0.25">
      <c r="A53" s="285" t="s">
        <v>258</v>
      </c>
      <c r="B53">
        <v>0</v>
      </c>
      <c r="C53">
        <v>0.4</v>
      </c>
      <c r="D53">
        <v>0.1</v>
      </c>
      <c r="E53">
        <v>0</v>
      </c>
      <c r="F53">
        <v>0</v>
      </c>
      <c r="G53">
        <v>0</v>
      </c>
    </row>
    <row r="54" spans="1:7" ht="15" x14ac:dyDescent="0.25">
      <c r="A54" s="285" t="s">
        <v>107</v>
      </c>
      <c r="B54">
        <v>30</v>
      </c>
      <c r="C54">
        <v>60</v>
      </c>
      <c r="D54">
        <v>0</v>
      </c>
      <c r="E54">
        <v>0</v>
      </c>
      <c r="F54">
        <v>0</v>
      </c>
      <c r="G54">
        <v>0</v>
      </c>
    </row>
    <row r="55" spans="1:7" ht="15" x14ac:dyDescent="0.25">
      <c r="A55" s="285" t="s">
        <v>66</v>
      </c>
    </row>
    <row r="56" spans="1:7" ht="15" x14ac:dyDescent="0.25">
      <c r="A56" s="285" t="s">
        <v>108</v>
      </c>
      <c r="B56">
        <v>1630.6</v>
      </c>
      <c r="C56">
        <v>1862.1</v>
      </c>
      <c r="D56">
        <v>202.9</v>
      </c>
      <c r="E56">
        <v>332.8</v>
      </c>
      <c r="F56">
        <v>7.8</v>
      </c>
      <c r="G56">
        <v>0</v>
      </c>
    </row>
    <row r="57" spans="1:7" ht="15" x14ac:dyDescent="0.25">
      <c r="A57" s="285" t="s">
        <v>109</v>
      </c>
      <c r="B57">
        <v>7.7</v>
      </c>
      <c r="C57">
        <v>3.6</v>
      </c>
      <c r="D57">
        <v>0</v>
      </c>
      <c r="E57">
        <v>0</v>
      </c>
      <c r="F57">
        <v>0</v>
      </c>
      <c r="G57">
        <v>0</v>
      </c>
    </row>
    <row r="58" spans="1:7" ht="15" x14ac:dyDescent="0.25">
      <c r="A58" s="285" t="s">
        <v>111</v>
      </c>
      <c r="B58">
        <v>67</v>
      </c>
      <c r="C58">
        <v>38.9</v>
      </c>
      <c r="D58">
        <v>0</v>
      </c>
      <c r="E58">
        <v>15.1</v>
      </c>
      <c r="F58">
        <v>0</v>
      </c>
      <c r="G58">
        <v>0</v>
      </c>
    </row>
    <row r="59" spans="1:7" ht="15" x14ac:dyDescent="0.25">
      <c r="A59" s="285" t="s">
        <v>112</v>
      </c>
      <c r="B59">
        <v>13.7</v>
      </c>
      <c r="C59">
        <v>19.2</v>
      </c>
      <c r="D59">
        <v>5.9</v>
      </c>
      <c r="E59">
        <v>36.1</v>
      </c>
      <c r="F59">
        <v>0</v>
      </c>
      <c r="G59">
        <v>0</v>
      </c>
    </row>
    <row r="60" spans="1:7" ht="15" x14ac:dyDescent="0.25">
      <c r="A60" s="285" t="s">
        <v>113</v>
      </c>
      <c r="B60">
        <v>29.6</v>
      </c>
      <c r="C60">
        <v>48.5</v>
      </c>
      <c r="D60">
        <v>0</v>
      </c>
      <c r="E60">
        <v>10.8</v>
      </c>
      <c r="F60">
        <v>0</v>
      </c>
      <c r="G60">
        <v>0</v>
      </c>
    </row>
    <row r="61" spans="1:7" ht="15" x14ac:dyDescent="0.25">
      <c r="A61" s="285" t="s">
        <v>114</v>
      </c>
      <c r="B61">
        <v>4</v>
      </c>
      <c r="C61">
        <v>0</v>
      </c>
      <c r="D61">
        <v>0</v>
      </c>
      <c r="E61">
        <v>7.2</v>
      </c>
      <c r="F61">
        <v>7.8</v>
      </c>
      <c r="G61">
        <v>0</v>
      </c>
    </row>
    <row r="62" spans="1:7" ht="15" x14ac:dyDescent="0.25">
      <c r="A62" s="285" t="s">
        <v>115</v>
      </c>
      <c r="B62">
        <v>5.6</v>
      </c>
      <c r="C62">
        <v>2.5</v>
      </c>
      <c r="D62">
        <v>0</v>
      </c>
      <c r="E62">
        <v>0</v>
      </c>
      <c r="F62">
        <v>0</v>
      </c>
      <c r="G62">
        <v>0</v>
      </c>
    </row>
    <row r="63" spans="1:7" ht="15" x14ac:dyDescent="0.25">
      <c r="A63" s="285" t="s">
        <v>116</v>
      </c>
      <c r="B63">
        <v>4.7</v>
      </c>
      <c r="C63">
        <v>5.7</v>
      </c>
      <c r="D63">
        <v>0</v>
      </c>
      <c r="E63">
        <v>0</v>
      </c>
      <c r="F63">
        <v>0</v>
      </c>
      <c r="G63">
        <v>0</v>
      </c>
    </row>
    <row r="64" spans="1:7" ht="15" x14ac:dyDescent="0.25">
      <c r="A64" s="285" t="s">
        <v>117</v>
      </c>
      <c r="B64">
        <v>1464.7</v>
      </c>
      <c r="C64">
        <v>1713.8</v>
      </c>
      <c r="D64">
        <v>196.9</v>
      </c>
      <c r="E64">
        <v>216.4</v>
      </c>
      <c r="F64">
        <v>0</v>
      </c>
      <c r="G64">
        <v>0</v>
      </c>
    </row>
    <row r="65" spans="1:7" ht="15" x14ac:dyDescent="0.25">
      <c r="A65" s="285" t="s">
        <v>331</v>
      </c>
      <c r="B65">
        <v>0</v>
      </c>
      <c r="C65">
        <v>0.5</v>
      </c>
      <c r="D65">
        <v>0</v>
      </c>
      <c r="E65">
        <v>0</v>
      </c>
      <c r="F65">
        <v>0</v>
      </c>
      <c r="G65">
        <v>0</v>
      </c>
    </row>
    <row r="66" spans="1:7" ht="15" x14ac:dyDescent="0.25">
      <c r="A66" s="285" t="s">
        <v>118</v>
      </c>
      <c r="B66">
        <v>16.8</v>
      </c>
      <c r="C66">
        <v>9.5</v>
      </c>
      <c r="D66">
        <v>0</v>
      </c>
      <c r="E66">
        <v>0</v>
      </c>
      <c r="F66">
        <v>0</v>
      </c>
      <c r="G66">
        <v>0</v>
      </c>
    </row>
    <row r="67" spans="1:7" ht="15" x14ac:dyDescent="0.25">
      <c r="A67" s="285" t="s">
        <v>119</v>
      </c>
      <c r="B67">
        <v>7</v>
      </c>
      <c r="C67">
        <v>15</v>
      </c>
      <c r="D67">
        <v>0</v>
      </c>
      <c r="E67">
        <v>47.1</v>
      </c>
      <c r="F67">
        <v>0</v>
      </c>
      <c r="G67">
        <v>0</v>
      </c>
    </row>
    <row r="68" spans="1:7" ht="15" x14ac:dyDescent="0.25">
      <c r="A68" s="285" t="s">
        <v>121</v>
      </c>
      <c r="B68">
        <v>10</v>
      </c>
      <c r="C68">
        <v>5</v>
      </c>
      <c r="D68">
        <v>0</v>
      </c>
      <c r="E68">
        <v>0</v>
      </c>
      <c r="F68">
        <v>0</v>
      </c>
      <c r="G68">
        <v>0</v>
      </c>
    </row>
    <row r="69" spans="1:7" ht="15" x14ac:dyDescent="0.25">
      <c r="A69" s="285" t="s">
        <v>62</v>
      </c>
      <c r="B69" t="s">
        <v>64</v>
      </c>
      <c r="C69" t="s">
        <v>65</v>
      </c>
      <c r="D69" t="s">
        <v>63</v>
      </c>
      <c r="E69" t="s">
        <v>65</v>
      </c>
      <c r="F69" t="s">
        <v>189</v>
      </c>
      <c r="G69" t="s">
        <v>64</v>
      </c>
    </row>
    <row r="70" spans="1:7" ht="15" x14ac:dyDescent="0.25">
      <c r="A70" s="285" t="s">
        <v>122</v>
      </c>
      <c r="B70">
        <v>16036.7</v>
      </c>
      <c r="C70">
        <v>22758.7</v>
      </c>
      <c r="D70">
        <v>1061.4000000000001</v>
      </c>
      <c r="E70">
        <v>4565.3999999999996</v>
      </c>
      <c r="F70">
        <v>7.8</v>
      </c>
      <c r="G70">
        <v>0</v>
      </c>
    </row>
    <row r="71" spans="1:7" ht="15" x14ac:dyDescent="0.25">
      <c r="A71" s="285" t="s">
        <v>123</v>
      </c>
      <c r="B71">
        <v>7188.1</v>
      </c>
      <c r="C71">
        <v>10689.2</v>
      </c>
      <c r="D71">
        <v>0</v>
      </c>
      <c r="E71">
        <v>0</v>
      </c>
      <c r="F71">
        <v>12</v>
      </c>
      <c r="G71">
        <v>0</v>
      </c>
    </row>
    <row r="72" spans="1:7" ht="15" x14ac:dyDescent="0.25">
      <c r="A72" s="285" t="s">
        <v>62</v>
      </c>
      <c r="B72" t="s">
        <v>64</v>
      </c>
      <c r="C72" t="s">
        <v>65</v>
      </c>
      <c r="D72" t="s">
        <v>63</v>
      </c>
      <c r="E72" t="s">
        <v>65</v>
      </c>
      <c r="F72" t="s">
        <v>189</v>
      </c>
      <c r="G72" t="s">
        <v>64</v>
      </c>
    </row>
    <row r="73" spans="1:7" ht="15" x14ac:dyDescent="0.25">
      <c r="A73" s="285" t="s">
        <v>124</v>
      </c>
      <c r="B73">
        <v>23224.799999999999</v>
      </c>
      <c r="C73">
        <v>33447.9</v>
      </c>
      <c r="D73">
        <v>1061.4000000000001</v>
      </c>
      <c r="E73">
        <v>4565.3999999999996</v>
      </c>
      <c r="F73">
        <v>19.8</v>
      </c>
      <c r="G73">
        <v>0</v>
      </c>
    </row>
    <row r="74" spans="1:7" ht="15" x14ac:dyDescent="0.25">
      <c r="A74" s="285" t="s">
        <v>125</v>
      </c>
      <c r="B74" t="s">
        <v>42</v>
      </c>
      <c r="C74" t="s">
        <v>42</v>
      </c>
      <c r="D74">
        <v>5.8</v>
      </c>
      <c r="E74">
        <v>7.3</v>
      </c>
      <c r="F74" t="s">
        <v>42</v>
      </c>
      <c r="G74" t="s">
        <v>42</v>
      </c>
    </row>
    <row r="75" spans="1:7" ht="15" x14ac:dyDescent="0.25">
      <c r="A75" s="285" t="s">
        <v>126</v>
      </c>
      <c r="B75">
        <v>0</v>
      </c>
      <c r="C75">
        <v>126</v>
      </c>
      <c r="D75" t="s">
        <v>42</v>
      </c>
      <c r="E75" t="s">
        <v>42</v>
      </c>
      <c r="F75">
        <v>0</v>
      </c>
      <c r="G75">
        <v>0</v>
      </c>
    </row>
    <row r="76" spans="1:7" ht="15" x14ac:dyDescent="0.25">
      <c r="A76" s="285" t="s">
        <v>62</v>
      </c>
      <c r="B76" t="s">
        <v>64</v>
      </c>
      <c r="C76" t="s">
        <v>65</v>
      </c>
      <c r="D76" t="s">
        <v>63</v>
      </c>
      <c r="E76" t="s">
        <v>65</v>
      </c>
      <c r="F76" t="s">
        <v>189</v>
      </c>
      <c r="G76" t="s">
        <v>64</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6167-DF77-4D35-B1C1-817BC4C75F36}">
  <dimension ref="A1:G75"/>
  <sheetViews>
    <sheetView topLeftCell="A10" workbookViewId="0">
      <selection activeCell="B20" sqref="B20"/>
    </sheetView>
  </sheetViews>
  <sheetFormatPr defaultRowHeight="13.2" x14ac:dyDescent="0.25"/>
  <cols>
    <col min="1" max="1" width="26.33203125" customWidth="1"/>
    <col min="2" max="2" width="14.109375" customWidth="1"/>
    <col min="3" max="3" width="12.88671875" customWidth="1"/>
    <col min="5" max="6" width="15.5546875" customWidth="1"/>
  </cols>
  <sheetData>
    <row r="1" spans="1:7" ht="15" x14ac:dyDescent="0.25">
      <c r="A1" s="285" t="s">
        <v>47</v>
      </c>
    </row>
    <row r="2" spans="1:7" ht="15" x14ac:dyDescent="0.25">
      <c r="A2" s="285" t="s">
        <v>48</v>
      </c>
    </row>
    <row r="3" spans="1:7" ht="15" x14ac:dyDescent="0.25">
      <c r="A3" s="285" t="s">
        <v>377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440</v>
      </c>
      <c r="C12">
        <v>257.5</v>
      </c>
      <c r="D12">
        <v>31</v>
      </c>
      <c r="E12">
        <v>223.8</v>
      </c>
      <c r="F12">
        <v>0</v>
      </c>
      <c r="G12">
        <v>0</v>
      </c>
    </row>
    <row r="13" spans="1:7" ht="15" x14ac:dyDescent="0.25">
      <c r="A13" s="285" t="s">
        <v>253</v>
      </c>
      <c r="B13">
        <v>0</v>
      </c>
      <c r="C13">
        <v>0</v>
      </c>
      <c r="D13">
        <v>0.1</v>
      </c>
      <c r="E13">
        <v>0</v>
      </c>
      <c r="F13">
        <v>0</v>
      </c>
      <c r="G13">
        <v>0</v>
      </c>
    </row>
    <row r="14" spans="1:7" ht="15" x14ac:dyDescent="0.25">
      <c r="A14" s="285" t="s">
        <v>254</v>
      </c>
      <c r="B14">
        <v>0</v>
      </c>
      <c r="C14">
        <v>0</v>
      </c>
      <c r="D14">
        <v>0</v>
      </c>
      <c r="E14">
        <v>21</v>
      </c>
      <c r="F14">
        <v>0</v>
      </c>
      <c r="G14">
        <v>0</v>
      </c>
    </row>
    <row r="15" spans="1:7" ht="15" x14ac:dyDescent="0.25">
      <c r="A15" s="285" t="s">
        <v>69</v>
      </c>
      <c r="B15">
        <v>32</v>
      </c>
      <c r="C15">
        <v>0</v>
      </c>
      <c r="D15">
        <v>0</v>
      </c>
      <c r="E15">
        <v>17.5</v>
      </c>
      <c r="F15">
        <v>0</v>
      </c>
      <c r="G15">
        <v>0</v>
      </c>
    </row>
    <row r="16" spans="1:7" ht="15" x14ac:dyDescent="0.25">
      <c r="A16" s="285" t="s">
        <v>255</v>
      </c>
      <c r="B16">
        <v>0</v>
      </c>
      <c r="C16">
        <v>12.5</v>
      </c>
      <c r="D16">
        <v>0</v>
      </c>
      <c r="E16">
        <v>0</v>
      </c>
      <c r="F16">
        <v>0</v>
      </c>
      <c r="G16">
        <v>0</v>
      </c>
    </row>
    <row r="17" spans="1:7" ht="15" x14ac:dyDescent="0.25">
      <c r="A17" s="285" t="s">
        <v>70</v>
      </c>
      <c r="B17">
        <v>0</v>
      </c>
      <c r="C17">
        <v>0</v>
      </c>
      <c r="D17" t="s">
        <v>84</v>
      </c>
      <c r="E17">
        <v>56.1</v>
      </c>
      <c r="F17">
        <v>0</v>
      </c>
      <c r="G17">
        <v>0</v>
      </c>
    </row>
    <row r="18" spans="1:7" ht="15" x14ac:dyDescent="0.25">
      <c r="A18" s="285" t="s">
        <v>71</v>
      </c>
      <c r="B18">
        <v>323</v>
      </c>
      <c r="C18">
        <v>81</v>
      </c>
      <c r="D18">
        <v>30.8</v>
      </c>
      <c r="E18">
        <v>57.6</v>
      </c>
      <c r="F18">
        <v>0</v>
      </c>
      <c r="G18">
        <v>0</v>
      </c>
    </row>
    <row r="19" spans="1:7" ht="15" x14ac:dyDescent="0.25">
      <c r="A19" s="285" t="s">
        <v>72</v>
      </c>
      <c r="B19">
        <v>25</v>
      </c>
      <c r="C19">
        <v>49</v>
      </c>
      <c r="D19">
        <v>0</v>
      </c>
      <c r="E19">
        <v>0</v>
      </c>
      <c r="F19">
        <v>0</v>
      </c>
      <c r="G19">
        <v>0</v>
      </c>
    </row>
    <row r="20" spans="1:7" ht="15" x14ac:dyDescent="0.25">
      <c r="A20" s="285" t="s">
        <v>73</v>
      </c>
      <c r="B20">
        <v>60</v>
      </c>
      <c r="C20">
        <v>115</v>
      </c>
      <c r="D20">
        <v>0</v>
      </c>
      <c r="E20">
        <v>19.3</v>
      </c>
      <c r="F20">
        <v>0</v>
      </c>
      <c r="G20">
        <v>0</v>
      </c>
    </row>
    <row r="21" spans="1:7" ht="15" x14ac:dyDescent="0.25">
      <c r="A21" s="285" t="s">
        <v>74</v>
      </c>
      <c r="B21">
        <v>0</v>
      </c>
      <c r="C21">
        <v>0</v>
      </c>
      <c r="D21">
        <v>0</v>
      </c>
      <c r="E21">
        <v>52.3</v>
      </c>
      <c r="F21">
        <v>0</v>
      </c>
      <c r="G21">
        <v>0</v>
      </c>
    </row>
    <row r="22" spans="1:7" ht="15" x14ac:dyDescent="0.25">
      <c r="A22" s="285" t="s">
        <v>66</v>
      </c>
    </row>
    <row r="23" spans="1:7" ht="15" x14ac:dyDescent="0.25">
      <c r="A23" s="285" t="s">
        <v>75</v>
      </c>
      <c r="B23">
        <v>115.3</v>
      </c>
      <c r="C23">
        <v>0</v>
      </c>
      <c r="D23">
        <v>0</v>
      </c>
      <c r="E23">
        <v>0</v>
      </c>
      <c r="F23">
        <v>0</v>
      </c>
      <c r="G23">
        <v>0</v>
      </c>
    </row>
    <row r="24" spans="1:7" ht="15" x14ac:dyDescent="0.25">
      <c r="A24" s="285" t="s">
        <v>77</v>
      </c>
      <c r="B24">
        <v>115.3</v>
      </c>
      <c r="C24">
        <v>0</v>
      </c>
      <c r="D24">
        <v>0</v>
      </c>
      <c r="E24">
        <v>0</v>
      </c>
      <c r="F24">
        <v>0</v>
      </c>
      <c r="G24">
        <v>0</v>
      </c>
    </row>
    <row r="25" spans="1:7" ht="15" x14ac:dyDescent="0.25">
      <c r="A25" s="285" t="s">
        <v>66</v>
      </c>
    </row>
    <row r="26" spans="1:7" ht="15" x14ac:dyDescent="0.25">
      <c r="A26" s="285" t="s">
        <v>78</v>
      </c>
      <c r="B26">
        <v>471.6</v>
      </c>
      <c r="C26">
        <v>500.3</v>
      </c>
      <c r="D26">
        <v>77.8</v>
      </c>
      <c r="E26">
        <v>92</v>
      </c>
      <c r="F26">
        <v>0</v>
      </c>
      <c r="G26">
        <v>0</v>
      </c>
    </row>
    <row r="27" spans="1:7" ht="15" x14ac:dyDescent="0.25">
      <c r="A27" s="285" t="s">
        <v>66</v>
      </c>
    </row>
    <row r="28" spans="1:7" ht="15" x14ac:dyDescent="0.25">
      <c r="A28" s="285" t="s">
        <v>79</v>
      </c>
      <c r="B28">
        <v>592.4</v>
      </c>
      <c r="C28">
        <v>685.4</v>
      </c>
      <c r="D28">
        <v>7</v>
      </c>
      <c r="E28">
        <v>49.3</v>
      </c>
      <c r="F28">
        <v>0</v>
      </c>
      <c r="G28">
        <v>0</v>
      </c>
    </row>
    <row r="29" spans="1:7" ht="15" x14ac:dyDescent="0.25">
      <c r="A29" s="285" t="s">
        <v>66</v>
      </c>
    </row>
    <row r="30" spans="1:7" ht="15" x14ac:dyDescent="0.25">
      <c r="A30" s="285" t="s">
        <v>80</v>
      </c>
      <c r="B30">
        <v>10785.7</v>
      </c>
      <c r="C30">
        <v>16981.5</v>
      </c>
      <c r="D30">
        <v>206</v>
      </c>
      <c r="E30">
        <v>2259.5</v>
      </c>
      <c r="F30">
        <v>0</v>
      </c>
      <c r="G30">
        <v>0</v>
      </c>
    </row>
    <row r="31" spans="1:7" ht="15" x14ac:dyDescent="0.25">
      <c r="A31" s="285" t="s">
        <v>66</v>
      </c>
    </row>
    <row r="32" spans="1:7" ht="15" x14ac:dyDescent="0.25">
      <c r="A32" s="285" t="s">
        <v>81</v>
      </c>
      <c r="B32">
        <v>826.9</v>
      </c>
      <c r="C32">
        <v>1392.7</v>
      </c>
      <c r="D32">
        <v>45.2</v>
      </c>
      <c r="E32">
        <v>352.8</v>
      </c>
      <c r="F32">
        <v>0</v>
      </c>
      <c r="G32">
        <v>0</v>
      </c>
    </row>
    <row r="33" spans="1:7" ht="15" x14ac:dyDescent="0.25">
      <c r="A33" s="285" t="s">
        <v>83</v>
      </c>
      <c r="B33">
        <v>110</v>
      </c>
      <c r="C33">
        <v>55</v>
      </c>
      <c r="D33">
        <v>0</v>
      </c>
      <c r="E33">
        <v>0.5</v>
      </c>
      <c r="F33">
        <v>0</v>
      </c>
      <c r="G33">
        <v>0</v>
      </c>
    </row>
    <row r="34" spans="1:7" ht="15" x14ac:dyDescent="0.25">
      <c r="A34" s="285" t="s">
        <v>85</v>
      </c>
      <c r="B34">
        <v>0</v>
      </c>
      <c r="C34">
        <v>2</v>
      </c>
      <c r="D34">
        <v>0</v>
      </c>
      <c r="E34">
        <v>0.5</v>
      </c>
      <c r="F34">
        <v>0</v>
      </c>
      <c r="G34">
        <v>0</v>
      </c>
    </row>
    <row r="35" spans="1:7" ht="15" x14ac:dyDescent="0.25">
      <c r="A35" s="285" t="s">
        <v>86</v>
      </c>
      <c r="B35">
        <v>0</v>
      </c>
      <c r="C35" t="s">
        <v>84</v>
      </c>
      <c r="D35">
        <v>0</v>
      </c>
      <c r="E35">
        <v>0.5</v>
      </c>
      <c r="F35">
        <v>0</v>
      </c>
      <c r="G35">
        <v>0</v>
      </c>
    </row>
    <row r="36" spans="1:7" ht="15" x14ac:dyDescent="0.25">
      <c r="A36" s="285" t="s">
        <v>87</v>
      </c>
      <c r="B36">
        <v>66.400000000000006</v>
      </c>
      <c r="C36">
        <v>0.2</v>
      </c>
      <c r="D36">
        <v>0</v>
      </c>
      <c r="E36">
        <v>1.1000000000000001</v>
      </c>
      <c r="F36">
        <v>0</v>
      </c>
      <c r="G36">
        <v>0</v>
      </c>
    </row>
    <row r="37" spans="1:7" ht="15" x14ac:dyDescent="0.25">
      <c r="A37" s="285" t="s">
        <v>88</v>
      </c>
      <c r="B37">
        <v>140.69999999999999</v>
      </c>
      <c r="C37">
        <v>400.5</v>
      </c>
      <c r="D37">
        <v>14.3</v>
      </c>
      <c r="E37">
        <v>128.4</v>
      </c>
      <c r="F37">
        <v>0</v>
      </c>
      <c r="G37">
        <v>0</v>
      </c>
    </row>
    <row r="38" spans="1:7" ht="15" x14ac:dyDescent="0.25">
      <c r="A38" s="285" t="s">
        <v>90</v>
      </c>
      <c r="B38">
        <v>0</v>
      </c>
      <c r="C38">
        <v>0</v>
      </c>
      <c r="D38">
        <v>0</v>
      </c>
      <c r="E38">
        <v>17.5</v>
      </c>
      <c r="F38">
        <v>0</v>
      </c>
      <c r="G38">
        <v>0</v>
      </c>
    </row>
    <row r="39" spans="1:7" ht="15" x14ac:dyDescent="0.25">
      <c r="A39" s="285" t="s">
        <v>91</v>
      </c>
      <c r="B39">
        <v>31.3</v>
      </c>
      <c r="C39">
        <v>41.2</v>
      </c>
      <c r="D39">
        <v>2.4</v>
      </c>
      <c r="E39">
        <v>0.1</v>
      </c>
      <c r="F39">
        <v>0</v>
      </c>
      <c r="G39">
        <v>0</v>
      </c>
    </row>
    <row r="40" spans="1:7" ht="15" x14ac:dyDescent="0.25">
      <c r="A40" s="285" t="s">
        <v>93</v>
      </c>
      <c r="B40">
        <v>65.7</v>
      </c>
      <c r="C40">
        <v>112.4</v>
      </c>
      <c r="D40">
        <v>13.6</v>
      </c>
      <c r="E40">
        <v>22.5</v>
      </c>
      <c r="F40">
        <v>0</v>
      </c>
      <c r="G40">
        <v>0</v>
      </c>
    </row>
    <row r="41" spans="1:7" ht="15" x14ac:dyDescent="0.25">
      <c r="A41" s="285" t="s">
        <v>94</v>
      </c>
      <c r="B41">
        <v>0</v>
      </c>
      <c r="C41">
        <v>17.600000000000001</v>
      </c>
      <c r="D41">
        <v>0</v>
      </c>
      <c r="E41">
        <v>2.5</v>
      </c>
      <c r="F41">
        <v>0</v>
      </c>
      <c r="G41">
        <v>0</v>
      </c>
    </row>
    <row r="42" spans="1:7" ht="15" x14ac:dyDescent="0.25">
      <c r="A42" s="285" t="s">
        <v>95</v>
      </c>
      <c r="B42">
        <v>306</v>
      </c>
      <c r="C42">
        <v>272</v>
      </c>
      <c r="D42">
        <v>0</v>
      </c>
      <c r="E42">
        <v>68.599999999999994</v>
      </c>
      <c r="F42">
        <v>0</v>
      </c>
      <c r="G42">
        <v>0</v>
      </c>
    </row>
    <row r="43" spans="1:7" ht="15" x14ac:dyDescent="0.25">
      <c r="A43" s="285" t="s">
        <v>96</v>
      </c>
      <c r="B43">
        <v>6.7</v>
      </c>
      <c r="C43">
        <v>5</v>
      </c>
      <c r="D43">
        <v>2.2000000000000002</v>
      </c>
      <c r="E43">
        <v>10.5</v>
      </c>
      <c r="F43">
        <v>0</v>
      </c>
      <c r="G43">
        <v>0</v>
      </c>
    </row>
    <row r="44" spans="1:7" ht="15" x14ac:dyDescent="0.25">
      <c r="A44" s="285" t="s">
        <v>98</v>
      </c>
      <c r="B44">
        <v>0.1</v>
      </c>
      <c r="C44">
        <v>55</v>
      </c>
      <c r="D44">
        <v>0.1</v>
      </c>
      <c r="E44">
        <v>0</v>
      </c>
      <c r="F44">
        <v>0</v>
      </c>
      <c r="G44">
        <v>0</v>
      </c>
    </row>
    <row r="45" spans="1:7" ht="15" x14ac:dyDescent="0.25">
      <c r="A45" s="285" t="s">
        <v>99</v>
      </c>
      <c r="B45">
        <v>0.3</v>
      </c>
      <c r="C45">
        <v>20.100000000000001</v>
      </c>
      <c r="D45">
        <v>0.3</v>
      </c>
      <c r="E45">
        <v>0</v>
      </c>
      <c r="F45">
        <v>0</v>
      </c>
      <c r="G45">
        <v>0</v>
      </c>
    </row>
    <row r="46" spans="1:7" ht="15" x14ac:dyDescent="0.25">
      <c r="A46" s="285" t="s">
        <v>100</v>
      </c>
      <c r="B46">
        <v>28.2</v>
      </c>
      <c r="C46">
        <v>281.60000000000002</v>
      </c>
      <c r="D46">
        <v>6.9</v>
      </c>
      <c r="E46">
        <v>15.2</v>
      </c>
      <c r="F46">
        <v>0</v>
      </c>
      <c r="G46">
        <v>0</v>
      </c>
    </row>
    <row r="47" spans="1:7" ht="15" x14ac:dyDescent="0.25">
      <c r="A47" s="285" t="s">
        <v>101</v>
      </c>
      <c r="B47">
        <v>71.7</v>
      </c>
      <c r="C47">
        <v>130.1</v>
      </c>
      <c r="D47">
        <v>5.4</v>
      </c>
      <c r="E47">
        <v>84.9</v>
      </c>
      <c r="F47">
        <v>0</v>
      </c>
      <c r="G47">
        <v>0</v>
      </c>
    </row>
    <row r="48" spans="1:7" ht="15" x14ac:dyDescent="0.25">
      <c r="A48" s="285" t="s">
        <v>66</v>
      </c>
    </row>
    <row r="49" spans="1:7" ht="15" x14ac:dyDescent="0.25">
      <c r="A49" s="285" t="s">
        <v>102</v>
      </c>
      <c r="B49">
        <v>492</v>
      </c>
      <c r="C49">
        <v>384.6</v>
      </c>
      <c r="D49">
        <v>0.1</v>
      </c>
      <c r="E49">
        <v>191.9</v>
      </c>
      <c r="F49">
        <v>0</v>
      </c>
      <c r="G49">
        <v>0</v>
      </c>
    </row>
    <row r="50" spans="1:7" ht="15" x14ac:dyDescent="0.25">
      <c r="A50" s="285" t="s">
        <v>103</v>
      </c>
      <c r="B50">
        <v>0</v>
      </c>
      <c r="C50">
        <v>70</v>
      </c>
      <c r="D50">
        <v>0</v>
      </c>
      <c r="E50">
        <v>32.4</v>
      </c>
      <c r="F50">
        <v>0</v>
      </c>
      <c r="G50">
        <v>0</v>
      </c>
    </row>
    <row r="51" spans="1:7" ht="15" x14ac:dyDescent="0.25">
      <c r="A51" s="285" t="s">
        <v>104</v>
      </c>
      <c r="B51">
        <v>492</v>
      </c>
      <c r="C51">
        <v>284.2</v>
      </c>
      <c r="D51">
        <v>0</v>
      </c>
      <c r="E51">
        <v>159.5</v>
      </c>
      <c r="F51">
        <v>0</v>
      </c>
      <c r="G51">
        <v>0</v>
      </c>
    </row>
    <row r="52" spans="1:7" ht="15" x14ac:dyDescent="0.25">
      <c r="A52" s="285" t="s">
        <v>258</v>
      </c>
      <c r="B52">
        <v>0</v>
      </c>
      <c r="C52">
        <v>0.4</v>
      </c>
      <c r="D52">
        <v>0.1</v>
      </c>
      <c r="E52">
        <v>0</v>
      </c>
      <c r="F52">
        <v>0</v>
      </c>
      <c r="G52">
        <v>0</v>
      </c>
    </row>
    <row r="53" spans="1:7" ht="15" x14ac:dyDescent="0.25">
      <c r="A53" s="285" t="s">
        <v>107</v>
      </c>
      <c r="B53">
        <v>0</v>
      </c>
      <c r="C53">
        <v>30</v>
      </c>
      <c r="D53">
        <v>0</v>
      </c>
      <c r="E53">
        <v>0</v>
      </c>
      <c r="F53">
        <v>0</v>
      </c>
      <c r="G53">
        <v>0</v>
      </c>
    </row>
    <row r="54" spans="1:7" ht="15" x14ac:dyDescent="0.25">
      <c r="A54" s="285" t="s">
        <v>66</v>
      </c>
    </row>
    <row r="55" spans="1:7" ht="15" x14ac:dyDescent="0.25">
      <c r="A55" s="285" t="s">
        <v>108</v>
      </c>
      <c r="B55">
        <v>1616.3</v>
      </c>
      <c r="C55">
        <v>1735.3</v>
      </c>
      <c r="D55">
        <v>165.8</v>
      </c>
      <c r="E55">
        <v>256.5</v>
      </c>
      <c r="F55">
        <v>0</v>
      </c>
      <c r="G55">
        <v>0</v>
      </c>
    </row>
    <row r="56" spans="1:7" ht="15" x14ac:dyDescent="0.25">
      <c r="A56" s="285" t="s">
        <v>109</v>
      </c>
      <c r="B56">
        <v>3.5</v>
      </c>
      <c r="C56">
        <v>3.6</v>
      </c>
      <c r="D56">
        <v>0</v>
      </c>
      <c r="E56">
        <v>0</v>
      </c>
      <c r="F56">
        <v>0</v>
      </c>
      <c r="G56">
        <v>0</v>
      </c>
    </row>
    <row r="57" spans="1:7" ht="15" x14ac:dyDescent="0.25">
      <c r="A57" s="285" t="s">
        <v>111</v>
      </c>
      <c r="B57">
        <v>67</v>
      </c>
      <c r="C57">
        <v>38.9</v>
      </c>
      <c r="D57">
        <v>0</v>
      </c>
      <c r="E57">
        <v>15.1</v>
      </c>
      <c r="F57">
        <v>0</v>
      </c>
      <c r="G57">
        <v>0</v>
      </c>
    </row>
    <row r="58" spans="1:7" ht="15" x14ac:dyDescent="0.25">
      <c r="A58" s="285" t="s">
        <v>112</v>
      </c>
      <c r="B58">
        <v>15.6</v>
      </c>
      <c r="C58">
        <v>19.8</v>
      </c>
      <c r="D58">
        <v>2.7</v>
      </c>
      <c r="E58">
        <v>33.6</v>
      </c>
      <c r="F58">
        <v>0</v>
      </c>
      <c r="G58">
        <v>0</v>
      </c>
    </row>
    <row r="59" spans="1:7" ht="15" x14ac:dyDescent="0.25">
      <c r="A59" s="285" t="s">
        <v>113</v>
      </c>
      <c r="B59">
        <v>29.6</v>
      </c>
      <c r="C59">
        <v>46</v>
      </c>
      <c r="D59">
        <v>0</v>
      </c>
      <c r="E59">
        <v>10.8</v>
      </c>
      <c r="F59">
        <v>0</v>
      </c>
      <c r="G59">
        <v>0</v>
      </c>
    </row>
    <row r="60" spans="1:7" ht="15" x14ac:dyDescent="0.25">
      <c r="A60" s="285" t="s">
        <v>114</v>
      </c>
      <c r="B60">
        <v>4</v>
      </c>
      <c r="C60">
        <v>7.2</v>
      </c>
      <c r="D60">
        <v>0</v>
      </c>
      <c r="E60">
        <v>0</v>
      </c>
      <c r="F60">
        <v>0</v>
      </c>
      <c r="G60">
        <v>0</v>
      </c>
    </row>
    <row r="61" spans="1:7" ht="15" x14ac:dyDescent="0.25">
      <c r="A61" s="285" t="s">
        <v>115</v>
      </c>
      <c r="B61">
        <v>3</v>
      </c>
      <c r="C61">
        <v>2.5</v>
      </c>
      <c r="D61">
        <v>0</v>
      </c>
      <c r="E61">
        <v>0</v>
      </c>
      <c r="F61">
        <v>0</v>
      </c>
      <c r="G61">
        <v>0</v>
      </c>
    </row>
    <row r="62" spans="1:7" ht="15" x14ac:dyDescent="0.25">
      <c r="A62" s="285" t="s">
        <v>116</v>
      </c>
      <c r="B62">
        <v>4.7</v>
      </c>
      <c r="C62">
        <v>5.7</v>
      </c>
      <c r="D62">
        <v>0</v>
      </c>
      <c r="E62">
        <v>0</v>
      </c>
      <c r="F62">
        <v>0</v>
      </c>
      <c r="G62">
        <v>0</v>
      </c>
    </row>
    <row r="63" spans="1:7" ht="15" x14ac:dyDescent="0.25">
      <c r="A63" s="285" t="s">
        <v>117</v>
      </c>
      <c r="B63">
        <v>1455.2</v>
      </c>
      <c r="C63">
        <v>1581.7</v>
      </c>
      <c r="D63">
        <v>163</v>
      </c>
      <c r="E63">
        <v>149.80000000000001</v>
      </c>
      <c r="F63">
        <v>0</v>
      </c>
      <c r="G63">
        <v>0</v>
      </c>
    </row>
    <row r="64" spans="1:7" ht="15" x14ac:dyDescent="0.25">
      <c r="A64" s="285" t="s">
        <v>331</v>
      </c>
      <c r="B64">
        <v>0</v>
      </c>
      <c r="C64">
        <v>0.5</v>
      </c>
      <c r="D64">
        <v>0</v>
      </c>
      <c r="E64">
        <v>0</v>
      </c>
      <c r="F64">
        <v>0</v>
      </c>
      <c r="G64">
        <v>0</v>
      </c>
    </row>
    <row r="65" spans="1:7" ht="15" x14ac:dyDescent="0.25">
      <c r="A65" s="285" t="s">
        <v>118</v>
      </c>
      <c r="B65">
        <v>16.8</v>
      </c>
      <c r="C65">
        <v>9.5</v>
      </c>
      <c r="D65">
        <v>0</v>
      </c>
      <c r="E65">
        <v>0</v>
      </c>
      <c r="F65">
        <v>0</v>
      </c>
      <c r="G65">
        <v>0</v>
      </c>
    </row>
    <row r="66" spans="1:7" ht="15" x14ac:dyDescent="0.25">
      <c r="A66" s="285" t="s">
        <v>119</v>
      </c>
      <c r="B66">
        <v>7</v>
      </c>
      <c r="C66">
        <v>15</v>
      </c>
      <c r="D66">
        <v>0</v>
      </c>
      <c r="E66">
        <v>47.1</v>
      </c>
      <c r="F66">
        <v>0</v>
      </c>
      <c r="G66">
        <v>0</v>
      </c>
    </row>
    <row r="67" spans="1:7" ht="15" x14ac:dyDescent="0.25">
      <c r="A67" s="285" t="s">
        <v>121</v>
      </c>
      <c r="B67">
        <v>10</v>
      </c>
      <c r="C67">
        <v>5</v>
      </c>
      <c r="D67">
        <v>0</v>
      </c>
      <c r="E67">
        <v>0</v>
      </c>
      <c r="F67">
        <v>0</v>
      </c>
      <c r="G67">
        <v>0</v>
      </c>
    </row>
    <row r="68" spans="1:7" ht="15" x14ac:dyDescent="0.25">
      <c r="A68" s="285" t="s">
        <v>62</v>
      </c>
      <c r="B68" t="s">
        <v>64</v>
      </c>
      <c r="C68" t="s">
        <v>65</v>
      </c>
      <c r="D68" t="s">
        <v>63</v>
      </c>
      <c r="E68" t="s">
        <v>65</v>
      </c>
      <c r="F68" t="s">
        <v>189</v>
      </c>
      <c r="G68" t="s">
        <v>64</v>
      </c>
    </row>
    <row r="69" spans="1:7" ht="15" x14ac:dyDescent="0.25">
      <c r="A69" s="285" t="s">
        <v>122</v>
      </c>
      <c r="B69">
        <v>15340.2</v>
      </c>
      <c r="C69">
        <v>21937.3</v>
      </c>
      <c r="D69">
        <v>532.70000000000005</v>
      </c>
      <c r="E69">
        <v>3425.9</v>
      </c>
      <c r="F69">
        <v>0</v>
      </c>
      <c r="G69">
        <v>0</v>
      </c>
    </row>
    <row r="70" spans="1:7" ht="15" x14ac:dyDescent="0.25">
      <c r="A70" s="285" t="s">
        <v>123</v>
      </c>
      <c r="B70">
        <v>7319.5</v>
      </c>
      <c r="C70">
        <v>10058.9</v>
      </c>
      <c r="D70">
        <v>0</v>
      </c>
      <c r="E70">
        <v>0</v>
      </c>
      <c r="F70">
        <v>12</v>
      </c>
      <c r="G70">
        <v>0</v>
      </c>
    </row>
    <row r="71" spans="1:7" ht="15" x14ac:dyDescent="0.25">
      <c r="A71" s="285" t="s">
        <v>62</v>
      </c>
      <c r="B71" t="s">
        <v>64</v>
      </c>
      <c r="C71" t="s">
        <v>65</v>
      </c>
      <c r="D71" t="s">
        <v>63</v>
      </c>
      <c r="E71" t="s">
        <v>65</v>
      </c>
      <c r="F71" t="s">
        <v>189</v>
      </c>
      <c r="G71" t="s">
        <v>64</v>
      </c>
    </row>
    <row r="72" spans="1:7" ht="15" x14ac:dyDescent="0.25">
      <c r="A72" s="285" t="s">
        <v>124</v>
      </c>
      <c r="B72">
        <v>22659.7</v>
      </c>
      <c r="C72">
        <v>31996.2</v>
      </c>
      <c r="D72">
        <v>532.70000000000005</v>
      </c>
      <c r="E72">
        <v>3425.9</v>
      </c>
      <c r="F72">
        <v>12</v>
      </c>
      <c r="G72">
        <v>0</v>
      </c>
    </row>
    <row r="73" spans="1:7" ht="15" x14ac:dyDescent="0.25">
      <c r="A73" s="285" t="s">
        <v>125</v>
      </c>
      <c r="B73" t="s">
        <v>42</v>
      </c>
      <c r="C73" t="s">
        <v>42</v>
      </c>
      <c r="D73">
        <v>5.8</v>
      </c>
      <c r="E73">
        <v>7.3</v>
      </c>
      <c r="F73" t="s">
        <v>42</v>
      </c>
      <c r="G73" t="s">
        <v>42</v>
      </c>
    </row>
    <row r="74" spans="1:7" ht="15" x14ac:dyDescent="0.25">
      <c r="A74" s="285" t="s">
        <v>126</v>
      </c>
      <c r="B74">
        <v>0</v>
      </c>
      <c r="C74">
        <v>63</v>
      </c>
      <c r="D74" t="s">
        <v>42</v>
      </c>
      <c r="E74" t="s">
        <v>42</v>
      </c>
      <c r="F74">
        <v>0</v>
      </c>
      <c r="G74">
        <v>0</v>
      </c>
    </row>
    <row r="75" spans="1:7" ht="15" x14ac:dyDescent="0.25">
      <c r="A75" s="285" t="s">
        <v>50</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3727-0A08-4F37-A191-00AFCC0EA9EC}">
  <dimension ref="A1:G72"/>
  <sheetViews>
    <sheetView topLeftCell="A7" workbookViewId="0">
      <selection activeCell="A7" sqref="A7"/>
    </sheetView>
  </sheetViews>
  <sheetFormatPr defaultRowHeight="13.2" x14ac:dyDescent="0.25"/>
  <cols>
    <col min="1" max="1" width="25.6640625" customWidth="1"/>
    <col min="2" max="2" width="12.6640625" customWidth="1"/>
    <col min="3" max="3" width="11.6640625" customWidth="1"/>
    <col min="4" max="4" width="11.33203125" customWidth="1"/>
    <col min="5" max="5" width="12.109375" customWidth="1"/>
    <col min="6" max="6" width="11.88671875" customWidth="1"/>
  </cols>
  <sheetData>
    <row r="1" spans="1:7" ht="15" x14ac:dyDescent="0.25">
      <c r="A1" s="285" t="s">
        <v>47</v>
      </c>
    </row>
    <row r="2" spans="1:7" ht="15" x14ac:dyDescent="0.25">
      <c r="A2" s="285" t="s">
        <v>48</v>
      </c>
    </row>
    <row r="3" spans="1:7" ht="15" x14ac:dyDescent="0.25">
      <c r="A3" s="285" t="s">
        <v>378</v>
      </c>
    </row>
    <row r="4" spans="1:7" ht="15" x14ac:dyDescent="0.25">
      <c r="A4" s="285" t="s">
        <v>50</v>
      </c>
    </row>
    <row r="5" spans="1:7" ht="15" x14ac:dyDescent="0.25">
      <c r="A5" s="285" t="s">
        <v>51</v>
      </c>
    </row>
    <row r="6" spans="1:7" ht="15" x14ac:dyDescent="0.25">
      <c r="A6" s="285" t="s">
        <v>52</v>
      </c>
    </row>
    <row r="7" spans="1:7" ht="15" x14ac:dyDescent="0.25">
      <c r="A7" s="285" t="s">
        <v>137</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440</v>
      </c>
      <c r="C12">
        <v>295</v>
      </c>
      <c r="D12">
        <v>0.2</v>
      </c>
      <c r="E12">
        <v>52.3</v>
      </c>
      <c r="F12">
        <v>0</v>
      </c>
      <c r="G12">
        <v>0</v>
      </c>
    </row>
    <row r="13" spans="1:7" ht="15" x14ac:dyDescent="0.25">
      <c r="A13" s="285" t="s">
        <v>253</v>
      </c>
      <c r="B13">
        <v>0</v>
      </c>
      <c r="C13">
        <v>0</v>
      </c>
      <c r="D13">
        <v>0.1</v>
      </c>
      <c r="E13">
        <v>0</v>
      </c>
      <c r="F13">
        <v>0</v>
      </c>
      <c r="G13">
        <v>0</v>
      </c>
    </row>
    <row r="14" spans="1:7" ht="15" x14ac:dyDescent="0.25">
      <c r="A14" s="285" t="s">
        <v>69</v>
      </c>
      <c r="B14">
        <v>32</v>
      </c>
      <c r="C14">
        <v>17.5</v>
      </c>
      <c r="D14">
        <v>0</v>
      </c>
      <c r="E14">
        <v>0</v>
      </c>
      <c r="F14">
        <v>0</v>
      </c>
      <c r="G14">
        <v>0</v>
      </c>
    </row>
    <row r="15" spans="1:7" ht="15" x14ac:dyDescent="0.25">
      <c r="A15" s="285" t="s">
        <v>255</v>
      </c>
      <c r="B15">
        <v>0</v>
      </c>
      <c r="C15">
        <v>12.5</v>
      </c>
      <c r="D15">
        <v>0</v>
      </c>
      <c r="E15">
        <v>0</v>
      </c>
      <c r="F15">
        <v>0</v>
      </c>
      <c r="G15">
        <v>0</v>
      </c>
    </row>
    <row r="16" spans="1:7" ht="15" x14ac:dyDescent="0.25">
      <c r="A16" s="285" t="s">
        <v>70</v>
      </c>
      <c r="B16">
        <v>0</v>
      </c>
      <c r="C16">
        <v>0</v>
      </c>
      <c r="D16" t="s">
        <v>84</v>
      </c>
      <c r="E16" t="s">
        <v>84</v>
      </c>
      <c r="F16">
        <v>0</v>
      </c>
      <c r="G16">
        <v>0</v>
      </c>
    </row>
    <row r="17" spans="1:7" ht="15" x14ac:dyDescent="0.25">
      <c r="A17" s="285" t="s">
        <v>71</v>
      </c>
      <c r="B17">
        <v>323</v>
      </c>
      <c r="C17">
        <v>81</v>
      </c>
      <c r="D17">
        <v>0</v>
      </c>
      <c r="E17">
        <v>0</v>
      </c>
      <c r="F17">
        <v>0</v>
      </c>
      <c r="G17">
        <v>0</v>
      </c>
    </row>
    <row r="18" spans="1:7" ht="15" x14ac:dyDescent="0.25">
      <c r="A18" s="285" t="s">
        <v>72</v>
      </c>
      <c r="B18">
        <v>25</v>
      </c>
      <c r="C18">
        <v>49</v>
      </c>
      <c r="D18">
        <v>0</v>
      </c>
      <c r="E18">
        <v>0</v>
      </c>
      <c r="F18">
        <v>0</v>
      </c>
      <c r="G18">
        <v>0</v>
      </c>
    </row>
    <row r="19" spans="1:7" ht="15" x14ac:dyDescent="0.25">
      <c r="A19" s="285" t="s">
        <v>73</v>
      </c>
      <c r="B19">
        <v>60</v>
      </c>
      <c r="C19">
        <v>135</v>
      </c>
      <c r="D19">
        <v>0</v>
      </c>
      <c r="E19">
        <v>0</v>
      </c>
      <c r="F19">
        <v>0</v>
      </c>
      <c r="G19">
        <v>0</v>
      </c>
    </row>
    <row r="20" spans="1:7" ht="15" x14ac:dyDescent="0.25">
      <c r="A20" s="285" t="s">
        <v>74</v>
      </c>
      <c r="B20">
        <v>0</v>
      </c>
      <c r="C20">
        <v>0</v>
      </c>
      <c r="D20">
        <v>0</v>
      </c>
      <c r="E20">
        <v>52.3</v>
      </c>
      <c r="F20">
        <v>0</v>
      </c>
      <c r="G20">
        <v>0</v>
      </c>
    </row>
    <row r="21" spans="1:7" ht="15" x14ac:dyDescent="0.25">
      <c r="A21" s="285" t="s">
        <v>66</v>
      </c>
    </row>
    <row r="22" spans="1:7" ht="15" x14ac:dyDescent="0.25">
      <c r="A22" s="285" t="s">
        <v>75</v>
      </c>
      <c r="B22">
        <v>115.3</v>
      </c>
      <c r="C22">
        <v>0</v>
      </c>
      <c r="D22">
        <v>0</v>
      </c>
      <c r="E22">
        <v>0</v>
      </c>
      <c r="F22">
        <v>0</v>
      </c>
      <c r="G22">
        <v>0</v>
      </c>
    </row>
    <row r="23" spans="1:7" ht="15" x14ac:dyDescent="0.25">
      <c r="A23" s="285" t="s">
        <v>77</v>
      </c>
      <c r="B23">
        <v>115.3</v>
      </c>
      <c r="C23">
        <v>0</v>
      </c>
      <c r="D23">
        <v>0</v>
      </c>
      <c r="E23">
        <v>0</v>
      </c>
      <c r="F23">
        <v>0</v>
      </c>
      <c r="G23">
        <v>0</v>
      </c>
    </row>
    <row r="24" spans="1:7" ht="15" x14ac:dyDescent="0.25">
      <c r="A24" s="285" t="s">
        <v>66</v>
      </c>
    </row>
    <row r="25" spans="1:7" ht="15" x14ac:dyDescent="0.25">
      <c r="A25" s="285" t="s">
        <v>78</v>
      </c>
      <c r="B25">
        <v>501.3</v>
      </c>
      <c r="C25">
        <v>460.2</v>
      </c>
      <c r="D25">
        <v>4.4000000000000004</v>
      </c>
      <c r="E25">
        <v>89.2</v>
      </c>
      <c r="F25">
        <v>0</v>
      </c>
      <c r="G25">
        <v>0</v>
      </c>
    </row>
    <row r="26" spans="1:7" ht="15" x14ac:dyDescent="0.25">
      <c r="A26" s="285" t="s">
        <v>66</v>
      </c>
    </row>
    <row r="27" spans="1:7" ht="15" x14ac:dyDescent="0.25">
      <c r="A27" s="285" t="s">
        <v>79</v>
      </c>
      <c r="B27">
        <v>586.9</v>
      </c>
      <c r="C27">
        <v>690.8</v>
      </c>
      <c r="D27">
        <v>5</v>
      </c>
      <c r="E27">
        <v>18.600000000000001</v>
      </c>
      <c r="F27">
        <v>0</v>
      </c>
      <c r="G27">
        <v>0</v>
      </c>
    </row>
    <row r="28" spans="1:7" ht="15" x14ac:dyDescent="0.25">
      <c r="A28" s="285" t="s">
        <v>66</v>
      </c>
    </row>
    <row r="29" spans="1:7" ht="15" x14ac:dyDescent="0.25">
      <c r="A29" s="285" t="s">
        <v>80</v>
      </c>
      <c r="B29">
        <v>10227.700000000001</v>
      </c>
      <c r="C29">
        <v>15871.7</v>
      </c>
      <c r="D29">
        <v>139.80000000000001</v>
      </c>
      <c r="E29">
        <v>1490.2</v>
      </c>
      <c r="F29">
        <v>0</v>
      </c>
      <c r="G29">
        <v>0</v>
      </c>
    </row>
    <row r="30" spans="1:7" ht="15" x14ac:dyDescent="0.25">
      <c r="A30" s="285" t="s">
        <v>66</v>
      </c>
    </row>
    <row r="31" spans="1:7" ht="15" x14ac:dyDescent="0.25">
      <c r="A31" s="285" t="s">
        <v>81</v>
      </c>
      <c r="B31">
        <v>798.8</v>
      </c>
      <c r="C31">
        <v>1361.3</v>
      </c>
      <c r="D31">
        <v>27.4</v>
      </c>
      <c r="E31">
        <v>156.5</v>
      </c>
      <c r="F31">
        <v>2</v>
      </c>
      <c r="G31">
        <v>0</v>
      </c>
    </row>
    <row r="32" spans="1:7" ht="15" x14ac:dyDescent="0.25">
      <c r="A32" s="285" t="s">
        <v>83</v>
      </c>
      <c r="B32">
        <v>110</v>
      </c>
      <c r="C32">
        <v>55</v>
      </c>
      <c r="D32">
        <v>0</v>
      </c>
      <c r="E32">
        <v>0.5</v>
      </c>
      <c r="F32">
        <v>0</v>
      </c>
      <c r="G32">
        <v>0</v>
      </c>
    </row>
    <row r="33" spans="1:7" ht="15" x14ac:dyDescent="0.25">
      <c r="A33" s="285" t="s">
        <v>85</v>
      </c>
      <c r="B33">
        <v>0</v>
      </c>
      <c r="C33">
        <v>2</v>
      </c>
      <c r="D33">
        <v>0</v>
      </c>
      <c r="E33">
        <v>0.5</v>
      </c>
      <c r="F33">
        <v>0</v>
      </c>
      <c r="G33">
        <v>0</v>
      </c>
    </row>
    <row r="34" spans="1:7" ht="15" x14ac:dyDescent="0.25">
      <c r="A34" s="285" t="s">
        <v>87</v>
      </c>
      <c r="B34">
        <v>66.400000000000006</v>
      </c>
      <c r="C34">
        <v>0.2</v>
      </c>
      <c r="D34">
        <v>0</v>
      </c>
      <c r="E34">
        <v>1.1000000000000001</v>
      </c>
      <c r="F34">
        <v>0</v>
      </c>
      <c r="G34">
        <v>0</v>
      </c>
    </row>
    <row r="35" spans="1:7" ht="15" x14ac:dyDescent="0.25">
      <c r="A35" s="285" t="s">
        <v>88</v>
      </c>
      <c r="B35">
        <v>131.80000000000001</v>
      </c>
      <c r="C35">
        <v>389.4</v>
      </c>
      <c r="D35">
        <v>11.1</v>
      </c>
      <c r="E35">
        <v>38.6</v>
      </c>
      <c r="F35">
        <v>2</v>
      </c>
      <c r="G35">
        <v>0</v>
      </c>
    </row>
    <row r="36" spans="1:7" ht="15" x14ac:dyDescent="0.25">
      <c r="A36" s="285" t="s">
        <v>90</v>
      </c>
      <c r="B36">
        <v>0</v>
      </c>
      <c r="C36">
        <v>17.5</v>
      </c>
      <c r="D36">
        <v>0</v>
      </c>
      <c r="E36">
        <v>0</v>
      </c>
      <c r="F36">
        <v>0</v>
      </c>
      <c r="G36">
        <v>0</v>
      </c>
    </row>
    <row r="37" spans="1:7" ht="15" x14ac:dyDescent="0.25">
      <c r="A37" s="285" t="s">
        <v>91</v>
      </c>
      <c r="B37">
        <v>30.1</v>
      </c>
      <c r="C37">
        <v>41.3</v>
      </c>
      <c r="D37">
        <v>1.6</v>
      </c>
      <c r="E37" t="s">
        <v>84</v>
      </c>
      <c r="F37">
        <v>0</v>
      </c>
      <c r="G37">
        <v>0</v>
      </c>
    </row>
    <row r="38" spans="1:7" ht="15" x14ac:dyDescent="0.25">
      <c r="A38" s="285" t="s">
        <v>93</v>
      </c>
      <c r="B38">
        <v>62.9</v>
      </c>
      <c r="C38">
        <v>121.6</v>
      </c>
      <c r="D38">
        <v>7.5</v>
      </c>
      <c r="E38">
        <v>12.4</v>
      </c>
      <c r="F38">
        <v>0</v>
      </c>
      <c r="G38">
        <v>0</v>
      </c>
    </row>
    <row r="39" spans="1:7" ht="15" x14ac:dyDescent="0.25">
      <c r="A39" s="285" t="s">
        <v>94</v>
      </c>
      <c r="B39">
        <v>0</v>
      </c>
      <c r="C39">
        <v>17.600000000000001</v>
      </c>
      <c r="D39">
        <v>0</v>
      </c>
      <c r="E39">
        <v>2.5</v>
      </c>
      <c r="F39">
        <v>0</v>
      </c>
      <c r="G39">
        <v>0</v>
      </c>
    </row>
    <row r="40" spans="1:7" ht="15" x14ac:dyDescent="0.25">
      <c r="A40" s="285" t="s">
        <v>95</v>
      </c>
      <c r="B40">
        <v>306</v>
      </c>
      <c r="C40">
        <v>342</v>
      </c>
      <c r="D40">
        <v>0</v>
      </c>
      <c r="E40">
        <v>0</v>
      </c>
      <c r="F40">
        <v>0</v>
      </c>
      <c r="G40">
        <v>0</v>
      </c>
    </row>
    <row r="41" spans="1:7" ht="15" x14ac:dyDescent="0.25">
      <c r="A41" s="285" t="s">
        <v>96</v>
      </c>
      <c r="B41">
        <v>6.8</v>
      </c>
      <c r="C41">
        <v>3.8</v>
      </c>
      <c r="D41">
        <v>1.7</v>
      </c>
      <c r="E41">
        <v>10.3</v>
      </c>
      <c r="F41">
        <v>0</v>
      </c>
      <c r="G41">
        <v>0</v>
      </c>
    </row>
    <row r="42" spans="1:7" ht="15" x14ac:dyDescent="0.25">
      <c r="A42" s="285" t="s">
        <v>98</v>
      </c>
      <c r="B42">
        <v>0.2</v>
      </c>
      <c r="C42">
        <v>55</v>
      </c>
      <c r="D42">
        <v>0</v>
      </c>
      <c r="E42">
        <v>0</v>
      </c>
      <c r="F42">
        <v>0</v>
      </c>
      <c r="G42">
        <v>0</v>
      </c>
    </row>
    <row r="43" spans="1:7" ht="15" x14ac:dyDescent="0.25">
      <c r="A43" s="285" t="s">
        <v>99</v>
      </c>
      <c r="B43">
        <v>0.3</v>
      </c>
      <c r="C43">
        <v>20</v>
      </c>
      <c r="D43">
        <v>0.3</v>
      </c>
      <c r="E43">
        <v>0</v>
      </c>
      <c r="F43">
        <v>0</v>
      </c>
      <c r="G43">
        <v>0</v>
      </c>
    </row>
    <row r="44" spans="1:7" ht="15" x14ac:dyDescent="0.25">
      <c r="A44" s="285" t="s">
        <v>100</v>
      </c>
      <c r="B44">
        <v>24.2</v>
      </c>
      <c r="C44">
        <v>169.6</v>
      </c>
      <c r="D44">
        <v>1.8</v>
      </c>
      <c r="E44">
        <v>11.6</v>
      </c>
      <c r="F44">
        <v>0</v>
      </c>
      <c r="G44">
        <v>0</v>
      </c>
    </row>
    <row r="45" spans="1:7" ht="15" x14ac:dyDescent="0.25">
      <c r="A45" s="285" t="s">
        <v>101</v>
      </c>
      <c r="B45">
        <v>60.2</v>
      </c>
      <c r="C45">
        <v>126.2</v>
      </c>
      <c r="D45">
        <v>3.5</v>
      </c>
      <c r="E45">
        <v>79</v>
      </c>
      <c r="F45">
        <v>0</v>
      </c>
      <c r="G45">
        <v>0</v>
      </c>
    </row>
    <row r="46" spans="1:7" ht="15" x14ac:dyDescent="0.25">
      <c r="A46" s="285" t="s">
        <v>66</v>
      </c>
    </row>
    <row r="47" spans="1:7" ht="15" x14ac:dyDescent="0.25">
      <c r="A47" s="285" t="s">
        <v>102</v>
      </c>
      <c r="B47">
        <v>434.1</v>
      </c>
      <c r="C47">
        <v>404.6</v>
      </c>
      <c r="D47">
        <v>0</v>
      </c>
      <c r="E47">
        <v>145.5</v>
      </c>
      <c r="F47">
        <v>0</v>
      </c>
      <c r="G47">
        <v>0</v>
      </c>
    </row>
    <row r="48" spans="1:7" ht="15" x14ac:dyDescent="0.25">
      <c r="A48" s="285" t="s">
        <v>103</v>
      </c>
      <c r="B48">
        <v>0</v>
      </c>
      <c r="C48">
        <v>70</v>
      </c>
      <c r="D48">
        <v>0</v>
      </c>
      <c r="E48">
        <v>32.4</v>
      </c>
      <c r="F48">
        <v>0</v>
      </c>
      <c r="G48">
        <v>0</v>
      </c>
    </row>
    <row r="49" spans="1:7" ht="15" x14ac:dyDescent="0.25">
      <c r="A49" s="285" t="s">
        <v>104</v>
      </c>
      <c r="B49">
        <v>434</v>
      </c>
      <c r="C49">
        <v>334.2</v>
      </c>
      <c r="D49">
        <v>0</v>
      </c>
      <c r="E49">
        <v>113.1</v>
      </c>
      <c r="F49">
        <v>0</v>
      </c>
      <c r="G49">
        <v>0</v>
      </c>
    </row>
    <row r="50" spans="1:7" ht="15" x14ac:dyDescent="0.25">
      <c r="A50" s="285" t="s">
        <v>258</v>
      </c>
      <c r="B50">
        <v>0.1</v>
      </c>
      <c r="C50">
        <v>0.4</v>
      </c>
      <c r="D50">
        <v>0</v>
      </c>
      <c r="E50">
        <v>0</v>
      </c>
      <c r="F50">
        <v>0</v>
      </c>
      <c r="G50">
        <v>0</v>
      </c>
    </row>
    <row r="51" spans="1:7" ht="15" x14ac:dyDescent="0.25">
      <c r="A51" s="285" t="s">
        <v>66</v>
      </c>
    </row>
    <row r="52" spans="1:7" ht="15" x14ac:dyDescent="0.25">
      <c r="A52" s="285" t="s">
        <v>108</v>
      </c>
      <c r="B52">
        <v>1606.8</v>
      </c>
      <c r="C52">
        <v>1712.1</v>
      </c>
      <c r="D52">
        <v>81.5</v>
      </c>
      <c r="E52">
        <v>191</v>
      </c>
      <c r="F52">
        <v>0</v>
      </c>
      <c r="G52">
        <v>0</v>
      </c>
    </row>
    <row r="53" spans="1:7" ht="15" x14ac:dyDescent="0.25">
      <c r="A53" s="285" t="s">
        <v>109</v>
      </c>
      <c r="B53">
        <v>3.5</v>
      </c>
      <c r="C53">
        <v>3.6</v>
      </c>
      <c r="D53">
        <v>0</v>
      </c>
      <c r="E53">
        <v>0</v>
      </c>
      <c r="F53">
        <v>0</v>
      </c>
      <c r="G53">
        <v>0</v>
      </c>
    </row>
    <row r="54" spans="1:7" ht="15" x14ac:dyDescent="0.25">
      <c r="A54" s="285" t="s">
        <v>111</v>
      </c>
      <c r="B54">
        <v>67</v>
      </c>
      <c r="C54">
        <v>38.9</v>
      </c>
      <c r="D54">
        <v>0</v>
      </c>
      <c r="E54">
        <v>15.1</v>
      </c>
      <c r="F54">
        <v>0</v>
      </c>
      <c r="G54">
        <v>0</v>
      </c>
    </row>
    <row r="55" spans="1:7" ht="15" x14ac:dyDescent="0.25">
      <c r="A55" s="285" t="s">
        <v>112</v>
      </c>
      <c r="B55">
        <v>8.6</v>
      </c>
      <c r="C55">
        <v>47.3</v>
      </c>
      <c r="D55">
        <v>2.2999999999999998</v>
      </c>
      <c r="E55">
        <v>2.6</v>
      </c>
      <c r="F55">
        <v>0</v>
      </c>
      <c r="G55">
        <v>0</v>
      </c>
    </row>
    <row r="56" spans="1:7" ht="15" x14ac:dyDescent="0.25">
      <c r="A56" s="285" t="s">
        <v>113</v>
      </c>
      <c r="B56">
        <v>29.6</v>
      </c>
      <c r="C56">
        <v>29.1</v>
      </c>
      <c r="D56">
        <v>0</v>
      </c>
      <c r="E56">
        <v>10.8</v>
      </c>
      <c r="F56">
        <v>0</v>
      </c>
      <c r="G56">
        <v>0</v>
      </c>
    </row>
    <row r="57" spans="1:7" ht="15" x14ac:dyDescent="0.25">
      <c r="A57" s="285" t="s">
        <v>114</v>
      </c>
      <c r="B57">
        <v>4</v>
      </c>
      <c r="C57">
        <v>7.2</v>
      </c>
      <c r="D57">
        <v>0</v>
      </c>
      <c r="E57">
        <v>0</v>
      </c>
      <c r="F57">
        <v>0</v>
      </c>
      <c r="G57">
        <v>0</v>
      </c>
    </row>
    <row r="58" spans="1:7" ht="15" x14ac:dyDescent="0.25">
      <c r="A58" s="285" t="s">
        <v>115</v>
      </c>
      <c r="B58">
        <v>2</v>
      </c>
      <c r="C58">
        <v>2.5</v>
      </c>
      <c r="D58">
        <v>0</v>
      </c>
      <c r="E58">
        <v>0</v>
      </c>
      <c r="F58">
        <v>0</v>
      </c>
      <c r="G58">
        <v>0</v>
      </c>
    </row>
    <row r="59" spans="1:7" ht="15" x14ac:dyDescent="0.25">
      <c r="A59" s="285" t="s">
        <v>116</v>
      </c>
      <c r="B59">
        <v>4.7</v>
      </c>
      <c r="C59">
        <v>5.7</v>
      </c>
      <c r="D59">
        <v>0</v>
      </c>
      <c r="E59">
        <v>0</v>
      </c>
      <c r="F59">
        <v>0</v>
      </c>
      <c r="G59">
        <v>0</v>
      </c>
    </row>
    <row r="60" spans="1:7" ht="15" x14ac:dyDescent="0.25">
      <c r="A60" s="285" t="s">
        <v>117</v>
      </c>
      <c r="B60">
        <v>1453.7</v>
      </c>
      <c r="C60">
        <v>1547.9</v>
      </c>
      <c r="D60">
        <v>79.2</v>
      </c>
      <c r="E60">
        <v>115.2</v>
      </c>
      <c r="F60">
        <v>0</v>
      </c>
      <c r="G60">
        <v>0</v>
      </c>
    </row>
    <row r="61" spans="1:7" ht="15" x14ac:dyDescent="0.25">
      <c r="A61" s="285" t="s">
        <v>331</v>
      </c>
      <c r="B61">
        <v>0</v>
      </c>
      <c r="C61">
        <v>0.5</v>
      </c>
      <c r="D61">
        <v>0</v>
      </c>
      <c r="E61">
        <v>0</v>
      </c>
      <c r="F61">
        <v>0</v>
      </c>
      <c r="G61">
        <v>0</v>
      </c>
    </row>
    <row r="62" spans="1:7" ht="15" x14ac:dyDescent="0.25">
      <c r="A62" s="285" t="s">
        <v>118</v>
      </c>
      <c r="B62">
        <v>16.8</v>
      </c>
      <c r="C62">
        <v>9.5</v>
      </c>
      <c r="D62">
        <v>0</v>
      </c>
      <c r="E62">
        <v>0</v>
      </c>
      <c r="F62">
        <v>0</v>
      </c>
      <c r="G62">
        <v>0</v>
      </c>
    </row>
    <row r="63" spans="1:7" ht="15" x14ac:dyDescent="0.25">
      <c r="A63" s="285" t="s">
        <v>119</v>
      </c>
      <c r="B63">
        <v>7</v>
      </c>
      <c r="C63">
        <v>15</v>
      </c>
      <c r="D63">
        <v>0</v>
      </c>
      <c r="E63">
        <v>47.1</v>
      </c>
      <c r="F63">
        <v>0</v>
      </c>
      <c r="G63">
        <v>0</v>
      </c>
    </row>
    <row r="64" spans="1:7" ht="15" x14ac:dyDescent="0.25">
      <c r="A64" s="285" t="s">
        <v>121</v>
      </c>
      <c r="B64">
        <v>10</v>
      </c>
      <c r="C64">
        <v>5</v>
      </c>
      <c r="D64">
        <v>0</v>
      </c>
      <c r="E64">
        <v>0</v>
      </c>
      <c r="F64">
        <v>0</v>
      </c>
      <c r="G64">
        <v>0</v>
      </c>
    </row>
    <row r="65" spans="1:7" ht="15" x14ac:dyDescent="0.25">
      <c r="A65" s="285" t="s">
        <v>62</v>
      </c>
      <c r="B65" t="s">
        <v>63</v>
      </c>
      <c r="C65" t="s">
        <v>64</v>
      </c>
      <c r="D65" t="s">
        <v>63</v>
      </c>
      <c r="E65" t="s">
        <v>63</v>
      </c>
      <c r="F65" t="s">
        <v>63</v>
      </c>
      <c r="G65" t="s">
        <v>65</v>
      </c>
    </row>
    <row r="66" spans="1:7" ht="15" x14ac:dyDescent="0.25">
      <c r="A66" s="285" t="s">
        <v>122</v>
      </c>
      <c r="B66">
        <v>14710.9</v>
      </c>
      <c r="C66">
        <v>20795.599999999999</v>
      </c>
      <c r="D66">
        <v>258.3</v>
      </c>
      <c r="E66">
        <v>2143.4</v>
      </c>
      <c r="F66">
        <v>2</v>
      </c>
      <c r="G66">
        <v>0</v>
      </c>
    </row>
    <row r="67" spans="1:7" ht="15" x14ac:dyDescent="0.25">
      <c r="A67" s="285" t="s">
        <v>123</v>
      </c>
      <c r="B67">
        <v>7320.3</v>
      </c>
      <c r="C67">
        <v>9288.4</v>
      </c>
      <c r="D67">
        <v>0</v>
      </c>
      <c r="E67">
        <v>0</v>
      </c>
      <c r="F67">
        <v>0</v>
      </c>
      <c r="G67">
        <v>0</v>
      </c>
    </row>
    <row r="68" spans="1:7" ht="15" x14ac:dyDescent="0.25">
      <c r="A68" s="285" t="s">
        <v>62</v>
      </c>
      <c r="B68" t="s">
        <v>63</v>
      </c>
      <c r="C68" t="s">
        <v>64</v>
      </c>
      <c r="D68" t="s">
        <v>63</v>
      </c>
      <c r="E68" t="s">
        <v>63</v>
      </c>
      <c r="F68" t="s">
        <v>63</v>
      </c>
      <c r="G68" t="s">
        <v>65</v>
      </c>
    </row>
    <row r="69" spans="1:7" ht="15" x14ac:dyDescent="0.25">
      <c r="A69" s="285" t="s">
        <v>124</v>
      </c>
      <c r="B69">
        <v>22031.200000000001</v>
      </c>
      <c r="C69">
        <v>30084</v>
      </c>
      <c r="D69">
        <v>258.3</v>
      </c>
      <c r="E69">
        <v>2143.4</v>
      </c>
      <c r="F69">
        <v>2</v>
      </c>
      <c r="G69">
        <v>0</v>
      </c>
    </row>
    <row r="70" spans="1:7" ht="15" x14ac:dyDescent="0.25">
      <c r="A70" s="285" t="s">
        <v>125</v>
      </c>
      <c r="B70" t="s">
        <v>42</v>
      </c>
      <c r="C70" t="s">
        <v>42</v>
      </c>
      <c r="D70">
        <v>5.8</v>
      </c>
      <c r="E70">
        <v>7.3</v>
      </c>
      <c r="F70" t="s">
        <v>42</v>
      </c>
      <c r="G70" t="s">
        <v>42</v>
      </c>
    </row>
    <row r="71" spans="1:7" ht="15" x14ac:dyDescent="0.25">
      <c r="A71" s="285" t="s">
        <v>126</v>
      </c>
      <c r="B71">
        <v>0</v>
      </c>
      <c r="C71">
        <v>0</v>
      </c>
      <c r="D71" t="s">
        <v>42</v>
      </c>
      <c r="E71" t="s">
        <v>42</v>
      </c>
      <c r="F71">
        <v>0</v>
      </c>
      <c r="G71">
        <v>0</v>
      </c>
    </row>
    <row r="72" spans="1:7" ht="15" x14ac:dyDescent="0.25">
      <c r="A72" s="285" t="s">
        <v>62</v>
      </c>
      <c r="B72" t="s">
        <v>63</v>
      </c>
      <c r="C72" t="s">
        <v>64</v>
      </c>
      <c r="D72" t="s">
        <v>63</v>
      </c>
      <c r="E72" t="s">
        <v>63</v>
      </c>
      <c r="F72" t="s">
        <v>63</v>
      </c>
      <c r="G72" t="s">
        <v>65</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080-DF15-4DD1-95DF-2530FAD13B00}">
  <dimension ref="A1:G69"/>
  <sheetViews>
    <sheetView topLeftCell="A4" workbookViewId="0">
      <selection activeCell="A30" sqref="A30"/>
    </sheetView>
  </sheetViews>
  <sheetFormatPr defaultRowHeight="13.2" x14ac:dyDescent="0.25"/>
  <cols>
    <col min="1" max="1" width="22.6640625" customWidth="1"/>
    <col min="2" max="6" width="8.88671875" customWidth="1"/>
  </cols>
  <sheetData>
    <row r="1" spans="1:7" ht="15" x14ac:dyDescent="0.25">
      <c r="A1" s="285" t="s">
        <v>47</v>
      </c>
    </row>
    <row r="2" spans="1:7" ht="15" x14ac:dyDescent="0.25">
      <c r="A2" s="285" t="s">
        <v>48</v>
      </c>
    </row>
    <row r="3" spans="1:7" ht="15" x14ac:dyDescent="0.25">
      <c r="A3" s="285" t="s">
        <v>379</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440</v>
      </c>
      <c r="C12">
        <v>350</v>
      </c>
      <c r="D12">
        <v>0</v>
      </c>
      <c r="E12">
        <v>0</v>
      </c>
      <c r="F12">
        <v>0</v>
      </c>
      <c r="G12">
        <v>0</v>
      </c>
    </row>
    <row r="13" spans="1:7" ht="15" x14ac:dyDescent="0.25">
      <c r="A13" s="285" t="s">
        <v>69</v>
      </c>
      <c r="B13">
        <v>32</v>
      </c>
      <c r="C13">
        <v>17.5</v>
      </c>
      <c r="D13">
        <v>0</v>
      </c>
      <c r="E13">
        <v>0</v>
      </c>
      <c r="F13">
        <v>0</v>
      </c>
      <c r="G13">
        <v>0</v>
      </c>
    </row>
    <row r="14" spans="1:7" ht="15" x14ac:dyDescent="0.25">
      <c r="A14" s="285" t="s">
        <v>255</v>
      </c>
      <c r="B14">
        <v>0</v>
      </c>
      <c r="C14">
        <v>12.5</v>
      </c>
      <c r="D14">
        <v>0</v>
      </c>
      <c r="E14">
        <v>0</v>
      </c>
      <c r="F14">
        <v>0</v>
      </c>
      <c r="G14">
        <v>0</v>
      </c>
    </row>
    <row r="15" spans="1:7" ht="15" x14ac:dyDescent="0.25">
      <c r="A15" s="285" t="s">
        <v>71</v>
      </c>
      <c r="B15">
        <v>323</v>
      </c>
      <c r="C15">
        <v>81</v>
      </c>
      <c r="D15">
        <v>0</v>
      </c>
      <c r="E15">
        <v>0</v>
      </c>
      <c r="F15">
        <v>0</v>
      </c>
      <c r="G15">
        <v>0</v>
      </c>
    </row>
    <row r="16" spans="1:7" ht="15" x14ac:dyDescent="0.25">
      <c r="A16" s="285" t="s">
        <v>72</v>
      </c>
      <c r="B16">
        <v>25</v>
      </c>
      <c r="C16">
        <v>49</v>
      </c>
      <c r="D16">
        <v>0</v>
      </c>
      <c r="E16">
        <v>0</v>
      </c>
      <c r="F16">
        <v>0</v>
      </c>
      <c r="G16">
        <v>0</v>
      </c>
    </row>
    <row r="17" spans="1:7" ht="15" x14ac:dyDescent="0.25">
      <c r="A17" s="285" t="s">
        <v>73</v>
      </c>
      <c r="B17">
        <v>60</v>
      </c>
      <c r="C17">
        <v>190</v>
      </c>
      <c r="D17">
        <v>0</v>
      </c>
      <c r="E17">
        <v>0</v>
      </c>
      <c r="F17">
        <v>0</v>
      </c>
      <c r="G17">
        <v>0</v>
      </c>
    </row>
    <row r="18" spans="1:7" ht="15" x14ac:dyDescent="0.25">
      <c r="A18" s="285" t="s">
        <v>66</v>
      </c>
    </row>
    <row r="19" spans="1:7" ht="15" x14ac:dyDescent="0.25">
      <c r="A19" s="285" t="s">
        <v>75</v>
      </c>
      <c r="B19">
        <v>115.3</v>
      </c>
      <c r="C19">
        <v>0</v>
      </c>
      <c r="D19">
        <v>0</v>
      </c>
      <c r="E19">
        <v>0</v>
      </c>
      <c r="F19">
        <v>0</v>
      </c>
      <c r="G19">
        <v>0</v>
      </c>
    </row>
    <row r="20" spans="1:7" ht="15" x14ac:dyDescent="0.25">
      <c r="A20" s="285" t="s">
        <v>77</v>
      </c>
      <c r="B20">
        <v>115.3</v>
      </c>
      <c r="C20">
        <v>0</v>
      </c>
      <c r="D20">
        <v>0</v>
      </c>
      <c r="E20">
        <v>0</v>
      </c>
      <c r="F20">
        <v>0</v>
      </c>
      <c r="G20">
        <v>0</v>
      </c>
    </row>
    <row r="21" spans="1:7" ht="15" x14ac:dyDescent="0.25">
      <c r="A21" s="285" t="s">
        <v>66</v>
      </c>
    </row>
    <row r="22" spans="1:7" ht="15" x14ac:dyDescent="0.25">
      <c r="A22" s="285" t="s">
        <v>78</v>
      </c>
      <c r="B22">
        <v>501.3</v>
      </c>
      <c r="C22">
        <v>474.6</v>
      </c>
      <c r="D22">
        <v>0.3</v>
      </c>
      <c r="E22">
        <v>1.8</v>
      </c>
      <c r="F22">
        <v>0</v>
      </c>
      <c r="G22">
        <v>0</v>
      </c>
    </row>
    <row r="23" spans="1:7" ht="15" x14ac:dyDescent="0.25">
      <c r="A23" s="285" t="s">
        <v>66</v>
      </c>
    </row>
    <row r="24" spans="1:7" ht="15" x14ac:dyDescent="0.25">
      <c r="A24" s="285" t="s">
        <v>79</v>
      </c>
      <c r="B24">
        <v>571.5</v>
      </c>
      <c r="C24">
        <v>659.8</v>
      </c>
      <c r="D24">
        <v>0</v>
      </c>
      <c r="E24">
        <v>8.1999999999999993</v>
      </c>
      <c r="F24">
        <v>0</v>
      </c>
      <c r="G24">
        <v>0</v>
      </c>
    </row>
    <row r="25" spans="1:7" ht="15" x14ac:dyDescent="0.25">
      <c r="A25" s="285" t="s">
        <v>66</v>
      </c>
    </row>
    <row r="26" spans="1:7" ht="15" x14ac:dyDescent="0.25">
      <c r="A26" s="285" t="s">
        <v>80</v>
      </c>
      <c r="B26">
        <v>9422.2999999999993</v>
      </c>
      <c r="C26">
        <v>15473.9</v>
      </c>
      <c r="D26">
        <v>0</v>
      </c>
      <c r="E26">
        <v>400.9</v>
      </c>
      <c r="F26">
        <v>0</v>
      </c>
      <c r="G26">
        <v>0</v>
      </c>
    </row>
    <row r="27" spans="1:7" ht="15" x14ac:dyDescent="0.25">
      <c r="A27" s="285" t="s">
        <v>66</v>
      </c>
    </row>
    <row r="28" spans="1:7" ht="15" x14ac:dyDescent="0.25">
      <c r="A28" s="285" t="s">
        <v>81</v>
      </c>
      <c r="B28">
        <v>790.7</v>
      </c>
      <c r="C28">
        <v>1337.4</v>
      </c>
      <c r="D28">
        <v>3.1</v>
      </c>
      <c r="E28">
        <v>14.5</v>
      </c>
      <c r="F28">
        <v>0</v>
      </c>
      <c r="G28">
        <v>0</v>
      </c>
    </row>
    <row r="29" spans="1:7" ht="15" x14ac:dyDescent="0.25">
      <c r="A29" s="285" t="s">
        <v>83</v>
      </c>
      <c r="B29">
        <v>110</v>
      </c>
      <c r="C29">
        <v>55.5</v>
      </c>
      <c r="D29">
        <v>0</v>
      </c>
      <c r="E29" t="s">
        <v>84</v>
      </c>
      <c r="F29">
        <v>0</v>
      </c>
      <c r="G29">
        <v>0</v>
      </c>
    </row>
    <row r="30" spans="1:7" ht="15" x14ac:dyDescent="0.25">
      <c r="A30" s="285" t="s">
        <v>85</v>
      </c>
      <c r="B30">
        <v>0</v>
      </c>
      <c r="C30">
        <v>0.5</v>
      </c>
      <c r="D30">
        <v>0</v>
      </c>
      <c r="E30">
        <v>0</v>
      </c>
      <c r="F30">
        <v>0</v>
      </c>
      <c r="G30">
        <v>0</v>
      </c>
    </row>
    <row r="31" spans="1:7" ht="15" x14ac:dyDescent="0.25">
      <c r="A31" s="285" t="s">
        <v>87</v>
      </c>
      <c r="B31">
        <v>66.400000000000006</v>
      </c>
      <c r="C31">
        <v>1.3</v>
      </c>
      <c r="D31">
        <v>0</v>
      </c>
      <c r="E31">
        <v>0</v>
      </c>
      <c r="F31">
        <v>0</v>
      </c>
      <c r="G31">
        <v>0</v>
      </c>
    </row>
    <row r="32" spans="1:7" ht="15" x14ac:dyDescent="0.25">
      <c r="A32" s="285" t="s">
        <v>88</v>
      </c>
      <c r="B32">
        <v>126.6</v>
      </c>
      <c r="C32">
        <v>372.9</v>
      </c>
      <c r="D32">
        <v>0.2</v>
      </c>
      <c r="E32">
        <v>3.5</v>
      </c>
      <c r="F32">
        <v>0</v>
      </c>
      <c r="G32">
        <v>0</v>
      </c>
    </row>
    <row r="33" spans="1:7" ht="15" x14ac:dyDescent="0.25">
      <c r="A33" s="285" t="s">
        <v>90</v>
      </c>
      <c r="B33">
        <v>0</v>
      </c>
      <c r="C33">
        <v>17.5</v>
      </c>
      <c r="D33">
        <v>0</v>
      </c>
      <c r="E33">
        <v>0</v>
      </c>
      <c r="F33">
        <v>0</v>
      </c>
      <c r="G33">
        <v>0</v>
      </c>
    </row>
    <row r="34" spans="1:7" ht="15" x14ac:dyDescent="0.25">
      <c r="A34" s="285" t="s">
        <v>91</v>
      </c>
      <c r="B34">
        <v>31.7</v>
      </c>
      <c r="C34">
        <v>41.3</v>
      </c>
      <c r="D34">
        <v>0</v>
      </c>
      <c r="E34">
        <v>0</v>
      </c>
      <c r="F34">
        <v>0</v>
      </c>
      <c r="G34">
        <v>0</v>
      </c>
    </row>
    <row r="35" spans="1:7" ht="15" x14ac:dyDescent="0.25">
      <c r="A35" s="285" t="s">
        <v>93</v>
      </c>
      <c r="B35">
        <v>66.900000000000006</v>
      </c>
      <c r="C35">
        <v>110.9</v>
      </c>
      <c r="D35">
        <v>2.2000000000000002</v>
      </c>
      <c r="E35">
        <v>1.6</v>
      </c>
      <c r="F35">
        <v>0</v>
      </c>
      <c r="G35">
        <v>0</v>
      </c>
    </row>
    <row r="36" spans="1:7" ht="15" x14ac:dyDescent="0.25">
      <c r="A36" s="285" t="s">
        <v>94</v>
      </c>
      <c r="B36">
        <v>0</v>
      </c>
      <c r="C36">
        <v>18</v>
      </c>
      <c r="D36">
        <v>0</v>
      </c>
      <c r="E36">
        <v>2</v>
      </c>
      <c r="F36">
        <v>0</v>
      </c>
      <c r="G36">
        <v>0</v>
      </c>
    </row>
    <row r="37" spans="1:7" ht="15" x14ac:dyDescent="0.25">
      <c r="A37" s="285" t="s">
        <v>95</v>
      </c>
      <c r="B37">
        <v>306</v>
      </c>
      <c r="C37">
        <v>342</v>
      </c>
      <c r="D37">
        <v>0</v>
      </c>
      <c r="E37">
        <v>0</v>
      </c>
      <c r="F37">
        <v>0</v>
      </c>
      <c r="G37">
        <v>0</v>
      </c>
    </row>
    <row r="38" spans="1:7" ht="15" x14ac:dyDescent="0.25">
      <c r="A38" s="285" t="s">
        <v>96</v>
      </c>
      <c r="B38">
        <v>7.8</v>
      </c>
      <c r="C38">
        <v>14</v>
      </c>
      <c r="D38">
        <v>0.6</v>
      </c>
      <c r="E38">
        <v>0.6</v>
      </c>
      <c r="F38">
        <v>0</v>
      </c>
      <c r="G38">
        <v>0</v>
      </c>
    </row>
    <row r="39" spans="1:7" ht="15" x14ac:dyDescent="0.25">
      <c r="A39" s="285" t="s">
        <v>98</v>
      </c>
      <c r="B39">
        <v>0.2</v>
      </c>
      <c r="C39">
        <v>55</v>
      </c>
      <c r="D39">
        <v>0</v>
      </c>
      <c r="E39">
        <v>0</v>
      </c>
      <c r="F39">
        <v>0</v>
      </c>
      <c r="G39">
        <v>0</v>
      </c>
    </row>
    <row r="40" spans="1:7" ht="15" x14ac:dyDescent="0.25">
      <c r="A40" s="285" t="s">
        <v>99</v>
      </c>
      <c r="B40">
        <v>0.6</v>
      </c>
      <c r="C40" t="s">
        <v>84</v>
      </c>
      <c r="D40">
        <v>0</v>
      </c>
      <c r="E40">
        <v>0</v>
      </c>
      <c r="F40">
        <v>0</v>
      </c>
      <c r="G40">
        <v>0</v>
      </c>
    </row>
    <row r="41" spans="1:7" ht="15" x14ac:dyDescent="0.25">
      <c r="A41" s="285" t="s">
        <v>100</v>
      </c>
      <c r="B41">
        <v>23.2</v>
      </c>
      <c r="C41">
        <v>174.9</v>
      </c>
      <c r="D41">
        <v>0</v>
      </c>
      <c r="E41">
        <v>1.9</v>
      </c>
      <c r="F41">
        <v>0</v>
      </c>
      <c r="G41">
        <v>0</v>
      </c>
    </row>
    <row r="42" spans="1:7" ht="15" x14ac:dyDescent="0.25">
      <c r="A42" s="285" t="s">
        <v>101</v>
      </c>
      <c r="B42">
        <v>51.3</v>
      </c>
      <c r="C42">
        <v>133.5</v>
      </c>
      <c r="D42">
        <v>0</v>
      </c>
      <c r="E42">
        <v>4.9000000000000004</v>
      </c>
      <c r="F42">
        <v>0</v>
      </c>
      <c r="G42">
        <v>0</v>
      </c>
    </row>
    <row r="43" spans="1:7" ht="15" x14ac:dyDescent="0.25">
      <c r="A43" s="285" t="s">
        <v>66</v>
      </c>
    </row>
    <row r="44" spans="1:7" ht="15" x14ac:dyDescent="0.25">
      <c r="A44" s="285" t="s">
        <v>102</v>
      </c>
      <c r="B44">
        <v>354.1</v>
      </c>
      <c r="C44">
        <v>462.5</v>
      </c>
      <c r="D44">
        <v>0</v>
      </c>
      <c r="E44">
        <v>32.4</v>
      </c>
      <c r="F44">
        <v>0</v>
      </c>
      <c r="G44">
        <v>0</v>
      </c>
    </row>
    <row r="45" spans="1:7" ht="15" x14ac:dyDescent="0.25">
      <c r="A45" s="285" t="s">
        <v>103</v>
      </c>
      <c r="B45">
        <v>0</v>
      </c>
      <c r="C45">
        <v>35</v>
      </c>
      <c r="D45">
        <v>0</v>
      </c>
      <c r="E45">
        <v>32.4</v>
      </c>
      <c r="F45">
        <v>0</v>
      </c>
      <c r="G45">
        <v>0</v>
      </c>
    </row>
    <row r="46" spans="1:7" ht="15" x14ac:dyDescent="0.25">
      <c r="A46" s="285" t="s">
        <v>104</v>
      </c>
      <c r="B46">
        <v>354</v>
      </c>
      <c r="C46">
        <v>427.1</v>
      </c>
      <c r="D46">
        <v>0</v>
      </c>
      <c r="E46">
        <v>0</v>
      </c>
      <c r="F46">
        <v>0</v>
      </c>
      <c r="G46">
        <v>0</v>
      </c>
    </row>
    <row r="47" spans="1:7" ht="15" x14ac:dyDescent="0.25">
      <c r="A47" s="285" t="s">
        <v>258</v>
      </c>
      <c r="B47">
        <v>0.1</v>
      </c>
      <c r="C47">
        <v>0.4</v>
      </c>
      <c r="D47">
        <v>0</v>
      </c>
      <c r="E47">
        <v>0</v>
      </c>
      <c r="F47">
        <v>0</v>
      </c>
      <c r="G47">
        <v>0</v>
      </c>
    </row>
    <row r="48" spans="1:7" ht="15" x14ac:dyDescent="0.25">
      <c r="A48" s="285" t="s">
        <v>66</v>
      </c>
    </row>
    <row r="49" spans="1:7" ht="15" x14ac:dyDescent="0.25">
      <c r="A49" s="285" t="s">
        <v>108</v>
      </c>
      <c r="B49">
        <v>1658.9</v>
      </c>
      <c r="C49">
        <v>1812.5</v>
      </c>
      <c r="D49">
        <v>10.5</v>
      </c>
      <c r="E49">
        <v>11</v>
      </c>
      <c r="F49">
        <v>0</v>
      </c>
      <c r="G49">
        <v>0</v>
      </c>
    </row>
    <row r="50" spans="1:7" ht="15" x14ac:dyDescent="0.25">
      <c r="A50" s="285" t="s">
        <v>109</v>
      </c>
      <c r="B50">
        <v>3.5</v>
      </c>
      <c r="C50">
        <v>0</v>
      </c>
      <c r="D50">
        <v>0</v>
      </c>
      <c r="E50">
        <v>0</v>
      </c>
      <c r="F50">
        <v>0</v>
      </c>
      <c r="G50">
        <v>0</v>
      </c>
    </row>
    <row r="51" spans="1:7" ht="15" x14ac:dyDescent="0.25">
      <c r="A51" s="285" t="s">
        <v>111</v>
      </c>
      <c r="B51">
        <v>67</v>
      </c>
      <c r="C51">
        <v>53.4</v>
      </c>
      <c r="D51">
        <v>0</v>
      </c>
      <c r="E51">
        <v>0</v>
      </c>
      <c r="F51">
        <v>0</v>
      </c>
      <c r="G51">
        <v>0</v>
      </c>
    </row>
    <row r="52" spans="1:7" ht="15" x14ac:dyDescent="0.25">
      <c r="A52" s="285" t="s">
        <v>112</v>
      </c>
      <c r="B52">
        <v>7.8</v>
      </c>
      <c r="C52">
        <v>49.1</v>
      </c>
      <c r="D52">
        <v>0</v>
      </c>
      <c r="E52" t="s">
        <v>84</v>
      </c>
      <c r="F52">
        <v>0</v>
      </c>
      <c r="G52">
        <v>0</v>
      </c>
    </row>
    <row r="53" spans="1:7" ht="15" x14ac:dyDescent="0.25">
      <c r="A53" s="285" t="s">
        <v>113</v>
      </c>
      <c r="B53">
        <v>29.6</v>
      </c>
      <c r="C53">
        <v>29.1</v>
      </c>
      <c r="D53">
        <v>0</v>
      </c>
      <c r="E53">
        <v>0</v>
      </c>
      <c r="F53">
        <v>0</v>
      </c>
      <c r="G53">
        <v>0</v>
      </c>
    </row>
    <row r="54" spans="1:7" ht="15" x14ac:dyDescent="0.25">
      <c r="A54" s="285" t="s">
        <v>114</v>
      </c>
      <c r="B54">
        <v>4</v>
      </c>
      <c r="C54">
        <v>7.2</v>
      </c>
      <c r="D54">
        <v>0</v>
      </c>
      <c r="E54">
        <v>0</v>
      </c>
      <c r="F54">
        <v>0</v>
      </c>
      <c r="G54">
        <v>0</v>
      </c>
    </row>
    <row r="55" spans="1:7" ht="15" x14ac:dyDescent="0.25">
      <c r="A55" s="285" t="s">
        <v>115</v>
      </c>
      <c r="B55">
        <v>2</v>
      </c>
      <c r="C55">
        <v>2.5</v>
      </c>
      <c r="D55">
        <v>0</v>
      </c>
      <c r="E55">
        <v>0</v>
      </c>
      <c r="F55">
        <v>0</v>
      </c>
      <c r="G55">
        <v>0</v>
      </c>
    </row>
    <row r="56" spans="1:7" ht="15" x14ac:dyDescent="0.25">
      <c r="A56" s="285" t="s">
        <v>116</v>
      </c>
      <c r="B56">
        <v>2</v>
      </c>
      <c r="C56">
        <v>5.7</v>
      </c>
      <c r="D56">
        <v>0</v>
      </c>
      <c r="E56">
        <v>0</v>
      </c>
      <c r="F56">
        <v>0</v>
      </c>
      <c r="G56">
        <v>0</v>
      </c>
    </row>
    <row r="57" spans="1:7" ht="15" x14ac:dyDescent="0.25">
      <c r="A57" s="285" t="s">
        <v>117</v>
      </c>
      <c r="B57">
        <v>1509.3</v>
      </c>
      <c r="C57">
        <v>1617.6</v>
      </c>
      <c r="D57">
        <v>10.5</v>
      </c>
      <c r="E57">
        <v>11</v>
      </c>
      <c r="F57">
        <v>0</v>
      </c>
      <c r="G57">
        <v>0</v>
      </c>
    </row>
    <row r="58" spans="1:7" ht="15" x14ac:dyDescent="0.25">
      <c r="A58" s="285" t="s">
        <v>331</v>
      </c>
      <c r="B58">
        <v>0</v>
      </c>
      <c r="C58">
        <v>0.5</v>
      </c>
      <c r="D58">
        <v>0</v>
      </c>
      <c r="E58">
        <v>0</v>
      </c>
      <c r="F58">
        <v>0</v>
      </c>
      <c r="G58">
        <v>0</v>
      </c>
    </row>
    <row r="59" spans="1:7" ht="15" x14ac:dyDescent="0.25">
      <c r="A59" s="285" t="s">
        <v>118</v>
      </c>
      <c r="B59">
        <v>16.8</v>
      </c>
      <c r="C59">
        <v>9.5</v>
      </c>
      <c r="D59">
        <v>0</v>
      </c>
      <c r="E59">
        <v>0</v>
      </c>
      <c r="F59">
        <v>0</v>
      </c>
      <c r="G59">
        <v>0</v>
      </c>
    </row>
    <row r="60" spans="1:7" ht="15" x14ac:dyDescent="0.25">
      <c r="A60" s="285" t="s">
        <v>119</v>
      </c>
      <c r="B60">
        <v>7</v>
      </c>
      <c r="C60">
        <v>33</v>
      </c>
      <c r="D60">
        <v>0</v>
      </c>
      <c r="E60">
        <v>0</v>
      </c>
      <c r="F60">
        <v>0</v>
      </c>
      <c r="G60">
        <v>0</v>
      </c>
    </row>
    <row r="61" spans="1:7" ht="15" x14ac:dyDescent="0.25">
      <c r="A61" s="285" t="s">
        <v>121</v>
      </c>
      <c r="B61">
        <v>10</v>
      </c>
      <c r="C61">
        <v>5</v>
      </c>
      <c r="D61">
        <v>0</v>
      </c>
      <c r="E61">
        <v>0</v>
      </c>
      <c r="F61">
        <v>0</v>
      </c>
      <c r="G61">
        <v>0</v>
      </c>
    </row>
    <row r="62" spans="1:7" ht="15" x14ac:dyDescent="0.25">
      <c r="A62" s="285" t="s">
        <v>62</v>
      </c>
      <c r="B62" t="s">
        <v>63</v>
      </c>
      <c r="C62" t="s">
        <v>64</v>
      </c>
      <c r="D62" t="s">
        <v>63</v>
      </c>
      <c r="E62" t="s">
        <v>63</v>
      </c>
      <c r="F62" t="s">
        <v>63</v>
      </c>
      <c r="G62" t="s">
        <v>65</v>
      </c>
    </row>
    <row r="63" spans="1:7" ht="15" x14ac:dyDescent="0.25">
      <c r="A63" s="285" t="s">
        <v>122</v>
      </c>
      <c r="B63">
        <v>13854.1</v>
      </c>
      <c r="C63">
        <v>20570.7</v>
      </c>
      <c r="D63">
        <v>13.8</v>
      </c>
      <c r="E63">
        <v>468.7</v>
      </c>
      <c r="F63">
        <v>0</v>
      </c>
      <c r="G63">
        <v>0</v>
      </c>
    </row>
    <row r="64" spans="1:7" ht="15" x14ac:dyDescent="0.25">
      <c r="A64" s="285" t="s">
        <v>123</v>
      </c>
      <c r="B64">
        <v>7157.3</v>
      </c>
      <c r="C64">
        <v>8789.1</v>
      </c>
      <c r="D64">
        <v>0</v>
      </c>
      <c r="E64">
        <v>0</v>
      </c>
      <c r="F64">
        <v>0</v>
      </c>
      <c r="G64">
        <v>0</v>
      </c>
    </row>
    <row r="65" spans="1:7" ht="15" x14ac:dyDescent="0.25">
      <c r="A65" s="285" t="s">
        <v>62</v>
      </c>
      <c r="B65" t="s">
        <v>63</v>
      </c>
      <c r="C65" t="s">
        <v>64</v>
      </c>
      <c r="D65" t="s">
        <v>63</v>
      </c>
      <c r="E65" t="s">
        <v>63</v>
      </c>
      <c r="F65" t="s">
        <v>63</v>
      </c>
      <c r="G65" t="s">
        <v>65</v>
      </c>
    </row>
    <row r="66" spans="1:7" ht="15" x14ac:dyDescent="0.25">
      <c r="A66" s="285" t="s">
        <v>124</v>
      </c>
      <c r="B66">
        <v>21011.4</v>
      </c>
      <c r="C66">
        <v>29359.8</v>
      </c>
      <c r="D66">
        <v>13.8</v>
      </c>
      <c r="E66">
        <v>468.7</v>
      </c>
      <c r="F66">
        <v>0</v>
      </c>
      <c r="G66">
        <v>0</v>
      </c>
    </row>
    <row r="67" spans="1:7" ht="15" x14ac:dyDescent="0.25">
      <c r="A67" s="285" t="s">
        <v>125</v>
      </c>
      <c r="B67" t="s">
        <v>42</v>
      </c>
      <c r="C67" t="s">
        <v>42</v>
      </c>
      <c r="D67">
        <v>5.8</v>
      </c>
      <c r="E67">
        <v>7.3</v>
      </c>
      <c r="F67" t="s">
        <v>42</v>
      </c>
      <c r="G67" t="s">
        <v>42</v>
      </c>
    </row>
    <row r="68" spans="1:7" ht="15" x14ac:dyDescent="0.25">
      <c r="A68" s="285" t="s">
        <v>126</v>
      </c>
      <c r="B68">
        <v>0</v>
      </c>
      <c r="C68">
        <v>0</v>
      </c>
      <c r="D68" t="s">
        <v>42</v>
      </c>
      <c r="E68" t="s">
        <v>42</v>
      </c>
      <c r="F68">
        <v>0</v>
      </c>
      <c r="G68">
        <v>0</v>
      </c>
    </row>
    <row r="69" spans="1:7" ht="15" x14ac:dyDescent="0.25">
      <c r="A69" s="285" t="s">
        <v>62</v>
      </c>
      <c r="B69" t="s">
        <v>63</v>
      </c>
      <c r="C69" t="s">
        <v>64</v>
      </c>
      <c r="D69" t="s">
        <v>63</v>
      </c>
      <c r="E69" t="s">
        <v>63</v>
      </c>
      <c r="F69" t="s">
        <v>63</v>
      </c>
      <c r="G69" t="s">
        <v>65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0625-3E30-4F06-B8EE-429B500B66EA}">
  <dimension ref="A1:H80"/>
  <sheetViews>
    <sheetView topLeftCell="A4" workbookViewId="0">
      <selection activeCell="K28" sqref="K28"/>
    </sheetView>
  </sheetViews>
  <sheetFormatPr defaultRowHeight="13.2" x14ac:dyDescent="0.25"/>
  <cols>
    <col min="1" max="1" width="15.88671875" customWidth="1"/>
  </cols>
  <sheetData>
    <row r="1" spans="1:8" ht="15" x14ac:dyDescent="0.25">
      <c r="A1" s="282" t="s">
        <v>47</v>
      </c>
    </row>
    <row r="2" spans="1:8" ht="15" x14ac:dyDescent="0.25">
      <c r="A2" s="282" t="s">
        <v>48</v>
      </c>
    </row>
    <row r="3" spans="1:8" ht="15" x14ac:dyDescent="0.25">
      <c r="A3" s="282" t="s">
        <v>992</v>
      </c>
    </row>
    <row r="4" spans="1:8" ht="15" x14ac:dyDescent="0.25">
      <c r="A4" s="282" t="s">
        <v>50</v>
      </c>
    </row>
    <row r="5" spans="1:8" ht="15" x14ac:dyDescent="0.25">
      <c r="A5" s="282" t="s">
        <v>51</v>
      </c>
    </row>
    <row r="6" spans="1:8" ht="15" x14ac:dyDescent="0.25">
      <c r="A6" s="282" t="s">
        <v>52</v>
      </c>
    </row>
    <row r="7" spans="1:8" ht="15" x14ac:dyDescent="0.25">
      <c r="C7" s="282" t="s">
        <v>171</v>
      </c>
      <c r="E7" t="s">
        <v>54</v>
      </c>
      <c r="G7" t="s">
        <v>55</v>
      </c>
    </row>
    <row r="8" spans="1:8" ht="15" x14ac:dyDescent="0.25">
      <c r="A8" s="282" t="s">
        <v>52</v>
      </c>
    </row>
    <row r="9" spans="1:8" ht="15" x14ac:dyDescent="0.25">
      <c r="A9" s="282" t="s">
        <v>432</v>
      </c>
      <c r="B9" t="s">
        <v>66</v>
      </c>
      <c r="C9" t="s">
        <v>57</v>
      </c>
      <c r="D9" t="s">
        <v>58</v>
      </c>
      <c r="E9" t="s">
        <v>57</v>
      </c>
      <c r="F9" t="s">
        <v>59</v>
      </c>
      <c r="G9" t="s">
        <v>60</v>
      </c>
      <c r="H9" t="s">
        <v>61</v>
      </c>
    </row>
    <row r="10" spans="1:8" ht="15" x14ac:dyDescent="0.25">
      <c r="A10" s="282" t="s">
        <v>337</v>
      </c>
      <c r="B10" t="s">
        <v>42</v>
      </c>
      <c r="C10" t="s">
        <v>63</v>
      </c>
      <c r="D10" t="s">
        <v>64</v>
      </c>
      <c r="E10" t="s">
        <v>63</v>
      </c>
      <c r="F10" t="s">
        <v>63</v>
      </c>
      <c r="G10" t="s">
        <v>63</v>
      </c>
      <c r="H10" t="s">
        <v>65</v>
      </c>
    </row>
    <row r="11" spans="1:8" ht="15" x14ac:dyDescent="0.25">
      <c r="A11" s="282"/>
      <c r="B11" t="s">
        <v>66</v>
      </c>
    </row>
    <row r="12" spans="1:8" ht="15" x14ac:dyDescent="0.25">
      <c r="A12" s="282" t="s">
        <v>900</v>
      </c>
      <c r="B12" t="s">
        <v>66</v>
      </c>
      <c r="C12">
        <v>415</v>
      </c>
      <c r="D12">
        <v>390.5</v>
      </c>
      <c r="E12">
        <v>3026.2</v>
      </c>
      <c r="F12">
        <v>2368.5</v>
      </c>
      <c r="G12">
        <v>50</v>
      </c>
      <c r="H12">
        <v>0</v>
      </c>
    </row>
    <row r="13" spans="1:8" ht="15" x14ac:dyDescent="0.25">
      <c r="A13" s="282" t="s">
        <v>437</v>
      </c>
      <c r="B13" t="s">
        <v>66</v>
      </c>
      <c r="C13">
        <v>0</v>
      </c>
      <c r="D13">
        <v>0</v>
      </c>
      <c r="E13">
        <v>545.79999999999995</v>
      </c>
      <c r="F13">
        <v>485.4</v>
      </c>
      <c r="G13">
        <v>0</v>
      </c>
      <c r="H13">
        <v>0</v>
      </c>
    </row>
    <row r="14" spans="1:8" ht="15" x14ac:dyDescent="0.25">
      <c r="A14" s="282" t="s">
        <v>440</v>
      </c>
      <c r="B14" t="s">
        <v>66</v>
      </c>
      <c r="C14">
        <v>159</v>
      </c>
      <c r="D14">
        <v>100</v>
      </c>
      <c r="E14">
        <v>205.3</v>
      </c>
      <c r="F14">
        <v>74.5</v>
      </c>
      <c r="G14">
        <v>50</v>
      </c>
      <c r="H14">
        <v>0</v>
      </c>
    </row>
    <row r="15" spans="1:8" ht="15" x14ac:dyDescent="0.25">
      <c r="A15" s="282" t="s">
        <v>441</v>
      </c>
      <c r="B15" t="s">
        <v>66</v>
      </c>
      <c r="C15">
        <v>0</v>
      </c>
      <c r="D15">
        <v>0</v>
      </c>
      <c r="E15">
        <v>709</v>
      </c>
      <c r="F15">
        <v>414.4</v>
      </c>
      <c r="G15">
        <v>0</v>
      </c>
      <c r="H15">
        <v>0</v>
      </c>
    </row>
    <row r="16" spans="1:8" ht="15" x14ac:dyDescent="0.25">
      <c r="A16" s="282" t="s">
        <v>442</v>
      </c>
      <c r="B16" t="s">
        <v>66</v>
      </c>
      <c r="C16">
        <v>0</v>
      </c>
      <c r="D16">
        <v>52.5</v>
      </c>
      <c r="E16">
        <v>169.5</v>
      </c>
      <c r="F16">
        <v>57.4</v>
      </c>
      <c r="G16">
        <v>0</v>
      </c>
      <c r="H16">
        <v>0</v>
      </c>
    </row>
    <row r="17" spans="1:8" ht="15" x14ac:dyDescent="0.25">
      <c r="A17" s="282" t="s">
        <v>443</v>
      </c>
      <c r="B17" t="s">
        <v>66</v>
      </c>
      <c r="C17">
        <v>256</v>
      </c>
      <c r="D17">
        <v>185</v>
      </c>
      <c r="E17">
        <v>1331.9</v>
      </c>
      <c r="F17">
        <v>1216.4000000000001</v>
      </c>
      <c r="G17">
        <v>0</v>
      </c>
      <c r="H17">
        <v>0</v>
      </c>
    </row>
    <row r="18" spans="1:8" ht="15" x14ac:dyDescent="0.25">
      <c r="A18" s="282" t="s">
        <v>444</v>
      </c>
      <c r="B18" t="s">
        <v>66</v>
      </c>
      <c r="C18">
        <v>0</v>
      </c>
      <c r="D18">
        <v>53</v>
      </c>
      <c r="E18">
        <v>64.7</v>
      </c>
      <c r="F18">
        <v>120.4</v>
      </c>
      <c r="G18">
        <v>0</v>
      </c>
      <c r="H18">
        <v>0</v>
      </c>
    </row>
    <row r="19" spans="1:8" ht="15" x14ac:dyDescent="0.25">
      <c r="A19" s="282"/>
      <c r="B19" t="s">
        <v>66</v>
      </c>
    </row>
    <row r="20" spans="1:8" ht="15" x14ac:dyDescent="0.25">
      <c r="A20" s="282" t="s">
        <v>906</v>
      </c>
      <c r="B20" t="s">
        <v>66</v>
      </c>
      <c r="C20">
        <v>128.5</v>
      </c>
      <c r="D20">
        <v>60</v>
      </c>
      <c r="E20">
        <v>713.6</v>
      </c>
      <c r="F20">
        <v>72.3</v>
      </c>
      <c r="G20">
        <v>0</v>
      </c>
      <c r="H20">
        <v>0</v>
      </c>
    </row>
    <row r="21" spans="1:8" ht="15" x14ac:dyDescent="0.25">
      <c r="A21" s="282" t="s">
        <v>907</v>
      </c>
      <c r="B21" t="s">
        <v>66</v>
      </c>
      <c r="C21">
        <v>0</v>
      </c>
      <c r="D21">
        <v>0</v>
      </c>
      <c r="E21">
        <v>207.2</v>
      </c>
      <c r="F21">
        <v>0</v>
      </c>
      <c r="G21">
        <v>0</v>
      </c>
      <c r="H21">
        <v>0</v>
      </c>
    </row>
    <row r="22" spans="1:8" ht="15" x14ac:dyDescent="0.25">
      <c r="A22" s="282" t="s">
        <v>903</v>
      </c>
      <c r="B22" t="s">
        <v>66</v>
      </c>
      <c r="C22">
        <v>128.5</v>
      </c>
      <c r="D22">
        <v>60</v>
      </c>
      <c r="E22">
        <v>506.4</v>
      </c>
      <c r="F22">
        <v>72.3</v>
      </c>
      <c r="G22">
        <v>0</v>
      </c>
      <c r="H22">
        <v>0</v>
      </c>
    </row>
    <row r="23" spans="1:8" ht="15" x14ac:dyDescent="0.25">
      <c r="A23" s="282"/>
      <c r="B23" t="s">
        <v>66</v>
      </c>
    </row>
    <row r="24" spans="1:8" ht="15" x14ac:dyDescent="0.25">
      <c r="A24" s="282" t="s">
        <v>445</v>
      </c>
      <c r="B24" t="s">
        <v>66</v>
      </c>
      <c r="C24">
        <v>394.6</v>
      </c>
      <c r="D24">
        <v>420</v>
      </c>
      <c r="E24">
        <v>664.4</v>
      </c>
      <c r="F24">
        <v>828.1</v>
      </c>
      <c r="G24">
        <v>1.2</v>
      </c>
      <c r="H24">
        <v>0</v>
      </c>
    </row>
    <row r="25" spans="1:8" ht="15" x14ac:dyDescent="0.25">
      <c r="A25" s="282"/>
      <c r="B25" t="s">
        <v>66</v>
      </c>
    </row>
    <row r="26" spans="1:8" ht="15" x14ac:dyDescent="0.25">
      <c r="A26" s="282" t="s">
        <v>446</v>
      </c>
      <c r="B26" t="s">
        <v>66</v>
      </c>
      <c r="C26">
        <v>147</v>
      </c>
      <c r="D26">
        <v>235.3</v>
      </c>
      <c r="E26">
        <v>661.3</v>
      </c>
      <c r="F26">
        <v>407.8</v>
      </c>
      <c r="G26">
        <v>0</v>
      </c>
      <c r="H26">
        <v>0</v>
      </c>
    </row>
    <row r="27" spans="1:8" ht="15" x14ac:dyDescent="0.25">
      <c r="A27" s="282"/>
      <c r="B27" t="s">
        <v>66</v>
      </c>
    </row>
    <row r="28" spans="1:8" ht="15" x14ac:dyDescent="0.25">
      <c r="A28" s="282" t="s">
        <v>447</v>
      </c>
      <c r="B28" t="s">
        <v>66</v>
      </c>
      <c r="C28">
        <v>2938.7</v>
      </c>
      <c r="D28">
        <v>5620.7</v>
      </c>
      <c r="E28">
        <v>15308</v>
      </c>
      <c r="F28">
        <v>13918</v>
      </c>
      <c r="G28">
        <v>0</v>
      </c>
      <c r="H28">
        <v>0</v>
      </c>
    </row>
    <row r="29" spans="1:8" ht="15" x14ac:dyDescent="0.25">
      <c r="A29" s="282"/>
      <c r="B29" t="s">
        <v>66</v>
      </c>
    </row>
    <row r="30" spans="1:8" ht="15" x14ac:dyDescent="0.25">
      <c r="A30" s="282" t="s">
        <v>912</v>
      </c>
      <c r="B30" t="s">
        <v>66</v>
      </c>
      <c r="C30">
        <v>892.6</v>
      </c>
      <c r="D30">
        <v>746</v>
      </c>
      <c r="E30">
        <v>2717.4</v>
      </c>
      <c r="F30">
        <v>1716.8</v>
      </c>
      <c r="G30">
        <v>0</v>
      </c>
      <c r="H30">
        <v>0</v>
      </c>
    </row>
    <row r="31" spans="1:8" ht="15" x14ac:dyDescent="0.25">
      <c r="A31" s="282" t="s">
        <v>993</v>
      </c>
      <c r="B31" t="s">
        <v>66</v>
      </c>
      <c r="C31">
        <v>0</v>
      </c>
      <c r="D31">
        <v>0</v>
      </c>
      <c r="E31">
        <v>0</v>
      </c>
      <c r="F31">
        <v>0.2</v>
      </c>
      <c r="G31">
        <v>0</v>
      </c>
      <c r="H31">
        <v>0</v>
      </c>
    </row>
    <row r="32" spans="1:8" ht="15" x14ac:dyDescent="0.25">
      <c r="A32" s="282" t="s">
        <v>450</v>
      </c>
      <c r="B32" t="s">
        <v>66</v>
      </c>
      <c r="C32">
        <v>86</v>
      </c>
      <c r="D32">
        <v>7.2</v>
      </c>
      <c r="E32">
        <v>470.7</v>
      </c>
      <c r="F32">
        <v>362.1</v>
      </c>
      <c r="G32">
        <v>0</v>
      </c>
      <c r="H32">
        <v>0</v>
      </c>
    </row>
    <row r="33" spans="1:8" ht="15" x14ac:dyDescent="0.25">
      <c r="A33" s="282" t="s">
        <v>451</v>
      </c>
      <c r="B33" t="s">
        <v>66</v>
      </c>
      <c r="C33">
        <v>0</v>
      </c>
      <c r="D33">
        <v>1.9</v>
      </c>
      <c r="E33">
        <v>0</v>
      </c>
      <c r="F33">
        <v>2.8</v>
      </c>
      <c r="G33">
        <v>0</v>
      </c>
      <c r="H33">
        <v>0</v>
      </c>
    </row>
    <row r="34" spans="1:8" ht="15" x14ac:dyDescent="0.25">
      <c r="A34" s="282" t="s">
        <v>452</v>
      </c>
      <c r="B34" t="s">
        <v>66</v>
      </c>
      <c r="C34">
        <v>3.1</v>
      </c>
      <c r="D34">
        <v>4</v>
      </c>
      <c r="E34">
        <v>6.9</v>
      </c>
      <c r="F34">
        <v>1.4</v>
      </c>
      <c r="G34">
        <v>0</v>
      </c>
      <c r="H34">
        <v>0</v>
      </c>
    </row>
    <row r="35" spans="1:8" ht="15" x14ac:dyDescent="0.25">
      <c r="A35" s="282" t="s">
        <v>453</v>
      </c>
      <c r="B35" t="s">
        <v>66</v>
      </c>
      <c r="C35">
        <v>0</v>
      </c>
      <c r="D35">
        <v>1</v>
      </c>
      <c r="E35">
        <v>0</v>
      </c>
      <c r="F35">
        <v>0.9</v>
      </c>
      <c r="G35">
        <v>0</v>
      </c>
      <c r="H35">
        <v>0</v>
      </c>
    </row>
    <row r="36" spans="1:8" ht="15" x14ac:dyDescent="0.25">
      <c r="A36" s="282" t="s">
        <v>454</v>
      </c>
      <c r="B36" t="s">
        <v>66</v>
      </c>
      <c r="C36">
        <v>164.3</v>
      </c>
      <c r="D36">
        <v>223.1</v>
      </c>
      <c r="E36">
        <v>625.1</v>
      </c>
      <c r="F36">
        <v>544.9</v>
      </c>
      <c r="G36">
        <v>0</v>
      </c>
      <c r="H36">
        <v>0</v>
      </c>
    </row>
    <row r="37" spans="1:8" ht="15" x14ac:dyDescent="0.25">
      <c r="A37" s="282" t="s">
        <v>994</v>
      </c>
      <c r="B37" t="s">
        <v>66</v>
      </c>
      <c r="C37">
        <v>0</v>
      </c>
      <c r="D37">
        <v>0</v>
      </c>
      <c r="E37">
        <v>140</v>
      </c>
      <c r="F37">
        <v>0</v>
      </c>
      <c r="G37">
        <v>0</v>
      </c>
      <c r="H37">
        <v>0</v>
      </c>
    </row>
    <row r="38" spans="1:8" ht="15" x14ac:dyDescent="0.25">
      <c r="A38" s="282" t="s">
        <v>455</v>
      </c>
      <c r="B38" t="s">
        <v>66</v>
      </c>
      <c r="C38">
        <v>30</v>
      </c>
      <c r="D38">
        <v>0</v>
      </c>
      <c r="E38">
        <v>73.3</v>
      </c>
      <c r="F38">
        <v>0</v>
      </c>
      <c r="G38">
        <v>0</v>
      </c>
      <c r="H38">
        <v>0</v>
      </c>
    </row>
    <row r="39" spans="1:8" ht="15" x14ac:dyDescent="0.25">
      <c r="A39" s="282" t="s">
        <v>457</v>
      </c>
      <c r="B39" t="s">
        <v>66</v>
      </c>
      <c r="C39">
        <v>56.9</v>
      </c>
      <c r="D39">
        <v>31.7</v>
      </c>
      <c r="E39">
        <v>238</v>
      </c>
      <c r="F39">
        <v>231.6</v>
      </c>
      <c r="G39">
        <v>0</v>
      </c>
      <c r="H39">
        <v>0</v>
      </c>
    </row>
    <row r="40" spans="1:8" ht="15" x14ac:dyDescent="0.25">
      <c r="A40" s="282" t="s">
        <v>458</v>
      </c>
      <c r="B40" t="s">
        <v>66</v>
      </c>
      <c r="C40">
        <v>0</v>
      </c>
      <c r="D40">
        <v>0</v>
      </c>
      <c r="E40">
        <v>39.299999999999997</v>
      </c>
      <c r="F40">
        <v>0</v>
      </c>
      <c r="G40">
        <v>0</v>
      </c>
      <c r="H40">
        <v>0</v>
      </c>
    </row>
    <row r="41" spans="1:8" ht="15" x14ac:dyDescent="0.25">
      <c r="A41" s="282" t="s">
        <v>459</v>
      </c>
      <c r="B41" t="s">
        <v>66</v>
      </c>
      <c r="C41">
        <v>67</v>
      </c>
      <c r="D41">
        <v>78.099999999999994</v>
      </c>
      <c r="E41">
        <v>152.69999999999999</v>
      </c>
      <c r="F41">
        <v>83.6</v>
      </c>
      <c r="G41">
        <v>0</v>
      </c>
      <c r="H41">
        <v>0</v>
      </c>
    </row>
    <row r="42" spans="1:8" ht="15" x14ac:dyDescent="0.25">
      <c r="A42" s="282" t="s">
        <v>460</v>
      </c>
      <c r="B42" t="s">
        <v>66</v>
      </c>
      <c r="C42">
        <v>45.7</v>
      </c>
      <c r="D42">
        <v>41.7</v>
      </c>
      <c r="E42">
        <v>37.1</v>
      </c>
      <c r="F42">
        <v>3.8</v>
      </c>
      <c r="G42">
        <v>0</v>
      </c>
      <c r="H42">
        <v>0</v>
      </c>
    </row>
    <row r="43" spans="1:8" ht="15" x14ac:dyDescent="0.25">
      <c r="A43" s="282" t="s">
        <v>461</v>
      </c>
      <c r="B43" t="s">
        <v>66</v>
      </c>
      <c r="C43">
        <v>196</v>
      </c>
      <c r="D43">
        <v>66</v>
      </c>
      <c r="E43">
        <v>0</v>
      </c>
      <c r="F43">
        <v>0</v>
      </c>
      <c r="G43">
        <v>0</v>
      </c>
      <c r="H43">
        <v>0</v>
      </c>
    </row>
    <row r="44" spans="1:8" ht="15" x14ac:dyDescent="0.25">
      <c r="A44" s="282" t="s">
        <v>462</v>
      </c>
      <c r="B44" t="s">
        <v>66</v>
      </c>
      <c r="C44">
        <v>17.399999999999999</v>
      </c>
      <c r="D44">
        <v>12.8</v>
      </c>
      <c r="E44">
        <v>26.8</v>
      </c>
      <c r="F44">
        <v>22.9</v>
      </c>
      <c r="G44">
        <v>0</v>
      </c>
      <c r="H44">
        <v>0</v>
      </c>
    </row>
    <row r="45" spans="1:8" ht="15" x14ac:dyDescent="0.25">
      <c r="A45" s="282" t="s">
        <v>995</v>
      </c>
      <c r="B45" t="s">
        <v>66</v>
      </c>
      <c r="C45">
        <v>0.4</v>
      </c>
      <c r="D45">
        <v>0.4</v>
      </c>
      <c r="E45">
        <v>0</v>
      </c>
      <c r="F45">
        <v>0</v>
      </c>
      <c r="G45">
        <v>0</v>
      </c>
      <c r="H45">
        <v>0</v>
      </c>
    </row>
    <row r="46" spans="1:8" ht="15" x14ac:dyDescent="0.25">
      <c r="A46" s="282" t="s">
        <v>463</v>
      </c>
      <c r="B46" t="s">
        <v>66</v>
      </c>
      <c r="C46">
        <v>18</v>
      </c>
      <c r="D46">
        <v>68</v>
      </c>
      <c r="E46">
        <v>61.9</v>
      </c>
      <c r="F46">
        <v>79</v>
      </c>
      <c r="G46">
        <v>0</v>
      </c>
      <c r="H46">
        <v>0</v>
      </c>
    </row>
    <row r="47" spans="1:8" ht="15" x14ac:dyDescent="0.25">
      <c r="A47" s="282" t="s">
        <v>996</v>
      </c>
      <c r="B47" t="s">
        <v>66</v>
      </c>
      <c r="C47">
        <v>0</v>
      </c>
      <c r="D47">
        <v>0.5</v>
      </c>
      <c r="E47">
        <v>0</v>
      </c>
      <c r="F47">
        <v>0</v>
      </c>
      <c r="G47">
        <v>0</v>
      </c>
      <c r="H47">
        <v>0</v>
      </c>
    </row>
    <row r="48" spans="1:8" ht="15" x14ac:dyDescent="0.25">
      <c r="A48" s="282" t="s">
        <v>464</v>
      </c>
      <c r="B48" t="s">
        <v>66</v>
      </c>
      <c r="C48">
        <v>2.8</v>
      </c>
      <c r="D48">
        <v>8.9</v>
      </c>
      <c r="E48">
        <v>2.8</v>
      </c>
      <c r="F48">
        <v>1.3</v>
      </c>
      <c r="G48">
        <v>0</v>
      </c>
      <c r="H48">
        <v>0</v>
      </c>
    </row>
    <row r="49" spans="1:8" ht="15" x14ac:dyDescent="0.25">
      <c r="A49" s="282" t="s">
        <v>465</v>
      </c>
      <c r="B49" t="s">
        <v>66</v>
      </c>
      <c r="C49">
        <v>102.4</v>
      </c>
      <c r="D49">
        <v>113.7</v>
      </c>
      <c r="E49">
        <v>228.2</v>
      </c>
      <c r="F49">
        <v>120.6</v>
      </c>
      <c r="G49">
        <v>0</v>
      </c>
      <c r="H49">
        <v>0</v>
      </c>
    </row>
    <row r="50" spans="1:8" ht="15" x14ac:dyDescent="0.25">
      <c r="A50" s="282" t="s">
        <v>466</v>
      </c>
      <c r="B50" t="s">
        <v>66</v>
      </c>
      <c r="C50">
        <v>102.7</v>
      </c>
      <c r="D50">
        <v>87</v>
      </c>
      <c r="E50">
        <v>614.9</v>
      </c>
      <c r="F50">
        <v>261.7</v>
      </c>
      <c r="G50">
        <v>0</v>
      </c>
      <c r="H50">
        <v>0</v>
      </c>
    </row>
    <row r="51" spans="1:8" ht="15" x14ac:dyDescent="0.25">
      <c r="A51" s="282"/>
      <c r="B51" t="s">
        <v>66</v>
      </c>
    </row>
    <row r="52" spans="1:8" ht="15" x14ac:dyDescent="0.25">
      <c r="A52" s="282" t="s">
        <v>467</v>
      </c>
      <c r="B52" t="s">
        <v>66</v>
      </c>
      <c r="C52">
        <v>731.9</v>
      </c>
      <c r="D52">
        <v>110.8</v>
      </c>
      <c r="E52">
        <v>1525.2</v>
      </c>
      <c r="F52">
        <v>291</v>
      </c>
      <c r="G52">
        <v>0</v>
      </c>
      <c r="H52">
        <v>0</v>
      </c>
    </row>
    <row r="53" spans="1:8" ht="15" x14ac:dyDescent="0.25">
      <c r="A53" s="282" t="s">
        <v>468</v>
      </c>
      <c r="B53" t="s">
        <v>66</v>
      </c>
      <c r="C53">
        <v>90</v>
      </c>
      <c r="D53">
        <v>0</v>
      </c>
      <c r="E53">
        <v>86.5</v>
      </c>
      <c r="F53">
        <v>0</v>
      </c>
      <c r="G53">
        <v>0</v>
      </c>
      <c r="H53">
        <v>0</v>
      </c>
    </row>
    <row r="54" spans="1:8" ht="15" x14ac:dyDescent="0.25">
      <c r="A54" s="282" t="s">
        <v>469</v>
      </c>
      <c r="B54" t="s">
        <v>66</v>
      </c>
      <c r="C54">
        <v>577.9</v>
      </c>
      <c r="D54">
        <v>80.8</v>
      </c>
      <c r="E54">
        <v>1124.9000000000001</v>
      </c>
      <c r="F54">
        <v>220.9</v>
      </c>
      <c r="G54">
        <v>0</v>
      </c>
      <c r="H54">
        <v>0</v>
      </c>
    </row>
    <row r="55" spans="1:8" ht="15" x14ac:dyDescent="0.25">
      <c r="A55" s="282" t="s">
        <v>913</v>
      </c>
      <c r="B55" t="s">
        <v>66</v>
      </c>
      <c r="C55">
        <v>0</v>
      </c>
      <c r="D55">
        <v>0</v>
      </c>
      <c r="E55">
        <v>8.9</v>
      </c>
      <c r="F55">
        <v>6.6</v>
      </c>
      <c r="G55">
        <v>0</v>
      </c>
      <c r="H55">
        <v>0</v>
      </c>
    </row>
    <row r="56" spans="1:8" ht="15" x14ac:dyDescent="0.25">
      <c r="A56" s="282" t="s">
        <v>470</v>
      </c>
      <c r="B56" t="s">
        <v>66</v>
      </c>
      <c r="C56">
        <v>34</v>
      </c>
      <c r="D56">
        <v>0</v>
      </c>
      <c r="E56">
        <v>29.9</v>
      </c>
      <c r="F56">
        <v>0</v>
      </c>
      <c r="G56">
        <v>0</v>
      </c>
      <c r="H56">
        <v>0</v>
      </c>
    </row>
    <row r="57" spans="1:8" ht="15" x14ac:dyDescent="0.25">
      <c r="A57" s="282" t="s">
        <v>997</v>
      </c>
      <c r="B57" t="s">
        <v>66</v>
      </c>
      <c r="C57">
        <v>0</v>
      </c>
      <c r="D57">
        <v>0</v>
      </c>
      <c r="E57">
        <v>56.1</v>
      </c>
      <c r="F57">
        <v>0</v>
      </c>
      <c r="G57">
        <v>0</v>
      </c>
      <c r="H57">
        <v>0</v>
      </c>
    </row>
    <row r="58" spans="1:8" ht="15" x14ac:dyDescent="0.25">
      <c r="A58" s="282" t="s">
        <v>998</v>
      </c>
      <c r="B58" t="s">
        <v>66</v>
      </c>
      <c r="C58">
        <v>0</v>
      </c>
      <c r="D58">
        <v>0</v>
      </c>
      <c r="E58">
        <v>0.2</v>
      </c>
      <c r="F58">
        <v>0</v>
      </c>
      <c r="G58">
        <v>0</v>
      </c>
      <c r="H58">
        <v>0</v>
      </c>
    </row>
    <row r="59" spans="1:8" ht="15" x14ac:dyDescent="0.25">
      <c r="A59" s="282" t="s">
        <v>471</v>
      </c>
      <c r="B59" t="s">
        <v>66</v>
      </c>
      <c r="C59">
        <v>30</v>
      </c>
      <c r="D59">
        <v>30</v>
      </c>
      <c r="E59">
        <v>218.6</v>
      </c>
      <c r="F59">
        <v>63.5</v>
      </c>
      <c r="G59">
        <v>0</v>
      </c>
      <c r="H59">
        <v>0</v>
      </c>
    </row>
    <row r="60" spans="1:8" ht="15" x14ac:dyDescent="0.25">
      <c r="A60" s="282"/>
      <c r="B60" t="s">
        <v>66</v>
      </c>
    </row>
    <row r="61" spans="1:8" ht="15" x14ac:dyDescent="0.25">
      <c r="A61" s="282" t="s">
        <v>914</v>
      </c>
      <c r="B61" t="s">
        <v>66</v>
      </c>
      <c r="C61">
        <v>1566.9</v>
      </c>
      <c r="D61">
        <v>1444</v>
      </c>
      <c r="E61">
        <v>2130.4</v>
      </c>
      <c r="F61">
        <v>2092.6999999999998</v>
      </c>
      <c r="G61">
        <v>0</v>
      </c>
      <c r="H61">
        <v>0</v>
      </c>
    </row>
    <row r="62" spans="1:8" ht="15" x14ac:dyDescent="0.25">
      <c r="A62" s="282" t="s">
        <v>474</v>
      </c>
      <c r="B62" t="s">
        <v>66</v>
      </c>
      <c r="C62">
        <v>8.6999999999999993</v>
      </c>
      <c r="D62">
        <v>4</v>
      </c>
      <c r="E62">
        <v>6.4</v>
      </c>
      <c r="F62">
        <v>7.1</v>
      </c>
      <c r="G62">
        <v>0</v>
      </c>
      <c r="H62">
        <v>0</v>
      </c>
    </row>
    <row r="63" spans="1:8" ht="15" x14ac:dyDescent="0.25">
      <c r="A63" s="282" t="s">
        <v>475</v>
      </c>
      <c r="B63" t="s">
        <v>66</v>
      </c>
      <c r="C63">
        <v>74.2</v>
      </c>
      <c r="D63">
        <v>25</v>
      </c>
      <c r="E63">
        <v>63.6</v>
      </c>
      <c r="F63">
        <v>70.900000000000006</v>
      </c>
      <c r="G63">
        <v>0</v>
      </c>
      <c r="H63">
        <v>0</v>
      </c>
    </row>
    <row r="64" spans="1:8" ht="15" x14ac:dyDescent="0.25">
      <c r="A64" s="282" t="s">
        <v>476</v>
      </c>
      <c r="B64" t="s">
        <v>66</v>
      </c>
      <c r="C64">
        <v>7.1</v>
      </c>
      <c r="D64">
        <v>0.9</v>
      </c>
      <c r="E64">
        <v>47.6</v>
      </c>
      <c r="F64">
        <v>71.8</v>
      </c>
      <c r="G64">
        <v>0</v>
      </c>
      <c r="H64">
        <v>0</v>
      </c>
    </row>
    <row r="65" spans="1:8" ht="15" x14ac:dyDescent="0.25">
      <c r="A65" s="282" t="s">
        <v>477</v>
      </c>
      <c r="B65" t="s">
        <v>66</v>
      </c>
      <c r="C65">
        <v>64.5</v>
      </c>
      <c r="D65">
        <v>40</v>
      </c>
      <c r="E65">
        <v>116.6</v>
      </c>
      <c r="F65">
        <v>115.6</v>
      </c>
      <c r="G65">
        <v>0</v>
      </c>
      <c r="H65">
        <v>0</v>
      </c>
    </row>
    <row r="66" spans="1:8" ht="15" x14ac:dyDescent="0.25">
      <c r="A66" s="282" t="s">
        <v>478</v>
      </c>
      <c r="B66" t="s">
        <v>66</v>
      </c>
      <c r="C66">
        <v>0</v>
      </c>
      <c r="D66">
        <v>14.4</v>
      </c>
      <c r="E66">
        <v>0</v>
      </c>
      <c r="F66">
        <v>0</v>
      </c>
      <c r="G66">
        <v>0</v>
      </c>
      <c r="H66">
        <v>0</v>
      </c>
    </row>
    <row r="67" spans="1:8" ht="15" x14ac:dyDescent="0.25">
      <c r="A67" s="282" t="s">
        <v>479</v>
      </c>
      <c r="B67" t="s">
        <v>66</v>
      </c>
      <c r="C67">
        <v>0</v>
      </c>
      <c r="D67">
        <v>4</v>
      </c>
      <c r="E67">
        <v>5.5</v>
      </c>
      <c r="F67">
        <v>5.5</v>
      </c>
      <c r="G67">
        <v>0</v>
      </c>
      <c r="H67">
        <v>0</v>
      </c>
    </row>
    <row r="68" spans="1:8" ht="15" x14ac:dyDescent="0.25">
      <c r="A68" s="282" t="s">
        <v>481</v>
      </c>
      <c r="B68" t="s">
        <v>66</v>
      </c>
      <c r="C68">
        <v>1378.1</v>
      </c>
      <c r="D68">
        <v>1324.9</v>
      </c>
      <c r="E68">
        <v>1787.1</v>
      </c>
      <c r="F68">
        <v>1793.5</v>
      </c>
      <c r="G68">
        <v>0</v>
      </c>
      <c r="H68">
        <v>0</v>
      </c>
    </row>
    <row r="69" spans="1:8" ht="15" x14ac:dyDescent="0.25">
      <c r="A69" s="282" t="s">
        <v>483</v>
      </c>
      <c r="B69" t="s">
        <v>66</v>
      </c>
      <c r="C69">
        <v>12.3</v>
      </c>
      <c r="D69">
        <v>11.8</v>
      </c>
      <c r="E69">
        <v>32.4</v>
      </c>
      <c r="F69">
        <v>16.600000000000001</v>
      </c>
      <c r="G69">
        <v>0</v>
      </c>
      <c r="H69">
        <v>0</v>
      </c>
    </row>
    <row r="70" spans="1:8" ht="15" x14ac:dyDescent="0.25">
      <c r="A70" s="282" t="s">
        <v>484</v>
      </c>
      <c r="B70" t="s">
        <v>66</v>
      </c>
      <c r="C70">
        <v>0</v>
      </c>
      <c r="D70">
        <v>0</v>
      </c>
      <c r="E70">
        <v>51.7</v>
      </c>
      <c r="F70">
        <v>0</v>
      </c>
      <c r="G70">
        <v>0</v>
      </c>
      <c r="H70">
        <v>0</v>
      </c>
    </row>
    <row r="71" spans="1:8" ht="15" x14ac:dyDescent="0.25">
      <c r="A71" s="282" t="s">
        <v>920</v>
      </c>
      <c r="B71" t="s">
        <v>66</v>
      </c>
      <c r="C71">
        <v>0</v>
      </c>
      <c r="D71">
        <v>0</v>
      </c>
      <c r="E71">
        <v>0</v>
      </c>
      <c r="F71" t="s">
        <v>84</v>
      </c>
      <c r="G71">
        <v>0</v>
      </c>
      <c r="H71">
        <v>0</v>
      </c>
    </row>
    <row r="72" spans="1:8" ht="15" x14ac:dyDescent="0.25">
      <c r="A72" s="282" t="s">
        <v>485</v>
      </c>
      <c r="B72" t="s">
        <v>66</v>
      </c>
      <c r="C72">
        <v>22.1</v>
      </c>
      <c r="D72">
        <v>19</v>
      </c>
      <c r="E72">
        <v>19.600000000000001</v>
      </c>
      <c r="F72">
        <v>11.8</v>
      </c>
      <c r="G72">
        <v>0</v>
      </c>
      <c r="H72">
        <v>0</v>
      </c>
    </row>
    <row r="73" spans="1:8" ht="15" x14ac:dyDescent="0.25">
      <c r="A73" s="282" t="s">
        <v>337</v>
      </c>
      <c r="B73" t="s">
        <v>42</v>
      </c>
      <c r="C73" t="s">
        <v>63</v>
      </c>
      <c r="D73" t="s">
        <v>64</v>
      </c>
      <c r="E73" t="s">
        <v>63</v>
      </c>
      <c r="F73" t="s">
        <v>63</v>
      </c>
      <c r="G73" t="s">
        <v>63</v>
      </c>
      <c r="H73" t="s">
        <v>65</v>
      </c>
    </row>
    <row r="74" spans="1:8" ht="15" x14ac:dyDescent="0.25">
      <c r="A74" s="282" t="s">
        <v>486</v>
      </c>
      <c r="B74" t="s">
        <v>66</v>
      </c>
      <c r="C74">
        <v>7215.2</v>
      </c>
      <c r="D74">
        <v>9027.2000000000007</v>
      </c>
      <c r="E74">
        <v>26746.400000000001</v>
      </c>
      <c r="F74">
        <v>21695.1</v>
      </c>
      <c r="G74">
        <v>51.2</v>
      </c>
      <c r="H74">
        <v>0</v>
      </c>
    </row>
    <row r="75" spans="1:8" ht="15" x14ac:dyDescent="0.25">
      <c r="A75" s="282" t="s">
        <v>487</v>
      </c>
      <c r="B75" t="s">
        <v>66</v>
      </c>
      <c r="C75">
        <v>5725.2</v>
      </c>
      <c r="D75">
        <v>5402.3</v>
      </c>
      <c r="E75">
        <v>0</v>
      </c>
      <c r="F75">
        <v>0</v>
      </c>
      <c r="G75">
        <v>93</v>
      </c>
      <c r="H75">
        <v>0</v>
      </c>
    </row>
    <row r="76" spans="1:8" ht="15" x14ac:dyDescent="0.25">
      <c r="A76" s="282" t="s">
        <v>337</v>
      </c>
      <c r="B76" t="s">
        <v>42</v>
      </c>
      <c r="C76" t="s">
        <v>63</v>
      </c>
      <c r="D76" t="s">
        <v>64</v>
      </c>
      <c r="E76" t="s">
        <v>63</v>
      </c>
      <c r="F76" t="s">
        <v>63</v>
      </c>
      <c r="G76" t="s">
        <v>63</v>
      </c>
      <c r="H76" t="s">
        <v>65</v>
      </c>
    </row>
    <row r="77" spans="1:8" ht="15" x14ac:dyDescent="0.25">
      <c r="A77" s="282" t="s">
        <v>332</v>
      </c>
      <c r="B77" t="s">
        <v>66</v>
      </c>
      <c r="C77">
        <v>12940.3</v>
      </c>
      <c r="D77">
        <v>14429.5</v>
      </c>
      <c r="E77">
        <v>26746.400000000001</v>
      </c>
      <c r="F77">
        <v>21695.1</v>
      </c>
      <c r="G77">
        <v>144.19999999999999</v>
      </c>
      <c r="H77">
        <v>0</v>
      </c>
    </row>
    <row r="78" spans="1:8" ht="15" x14ac:dyDescent="0.25">
      <c r="A78" s="282" t="s">
        <v>333</v>
      </c>
      <c r="B78" t="s">
        <v>66</v>
      </c>
      <c r="C78" t="s">
        <v>42</v>
      </c>
      <c r="D78" t="s">
        <v>42</v>
      </c>
      <c r="E78">
        <v>2.5</v>
      </c>
      <c r="F78">
        <v>2</v>
      </c>
      <c r="G78" t="s">
        <v>42</v>
      </c>
      <c r="H78" t="s">
        <v>42</v>
      </c>
    </row>
    <row r="79" spans="1:8" ht="15" x14ac:dyDescent="0.25">
      <c r="A79" s="282" t="s">
        <v>335</v>
      </c>
      <c r="B79" t="s">
        <v>66</v>
      </c>
      <c r="C79">
        <v>0</v>
      </c>
      <c r="D79">
        <v>0</v>
      </c>
      <c r="E79" t="s">
        <v>42</v>
      </c>
      <c r="F79" t="s">
        <v>42</v>
      </c>
      <c r="G79">
        <v>0</v>
      </c>
      <c r="H79">
        <v>0</v>
      </c>
    </row>
    <row r="80" spans="1:8" ht="15" x14ac:dyDescent="0.25">
      <c r="A80" s="282" t="s">
        <v>337</v>
      </c>
      <c r="B80" t="s">
        <v>42</v>
      </c>
      <c r="C80" t="s">
        <v>63</v>
      </c>
      <c r="D80" t="s">
        <v>64</v>
      </c>
      <c r="E80" t="s">
        <v>63</v>
      </c>
      <c r="F80" t="s">
        <v>63</v>
      </c>
      <c r="G80" t="s">
        <v>63</v>
      </c>
      <c r="H80" t="s">
        <v>65</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8121C-6FE7-44DC-8A67-308D2BA64354}">
  <dimension ref="A1:G91"/>
  <sheetViews>
    <sheetView topLeftCell="A10" workbookViewId="0">
      <selection activeCell="A9" sqref="A9"/>
    </sheetView>
  </sheetViews>
  <sheetFormatPr defaultRowHeight="13.2" x14ac:dyDescent="0.25"/>
  <cols>
    <col min="1" max="1" width="26.33203125" customWidth="1"/>
    <col min="2" max="2" width="14.33203125" customWidth="1"/>
    <col min="3" max="3" width="13.6640625" customWidth="1"/>
    <col min="4" max="4" width="13.44140625" customWidth="1"/>
    <col min="5" max="6" width="13.33203125" customWidth="1"/>
    <col min="7" max="7" width="12.109375" customWidth="1"/>
  </cols>
  <sheetData>
    <row r="1" spans="1:7" ht="15" x14ac:dyDescent="0.25">
      <c r="A1" s="285" t="s">
        <v>47</v>
      </c>
    </row>
    <row r="2" spans="1:7" ht="15" x14ac:dyDescent="0.25">
      <c r="A2" s="285" t="s">
        <v>48</v>
      </c>
    </row>
    <row r="3" spans="1:7" ht="15" x14ac:dyDescent="0.25">
      <c r="A3" s="285" t="s">
        <v>380</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0</v>
      </c>
      <c r="C12">
        <v>4.5</v>
      </c>
      <c r="D12">
        <v>4449.3999999999996</v>
      </c>
      <c r="E12">
        <v>5110.8</v>
      </c>
      <c r="F12">
        <v>430</v>
      </c>
      <c r="G12">
        <v>0</v>
      </c>
    </row>
    <row r="13" spans="1:7" ht="15" x14ac:dyDescent="0.25">
      <c r="A13" s="285" t="s">
        <v>253</v>
      </c>
      <c r="B13">
        <v>0</v>
      </c>
      <c r="C13">
        <v>0</v>
      </c>
      <c r="D13">
        <v>28.1</v>
      </c>
      <c r="E13">
        <v>0</v>
      </c>
      <c r="F13">
        <v>0</v>
      </c>
      <c r="G13">
        <v>0</v>
      </c>
    </row>
    <row r="14" spans="1:7" ht="15" x14ac:dyDescent="0.25">
      <c r="A14" s="285" t="s">
        <v>254</v>
      </c>
      <c r="B14">
        <v>0</v>
      </c>
      <c r="C14">
        <v>0</v>
      </c>
      <c r="D14">
        <v>140</v>
      </c>
      <c r="E14">
        <v>98.2</v>
      </c>
      <c r="F14">
        <v>0</v>
      </c>
      <c r="G14">
        <v>0</v>
      </c>
    </row>
    <row r="15" spans="1:7" ht="15" x14ac:dyDescent="0.25">
      <c r="A15" s="285" t="s">
        <v>68</v>
      </c>
      <c r="B15">
        <v>0</v>
      </c>
      <c r="C15">
        <v>0</v>
      </c>
      <c r="D15">
        <v>1034.4000000000001</v>
      </c>
      <c r="E15">
        <v>1244.0999999999999</v>
      </c>
      <c r="F15">
        <v>0</v>
      </c>
      <c r="G15">
        <v>0</v>
      </c>
    </row>
    <row r="16" spans="1:7" ht="15" x14ac:dyDescent="0.25">
      <c r="A16" s="285" t="s">
        <v>69</v>
      </c>
      <c r="B16">
        <v>0</v>
      </c>
      <c r="C16">
        <v>0</v>
      </c>
      <c r="D16">
        <v>75.8</v>
      </c>
      <c r="E16">
        <v>10</v>
      </c>
      <c r="F16">
        <v>32</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249.3</v>
      </c>
      <c r="E18">
        <v>313.3</v>
      </c>
      <c r="F18">
        <v>0</v>
      </c>
      <c r="G18">
        <v>0</v>
      </c>
    </row>
    <row r="19" spans="1:7" ht="15" x14ac:dyDescent="0.25">
      <c r="A19" s="285" t="s">
        <v>71</v>
      </c>
      <c r="B19">
        <v>0</v>
      </c>
      <c r="C19">
        <v>0</v>
      </c>
      <c r="D19">
        <v>1425.6</v>
      </c>
      <c r="E19">
        <v>1445.5</v>
      </c>
      <c r="F19">
        <v>323</v>
      </c>
      <c r="G19">
        <v>0</v>
      </c>
    </row>
    <row r="20" spans="1:7" ht="15" x14ac:dyDescent="0.25">
      <c r="A20" s="285" t="s">
        <v>72</v>
      </c>
      <c r="B20">
        <v>0</v>
      </c>
      <c r="C20">
        <v>0</v>
      </c>
      <c r="D20">
        <v>366.3</v>
      </c>
      <c r="E20">
        <v>355.1</v>
      </c>
      <c r="F20">
        <v>15</v>
      </c>
      <c r="G20">
        <v>0</v>
      </c>
    </row>
    <row r="21" spans="1:7" ht="15" x14ac:dyDescent="0.25">
      <c r="A21" s="285" t="s">
        <v>256</v>
      </c>
      <c r="B21">
        <v>0</v>
      </c>
      <c r="C21">
        <v>0</v>
      </c>
      <c r="D21">
        <v>25</v>
      </c>
      <c r="E21">
        <v>0</v>
      </c>
      <c r="F21">
        <v>0</v>
      </c>
      <c r="G21">
        <v>0</v>
      </c>
    </row>
    <row r="22" spans="1:7" ht="15" x14ac:dyDescent="0.25">
      <c r="A22" s="285" t="s">
        <v>73</v>
      </c>
      <c r="B22">
        <v>0</v>
      </c>
      <c r="C22">
        <v>0</v>
      </c>
      <c r="D22">
        <v>990.6</v>
      </c>
      <c r="E22">
        <v>1447.4</v>
      </c>
      <c r="F22">
        <v>60</v>
      </c>
      <c r="G22">
        <v>0</v>
      </c>
    </row>
    <row r="23" spans="1:7" ht="15" x14ac:dyDescent="0.25">
      <c r="A23" s="285" t="s">
        <v>74</v>
      </c>
      <c r="B23">
        <v>0</v>
      </c>
      <c r="C23">
        <v>0</v>
      </c>
      <c r="D23">
        <v>103.9</v>
      </c>
      <c r="E23">
        <v>192.7</v>
      </c>
      <c r="F23">
        <v>0</v>
      </c>
      <c r="G23">
        <v>0</v>
      </c>
    </row>
    <row r="24" spans="1:7" ht="15" x14ac:dyDescent="0.25">
      <c r="A24" s="285" t="s">
        <v>66</v>
      </c>
    </row>
    <row r="25" spans="1:7" ht="15" x14ac:dyDescent="0.25">
      <c r="A25" s="285" t="s">
        <v>75</v>
      </c>
      <c r="B25">
        <v>0.3</v>
      </c>
      <c r="C25">
        <v>0</v>
      </c>
      <c r="D25">
        <v>23</v>
      </c>
      <c r="E25">
        <v>0</v>
      </c>
      <c r="F25">
        <v>60</v>
      </c>
      <c r="G25">
        <v>0</v>
      </c>
    </row>
    <row r="26" spans="1:7" ht="15" x14ac:dyDescent="0.25">
      <c r="A26" s="285" t="s">
        <v>77</v>
      </c>
      <c r="B26">
        <v>0.3</v>
      </c>
      <c r="C26">
        <v>0</v>
      </c>
      <c r="D26">
        <v>23</v>
      </c>
      <c r="E26">
        <v>0</v>
      </c>
      <c r="F26">
        <v>60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305.89999999999998</v>
      </c>
      <c r="C31">
        <v>275.8</v>
      </c>
      <c r="D31">
        <v>2055.6999999999998</v>
      </c>
      <c r="E31">
        <v>2253.6999999999998</v>
      </c>
      <c r="F31">
        <v>191</v>
      </c>
      <c r="G31">
        <v>0</v>
      </c>
    </row>
    <row r="32" spans="1:7" ht="15" x14ac:dyDescent="0.25">
      <c r="A32" s="285" t="s">
        <v>66</v>
      </c>
    </row>
    <row r="33" spans="1:7" ht="15" x14ac:dyDescent="0.25">
      <c r="A33" s="285" t="s">
        <v>79</v>
      </c>
      <c r="B33">
        <v>109.4</v>
      </c>
      <c r="C33">
        <v>232.8</v>
      </c>
      <c r="D33">
        <v>1368.5</v>
      </c>
      <c r="E33">
        <v>1744.9</v>
      </c>
      <c r="F33">
        <v>453.8</v>
      </c>
      <c r="G33">
        <v>0</v>
      </c>
    </row>
    <row r="34" spans="1:7" ht="15" x14ac:dyDescent="0.25">
      <c r="A34" s="285" t="s">
        <v>66</v>
      </c>
    </row>
    <row r="35" spans="1:7" ht="15" x14ac:dyDescent="0.25">
      <c r="A35" s="285" t="s">
        <v>80</v>
      </c>
      <c r="B35">
        <v>717.5</v>
      </c>
      <c r="C35">
        <v>1282.9000000000001</v>
      </c>
      <c r="D35">
        <v>35361.5</v>
      </c>
      <c r="E35">
        <v>15724.1</v>
      </c>
      <c r="F35">
        <v>7942.5</v>
      </c>
      <c r="G35">
        <v>0</v>
      </c>
    </row>
    <row r="36" spans="1:7" ht="15" x14ac:dyDescent="0.25">
      <c r="A36" s="285" t="s">
        <v>66</v>
      </c>
    </row>
    <row r="37" spans="1:7" ht="15" x14ac:dyDescent="0.25">
      <c r="A37" s="285" t="s">
        <v>81</v>
      </c>
      <c r="B37">
        <v>212.8</v>
      </c>
      <c r="C37">
        <v>516.5</v>
      </c>
      <c r="D37">
        <v>7834.7</v>
      </c>
      <c r="E37">
        <v>8778.4</v>
      </c>
      <c r="F37">
        <v>567.6</v>
      </c>
      <c r="G37">
        <v>0</v>
      </c>
    </row>
    <row r="38" spans="1:7" ht="15" x14ac:dyDescent="0.25">
      <c r="A38" s="285" t="s">
        <v>83</v>
      </c>
      <c r="B38">
        <v>0</v>
      </c>
      <c r="C38">
        <v>55.5</v>
      </c>
      <c r="D38">
        <v>828</v>
      </c>
      <c r="E38">
        <v>1566.2</v>
      </c>
      <c r="F38">
        <v>110</v>
      </c>
      <c r="G38">
        <v>0</v>
      </c>
    </row>
    <row r="39" spans="1:7" ht="15" x14ac:dyDescent="0.25">
      <c r="A39" s="285" t="s">
        <v>85</v>
      </c>
      <c r="B39">
        <v>0</v>
      </c>
      <c r="C39">
        <v>0.5</v>
      </c>
      <c r="D39">
        <v>3.5</v>
      </c>
      <c r="E39">
        <v>10.7</v>
      </c>
      <c r="F39">
        <v>0</v>
      </c>
      <c r="G39">
        <v>0</v>
      </c>
    </row>
    <row r="40" spans="1:7" ht="15" x14ac:dyDescent="0.25">
      <c r="A40" s="285" t="s">
        <v>86</v>
      </c>
      <c r="B40">
        <v>0</v>
      </c>
      <c r="C40">
        <v>0</v>
      </c>
      <c r="D40">
        <v>0.5</v>
      </c>
      <c r="E40">
        <v>2.2000000000000002</v>
      </c>
      <c r="F40">
        <v>0</v>
      </c>
      <c r="G40">
        <v>0</v>
      </c>
    </row>
    <row r="41" spans="1:7" ht="15" x14ac:dyDescent="0.25">
      <c r="A41" s="285" t="s">
        <v>87</v>
      </c>
      <c r="B41">
        <v>0.4</v>
      </c>
      <c r="C41">
        <v>1.1000000000000001</v>
      </c>
      <c r="D41">
        <v>1.3</v>
      </c>
      <c r="E41">
        <v>1.2</v>
      </c>
      <c r="F41">
        <v>66</v>
      </c>
      <c r="G41">
        <v>0</v>
      </c>
    </row>
    <row r="42" spans="1:7" ht="15" x14ac:dyDescent="0.25">
      <c r="A42" s="285" t="s">
        <v>88</v>
      </c>
      <c r="B42">
        <v>81</v>
      </c>
      <c r="C42">
        <v>193.8</v>
      </c>
      <c r="D42">
        <v>2309.6</v>
      </c>
      <c r="E42">
        <v>2214.3000000000002</v>
      </c>
      <c r="F42">
        <v>36.4</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31.9</v>
      </c>
      <c r="C45">
        <v>39</v>
      </c>
      <c r="D45">
        <v>625.79999999999995</v>
      </c>
      <c r="E45">
        <v>646.79999999999995</v>
      </c>
      <c r="F45">
        <v>0</v>
      </c>
      <c r="G45">
        <v>0</v>
      </c>
    </row>
    <row r="46" spans="1:7" ht="15" x14ac:dyDescent="0.25">
      <c r="A46" s="285" t="s">
        <v>92</v>
      </c>
      <c r="B46">
        <v>0</v>
      </c>
      <c r="C46">
        <v>0</v>
      </c>
      <c r="D46">
        <v>40.6</v>
      </c>
      <c r="E46">
        <v>91.4</v>
      </c>
      <c r="F46">
        <v>0</v>
      </c>
      <c r="G46">
        <v>0</v>
      </c>
    </row>
    <row r="47" spans="1:7" ht="15" x14ac:dyDescent="0.25">
      <c r="A47" s="285" t="s">
        <v>93</v>
      </c>
      <c r="B47">
        <v>40.700000000000003</v>
      </c>
      <c r="C47">
        <v>44.3</v>
      </c>
      <c r="D47">
        <v>461.2</v>
      </c>
      <c r="E47">
        <v>584.6</v>
      </c>
      <c r="F47">
        <v>28.5</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6.4</v>
      </c>
      <c r="C50">
        <v>13.7</v>
      </c>
      <c r="D50">
        <v>86.2</v>
      </c>
      <c r="E50">
        <v>141.1</v>
      </c>
      <c r="F50">
        <v>2</v>
      </c>
      <c r="G50">
        <v>0</v>
      </c>
    </row>
    <row r="51" spans="1:7" ht="15" x14ac:dyDescent="0.25">
      <c r="A51" s="285" t="s">
        <v>98</v>
      </c>
      <c r="B51">
        <v>0.1</v>
      </c>
      <c r="C51">
        <v>0</v>
      </c>
      <c r="D51">
        <v>266.10000000000002</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9.5</v>
      </c>
      <c r="C54">
        <v>42</v>
      </c>
      <c r="D54">
        <v>1208.9000000000001</v>
      </c>
      <c r="E54">
        <v>1174.9000000000001</v>
      </c>
      <c r="F54">
        <v>6.3</v>
      </c>
      <c r="G54">
        <v>0</v>
      </c>
    </row>
    <row r="55" spans="1:7" ht="15" x14ac:dyDescent="0.25">
      <c r="A55" s="285" t="s">
        <v>101</v>
      </c>
      <c r="B55">
        <v>42.2</v>
      </c>
      <c r="C55">
        <v>51.6</v>
      </c>
      <c r="D55">
        <v>1013.3</v>
      </c>
      <c r="E55">
        <v>829.2</v>
      </c>
      <c r="F55">
        <v>12.5</v>
      </c>
      <c r="G55">
        <v>0</v>
      </c>
    </row>
    <row r="56" spans="1:7" ht="15" x14ac:dyDescent="0.25">
      <c r="A56" s="285" t="s">
        <v>66</v>
      </c>
    </row>
    <row r="57" spans="1:7" ht="15" x14ac:dyDescent="0.25">
      <c r="A57" s="285" t="s">
        <v>102</v>
      </c>
      <c r="B57">
        <v>0.1</v>
      </c>
      <c r="C57">
        <v>137.5</v>
      </c>
      <c r="D57">
        <v>3180</v>
      </c>
      <c r="E57">
        <v>4286.5</v>
      </c>
      <c r="F57">
        <v>299</v>
      </c>
      <c r="G57">
        <v>0</v>
      </c>
    </row>
    <row r="58" spans="1:7" ht="15" x14ac:dyDescent="0.25">
      <c r="A58" s="285" t="s">
        <v>103</v>
      </c>
      <c r="B58">
        <v>0</v>
      </c>
      <c r="C58">
        <v>35</v>
      </c>
      <c r="D58">
        <v>108</v>
      </c>
      <c r="E58">
        <v>104.8</v>
      </c>
      <c r="F58">
        <v>0</v>
      </c>
      <c r="G58">
        <v>0</v>
      </c>
    </row>
    <row r="59" spans="1:7" ht="15" x14ac:dyDescent="0.25">
      <c r="A59" s="285" t="s">
        <v>104</v>
      </c>
      <c r="B59">
        <v>0</v>
      </c>
      <c r="C59">
        <v>72.099999999999994</v>
      </c>
      <c r="D59">
        <v>2777.4</v>
      </c>
      <c r="E59">
        <v>3761.8</v>
      </c>
      <c r="F59">
        <v>299</v>
      </c>
      <c r="G59">
        <v>0</v>
      </c>
    </row>
    <row r="60" spans="1:7" ht="15" x14ac:dyDescent="0.25">
      <c r="A60" s="285" t="s">
        <v>257</v>
      </c>
      <c r="B60">
        <v>0</v>
      </c>
      <c r="C60">
        <v>0</v>
      </c>
      <c r="D60">
        <v>0.5</v>
      </c>
      <c r="E60">
        <v>0</v>
      </c>
      <c r="F60">
        <v>0</v>
      </c>
      <c r="G60">
        <v>0</v>
      </c>
    </row>
    <row r="61" spans="1:7" ht="15" x14ac:dyDescent="0.25">
      <c r="A61" s="285" t="s">
        <v>105</v>
      </c>
      <c r="B61">
        <v>0</v>
      </c>
      <c r="C61">
        <v>0</v>
      </c>
      <c r="D61">
        <v>17.2</v>
      </c>
      <c r="E61">
        <v>68.7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351.1</v>
      </c>
      <c r="F65">
        <v>0</v>
      </c>
      <c r="G65">
        <v>0</v>
      </c>
    </row>
    <row r="66" spans="1:7" ht="15" x14ac:dyDescent="0.25">
      <c r="A66" s="285" t="s">
        <v>66</v>
      </c>
    </row>
    <row r="67" spans="1:7" ht="15" x14ac:dyDescent="0.25">
      <c r="A67" s="285" t="s">
        <v>108</v>
      </c>
      <c r="B67">
        <v>169.2</v>
      </c>
      <c r="C67">
        <v>254.6</v>
      </c>
      <c r="D67">
        <v>6014.6</v>
      </c>
      <c r="E67">
        <v>5886.8</v>
      </c>
      <c r="F67">
        <v>1466.4</v>
      </c>
      <c r="G67">
        <v>0</v>
      </c>
    </row>
    <row r="68" spans="1:7" ht="15" x14ac:dyDescent="0.25">
      <c r="A68" s="285" t="s">
        <v>109</v>
      </c>
      <c r="B68">
        <v>3.5</v>
      </c>
      <c r="C68">
        <v>0</v>
      </c>
      <c r="D68">
        <v>23.5</v>
      </c>
      <c r="E68">
        <v>23.9</v>
      </c>
      <c r="F68">
        <v>0</v>
      </c>
      <c r="G68">
        <v>0</v>
      </c>
    </row>
    <row r="69" spans="1:7" ht="15" x14ac:dyDescent="0.25">
      <c r="A69" s="285" t="s">
        <v>110</v>
      </c>
      <c r="B69">
        <v>0</v>
      </c>
      <c r="C69">
        <v>0</v>
      </c>
      <c r="D69">
        <v>30.5</v>
      </c>
      <c r="E69">
        <v>0</v>
      </c>
      <c r="F69">
        <v>0</v>
      </c>
      <c r="G69">
        <v>0</v>
      </c>
    </row>
    <row r="70" spans="1:7" ht="15" x14ac:dyDescent="0.25">
      <c r="A70" s="285" t="s">
        <v>111</v>
      </c>
      <c r="B70">
        <v>15</v>
      </c>
      <c r="C70">
        <v>25.5</v>
      </c>
      <c r="D70">
        <v>272.5</v>
      </c>
      <c r="E70">
        <v>280.2</v>
      </c>
      <c r="F70">
        <v>52</v>
      </c>
      <c r="G70">
        <v>0</v>
      </c>
    </row>
    <row r="71" spans="1:7" ht="15" x14ac:dyDescent="0.25">
      <c r="A71" s="285" t="s">
        <v>112</v>
      </c>
      <c r="B71">
        <v>3.1</v>
      </c>
      <c r="C71">
        <v>16.2</v>
      </c>
      <c r="D71">
        <v>235.2</v>
      </c>
      <c r="E71">
        <v>98.9</v>
      </c>
      <c r="F71">
        <v>5.2</v>
      </c>
      <c r="G71">
        <v>0</v>
      </c>
    </row>
    <row r="72" spans="1:7" ht="15" x14ac:dyDescent="0.25">
      <c r="A72" s="285" t="s">
        <v>259</v>
      </c>
      <c r="B72">
        <v>0</v>
      </c>
      <c r="C72">
        <v>0</v>
      </c>
      <c r="D72">
        <v>9.8000000000000007</v>
      </c>
      <c r="E72">
        <v>7.6</v>
      </c>
      <c r="F72">
        <v>0</v>
      </c>
      <c r="G72">
        <v>0</v>
      </c>
    </row>
    <row r="73" spans="1:7" ht="15" x14ac:dyDescent="0.25">
      <c r="A73" s="285" t="s">
        <v>113</v>
      </c>
      <c r="B73">
        <v>0.6</v>
      </c>
      <c r="C73">
        <v>7.5</v>
      </c>
      <c r="D73">
        <v>455.3</v>
      </c>
      <c r="E73">
        <v>550.20000000000005</v>
      </c>
      <c r="F73">
        <v>29</v>
      </c>
      <c r="G73">
        <v>0</v>
      </c>
    </row>
    <row r="74" spans="1:7" ht="15" x14ac:dyDescent="0.25">
      <c r="A74" s="285" t="s">
        <v>114</v>
      </c>
      <c r="B74">
        <v>4</v>
      </c>
      <c r="C74">
        <v>7.2</v>
      </c>
      <c r="D74">
        <v>23.4</v>
      </c>
      <c r="E74">
        <v>11.3</v>
      </c>
      <c r="F74">
        <v>0</v>
      </c>
      <c r="G74">
        <v>0</v>
      </c>
    </row>
    <row r="75" spans="1:7" ht="15" x14ac:dyDescent="0.25">
      <c r="A75" s="285" t="s">
        <v>115</v>
      </c>
      <c r="B75">
        <v>0</v>
      </c>
      <c r="C75">
        <v>0</v>
      </c>
      <c r="D75">
        <v>27</v>
      </c>
      <c r="E75">
        <v>28.1</v>
      </c>
      <c r="F75">
        <v>2</v>
      </c>
      <c r="G75">
        <v>0</v>
      </c>
    </row>
    <row r="76" spans="1:7" ht="15" x14ac:dyDescent="0.25">
      <c r="A76" s="285" t="s">
        <v>382</v>
      </c>
      <c r="B76">
        <v>0</v>
      </c>
      <c r="C76">
        <v>0</v>
      </c>
      <c r="D76">
        <v>0</v>
      </c>
      <c r="E76">
        <v>3</v>
      </c>
      <c r="F76">
        <v>0</v>
      </c>
      <c r="G76">
        <v>0</v>
      </c>
    </row>
    <row r="77" spans="1:7" ht="15" x14ac:dyDescent="0.25">
      <c r="A77" s="285" t="s">
        <v>116</v>
      </c>
      <c r="B77">
        <v>2</v>
      </c>
      <c r="C77">
        <v>5.7</v>
      </c>
      <c r="D77">
        <v>9.6999999999999993</v>
      </c>
      <c r="E77">
        <v>7.9</v>
      </c>
      <c r="F77">
        <v>0</v>
      </c>
      <c r="G77">
        <v>0</v>
      </c>
    </row>
    <row r="78" spans="1:7" ht="15" x14ac:dyDescent="0.25">
      <c r="A78" s="285" t="s">
        <v>117</v>
      </c>
      <c r="B78">
        <v>135.5</v>
      </c>
      <c r="C78">
        <v>181.2</v>
      </c>
      <c r="D78">
        <v>4677.8</v>
      </c>
      <c r="E78">
        <v>4550.8999999999996</v>
      </c>
      <c r="F78">
        <v>1349.9</v>
      </c>
      <c r="G78">
        <v>0</v>
      </c>
    </row>
    <row r="79" spans="1:7" ht="15" x14ac:dyDescent="0.25">
      <c r="A79" s="285" t="s">
        <v>331</v>
      </c>
      <c r="B79">
        <v>0</v>
      </c>
      <c r="C79">
        <v>0.5</v>
      </c>
      <c r="D79">
        <v>0</v>
      </c>
      <c r="E79">
        <v>6.2</v>
      </c>
      <c r="F79">
        <v>0</v>
      </c>
      <c r="G79">
        <v>0</v>
      </c>
    </row>
    <row r="80" spans="1:7" ht="15" x14ac:dyDescent="0.25">
      <c r="A80" s="285" t="s">
        <v>118</v>
      </c>
      <c r="B80">
        <v>5.6</v>
      </c>
      <c r="C80">
        <v>5.8</v>
      </c>
      <c r="D80">
        <v>35.5</v>
      </c>
      <c r="E80">
        <v>35</v>
      </c>
      <c r="F80">
        <v>11.2</v>
      </c>
      <c r="G80">
        <v>0</v>
      </c>
    </row>
    <row r="81" spans="1:7" ht="15" x14ac:dyDescent="0.25">
      <c r="A81" s="285" t="s">
        <v>119</v>
      </c>
      <c r="B81">
        <v>0</v>
      </c>
      <c r="C81">
        <v>0</v>
      </c>
      <c r="D81">
        <v>163.30000000000001</v>
      </c>
      <c r="E81">
        <v>263.60000000000002</v>
      </c>
      <c r="F81">
        <v>7</v>
      </c>
      <c r="G81">
        <v>0</v>
      </c>
    </row>
    <row r="82" spans="1:7" ht="15" x14ac:dyDescent="0.25">
      <c r="A82" s="285" t="s">
        <v>120</v>
      </c>
      <c r="B82">
        <v>0</v>
      </c>
      <c r="C82">
        <v>0</v>
      </c>
      <c r="D82">
        <v>0</v>
      </c>
      <c r="E82" t="s">
        <v>84</v>
      </c>
      <c r="F82">
        <v>0</v>
      </c>
      <c r="G82">
        <v>0</v>
      </c>
    </row>
    <row r="83" spans="1:7" ht="15" x14ac:dyDescent="0.25">
      <c r="A83" s="285" t="s">
        <v>121</v>
      </c>
      <c r="B83">
        <v>0</v>
      </c>
      <c r="C83">
        <v>5</v>
      </c>
      <c r="D83">
        <v>51</v>
      </c>
      <c r="E83">
        <v>20</v>
      </c>
      <c r="F83">
        <v>10</v>
      </c>
      <c r="G83">
        <v>0</v>
      </c>
    </row>
    <row r="84" spans="1:7" ht="15" x14ac:dyDescent="0.25">
      <c r="A84" s="285" t="s">
        <v>62</v>
      </c>
      <c r="B84" t="s">
        <v>64</v>
      </c>
      <c r="C84" t="s">
        <v>65</v>
      </c>
      <c r="D84" t="s">
        <v>63</v>
      </c>
      <c r="E84" t="s">
        <v>65</v>
      </c>
      <c r="F84" t="s">
        <v>189</v>
      </c>
      <c r="G84" t="s">
        <v>64</v>
      </c>
    </row>
    <row r="85" spans="1:7" ht="15" x14ac:dyDescent="0.25">
      <c r="A85" s="285" t="s">
        <v>122</v>
      </c>
      <c r="B85">
        <v>1515.2</v>
      </c>
      <c r="C85">
        <v>2704.5</v>
      </c>
      <c r="D85">
        <v>60287.4</v>
      </c>
      <c r="E85">
        <v>43785.1</v>
      </c>
      <c r="F85">
        <v>11410.2</v>
      </c>
      <c r="G85">
        <v>0</v>
      </c>
    </row>
    <row r="86" spans="1:7" ht="15" x14ac:dyDescent="0.25">
      <c r="A86" s="285" t="s">
        <v>123</v>
      </c>
      <c r="B86">
        <v>425.5</v>
      </c>
      <c r="C86">
        <v>813</v>
      </c>
      <c r="D86">
        <v>0</v>
      </c>
      <c r="E86" t="s">
        <v>84</v>
      </c>
      <c r="F86">
        <v>6337.3</v>
      </c>
      <c r="G86">
        <v>0</v>
      </c>
    </row>
    <row r="87" spans="1:7" ht="15" x14ac:dyDescent="0.25">
      <c r="A87" s="285" t="s">
        <v>62</v>
      </c>
      <c r="B87" t="s">
        <v>64</v>
      </c>
      <c r="C87" t="s">
        <v>65</v>
      </c>
      <c r="D87" t="s">
        <v>63</v>
      </c>
      <c r="E87" t="s">
        <v>65</v>
      </c>
      <c r="F87" t="s">
        <v>189</v>
      </c>
      <c r="G87" t="s">
        <v>64</v>
      </c>
    </row>
    <row r="88" spans="1:7" ht="15" x14ac:dyDescent="0.25">
      <c r="A88" s="285" t="s">
        <v>124</v>
      </c>
      <c r="B88">
        <v>1940.7</v>
      </c>
      <c r="C88">
        <v>3517.5</v>
      </c>
      <c r="D88">
        <v>60287.4</v>
      </c>
      <c r="E88">
        <v>43785.1</v>
      </c>
      <c r="F88">
        <v>17747.5</v>
      </c>
      <c r="G88">
        <v>0</v>
      </c>
    </row>
    <row r="89" spans="1:7" ht="15" x14ac:dyDescent="0.25">
      <c r="A89" s="285" t="s">
        <v>125</v>
      </c>
      <c r="B89" t="s">
        <v>42</v>
      </c>
      <c r="C89" t="s">
        <v>42</v>
      </c>
      <c r="D89">
        <v>5.8</v>
      </c>
      <c r="E89">
        <v>39.700000000000003</v>
      </c>
      <c r="F89" t="s">
        <v>42</v>
      </c>
      <c r="G89" t="s">
        <v>42</v>
      </c>
    </row>
    <row r="90" spans="1:7" ht="15" x14ac:dyDescent="0.25">
      <c r="A90" s="285" t="s">
        <v>126</v>
      </c>
      <c r="B90">
        <v>0</v>
      </c>
      <c r="C90">
        <v>0</v>
      </c>
      <c r="D90" t="s">
        <v>42</v>
      </c>
      <c r="E90" t="s">
        <v>42</v>
      </c>
      <c r="F90">
        <v>0</v>
      </c>
      <c r="G90">
        <v>0</v>
      </c>
    </row>
    <row r="91" spans="1:7" ht="15" x14ac:dyDescent="0.25">
      <c r="A91" s="285" t="s">
        <v>62</v>
      </c>
      <c r="B91" t="s">
        <v>64</v>
      </c>
      <c r="C91" t="s">
        <v>65</v>
      </c>
      <c r="D91" t="s">
        <v>63</v>
      </c>
      <c r="E91" t="s">
        <v>65</v>
      </c>
      <c r="F91" t="s">
        <v>189</v>
      </c>
      <c r="G91" t="s">
        <v>64</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AC7C-374E-4418-A7FC-C47CF8723267}">
  <dimension ref="A1:G91"/>
  <sheetViews>
    <sheetView topLeftCell="A10" workbookViewId="0">
      <selection activeCell="B7" sqref="B7:C7"/>
    </sheetView>
  </sheetViews>
  <sheetFormatPr defaultRowHeight="13.2" x14ac:dyDescent="0.25"/>
  <cols>
    <col min="1" max="1" width="29.109375" customWidth="1"/>
    <col min="2" max="2" width="15.33203125" customWidth="1"/>
    <col min="3" max="3" width="13.33203125" customWidth="1"/>
    <col min="4" max="4" width="17" customWidth="1"/>
    <col min="5" max="5" width="14.6640625" customWidth="1"/>
    <col min="6" max="6" width="20.109375" customWidth="1"/>
  </cols>
  <sheetData>
    <row r="1" spans="1:7" ht="15" x14ac:dyDescent="0.25">
      <c r="A1" s="285" t="s">
        <v>47</v>
      </c>
    </row>
    <row r="2" spans="1:7" ht="15" x14ac:dyDescent="0.25">
      <c r="A2" s="285" t="s">
        <v>48</v>
      </c>
    </row>
    <row r="3" spans="1:7" ht="15" x14ac:dyDescent="0.25">
      <c r="A3" s="285" t="s">
        <v>383</v>
      </c>
    </row>
    <row r="4" spans="1:7" ht="15" x14ac:dyDescent="0.25">
      <c r="A4" s="285" t="s">
        <v>50</v>
      </c>
    </row>
    <row r="5" spans="1:7" ht="15" x14ac:dyDescent="0.25">
      <c r="A5" s="285" t="s">
        <v>51</v>
      </c>
    </row>
    <row r="6" spans="1:7" ht="15" x14ac:dyDescent="0.25">
      <c r="A6" s="285" t="s">
        <v>52</v>
      </c>
    </row>
    <row r="7" spans="1:7" ht="15" x14ac:dyDescent="0.25">
      <c r="B7" s="321" t="s">
        <v>53</v>
      </c>
      <c r="C7" s="317"/>
      <c r="D7" s="318" t="s">
        <v>54</v>
      </c>
      <c r="E7" s="319"/>
      <c r="F7" s="320" t="s">
        <v>55</v>
      </c>
      <c r="G7" s="317"/>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59.5</v>
      </c>
      <c r="D12">
        <v>4363.2</v>
      </c>
      <c r="E12">
        <v>5001.8999999999996</v>
      </c>
      <c r="F12">
        <v>430</v>
      </c>
      <c r="G12">
        <v>0</v>
      </c>
    </row>
    <row r="13" spans="1:7" ht="15" x14ac:dyDescent="0.25">
      <c r="A13" s="285" t="s">
        <v>253</v>
      </c>
      <c r="B13">
        <v>0</v>
      </c>
      <c r="C13">
        <v>0</v>
      </c>
      <c r="D13">
        <v>28.1</v>
      </c>
      <c r="E13">
        <v>0</v>
      </c>
      <c r="F13">
        <v>0</v>
      </c>
      <c r="G13">
        <v>0</v>
      </c>
    </row>
    <row r="14" spans="1:7" ht="15" x14ac:dyDescent="0.25">
      <c r="A14" s="285" t="s">
        <v>254</v>
      </c>
      <c r="B14">
        <v>0</v>
      </c>
      <c r="C14">
        <v>0</v>
      </c>
      <c r="D14">
        <v>140</v>
      </c>
      <c r="E14">
        <v>98.2</v>
      </c>
      <c r="F14">
        <v>0</v>
      </c>
      <c r="G14">
        <v>0</v>
      </c>
    </row>
    <row r="15" spans="1:7" ht="15" x14ac:dyDescent="0.25">
      <c r="A15" s="285" t="s">
        <v>68</v>
      </c>
      <c r="B15">
        <v>0</v>
      </c>
      <c r="C15">
        <v>0</v>
      </c>
      <c r="D15">
        <v>1034.4000000000001</v>
      </c>
      <c r="E15">
        <v>1187.2</v>
      </c>
      <c r="F15">
        <v>0</v>
      </c>
      <c r="G15">
        <v>0</v>
      </c>
    </row>
    <row r="16" spans="1:7" ht="15" x14ac:dyDescent="0.25">
      <c r="A16" s="285" t="s">
        <v>69</v>
      </c>
      <c r="B16">
        <v>0</v>
      </c>
      <c r="C16">
        <v>0</v>
      </c>
      <c r="D16">
        <v>75.8</v>
      </c>
      <c r="E16">
        <v>10</v>
      </c>
      <c r="F16">
        <v>32</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249.3</v>
      </c>
      <c r="E18">
        <v>313.2</v>
      </c>
      <c r="F18">
        <v>0</v>
      </c>
      <c r="G18">
        <v>0</v>
      </c>
    </row>
    <row r="19" spans="1:7" ht="15" x14ac:dyDescent="0.25">
      <c r="A19" s="285" t="s">
        <v>71</v>
      </c>
      <c r="B19">
        <v>0</v>
      </c>
      <c r="C19">
        <v>0</v>
      </c>
      <c r="D19">
        <v>1339.3</v>
      </c>
      <c r="E19">
        <v>1445.5</v>
      </c>
      <c r="F19">
        <v>323</v>
      </c>
      <c r="G19">
        <v>0</v>
      </c>
    </row>
    <row r="20" spans="1:7" ht="15" x14ac:dyDescent="0.25">
      <c r="A20" s="285" t="s">
        <v>72</v>
      </c>
      <c r="B20">
        <v>0</v>
      </c>
      <c r="C20">
        <v>0</v>
      </c>
      <c r="D20">
        <v>366.3</v>
      </c>
      <c r="E20">
        <v>355.1</v>
      </c>
      <c r="F20">
        <v>15</v>
      </c>
      <c r="G20">
        <v>0</v>
      </c>
    </row>
    <row r="21" spans="1:7" ht="15" x14ac:dyDescent="0.25">
      <c r="A21" s="285" t="s">
        <v>256</v>
      </c>
      <c r="B21">
        <v>0</v>
      </c>
      <c r="C21">
        <v>0</v>
      </c>
      <c r="D21">
        <v>25</v>
      </c>
      <c r="E21">
        <v>0</v>
      </c>
      <c r="F21">
        <v>0</v>
      </c>
      <c r="G21">
        <v>0</v>
      </c>
    </row>
    <row r="22" spans="1:7" ht="15" x14ac:dyDescent="0.25">
      <c r="A22" s="285" t="s">
        <v>73</v>
      </c>
      <c r="B22">
        <v>0</v>
      </c>
      <c r="C22">
        <v>55</v>
      </c>
      <c r="D22">
        <v>990.6</v>
      </c>
      <c r="E22">
        <v>1395.3</v>
      </c>
      <c r="F22">
        <v>60</v>
      </c>
      <c r="G22">
        <v>0</v>
      </c>
    </row>
    <row r="23" spans="1:7" ht="15" x14ac:dyDescent="0.25">
      <c r="A23" s="285" t="s">
        <v>74</v>
      </c>
      <c r="B23">
        <v>0</v>
      </c>
      <c r="C23">
        <v>0</v>
      </c>
      <c r="D23">
        <v>103.9</v>
      </c>
      <c r="E23">
        <v>192.7</v>
      </c>
      <c r="F23">
        <v>0</v>
      </c>
      <c r="G23">
        <v>0</v>
      </c>
    </row>
    <row r="24" spans="1:7" ht="15" x14ac:dyDescent="0.25">
      <c r="A24" s="285" t="s">
        <v>66</v>
      </c>
    </row>
    <row r="25" spans="1:7" ht="15" x14ac:dyDescent="0.25">
      <c r="A25" s="285" t="s">
        <v>75</v>
      </c>
      <c r="B25">
        <v>0</v>
      </c>
      <c r="C25">
        <v>0</v>
      </c>
      <c r="D25">
        <v>23</v>
      </c>
      <c r="E25">
        <v>0</v>
      </c>
      <c r="F25">
        <v>60</v>
      </c>
      <c r="G25">
        <v>0</v>
      </c>
    </row>
    <row r="26" spans="1:7" ht="15" x14ac:dyDescent="0.25">
      <c r="A26" s="285" t="s">
        <v>77</v>
      </c>
      <c r="B26">
        <v>0</v>
      </c>
      <c r="C26">
        <v>0</v>
      </c>
      <c r="D26">
        <v>23</v>
      </c>
      <c r="E26">
        <v>0</v>
      </c>
      <c r="F26">
        <v>60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311.39999999999998</v>
      </c>
      <c r="C31">
        <v>283.2</v>
      </c>
      <c r="D31">
        <v>2049.5</v>
      </c>
      <c r="E31">
        <v>2223.5</v>
      </c>
      <c r="F31">
        <v>171</v>
      </c>
      <c r="G31">
        <v>0</v>
      </c>
    </row>
    <row r="32" spans="1:7" ht="15" x14ac:dyDescent="0.25">
      <c r="A32" s="285" t="s">
        <v>66</v>
      </c>
    </row>
    <row r="33" spans="1:7" ht="15" x14ac:dyDescent="0.25">
      <c r="A33" s="285" t="s">
        <v>79</v>
      </c>
      <c r="B33">
        <v>94.1</v>
      </c>
      <c r="C33">
        <v>244.7</v>
      </c>
      <c r="D33">
        <v>1366.7</v>
      </c>
      <c r="E33">
        <v>1733</v>
      </c>
      <c r="F33">
        <v>421.8</v>
      </c>
      <c r="G33">
        <v>0</v>
      </c>
    </row>
    <row r="34" spans="1:7" ht="15" x14ac:dyDescent="0.25">
      <c r="A34" s="285" t="s">
        <v>66</v>
      </c>
    </row>
    <row r="35" spans="1:7" ht="15" x14ac:dyDescent="0.25">
      <c r="A35" s="285" t="s">
        <v>80</v>
      </c>
      <c r="B35">
        <v>762.9</v>
      </c>
      <c r="C35">
        <v>1664.9</v>
      </c>
      <c r="D35">
        <v>35289.9</v>
      </c>
      <c r="E35">
        <v>15258.7</v>
      </c>
      <c r="F35">
        <v>6678.5</v>
      </c>
      <c r="G35">
        <v>0</v>
      </c>
    </row>
    <row r="36" spans="1:7" ht="15" x14ac:dyDescent="0.25">
      <c r="A36" s="285" t="s">
        <v>66</v>
      </c>
    </row>
    <row r="37" spans="1:7" ht="15" x14ac:dyDescent="0.25">
      <c r="A37" s="285" t="s">
        <v>81</v>
      </c>
      <c r="B37">
        <v>221.4</v>
      </c>
      <c r="C37">
        <v>500.9</v>
      </c>
      <c r="D37">
        <v>7811.2</v>
      </c>
      <c r="E37">
        <v>8726.5</v>
      </c>
      <c r="F37">
        <v>557.79999999999995</v>
      </c>
      <c r="G37">
        <v>0</v>
      </c>
    </row>
    <row r="38" spans="1:7" ht="15" x14ac:dyDescent="0.25">
      <c r="A38" s="285" t="s">
        <v>83</v>
      </c>
      <c r="B38">
        <v>0</v>
      </c>
      <c r="C38">
        <v>0.5</v>
      </c>
      <c r="D38">
        <v>828</v>
      </c>
      <c r="E38">
        <v>1566.2</v>
      </c>
      <c r="F38">
        <v>110</v>
      </c>
      <c r="G38">
        <v>0</v>
      </c>
    </row>
    <row r="39" spans="1:7" ht="15" x14ac:dyDescent="0.25">
      <c r="A39" s="285" t="s">
        <v>85</v>
      </c>
      <c r="B39">
        <v>0</v>
      </c>
      <c r="C39">
        <v>0.5</v>
      </c>
      <c r="D39">
        <v>3.5</v>
      </c>
      <c r="E39">
        <v>10.7</v>
      </c>
      <c r="F39">
        <v>0</v>
      </c>
      <c r="G39">
        <v>0</v>
      </c>
    </row>
    <row r="40" spans="1:7" ht="15" x14ac:dyDescent="0.25">
      <c r="A40" s="285" t="s">
        <v>86</v>
      </c>
      <c r="B40">
        <v>0</v>
      </c>
      <c r="C40">
        <v>0</v>
      </c>
      <c r="D40">
        <v>0.5</v>
      </c>
      <c r="E40">
        <v>2.2000000000000002</v>
      </c>
      <c r="F40">
        <v>0</v>
      </c>
      <c r="G40">
        <v>0</v>
      </c>
    </row>
    <row r="41" spans="1:7" ht="15" x14ac:dyDescent="0.25">
      <c r="A41" s="285" t="s">
        <v>87</v>
      </c>
      <c r="B41">
        <v>0.4</v>
      </c>
      <c r="C41">
        <v>1.1000000000000001</v>
      </c>
      <c r="D41">
        <v>1.3</v>
      </c>
      <c r="E41">
        <v>1.2</v>
      </c>
      <c r="F41">
        <v>66</v>
      </c>
      <c r="G41">
        <v>0</v>
      </c>
    </row>
    <row r="42" spans="1:7" ht="15" x14ac:dyDescent="0.25">
      <c r="A42" s="285" t="s">
        <v>88</v>
      </c>
      <c r="B42">
        <v>83.5</v>
      </c>
      <c r="C42">
        <v>215.4</v>
      </c>
      <c r="D42">
        <v>2299.8000000000002</v>
      </c>
      <c r="E42">
        <v>2188.4</v>
      </c>
      <c r="F42">
        <v>28.9</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31.9</v>
      </c>
      <c r="C45">
        <v>39</v>
      </c>
      <c r="D45">
        <v>625.79999999999995</v>
      </c>
      <c r="E45">
        <v>646.79999999999995</v>
      </c>
      <c r="F45">
        <v>0</v>
      </c>
      <c r="G45">
        <v>0</v>
      </c>
    </row>
    <row r="46" spans="1:7" ht="15" x14ac:dyDescent="0.25">
      <c r="A46" s="285" t="s">
        <v>92</v>
      </c>
      <c r="B46">
        <v>0</v>
      </c>
      <c r="C46">
        <v>0</v>
      </c>
      <c r="D46">
        <v>40.6</v>
      </c>
      <c r="E46">
        <v>91.4</v>
      </c>
      <c r="F46">
        <v>0</v>
      </c>
      <c r="G46">
        <v>0</v>
      </c>
    </row>
    <row r="47" spans="1:7" ht="15" x14ac:dyDescent="0.25">
      <c r="A47" s="285" t="s">
        <v>93</v>
      </c>
      <c r="B47">
        <v>38</v>
      </c>
      <c r="C47">
        <v>52.6</v>
      </c>
      <c r="D47">
        <v>458.1</v>
      </c>
      <c r="E47">
        <v>577</v>
      </c>
      <c r="F47">
        <v>28.5</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7.5</v>
      </c>
      <c r="C50">
        <v>13.9</v>
      </c>
      <c r="D50">
        <v>85.2</v>
      </c>
      <c r="E50">
        <v>139.80000000000001</v>
      </c>
      <c r="F50">
        <v>2</v>
      </c>
      <c r="G50">
        <v>0</v>
      </c>
    </row>
    <row r="51" spans="1:7" ht="15" x14ac:dyDescent="0.25">
      <c r="A51" s="285" t="s">
        <v>98</v>
      </c>
      <c r="B51">
        <v>0.1</v>
      </c>
      <c r="C51" t="s">
        <v>84</v>
      </c>
      <c r="D51">
        <v>266.10000000000002</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11.8</v>
      </c>
      <c r="C54">
        <v>47.6</v>
      </c>
      <c r="D54">
        <v>1206.7</v>
      </c>
      <c r="E54">
        <v>1167.5</v>
      </c>
      <c r="F54">
        <v>5.3</v>
      </c>
      <c r="G54">
        <v>0</v>
      </c>
    </row>
    <row r="55" spans="1:7" ht="15" x14ac:dyDescent="0.25">
      <c r="A55" s="285" t="s">
        <v>101</v>
      </c>
      <c r="B55">
        <v>47.8</v>
      </c>
      <c r="C55">
        <v>55.3</v>
      </c>
      <c r="D55">
        <v>1006</v>
      </c>
      <c r="E55">
        <v>819.7</v>
      </c>
      <c r="F55">
        <v>11.3</v>
      </c>
      <c r="G55">
        <v>0</v>
      </c>
    </row>
    <row r="56" spans="1:7" ht="15" x14ac:dyDescent="0.25">
      <c r="A56" s="285" t="s">
        <v>66</v>
      </c>
    </row>
    <row r="57" spans="1:7" ht="15" x14ac:dyDescent="0.25">
      <c r="A57" s="285" t="s">
        <v>102</v>
      </c>
      <c r="B57">
        <v>0.1</v>
      </c>
      <c r="C57">
        <v>209.5</v>
      </c>
      <c r="D57">
        <v>3180</v>
      </c>
      <c r="E57">
        <v>4213.3999999999996</v>
      </c>
      <c r="F57">
        <v>249</v>
      </c>
      <c r="G57">
        <v>0</v>
      </c>
    </row>
    <row r="58" spans="1:7" ht="15" x14ac:dyDescent="0.25">
      <c r="A58" s="285" t="s">
        <v>103</v>
      </c>
      <c r="B58">
        <v>0</v>
      </c>
      <c r="C58">
        <v>35</v>
      </c>
      <c r="D58">
        <v>108</v>
      </c>
      <c r="E58">
        <v>104.8</v>
      </c>
      <c r="F58">
        <v>0</v>
      </c>
      <c r="G58">
        <v>0</v>
      </c>
    </row>
    <row r="59" spans="1:7" ht="15" x14ac:dyDescent="0.25">
      <c r="A59" s="285" t="s">
        <v>104</v>
      </c>
      <c r="B59">
        <v>0</v>
      </c>
      <c r="C59">
        <v>144.1</v>
      </c>
      <c r="D59">
        <v>2777.4</v>
      </c>
      <c r="E59">
        <v>3688.8</v>
      </c>
      <c r="F59">
        <v>249</v>
      </c>
      <c r="G59">
        <v>0</v>
      </c>
    </row>
    <row r="60" spans="1:7" ht="15" x14ac:dyDescent="0.25">
      <c r="A60" s="285" t="s">
        <v>257</v>
      </c>
      <c r="B60">
        <v>0</v>
      </c>
      <c r="C60">
        <v>0</v>
      </c>
      <c r="D60">
        <v>0.5</v>
      </c>
      <c r="E60">
        <v>0</v>
      </c>
      <c r="F60">
        <v>0</v>
      </c>
      <c r="G60">
        <v>0</v>
      </c>
    </row>
    <row r="61" spans="1:7" ht="15" x14ac:dyDescent="0.25">
      <c r="A61" s="285" t="s">
        <v>105</v>
      </c>
      <c r="B61">
        <v>0</v>
      </c>
      <c r="C61">
        <v>0</v>
      </c>
      <c r="D61">
        <v>17.2</v>
      </c>
      <c r="E61">
        <v>68.7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351.1</v>
      </c>
      <c r="F65">
        <v>0</v>
      </c>
      <c r="G65">
        <v>0</v>
      </c>
    </row>
    <row r="66" spans="1:7" ht="15" x14ac:dyDescent="0.25">
      <c r="A66" s="285" t="s">
        <v>66</v>
      </c>
    </row>
    <row r="67" spans="1:7" ht="15" x14ac:dyDescent="0.25">
      <c r="A67" s="285" t="s">
        <v>108</v>
      </c>
      <c r="B67">
        <v>297.10000000000002</v>
      </c>
      <c r="C67">
        <v>320.7</v>
      </c>
      <c r="D67">
        <v>5879.9</v>
      </c>
      <c r="E67">
        <v>5818.7</v>
      </c>
      <c r="F67">
        <v>1363.6</v>
      </c>
      <c r="G67">
        <v>0</v>
      </c>
    </row>
    <row r="68" spans="1:7" ht="15" x14ac:dyDescent="0.25">
      <c r="A68" s="285" t="s">
        <v>109</v>
      </c>
      <c r="B68">
        <v>3.5</v>
      </c>
      <c r="C68">
        <v>0</v>
      </c>
      <c r="D68">
        <v>23.5</v>
      </c>
      <c r="E68">
        <v>23.9</v>
      </c>
      <c r="F68">
        <v>0</v>
      </c>
      <c r="G68">
        <v>0</v>
      </c>
    </row>
    <row r="69" spans="1:7" ht="15" x14ac:dyDescent="0.25">
      <c r="A69" s="285" t="s">
        <v>110</v>
      </c>
      <c r="B69">
        <v>0</v>
      </c>
      <c r="C69">
        <v>0</v>
      </c>
      <c r="D69">
        <v>30.5</v>
      </c>
      <c r="E69">
        <v>0</v>
      </c>
      <c r="F69">
        <v>0</v>
      </c>
      <c r="G69">
        <v>0</v>
      </c>
    </row>
    <row r="70" spans="1:7" ht="15" x14ac:dyDescent="0.25">
      <c r="A70" s="285" t="s">
        <v>111</v>
      </c>
      <c r="B70">
        <v>31</v>
      </c>
      <c r="C70">
        <v>25.5</v>
      </c>
      <c r="D70">
        <v>255.7</v>
      </c>
      <c r="E70">
        <v>280.2</v>
      </c>
      <c r="F70">
        <v>52</v>
      </c>
      <c r="G70">
        <v>0</v>
      </c>
    </row>
    <row r="71" spans="1:7" ht="15" x14ac:dyDescent="0.25">
      <c r="A71" s="285" t="s">
        <v>112</v>
      </c>
      <c r="B71">
        <v>2.2000000000000002</v>
      </c>
      <c r="C71">
        <v>18.3</v>
      </c>
      <c r="D71">
        <v>234.5</v>
      </c>
      <c r="E71">
        <v>97</v>
      </c>
      <c r="F71">
        <v>5.2</v>
      </c>
      <c r="G71">
        <v>0</v>
      </c>
    </row>
    <row r="72" spans="1:7" ht="15" x14ac:dyDescent="0.25">
      <c r="A72" s="285" t="s">
        <v>259</v>
      </c>
      <c r="B72">
        <v>0</v>
      </c>
      <c r="C72">
        <v>0</v>
      </c>
      <c r="D72">
        <v>9.8000000000000007</v>
      </c>
      <c r="E72">
        <v>7.6</v>
      </c>
      <c r="F72">
        <v>0</v>
      </c>
      <c r="G72">
        <v>0</v>
      </c>
    </row>
    <row r="73" spans="1:7" ht="15" x14ac:dyDescent="0.25">
      <c r="A73" s="285" t="s">
        <v>113</v>
      </c>
      <c r="B73">
        <v>0.6</v>
      </c>
      <c r="C73">
        <v>15</v>
      </c>
      <c r="D73">
        <v>455.3</v>
      </c>
      <c r="E73">
        <v>541.9</v>
      </c>
      <c r="F73">
        <v>15</v>
      </c>
      <c r="G73">
        <v>0</v>
      </c>
    </row>
    <row r="74" spans="1:7" ht="15" x14ac:dyDescent="0.25">
      <c r="A74" s="285" t="s">
        <v>114</v>
      </c>
      <c r="B74">
        <v>4</v>
      </c>
      <c r="C74">
        <v>7.2</v>
      </c>
      <c r="D74">
        <v>23.4</v>
      </c>
      <c r="E74">
        <v>11.3</v>
      </c>
      <c r="F74">
        <v>0</v>
      </c>
      <c r="G74">
        <v>0</v>
      </c>
    </row>
    <row r="75" spans="1:7" ht="15" x14ac:dyDescent="0.25">
      <c r="A75" s="285" t="s">
        <v>115</v>
      </c>
      <c r="B75">
        <v>0</v>
      </c>
      <c r="C75">
        <v>0</v>
      </c>
      <c r="D75">
        <v>27</v>
      </c>
      <c r="E75">
        <v>28.1</v>
      </c>
      <c r="F75">
        <v>2</v>
      </c>
      <c r="G75">
        <v>0</v>
      </c>
    </row>
    <row r="76" spans="1:7" ht="15" x14ac:dyDescent="0.25">
      <c r="A76" s="285" t="s">
        <v>382</v>
      </c>
      <c r="B76">
        <v>0</v>
      </c>
      <c r="C76">
        <v>0</v>
      </c>
      <c r="D76">
        <v>0</v>
      </c>
      <c r="E76">
        <v>3</v>
      </c>
      <c r="F76">
        <v>0</v>
      </c>
      <c r="G76">
        <v>0</v>
      </c>
    </row>
    <row r="77" spans="1:7" ht="15" x14ac:dyDescent="0.25">
      <c r="A77" s="285" t="s">
        <v>116</v>
      </c>
      <c r="B77">
        <v>2</v>
      </c>
      <c r="C77">
        <v>5.7</v>
      </c>
      <c r="D77">
        <v>9.6999999999999993</v>
      </c>
      <c r="E77">
        <v>7.9</v>
      </c>
      <c r="F77">
        <v>0</v>
      </c>
      <c r="G77">
        <v>0</v>
      </c>
    </row>
    <row r="78" spans="1:7" ht="15" x14ac:dyDescent="0.25">
      <c r="A78" s="285" t="s">
        <v>117</v>
      </c>
      <c r="B78">
        <v>242.5</v>
      </c>
      <c r="C78">
        <v>237.8</v>
      </c>
      <c r="D78">
        <v>4566.8</v>
      </c>
      <c r="E78">
        <v>4493</v>
      </c>
      <c r="F78">
        <v>1261.2</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11.2</v>
      </c>
      <c r="G80">
        <v>0</v>
      </c>
    </row>
    <row r="81" spans="1:7" ht="15" x14ac:dyDescent="0.25">
      <c r="A81" s="285" t="s">
        <v>119</v>
      </c>
      <c r="B81">
        <v>0</v>
      </c>
      <c r="C81">
        <v>0</v>
      </c>
      <c r="D81">
        <v>163.30000000000001</v>
      </c>
      <c r="E81">
        <v>263.60000000000002</v>
      </c>
      <c r="F81">
        <v>7</v>
      </c>
      <c r="G81">
        <v>0</v>
      </c>
    </row>
    <row r="82" spans="1:7" ht="15" x14ac:dyDescent="0.25">
      <c r="A82" s="285" t="s">
        <v>120</v>
      </c>
      <c r="B82">
        <v>0</v>
      </c>
      <c r="C82">
        <v>0</v>
      </c>
      <c r="D82">
        <v>0</v>
      </c>
      <c r="E82" t="s">
        <v>84</v>
      </c>
      <c r="F82">
        <v>0</v>
      </c>
      <c r="G82">
        <v>0</v>
      </c>
    </row>
    <row r="83" spans="1:7" ht="15" x14ac:dyDescent="0.25">
      <c r="A83" s="285" t="s">
        <v>121</v>
      </c>
      <c r="B83">
        <v>0.3</v>
      </c>
      <c r="C83">
        <v>5</v>
      </c>
      <c r="D83">
        <v>50.7</v>
      </c>
      <c r="E83">
        <v>20</v>
      </c>
      <c r="F83">
        <v>10</v>
      </c>
      <c r="G83">
        <v>0</v>
      </c>
    </row>
    <row r="84" spans="1:7" ht="15" x14ac:dyDescent="0.25">
      <c r="A84" s="285" t="s">
        <v>62</v>
      </c>
      <c r="B84" t="s">
        <v>63</v>
      </c>
      <c r="C84" t="s">
        <v>64</v>
      </c>
      <c r="D84" t="s">
        <v>63</v>
      </c>
      <c r="E84" t="s">
        <v>63</v>
      </c>
      <c r="F84" t="s">
        <v>63</v>
      </c>
      <c r="G84" t="s">
        <v>65</v>
      </c>
    </row>
    <row r="85" spans="1:7" ht="15" x14ac:dyDescent="0.25">
      <c r="A85" s="285" t="s">
        <v>122</v>
      </c>
      <c r="B85">
        <v>1687</v>
      </c>
      <c r="C85">
        <v>3283.4</v>
      </c>
      <c r="D85">
        <v>59963.4</v>
      </c>
      <c r="E85">
        <v>42975.8</v>
      </c>
      <c r="F85">
        <v>9931.7000000000007</v>
      </c>
      <c r="G85">
        <v>0</v>
      </c>
    </row>
    <row r="86" spans="1:7" ht="15" x14ac:dyDescent="0.25">
      <c r="A86" s="285" t="s">
        <v>123</v>
      </c>
      <c r="B86">
        <v>509.5</v>
      </c>
      <c r="C86">
        <v>1025</v>
      </c>
      <c r="D86">
        <v>0</v>
      </c>
      <c r="E86" t="s">
        <v>84</v>
      </c>
      <c r="F86">
        <v>5683.3</v>
      </c>
      <c r="G86">
        <v>0</v>
      </c>
    </row>
    <row r="87" spans="1:7" ht="15" x14ac:dyDescent="0.25">
      <c r="A87" s="285" t="s">
        <v>62</v>
      </c>
      <c r="B87" t="s">
        <v>63</v>
      </c>
      <c r="C87" t="s">
        <v>64</v>
      </c>
      <c r="D87" t="s">
        <v>63</v>
      </c>
      <c r="E87" t="s">
        <v>63</v>
      </c>
      <c r="F87" t="s">
        <v>63</v>
      </c>
      <c r="G87" t="s">
        <v>65</v>
      </c>
    </row>
    <row r="88" spans="1:7" ht="15" x14ac:dyDescent="0.25">
      <c r="A88" s="285" t="s">
        <v>124</v>
      </c>
      <c r="B88">
        <v>2196.5</v>
      </c>
      <c r="C88">
        <v>4308.3</v>
      </c>
      <c r="D88">
        <v>59963.4</v>
      </c>
      <c r="E88">
        <v>42975.8</v>
      </c>
      <c r="F88">
        <v>15615</v>
      </c>
      <c r="G88">
        <v>0</v>
      </c>
    </row>
    <row r="89" spans="1:7" ht="15" x14ac:dyDescent="0.25">
      <c r="A89" s="285" t="s">
        <v>125</v>
      </c>
      <c r="B89" t="s">
        <v>42</v>
      </c>
      <c r="C89" t="s">
        <v>42</v>
      </c>
      <c r="D89">
        <v>5.8</v>
      </c>
      <c r="E89">
        <v>61.6</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mergeCells count="3">
    <mergeCell ref="D7:E7"/>
    <mergeCell ref="F7:G7"/>
    <mergeCell ref="B7:C7"/>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7819-D0D0-4138-B932-B6D63177CE1B}">
  <dimension ref="A1:G91"/>
  <sheetViews>
    <sheetView topLeftCell="A31" workbookViewId="0">
      <selection activeCell="F33" sqref="F33"/>
    </sheetView>
  </sheetViews>
  <sheetFormatPr defaultRowHeight="13.2" x14ac:dyDescent="0.25"/>
  <cols>
    <col min="1" max="1" width="25.44140625" customWidth="1"/>
    <col min="2" max="2" width="12.88671875" customWidth="1"/>
    <col min="4" max="4" width="11.6640625" customWidth="1"/>
    <col min="5" max="5" width="11.44140625" customWidth="1"/>
    <col min="6" max="6" width="12.33203125" customWidth="1"/>
  </cols>
  <sheetData>
    <row r="1" spans="1:7" ht="15" x14ac:dyDescent="0.25">
      <c r="A1" s="285" t="s">
        <v>47</v>
      </c>
    </row>
    <row r="2" spans="1:7" ht="15" x14ac:dyDescent="0.25">
      <c r="A2" s="285" t="s">
        <v>48</v>
      </c>
    </row>
    <row r="3" spans="1:7" ht="15" x14ac:dyDescent="0.25">
      <c r="A3" s="285" t="s">
        <v>384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79.5</v>
      </c>
      <c r="D12">
        <v>4297.3</v>
      </c>
      <c r="E12">
        <v>4757.1000000000004</v>
      </c>
      <c r="F12">
        <v>418</v>
      </c>
      <c r="G12">
        <v>0</v>
      </c>
    </row>
    <row r="13" spans="1:7" ht="15" x14ac:dyDescent="0.25">
      <c r="A13" s="285" t="s">
        <v>253</v>
      </c>
      <c r="B13">
        <v>0</v>
      </c>
      <c r="C13">
        <v>0</v>
      </c>
      <c r="D13">
        <v>28.1</v>
      </c>
      <c r="E13">
        <v>0</v>
      </c>
      <c r="F13">
        <v>0</v>
      </c>
      <c r="G13">
        <v>0</v>
      </c>
    </row>
    <row r="14" spans="1:7" ht="15" x14ac:dyDescent="0.25">
      <c r="A14" s="285" t="s">
        <v>254</v>
      </c>
      <c r="B14">
        <v>0</v>
      </c>
      <c r="C14">
        <v>0</v>
      </c>
      <c r="D14">
        <v>140</v>
      </c>
      <c r="E14">
        <v>98.2</v>
      </c>
      <c r="F14">
        <v>0</v>
      </c>
      <c r="G14">
        <v>0</v>
      </c>
    </row>
    <row r="15" spans="1:7" ht="15" x14ac:dyDescent="0.25">
      <c r="A15" s="285" t="s">
        <v>68</v>
      </c>
      <c r="B15">
        <v>0</v>
      </c>
      <c r="C15">
        <v>0</v>
      </c>
      <c r="D15">
        <v>1034.4000000000001</v>
      </c>
      <c r="E15">
        <v>1187.2</v>
      </c>
      <c r="F15">
        <v>0</v>
      </c>
      <c r="G15">
        <v>0</v>
      </c>
    </row>
    <row r="16" spans="1:7" ht="15" x14ac:dyDescent="0.25">
      <c r="A16" s="285" t="s">
        <v>69</v>
      </c>
      <c r="B16">
        <v>0</v>
      </c>
      <c r="C16">
        <v>0</v>
      </c>
      <c r="D16">
        <v>75.8</v>
      </c>
      <c r="E16">
        <v>10</v>
      </c>
      <c r="F16">
        <v>20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249.3</v>
      </c>
      <c r="E18">
        <v>313.2</v>
      </c>
      <c r="F18">
        <v>0</v>
      </c>
      <c r="G18">
        <v>0</v>
      </c>
    </row>
    <row r="19" spans="1:7" ht="15" x14ac:dyDescent="0.25">
      <c r="A19" s="285" t="s">
        <v>71</v>
      </c>
      <c r="B19">
        <v>0</v>
      </c>
      <c r="C19">
        <v>0</v>
      </c>
      <c r="D19">
        <v>1273.4000000000001</v>
      </c>
      <c r="E19">
        <v>1291.5</v>
      </c>
      <c r="F19">
        <v>323</v>
      </c>
      <c r="G19">
        <v>0</v>
      </c>
    </row>
    <row r="20" spans="1:7" ht="15" x14ac:dyDescent="0.25">
      <c r="A20" s="285" t="s">
        <v>72</v>
      </c>
      <c r="B20">
        <v>0</v>
      </c>
      <c r="C20">
        <v>0</v>
      </c>
      <c r="D20">
        <v>366.3</v>
      </c>
      <c r="E20">
        <v>355.1</v>
      </c>
      <c r="F20">
        <v>15</v>
      </c>
      <c r="G20">
        <v>0</v>
      </c>
    </row>
    <row r="21" spans="1:7" ht="15" x14ac:dyDescent="0.25">
      <c r="A21" s="285" t="s">
        <v>256</v>
      </c>
      <c r="B21">
        <v>0</v>
      </c>
      <c r="C21">
        <v>0</v>
      </c>
      <c r="D21">
        <v>25</v>
      </c>
      <c r="E21">
        <v>0</v>
      </c>
      <c r="F21">
        <v>0</v>
      </c>
      <c r="G21">
        <v>0</v>
      </c>
    </row>
    <row r="22" spans="1:7" ht="15" x14ac:dyDescent="0.25">
      <c r="A22" s="285" t="s">
        <v>73</v>
      </c>
      <c r="B22">
        <v>0</v>
      </c>
      <c r="C22">
        <v>55</v>
      </c>
      <c r="D22">
        <v>990.6</v>
      </c>
      <c r="E22">
        <v>1323.8</v>
      </c>
      <c r="F22">
        <v>60</v>
      </c>
      <c r="G22">
        <v>0</v>
      </c>
    </row>
    <row r="23" spans="1:7" ht="15" x14ac:dyDescent="0.25">
      <c r="A23" s="285" t="s">
        <v>74</v>
      </c>
      <c r="B23">
        <v>0</v>
      </c>
      <c r="C23">
        <v>20</v>
      </c>
      <c r="D23">
        <v>103.9</v>
      </c>
      <c r="E23">
        <v>173.4</v>
      </c>
      <c r="F23">
        <v>0</v>
      </c>
      <c r="G23">
        <v>0</v>
      </c>
    </row>
    <row r="24" spans="1:7" ht="15" x14ac:dyDescent="0.25">
      <c r="A24" s="285" t="s">
        <v>66</v>
      </c>
    </row>
    <row r="25" spans="1:7" ht="15" x14ac:dyDescent="0.25">
      <c r="A25" s="285" t="s">
        <v>75</v>
      </c>
      <c r="B25">
        <v>0</v>
      </c>
      <c r="C25">
        <v>0</v>
      </c>
      <c r="D25">
        <v>23</v>
      </c>
      <c r="E25">
        <v>0</v>
      </c>
      <c r="F25">
        <v>60</v>
      </c>
      <c r="G25">
        <v>0</v>
      </c>
    </row>
    <row r="26" spans="1:7" ht="15" x14ac:dyDescent="0.25">
      <c r="A26" s="285" t="s">
        <v>77</v>
      </c>
      <c r="B26">
        <v>0</v>
      </c>
      <c r="C26">
        <v>0</v>
      </c>
      <c r="D26">
        <v>23</v>
      </c>
      <c r="E26">
        <v>0</v>
      </c>
      <c r="F26">
        <v>60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323.60000000000002</v>
      </c>
      <c r="C31">
        <v>310.8</v>
      </c>
      <c r="D31">
        <v>2044.2</v>
      </c>
      <c r="E31">
        <v>2194.3000000000002</v>
      </c>
      <c r="F31">
        <v>171</v>
      </c>
      <c r="G31">
        <v>0</v>
      </c>
    </row>
    <row r="32" spans="1:7" ht="15" x14ac:dyDescent="0.25">
      <c r="A32" s="285" t="s">
        <v>66</v>
      </c>
    </row>
    <row r="33" spans="1:7" ht="15" x14ac:dyDescent="0.25">
      <c r="A33" s="285" t="s">
        <v>79</v>
      </c>
      <c r="B33">
        <v>73.8</v>
      </c>
      <c r="C33">
        <v>237.7</v>
      </c>
      <c r="D33">
        <v>1365.9</v>
      </c>
      <c r="E33">
        <v>1726.9</v>
      </c>
      <c r="F33">
        <v>395.3</v>
      </c>
      <c r="G33">
        <v>0</v>
      </c>
    </row>
    <row r="34" spans="1:7" ht="15" x14ac:dyDescent="0.25">
      <c r="A34" s="285" t="s">
        <v>66</v>
      </c>
    </row>
    <row r="35" spans="1:7" ht="15" x14ac:dyDescent="0.25">
      <c r="A35" s="285" t="s">
        <v>80</v>
      </c>
      <c r="B35">
        <v>743.4</v>
      </c>
      <c r="C35">
        <v>2259.1</v>
      </c>
      <c r="D35">
        <v>35218.699999999997</v>
      </c>
      <c r="E35">
        <v>14495.9</v>
      </c>
      <c r="F35">
        <v>5744</v>
      </c>
      <c r="G35">
        <v>0</v>
      </c>
    </row>
    <row r="36" spans="1:7" ht="15" x14ac:dyDescent="0.25">
      <c r="A36" s="285" t="s">
        <v>66</v>
      </c>
    </row>
    <row r="37" spans="1:7" ht="15" x14ac:dyDescent="0.25">
      <c r="A37" s="285" t="s">
        <v>81</v>
      </c>
      <c r="B37">
        <v>218.7</v>
      </c>
      <c r="C37">
        <v>507.1</v>
      </c>
      <c r="D37">
        <v>7784.2</v>
      </c>
      <c r="E37">
        <v>8659.2000000000007</v>
      </c>
      <c r="F37">
        <v>530.29999999999995</v>
      </c>
      <c r="G37">
        <v>0</v>
      </c>
    </row>
    <row r="38" spans="1:7" ht="15" x14ac:dyDescent="0.25">
      <c r="A38" s="285" t="s">
        <v>83</v>
      </c>
      <c r="B38">
        <v>0</v>
      </c>
      <c r="C38">
        <v>0.5</v>
      </c>
      <c r="D38">
        <v>828</v>
      </c>
      <c r="E38">
        <v>1566.2</v>
      </c>
      <c r="F38">
        <v>110</v>
      </c>
      <c r="G38">
        <v>0</v>
      </c>
    </row>
    <row r="39" spans="1:7" ht="15" x14ac:dyDescent="0.25">
      <c r="A39" s="285" t="s">
        <v>85</v>
      </c>
      <c r="B39">
        <v>0</v>
      </c>
      <c r="C39">
        <v>1</v>
      </c>
      <c r="D39">
        <v>3.5</v>
      </c>
      <c r="E39">
        <v>10.199999999999999</v>
      </c>
      <c r="F39">
        <v>0</v>
      </c>
      <c r="G39">
        <v>0</v>
      </c>
    </row>
    <row r="40" spans="1:7" ht="15" x14ac:dyDescent="0.25">
      <c r="A40" s="285" t="s">
        <v>86</v>
      </c>
      <c r="B40">
        <v>0</v>
      </c>
      <c r="C40" t="s">
        <v>84</v>
      </c>
      <c r="D40">
        <v>0.5</v>
      </c>
      <c r="E40">
        <v>2.1</v>
      </c>
      <c r="F40">
        <v>0</v>
      </c>
      <c r="G40">
        <v>0</v>
      </c>
    </row>
    <row r="41" spans="1:7" ht="15" x14ac:dyDescent="0.25">
      <c r="A41" s="285" t="s">
        <v>87</v>
      </c>
      <c r="B41">
        <v>0.4</v>
      </c>
      <c r="C41">
        <v>1.1000000000000001</v>
      </c>
      <c r="D41">
        <v>1.3</v>
      </c>
      <c r="E41">
        <v>1.2</v>
      </c>
      <c r="F41">
        <v>66</v>
      </c>
      <c r="G41">
        <v>0</v>
      </c>
    </row>
    <row r="42" spans="1:7" ht="15" x14ac:dyDescent="0.25">
      <c r="A42" s="285" t="s">
        <v>88</v>
      </c>
      <c r="B42">
        <v>75.8</v>
      </c>
      <c r="C42">
        <v>217</v>
      </c>
      <c r="D42">
        <v>2287.8000000000002</v>
      </c>
      <c r="E42">
        <v>2168.1999999999998</v>
      </c>
      <c r="F42">
        <v>13.5</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32.299999999999997</v>
      </c>
      <c r="C45">
        <v>39</v>
      </c>
      <c r="D45">
        <v>625.1</v>
      </c>
      <c r="E45">
        <v>646.79999999999995</v>
      </c>
      <c r="F45">
        <v>0</v>
      </c>
      <c r="G45">
        <v>0</v>
      </c>
    </row>
    <row r="46" spans="1:7" ht="15" x14ac:dyDescent="0.25">
      <c r="A46" s="285" t="s">
        <v>92</v>
      </c>
      <c r="B46">
        <v>0</v>
      </c>
      <c r="C46">
        <v>0</v>
      </c>
      <c r="D46">
        <v>40.6</v>
      </c>
      <c r="E46">
        <v>69.8</v>
      </c>
      <c r="F46">
        <v>0</v>
      </c>
      <c r="G46">
        <v>0</v>
      </c>
    </row>
    <row r="47" spans="1:7" ht="15" x14ac:dyDescent="0.25">
      <c r="A47" s="285" t="s">
        <v>93</v>
      </c>
      <c r="B47">
        <v>41.7</v>
      </c>
      <c r="C47">
        <v>61.4</v>
      </c>
      <c r="D47">
        <v>451.9</v>
      </c>
      <c r="E47">
        <v>568.5</v>
      </c>
      <c r="F47">
        <v>21.2</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8.1</v>
      </c>
      <c r="C50">
        <v>14.5</v>
      </c>
      <c r="D50">
        <v>84.6</v>
      </c>
      <c r="E50">
        <v>139.19999999999999</v>
      </c>
      <c r="F50">
        <v>2</v>
      </c>
      <c r="G50">
        <v>0</v>
      </c>
    </row>
    <row r="51" spans="1:7" ht="15" x14ac:dyDescent="0.25">
      <c r="A51" s="285" t="s">
        <v>98</v>
      </c>
      <c r="B51">
        <v>0.2</v>
      </c>
      <c r="C51" t="s">
        <v>84</v>
      </c>
      <c r="D51">
        <v>266</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11.3</v>
      </c>
      <c r="C54">
        <v>37.5</v>
      </c>
      <c r="D54">
        <v>1205.9000000000001</v>
      </c>
      <c r="E54">
        <v>1157.3</v>
      </c>
      <c r="F54">
        <v>1.3</v>
      </c>
      <c r="G54">
        <v>0</v>
      </c>
    </row>
    <row r="55" spans="1:7" ht="15" x14ac:dyDescent="0.25">
      <c r="A55" s="285" t="s">
        <v>101</v>
      </c>
      <c r="B55">
        <v>48.4</v>
      </c>
      <c r="C55">
        <v>60.1</v>
      </c>
      <c r="D55">
        <v>999.5</v>
      </c>
      <c r="E55">
        <v>813.8</v>
      </c>
      <c r="F55">
        <v>10.4</v>
      </c>
      <c r="G55">
        <v>0</v>
      </c>
    </row>
    <row r="56" spans="1:7" ht="15" x14ac:dyDescent="0.25">
      <c r="A56" s="285" t="s">
        <v>66</v>
      </c>
    </row>
    <row r="57" spans="1:7" ht="15" x14ac:dyDescent="0.25">
      <c r="A57" s="285" t="s">
        <v>102</v>
      </c>
      <c r="B57">
        <v>0.1</v>
      </c>
      <c r="C57">
        <v>264.5</v>
      </c>
      <c r="D57">
        <v>3180</v>
      </c>
      <c r="E57">
        <v>4182.5</v>
      </c>
      <c r="F57">
        <v>249</v>
      </c>
      <c r="G57">
        <v>0</v>
      </c>
    </row>
    <row r="58" spans="1:7" ht="15" x14ac:dyDescent="0.25">
      <c r="A58" s="285" t="s">
        <v>103</v>
      </c>
      <c r="B58">
        <v>0</v>
      </c>
      <c r="C58">
        <v>35</v>
      </c>
      <c r="D58">
        <v>108</v>
      </c>
      <c r="E58">
        <v>104.8</v>
      </c>
      <c r="F58">
        <v>0</v>
      </c>
      <c r="G58">
        <v>0</v>
      </c>
    </row>
    <row r="59" spans="1:7" ht="15" x14ac:dyDescent="0.25">
      <c r="A59" s="285" t="s">
        <v>104</v>
      </c>
      <c r="B59">
        <v>0</v>
      </c>
      <c r="C59">
        <v>199.1</v>
      </c>
      <c r="D59">
        <v>2777.4</v>
      </c>
      <c r="E59">
        <v>3657.9</v>
      </c>
      <c r="F59">
        <v>249</v>
      </c>
      <c r="G59">
        <v>0</v>
      </c>
    </row>
    <row r="60" spans="1:7" ht="15" x14ac:dyDescent="0.25">
      <c r="A60" s="285" t="s">
        <v>257</v>
      </c>
      <c r="B60">
        <v>0</v>
      </c>
      <c r="C60">
        <v>0</v>
      </c>
      <c r="D60">
        <v>0.5</v>
      </c>
      <c r="E60">
        <v>0</v>
      </c>
      <c r="F60">
        <v>0</v>
      </c>
      <c r="G60">
        <v>0</v>
      </c>
    </row>
    <row r="61" spans="1:7" ht="15" x14ac:dyDescent="0.25">
      <c r="A61" s="285" t="s">
        <v>105</v>
      </c>
      <c r="B61">
        <v>0</v>
      </c>
      <c r="C61">
        <v>0</v>
      </c>
      <c r="D61">
        <v>17.2</v>
      </c>
      <c r="E61">
        <v>68.7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351.1</v>
      </c>
      <c r="F65">
        <v>0</v>
      </c>
      <c r="G65">
        <v>0</v>
      </c>
    </row>
    <row r="66" spans="1:7" ht="15" x14ac:dyDescent="0.25">
      <c r="A66" s="285" t="s">
        <v>66</v>
      </c>
    </row>
    <row r="67" spans="1:7" ht="15" x14ac:dyDescent="0.25">
      <c r="A67" s="285" t="s">
        <v>108</v>
      </c>
      <c r="B67">
        <v>381.4</v>
      </c>
      <c r="C67">
        <v>381.3</v>
      </c>
      <c r="D67">
        <v>5790.1</v>
      </c>
      <c r="E67">
        <v>5743</v>
      </c>
      <c r="F67">
        <v>1202</v>
      </c>
      <c r="G67">
        <v>0</v>
      </c>
    </row>
    <row r="68" spans="1:7" ht="15" x14ac:dyDescent="0.25">
      <c r="A68" s="285" t="s">
        <v>109</v>
      </c>
      <c r="B68">
        <v>3.5</v>
      </c>
      <c r="C68">
        <v>4.8</v>
      </c>
      <c r="D68">
        <v>23.5</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31</v>
      </c>
      <c r="C70">
        <v>25.5</v>
      </c>
      <c r="D70">
        <v>255.7</v>
      </c>
      <c r="E70">
        <v>280.2</v>
      </c>
      <c r="F70">
        <v>52</v>
      </c>
      <c r="G70">
        <v>0</v>
      </c>
    </row>
    <row r="71" spans="1:7" ht="15" x14ac:dyDescent="0.25">
      <c r="A71" s="285" t="s">
        <v>112</v>
      </c>
      <c r="B71">
        <v>3.9</v>
      </c>
      <c r="C71">
        <v>11.6</v>
      </c>
      <c r="D71">
        <v>232.5</v>
      </c>
      <c r="E71">
        <v>95.5</v>
      </c>
      <c r="F71">
        <v>5.2</v>
      </c>
      <c r="G71">
        <v>0</v>
      </c>
    </row>
    <row r="72" spans="1:7" ht="15" x14ac:dyDescent="0.25">
      <c r="A72" s="285" t="s">
        <v>259</v>
      </c>
      <c r="B72">
        <v>0</v>
      </c>
      <c r="C72">
        <v>0</v>
      </c>
      <c r="D72">
        <v>9.8000000000000007</v>
      </c>
      <c r="E72">
        <v>7.6</v>
      </c>
      <c r="F72">
        <v>0</v>
      </c>
      <c r="G72">
        <v>0</v>
      </c>
    </row>
    <row r="73" spans="1:7" ht="15" x14ac:dyDescent="0.25">
      <c r="A73" s="285" t="s">
        <v>113</v>
      </c>
      <c r="B73">
        <v>8.5</v>
      </c>
      <c r="C73">
        <v>15</v>
      </c>
      <c r="D73">
        <v>448.2</v>
      </c>
      <c r="E73">
        <v>534.5</v>
      </c>
      <c r="F73">
        <v>2</v>
      </c>
      <c r="G73">
        <v>0</v>
      </c>
    </row>
    <row r="74" spans="1:7" ht="15" x14ac:dyDescent="0.25">
      <c r="A74" s="285" t="s">
        <v>114</v>
      </c>
      <c r="B74">
        <v>8</v>
      </c>
      <c r="C74">
        <v>14.4</v>
      </c>
      <c r="D74">
        <v>19.399999999999999</v>
      </c>
      <c r="E74">
        <v>4.0999999999999996</v>
      </c>
      <c r="F74">
        <v>0</v>
      </c>
      <c r="G74">
        <v>0</v>
      </c>
    </row>
    <row r="75" spans="1:7" ht="15" x14ac:dyDescent="0.25">
      <c r="A75" s="285" t="s">
        <v>115</v>
      </c>
      <c r="B75">
        <v>0</v>
      </c>
      <c r="C75">
        <v>0</v>
      </c>
      <c r="D75">
        <v>27</v>
      </c>
      <c r="E75">
        <v>28.1</v>
      </c>
      <c r="F75">
        <v>2</v>
      </c>
      <c r="G75">
        <v>0</v>
      </c>
    </row>
    <row r="76" spans="1:7" ht="15" x14ac:dyDescent="0.25">
      <c r="A76" s="285" t="s">
        <v>382</v>
      </c>
      <c r="B76">
        <v>0</v>
      </c>
      <c r="C76">
        <v>0</v>
      </c>
      <c r="D76">
        <v>0</v>
      </c>
      <c r="E76">
        <v>3</v>
      </c>
      <c r="F76">
        <v>0</v>
      </c>
      <c r="G76">
        <v>0</v>
      </c>
    </row>
    <row r="77" spans="1:7" ht="15" x14ac:dyDescent="0.25">
      <c r="A77" s="285" t="s">
        <v>116</v>
      </c>
      <c r="B77">
        <v>0.5</v>
      </c>
      <c r="C77">
        <v>5.7</v>
      </c>
      <c r="D77">
        <v>9.6999999999999993</v>
      </c>
      <c r="E77">
        <v>7.9</v>
      </c>
      <c r="F77">
        <v>0</v>
      </c>
      <c r="G77">
        <v>0</v>
      </c>
    </row>
    <row r="78" spans="1:7" ht="15" x14ac:dyDescent="0.25">
      <c r="A78" s="285" t="s">
        <v>117</v>
      </c>
      <c r="B78">
        <v>314.7</v>
      </c>
      <c r="C78">
        <v>293</v>
      </c>
      <c r="D78">
        <v>4490.2</v>
      </c>
      <c r="E78">
        <v>4438.2</v>
      </c>
      <c r="F78">
        <v>1112.5999999999999</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11.2</v>
      </c>
      <c r="G80">
        <v>0</v>
      </c>
    </row>
    <row r="81" spans="1:7" ht="15" x14ac:dyDescent="0.25">
      <c r="A81" s="285" t="s">
        <v>119</v>
      </c>
      <c r="B81">
        <v>0</v>
      </c>
      <c r="C81">
        <v>0</v>
      </c>
      <c r="D81">
        <v>163.30000000000001</v>
      </c>
      <c r="E81">
        <v>263.60000000000002</v>
      </c>
      <c r="F81">
        <v>7</v>
      </c>
      <c r="G81">
        <v>0</v>
      </c>
    </row>
    <row r="82" spans="1:7" ht="15" x14ac:dyDescent="0.25">
      <c r="A82" s="285" t="s">
        <v>120</v>
      </c>
      <c r="B82">
        <v>0</v>
      </c>
      <c r="C82">
        <v>0</v>
      </c>
      <c r="D82">
        <v>0</v>
      </c>
      <c r="E82" t="s">
        <v>84</v>
      </c>
      <c r="F82">
        <v>0</v>
      </c>
      <c r="G82">
        <v>0</v>
      </c>
    </row>
    <row r="83" spans="1:7" ht="15" x14ac:dyDescent="0.25">
      <c r="A83" s="285" t="s">
        <v>121</v>
      </c>
      <c r="B83">
        <v>0.3</v>
      </c>
      <c r="C83">
        <v>5</v>
      </c>
      <c r="D83">
        <v>50.7</v>
      </c>
      <c r="E83">
        <v>20</v>
      </c>
      <c r="F83">
        <v>10</v>
      </c>
      <c r="G83">
        <v>0</v>
      </c>
    </row>
    <row r="84" spans="1:7" ht="15" x14ac:dyDescent="0.25">
      <c r="A84" s="285" t="s">
        <v>62</v>
      </c>
      <c r="B84" t="s">
        <v>63</v>
      </c>
      <c r="C84" t="s">
        <v>64</v>
      </c>
      <c r="D84" t="s">
        <v>63</v>
      </c>
      <c r="E84" t="s">
        <v>63</v>
      </c>
      <c r="F84" t="s">
        <v>63</v>
      </c>
      <c r="G84" t="s">
        <v>65</v>
      </c>
    </row>
    <row r="85" spans="1:7" ht="15" x14ac:dyDescent="0.25">
      <c r="A85" s="285" t="s">
        <v>122</v>
      </c>
      <c r="B85">
        <v>1740.9</v>
      </c>
      <c r="C85">
        <v>4040</v>
      </c>
      <c r="D85">
        <v>59703.3</v>
      </c>
      <c r="E85">
        <v>41758.9</v>
      </c>
      <c r="F85">
        <v>8769.6</v>
      </c>
      <c r="G85">
        <v>0</v>
      </c>
    </row>
    <row r="86" spans="1:7" ht="15" x14ac:dyDescent="0.25">
      <c r="A86" s="285" t="s">
        <v>123</v>
      </c>
      <c r="B86">
        <v>640.5</v>
      </c>
      <c r="C86">
        <v>1494.3</v>
      </c>
      <c r="D86">
        <v>0</v>
      </c>
      <c r="E86" t="s">
        <v>84</v>
      </c>
      <c r="F86">
        <v>5095.3999999999996</v>
      </c>
      <c r="G86">
        <v>0</v>
      </c>
    </row>
    <row r="87" spans="1:7" ht="15" x14ac:dyDescent="0.25">
      <c r="A87" s="285" t="s">
        <v>62</v>
      </c>
      <c r="B87" t="s">
        <v>63</v>
      </c>
      <c r="C87" t="s">
        <v>64</v>
      </c>
      <c r="D87" t="s">
        <v>63</v>
      </c>
      <c r="E87" t="s">
        <v>63</v>
      </c>
      <c r="F87" t="s">
        <v>63</v>
      </c>
      <c r="G87" t="s">
        <v>65</v>
      </c>
    </row>
    <row r="88" spans="1:7" ht="15" x14ac:dyDescent="0.25">
      <c r="A88" s="285" t="s">
        <v>124</v>
      </c>
      <c r="B88">
        <v>2381.4</v>
      </c>
      <c r="C88">
        <v>5534.2</v>
      </c>
      <c r="D88">
        <v>59703.3</v>
      </c>
      <c r="E88">
        <v>41758.9</v>
      </c>
      <c r="F88">
        <v>13864.9</v>
      </c>
      <c r="G88">
        <v>0</v>
      </c>
    </row>
    <row r="89" spans="1:7" ht="15" x14ac:dyDescent="0.25">
      <c r="A89" s="285" t="s">
        <v>125</v>
      </c>
      <c r="B89" t="s">
        <v>42</v>
      </c>
      <c r="C89" t="s">
        <v>42</v>
      </c>
      <c r="D89">
        <v>5.8</v>
      </c>
      <c r="E89">
        <v>61.6</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F1D3-17C9-4629-9270-66175F69039F}">
  <dimension ref="A1:G91"/>
  <sheetViews>
    <sheetView topLeftCell="A73" workbookViewId="0">
      <selection activeCell="B7" sqref="B7"/>
    </sheetView>
  </sheetViews>
  <sheetFormatPr defaultRowHeight="13.2" x14ac:dyDescent="0.25"/>
  <cols>
    <col min="1" max="1" width="21.44140625" customWidth="1"/>
    <col min="2" max="2" width="13.5546875" customWidth="1"/>
    <col min="3" max="3" width="12" customWidth="1"/>
    <col min="4" max="4" width="11.5546875" customWidth="1"/>
    <col min="5" max="5" width="15.33203125" customWidth="1"/>
    <col min="6" max="6" width="13" customWidth="1"/>
    <col min="7" max="7" width="11.44140625" customWidth="1"/>
  </cols>
  <sheetData>
    <row r="1" spans="1:7" ht="15" x14ac:dyDescent="0.25">
      <c r="A1" s="285" t="s">
        <v>47</v>
      </c>
    </row>
    <row r="2" spans="1:7" ht="15" x14ac:dyDescent="0.25">
      <c r="A2" s="285" t="s">
        <v>48</v>
      </c>
    </row>
    <row r="3" spans="1:7" ht="15" x14ac:dyDescent="0.25">
      <c r="A3" s="285" t="s">
        <v>385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79.5</v>
      </c>
      <c r="D12">
        <v>4296.8999999999996</v>
      </c>
      <c r="E12">
        <v>4694</v>
      </c>
      <c r="F12">
        <v>398</v>
      </c>
      <c r="G12">
        <v>0</v>
      </c>
    </row>
    <row r="13" spans="1:7" ht="15" x14ac:dyDescent="0.25">
      <c r="A13" s="285" t="s">
        <v>253</v>
      </c>
      <c r="B13">
        <v>0</v>
      </c>
      <c r="C13">
        <v>0</v>
      </c>
      <c r="D13">
        <v>27.7</v>
      </c>
      <c r="E13">
        <v>0</v>
      </c>
      <c r="F13">
        <v>0</v>
      </c>
      <c r="G13">
        <v>0</v>
      </c>
    </row>
    <row r="14" spans="1:7" ht="15" x14ac:dyDescent="0.25">
      <c r="A14" s="285" t="s">
        <v>254</v>
      </c>
      <c r="B14">
        <v>0</v>
      </c>
      <c r="C14">
        <v>0</v>
      </c>
      <c r="D14">
        <v>140</v>
      </c>
      <c r="E14">
        <v>75.2</v>
      </c>
      <c r="F14">
        <v>0</v>
      </c>
      <c r="G14">
        <v>0</v>
      </c>
    </row>
    <row r="15" spans="1:7" ht="15" x14ac:dyDescent="0.25">
      <c r="A15" s="285" t="s">
        <v>68</v>
      </c>
      <c r="B15">
        <v>0</v>
      </c>
      <c r="C15">
        <v>0</v>
      </c>
      <c r="D15">
        <v>1034.4000000000001</v>
      </c>
      <c r="E15">
        <v>1187.2</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249.2</v>
      </c>
      <c r="E18">
        <v>313.2</v>
      </c>
      <c r="F18">
        <v>0</v>
      </c>
      <c r="G18">
        <v>0</v>
      </c>
    </row>
    <row r="19" spans="1:7" ht="15" x14ac:dyDescent="0.25">
      <c r="A19" s="285" t="s">
        <v>71</v>
      </c>
      <c r="B19">
        <v>0</v>
      </c>
      <c r="C19">
        <v>0</v>
      </c>
      <c r="D19">
        <v>1273.4000000000001</v>
      </c>
      <c r="E19">
        <v>1291.5</v>
      </c>
      <c r="F19">
        <v>323</v>
      </c>
      <c r="G19">
        <v>0</v>
      </c>
    </row>
    <row r="20" spans="1:7" ht="15" x14ac:dyDescent="0.25">
      <c r="A20" s="285" t="s">
        <v>72</v>
      </c>
      <c r="B20">
        <v>0</v>
      </c>
      <c r="C20">
        <v>0</v>
      </c>
      <c r="D20">
        <v>366.3</v>
      </c>
      <c r="E20">
        <v>355.1</v>
      </c>
      <c r="F20">
        <v>15</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20</v>
      </c>
      <c r="D23">
        <v>103.9</v>
      </c>
      <c r="E23">
        <v>173.4</v>
      </c>
      <c r="F23">
        <v>0</v>
      </c>
      <c r="G23">
        <v>0</v>
      </c>
    </row>
    <row r="24" spans="1:7" ht="15" x14ac:dyDescent="0.25">
      <c r="A24" s="285" t="s">
        <v>66</v>
      </c>
    </row>
    <row r="25" spans="1:7" ht="15" x14ac:dyDescent="0.25">
      <c r="A25" s="285" t="s">
        <v>75</v>
      </c>
      <c r="B25">
        <v>0</v>
      </c>
      <c r="C25">
        <v>0</v>
      </c>
      <c r="D25">
        <v>23</v>
      </c>
      <c r="E25">
        <v>0</v>
      </c>
      <c r="F25">
        <v>60</v>
      </c>
      <c r="G25">
        <v>0</v>
      </c>
    </row>
    <row r="26" spans="1:7" ht="15" x14ac:dyDescent="0.25">
      <c r="A26" s="285" t="s">
        <v>77</v>
      </c>
      <c r="B26">
        <v>0</v>
      </c>
      <c r="C26">
        <v>0</v>
      </c>
      <c r="D26">
        <v>23</v>
      </c>
      <c r="E26">
        <v>0</v>
      </c>
      <c r="F26">
        <v>60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371.8</v>
      </c>
      <c r="C31">
        <v>313.7</v>
      </c>
      <c r="D31">
        <v>1984.7</v>
      </c>
      <c r="E31">
        <v>2152.6999999999998</v>
      </c>
      <c r="F31">
        <v>171</v>
      </c>
      <c r="G31">
        <v>0</v>
      </c>
    </row>
    <row r="32" spans="1:7" ht="15" x14ac:dyDescent="0.25">
      <c r="A32" s="285" t="s">
        <v>66</v>
      </c>
    </row>
    <row r="33" spans="1:7" ht="15" x14ac:dyDescent="0.25">
      <c r="A33" s="285" t="s">
        <v>79</v>
      </c>
      <c r="B33">
        <v>62.6</v>
      </c>
      <c r="C33">
        <v>264.7</v>
      </c>
      <c r="D33">
        <v>1364.8</v>
      </c>
      <c r="E33">
        <v>1693.8</v>
      </c>
      <c r="F33">
        <v>370.3</v>
      </c>
      <c r="G33">
        <v>0</v>
      </c>
    </row>
    <row r="34" spans="1:7" ht="15" x14ac:dyDescent="0.25">
      <c r="A34" s="285" t="s">
        <v>66</v>
      </c>
    </row>
    <row r="35" spans="1:7" ht="15" x14ac:dyDescent="0.25">
      <c r="A35" s="285" t="s">
        <v>80</v>
      </c>
      <c r="B35">
        <v>795.2</v>
      </c>
      <c r="C35">
        <v>2703.4</v>
      </c>
      <c r="D35">
        <v>35074.5</v>
      </c>
      <c r="E35">
        <v>14084.4</v>
      </c>
      <c r="F35">
        <v>4714</v>
      </c>
      <c r="G35">
        <v>0</v>
      </c>
    </row>
    <row r="36" spans="1:7" ht="15" x14ac:dyDescent="0.25">
      <c r="A36" s="285" t="s">
        <v>66</v>
      </c>
    </row>
    <row r="37" spans="1:7" ht="15" x14ac:dyDescent="0.25">
      <c r="A37" s="285" t="s">
        <v>81</v>
      </c>
      <c r="B37">
        <v>216.4</v>
      </c>
      <c r="C37">
        <v>488.7</v>
      </c>
      <c r="D37">
        <v>7759.6</v>
      </c>
      <c r="E37">
        <v>8567.5</v>
      </c>
      <c r="F37">
        <v>526.70000000000005</v>
      </c>
      <c r="G37">
        <v>0</v>
      </c>
    </row>
    <row r="38" spans="1:7" ht="15" x14ac:dyDescent="0.25">
      <c r="A38" s="285" t="s">
        <v>83</v>
      </c>
      <c r="B38">
        <v>0</v>
      </c>
      <c r="C38">
        <v>0.5</v>
      </c>
      <c r="D38">
        <v>828</v>
      </c>
      <c r="E38">
        <v>1566.2</v>
      </c>
      <c r="F38">
        <v>110</v>
      </c>
      <c r="G38">
        <v>0</v>
      </c>
    </row>
    <row r="39" spans="1:7" ht="15" x14ac:dyDescent="0.25">
      <c r="A39" s="285" t="s">
        <v>85</v>
      </c>
      <c r="B39">
        <v>0</v>
      </c>
      <c r="C39">
        <v>1.5</v>
      </c>
      <c r="D39">
        <v>3.5</v>
      </c>
      <c r="E39">
        <v>9.6999999999999993</v>
      </c>
      <c r="F39">
        <v>0</v>
      </c>
      <c r="G39">
        <v>0</v>
      </c>
    </row>
    <row r="40" spans="1:7" ht="15" x14ac:dyDescent="0.25">
      <c r="A40" s="285" t="s">
        <v>86</v>
      </c>
      <c r="B40">
        <v>0</v>
      </c>
      <c r="C40" t="s">
        <v>84</v>
      </c>
      <c r="D40">
        <v>0.5</v>
      </c>
      <c r="E40">
        <v>2.1</v>
      </c>
      <c r="F40">
        <v>0</v>
      </c>
      <c r="G40">
        <v>0</v>
      </c>
    </row>
    <row r="41" spans="1:7" ht="15" x14ac:dyDescent="0.25">
      <c r="A41" s="285" t="s">
        <v>87</v>
      </c>
      <c r="B41">
        <v>0.4</v>
      </c>
      <c r="C41">
        <v>1.1000000000000001</v>
      </c>
      <c r="D41">
        <v>1.3</v>
      </c>
      <c r="E41">
        <v>1.2</v>
      </c>
      <c r="F41">
        <v>66</v>
      </c>
      <c r="G41">
        <v>0</v>
      </c>
    </row>
    <row r="42" spans="1:7" ht="15" x14ac:dyDescent="0.25">
      <c r="A42" s="285" t="s">
        <v>88</v>
      </c>
      <c r="B42">
        <v>83.8</v>
      </c>
      <c r="C42">
        <v>205.9</v>
      </c>
      <c r="D42">
        <v>2272.1999999999998</v>
      </c>
      <c r="E42">
        <v>2090.5</v>
      </c>
      <c r="F42">
        <v>13.5</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32.4</v>
      </c>
      <c r="C45">
        <v>38.1</v>
      </c>
      <c r="D45">
        <v>625</v>
      </c>
      <c r="E45">
        <v>646.79999999999995</v>
      </c>
      <c r="F45">
        <v>0</v>
      </c>
      <c r="G45">
        <v>0</v>
      </c>
    </row>
    <row r="46" spans="1:7" ht="15" x14ac:dyDescent="0.25">
      <c r="A46" s="285" t="s">
        <v>92</v>
      </c>
      <c r="B46">
        <v>0</v>
      </c>
      <c r="C46">
        <v>0</v>
      </c>
      <c r="D46">
        <v>40.6</v>
      </c>
      <c r="E46">
        <v>69.8</v>
      </c>
      <c r="F46">
        <v>0</v>
      </c>
      <c r="G46">
        <v>0</v>
      </c>
    </row>
    <row r="47" spans="1:7" ht="15" x14ac:dyDescent="0.25">
      <c r="A47" s="285" t="s">
        <v>93</v>
      </c>
      <c r="B47">
        <v>40.5</v>
      </c>
      <c r="C47">
        <v>65</v>
      </c>
      <c r="D47">
        <v>446.5</v>
      </c>
      <c r="E47">
        <v>563.29999999999995</v>
      </c>
      <c r="F47">
        <v>17.899999999999999</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8.1999999999999993</v>
      </c>
      <c r="C50">
        <v>15.3</v>
      </c>
      <c r="D50">
        <v>83.9</v>
      </c>
      <c r="E50">
        <v>138.19999999999999</v>
      </c>
      <c r="F50">
        <v>2</v>
      </c>
      <c r="G50">
        <v>0</v>
      </c>
    </row>
    <row r="51" spans="1:7" ht="15" x14ac:dyDescent="0.25">
      <c r="A51" s="285" t="s">
        <v>98</v>
      </c>
      <c r="B51">
        <v>0.2</v>
      </c>
      <c r="C51" t="s">
        <v>84</v>
      </c>
      <c r="D51">
        <v>266</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11.4</v>
      </c>
      <c r="C54">
        <v>41</v>
      </c>
      <c r="D54">
        <v>1204.7</v>
      </c>
      <c r="E54">
        <v>1153.7</v>
      </c>
      <c r="F54">
        <v>1.3</v>
      </c>
      <c r="G54">
        <v>0</v>
      </c>
    </row>
    <row r="55" spans="1:7" ht="15" x14ac:dyDescent="0.25">
      <c r="A55" s="285" t="s">
        <v>101</v>
      </c>
      <c r="B55">
        <v>38.9</v>
      </c>
      <c r="C55">
        <v>45.2</v>
      </c>
      <c r="D55">
        <v>997.8</v>
      </c>
      <c r="E55">
        <v>810.2</v>
      </c>
      <c r="F55">
        <v>10.1</v>
      </c>
      <c r="G55">
        <v>0</v>
      </c>
    </row>
    <row r="56" spans="1:7" ht="15" x14ac:dyDescent="0.25">
      <c r="A56" s="285" t="s">
        <v>66</v>
      </c>
    </row>
    <row r="57" spans="1:7" ht="15" x14ac:dyDescent="0.25">
      <c r="A57" s="285" t="s">
        <v>102</v>
      </c>
      <c r="B57">
        <v>0.1</v>
      </c>
      <c r="C57">
        <v>304.39999999999998</v>
      </c>
      <c r="D57">
        <v>3180</v>
      </c>
      <c r="E57">
        <v>4142.3</v>
      </c>
      <c r="F57">
        <v>65</v>
      </c>
      <c r="G57">
        <v>0</v>
      </c>
    </row>
    <row r="58" spans="1:7" ht="15" x14ac:dyDescent="0.25">
      <c r="A58" s="285" t="s">
        <v>103</v>
      </c>
      <c r="B58">
        <v>0</v>
      </c>
      <c r="C58">
        <v>35</v>
      </c>
      <c r="D58">
        <v>108</v>
      </c>
      <c r="E58">
        <v>104.8</v>
      </c>
      <c r="F58">
        <v>0</v>
      </c>
      <c r="G58">
        <v>0</v>
      </c>
    </row>
    <row r="59" spans="1:7" ht="15" x14ac:dyDescent="0.25">
      <c r="A59" s="285" t="s">
        <v>104</v>
      </c>
      <c r="B59">
        <v>0</v>
      </c>
      <c r="C59">
        <v>239</v>
      </c>
      <c r="D59">
        <v>2777.4</v>
      </c>
      <c r="E59">
        <v>3617.7</v>
      </c>
      <c r="F59">
        <v>65</v>
      </c>
      <c r="G59">
        <v>0</v>
      </c>
    </row>
    <row r="60" spans="1:7" ht="15" x14ac:dyDescent="0.25">
      <c r="A60" s="285" t="s">
        <v>257</v>
      </c>
      <c r="B60">
        <v>0</v>
      </c>
      <c r="C60">
        <v>0</v>
      </c>
      <c r="D60">
        <v>0.5</v>
      </c>
      <c r="E60">
        <v>0</v>
      </c>
      <c r="F60">
        <v>0</v>
      </c>
      <c r="G60">
        <v>0</v>
      </c>
    </row>
    <row r="61" spans="1:7" ht="15" x14ac:dyDescent="0.25">
      <c r="A61" s="285" t="s">
        <v>105</v>
      </c>
      <c r="B61">
        <v>0</v>
      </c>
      <c r="C61">
        <v>0</v>
      </c>
      <c r="D61">
        <v>17.2</v>
      </c>
      <c r="E61">
        <v>68.7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351.1</v>
      </c>
      <c r="F65">
        <v>0</v>
      </c>
      <c r="G65">
        <v>0</v>
      </c>
    </row>
    <row r="66" spans="1:7" ht="15" x14ac:dyDescent="0.25">
      <c r="A66" s="285" t="s">
        <v>66</v>
      </c>
    </row>
    <row r="67" spans="1:7" ht="15" x14ac:dyDescent="0.25">
      <c r="A67" s="285" t="s">
        <v>108</v>
      </c>
      <c r="B67">
        <v>408.3</v>
      </c>
      <c r="C67">
        <v>454.5</v>
      </c>
      <c r="D67">
        <v>5761.8</v>
      </c>
      <c r="E67">
        <v>5662.2</v>
      </c>
      <c r="F67">
        <v>1163.5</v>
      </c>
      <c r="G67">
        <v>0</v>
      </c>
    </row>
    <row r="68" spans="1:7" ht="15" x14ac:dyDescent="0.25">
      <c r="A68" s="285" t="s">
        <v>109</v>
      </c>
      <c r="B68">
        <v>3.5</v>
      </c>
      <c r="C68">
        <v>4.8</v>
      </c>
      <c r="D68">
        <v>23.5</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31</v>
      </c>
      <c r="C70">
        <v>25.5</v>
      </c>
      <c r="D70">
        <v>255.7</v>
      </c>
      <c r="E70">
        <v>280.2</v>
      </c>
      <c r="F70">
        <v>44</v>
      </c>
      <c r="G70">
        <v>0</v>
      </c>
    </row>
    <row r="71" spans="1:7" ht="15" x14ac:dyDescent="0.25">
      <c r="A71" s="285" t="s">
        <v>112</v>
      </c>
      <c r="B71">
        <v>3.6</v>
      </c>
      <c r="C71">
        <v>11.8</v>
      </c>
      <c r="D71">
        <v>232.2</v>
      </c>
      <c r="E71">
        <v>94.7</v>
      </c>
      <c r="F71">
        <v>3.6</v>
      </c>
      <c r="G71">
        <v>0</v>
      </c>
    </row>
    <row r="72" spans="1:7" ht="15" x14ac:dyDescent="0.25">
      <c r="A72" s="285" t="s">
        <v>259</v>
      </c>
      <c r="B72">
        <v>0</v>
      </c>
      <c r="C72">
        <v>0</v>
      </c>
      <c r="D72">
        <v>9.8000000000000007</v>
      </c>
      <c r="E72">
        <v>7.6</v>
      </c>
      <c r="F72">
        <v>0</v>
      </c>
      <c r="G72">
        <v>0</v>
      </c>
    </row>
    <row r="73" spans="1:7" ht="15" x14ac:dyDescent="0.25">
      <c r="A73" s="285" t="s">
        <v>113</v>
      </c>
      <c r="B73">
        <v>23</v>
      </c>
      <c r="C73">
        <v>15</v>
      </c>
      <c r="D73">
        <v>433.4</v>
      </c>
      <c r="E73">
        <v>534.5</v>
      </c>
      <c r="F73">
        <v>2</v>
      </c>
      <c r="G73">
        <v>0</v>
      </c>
    </row>
    <row r="74" spans="1:7" ht="15" x14ac:dyDescent="0.25">
      <c r="A74" s="285" t="s">
        <v>114</v>
      </c>
      <c r="B74">
        <v>8</v>
      </c>
      <c r="C74">
        <v>14.4</v>
      </c>
      <c r="D74">
        <v>19.399999999999999</v>
      </c>
      <c r="E74">
        <v>4.0999999999999996</v>
      </c>
      <c r="F74">
        <v>0</v>
      </c>
      <c r="G74">
        <v>0</v>
      </c>
    </row>
    <row r="75" spans="1:7" ht="15" x14ac:dyDescent="0.25">
      <c r="A75" s="285" t="s">
        <v>115</v>
      </c>
      <c r="B75">
        <v>0</v>
      </c>
      <c r="C75">
        <v>0</v>
      </c>
      <c r="D75">
        <v>27</v>
      </c>
      <c r="E75">
        <v>28.1</v>
      </c>
      <c r="F75">
        <v>2</v>
      </c>
      <c r="G75">
        <v>0</v>
      </c>
    </row>
    <row r="76" spans="1:7" ht="15" x14ac:dyDescent="0.25">
      <c r="A76" s="285" t="s">
        <v>382</v>
      </c>
      <c r="B76">
        <v>0</v>
      </c>
      <c r="C76">
        <v>0</v>
      </c>
      <c r="D76">
        <v>0</v>
      </c>
      <c r="E76">
        <v>3</v>
      </c>
      <c r="F76">
        <v>0</v>
      </c>
      <c r="G76">
        <v>0</v>
      </c>
    </row>
    <row r="77" spans="1:7" ht="15" x14ac:dyDescent="0.25">
      <c r="A77" s="285" t="s">
        <v>116</v>
      </c>
      <c r="B77">
        <v>2.1</v>
      </c>
      <c r="C77">
        <v>5.7</v>
      </c>
      <c r="D77">
        <v>8.1</v>
      </c>
      <c r="E77">
        <v>7.9</v>
      </c>
      <c r="F77">
        <v>0</v>
      </c>
      <c r="G77">
        <v>0</v>
      </c>
    </row>
    <row r="78" spans="1:7" ht="15" x14ac:dyDescent="0.25">
      <c r="A78" s="285" t="s">
        <v>117</v>
      </c>
      <c r="B78">
        <v>325.7</v>
      </c>
      <c r="C78">
        <v>371</v>
      </c>
      <c r="D78">
        <v>4478.6000000000004</v>
      </c>
      <c r="E78">
        <v>4358.2</v>
      </c>
      <c r="F78">
        <v>1083.7</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11.2</v>
      </c>
      <c r="G80">
        <v>0</v>
      </c>
    </row>
    <row r="81" spans="1:7" ht="15" x14ac:dyDescent="0.25">
      <c r="A81" s="285" t="s">
        <v>119</v>
      </c>
      <c r="B81">
        <v>0</v>
      </c>
      <c r="C81">
        <v>0</v>
      </c>
      <c r="D81">
        <v>163.30000000000001</v>
      </c>
      <c r="E81">
        <v>263.60000000000002</v>
      </c>
      <c r="F81">
        <v>7</v>
      </c>
      <c r="G81">
        <v>0</v>
      </c>
    </row>
    <row r="82" spans="1:7" ht="15" x14ac:dyDescent="0.25">
      <c r="A82" s="285" t="s">
        <v>120</v>
      </c>
      <c r="B82">
        <v>0</v>
      </c>
      <c r="C82">
        <v>0</v>
      </c>
      <c r="D82">
        <v>0</v>
      </c>
      <c r="E82" t="s">
        <v>84</v>
      </c>
      <c r="F82">
        <v>0</v>
      </c>
      <c r="G82">
        <v>0</v>
      </c>
    </row>
    <row r="83" spans="1:7" ht="15" x14ac:dyDescent="0.25">
      <c r="A83" s="285" t="s">
        <v>121</v>
      </c>
      <c r="B83">
        <v>0.3</v>
      </c>
      <c r="C83">
        <v>0</v>
      </c>
      <c r="D83">
        <v>50.7</v>
      </c>
      <c r="E83">
        <v>20</v>
      </c>
      <c r="F83">
        <v>10</v>
      </c>
      <c r="G83">
        <v>0</v>
      </c>
    </row>
    <row r="84" spans="1:7" ht="15" x14ac:dyDescent="0.25">
      <c r="A84" s="285" t="s">
        <v>62</v>
      </c>
      <c r="B84" t="s">
        <v>63</v>
      </c>
      <c r="C84" t="s">
        <v>64</v>
      </c>
      <c r="D84" t="s">
        <v>63</v>
      </c>
      <c r="E84" t="s">
        <v>63</v>
      </c>
      <c r="F84" t="s">
        <v>63</v>
      </c>
      <c r="G84" t="s">
        <v>65</v>
      </c>
    </row>
    <row r="85" spans="1:7" ht="15" x14ac:dyDescent="0.25">
      <c r="A85" s="285" t="s">
        <v>122</v>
      </c>
      <c r="B85">
        <v>1854.4</v>
      </c>
      <c r="C85">
        <v>4608.8999999999996</v>
      </c>
      <c r="D85">
        <v>59445.4</v>
      </c>
      <c r="E85">
        <v>40996.9</v>
      </c>
      <c r="F85">
        <v>7468.5</v>
      </c>
      <c r="G85">
        <v>0</v>
      </c>
    </row>
    <row r="86" spans="1:7" ht="15" x14ac:dyDescent="0.25">
      <c r="A86" s="285" t="s">
        <v>123</v>
      </c>
      <c r="B86">
        <v>717.3</v>
      </c>
      <c r="C86">
        <v>1837.1</v>
      </c>
      <c r="D86">
        <v>0</v>
      </c>
      <c r="E86" t="s">
        <v>84</v>
      </c>
      <c r="F86">
        <v>4254.3999999999996</v>
      </c>
      <c r="G86">
        <v>0</v>
      </c>
    </row>
    <row r="87" spans="1:7" ht="15" x14ac:dyDescent="0.25">
      <c r="A87" s="285" t="s">
        <v>62</v>
      </c>
      <c r="B87" t="s">
        <v>63</v>
      </c>
      <c r="C87" t="s">
        <v>64</v>
      </c>
      <c r="D87" t="s">
        <v>63</v>
      </c>
      <c r="E87" t="s">
        <v>63</v>
      </c>
      <c r="F87" t="s">
        <v>63</v>
      </c>
      <c r="G87" t="s">
        <v>65</v>
      </c>
    </row>
    <row r="88" spans="1:7" ht="15" x14ac:dyDescent="0.25">
      <c r="A88" s="285" t="s">
        <v>124</v>
      </c>
      <c r="B88">
        <v>2571.6999999999998</v>
      </c>
      <c r="C88">
        <v>6445.9</v>
      </c>
      <c r="D88">
        <v>59445.4</v>
      </c>
      <c r="E88">
        <v>40996.9</v>
      </c>
      <c r="F88">
        <v>11722.8</v>
      </c>
      <c r="G88">
        <v>0</v>
      </c>
    </row>
    <row r="89" spans="1:7" ht="15" x14ac:dyDescent="0.25">
      <c r="A89" s="285" t="s">
        <v>125</v>
      </c>
      <c r="B89" t="s">
        <v>42</v>
      </c>
      <c r="C89" t="s">
        <v>42</v>
      </c>
      <c r="D89">
        <v>5.8</v>
      </c>
      <c r="E89">
        <v>61.6</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6B61-8DC2-4406-A9CD-B3CEA61CDEAA}">
  <dimension ref="A1:G91"/>
  <sheetViews>
    <sheetView topLeftCell="A4" workbookViewId="0">
      <selection activeCell="B7" sqref="B7"/>
    </sheetView>
  </sheetViews>
  <sheetFormatPr defaultRowHeight="13.2" x14ac:dyDescent="0.25"/>
  <cols>
    <col min="1" max="1" width="27" customWidth="1"/>
    <col min="2" max="2" width="12.88671875" customWidth="1"/>
    <col min="3" max="3" width="11.33203125" customWidth="1"/>
    <col min="4" max="4" width="12.44140625" customWidth="1"/>
    <col min="5" max="5" width="11.33203125" customWidth="1"/>
    <col min="6" max="6" width="12.33203125" customWidth="1"/>
    <col min="7" max="7" width="11.5546875" customWidth="1"/>
  </cols>
  <sheetData>
    <row r="1" spans="1:7" ht="15" x14ac:dyDescent="0.25">
      <c r="A1" s="285" t="s">
        <v>47</v>
      </c>
    </row>
    <row r="2" spans="1:7" ht="15" x14ac:dyDescent="0.25">
      <c r="A2" s="285" t="s">
        <v>48</v>
      </c>
    </row>
    <row r="3" spans="1:7" ht="15" x14ac:dyDescent="0.25">
      <c r="A3" s="285" t="s">
        <v>386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79.5</v>
      </c>
      <c r="D12">
        <v>4296.8999999999996</v>
      </c>
      <c r="E12">
        <v>4549.8</v>
      </c>
      <c r="F12">
        <v>383</v>
      </c>
      <c r="G12">
        <v>0</v>
      </c>
    </row>
    <row r="13" spans="1:7" ht="15" x14ac:dyDescent="0.25">
      <c r="A13" s="285" t="s">
        <v>253</v>
      </c>
      <c r="B13">
        <v>0</v>
      </c>
      <c r="C13">
        <v>0</v>
      </c>
      <c r="D13">
        <v>27.7</v>
      </c>
      <c r="E13">
        <v>0</v>
      </c>
      <c r="F13">
        <v>0</v>
      </c>
      <c r="G13">
        <v>0</v>
      </c>
    </row>
    <row r="14" spans="1:7" ht="15" x14ac:dyDescent="0.25">
      <c r="A14" s="285" t="s">
        <v>254</v>
      </c>
      <c r="B14">
        <v>0</v>
      </c>
      <c r="C14">
        <v>0</v>
      </c>
      <c r="D14">
        <v>140</v>
      </c>
      <c r="E14">
        <v>75.2</v>
      </c>
      <c r="F14">
        <v>0</v>
      </c>
      <c r="G14">
        <v>0</v>
      </c>
    </row>
    <row r="15" spans="1:7" ht="15" x14ac:dyDescent="0.25">
      <c r="A15" s="285" t="s">
        <v>68</v>
      </c>
      <c r="B15">
        <v>0</v>
      </c>
      <c r="C15">
        <v>0</v>
      </c>
      <c r="D15">
        <v>1034.4000000000001</v>
      </c>
      <c r="E15">
        <v>1187.2</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249.2</v>
      </c>
      <c r="E18">
        <v>313.2</v>
      </c>
      <c r="F18">
        <v>0</v>
      </c>
      <c r="G18">
        <v>0</v>
      </c>
    </row>
    <row r="19" spans="1:7" ht="15" x14ac:dyDescent="0.25">
      <c r="A19" s="285" t="s">
        <v>71</v>
      </c>
      <c r="B19">
        <v>0</v>
      </c>
      <c r="C19">
        <v>0</v>
      </c>
      <c r="D19">
        <v>1273.4000000000001</v>
      </c>
      <c r="E19">
        <v>1147.3</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20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374.6</v>
      </c>
      <c r="C31">
        <v>288</v>
      </c>
      <c r="D31">
        <v>1963.4</v>
      </c>
      <c r="E31">
        <v>2114</v>
      </c>
      <c r="F31">
        <v>189.9</v>
      </c>
      <c r="G31">
        <v>0</v>
      </c>
    </row>
    <row r="32" spans="1:7" ht="15" x14ac:dyDescent="0.25">
      <c r="A32" s="285" t="s">
        <v>66</v>
      </c>
    </row>
    <row r="33" spans="1:7" ht="15" x14ac:dyDescent="0.25">
      <c r="A33" s="285" t="s">
        <v>79</v>
      </c>
      <c r="B33">
        <v>60</v>
      </c>
      <c r="C33">
        <v>250.2</v>
      </c>
      <c r="D33">
        <v>1363</v>
      </c>
      <c r="E33">
        <v>1688</v>
      </c>
      <c r="F33">
        <v>290.8</v>
      </c>
      <c r="G33">
        <v>0</v>
      </c>
    </row>
    <row r="34" spans="1:7" ht="15" x14ac:dyDescent="0.25">
      <c r="A34" s="285" t="s">
        <v>66</v>
      </c>
    </row>
    <row r="35" spans="1:7" ht="15" x14ac:dyDescent="0.25">
      <c r="A35" s="285" t="s">
        <v>80</v>
      </c>
      <c r="B35">
        <v>711.1</v>
      </c>
      <c r="C35">
        <v>2913.2</v>
      </c>
      <c r="D35">
        <v>35074.199999999997</v>
      </c>
      <c r="E35">
        <v>13521.9</v>
      </c>
      <c r="F35">
        <v>4386</v>
      </c>
      <c r="G35">
        <v>0</v>
      </c>
    </row>
    <row r="36" spans="1:7" ht="15" x14ac:dyDescent="0.25">
      <c r="A36" s="285" t="s">
        <v>66</v>
      </c>
    </row>
    <row r="37" spans="1:7" ht="15" x14ac:dyDescent="0.25">
      <c r="A37" s="285" t="s">
        <v>81</v>
      </c>
      <c r="B37">
        <v>237.5</v>
      </c>
      <c r="C37">
        <v>498.5</v>
      </c>
      <c r="D37">
        <v>7731.1</v>
      </c>
      <c r="E37">
        <v>8523.2000000000007</v>
      </c>
      <c r="F37">
        <v>518.1</v>
      </c>
      <c r="G37">
        <v>0</v>
      </c>
    </row>
    <row r="38" spans="1:7" ht="15" x14ac:dyDescent="0.25">
      <c r="A38" s="285" t="s">
        <v>83</v>
      </c>
      <c r="B38">
        <v>0</v>
      </c>
      <c r="C38">
        <v>0.5</v>
      </c>
      <c r="D38">
        <v>828</v>
      </c>
      <c r="E38">
        <v>1566.2</v>
      </c>
      <c r="F38">
        <v>110</v>
      </c>
      <c r="G38">
        <v>0</v>
      </c>
    </row>
    <row r="39" spans="1:7" ht="15" x14ac:dyDescent="0.25">
      <c r="A39" s="285" t="s">
        <v>85</v>
      </c>
      <c r="B39">
        <v>0</v>
      </c>
      <c r="C39">
        <v>1</v>
      </c>
      <c r="D39">
        <v>3.5</v>
      </c>
      <c r="E39">
        <v>9.6999999999999993</v>
      </c>
      <c r="F39">
        <v>0</v>
      </c>
      <c r="G39">
        <v>0</v>
      </c>
    </row>
    <row r="40" spans="1:7" ht="15" x14ac:dyDescent="0.25">
      <c r="A40" s="285" t="s">
        <v>86</v>
      </c>
      <c r="B40">
        <v>0</v>
      </c>
      <c r="C40">
        <v>0</v>
      </c>
      <c r="D40">
        <v>0.5</v>
      </c>
      <c r="E40">
        <v>2.1</v>
      </c>
      <c r="F40">
        <v>0</v>
      </c>
      <c r="G40">
        <v>0</v>
      </c>
    </row>
    <row r="41" spans="1:7" ht="15" x14ac:dyDescent="0.25">
      <c r="A41" s="285" t="s">
        <v>87</v>
      </c>
      <c r="B41">
        <v>0.4</v>
      </c>
      <c r="C41">
        <v>1.1000000000000001</v>
      </c>
      <c r="D41">
        <v>1.3</v>
      </c>
      <c r="E41">
        <v>1.2</v>
      </c>
      <c r="F41">
        <v>66</v>
      </c>
      <c r="G41">
        <v>0</v>
      </c>
    </row>
    <row r="42" spans="1:7" ht="15" x14ac:dyDescent="0.25">
      <c r="A42" s="285" t="s">
        <v>88</v>
      </c>
      <c r="B42">
        <v>91.4</v>
      </c>
      <c r="C42">
        <v>208.7</v>
      </c>
      <c r="D42">
        <v>2258.6</v>
      </c>
      <c r="E42">
        <v>2071.6999999999998</v>
      </c>
      <c r="F42">
        <v>13.5</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32.1</v>
      </c>
      <c r="C45">
        <v>37.700000000000003</v>
      </c>
      <c r="D45">
        <v>625</v>
      </c>
      <c r="E45">
        <v>646.6</v>
      </c>
      <c r="F45">
        <v>0</v>
      </c>
      <c r="G45">
        <v>0</v>
      </c>
    </row>
    <row r="46" spans="1:7" ht="15" x14ac:dyDescent="0.25">
      <c r="A46" s="285" t="s">
        <v>92</v>
      </c>
      <c r="B46">
        <v>0</v>
      </c>
      <c r="C46">
        <v>0</v>
      </c>
      <c r="D46">
        <v>40.6</v>
      </c>
      <c r="E46">
        <v>69.8</v>
      </c>
      <c r="F46">
        <v>0</v>
      </c>
      <c r="G46">
        <v>0</v>
      </c>
    </row>
    <row r="47" spans="1:7" ht="15" x14ac:dyDescent="0.25">
      <c r="A47" s="285" t="s">
        <v>93</v>
      </c>
      <c r="B47">
        <v>41.1</v>
      </c>
      <c r="C47">
        <v>67.400000000000006</v>
      </c>
      <c r="D47">
        <v>445.8</v>
      </c>
      <c r="E47">
        <v>556.79999999999995</v>
      </c>
      <c r="F47">
        <v>13.9</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9.1999999999999993</v>
      </c>
      <c r="C50">
        <v>26.2</v>
      </c>
      <c r="D50">
        <v>82.9</v>
      </c>
      <c r="E50">
        <v>125.9</v>
      </c>
      <c r="F50">
        <v>2</v>
      </c>
      <c r="G50">
        <v>0</v>
      </c>
    </row>
    <row r="51" spans="1:7" ht="15" x14ac:dyDescent="0.25">
      <c r="A51" s="285" t="s">
        <v>98</v>
      </c>
      <c r="B51">
        <v>9.6</v>
      </c>
      <c r="C51" t="s">
        <v>84</v>
      </c>
      <c r="D51">
        <v>256.10000000000002</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12.7</v>
      </c>
      <c r="C54">
        <v>43.1</v>
      </c>
      <c r="D54">
        <v>1203.5</v>
      </c>
      <c r="E54">
        <v>1151.0999999999999</v>
      </c>
      <c r="F54">
        <v>1.3</v>
      </c>
      <c r="G54">
        <v>0</v>
      </c>
    </row>
    <row r="55" spans="1:7" ht="15" x14ac:dyDescent="0.25">
      <c r="A55" s="285" t="s">
        <v>101</v>
      </c>
      <c r="B55">
        <v>40.5</v>
      </c>
      <c r="C55">
        <v>37.799999999999997</v>
      </c>
      <c r="D55">
        <v>995.7</v>
      </c>
      <c r="E55">
        <v>806.3</v>
      </c>
      <c r="F55">
        <v>5.5</v>
      </c>
      <c r="G55">
        <v>0</v>
      </c>
    </row>
    <row r="56" spans="1:7" ht="15" x14ac:dyDescent="0.25">
      <c r="A56" s="285" t="s">
        <v>66</v>
      </c>
    </row>
    <row r="57" spans="1:7" ht="15" x14ac:dyDescent="0.25">
      <c r="A57" s="285" t="s">
        <v>102</v>
      </c>
      <c r="B57">
        <v>0.1</v>
      </c>
      <c r="C57">
        <v>334.4</v>
      </c>
      <c r="D57">
        <v>3180</v>
      </c>
      <c r="E57">
        <v>4060</v>
      </c>
      <c r="F57">
        <v>65</v>
      </c>
      <c r="G57">
        <v>0</v>
      </c>
    </row>
    <row r="58" spans="1:7" ht="15" x14ac:dyDescent="0.25">
      <c r="A58" s="285" t="s">
        <v>103</v>
      </c>
      <c r="B58">
        <v>0</v>
      </c>
      <c r="C58">
        <v>35</v>
      </c>
      <c r="D58">
        <v>108</v>
      </c>
      <c r="E58">
        <v>104.8</v>
      </c>
      <c r="F58">
        <v>0</v>
      </c>
      <c r="G58">
        <v>0</v>
      </c>
    </row>
    <row r="59" spans="1:7" ht="15" x14ac:dyDescent="0.25">
      <c r="A59" s="285" t="s">
        <v>104</v>
      </c>
      <c r="B59">
        <v>0</v>
      </c>
      <c r="C59">
        <v>239</v>
      </c>
      <c r="D59">
        <v>2777.4</v>
      </c>
      <c r="E59">
        <v>3568.1</v>
      </c>
      <c r="F59">
        <v>65</v>
      </c>
      <c r="G59">
        <v>0</v>
      </c>
    </row>
    <row r="60" spans="1:7" ht="15" x14ac:dyDescent="0.25">
      <c r="A60" s="285" t="s">
        <v>257</v>
      </c>
      <c r="B60">
        <v>0</v>
      </c>
      <c r="C60">
        <v>0</v>
      </c>
      <c r="D60">
        <v>0.5</v>
      </c>
      <c r="E60">
        <v>0</v>
      </c>
      <c r="F60">
        <v>0</v>
      </c>
      <c r="G60">
        <v>0</v>
      </c>
    </row>
    <row r="61" spans="1:7" ht="15" x14ac:dyDescent="0.25">
      <c r="A61" s="285" t="s">
        <v>105</v>
      </c>
      <c r="B61">
        <v>0</v>
      </c>
      <c r="C61">
        <v>0</v>
      </c>
      <c r="D61">
        <v>17.2</v>
      </c>
      <c r="E61">
        <v>68.7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60</v>
      </c>
      <c r="D65">
        <v>224</v>
      </c>
      <c r="E65">
        <v>318.3</v>
      </c>
      <c r="F65">
        <v>0</v>
      </c>
      <c r="G65">
        <v>0</v>
      </c>
    </row>
    <row r="66" spans="1:7" ht="15" x14ac:dyDescent="0.25">
      <c r="A66" s="285" t="s">
        <v>66</v>
      </c>
    </row>
    <row r="67" spans="1:7" ht="15" x14ac:dyDescent="0.25">
      <c r="A67" s="285" t="s">
        <v>108</v>
      </c>
      <c r="B67">
        <v>474</v>
      </c>
      <c r="C67">
        <v>587.9</v>
      </c>
      <c r="D67">
        <v>5684.1</v>
      </c>
      <c r="E67">
        <v>5504</v>
      </c>
      <c r="F67">
        <v>1158.8</v>
      </c>
      <c r="G67">
        <v>0</v>
      </c>
    </row>
    <row r="68" spans="1:7" ht="15" x14ac:dyDescent="0.25">
      <c r="A68" s="285" t="s">
        <v>109</v>
      </c>
      <c r="B68">
        <v>3.5</v>
      </c>
      <c r="C68">
        <v>4.8</v>
      </c>
      <c r="D68">
        <v>23.5</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31</v>
      </c>
      <c r="C70">
        <v>25.5</v>
      </c>
      <c r="D70">
        <v>255.7</v>
      </c>
      <c r="E70">
        <v>264.3</v>
      </c>
      <c r="F70">
        <v>44</v>
      </c>
      <c r="G70">
        <v>0</v>
      </c>
    </row>
    <row r="71" spans="1:7" ht="15" x14ac:dyDescent="0.25">
      <c r="A71" s="285" t="s">
        <v>112</v>
      </c>
      <c r="B71">
        <v>26.4</v>
      </c>
      <c r="C71">
        <v>12.8</v>
      </c>
      <c r="D71">
        <v>209.6</v>
      </c>
      <c r="E71">
        <v>94.1</v>
      </c>
      <c r="F71">
        <v>3.6</v>
      </c>
      <c r="G71">
        <v>0</v>
      </c>
    </row>
    <row r="72" spans="1:7" ht="15" x14ac:dyDescent="0.25">
      <c r="A72" s="285" t="s">
        <v>259</v>
      </c>
      <c r="B72">
        <v>0</v>
      </c>
      <c r="C72">
        <v>0</v>
      </c>
      <c r="D72">
        <v>9.8000000000000007</v>
      </c>
      <c r="E72">
        <v>7.6</v>
      </c>
      <c r="F72">
        <v>0</v>
      </c>
      <c r="G72">
        <v>0</v>
      </c>
    </row>
    <row r="73" spans="1:7" ht="15" x14ac:dyDescent="0.25">
      <c r="A73" s="285" t="s">
        <v>113</v>
      </c>
      <c r="B73">
        <v>17</v>
      </c>
      <c r="C73">
        <v>18</v>
      </c>
      <c r="D73">
        <v>424</v>
      </c>
      <c r="E73">
        <v>521</v>
      </c>
      <c r="F73">
        <v>15</v>
      </c>
      <c r="G73">
        <v>0</v>
      </c>
    </row>
    <row r="74" spans="1:7" ht="15" x14ac:dyDescent="0.25">
      <c r="A74" s="285" t="s">
        <v>114</v>
      </c>
      <c r="B74">
        <v>8</v>
      </c>
      <c r="C74">
        <v>14.4</v>
      </c>
      <c r="D74">
        <v>19.399999999999999</v>
      </c>
      <c r="E74">
        <v>4.0999999999999996</v>
      </c>
      <c r="F74">
        <v>0</v>
      </c>
      <c r="G74">
        <v>0</v>
      </c>
    </row>
    <row r="75" spans="1:7" ht="15" x14ac:dyDescent="0.25">
      <c r="A75" s="285" t="s">
        <v>115</v>
      </c>
      <c r="B75">
        <v>2.8</v>
      </c>
      <c r="C75">
        <v>4.5</v>
      </c>
      <c r="D75">
        <v>24.5</v>
      </c>
      <c r="E75">
        <v>23.1</v>
      </c>
      <c r="F75">
        <v>0</v>
      </c>
      <c r="G75">
        <v>0</v>
      </c>
    </row>
    <row r="76" spans="1:7" ht="15" x14ac:dyDescent="0.25">
      <c r="A76" s="285" t="s">
        <v>382</v>
      </c>
      <c r="B76">
        <v>0</v>
      </c>
      <c r="C76">
        <v>0</v>
      </c>
      <c r="D76">
        <v>0</v>
      </c>
      <c r="E76">
        <v>3</v>
      </c>
      <c r="F76">
        <v>0</v>
      </c>
      <c r="G76">
        <v>0</v>
      </c>
    </row>
    <row r="77" spans="1:7" ht="15" x14ac:dyDescent="0.25">
      <c r="A77" s="285" t="s">
        <v>116</v>
      </c>
      <c r="B77">
        <v>0.6</v>
      </c>
      <c r="C77">
        <v>5.7</v>
      </c>
      <c r="D77">
        <v>8.1</v>
      </c>
      <c r="E77">
        <v>7.9</v>
      </c>
      <c r="F77">
        <v>0</v>
      </c>
      <c r="G77">
        <v>0</v>
      </c>
    </row>
    <row r="78" spans="1:7" ht="15" x14ac:dyDescent="0.25">
      <c r="A78" s="285" t="s">
        <v>117</v>
      </c>
      <c r="B78">
        <v>363.3</v>
      </c>
      <c r="C78">
        <v>495.9</v>
      </c>
      <c r="D78">
        <v>4439.7</v>
      </c>
      <c r="E78">
        <v>4235</v>
      </c>
      <c r="F78">
        <v>1083.5999999999999</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5.6</v>
      </c>
      <c r="G80">
        <v>0</v>
      </c>
    </row>
    <row r="81" spans="1:7" ht="15" x14ac:dyDescent="0.25">
      <c r="A81" s="285" t="s">
        <v>119</v>
      </c>
      <c r="B81">
        <v>0</v>
      </c>
      <c r="C81">
        <v>0</v>
      </c>
      <c r="D81">
        <v>163.30000000000001</v>
      </c>
      <c r="E81">
        <v>263.60000000000002</v>
      </c>
      <c r="F81">
        <v>7</v>
      </c>
      <c r="G81">
        <v>0</v>
      </c>
    </row>
    <row r="82" spans="1:7" ht="15" x14ac:dyDescent="0.25">
      <c r="A82" s="285" t="s">
        <v>120</v>
      </c>
      <c r="B82">
        <v>0</v>
      </c>
      <c r="C82">
        <v>0</v>
      </c>
      <c r="D82">
        <v>0</v>
      </c>
      <c r="E82" t="s">
        <v>84</v>
      </c>
      <c r="F82">
        <v>0</v>
      </c>
      <c r="G82">
        <v>0</v>
      </c>
    </row>
    <row r="83" spans="1:7" ht="15" x14ac:dyDescent="0.25">
      <c r="A83" s="285" t="s">
        <v>121</v>
      </c>
      <c r="B83">
        <v>10.3</v>
      </c>
      <c r="C83">
        <v>0</v>
      </c>
      <c r="D83">
        <v>46.4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1857.2</v>
      </c>
      <c r="C85">
        <v>4951.7</v>
      </c>
      <c r="D85">
        <v>59315.7</v>
      </c>
      <c r="E85">
        <v>39960.9</v>
      </c>
      <c r="F85">
        <v>6991.5</v>
      </c>
      <c r="G85">
        <v>0</v>
      </c>
    </row>
    <row r="86" spans="1:7" ht="15" x14ac:dyDescent="0.25">
      <c r="A86" s="285" t="s">
        <v>123</v>
      </c>
      <c r="B86">
        <v>747.3</v>
      </c>
      <c r="C86">
        <v>2028.1</v>
      </c>
      <c r="D86">
        <v>0</v>
      </c>
      <c r="E86" t="s">
        <v>84</v>
      </c>
      <c r="F86">
        <v>3611</v>
      </c>
      <c r="G86">
        <v>0</v>
      </c>
    </row>
    <row r="87" spans="1:7" ht="15" x14ac:dyDescent="0.25">
      <c r="A87" s="285" t="s">
        <v>62</v>
      </c>
      <c r="B87" t="s">
        <v>63</v>
      </c>
      <c r="C87" t="s">
        <v>64</v>
      </c>
      <c r="D87" t="s">
        <v>63</v>
      </c>
      <c r="E87" t="s">
        <v>63</v>
      </c>
      <c r="F87" t="s">
        <v>63</v>
      </c>
      <c r="G87" t="s">
        <v>65</v>
      </c>
    </row>
    <row r="88" spans="1:7" ht="15" x14ac:dyDescent="0.25">
      <c r="A88" s="285" t="s">
        <v>124</v>
      </c>
      <c r="B88">
        <v>2604.5</v>
      </c>
      <c r="C88">
        <v>6979.8</v>
      </c>
      <c r="D88">
        <v>59315.7</v>
      </c>
      <c r="E88">
        <v>39960.9</v>
      </c>
      <c r="F88">
        <v>10602.5</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52C7-55AC-4140-9D5F-54FE7A7925DB}">
  <dimension ref="A1:G91"/>
  <sheetViews>
    <sheetView topLeftCell="A4" workbookViewId="0">
      <selection activeCell="F88" sqref="F88"/>
    </sheetView>
  </sheetViews>
  <sheetFormatPr defaultRowHeight="13.2" x14ac:dyDescent="0.25"/>
  <cols>
    <col min="1" max="1" width="26.88671875" customWidth="1"/>
    <col min="2" max="2" width="11.6640625" customWidth="1"/>
    <col min="3" max="3" width="8.88671875" customWidth="1"/>
    <col min="4" max="4" width="12.5546875" customWidth="1"/>
    <col min="5" max="5" width="10.88671875" customWidth="1"/>
    <col min="6" max="6" width="13.5546875" customWidth="1"/>
  </cols>
  <sheetData>
    <row r="1" spans="1:7" ht="15" x14ac:dyDescent="0.25">
      <c r="A1" s="285" t="s">
        <v>47</v>
      </c>
    </row>
    <row r="2" spans="1:7" ht="15" x14ac:dyDescent="0.25">
      <c r="A2" s="285" t="s">
        <v>48</v>
      </c>
    </row>
    <row r="3" spans="1:7" ht="15" x14ac:dyDescent="0.25">
      <c r="A3" s="285" t="s">
        <v>387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119.5</v>
      </c>
      <c r="D12">
        <v>4296.8999999999996</v>
      </c>
      <c r="E12">
        <v>4262</v>
      </c>
      <c r="F12">
        <v>383</v>
      </c>
      <c r="G12">
        <v>0</v>
      </c>
    </row>
    <row r="13" spans="1:7" ht="15" x14ac:dyDescent="0.25">
      <c r="A13" s="285" t="s">
        <v>253</v>
      </c>
      <c r="B13">
        <v>0</v>
      </c>
      <c r="C13">
        <v>0</v>
      </c>
      <c r="D13">
        <v>27.7</v>
      </c>
      <c r="E13">
        <v>0</v>
      </c>
      <c r="F13">
        <v>0</v>
      </c>
      <c r="G13">
        <v>0</v>
      </c>
    </row>
    <row r="14" spans="1:7" ht="15" x14ac:dyDescent="0.25">
      <c r="A14" s="285" t="s">
        <v>254</v>
      </c>
      <c r="B14">
        <v>0</v>
      </c>
      <c r="C14">
        <v>0</v>
      </c>
      <c r="D14">
        <v>140</v>
      </c>
      <c r="E14">
        <v>75.2</v>
      </c>
      <c r="F14">
        <v>0</v>
      </c>
      <c r="G14">
        <v>0</v>
      </c>
    </row>
    <row r="15" spans="1:7" ht="15" x14ac:dyDescent="0.25">
      <c r="A15" s="285" t="s">
        <v>68</v>
      </c>
      <c r="B15">
        <v>0</v>
      </c>
      <c r="C15">
        <v>0</v>
      </c>
      <c r="D15">
        <v>1034.4000000000001</v>
      </c>
      <c r="E15">
        <v>1004.2</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249.2</v>
      </c>
      <c r="E18">
        <v>265.89999999999998</v>
      </c>
      <c r="F18">
        <v>0</v>
      </c>
      <c r="G18">
        <v>0</v>
      </c>
    </row>
    <row r="19" spans="1:7" ht="15" x14ac:dyDescent="0.25">
      <c r="A19" s="285" t="s">
        <v>71</v>
      </c>
      <c r="B19">
        <v>0</v>
      </c>
      <c r="C19">
        <v>60</v>
      </c>
      <c r="D19">
        <v>1273.4000000000001</v>
      </c>
      <c r="E19">
        <v>1089.8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405.1</v>
      </c>
      <c r="C31">
        <v>292</v>
      </c>
      <c r="D31">
        <v>1931.2</v>
      </c>
      <c r="E31">
        <v>2110.3000000000002</v>
      </c>
      <c r="F31">
        <v>169.9</v>
      </c>
      <c r="G31">
        <v>0</v>
      </c>
    </row>
    <row r="32" spans="1:7" ht="15" x14ac:dyDescent="0.25">
      <c r="A32" s="285" t="s">
        <v>66</v>
      </c>
    </row>
    <row r="33" spans="1:7" ht="15" x14ac:dyDescent="0.25">
      <c r="A33" s="285" t="s">
        <v>79</v>
      </c>
      <c r="B33">
        <v>57.3</v>
      </c>
      <c r="C33">
        <v>238.9</v>
      </c>
      <c r="D33">
        <v>1360.3</v>
      </c>
      <c r="E33">
        <v>1683.4</v>
      </c>
      <c r="F33">
        <v>275.8</v>
      </c>
      <c r="G33">
        <v>0</v>
      </c>
    </row>
    <row r="34" spans="1:7" ht="15" x14ac:dyDescent="0.25">
      <c r="A34" s="285" t="s">
        <v>66</v>
      </c>
    </row>
    <row r="35" spans="1:7" ht="15" x14ac:dyDescent="0.25">
      <c r="A35" s="285" t="s">
        <v>80</v>
      </c>
      <c r="B35">
        <v>780.6</v>
      </c>
      <c r="C35">
        <v>2984.8</v>
      </c>
      <c r="D35">
        <v>35045.699999999997</v>
      </c>
      <c r="E35">
        <v>13391.6</v>
      </c>
      <c r="F35">
        <v>4257</v>
      </c>
      <c r="G35">
        <v>0</v>
      </c>
    </row>
    <row r="36" spans="1:7" ht="15" x14ac:dyDescent="0.25">
      <c r="A36" s="285" t="s">
        <v>66</v>
      </c>
    </row>
    <row r="37" spans="1:7" ht="15" x14ac:dyDescent="0.25">
      <c r="A37" s="285" t="s">
        <v>81</v>
      </c>
      <c r="B37">
        <v>247.3</v>
      </c>
      <c r="C37">
        <v>583.29999999999995</v>
      </c>
      <c r="D37">
        <v>7648.1</v>
      </c>
      <c r="E37">
        <v>8305.2999999999993</v>
      </c>
      <c r="F37">
        <v>515</v>
      </c>
      <c r="G37">
        <v>0</v>
      </c>
    </row>
    <row r="38" spans="1:7" ht="15" x14ac:dyDescent="0.25">
      <c r="A38" s="285" t="s">
        <v>83</v>
      </c>
      <c r="B38">
        <v>0</v>
      </c>
      <c r="C38">
        <v>59.5</v>
      </c>
      <c r="D38">
        <v>828</v>
      </c>
      <c r="E38">
        <v>1452.6</v>
      </c>
      <c r="F38">
        <v>110</v>
      </c>
      <c r="G38">
        <v>0</v>
      </c>
    </row>
    <row r="39" spans="1:7" ht="15" x14ac:dyDescent="0.25">
      <c r="A39" s="285" t="s">
        <v>85</v>
      </c>
      <c r="B39">
        <v>0</v>
      </c>
      <c r="C39">
        <v>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1.2</v>
      </c>
      <c r="D41">
        <v>1.3</v>
      </c>
      <c r="E41">
        <v>1.1000000000000001</v>
      </c>
      <c r="F41">
        <v>66</v>
      </c>
      <c r="G41">
        <v>0</v>
      </c>
    </row>
    <row r="42" spans="1:7" ht="15" x14ac:dyDescent="0.25">
      <c r="A42" s="285" t="s">
        <v>88</v>
      </c>
      <c r="B42">
        <v>101.4</v>
      </c>
      <c r="C42">
        <v>225.4</v>
      </c>
      <c r="D42">
        <v>2219.9</v>
      </c>
      <c r="E42">
        <v>1987.5</v>
      </c>
      <c r="F42">
        <v>13.5</v>
      </c>
      <c r="G42">
        <v>0</v>
      </c>
    </row>
    <row r="43" spans="1:7" ht="15" x14ac:dyDescent="0.25">
      <c r="A43" s="285" t="s">
        <v>90</v>
      </c>
      <c r="B43">
        <v>0</v>
      </c>
      <c r="C43">
        <v>0</v>
      </c>
      <c r="D43">
        <v>45.3</v>
      </c>
      <c r="E43">
        <v>131.1</v>
      </c>
      <c r="F43">
        <v>0</v>
      </c>
      <c r="G43">
        <v>0</v>
      </c>
    </row>
    <row r="44" spans="1:7" ht="15" x14ac:dyDescent="0.25">
      <c r="A44" s="285" t="s">
        <v>178</v>
      </c>
      <c r="B44">
        <v>0</v>
      </c>
      <c r="C44">
        <v>0</v>
      </c>
      <c r="D44">
        <v>0</v>
      </c>
      <c r="E44">
        <v>1</v>
      </c>
      <c r="F44">
        <v>0</v>
      </c>
      <c r="G44">
        <v>0</v>
      </c>
    </row>
    <row r="45" spans="1:7" ht="15" x14ac:dyDescent="0.25">
      <c r="A45" s="285" t="s">
        <v>91</v>
      </c>
      <c r="B45">
        <v>33</v>
      </c>
      <c r="C45">
        <v>37.700000000000003</v>
      </c>
      <c r="D45">
        <v>624.4</v>
      </c>
      <c r="E45">
        <v>646.6</v>
      </c>
      <c r="F45">
        <v>0</v>
      </c>
      <c r="G45">
        <v>0</v>
      </c>
    </row>
    <row r="46" spans="1:7" ht="15" x14ac:dyDescent="0.25">
      <c r="A46" s="285" t="s">
        <v>92</v>
      </c>
      <c r="B46">
        <v>0</v>
      </c>
      <c r="C46">
        <v>0</v>
      </c>
      <c r="D46">
        <v>40.6</v>
      </c>
      <c r="E46">
        <v>69.8</v>
      </c>
      <c r="F46">
        <v>0</v>
      </c>
      <c r="G46">
        <v>0</v>
      </c>
    </row>
    <row r="47" spans="1:7" ht="15" x14ac:dyDescent="0.25">
      <c r="A47" s="285" t="s">
        <v>93</v>
      </c>
      <c r="B47">
        <v>36</v>
      </c>
      <c r="C47">
        <v>71.8</v>
      </c>
      <c r="D47">
        <v>444.2</v>
      </c>
      <c r="E47">
        <v>551.20000000000005</v>
      </c>
      <c r="F47">
        <v>13.5</v>
      </c>
      <c r="G47">
        <v>0</v>
      </c>
    </row>
    <row r="48" spans="1:7" ht="15" x14ac:dyDescent="0.25">
      <c r="A48" s="285" t="s">
        <v>94</v>
      </c>
      <c r="B48">
        <v>0</v>
      </c>
      <c r="C48">
        <v>5</v>
      </c>
      <c r="D48">
        <v>36.299999999999997</v>
      </c>
      <c r="E48">
        <v>100.5</v>
      </c>
      <c r="F48">
        <v>0</v>
      </c>
      <c r="G48">
        <v>0</v>
      </c>
    </row>
    <row r="49" spans="1:7" ht="15" x14ac:dyDescent="0.25">
      <c r="A49" s="285" t="s">
        <v>95</v>
      </c>
      <c r="B49">
        <v>0</v>
      </c>
      <c r="C49">
        <v>70</v>
      </c>
      <c r="D49">
        <v>887.3</v>
      </c>
      <c r="E49">
        <v>993.6</v>
      </c>
      <c r="F49">
        <v>306</v>
      </c>
      <c r="G49">
        <v>0</v>
      </c>
    </row>
    <row r="50" spans="1:7" ht="15" x14ac:dyDescent="0.25">
      <c r="A50" s="285" t="s">
        <v>96</v>
      </c>
      <c r="B50">
        <v>10.3</v>
      </c>
      <c r="C50">
        <v>26.6</v>
      </c>
      <c r="D50">
        <v>82.3</v>
      </c>
      <c r="E50">
        <v>124.4</v>
      </c>
      <c r="F50">
        <v>0.7</v>
      </c>
      <c r="G50">
        <v>0</v>
      </c>
    </row>
    <row r="51" spans="1:7" ht="15" x14ac:dyDescent="0.25">
      <c r="A51" s="285" t="s">
        <v>98</v>
      </c>
      <c r="B51">
        <v>9.6</v>
      </c>
      <c r="C51" t="s">
        <v>84</v>
      </c>
      <c r="D51">
        <v>256.10000000000002</v>
      </c>
      <c r="E51">
        <v>286.3</v>
      </c>
      <c r="F51">
        <v>0</v>
      </c>
      <c r="G51">
        <v>0</v>
      </c>
    </row>
    <row r="52" spans="1:7" ht="15" x14ac:dyDescent="0.25">
      <c r="A52" s="285" t="s">
        <v>169</v>
      </c>
      <c r="B52">
        <v>0</v>
      </c>
      <c r="C52">
        <v>0</v>
      </c>
      <c r="D52">
        <v>0.7</v>
      </c>
      <c r="E52">
        <v>0</v>
      </c>
      <c r="F52">
        <v>0</v>
      </c>
      <c r="G52">
        <v>0</v>
      </c>
    </row>
    <row r="53" spans="1:7" ht="15" x14ac:dyDescent="0.25">
      <c r="A53" s="285" t="s">
        <v>99</v>
      </c>
      <c r="B53">
        <v>0.6</v>
      </c>
      <c r="C53" t="s">
        <v>84</v>
      </c>
      <c r="D53">
        <v>20</v>
      </c>
      <c r="E53">
        <v>3.5</v>
      </c>
      <c r="F53">
        <v>0</v>
      </c>
      <c r="G53">
        <v>0</v>
      </c>
    </row>
    <row r="54" spans="1:7" ht="15" x14ac:dyDescent="0.25">
      <c r="A54" s="285" t="s">
        <v>100</v>
      </c>
      <c r="B54">
        <v>13.2</v>
      </c>
      <c r="C54">
        <v>47.9</v>
      </c>
      <c r="D54">
        <v>1202</v>
      </c>
      <c r="E54">
        <v>1143.5</v>
      </c>
      <c r="F54">
        <v>0.3</v>
      </c>
      <c r="G54">
        <v>0</v>
      </c>
    </row>
    <row r="55" spans="1:7" ht="15" x14ac:dyDescent="0.25">
      <c r="A55" s="285" t="s">
        <v>101</v>
      </c>
      <c r="B55">
        <v>42.8</v>
      </c>
      <c r="C55">
        <v>37.200000000000003</v>
      </c>
      <c r="D55">
        <v>956.2</v>
      </c>
      <c r="E55">
        <v>801.5</v>
      </c>
      <c r="F55">
        <v>5</v>
      </c>
      <c r="G55">
        <v>0</v>
      </c>
    </row>
    <row r="56" spans="1:7" ht="15" x14ac:dyDescent="0.25">
      <c r="A56" s="285" t="s">
        <v>66</v>
      </c>
    </row>
    <row r="57" spans="1:7" ht="15" x14ac:dyDescent="0.25">
      <c r="A57" s="285" t="s">
        <v>102</v>
      </c>
      <c r="B57">
        <v>0.1</v>
      </c>
      <c r="C57">
        <v>349.4</v>
      </c>
      <c r="D57">
        <v>3180</v>
      </c>
      <c r="E57">
        <v>3978.6</v>
      </c>
      <c r="F57">
        <v>0</v>
      </c>
      <c r="G57">
        <v>0</v>
      </c>
    </row>
    <row r="58" spans="1:7" ht="15" x14ac:dyDescent="0.25">
      <c r="A58" s="285" t="s">
        <v>103</v>
      </c>
      <c r="B58">
        <v>0</v>
      </c>
      <c r="C58">
        <v>35</v>
      </c>
      <c r="D58">
        <v>108</v>
      </c>
      <c r="E58">
        <v>104.8</v>
      </c>
      <c r="F58">
        <v>0</v>
      </c>
      <c r="G58">
        <v>0</v>
      </c>
    </row>
    <row r="59" spans="1:7" ht="15" x14ac:dyDescent="0.25">
      <c r="A59" s="285" t="s">
        <v>104</v>
      </c>
      <c r="B59">
        <v>0</v>
      </c>
      <c r="C59">
        <v>254</v>
      </c>
      <c r="D59">
        <v>2777.4</v>
      </c>
      <c r="E59">
        <v>3499.8</v>
      </c>
      <c r="F59">
        <v>0</v>
      </c>
      <c r="G59">
        <v>0</v>
      </c>
    </row>
    <row r="60" spans="1:7" ht="15" x14ac:dyDescent="0.25">
      <c r="A60" s="285" t="s">
        <v>257</v>
      </c>
      <c r="B60">
        <v>0</v>
      </c>
      <c r="C60">
        <v>0</v>
      </c>
      <c r="D60">
        <v>0.5</v>
      </c>
      <c r="E60">
        <v>0</v>
      </c>
      <c r="F60">
        <v>0</v>
      </c>
      <c r="G60">
        <v>0</v>
      </c>
    </row>
    <row r="61" spans="1:7" ht="15" x14ac:dyDescent="0.25">
      <c r="A61" s="285" t="s">
        <v>105</v>
      </c>
      <c r="B61">
        <v>0</v>
      </c>
      <c r="C61">
        <v>0</v>
      </c>
      <c r="D61">
        <v>17.2</v>
      </c>
      <c r="E61">
        <v>55.7</v>
      </c>
      <c r="F61">
        <v>0</v>
      </c>
      <c r="G61">
        <v>0</v>
      </c>
    </row>
    <row r="62" spans="1:7" ht="15" x14ac:dyDescent="0.25">
      <c r="A62" s="285" t="s">
        <v>381</v>
      </c>
      <c r="B62">
        <v>0</v>
      </c>
      <c r="C62">
        <v>0</v>
      </c>
      <c r="D62">
        <v>0</v>
      </c>
      <c r="E62">
        <v>0.1</v>
      </c>
      <c r="F62">
        <v>0</v>
      </c>
      <c r="G62">
        <v>0</v>
      </c>
    </row>
    <row r="63" spans="1:7" ht="15" x14ac:dyDescent="0.25">
      <c r="A63" s="285" t="s">
        <v>258</v>
      </c>
      <c r="B63">
        <v>0.1</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60</v>
      </c>
      <c r="D65">
        <v>224</v>
      </c>
      <c r="E65">
        <v>318.3</v>
      </c>
      <c r="F65">
        <v>0</v>
      </c>
      <c r="G65">
        <v>0</v>
      </c>
    </row>
    <row r="66" spans="1:7" ht="15" x14ac:dyDescent="0.25">
      <c r="A66" s="285" t="s">
        <v>66</v>
      </c>
    </row>
    <row r="67" spans="1:7" ht="15" x14ac:dyDescent="0.25">
      <c r="A67" s="285" t="s">
        <v>108</v>
      </c>
      <c r="B67">
        <v>520.1</v>
      </c>
      <c r="C67">
        <v>664.6</v>
      </c>
      <c r="D67">
        <v>5614.9</v>
      </c>
      <c r="E67">
        <v>5415.5</v>
      </c>
      <c r="F67">
        <v>1108.0999999999999</v>
      </c>
      <c r="G67">
        <v>0</v>
      </c>
    </row>
    <row r="68" spans="1:7" ht="15" x14ac:dyDescent="0.25">
      <c r="A68" s="285" t="s">
        <v>109</v>
      </c>
      <c r="B68">
        <v>3.5</v>
      </c>
      <c r="C68">
        <v>4.8</v>
      </c>
      <c r="D68">
        <v>19.899999999999999</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31</v>
      </c>
      <c r="C70">
        <v>24.5</v>
      </c>
      <c r="D70">
        <v>255.7</v>
      </c>
      <c r="E70">
        <v>264.3</v>
      </c>
      <c r="F70">
        <v>44</v>
      </c>
      <c r="G70">
        <v>0</v>
      </c>
    </row>
    <row r="71" spans="1:7" ht="15" x14ac:dyDescent="0.25">
      <c r="A71" s="285" t="s">
        <v>112</v>
      </c>
      <c r="B71">
        <v>24.1</v>
      </c>
      <c r="C71">
        <v>10.4</v>
      </c>
      <c r="D71">
        <v>208.5</v>
      </c>
      <c r="E71">
        <v>93</v>
      </c>
      <c r="F71">
        <v>3.6</v>
      </c>
      <c r="G71">
        <v>0</v>
      </c>
    </row>
    <row r="72" spans="1:7" ht="15" x14ac:dyDescent="0.25">
      <c r="A72" s="285" t="s">
        <v>259</v>
      </c>
      <c r="B72">
        <v>0</v>
      </c>
      <c r="C72">
        <v>0</v>
      </c>
      <c r="D72">
        <v>9.8000000000000007</v>
      </c>
      <c r="E72">
        <v>7.6</v>
      </c>
      <c r="F72">
        <v>0</v>
      </c>
      <c r="G72">
        <v>0</v>
      </c>
    </row>
    <row r="73" spans="1:7" ht="15" x14ac:dyDescent="0.25">
      <c r="A73" s="285" t="s">
        <v>113</v>
      </c>
      <c r="B73">
        <v>10</v>
      </c>
      <c r="C73">
        <v>22</v>
      </c>
      <c r="D73">
        <v>424</v>
      </c>
      <c r="E73">
        <v>511.2</v>
      </c>
      <c r="F73">
        <v>15</v>
      </c>
      <c r="G73">
        <v>0</v>
      </c>
    </row>
    <row r="74" spans="1:7" ht="15" x14ac:dyDescent="0.25">
      <c r="A74" s="285" t="s">
        <v>114</v>
      </c>
      <c r="B74">
        <v>8</v>
      </c>
      <c r="C74">
        <v>14.4</v>
      </c>
      <c r="D74">
        <v>19.399999999999999</v>
      </c>
      <c r="E74">
        <v>4.0999999999999996</v>
      </c>
      <c r="F74">
        <v>0</v>
      </c>
      <c r="G74">
        <v>0</v>
      </c>
    </row>
    <row r="75" spans="1:7" ht="15" x14ac:dyDescent="0.25">
      <c r="A75" s="285" t="s">
        <v>115</v>
      </c>
      <c r="B75">
        <v>2.8</v>
      </c>
      <c r="C75">
        <v>4.5</v>
      </c>
      <c r="D75">
        <v>24.5</v>
      </c>
      <c r="E75">
        <v>23.1</v>
      </c>
      <c r="F75">
        <v>0</v>
      </c>
      <c r="G75">
        <v>0</v>
      </c>
    </row>
    <row r="76" spans="1:7" ht="15" x14ac:dyDescent="0.25">
      <c r="A76" s="285" t="s">
        <v>382</v>
      </c>
      <c r="B76">
        <v>0</v>
      </c>
      <c r="C76">
        <v>0</v>
      </c>
      <c r="D76">
        <v>0</v>
      </c>
      <c r="E76">
        <v>3</v>
      </c>
      <c r="F76">
        <v>0</v>
      </c>
      <c r="G76">
        <v>0</v>
      </c>
    </row>
    <row r="77" spans="1:7" ht="15" x14ac:dyDescent="0.25">
      <c r="A77" s="285" t="s">
        <v>116</v>
      </c>
      <c r="B77">
        <v>0.6</v>
      </c>
      <c r="C77">
        <v>5.7</v>
      </c>
      <c r="D77">
        <v>8.1</v>
      </c>
      <c r="E77">
        <v>7.9</v>
      </c>
      <c r="F77">
        <v>0</v>
      </c>
      <c r="G77">
        <v>0</v>
      </c>
    </row>
    <row r="78" spans="1:7" ht="15" x14ac:dyDescent="0.25">
      <c r="A78" s="285" t="s">
        <v>117</v>
      </c>
      <c r="B78">
        <v>428.7</v>
      </c>
      <c r="C78">
        <v>572</v>
      </c>
      <c r="D78">
        <v>4375</v>
      </c>
      <c r="E78">
        <v>4157.3999999999996</v>
      </c>
      <c r="F78">
        <v>1039.9000000000001</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5.6</v>
      </c>
      <c r="G80">
        <v>0</v>
      </c>
    </row>
    <row r="81" spans="1:7" ht="15" x14ac:dyDescent="0.25">
      <c r="A81" s="285" t="s">
        <v>119</v>
      </c>
      <c r="B81">
        <v>0</v>
      </c>
      <c r="C81">
        <v>0</v>
      </c>
      <c r="D81">
        <v>163.30000000000001</v>
      </c>
      <c r="E81">
        <v>263.60000000000002</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46.4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2010.4</v>
      </c>
      <c r="C85">
        <v>5232.3999999999996</v>
      </c>
      <c r="D85">
        <v>59100</v>
      </c>
      <c r="E85">
        <v>39146.699999999997</v>
      </c>
      <c r="F85">
        <v>6708.7</v>
      </c>
      <c r="G85">
        <v>0</v>
      </c>
    </row>
    <row r="86" spans="1:7" ht="15" x14ac:dyDescent="0.25">
      <c r="A86" s="285" t="s">
        <v>123</v>
      </c>
      <c r="B86">
        <v>798.3</v>
      </c>
      <c r="C86">
        <v>2216.3000000000002</v>
      </c>
      <c r="D86">
        <v>0</v>
      </c>
      <c r="E86" t="s">
        <v>84</v>
      </c>
      <c r="F86">
        <v>3469</v>
      </c>
      <c r="G86">
        <v>0</v>
      </c>
    </row>
    <row r="87" spans="1:7" ht="15" x14ac:dyDescent="0.25">
      <c r="A87" s="285" t="s">
        <v>62</v>
      </c>
      <c r="B87" t="s">
        <v>63</v>
      </c>
      <c r="C87" t="s">
        <v>64</v>
      </c>
      <c r="D87" t="s">
        <v>63</v>
      </c>
      <c r="E87" t="s">
        <v>63</v>
      </c>
      <c r="F87" t="s">
        <v>63</v>
      </c>
      <c r="G87" t="s">
        <v>65</v>
      </c>
    </row>
    <row r="88" spans="1:7" ht="15" x14ac:dyDescent="0.25">
      <c r="A88" s="285" t="s">
        <v>124</v>
      </c>
      <c r="B88">
        <v>2808.7</v>
      </c>
      <c r="C88">
        <v>7448.7</v>
      </c>
      <c r="D88">
        <v>59100</v>
      </c>
      <c r="E88">
        <v>39146.699999999997</v>
      </c>
      <c r="F88">
        <v>10177.700000000001</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50</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AAA4-57A4-4D40-ADA7-21826C521C0F}">
  <dimension ref="A1:G91"/>
  <sheetViews>
    <sheetView topLeftCell="A7" workbookViewId="0">
      <selection activeCell="B7" sqref="B7"/>
    </sheetView>
  </sheetViews>
  <sheetFormatPr defaultRowHeight="13.2" x14ac:dyDescent="0.25"/>
  <cols>
    <col min="1" max="1" width="25.6640625" customWidth="1"/>
    <col min="3" max="3" width="14" customWidth="1"/>
    <col min="5" max="5" width="14.44140625" customWidth="1"/>
    <col min="6" max="6" width="19.33203125" customWidth="1"/>
  </cols>
  <sheetData>
    <row r="1" spans="1:7" ht="15" x14ac:dyDescent="0.25">
      <c r="A1" s="285" t="s">
        <v>47</v>
      </c>
    </row>
    <row r="2" spans="1:7" ht="15" x14ac:dyDescent="0.25">
      <c r="A2" s="285" t="s">
        <v>48</v>
      </c>
    </row>
    <row r="3" spans="1:7" ht="15" x14ac:dyDescent="0.25">
      <c r="A3" s="285" t="s">
        <v>388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59.5</v>
      </c>
      <c r="D12">
        <v>4296.8</v>
      </c>
      <c r="E12">
        <v>4109.7</v>
      </c>
      <c r="F12">
        <v>383</v>
      </c>
      <c r="G12">
        <v>0</v>
      </c>
    </row>
    <row r="13" spans="1:7" ht="15" x14ac:dyDescent="0.25">
      <c r="A13" s="285" t="s">
        <v>253</v>
      </c>
      <c r="B13">
        <v>0</v>
      </c>
      <c r="C13">
        <v>0</v>
      </c>
      <c r="D13">
        <v>27.7</v>
      </c>
      <c r="E13">
        <v>0</v>
      </c>
      <c r="F13">
        <v>0</v>
      </c>
      <c r="G13">
        <v>0</v>
      </c>
    </row>
    <row r="14" spans="1:7" ht="15" x14ac:dyDescent="0.25">
      <c r="A14" s="285" t="s">
        <v>254</v>
      </c>
      <c r="B14">
        <v>0</v>
      </c>
      <c r="C14">
        <v>0</v>
      </c>
      <c r="D14">
        <v>140</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265.89999999999998</v>
      </c>
      <c r="F18">
        <v>0</v>
      </c>
      <c r="G18">
        <v>0</v>
      </c>
    </row>
    <row r="19" spans="1:7" ht="15" x14ac:dyDescent="0.25">
      <c r="A19" s="285" t="s">
        <v>71</v>
      </c>
      <c r="B19">
        <v>0</v>
      </c>
      <c r="C19">
        <v>0</v>
      </c>
      <c r="D19">
        <v>1273.4000000000001</v>
      </c>
      <c r="E19">
        <v>1089.8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500.6</v>
      </c>
      <c r="C31">
        <v>310.2</v>
      </c>
      <c r="D31">
        <v>1910.6</v>
      </c>
      <c r="E31">
        <v>2087.1</v>
      </c>
      <c r="F31">
        <v>169.9</v>
      </c>
      <c r="G31">
        <v>0</v>
      </c>
    </row>
    <row r="32" spans="1:7" ht="15" x14ac:dyDescent="0.25">
      <c r="A32" s="285" t="s">
        <v>66</v>
      </c>
    </row>
    <row r="33" spans="1:7" ht="15" x14ac:dyDescent="0.25">
      <c r="A33" s="285" t="s">
        <v>79</v>
      </c>
      <c r="B33">
        <v>46</v>
      </c>
      <c r="C33">
        <v>232.5</v>
      </c>
      <c r="D33">
        <v>1358.8</v>
      </c>
      <c r="E33">
        <v>1674.3</v>
      </c>
      <c r="F33">
        <v>254.3</v>
      </c>
      <c r="G33">
        <v>0</v>
      </c>
    </row>
    <row r="34" spans="1:7" ht="15" x14ac:dyDescent="0.25">
      <c r="A34" s="285" t="s">
        <v>66</v>
      </c>
    </row>
    <row r="35" spans="1:7" ht="15" x14ac:dyDescent="0.25">
      <c r="A35" s="285" t="s">
        <v>80</v>
      </c>
      <c r="B35">
        <v>781.3</v>
      </c>
      <c r="C35">
        <v>3184.8</v>
      </c>
      <c r="D35">
        <v>35045</v>
      </c>
      <c r="E35">
        <v>13256</v>
      </c>
      <c r="F35">
        <v>4136</v>
      </c>
      <c r="G35">
        <v>0</v>
      </c>
    </row>
    <row r="36" spans="1:7" ht="15" x14ac:dyDescent="0.25">
      <c r="A36" s="285" t="s">
        <v>66</v>
      </c>
    </row>
    <row r="37" spans="1:7" ht="15" x14ac:dyDescent="0.25">
      <c r="A37" s="285" t="s">
        <v>81</v>
      </c>
      <c r="B37">
        <v>305</v>
      </c>
      <c r="C37">
        <v>517.70000000000005</v>
      </c>
      <c r="D37">
        <v>7566.6</v>
      </c>
      <c r="E37">
        <v>8215.2000000000007</v>
      </c>
      <c r="F37">
        <v>441.3</v>
      </c>
      <c r="G37">
        <v>0</v>
      </c>
    </row>
    <row r="38" spans="1:7" ht="15" x14ac:dyDescent="0.25">
      <c r="A38" s="285" t="s">
        <v>83</v>
      </c>
      <c r="B38">
        <v>55</v>
      </c>
      <c r="C38">
        <v>0.5</v>
      </c>
      <c r="D38">
        <v>768.5</v>
      </c>
      <c r="E38">
        <v>1452.6</v>
      </c>
      <c r="F38">
        <v>110</v>
      </c>
      <c r="G38">
        <v>0</v>
      </c>
    </row>
    <row r="39" spans="1:7" ht="15" x14ac:dyDescent="0.25">
      <c r="A39" s="285" t="s">
        <v>85</v>
      </c>
      <c r="B39">
        <v>0</v>
      </c>
      <c r="C39">
        <v>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1.2</v>
      </c>
      <c r="D41">
        <v>1.3</v>
      </c>
      <c r="E41">
        <v>1.1000000000000001</v>
      </c>
      <c r="F41">
        <v>66</v>
      </c>
      <c r="G41">
        <v>0</v>
      </c>
    </row>
    <row r="42" spans="1:7" ht="15" x14ac:dyDescent="0.25">
      <c r="A42" s="285" t="s">
        <v>88</v>
      </c>
      <c r="B42">
        <v>111.3</v>
      </c>
      <c r="C42">
        <v>218.9</v>
      </c>
      <c r="D42">
        <v>2206.9</v>
      </c>
      <c r="E42">
        <v>1946.9</v>
      </c>
      <c r="F42">
        <v>10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28.6</v>
      </c>
      <c r="C45">
        <v>38</v>
      </c>
      <c r="D45">
        <v>624.1</v>
      </c>
      <c r="E45">
        <v>646.4</v>
      </c>
      <c r="F45">
        <v>0</v>
      </c>
      <c r="G45">
        <v>0</v>
      </c>
    </row>
    <row r="46" spans="1:7" ht="15" x14ac:dyDescent="0.25">
      <c r="A46" s="285" t="s">
        <v>92</v>
      </c>
      <c r="B46">
        <v>0</v>
      </c>
      <c r="C46">
        <v>0</v>
      </c>
      <c r="D46">
        <v>40.6</v>
      </c>
      <c r="E46">
        <v>69.8</v>
      </c>
      <c r="F46">
        <v>0</v>
      </c>
      <c r="G46">
        <v>0</v>
      </c>
    </row>
    <row r="47" spans="1:7" ht="15" x14ac:dyDescent="0.25">
      <c r="A47" s="285" t="s">
        <v>93</v>
      </c>
      <c r="B47">
        <v>35.700000000000003</v>
      </c>
      <c r="C47">
        <v>75.7</v>
      </c>
      <c r="D47">
        <v>441.5</v>
      </c>
      <c r="E47">
        <v>544.4</v>
      </c>
      <c r="F47">
        <v>11.5</v>
      </c>
      <c r="G47">
        <v>0</v>
      </c>
    </row>
    <row r="48" spans="1:7" ht="15" x14ac:dyDescent="0.25">
      <c r="A48" s="285" t="s">
        <v>94</v>
      </c>
      <c r="B48">
        <v>0</v>
      </c>
      <c r="C48">
        <v>5</v>
      </c>
      <c r="D48">
        <v>36.299999999999997</v>
      </c>
      <c r="E48">
        <v>99.5</v>
      </c>
      <c r="F48">
        <v>0</v>
      </c>
      <c r="G48">
        <v>0</v>
      </c>
    </row>
    <row r="49" spans="1:7" ht="15" x14ac:dyDescent="0.25">
      <c r="A49" s="285" t="s">
        <v>95</v>
      </c>
      <c r="B49">
        <v>0</v>
      </c>
      <c r="C49">
        <v>70</v>
      </c>
      <c r="D49">
        <v>887.3</v>
      </c>
      <c r="E49">
        <v>993.6</v>
      </c>
      <c r="F49">
        <v>240</v>
      </c>
      <c r="G49">
        <v>0</v>
      </c>
    </row>
    <row r="50" spans="1:7" ht="15" x14ac:dyDescent="0.25">
      <c r="A50" s="285" t="s">
        <v>96</v>
      </c>
      <c r="B50">
        <v>8.8000000000000007</v>
      </c>
      <c r="C50">
        <v>18.600000000000001</v>
      </c>
      <c r="D50">
        <v>81.3</v>
      </c>
      <c r="E50">
        <v>122.4</v>
      </c>
      <c r="F50">
        <v>0</v>
      </c>
      <c r="G50">
        <v>0</v>
      </c>
    </row>
    <row r="51" spans="1:7" ht="15" x14ac:dyDescent="0.25">
      <c r="A51" s="285" t="s">
        <v>98</v>
      </c>
      <c r="B51">
        <v>9.6999999999999993</v>
      </c>
      <c r="C51" t="s">
        <v>84</v>
      </c>
      <c r="D51">
        <v>256</v>
      </c>
      <c r="E51">
        <v>286.3</v>
      </c>
      <c r="F51">
        <v>0</v>
      </c>
      <c r="G51">
        <v>0</v>
      </c>
    </row>
    <row r="52" spans="1:7" ht="15" x14ac:dyDescent="0.25">
      <c r="A52" s="285" t="s">
        <v>169</v>
      </c>
      <c r="B52">
        <v>0.1</v>
      </c>
      <c r="C52">
        <v>0</v>
      </c>
      <c r="D52">
        <v>0.7</v>
      </c>
      <c r="E52">
        <v>0</v>
      </c>
      <c r="F52">
        <v>0</v>
      </c>
      <c r="G52">
        <v>0</v>
      </c>
    </row>
    <row r="53" spans="1:7" ht="15" x14ac:dyDescent="0.25">
      <c r="A53" s="285" t="s">
        <v>99</v>
      </c>
      <c r="B53">
        <v>0.5</v>
      </c>
      <c r="C53" t="s">
        <v>84</v>
      </c>
      <c r="D53">
        <v>20</v>
      </c>
      <c r="E53">
        <v>3.5</v>
      </c>
      <c r="F53">
        <v>0</v>
      </c>
      <c r="G53">
        <v>0</v>
      </c>
    </row>
    <row r="54" spans="1:7" ht="15" x14ac:dyDescent="0.25">
      <c r="A54" s="285" t="s">
        <v>100</v>
      </c>
      <c r="B54">
        <v>15</v>
      </c>
      <c r="C54">
        <v>48.8</v>
      </c>
      <c r="D54">
        <v>1200.2</v>
      </c>
      <c r="E54">
        <v>1138.5</v>
      </c>
      <c r="F54">
        <v>0.3</v>
      </c>
      <c r="G54">
        <v>0</v>
      </c>
    </row>
    <row r="55" spans="1:7" ht="15" x14ac:dyDescent="0.25">
      <c r="A55" s="285" t="s">
        <v>101</v>
      </c>
      <c r="B55">
        <v>40</v>
      </c>
      <c r="C55">
        <v>40</v>
      </c>
      <c r="D55">
        <v>953.2</v>
      </c>
      <c r="E55">
        <v>793.6</v>
      </c>
      <c r="F55">
        <v>3.5</v>
      </c>
      <c r="G55">
        <v>0</v>
      </c>
    </row>
    <row r="56" spans="1:7" ht="15" x14ac:dyDescent="0.25">
      <c r="A56" s="285" t="s">
        <v>66</v>
      </c>
    </row>
    <row r="57" spans="1:7" ht="15" x14ac:dyDescent="0.25">
      <c r="A57" s="285" t="s">
        <v>102</v>
      </c>
      <c r="B57">
        <v>0.1</v>
      </c>
      <c r="C57">
        <v>250.4</v>
      </c>
      <c r="D57">
        <v>3180</v>
      </c>
      <c r="E57">
        <v>3899.6</v>
      </c>
      <c r="F57">
        <v>0</v>
      </c>
      <c r="G57">
        <v>0</v>
      </c>
    </row>
    <row r="58" spans="1:7" ht="15" x14ac:dyDescent="0.25">
      <c r="A58" s="285" t="s">
        <v>103</v>
      </c>
      <c r="B58">
        <v>0</v>
      </c>
      <c r="C58">
        <v>80</v>
      </c>
      <c r="D58">
        <v>108</v>
      </c>
      <c r="E58">
        <v>63</v>
      </c>
      <c r="F58">
        <v>0</v>
      </c>
      <c r="G58">
        <v>0</v>
      </c>
    </row>
    <row r="59" spans="1:7" ht="15" x14ac:dyDescent="0.25">
      <c r="A59" s="285" t="s">
        <v>104</v>
      </c>
      <c r="B59">
        <v>0</v>
      </c>
      <c r="C59">
        <v>140</v>
      </c>
      <c r="D59">
        <v>2777.4</v>
      </c>
      <c r="E59">
        <v>3462.5</v>
      </c>
      <c r="F59">
        <v>0</v>
      </c>
      <c r="G59">
        <v>0</v>
      </c>
    </row>
    <row r="60" spans="1:7" ht="15" x14ac:dyDescent="0.25">
      <c r="A60" s="285" t="s">
        <v>257</v>
      </c>
      <c r="B60" t="s">
        <v>84</v>
      </c>
      <c r="C60">
        <v>0</v>
      </c>
      <c r="D60">
        <v>0.5</v>
      </c>
      <c r="E60">
        <v>0</v>
      </c>
      <c r="F60">
        <v>0</v>
      </c>
      <c r="G60">
        <v>0</v>
      </c>
    </row>
    <row r="61" spans="1:7" ht="15" x14ac:dyDescent="0.25">
      <c r="A61" s="285" t="s">
        <v>105</v>
      </c>
      <c r="B61">
        <v>0</v>
      </c>
      <c r="C61">
        <v>0</v>
      </c>
      <c r="D61">
        <v>17.2</v>
      </c>
      <c r="E61">
        <v>55.7</v>
      </c>
      <c r="F61">
        <v>0</v>
      </c>
      <c r="G61">
        <v>0</v>
      </c>
    </row>
    <row r="62" spans="1:7" ht="15" x14ac:dyDescent="0.25">
      <c r="A62" s="285" t="s">
        <v>381</v>
      </c>
      <c r="B62">
        <v>0</v>
      </c>
      <c r="C62">
        <v>0</v>
      </c>
      <c r="D62">
        <v>0</v>
      </c>
      <c r="E62">
        <v>0.1</v>
      </c>
      <c r="F62">
        <v>0</v>
      </c>
      <c r="G62">
        <v>0</v>
      </c>
    </row>
    <row r="63" spans="1:7" ht="15" x14ac:dyDescent="0.25">
      <c r="A63" s="285" t="s">
        <v>258</v>
      </c>
      <c r="B63" t="s">
        <v>84</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318.3</v>
      </c>
      <c r="F65">
        <v>0</v>
      </c>
      <c r="G65">
        <v>0</v>
      </c>
    </row>
    <row r="66" spans="1:7" ht="15" x14ac:dyDescent="0.25">
      <c r="A66" s="285" t="s">
        <v>66</v>
      </c>
    </row>
    <row r="67" spans="1:7" ht="15" x14ac:dyDescent="0.25">
      <c r="A67" s="285" t="s">
        <v>108</v>
      </c>
      <c r="B67">
        <v>649.5</v>
      </c>
      <c r="C67">
        <v>770.5</v>
      </c>
      <c r="D67">
        <v>5475</v>
      </c>
      <c r="E67">
        <v>5287.3</v>
      </c>
      <c r="F67">
        <v>947.5</v>
      </c>
      <c r="G67">
        <v>0</v>
      </c>
    </row>
    <row r="68" spans="1:7" ht="15" x14ac:dyDescent="0.25">
      <c r="A68" s="285" t="s">
        <v>109</v>
      </c>
      <c r="B68">
        <v>3.5</v>
      </c>
      <c r="C68">
        <v>0</v>
      </c>
      <c r="D68">
        <v>19.899999999999999</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31</v>
      </c>
      <c r="C70">
        <v>24.5</v>
      </c>
      <c r="D70">
        <v>255.7</v>
      </c>
      <c r="E70">
        <v>264.3</v>
      </c>
      <c r="F70">
        <v>44</v>
      </c>
      <c r="G70">
        <v>0</v>
      </c>
    </row>
    <row r="71" spans="1:7" ht="15" x14ac:dyDescent="0.25">
      <c r="A71" s="285" t="s">
        <v>112</v>
      </c>
      <c r="B71">
        <v>55.9</v>
      </c>
      <c r="C71">
        <v>11.2</v>
      </c>
      <c r="D71">
        <v>175.3</v>
      </c>
      <c r="E71">
        <v>91.5</v>
      </c>
      <c r="F71">
        <v>3.5</v>
      </c>
      <c r="G71">
        <v>0</v>
      </c>
    </row>
    <row r="72" spans="1:7" ht="15" x14ac:dyDescent="0.25">
      <c r="A72" s="285" t="s">
        <v>259</v>
      </c>
      <c r="B72">
        <v>0</v>
      </c>
      <c r="C72">
        <v>0</v>
      </c>
      <c r="D72">
        <v>9.8000000000000007</v>
      </c>
      <c r="E72">
        <v>7.6</v>
      </c>
      <c r="F72">
        <v>0</v>
      </c>
      <c r="G72">
        <v>0</v>
      </c>
    </row>
    <row r="73" spans="1:7" ht="15" x14ac:dyDescent="0.25">
      <c r="A73" s="285" t="s">
        <v>113</v>
      </c>
      <c r="B73">
        <v>7</v>
      </c>
      <c r="C73">
        <v>35.4</v>
      </c>
      <c r="D73">
        <v>424</v>
      </c>
      <c r="E73">
        <v>497.9</v>
      </c>
      <c r="F73">
        <v>15</v>
      </c>
      <c r="G73">
        <v>0</v>
      </c>
    </row>
    <row r="74" spans="1:7" ht="15" x14ac:dyDescent="0.25">
      <c r="A74" s="285" t="s">
        <v>114</v>
      </c>
      <c r="B74">
        <v>8</v>
      </c>
      <c r="C74">
        <v>14.4</v>
      </c>
      <c r="D74">
        <v>19.399999999999999</v>
      </c>
      <c r="E74">
        <v>4.0999999999999996</v>
      </c>
      <c r="F74">
        <v>0</v>
      </c>
      <c r="G74">
        <v>0</v>
      </c>
    </row>
    <row r="75" spans="1:7" ht="15" x14ac:dyDescent="0.25">
      <c r="A75" s="285" t="s">
        <v>115</v>
      </c>
      <c r="B75">
        <v>2.8</v>
      </c>
      <c r="C75">
        <v>4.5</v>
      </c>
      <c r="D75">
        <v>24.5</v>
      </c>
      <c r="E75">
        <v>23.1</v>
      </c>
      <c r="F75">
        <v>0</v>
      </c>
      <c r="G75">
        <v>0</v>
      </c>
    </row>
    <row r="76" spans="1:7" ht="15" x14ac:dyDescent="0.25">
      <c r="A76" s="285" t="s">
        <v>382</v>
      </c>
      <c r="B76">
        <v>0</v>
      </c>
      <c r="C76">
        <v>0</v>
      </c>
      <c r="D76">
        <v>0</v>
      </c>
      <c r="E76">
        <v>3</v>
      </c>
      <c r="F76">
        <v>0</v>
      </c>
      <c r="G76">
        <v>0</v>
      </c>
    </row>
    <row r="77" spans="1:7" ht="15" x14ac:dyDescent="0.25">
      <c r="A77" s="285" t="s">
        <v>116</v>
      </c>
      <c r="B77">
        <v>0.6</v>
      </c>
      <c r="C77">
        <v>5.7</v>
      </c>
      <c r="D77">
        <v>8.1</v>
      </c>
      <c r="E77">
        <v>7.9</v>
      </c>
      <c r="F77">
        <v>0</v>
      </c>
      <c r="G77">
        <v>0</v>
      </c>
    </row>
    <row r="78" spans="1:7" ht="15" x14ac:dyDescent="0.25">
      <c r="A78" s="285" t="s">
        <v>117</v>
      </c>
      <c r="B78">
        <v>529.29999999999995</v>
      </c>
      <c r="C78">
        <v>668.5</v>
      </c>
      <c r="D78">
        <v>4268.3999999999996</v>
      </c>
      <c r="E78">
        <v>4044.1</v>
      </c>
      <c r="F78">
        <v>879.4</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5.6</v>
      </c>
      <c r="G80">
        <v>0</v>
      </c>
    </row>
    <row r="81" spans="1:7" ht="15" x14ac:dyDescent="0.25">
      <c r="A81" s="285" t="s">
        <v>119</v>
      </c>
      <c r="B81">
        <v>0</v>
      </c>
      <c r="C81">
        <v>0</v>
      </c>
      <c r="D81">
        <v>163.30000000000001</v>
      </c>
      <c r="E81">
        <v>263.60000000000002</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46.4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2282.4</v>
      </c>
      <c r="C85">
        <v>5325.5</v>
      </c>
      <c r="D85">
        <v>58855.8</v>
      </c>
      <c r="E85">
        <v>38529.1</v>
      </c>
      <c r="F85">
        <v>6332</v>
      </c>
      <c r="G85">
        <v>0</v>
      </c>
    </row>
    <row r="86" spans="1:7" ht="15" x14ac:dyDescent="0.25">
      <c r="A86" s="285" t="s">
        <v>123</v>
      </c>
      <c r="B86">
        <v>849.8</v>
      </c>
      <c r="C86">
        <v>2539.9</v>
      </c>
      <c r="D86">
        <v>0</v>
      </c>
      <c r="E86" t="s">
        <v>84</v>
      </c>
      <c r="F86">
        <v>3533</v>
      </c>
      <c r="G86">
        <v>0</v>
      </c>
    </row>
    <row r="87" spans="1:7" ht="15" x14ac:dyDescent="0.25">
      <c r="A87" s="285" t="s">
        <v>62</v>
      </c>
      <c r="B87" t="s">
        <v>63</v>
      </c>
      <c r="C87" t="s">
        <v>64</v>
      </c>
      <c r="D87" t="s">
        <v>63</v>
      </c>
      <c r="E87" t="s">
        <v>63</v>
      </c>
      <c r="F87" t="s">
        <v>63</v>
      </c>
      <c r="G87" t="s">
        <v>65</v>
      </c>
    </row>
    <row r="88" spans="1:7" ht="15" x14ac:dyDescent="0.25">
      <c r="A88" s="285" t="s">
        <v>124</v>
      </c>
      <c r="B88">
        <v>3132.2</v>
      </c>
      <c r="C88">
        <v>7865.4</v>
      </c>
      <c r="D88">
        <v>58855.8</v>
      </c>
      <c r="E88">
        <v>38529.1</v>
      </c>
      <c r="F88">
        <v>9864.9</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C7AE-0FCD-46FC-941F-691CF1D93D29}">
  <dimension ref="A1:G91"/>
  <sheetViews>
    <sheetView topLeftCell="A4" workbookViewId="0">
      <selection activeCell="B7" sqref="B7"/>
    </sheetView>
  </sheetViews>
  <sheetFormatPr defaultRowHeight="13.2" x14ac:dyDescent="0.25"/>
  <cols>
    <col min="1" max="1" width="22" customWidth="1"/>
    <col min="2" max="2" width="14" customWidth="1"/>
    <col min="3" max="3" width="11.33203125" customWidth="1"/>
    <col min="4" max="4" width="13.44140625" customWidth="1"/>
    <col min="5" max="5" width="10.6640625" customWidth="1"/>
    <col min="6" max="6" width="11.33203125" customWidth="1"/>
    <col min="7" max="7" width="11" customWidth="1"/>
  </cols>
  <sheetData>
    <row r="1" spans="1:7" ht="15" x14ac:dyDescent="0.25">
      <c r="A1" s="285" t="s">
        <v>47</v>
      </c>
    </row>
    <row r="2" spans="1:7" ht="15" x14ac:dyDescent="0.25">
      <c r="A2" s="285" t="s">
        <v>48</v>
      </c>
    </row>
    <row r="3" spans="1:7" ht="15" x14ac:dyDescent="0.25">
      <c r="A3" s="285" t="s">
        <v>389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59.5</v>
      </c>
      <c r="D12">
        <v>4296.8</v>
      </c>
      <c r="E12">
        <v>4039.6</v>
      </c>
      <c r="F12">
        <v>383</v>
      </c>
      <c r="G12">
        <v>0</v>
      </c>
    </row>
    <row r="13" spans="1:7" ht="15" x14ac:dyDescent="0.25">
      <c r="A13" s="285" t="s">
        <v>253</v>
      </c>
      <c r="B13">
        <v>0</v>
      </c>
      <c r="C13">
        <v>0</v>
      </c>
      <c r="D13">
        <v>27.7</v>
      </c>
      <c r="E13">
        <v>0</v>
      </c>
      <c r="F13">
        <v>0</v>
      </c>
      <c r="G13">
        <v>0</v>
      </c>
    </row>
    <row r="14" spans="1:7" ht="15" x14ac:dyDescent="0.25">
      <c r="A14" s="285" t="s">
        <v>254</v>
      </c>
      <c r="B14">
        <v>0</v>
      </c>
      <c r="C14">
        <v>0</v>
      </c>
      <c r="D14">
        <v>140</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265.89999999999998</v>
      </c>
      <c r="F18">
        <v>0</v>
      </c>
      <c r="G18">
        <v>0</v>
      </c>
    </row>
    <row r="19" spans="1:7" ht="15" x14ac:dyDescent="0.25">
      <c r="A19" s="285" t="s">
        <v>71</v>
      </c>
      <c r="B19">
        <v>0</v>
      </c>
      <c r="C19">
        <v>0</v>
      </c>
      <c r="D19">
        <v>1273.4000000000001</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472.6</v>
      </c>
      <c r="C31">
        <v>310.7</v>
      </c>
      <c r="D31">
        <v>1853.3</v>
      </c>
      <c r="E31">
        <v>2074.6</v>
      </c>
      <c r="F31">
        <v>169.9</v>
      </c>
      <c r="G31">
        <v>0</v>
      </c>
    </row>
    <row r="32" spans="1:7" ht="15" x14ac:dyDescent="0.25">
      <c r="A32" s="285" t="s">
        <v>66</v>
      </c>
    </row>
    <row r="33" spans="1:7" ht="15" x14ac:dyDescent="0.25">
      <c r="A33" s="285" t="s">
        <v>79</v>
      </c>
      <c r="B33">
        <v>44.7</v>
      </c>
      <c r="C33">
        <v>231.4</v>
      </c>
      <c r="D33">
        <v>1355.1</v>
      </c>
      <c r="E33">
        <v>1669.3</v>
      </c>
      <c r="F33">
        <v>249.3</v>
      </c>
      <c r="G33">
        <v>0</v>
      </c>
    </row>
    <row r="34" spans="1:7" ht="15" x14ac:dyDescent="0.25">
      <c r="A34" s="285" t="s">
        <v>66</v>
      </c>
    </row>
    <row r="35" spans="1:7" ht="15" x14ac:dyDescent="0.25">
      <c r="A35" s="285" t="s">
        <v>80</v>
      </c>
      <c r="B35">
        <v>783.5</v>
      </c>
      <c r="C35">
        <v>3046.2</v>
      </c>
      <c r="D35">
        <v>35043.4</v>
      </c>
      <c r="E35">
        <v>13184.7</v>
      </c>
      <c r="F35">
        <v>4130</v>
      </c>
      <c r="G35">
        <v>0</v>
      </c>
    </row>
    <row r="36" spans="1:7" ht="15" x14ac:dyDescent="0.25">
      <c r="A36" s="285" t="s">
        <v>66</v>
      </c>
    </row>
    <row r="37" spans="1:7" ht="15" x14ac:dyDescent="0.25">
      <c r="A37" s="285" t="s">
        <v>81</v>
      </c>
      <c r="B37">
        <v>328</v>
      </c>
      <c r="C37">
        <v>522</v>
      </c>
      <c r="D37">
        <v>7535.8</v>
      </c>
      <c r="E37">
        <v>8182.2</v>
      </c>
      <c r="F37">
        <v>440.4</v>
      </c>
      <c r="G37">
        <v>0</v>
      </c>
    </row>
    <row r="38" spans="1:7" ht="15" x14ac:dyDescent="0.25">
      <c r="A38" s="285" t="s">
        <v>83</v>
      </c>
      <c r="B38">
        <v>55</v>
      </c>
      <c r="C38">
        <v>0.5</v>
      </c>
      <c r="D38">
        <v>768.5</v>
      </c>
      <c r="E38">
        <v>1452.6</v>
      </c>
      <c r="F38">
        <v>110</v>
      </c>
      <c r="G38">
        <v>0</v>
      </c>
    </row>
    <row r="39" spans="1:7" ht="15" x14ac:dyDescent="0.25">
      <c r="A39" s="285" t="s">
        <v>85</v>
      </c>
      <c r="B39">
        <v>0</v>
      </c>
      <c r="C39">
        <v>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1.9</v>
      </c>
      <c r="D41">
        <v>1.3</v>
      </c>
      <c r="E41">
        <v>1.1000000000000001</v>
      </c>
      <c r="F41">
        <v>66</v>
      </c>
      <c r="G41">
        <v>0</v>
      </c>
    </row>
    <row r="42" spans="1:7" ht="15" x14ac:dyDescent="0.25">
      <c r="A42" s="285" t="s">
        <v>88</v>
      </c>
      <c r="B42">
        <v>133.1</v>
      </c>
      <c r="C42">
        <v>227</v>
      </c>
      <c r="D42">
        <v>2184.9</v>
      </c>
      <c r="E42">
        <v>1931.3</v>
      </c>
      <c r="F42">
        <v>10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29</v>
      </c>
      <c r="C45">
        <v>38.6</v>
      </c>
      <c r="D45">
        <v>623.70000000000005</v>
      </c>
      <c r="E45">
        <v>645.5</v>
      </c>
      <c r="F45">
        <v>0</v>
      </c>
      <c r="G45">
        <v>0</v>
      </c>
    </row>
    <row r="46" spans="1:7" ht="15" x14ac:dyDescent="0.25">
      <c r="A46" s="285" t="s">
        <v>92</v>
      </c>
      <c r="B46">
        <v>0</v>
      </c>
      <c r="C46">
        <v>0</v>
      </c>
      <c r="D46">
        <v>40.6</v>
      </c>
      <c r="E46">
        <v>69.8</v>
      </c>
      <c r="F46">
        <v>0</v>
      </c>
      <c r="G46">
        <v>0</v>
      </c>
    </row>
    <row r="47" spans="1:7" ht="15" x14ac:dyDescent="0.25">
      <c r="A47" s="285" t="s">
        <v>93</v>
      </c>
      <c r="B47">
        <v>31.1</v>
      </c>
      <c r="C47">
        <v>71.400000000000006</v>
      </c>
      <c r="D47">
        <v>440.5</v>
      </c>
      <c r="E47">
        <v>537.29999999999995</v>
      </c>
      <c r="F47">
        <v>11.5</v>
      </c>
      <c r="G47">
        <v>0</v>
      </c>
    </row>
    <row r="48" spans="1:7" ht="15" x14ac:dyDescent="0.25">
      <c r="A48" s="285" t="s">
        <v>94</v>
      </c>
      <c r="B48">
        <v>0.1</v>
      </c>
      <c r="C48">
        <v>5</v>
      </c>
      <c r="D48">
        <v>36.299999999999997</v>
      </c>
      <c r="E48">
        <v>99.5</v>
      </c>
      <c r="F48">
        <v>0</v>
      </c>
      <c r="G48">
        <v>0</v>
      </c>
    </row>
    <row r="49" spans="1:7" ht="15" x14ac:dyDescent="0.25">
      <c r="A49" s="285" t="s">
        <v>95</v>
      </c>
      <c r="B49">
        <v>0</v>
      </c>
      <c r="C49">
        <v>70</v>
      </c>
      <c r="D49">
        <v>887.3</v>
      </c>
      <c r="E49">
        <v>993.6</v>
      </c>
      <c r="F49">
        <v>240</v>
      </c>
      <c r="G49">
        <v>0</v>
      </c>
    </row>
    <row r="50" spans="1:7" ht="15" x14ac:dyDescent="0.25">
      <c r="A50" s="285" t="s">
        <v>96</v>
      </c>
      <c r="B50">
        <v>9.1</v>
      </c>
      <c r="C50">
        <v>19.100000000000001</v>
      </c>
      <c r="D50">
        <v>81</v>
      </c>
      <c r="E50">
        <v>120.9</v>
      </c>
      <c r="F50">
        <v>0</v>
      </c>
      <c r="G50">
        <v>0</v>
      </c>
    </row>
    <row r="51" spans="1:7" ht="15" x14ac:dyDescent="0.25">
      <c r="A51" s="285" t="s">
        <v>98</v>
      </c>
      <c r="B51">
        <v>9.6999999999999993</v>
      </c>
      <c r="C51" t="s">
        <v>84</v>
      </c>
      <c r="D51">
        <v>256</v>
      </c>
      <c r="E51">
        <v>286.3</v>
      </c>
      <c r="F51">
        <v>0</v>
      </c>
      <c r="G51">
        <v>0</v>
      </c>
    </row>
    <row r="52" spans="1:7" ht="15" x14ac:dyDescent="0.25">
      <c r="A52" s="285" t="s">
        <v>169</v>
      </c>
      <c r="B52">
        <v>0.4</v>
      </c>
      <c r="C52">
        <v>0</v>
      </c>
      <c r="D52">
        <v>0.3</v>
      </c>
      <c r="E52">
        <v>0</v>
      </c>
      <c r="F52">
        <v>0</v>
      </c>
      <c r="G52">
        <v>0</v>
      </c>
    </row>
    <row r="53" spans="1:7" ht="15" x14ac:dyDescent="0.25">
      <c r="A53" s="285" t="s">
        <v>99</v>
      </c>
      <c r="B53">
        <v>0.6</v>
      </c>
      <c r="C53" t="s">
        <v>84</v>
      </c>
      <c r="D53">
        <v>19.899999999999999</v>
      </c>
      <c r="E53">
        <v>3.5</v>
      </c>
      <c r="F53">
        <v>0</v>
      </c>
      <c r="G53">
        <v>0</v>
      </c>
    </row>
    <row r="54" spans="1:7" ht="15" x14ac:dyDescent="0.25">
      <c r="A54" s="285" t="s">
        <v>100</v>
      </c>
      <c r="B54">
        <v>17.399999999999999</v>
      </c>
      <c r="C54">
        <v>47.6</v>
      </c>
      <c r="D54">
        <v>1197.9000000000001</v>
      </c>
      <c r="E54">
        <v>1134.7</v>
      </c>
      <c r="F54">
        <v>0.3</v>
      </c>
      <c r="G54">
        <v>0</v>
      </c>
    </row>
    <row r="55" spans="1:7" ht="15" x14ac:dyDescent="0.25">
      <c r="A55" s="285" t="s">
        <v>101</v>
      </c>
      <c r="B55">
        <v>42.2</v>
      </c>
      <c r="C55">
        <v>39.9</v>
      </c>
      <c r="D55">
        <v>948.8</v>
      </c>
      <c r="E55">
        <v>789.4</v>
      </c>
      <c r="F55">
        <v>2.6</v>
      </c>
      <c r="G55">
        <v>0</v>
      </c>
    </row>
    <row r="56" spans="1:7" ht="15" x14ac:dyDescent="0.25">
      <c r="A56" s="285" t="s">
        <v>66</v>
      </c>
    </row>
    <row r="57" spans="1:7" ht="15" x14ac:dyDescent="0.25">
      <c r="A57" s="285" t="s">
        <v>102</v>
      </c>
      <c r="B57">
        <v>0.1</v>
      </c>
      <c r="C57">
        <v>315.39999999999998</v>
      </c>
      <c r="D57">
        <v>3180</v>
      </c>
      <c r="E57">
        <v>3793.9</v>
      </c>
      <c r="F57">
        <v>0</v>
      </c>
      <c r="G57">
        <v>0</v>
      </c>
    </row>
    <row r="58" spans="1:7" ht="15" x14ac:dyDescent="0.25">
      <c r="A58" s="285" t="s">
        <v>103</v>
      </c>
      <c r="B58">
        <v>0</v>
      </c>
      <c r="C58">
        <v>80</v>
      </c>
      <c r="D58">
        <v>108</v>
      </c>
      <c r="E58">
        <v>63</v>
      </c>
      <c r="F58">
        <v>0</v>
      </c>
      <c r="G58">
        <v>0</v>
      </c>
    </row>
    <row r="59" spans="1:7" ht="15" x14ac:dyDescent="0.25">
      <c r="A59" s="285" t="s">
        <v>104</v>
      </c>
      <c r="B59">
        <v>0</v>
      </c>
      <c r="C59">
        <v>205</v>
      </c>
      <c r="D59">
        <v>2777.4</v>
      </c>
      <c r="E59">
        <v>3356.8</v>
      </c>
      <c r="F59">
        <v>0</v>
      </c>
      <c r="G59">
        <v>0</v>
      </c>
    </row>
    <row r="60" spans="1:7" ht="15" x14ac:dyDescent="0.25">
      <c r="A60" s="285" t="s">
        <v>257</v>
      </c>
      <c r="B60" t="s">
        <v>84</v>
      </c>
      <c r="C60">
        <v>0</v>
      </c>
      <c r="D60">
        <v>0.5</v>
      </c>
      <c r="E60">
        <v>0</v>
      </c>
      <c r="F60">
        <v>0</v>
      </c>
      <c r="G60">
        <v>0</v>
      </c>
    </row>
    <row r="61" spans="1:7" ht="15" x14ac:dyDescent="0.25">
      <c r="A61" s="285" t="s">
        <v>105</v>
      </c>
      <c r="B61">
        <v>0</v>
      </c>
      <c r="C61">
        <v>0</v>
      </c>
      <c r="D61">
        <v>17.2</v>
      </c>
      <c r="E61">
        <v>55.7</v>
      </c>
      <c r="F61">
        <v>0</v>
      </c>
      <c r="G61">
        <v>0</v>
      </c>
    </row>
    <row r="62" spans="1:7" ht="15" x14ac:dyDescent="0.25">
      <c r="A62" s="285" t="s">
        <v>381</v>
      </c>
      <c r="B62">
        <v>0</v>
      </c>
      <c r="C62">
        <v>0</v>
      </c>
      <c r="D62">
        <v>0</v>
      </c>
      <c r="E62">
        <v>0.1</v>
      </c>
      <c r="F62">
        <v>0</v>
      </c>
      <c r="G62">
        <v>0</v>
      </c>
    </row>
    <row r="63" spans="1:7" ht="15" x14ac:dyDescent="0.25">
      <c r="A63" s="285" t="s">
        <v>258</v>
      </c>
      <c r="B63" t="s">
        <v>84</v>
      </c>
      <c r="C63">
        <v>0.4</v>
      </c>
      <c r="D63">
        <v>0.3</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318.3</v>
      </c>
      <c r="F65">
        <v>0</v>
      </c>
      <c r="G65">
        <v>0</v>
      </c>
    </row>
    <row r="66" spans="1:7" ht="15" x14ac:dyDescent="0.25">
      <c r="A66" s="285" t="s">
        <v>66</v>
      </c>
    </row>
    <row r="67" spans="1:7" ht="15" x14ac:dyDescent="0.25">
      <c r="A67" s="285" t="s">
        <v>108</v>
      </c>
      <c r="B67">
        <v>697.4</v>
      </c>
      <c r="C67">
        <v>879.3</v>
      </c>
      <c r="D67">
        <v>5404.4</v>
      </c>
      <c r="E67">
        <v>5175.3999999999996</v>
      </c>
      <c r="F67">
        <v>880.2</v>
      </c>
      <c r="G67">
        <v>0</v>
      </c>
    </row>
    <row r="68" spans="1:7" ht="15" x14ac:dyDescent="0.25">
      <c r="A68" s="285" t="s">
        <v>109</v>
      </c>
      <c r="B68">
        <v>3.5</v>
      </c>
      <c r="C68">
        <v>0</v>
      </c>
      <c r="D68">
        <v>19.899999999999999</v>
      </c>
      <c r="E68">
        <v>19.100000000000001</v>
      </c>
      <c r="F68">
        <v>0</v>
      </c>
      <c r="G68">
        <v>0</v>
      </c>
    </row>
    <row r="69" spans="1:7" ht="15" x14ac:dyDescent="0.25">
      <c r="A69" s="285" t="s">
        <v>110</v>
      </c>
      <c r="B69">
        <v>0</v>
      </c>
      <c r="C69">
        <v>0</v>
      </c>
      <c r="D69">
        <v>30.5</v>
      </c>
      <c r="E69">
        <v>0</v>
      </c>
      <c r="F69">
        <v>0</v>
      </c>
      <c r="G69">
        <v>0</v>
      </c>
    </row>
    <row r="70" spans="1:7" ht="15" x14ac:dyDescent="0.25">
      <c r="A70" s="285" t="s">
        <v>111</v>
      </c>
      <c r="B70">
        <v>30.5</v>
      </c>
      <c r="C70">
        <v>37</v>
      </c>
      <c r="D70">
        <v>255.7</v>
      </c>
      <c r="E70">
        <v>250.8</v>
      </c>
      <c r="F70">
        <v>44</v>
      </c>
      <c r="G70">
        <v>0</v>
      </c>
    </row>
    <row r="71" spans="1:7" ht="15" x14ac:dyDescent="0.25">
      <c r="A71" s="285" t="s">
        <v>112</v>
      </c>
      <c r="B71">
        <v>57.2</v>
      </c>
      <c r="C71">
        <v>5</v>
      </c>
      <c r="D71">
        <v>174</v>
      </c>
      <c r="E71">
        <v>90.1</v>
      </c>
      <c r="F71">
        <v>3.5</v>
      </c>
      <c r="G71">
        <v>0</v>
      </c>
    </row>
    <row r="72" spans="1:7" ht="15" x14ac:dyDescent="0.25">
      <c r="A72" s="285" t="s">
        <v>259</v>
      </c>
      <c r="B72">
        <v>0</v>
      </c>
      <c r="C72">
        <v>0</v>
      </c>
      <c r="D72">
        <v>9.8000000000000007</v>
      </c>
      <c r="E72">
        <v>7.6</v>
      </c>
      <c r="F72">
        <v>0</v>
      </c>
      <c r="G72">
        <v>0</v>
      </c>
    </row>
    <row r="73" spans="1:7" ht="15" x14ac:dyDescent="0.25">
      <c r="A73" s="285" t="s">
        <v>113</v>
      </c>
      <c r="B73">
        <v>7</v>
      </c>
      <c r="C73">
        <v>35.4</v>
      </c>
      <c r="D73">
        <v>415</v>
      </c>
      <c r="E73">
        <v>497.9</v>
      </c>
      <c r="F73">
        <v>15</v>
      </c>
      <c r="G73">
        <v>0</v>
      </c>
    </row>
    <row r="74" spans="1:7" ht="15" x14ac:dyDescent="0.25">
      <c r="A74" s="285" t="s">
        <v>114</v>
      </c>
      <c r="B74">
        <v>8</v>
      </c>
      <c r="C74">
        <v>14.4</v>
      </c>
      <c r="D74">
        <v>19.399999999999999</v>
      </c>
      <c r="E74">
        <v>4.0999999999999996</v>
      </c>
      <c r="F74">
        <v>0</v>
      </c>
      <c r="G74">
        <v>0</v>
      </c>
    </row>
    <row r="75" spans="1:7" ht="15" x14ac:dyDescent="0.25">
      <c r="A75" s="285" t="s">
        <v>115</v>
      </c>
      <c r="B75">
        <v>2.8</v>
      </c>
      <c r="C75">
        <v>4.5</v>
      </c>
      <c r="D75">
        <v>24.5</v>
      </c>
      <c r="E75">
        <v>23.1</v>
      </c>
      <c r="F75">
        <v>0</v>
      </c>
      <c r="G75">
        <v>0</v>
      </c>
    </row>
    <row r="76" spans="1:7" ht="15" x14ac:dyDescent="0.25">
      <c r="A76" s="285" t="s">
        <v>382</v>
      </c>
      <c r="B76">
        <v>0</v>
      </c>
      <c r="C76">
        <v>0</v>
      </c>
      <c r="D76">
        <v>0</v>
      </c>
      <c r="E76">
        <v>3</v>
      </c>
      <c r="F76">
        <v>0</v>
      </c>
      <c r="G76">
        <v>0</v>
      </c>
    </row>
    <row r="77" spans="1:7" ht="15" x14ac:dyDescent="0.25">
      <c r="A77" s="285" t="s">
        <v>116</v>
      </c>
      <c r="B77">
        <v>0.6</v>
      </c>
      <c r="C77">
        <v>5.7</v>
      </c>
      <c r="D77">
        <v>8.1</v>
      </c>
      <c r="E77">
        <v>7.9</v>
      </c>
      <c r="F77">
        <v>0</v>
      </c>
      <c r="G77">
        <v>0</v>
      </c>
    </row>
    <row r="78" spans="1:7" ht="15" x14ac:dyDescent="0.25">
      <c r="A78" s="285" t="s">
        <v>117</v>
      </c>
      <c r="B78">
        <v>576.4</v>
      </c>
      <c r="C78">
        <v>765</v>
      </c>
      <c r="D78">
        <v>4208.1000000000004</v>
      </c>
      <c r="E78">
        <v>3966.1</v>
      </c>
      <c r="F78">
        <v>812</v>
      </c>
      <c r="G78">
        <v>0</v>
      </c>
    </row>
    <row r="79" spans="1:7" ht="15" x14ac:dyDescent="0.25">
      <c r="A79" s="285" t="s">
        <v>331</v>
      </c>
      <c r="B79">
        <v>0</v>
      </c>
      <c r="C79">
        <v>0.5</v>
      </c>
      <c r="D79">
        <v>0</v>
      </c>
      <c r="E79">
        <v>6.2</v>
      </c>
      <c r="F79">
        <v>0</v>
      </c>
      <c r="G79">
        <v>0</v>
      </c>
    </row>
    <row r="80" spans="1:7" ht="15" x14ac:dyDescent="0.25">
      <c r="A80" s="285" t="s">
        <v>118</v>
      </c>
      <c r="B80">
        <v>11.1</v>
      </c>
      <c r="C80">
        <v>5.8</v>
      </c>
      <c r="D80">
        <v>29.8</v>
      </c>
      <c r="E80">
        <v>35</v>
      </c>
      <c r="F80">
        <v>5.6</v>
      </c>
      <c r="G80">
        <v>0</v>
      </c>
    </row>
    <row r="81" spans="1:7" ht="15" x14ac:dyDescent="0.25">
      <c r="A81" s="285" t="s">
        <v>119</v>
      </c>
      <c r="B81">
        <v>0</v>
      </c>
      <c r="C81">
        <v>6</v>
      </c>
      <c r="D81">
        <v>163.30000000000001</v>
      </c>
      <c r="E81">
        <v>244.6</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46.4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2326.3000000000002</v>
      </c>
      <c r="C85">
        <v>5364.6</v>
      </c>
      <c r="D85">
        <v>58691.8</v>
      </c>
      <c r="E85">
        <v>38119.599999999999</v>
      </c>
      <c r="F85">
        <v>6252.7</v>
      </c>
      <c r="G85">
        <v>0</v>
      </c>
    </row>
    <row r="86" spans="1:7" ht="15" x14ac:dyDescent="0.25">
      <c r="A86" s="285" t="s">
        <v>123</v>
      </c>
      <c r="B86">
        <v>908</v>
      </c>
      <c r="C86">
        <v>2602.9</v>
      </c>
      <c r="D86">
        <v>0</v>
      </c>
      <c r="E86" t="s">
        <v>84</v>
      </c>
      <c r="F86">
        <v>3436</v>
      </c>
      <c r="G86">
        <v>0</v>
      </c>
    </row>
    <row r="87" spans="1:7" ht="15" x14ac:dyDescent="0.25">
      <c r="A87" s="285" t="s">
        <v>62</v>
      </c>
      <c r="B87" t="s">
        <v>63</v>
      </c>
      <c r="C87" t="s">
        <v>64</v>
      </c>
      <c r="D87" t="s">
        <v>63</v>
      </c>
      <c r="E87" t="s">
        <v>63</v>
      </c>
      <c r="F87" t="s">
        <v>63</v>
      </c>
      <c r="G87" t="s">
        <v>65</v>
      </c>
    </row>
    <row r="88" spans="1:7" ht="15" x14ac:dyDescent="0.25">
      <c r="A88" s="285" t="s">
        <v>124</v>
      </c>
      <c r="B88">
        <v>3234.2</v>
      </c>
      <c r="C88">
        <v>7967.5</v>
      </c>
      <c r="D88">
        <v>58691.8</v>
      </c>
      <c r="E88">
        <v>38119.599999999999</v>
      </c>
      <c r="F88">
        <v>9688.6</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1889-DF3C-44A4-BDFD-8403F27ED6C3}">
  <dimension ref="A1:G91"/>
  <sheetViews>
    <sheetView workbookViewId="0">
      <selection activeCell="O23" sqref="O23"/>
    </sheetView>
  </sheetViews>
  <sheetFormatPr defaultRowHeight="13.2" x14ac:dyDescent="0.25"/>
  <cols>
    <col min="1" max="1" width="20.33203125" customWidth="1"/>
    <col min="2" max="2" width="15.44140625" customWidth="1"/>
    <col min="3" max="3" width="11.44140625" customWidth="1"/>
    <col min="4" max="4" width="11.109375" customWidth="1"/>
  </cols>
  <sheetData>
    <row r="1" spans="1:7" ht="15" x14ac:dyDescent="0.25">
      <c r="A1" s="285" t="s">
        <v>47</v>
      </c>
    </row>
    <row r="2" spans="1:7" ht="15" x14ac:dyDescent="0.25">
      <c r="A2" s="285" t="s">
        <v>48</v>
      </c>
    </row>
    <row r="3" spans="1:7" ht="15" x14ac:dyDescent="0.25">
      <c r="A3" s="285" t="s">
        <v>390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s="52" t="s">
        <v>129</v>
      </c>
      <c r="D9" s="52" t="s">
        <v>57</v>
      </c>
      <c r="E9" t="s">
        <v>59</v>
      </c>
      <c r="F9" t="s">
        <v>60</v>
      </c>
      <c r="G9" t="s">
        <v>61</v>
      </c>
    </row>
    <row r="10" spans="1:7" ht="15" x14ac:dyDescent="0.25">
      <c r="A10" s="285" t="s">
        <v>62</v>
      </c>
      <c r="B10" t="s">
        <v>63</v>
      </c>
      <c r="C10" t="s">
        <v>65</v>
      </c>
      <c r="D10" t="s">
        <v>65</v>
      </c>
      <c r="E10" t="s">
        <v>63</v>
      </c>
      <c r="F10" t="s">
        <v>63</v>
      </c>
      <c r="G10" t="s">
        <v>65</v>
      </c>
    </row>
    <row r="11" spans="1:7" ht="15" x14ac:dyDescent="0.25">
      <c r="A11" s="285" t="s">
        <v>66</v>
      </c>
    </row>
    <row r="12" spans="1:7" ht="15" x14ac:dyDescent="0.25">
      <c r="A12" s="285" t="s">
        <v>67</v>
      </c>
      <c r="B12">
        <v>0</v>
      </c>
      <c r="C12">
        <v>59.5</v>
      </c>
      <c r="D12">
        <v>4267.5</v>
      </c>
      <c r="E12">
        <v>4039.6</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265.89999999999998</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474</v>
      </c>
      <c r="C31">
        <v>305.7</v>
      </c>
      <c r="D31">
        <v>1839.3</v>
      </c>
      <c r="E31">
        <v>2072.1</v>
      </c>
      <c r="F31">
        <v>151.9</v>
      </c>
      <c r="G31">
        <v>0</v>
      </c>
    </row>
    <row r="32" spans="1:7" ht="15" x14ac:dyDescent="0.25">
      <c r="A32" s="285" t="s">
        <v>66</v>
      </c>
    </row>
    <row r="33" spans="1:7" ht="15" x14ac:dyDescent="0.25">
      <c r="A33" s="285" t="s">
        <v>79</v>
      </c>
      <c r="B33">
        <v>45.4</v>
      </c>
      <c r="C33">
        <v>227.8</v>
      </c>
      <c r="D33">
        <v>1354.6</v>
      </c>
      <c r="E33">
        <v>1668.1</v>
      </c>
      <c r="F33">
        <v>249.3</v>
      </c>
      <c r="G33">
        <v>0</v>
      </c>
    </row>
    <row r="34" spans="1:7" ht="15" x14ac:dyDescent="0.25">
      <c r="A34" s="285" t="s">
        <v>66</v>
      </c>
    </row>
    <row r="35" spans="1:7" ht="15" x14ac:dyDescent="0.25">
      <c r="A35" s="285" t="s">
        <v>80</v>
      </c>
      <c r="B35">
        <v>785</v>
      </c>
      <c r="C35">
        <v>3279.9</v>
      </c>
      <c r="D35">
        <v>35041.9</v>
      </c>
      <c r="E35">
        <v>12956.8</v>
      </c>
      <c r="F35">
        <v>4130</v>
      </c>
      <c r="G35">
        <v>0</v>
      </c>
    </row>
    <row r="36" spans="1:7" ht="15" x14ac:dyDescent="0.25">
      <c r="A36" s="285" t="s">
        <v>66</v>
      </c>
    </row>
    <row r="37" spans="1:7" ht="15" x14ac:dyDescent="0.25">
      <c r="A37" s="285" t="s">
        <v>81</v>
      </c>
      <c r="B37">
        <v>334.3</v>
      </c>
      <c r="C37">
        <v>529</v>
      </c>
      <c r="D37">
        <v>7456.1</v>
      </c>
      <c r="E37">
        <v>8006.6</v>
      </c>
      <c r="F37">
        <v>435.9</v>
      </c>
      <c r="G37">
        <v>0</v>
      </c>
    </row>
    <row r="38" spans="1:7" ht="15" x14ac:dyDescent="0.25">
      <c r="A38" s="285" t="s">
        <v>83</v>
      </c>
      <c r="B38">
        <v>55</v>
      </c>
      <c r="C38">
        <v>0.5</v>
      </c>
      <c r="D38">
        <v>768.5</v>
      </c>
      <c r="E38">
        <v>1452.6</v>
      </c>
      <c r="F38">
        <v>110</v>
      </c>
      <c r="G38">
        <v>0</v>
      </c>
    </row>
    <row r="39" spans="1:7" ht="15" x14ac:dyDescent="0.25">
      <c r="A39" s="285" t="s">
        <v>85</v>
      </c>
      <c r="B39">
        <v>0</v>
      </c>
      <c r="C39">
        <v>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1.9</v>
      </c>
      <c r="D41">
        <v>1.3</v>
      </c>
      <c r="E41">
        <v>1.1000000000000001</v>
      </c>
      <c r="F41">
        <v>66</v>
      </c>
      <c r="G41">
        <v>0</v>
      </c>
    </row>
    <row r="42" spans="1:7" ht="15" x14ac:dyDescent="0.25">
      <c r="A42" s="285" t="s">
        <v>88</v>
      </c>
      <c r="B42">
        <v>141.6</v>
      </c>
      <c r="C42">
        <v>220.6</v>
      </c>
      <c r="D42">
        <v>2114.9</v>
      </c>
      <c r="E42">
        <v>1842.2</v>
      </c>
      <c r="F42">
        <v>10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25.8</v>
      </c>
      <c r="C45">
        <v>39.4</v>
      </c>
      <c r="D45">
        <v>622.9</v>
      </c>
      <c r="E45">
        <v>644.70000000000005</v>
      </c>
      <c r="F45">
        <v>0</v>
      </c>
      <c r="G45">
        <v>0</v>
      </c>
    </row>
    <row r="46" spans="1:7" ht="15" x14ac:dyDescent="0.25">
      <c r="A46" s="285" t="s">
        <v>92</v>
      </c>
      <c r="B46">
        <v>0</v>
      </c>
      <c r="C46">
        <v>0</v>
      </c>
      <c r="D46">
        <v>40.6</v>
      </c>
      <c r="E46">
        <v>69.8</v>
      </c>
      <c r="F46">
        <v>0</v>
      </c>
      <c r="G46">
        <v>0</v>
      </c>
    </row>
    <row r="47" spans="1:7" ht="15" x14ac:dyDescent="0.25">
      <c r="A47" s="285" t="s">
        <v>93</v>
      </c>
      <c r="B47">
        <v>29.3</v>
      </c>
      <c r="C47">
        <v>81</v>
      </c>
      <c r="D47">
        <v>438.6</v>
      </c>
      <c r="E47">
        <v>519.5</v>
      </c>
      <c r="F47">
        <v>9</v>
      </c>
      <c r="G47">
        <v>0</v>
      </c>
    </row>
    <row r="48" spans="1:7" ht="15" x14ac:dyDescent="0.25">
      <c r="A48" s="285" t="s">
        <v>94</v>
      </c>
      <c r="B48">
        <v>0.1</v>
      </c>
      <c r="C48">
        <v>6</v>
      </c>
      <c r="D48">
        <v>36.299999999999997</v>
      </c>
      <c r="E48">
        <v>98.5</v>
      </c>
      <c r="F48">
        <v>0</v>
      </c>
      <c r="G48">
        <v>0</v>
      </c>
    </row>
    <row r="49" spans="1:7" ht="15" x14ac:dyDescent="0.25">
      <c r="A49" s="285" t="s">
        <v>95</v>
      </c>
      <c r="B49">
        <v>0</v>
      </c>
      <c r="C49">
        <v>70</v>
      </c>
      <c r="D49">
        <v>887.3</v>
      </c>
      <c r="E49">
        <v>935.2</v>
      </c>
      <c r="F49">
        <v>240</v>
      </c>
      <c r="G49">
        <v>0</v>
      </c>
    </row>
    <row r="50" spans="1:7" ht="15" x14ac:dyDescent="0.25">
      <c r="A50" s="285" t="s">
        <v>96</v>
      </c>
      <c r="B50">
        <v>8</v>
      </c>
      <c r="C50">
        <v>20.7</v>
      </c>
      <c r="D50">
        <v>80.599999999999994</v>
      </c>
      <c r="E50">
        <v>119.2</v>
      </c>
      <c r="F50">
        <v>0</v>
      </c>
      <c r="G50">
        <v>0</v>
      </c>
    </row>
    <row r="51" spans="1:7" ht="15" x14ac:dyDescent="0.25">
      <c r="A51" s="285" t="s">
        <v>98</v>
      </c>
      <c r="B51">
        <v>9.6</v>
      </c>
      <c r="C51" t="s">
        <v>84</v>
      </c>
      <c r="D51">
        <v>256</v>
      </c>
      <c r="E51">
        <v>286.3</v>
      </c>
      <c r="F51">
        <v>0</v>
      </c>
      <c r="G51">
        <v>0</v>
      </c>
    </row>
    <row r="52" spans="1:7" ht="15" x14ac:dyDescent="0.25">
      <c r="A52" s="285" t="s">
        <v>169</v>
      </c>
      <c r="B52">
        <v>0.5</v>
      </c>
      <c r="C52">
        <v>0</v>
      </c>
      <c r="D52">
        <v>0.3</v>
      </c>
      <c r="E52">
        <v>0</v>
      </c>
      <c r="F52">
        <v>0</v>
      </c>
      <c r="G52">
        <v>0</v>
      </c>
    </row>
    <row r="53" spans="1:7" ht="15" x14ac:dyDescent="0.25">
      <c r="A53" s="285" t="s">
        <v>99</v>
      </c>
      <c r="B53">
        <v>0.5</v>
      </c>
      <c r="C53" t="s">
        <v>84</v>
      </c>
      <c r="D53">
        <v>19.899999999999999</v>
      </c>
      <c r="E53">
        <v>3.5</v>
      </c>
      <c r="F53">
        <v>0</v>
      </c>
      <c r="G53">
        <v>0</v>
      </c>
    </row>
    <row r="54" spans="1:7" ht="15" x14ac:dyDescent="0.25">
      <c r="A54" s="285" t="s">
        <v>100</v>
      </c>
      <c r="B54">
        <v>19</v>
      </c>
      <c r="C54">
        <v>49.2</v>
      </c>
      <c r="D54">
        <v>1196.0999999999999</v>
      </c>
      <c r="E54">
        <v>1130</v>
      </c>
      <c r="F54">
        <v>0.3</v>
      </c>
      <c r="G54">
        <v>0</v>
      </c>
    </row>
    <row r="55" spans="1:7" ht="15" x14ac:dyDescent="0.25">
      <c r="A55" s="285" t="s">
        <v>101</v>
      </c>
      <c r="B55">
        <v>44.5</v>
      </c>
      <c r="C55">
        <v>38.700000000000003</v>
      </c>
      <c r="D55">
        <v>944.1</v>
      </c>
      <c r="E55">
        <v>787.1</v>
      </c>
      <c r="F55">
        <v>0.6</v>
      </c>
      <c r="G55">
        <v>0</v>
      </c>
    </row>
    <row r="56" spans="1:7" ht="15" x14ac:dyDescent="0.25">
      <c r="A56" s="285" t="s">
        <v>66</v>
      </c>
    </row>
    <row r="57" spans="1:7" ht="15" x14ac:dyDescent="0.25">
      <c r="A57" s="285" t="s">
        <v>102</v>
      </c>
      <c r="B57">
        <v>0.1</v>
      </c>
      <c r="C57">
        <v>305.39999999999998</v>
      </c>
      <c r="D57">
        <v>3179.9</v>
      </c>
      <c r="E57">
        <v>3726.8</v>
      </c>
      <c r="F57">
        <v>0</v>
      </c>
      <c r="G57">
        <v>0</v>
      </c>
    </row>
    <row r="58" spans="1:7" ht="15" x14ac:dyDescent="0.25">
      <c r="A58" s="285" t="s">
        <v>103</v>
      </c>
      <c r="B58">
        <v>0</v>
      </c>
      <c r="C58">
        <v>115</v>
      </c>
      <c r="D58">
        <v>108</v>
      </c>
      <c r="E58">
        <v>63</v>
      </c>
      <c r="F58">
        <v>0</v>
      </c>
      <c r="G58">
        <v>0</v>
      </c>
    </row>
    <row r="59" spans="1:7" ht="15" x14ac:dyDescent="0.25">
      <c r="A59" s="285" t="s">
        <v>104</v>
      </c>
      <c r="B59">
        <v>0</v>
      </c>
      <c r="C59">
        <v>130</v>
      </c>
      <c r="D59">
        <v>2777.4</v>
      </c>
      <c r="E59">
        <v>3356.8</v>
      </c>
      <c r="F59">
        <v>0</v>
      </c>
      <c r="G59">
        <v>0</v>
      </c>
    </row>
    <row r="60" spans="1:7" ht="15" x14ac:dyDescent="0.25">
      <c r="A60" s="285" t="s">
        <v>257</v>
      </c>
      <c r="B60" t="s">
        <v>84</v>
      </c>
      <c r="C60">
        <v>0</v>
      </c>
      <c r="D60">
        <v>0.5</v>
      </c>
      <c r="E60">
        <v>0</v>
      </c>
      <c r="F60">
        <v>0</v>
      </c>
      <c r="G60">
        <v>0</v>
      </c>
    </row>
    <row r="61" spans="1:7" ht="15" x14ac:dyDescent="0.25">
      <c r="A61" s="285" t="s">
        <v>105</v>
      </c>
      <c r="B61">
        <v>0</v>
      </c>
      <c r="C61">
        <v>0</v>
      </c>
      <c r="D61">
        <v>17.2</v>
      </c>
      <c r="E61">
        <v>55.7</v>
      </c>
      <c r="F61">
        <v>0</v>
      </c>
      <c r="G61">
        <v>0</v>
      </c>
    </row>
    <row r="62" spans="1:7" ht="15" x14ac:dyDescent="0.25">
      <c r="A62" s="285" t="s">
        <v>381</v>
      </c>
      <c r="B62">
        <v>0</v>
      </c>
      <c r="C62">
        <v>0</v>
      </c>
      <c r="D62">
        <v>0</v>
      </c>
      <c r="E62">
        <v>0.1</v>
      </c>
      <c r="F62">
        <v>0</v>
      </c>
      <c r="G62">
        <v>0</v>
      </c>
    </row>
    <row r="63" spans="1:7" ht="15" x14ac:dyDescent="0.25">
      <c r="A63" s="285" t="s">
        <v>258</v>
      </c>
      <c r="B63">
        <v>0.1</v>
      </c>
      <c r="C63">
        <v>0.4</v>
      </c>
      <c r="D63">
        <v>0.2</v>
      </c>
      <c r="E63">
        <v>0</v>
      </c>
      <c r="F63">
        <v>0</v>
      </c>
      <c r="G63">
        <v>0</v>
      </c>
    </row>
    <row r="64" spans="1:7" ht="15" x14ac:dyDescent="0.25">
      <c r="A64" s="285" t="s">
        <v>318</v>
      </c>
      <c r="B64">
        <v>0</v>
      </c>
      <c r="C64">
        <v>0</v>
      </c>
      <c r="D64">
        <v>52.7</v>
      </c>
      <c r="E64">
        <v>0</v>
      </c>
      <c r="F64">
        <v>0</v>
      </c>
      <c r="G64">
        <v>0</v>
      </c>
    </row>
    <row r="65" spans="1:7" ht="15" x14ac:dyDescent="0.25">
      <c r="A65" s="285" t="s">
        <v>107</v>
      </c>
      <c r="B65">
        <v>0</v>
      </c>
      <c r="C65">
        <v>60</v>
      </c>
      <c r="D65">
        <v>224</v>
      </c>
      <c r="E65">
        <v>251.2</v>
      </c>
      <c r="F65">
        <v>0</v>
      </c>
      <c r="G65">
        <v>0</v>
      </c>
    </row>
    <row r="66" spans="1:7" ht="15" x14ac:dyDescent="0.25">
      <c r="A66" s="285" t="s">
        <v>66</v>
      </c>
    </row>
    <row r="67" spans="1:7" ht="15" x14ac:dyDescent="0.25">
      <c r="A67" s="285" t="s">
        <v>108</v>
      </c>
      <c r="B67">
        <v>755.7</v>
      </c>
      <c r="C67">
        <v>900.1</v>
      </c>
      <c r="D67">
        <v>5331.8</v>
      </c>
      <c r="E67">
        <v>5074.3999999999996</v>
      </c>
      <c r="F67">
        <v>631.6</v>
      </c>
      <c r="G67">
        <v>0</v>
      </c>
    </row>
    <row r="68" spans="1:7" ht="15" x14ac:dyDescent="0.25">
      <c r="A68" s="285" t="s">
        <v>109</v>
      </c>
      <c r="B68">
        <v>3.5</v>
      </c>
      <c r="C68">
        <v>0</v>
      </c>
      <c r="D68">
        <v>19.899999999999999</v>
      </c>
      <c r="E68">
        <v>19.100000000000001</v>
      </c>
      <c r="F68">
        <v>0</v>
      </c>
      <c r="G68">
        <v>0</v>
      </c>
    </row>
    <row r="69" spans="1:7" ht="15" x14ac:dyDescent="0.25">
      <c r="A69" s="285" t="s">
        <v>110</v>
      </c>
      <c r="B69">
        <v>0</v>
      </c>
      <c r="C69">
        <v>0</v>
      </c>
      <c r="D69">
        <v>30.5</v>
      </c>
      <c r="E69">
        <v>0</v>
      </c>
      <c r="F69">
        <v>0</v>
      </c>
      <c r="G69">
        <v>0</v>
      </c>
    </row>
    <row r="70" spans="1:7" ht="15" x14ac:dyDescent="0.25">
      <c r="A70" s="285" t="s">
        <v>111</v>
      </c>
      <c r="B70">
        <v>45.5</v>
      </c>
      <c r="C70">
        <v>37</v>
      </c>
      <c r="D70">
        <v>239.2</v>
      </c>
      <c r="E70">
        <v>250.8</v>
      </c>
      <c r="F70">
        <v>44</v>
      </c>
      <c r="G70">
        <v>0</v>
      </c>
    </row>
    <row r="71" spans="1:7" ht="15" x14ac:dyDescent="0.25">
      <c r="A71" s="285" t="s">
        <v>112</v>
      </c>
      <c r="B71">
        <v>65.2</v>
      </c>
      <c r="C71">
        <v>4.8</v>
      </c>
      <c r="D71">
        <v>164.9</v>
      </c>
      <c r="E71">
        <v>89.8</v>
      </c>
      <c r="F71">
        <v>3.5</v>
      </c>
      <c r="G71">
        <v>0</v>
      </c>
    </row>
    <row r="72" spans="1:7" ht="15" x14ac:dyDescent="0.25">
      <c r="A72" s="285" t="s">
        <v>259</v>
      </c>
      <c r="B72">
        <v>0</v>
      </c>
      <c r="C72">
        <v>0</v>
      </c>
      <c r="D72">
        <v>9.8000000000000007</v>
      </c>
      <c r="E72">
        <v>7.6</v>
      </c>
      <c r="F72">
        <v>0</v>
      </c>
      <c r="G72">
        <v>0</v>
      </c>
    </row>
    <row r="73" spans="1:7" ht="15" x14ac:dyDescent="0.25">
      <c r="A73" s="285" t="s">
        <v>113</v>
      </c>
      <c r="B73">
        <v>22</v>
      </c>
      <c r="C73">
        <v>35.4</v>
      </c>
      <c r="D73">
        <v>396</v>
      </c>
      <c r="E73">
        <v>497.9</v>
      </c>
      <c r="F73">
        <v>15</v>
      </c>
      <c r="G73">
        <v>0</v>
      </c>
    </row>
    <row r="74" spans="1:7" ht="15" x14ac:dyDescent="0.25">
      <c r="A74" s="285" t="s">
        <v>114</v>
      </c>
      <c r="B74">
        <v>0</v>
      </c>
      <c r="C74">
        <v>14.4</v>
      </c>
      <c r="D74">
        <v>19.399999999999999</v>
      </c>
      <c r="E74">
        <v>4.0999999999999996</v>
      </c>
      <c r="F74">
        <v>0</v>
      </c>
      <c r="G74">
        <v>0</v>
      </c>
    </row>
    <row r="75" spans="1:7" ht="15" x14ac:dyDescent="0.25">
      <c r="A75" s="285" t="s">
        <v>115</v>
      </c>
      <c r="B75">
        <v>2.8</v>
      </c>
      <c r="C75">
        <v>4.5</v>
      </c>
      <c r="D75">
        <v>24.5</v>
      </c>
      <c r="E75">
        <v>23.1</v>
      </c>
      <c r="F75">
        <v>0</v>
      </c>
      <c r="G75">
        <v>0</v>
      </c>
    </row>
    <row r="76" spans="1:7" ht="15" x14ac:dyDescent="0.25">
      <c r="A76" s="285" t="s">
        <v>382</v>
      </c>
      <c r="B76">
        <v>0</v>
      </c>
      <c r="C76">
        <v>0</v>
      </c>
      <c r="D76">
        <v>0</v>
      </c>
      <c r="E76">
        <v>3</v>
      </c>
      <c r="F76">
        <v>0</v>
      </c>
      <c r="G76">
        <v>0</v>
      </c>
    </row>
    <row r="77" spans="1:7" ht="15" x14ac:dyDescent="0.25">
      <c r="A77" s="285" t="s">
        <v>116</v>
      </c>
      <c r="B77">
        <v>0.6</v>
      </c>
      <c r="C77">
        <v>5.7</v>
      </c>
      <c r="D77">
        <v>8.1</v>
      </c>
      <c r="E77">
        <v>7.9</v>
      </c>
      <c r="F77">
        <v>0</v>
      </c>
      <c r="G77">
        <v>0</v>
      </c>
    </row>
    <row r="78" spans="1:7" ht="15" x14ac:dyDescent="0.25">
      <c r="A78" s="285" t="s">
        <v>117</v>
      </c>
      <c r="B78">
        <v>604.70000000000005</v>
      </c>
      <c r="C78">
        <v>780.1</v>
      </c>
      <c r="D78">
        <v>4180.1000000000004</v>
      </c>
      <c r="E78">
        <v>3895.3</v>
      </c>
      <c r="F78">
        <v>563.4</v>
      </c>
      <c r="G78">
        <v>0</v>
      </c>
    </row>
    <row r="79" spans="1:7" ht="15" x14ac:dyDescent="0.25">
      <c r="A79" s="285" t="s">
        <v>331</v>
      </c>
      <c r="B79">
        <v>0</v>
      </c>
      <c r="C79">
        <v>0.5</v>
      </c>
      <c r="D79">
        <v>0</v>
      </c>
      <c r="E79">
        <v>6.2</v>
      </c>
      <c r="F79">
        <v>0</v>
      </c>
      <c r="G79">
        <v>0</v>
      </c>
    </row>
    <row r="80" spans="1:7" ht="15" x14ac:dyDescent="0.25">
      <c r="A80" s="285" t="s">
        <v>118</v>
      </c>
      <c r="B80">
        <v>11.1</v>
      </c>
      <c r="C80">
        <v>11.8</v>
      </c>
      <c r="D80">
        <v>29.8</v>
      </c>
      <c r="E80">
        <v>29.3</v>
      </c>
      <c r="F80">
        <v>5.6</v>
      </c>
      <c r="G80">
        <v>0</v>
      </c>
    </row>
    <row r="81" spans="1:7" ht="15" x14ac:dyDescent="0.25">
      <c r="A81" s="285" t="s">
        <v>119</v>
      </c>
      <c r="B81">
        <v>0</v>
      </c>
      <c r="C81">
        <v>6</v>
      </c>
      <c r="D81">
        <v>163.30000000000001</v>
      </c>
      <c r="E81">
        <v>220.4</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46.4</v>
      </c>
      <c r="E83">
        <v>20</v>
      </c>
      <c r="F83">
        <v>0</v>
      </c>
      <c r="G83">
        <v>0</v>
      </c>
    </row>
    <row r="84" spans="1:7" ht="15" x14ac:dyDescent="0.25">
      <c r="A84" s="285" t="s">
        <v>62</v>
      </c>
      <c r="B84" t="s">
        <v>63</v>
      </c>
      <c r="C84" t="s">
        <v>65</v>
      </c>
      <c r="D84" t="s">
        <v>65</v>
      </c>
      <c r="E84" t="s">
        <v>63</v>
      </c>
      <c r="F84" t="s">
        <v>63</v>
      </c>
      <c r="G84" t="s">
        <v>65</v>
      </c>
    </row>
    <row r="85" spans="1:7" ht="15" x14ac:dyDescent="0.25">
      <c r="A85" s="285" t="s">
        <v>122</v>
      </c>
      <c r="B85">
        <v>2394.5</v>
      </c>
      <c r="C85">
        <v>5607.5</v>
      </c>
      <c r="D85">
        <v>58494</v>
      </c>
      <c r="E85">
        <v>37544.199999999997</v>
      </c>
      <c r="F85">
        <v>5981.6</v>
      </c>
      <c r="G85">
        <v>0</v>
      </c>
    </row>
    <row r="86" spans="1:7" ht="15" x14ac:dyDescent="0.25">
      <c r="A86" s="285" t="s">
        <v>123</v>
      </c>
      <c r="B86">
        <v>1015.9</v>
      </c>
      <c r="C86">
        <v>2622.4</v>
      </c>
      <c r="D86">
        <v>0</v>
      </c>
      <c r="E86" t="s">
        <v>84</v>
      </c>
      <c r="F86">
        <v>3416.3</v>
      </c>
      <c r="G86">
        <v>0</v>
      </c>
    </row>
    <row r="87" spans="1:7" ht="15" x14ac:dyDescent="0.25">
      <c r="A87" s="285" t="s">
        <v>62</v>
      </c>
      <c r="B87" t="s">
        <v>63</v>
      </c>
      <c r="C87" t="s">
        <v>65</v>
      </c>
      <c r="D87" t="s">
        <v>65</v>
      </c>
      <c r="E87" t="s">
        <v>63</v>
      </c>
      <c r="F87" t="s">
        <v>63</v>
      </c>
      <c r="G87" t="s">
        <v>65</v>
      </c>
    </row>
    <row r="88" spans="1:7" ht="15" x14ac:dyDescent="0.25">
      <c r="A88" s="285" t="s">
        <v>124</v>
      </c>
      <c r="B88">
        <v>3410.3</v>
      </c>
      <c r="C88">
        <v>8229.7999999999993</v>
      </c>
      <c r="D88">
        <v>58494</v>
      </c>
      <c r="E88">
        <v>37544.199999999997</v>
      </c>
      <c r="F88">
        <v>9397.9</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35">
      <c r="A91" s="53" t="s">
        <v>62</v>
      </c>
      <c r="B91" t="s">
        <v>63</v>
      </c>
      <c r="C91" t="s">
        <v>65</v>
      </c>
      <c r="D91" t="s">
        <v>65</v>
      </c>
      <c r="E91" t="s">
        <v>63</v>
      </c>
      <c r="F91" t="s">
        <v>63</v>
      </c>
      <c r="G91" t="s">
        <v>65</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FE76-212C-47F3-A07C-0B7D68083A64}">
  <dimension ref="A1:G90"/>
  <sheetViews>
    <sheetView workbookViewId="0">
      <selection activeCell="B7" sqref="B7"/>
    </sheetView>
  </sheetViews>
  <sheetFormatPr defaultRowHeight="13.2" x14ac:dyDescent="0.25"/>
  <cols>
    <col min="1" max="1" width="32.33203125" customWidth="1"/>
    <col min="5" max="5" width="13.33203125" customWidth="1"/>
    <col min="6" max="6" width="12.6640625" customWidth="1"/>
  </cols>
  <sheetData>
    <row r="1" spans="1:7" ht="15" x14ac:dyDescent="0.25">
      <c r="A1" s="285" t="s">
        <v>47</v>
      </c>
    </row>
    <row r="2" spans="1:7" ht="15" x14ac:dyDescent="0.25">
      <c r="A2" s="285" t="s">
        <v>48</v>
      </c>
    </row>
    <row r="3" spans="1:7" ht="15" x14ac:dyDescent="0.25">
      <c r="A3" s="285" t="s">
        <v>391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59.5</v>
      </c>
      <c r="D12">
        <v>4267.5</v>
      </c>
      <c r="E12">
        <v>4039.6</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265.89999999999998</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481.3</v>
      </c>
      <c r="C31">
        <v>319.8</v>
      </c>
      <c r="D31">
        <v>1794.3</v>
      </c>
      <c r="E31">
        <v>2046.9</v>
      </c>
      <c r="F31">
        <v>74.099999999999994</v>
      </c>
      <c r="G31">
        <v>0</v>
      </c>
    </row>
    <row r="32" spans="1:7" ht="15" x14ac:dyDescent="0.25">
      <c r="A32" s="285" t="s">
        <v>66</v>
      </c>
    </row>
    <row r="33" spans="1:7" ht="15" x14ac:dyDescent="0.25">
      <c r="A33" s="285" t="s">
        <v>79</v>
      </c>
      <c r="B33">
        <v>29.8</v>
      </c>
      <c r="C33">
        <v>208.4</v>
      </c>
      <c r="D33">
        <v>1353.2</v>
      </c>
      <c r="E33">
        <v>1636.3</v>
      </c>
      <c r="F33">
        <v>247.3</v>
      </c>
      <c r="G33">
        <v>0</v>
      </c>
    </row>
    <row r="34" spans="1:7" ht="15" x14ac:dyDescent="0.25">
      <c r="A34" s="285" t="s">
        <v>66</v>
      </c>
    </row>
    <row r="35" spans="1:7" ht="15" x14ac:dyDescent="0.25">
      <c r="A35" s="285" t="s">
        <v>80</v>
      </c>
      <c r="B35">
        <v>773.2</v>
      </c>
      <c r="C35">
        <v>2892.9</v>
      </c>
      <c r="D35">
        <v>35035.599999999999</v>
      </c>
      <c r="E35">
        <v>12882.4</v>
      </c>
      <c r="F35">
        <v>4130</v>
      </c>
      <c r="G35">
        <v>0</v>
      </c>
    </row>
    <row r="36" spans="1:7" ht="15" x14ac:dyDescent="0.25">
      <c r="A36" s="285" t="s">
        <v>66</v>
      </c>
    </row>
    <row r="37" spans="1:7" ht="15" x14ac:dyDescent="0.25">
      <c r="A37" s="285" t="s">
        <v>81</v>
      </c>
      <c r="B37">
        <v>344.6</v>
      </c>
      <c r="C37">
        <v>405.4</v>
      </c>
      <c r="D37">
        <v>7427.2</v>
      </c>
      <c r="E37">
        <v>7831.8</v>
      </c>
      <c r="F37">
        <v>432.3</v>
      </c>
      <c r="G37">
        <v>0</v>
      </c>
    </row>
    <row r="38" spans="1:7" ht="15" x14ac:dyDescent="0.25">
      <c r="A38" s="285" t="s">
        <v>83</v>
      </c>
      <c r="B38">
        <v>55</v>
      </c>
      <c r="C38">
        <v>0.5</v>
      </c>
      <c r="D38">
        <v>768.5</v>
      </c>
      <c r="E38">
        <v>1394.1</v>
      </c>
      <c r="F38">
        <v>110</v>
      </c>
      <c r="G38">
        <v>0</v>
      </c>
    </row>
    <row r="39" spans="1:7" ht="15" x14ac:dyDescent="0.25">
      <c r="A39" s="285" t="s">
        <v>85</v>
      </c>
      <c r="B39">
        <v>0</v>
      </c>
      <c r="C39">
        <v>0</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2</v>
      </c>
      <c r="D41">
        <v>1.3</v>
      </c>
      <c r="E41">
        <v>1.1000000000000001</v>
      </c>
      <c r="F41">
        <v>66</v>
      </c>
      <c r="G41">
        <v>0</v>
      </c>
    </row>
    <row r="42" spans="1:7" ht="15" x14ac:dyDescent="0.25">
      <c r="A42" s="285" t="s">
        <v>88</v>
      </c>
      <c r="B42">
        <v>156.19999999999999</v>
      </c>
      <c r="C42">
        <v>168.5</v>
      </c>
      <c r="D42">
        <v>2099.4</v>
      </c>
      <c r="E42">
        <v>1763.2</v>
      </c>
      <c r="F42">
        <v>10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26.1</v>
      </c>
      <c r="C45">
        <v>39.4</v>
      </c>
      <c r="D45">
        <v>622.29999999999995</v>
      </c>
      <c r="E45">
        <v>625.5</v>
      </c>
      <c r="F45">
        <v>0</v>
      </c>
      <c r="G45">
        <v>0</v>
      </c>
    </row>
    <row r="46" spans="1:7" ht="15" x14ac:dyDescent="0.25">
      <c r="A46" s="285" t="s">
        <v>92</v>
      </c>
      <c r="B46">
        <v>0</v>
      </c>
      <c r="C46">
        <v>0</v>
      </c>
      <c r="D46">
        <v>40.6</v>
      </c>
      <c r="E46">
        <v>69.8</v>
      </c>
      <c r="F46">
        <v>0</v>
      </c>
      <c r="G46">
        <v>0</v>
      </c>
    </row>
    <row r="47" spans="1:7" ht="15" x14ac:dyDescent="0.25">
      <c r="A47" s="285" t="s">
        <v>93</v>
      </c>
      <c r="B47">
        <v>25.4</v>
      </c>
      <c r="C47">
        <v>73.7</v>
      </c>
      <c r="D47">
        <v>433.8</v>
      </c>
      <c r="E47">
        <v>515.6</v>
      </c>
      <c r="F47">
        <v>6</v>
      </c>
      <c r="G47">
        <v>0</v>
      </c>
    </row>
    <row r="48" spans="1:7" ht="15" x14ac:dyDescent="0.25">
      <c r="A48" s="285" t="s">
        <v>94</v>
      </c>
      <c r="B48">
        <v>0.1</v>
      </c>
      <c r="C48">
        <v>6</v>
      </c>
      <c r="D48">
        <v>36.299999999999997</v>
      </c>
      <c r="E48">
        <v>98.5</v>
      </c>
      <c r="F48">
        <v>0</v>
      </c>
      <c r="G48">
        <v>0</v>
      </c>
    </row>
    <row r="49" spans="1:7" ht="15" x14ac:dyDescent="0.25">
      <c r="A49" s="285" t="s">
        <v>95</v>
      </c>
      <c r="B49">
        <v>0</v>
      </c>
      <c r="C49">
        <v>0</v>
      </c>
      <c r="D49">
        <v>887.3</v>
      </c>
      <c r="E49">
        <v>935.2</v>
      </c>
      <c r="F49">
        <v>240</v>
      </c>
      <c r="G49">
        <v>0</v>
      </c>
    </row>
    <row r="50" spans="1:7" ht="15" x14ac:dyDescent="0.25">
      <c r="A50" s="285" t="s">
        <v>96</v>
      </c>
      <c r="B50">
        <v>7.9</v>
      </c>
      <c r="C50">
        <v>21.4</v>
      </c>
      <c r="D50">
        <v>79.8</v>
      </c>
      <c r="E50">
        <v>116.8</v>
      </c>
      <c r="F50">
        <v>0</v>
      </c>
      <c r="G50">
        <v>0</v>
      </c>
    </row>
    <row r="51" spans="1:7" ht="15" x14ac:dyDescent="0.25">
      <c r="A51" s="285" t="s">
        <v>98</v>
      </c>
      <c r="B51">
        <v>9.6</v>
      </c>
      <c r="C51" t="s">
        <v>84</v>
      </c>
      <c r="D51">
        <v>256</v>
      </c>
      <c r="E51">
        <v>286.3</v>
      </c>
      <c r="F51">
        <v>0</v>
      </c>
      <c r="G51">
        <v>0</v>
      </c>
    </row>
    <row r="52" spans="1:7" ht="15" x14ac:dyDescent="0.25">
      <c r="A52" s="285" t="s">
        <v>169</v>
      </c>
      <c r="B52">
        <v>0.5</v>
      </c>
      <c r="C52">
        <v>0</v>
      </c>
      <c r="D52">
        <v>0</v>
      </c>
      <c r="E52">
        <v>0</v>
      </c>
      <c r="F52">
        <v>0</v>
      </c>
      <c r="G52">
        <v>0</v>
      </c>
    </row>
    <row r="53" spans="1:7" ht="15" x14ac:dyDescent="0.25">
      <c r="A53" s="285" t="s">
        <v>99</v>
      </c>
      <c r="B53">
        <v>0.5</v>
      </c>
      <c r="C53" t="s">
        <v>84</v>
      </c>
      <c r="D53">
        <v>19.899999999999999</v>
      </c>
      <c r="E53">
        <v>3.5</v>
      </c>
      <c r="F53">
        <v>0</v>
      </c>
      <c r="G53">
        <v>0</v>
      </c>
    </row>
    <row r="54" spans="1:7" ht="15" x14ac:dyDescent="0.25">
      <c r="A54" s="285" t="s">
        <v>100</v>
      </c>
      <c r="B54">
        <v>19.399999999999999</v>
      </c>
      <c r="C54">
        <v>52.3</v>
      </c>
      <c r="D54">
        <v>1195.8</v>
      </c>
      <c r="E54">
        <v>1124.7</v>
      </c>
      <c r="F54">
        <v>0.3</v>
      </c>
      <c r="G54">
        <v>0</v>
      </c>
    </row>
    <row r="55" spans="1:7" ht="15" x14ac:dyDescent="0.25">
      <c r="A55" s="285" t="s">
        <v>101</v>
      </c>
      <c r="B55">
        <v>43.5</v>
      </c>
      <c r="C55">
        <v>41.6</v>
      </c>
      <c r="D55">
        <v>937.6</v>
      </c>
      <c r="E55">
        <v>780.7</v>
      </c>
      <c r="F55">
        <v>0</v>
      </c>
      <c r="G55">
        <v>0</v>
      </c>
    </row>
    <row r="56" spans="1:7" ht="15" x14ac:dyDescent="0.25">
      <c r="A56" s="285" t="s">
        <v>66</v>
      </c>
    </row>
    <row r="57" spans="1:7" ht="15" x14ac:dyDescent="0.25">
      <c r="A57" s="285" t="s">
        <v>102</v>
      </c>
      <c r="B57">
        <v>0.1</v>
      </c>
      <c r="C57">
        <v>270.39999999999998</v>
      </c>
      <c r="D57">
        <v>3179.8</v>
      </c>
      <c r="E57">
        <v>3726.8</v>
      </c>
      <c r="F57">
        <v>0</v>
      </c>
      <c r="G57">
        <v>0</v>
      </c>
    </row>
    <row r="58" spans="1:7" ht="15" x14ac:dyDescent="0.25">
      <c r="A58" s="285" t="s">
        <v>103</v>
      </c>
      <c r="B58">
        <v>0</v>
      </c>
      <c r="C58">
        <v>80</v>
      </c>
      <c r="D58">
        <v>108</v>
      </c>
      <c r="E58">
        <v>63</v>
      </c>
      <c r="F58">
        <v>0</v>
      </c>
      <c r="G58">
        <v>0</v>
      </c>
    </row>
    <row r="59" spans="1:7" ht="15" x14ac:dyDescent="0.25">
      <c r="A59" s="285" t="s">
        <v>104</v>
      </c>
      <c r="B59">
        <v>0</v>
      </c>
      <c r="C59">
        <v>130</v>
      </c>
      <c r="D59">
        <v>2777.4</v>
      </c>
      <c r="E59">
        <v>3356.8</v>
      </c>
      <c r="F59">
        <v>0</v>
      </c>
      <c r="G59">
        <v>0</v>
      </c>
    </row>
    <row r="60" spans="1:7" ht="15" x14ac:dyDescent="0.25">
      <c r="A60" s="285" t="s">
        <v>257</v>
      </c>
      <c r="B60" t="s">
        <v>84</v>
      </c>
      <c r="C60">
        <v>0</v>
      </c>
      <c r="D60">
        <v>0.3</v>
      </c>
      <c r="E60">
        <v>0</v>
      </c>
      <c r="F60">
        <v>0</v>
      </c>
      <c r="G60">
        <v>0</v>
      </c>
    </row>
    <row r="61" spans="1:7" ht="15" x14ac:dyDescent="0.25">
      <c r="A61" s="285" t="s">
        <v>105</v>
      </c>
      <c r="B61">
        <v>0</v>
      </c>
      <c r="C61">
        <v>0</v>
      </c>
      <c r="D61">
        <v>17.2</v>
      </c>
      <c r="E61">
        <v>55.7</v>
      </c>
      <c r="F61">
        <v>0</v>
      </c>
      <c r="G61">
        <v>0</v>
      </c>
    </row>
    <row r="62" spans="1:7" ht="15" x14ac:dyDescent="0.25">
      <c r="A62" s="285" t="s">
        <v>381</v>
      </c>
      <c r="B62">
        <v>0</v>
      </c>
      <c r="C62">
        <v>0</v>
      </c>
      <c r="D62">
        <v>0</v>
      </c>
      <c r="E62">
        <v>0.1</v>
      </c>
      <c r="F62">
        <v>0</v>
      </c>
      <c r="G62">
        <v>0</v>
      </c>
    </row>
    <row r="63" spans="1:7" ht="15" x14ac:dyDescent="0.25">
      <c r="A63" s="285" t="s">
        <v>258</v>
      </c>
      <c r="B63">
        <v>0.1</v>
      </c>
      <c r="C63">
        <v>0.4</v>
      </c>
      <c r="D63">
        <v>0.2</v>
      </c>
      <c r="E63">
        <v>0</v>
      </c>
      <c r="F63">
        <v>0</v>
      </c>
      <c r="G63">
        <v>0</v>
      </c>
    </row>
    <row r="64" spans="1:7" ht="15" x14ac:dyDescent="0.25">
      <c r="A64" s="285" t="s">
        <v>318</v>
      </c>
      <c r="B64">
        <v>0</v>
      </c>
      <c r="C64">
        <v>0</v>
      </c>
      <c r="D64">
        <v>52.7</v>
      </c>
      <c r="E64">
        <v>0</v>
      </c>
      <c r="F64">
        <v>0</v>
      </c>
      <c r="G64">
        <v>0</v>
      </c>
    </row>
    <row r="65" spans="1:7" ht="15" x14ac:dyDescent="0.25">
      <c r="A65" s="285" t="s">
        <v>107</v>
      </c>
      <c r="B65">
        <v>0</v>
      </c>
      <c r="C65">
        <v>60</v>
      </c>
      <c r="D65">
        <v>224</v>
      </c>
      <c r="E65">
        <v>251.2</v>
      </c>
      <c r="F65">
        <v>0</v>
      </c>
      <c r="G65">
        <v>0</v>
      </c>
    </row>
    <row r="66" spans="1:7" ht="15" x14ac:dyDescent="0.25">
      <c r="A66" s="285" t="s">
        <v>66</v>
      </c>
    </row>
    <row r="67" spans="1:7" ht="15" x14ac:dyDescent="0.25">
      <c r="A67" s="285" t="s">
        <v>108</v>
      </c>
      <c r="B67">
        <v>845.3</v>
      </c>
      <c r="C67">
        <v>984.7</v>
      </c>
      <c r="D67">
        <v>5192.3</v>
      </c>
      <c r="E67">
        <v>4912.8999999999996</v>
      </c>
      <c r="F67">
        <v>616.6</v>
      </c>
      <c r="G67">
        <v>0</v>
      </c>
    </row>
    <row r="68" spans="1:7" ht="15" x14ac:dyDescent="0.25">
      <c r="A68" s="285" t="s">
        <v>109</v>
      </c>
      <c r="B68">
        <v>3.5</v>
      </c>
      <c r="C68">
        <v>0</v>
      </c>
      <c r="D68">
        <v>19.899999999999999</v>
      </c>
      <c r="E68">
        <v>19.100000000000001</v>
      </c>
      <c r="F68">
        <v>0</v>
      </c>
      <c r="G68">
        <v>0</v>
      </c>
    </row>
    <row r="69" spans="1:7" ht="15" x14ac:dyDescent="0.25">
      <c r="A69" s="285" t="s">
        <v>110</v>
      </c>
      <c r="B69">
        <v>0</v>
      </c>
      <c r="C69">
        <v>0</v>
      </c>
      <c r="D69">
        <v>30.5</v>
      </c>
      <c r="E69">
        <v>0</v>
      </c>
      <c r="F69">
        <v>0</v>
      </c>
      <c r="G69">
        <v>0</v>
      </c>
    </row>
    <row r="70" spans="1:7" ht="15" x14ac:dyDescent="0.25">
      <c r="A70" s="285" t="s">
        <v>111</v>
      </c>
      <c r="B70">
        <v>59.5</v>
      </c>
      <c r="C70">
        <v>40</v>
      </c>
      <c r="D70">
        <v>226.1</v>
      </c>
      <c r="E70">
        <v>235.4</v>
      </c>
      <c r="F70">
        <v>44</v>
      </c>
      <c r="G70">
        <v>0</v>
      </c>
    </row>
    <row r="71" spans="1:7" ht="15" x14ac:dyDescent="0.25">
      <c r="A71" s="285" t="s">
        <v>112</v>
      </c>
      <c r="B71">
        <v>77.2</v>
      </c>
      <c r="C71">
        <v>4.5</v>
      </c>
      <c r="D71">
        <v>152.69999999999999</v>
      </c>
      <c r="E71">
        <v>89.2</v>
      </c>
      <c r="F71">
        <v>3.5</v>
      </c>
      <c r="G71">
        <v>0</v>
      </c>
    </row>
    <row r="72" spans="1:7" ht="15" x14ac:dyDescent="0.25">
      <c r="A72" s="285" t="s">
        <v>259</v>
      </c>
      <c r="B72">
        <v>0</v>
      </c>
      <c r="C72">
        <v>0</v>
      </c>
      <c r="D72">
        <v>9.8000000000000007</v>
      </c>
      <c r="E72">
        <v>7.6</v>
      </c>
      <c r="F72">
        <v>0</v>
      </c>
      <c r="G72">
        <v>0</v>
      </c>
    </row>
    <row r="73" spans="1:7" ht="15" x14ac:dyDescent="0.25">
      <c r="A73" s="285" t="s">
        <v>113</v>
      </c>
      <c r="B73">
        <v>28.6</v>
      </c>
      <c r="C73">
        <v>27.9</v>
      </c>
      <c r="D73">
        <v>377.1</v>
      </c>
      <c r="E73">
        <v>497.9</v>
      </c>
      <c r="F73">
        <v>0</v>
      </c>
      <c r="G73">
        <v>0</v>
      </c>
    </row>
    <row r="74" spans="1:7" ht="15" x14ac:dyDescent="0.25">
      <c r="A74" s="285" t="s">
        <v>114</v>
      </c>
      <c r="B74">
        <v>0</v>
      </c>
      <c r="C74">
        <v>14.4</v>
      </c>
      <c r="D74">
        <v>19.399999999999999</v>
      </c>
      <c r="E74">
        <v>4.0999999999999996</v>
      </c>
      <c r="F74">
        <v>0</v>
      </c>
      <c r="G74">
        <v>0</v>
      </c>
    </row>
    <row r="75" spans="1:7" ht="15" x14ac:dyDescent="0.25">
      <c r="A75" s="285" t="s">
        <v>115</v>
      </c>
      <c r="B75">
        <v>6.1</v>
      </c>
      <c r="C75">
        <v>4.5</v>
      </c>
      <c r="D75">
        <v>20.9</v>
      </c>
      <c r="E75">
        <v>23.1</v>
      </c>
      <c r="F75">
        <v>0</v>
      </c>
      <c r="G75">
        <v>0</v>
      </c>
    </row>
    <row r="76" spans="1:7" ht="15" x14ac:dyDescent="0.25">
      <c r="A76" s="285" t="s">
        <v>382</v>
      </c>
      <c r="B76">
        <v>0</v>
      </c>
      <c r="C76">
        <v>0</v>
      </c>
      <c r="D76">
        <v>0</v>
      </c>
      <c r="E76">
        <v>3</v>
      </c>
      <c r="F76">
        <v>0</v>
      </c>
      <c r="G76">
        <v>0</v>
      </c>
    </row>
    <row r="77" spans="1:7" ht="15" x14ac:dyDescent="0.25">
      <c r="A77" s="285" t="s">
        <v>116</v>
      </c>
      <c r="B77">
        <v>0.6</v>
      </c>
      <c r="C77">
        <v>7</v>
      </c>
      <c r="D77">
        <v>8.1</v>
      </c>
      <c r="E77">
        <v>6.6</v>
      </c>
      <c r="F77">
        <v>0</v>
      </c>
      <c r="G77">
        <v>0</v>
      </c>
    </row>
    <row r="78" spans="1:7" ht="15" x14ac:dyDescent="0.25">
      <c r="A78" s="285" t="s">
        <v>117</v>
      </c>
      <c r="B78">
        <v>658.4</v>
      </c>
      <c r="C78">
        <v>868.1</v>
      </c>
      <c r="D78">
        <v>4088.4</v>
      </c>
      <c r="E78">
        <v>3751.1</v>
      </c>
      <c r="F78">
        <v>563.4</v>
      </c>
      <c r="G78">
        <v>0</v>
      </c>
    </row>
    <row r="79" spans="1:7" ht="15" x14ac:dyDescent="0.25">
      <c r="A79" s="285" t="s">
        <v>331</v>
      </c>
      <c r="B79">
        <v>0</v>
      </c>
      <c r="C79">
        <v>0.5</v>
      </c>
      <c r="D79">
        <v>0</v>
      </c>
      <c r="E79">
        <v>6.2</v>
      </c>
      <c r="F79">
        <v>0</v>
      </c>
      <c r="G79">
        <v>0</v>
      </c>
    </row>
    <row r="80" spans="1:7" ht="15" x14ac:dyDescent="0.25">
      <c r="A80" s="285" t="s">
        <v>118</v>
      </c>
      <c r="B80">
        <v>11.1</v>
      </c>
      <c r="C80">
        <v>11.8</v>
      </c>
      <c r="D80">
        <v>29.8</v>
      </c>
      <c r="E80">
        <v>29.3</v>
      </c>
      <c r="F80">
        <v>5.6</v>
      </c>
      <c r="G80">
        <v>0</v>
      </c>
    </row>
    <row r="81" spans="1:7" ht="15" x14ac:dyDescent="0.25">
      <c r="A81" s="285" t="s">
        <v>119</v>
      </c>
      <c r="B81">
        <v>0</v>
      </c>
      <c r="C81">
        <v>6</v>
      </c>
      <c r="D81">
        <v>163.30000000000001</v>
      </c>
      <c r="E81">
        <v>220.4</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46.4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2474.3000000000002</v>
      </c>
      <c r="C85">
        <v>5141.1000000000004</v>
      </c>
      <c r="D85">
        <v>58272.9</v>
      </c>
      <c r="E85">
        <v>37076.699999999997</v>
      </c>
      <c r="F85">
        <v>5883.2</v>
      </c>
      <c r="G85">
        <v>0</v>
      </c>
    </row>
    <row r="86" spans="1:7" ht="15" x14ac:dyDescent="0.25">
      <c r="A86" s="285" t="s">
        <v>123</v>
      </c>
      <c r="B86">
        <v>1093.4000000000001</v>
      </c>
      <c r="C86">
        <v>2604.1</v>
      </c>
      <c r="D86">
        <v>0</v>
      </c>
      <c r="E86" t="s">
        <v>84</v>
      </c>
      <c r="F86">
        <v>3396.2</v>
      </c>
      <c r="G86">
        <v>0</v>
      </c>
    </row>
    <row r="87" spans="1:7" ht="15" x14ac:dyDescent="0.25">
      <c r="A87" s="285" t="s">
        <v>62</v>
      </c>
      <c r="B87" t="s">
        <v>63</v>
      </c>
      <c r="C87" t="s">
        <v>64</v>
      </c>
      <c r="D87" t="s">
        <v>63</v>
      </c>
      <c r="E87" t="s">
        <v>63</v>
      </c>
      <c r="F87" t="s">
        <v>63</v>
      </c>
      <c r="G87" t="s">
        <v>65</v>
      </c>
    </row>
    <row r="88" spans="1:7" ht="15" x14ac:dyDescent="0.25">
      <c r="A88" s="285" t="s">
        <v>124</v>
      </c>
      <c r="B88">
        <v>3567.7</v>
      </c>
      <c r="C88">
        <v>7745.2</v>
      </c>
      <c r="D88">
        <v>58272.9</v>
      </c>
      <c r="E88">
        <v>37076.699999999997</v>
      </c>
      <c r="F88">
        <v>9279.4</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2B37-68AB-4D3C-BDB2-45272312360C}">
  <sheetPr>
    <tabColor indexed="48"/>
  </sheetPr>
  <dimension ref="A1:L30"/>
  <sheetViews>
    <sheetView zoomScale="150" zoomScaleNormal="150" workbookViewId="0">
      <selection activeCell="D15" sqref="D15"/>
    </sheetView>
  </sheetViews>
  <sheetFormatPr defaultRowHeight="13.2" x14ac:dyDescent="0.25"/>
  <cols>
    <col min="1" max="1" width="10.5546875" bestFit="1" customWidth="1"/>
    <col min="2" max="2" width="44" customWidth="1"/>
    <col min="3" max="3" width="22" customWidth="1"/>
    <col min="4" max="4" width="17" customWidth="1"/>
    <col min="5" max="5" width="22.88671875" customWidth="1"/>
    <col min="6" max="6" width="23.44140625" customWidth="1"/>
    <col min="7" max="7" width="9.44140625" bestFit="1" customWidth="1"/>
    <col min="8" max="8" width="12" bestFit="1" customWidth="1"/>
    <col min="9" max="9" width="11" bestFit="1" customWidth="1"/>
    <col min="10" max="10" width="10.88671875" bestFit="1" customWidth="1"/>
  </cols>
  <sheetData>
    <row r="1" spans="1:12" x14ac:dyDescent="0.25">
      <c r="B1" s="74" t="s">
        <v>977</v>
      </c>
      <c r="C1" s="74"/>
      <c r="D1" s="74"/>
      <c r="E1" s="37"/>
      <c r="F1" s="37"/>
      <c r="G1" s="68"/>
      <c r="H1" s="68"/>
      <c r="I1" s="68"/>
      <c r="J1" s="209">
        <v>45750</v>
      </c>
    </row>
    <row r="2" spans="1:12" ht="13.8" x14ac:dyDescent="0.25">
      <c r="B2" s="33" t="s">
        <v>980</v>
      </c>
      <c r="C2" s="33"/>
      <c r="D2" s="33"/>
      <c r="E2" s="34"/>
      <c r="F2" s="35"/>
      <c r="G2" s="68"/>
      <c r="H2" s="68"/>
      <c r="I2" s="68"/>
    </row>
    <row r="3" spans="1:12" ht="15.75" customHeight="1" x14ac:dyDescent="0.25">
      <c r="B3" s="309" t="s">
        <v>1014</v>
      </c>
      <c r="C3" s="307" t="s">
        <v>38</v>
      </c>
      <c r="D3" s="308"/>
      <c r="E3" s="305" t="s">
        <v>39</v>
      </c>
      <c r="F3" s="305" t="s">
        <v>971</v>
      </c>
      <c r="G3" s="68"/>
      <c r="H3" s="68"/>
      <c r="I3" s="68"/>
    </row>
    <row r="4" spans="1:12" ht="15" customHeight="1" x14ac:dyDescent="0.25">
      <c r="B4" s="310"/>
      <c r="C4" s="221" t="s">
        <v>45</v>
      </c>
      <c r="D4" s="221" t="s">
        <v>40</v>
      </c>
      <c r="E4" s="306"/>
      <c r="F4" s="306"/>
      <c r="G4" s="68"/>
    </row>
    <row r="5" spans="1:12" x14ac:dyDescent="0.25">
      <c r="A5" s="29">
        <f>$J$1</f>
        <v>45750</v>
      </c>
      <c r="B5" s="32" t="s">
        <v>18</v>
      </c>
      <c r="C5" s="242">
        <f>VLOOKUP(A5,China!A1:L2000,6,FALSE)</f>
        <v>22263.599999999999</v>
      </c>
      <c r="D5" s="242">
        <f>VLOOKUP(A5,China!A1:L2000,7,FALSE)</f>
        <v>23524.1</v>
      </c>
      <c r="E5" s="265">
        <f>(C5/D5-1)*100</f>
        <v>-5.3583346440458923</v>
      </c>
      <c r="F5" s="240">
        <f>'Rankings 2023-24'!M10</f>
        <v>28635.5</v>
      </c>
      <c r="G5" s="68"/>
    </row>
    <row r="6" spans="1:12" x14ac:dyDescent="0.25">
      <c r="A6" s="29">
        <f>$J$1</f>
        <v>45750</v>
      </c>
      <c r="B6" s="32" t="s">
        <v>19</v>
      </c>
      <c r="C6" s="242">
        <f>VLOOKUP(A6,Mexico!A1:L2000,6,FALSE)</f>
        <v>4214.8</v>
      </c>
      <c r="D6" s="242">
        <f>VLOOKUP(A6,Mexico!A1:L2000,7,FALSE)</f>
        <v>4325.7</v>
      </c>
      <c r="E6" s="265">
        <f t="shared" ref="E6:E11" si="0">(C6/D6-1)*100</f>
        <v>-2.5637469080148745</v>
      </c>
      <c r="F6" s="240">
        <f>'Rankings 2023-24'!M11</f>
        <v>4917.3</v>
      </c>
      <c r="G6" s="68"/>
    </row>
    <row r="7" spans="1:12" x14ac:dyDescent="0.25">
      <c r="A7" s="29">
        <f>$J$1</f>
        <v>45750</v>
      </c>
      <c r="B7" s="167" t="s">
        <v>21</v>
      </c>
      <c r="C7" s="242">
        <f>VLOOKUP(A7,Japan!A1:L2000,6,FALSE)</f>
        <v>1672</v>
      </c>
      <c r="D7" s="242">
        <f>VLOOKUP(A7,Japan!A1:K2000,7,FALSE)</f>
        <v>1783.8</v>
      </c>
      <c r="E7" s="265">
        <f>(C7/D7-1)*100</f>
        <v>-6.2675187801322974</v>
      </c>
      <c r="F7" s="240">
        <f>'Rankings 2023-24'!M13</f>
        <v>2231.2000000000003</v>
      </c>
      <c r="G7" s="68"/>
    </row>
    <row r="8" spans="1:12" x14ac:dyDescent="0.25">
      <c r="A8" s="29">
        <f>$J$1</f>
        <v>45750</v>
      </c>
      <c r="B8" s="167" t="s">
        <v>20</v>
      </c>
      <c r="C8" s="242">
        <f>VLOOKUP(A8,Egypt!A1:L2000,6,FALSE)</f>
        <v>2650.5</v>
      </c>
      <c r="D8" s="242">
        <f>VLOOKUP(A8,Egypt!A1:J2000,7,FALSE)</f>
        <v>664.4</v>
      </c>
      <c r="E8" s="265">
        <f t="shared" si="0"/>
        <v>298.93136664659841</v>
      </c>
      <c r="F8" s="240">
        <f>'Rankings 2023-24'!M16</f>
        <v>2227.9</v>
      </c>
      <c r="G8" s="68"/>
    </row>
    <row r="9" spans="1:12" x14ac:dyDescent="0.25">
      <c r="A9" s="29">
        <f>$J$1</f>
        <v>45750</v>
      </c>
      <c r="B9" s="32" t="s">
        <v>22</v>
      </c>
      <c r="C9" s="242">
        <f>VLOOKUP(A9,Indonesia!A1:L2000,6,FALSE)</f>
        <v>1424.1</v>
      </c>
      <c r="D9" s="242">
        <f>VLOOKUP(A9,Indonesia!A1:K2000,7,FALSE)</f>
        <v>1432</v>
      </c>
      <c r="E9" s="265">
        <f t="shared" si="0"/>
        <v>-0.55167597765364285</v>
      </c>
      <c r="F9" s="240">
        <f>'Rankings 2023-24'!M12</f>
        <v>1910.1000000000001</v>
      </c>
      <c r="G9" s="68"/>
      <c r="H9" s="68"/>
      <c r="I9" s="68"/>
    </row>
    <row r="10" spans="1:12" ht="13.2" customHeight="1" x14ac:dyDescent="0.25">
      <c r="B10" s="30" t="s">
        <v>23</v>
      </c>
      <c r="C10" s="243">
        <f>SUM(C5:C9)</f>
        <v>32224.999999999996</v>
      </c>
      <c r="D10" s="243">
        <f>SUM(D5:D9)</f>
        <v>31730</v>
      </c>
      <c r="E10" s="266">
        <f t="shared" si="0"/>
        <v>1.5600378190986364</v>
      </c>
      <c r="F10" s="241">
        <f>SUM(F5:F9)</f>
        <v>39922</v>
      </c>
      <c r="G10" s="68"/>
      <c r="H10" s="192"/>
      <c r="I10" s="193"/>
      <c r="J10" s="126"/>
    </row>
    <row r="11" spans="1:12" ht="13.2" customHeight="1" x14ac:dyDescent="0.25">
      <c r="A11" s="29">
        <f>$J$1</f>
        <v>45750</v>
      </c>
      <c r="B11" s="31" t="s">
        <v>24</v>
      </c>
      <c r="C11" s="244">
        <f>VLOOKUP(A11,TOTAL!A1:L2133,6,FALSE)</f>
        <v>46342.6</v>
      </c>
      <c r="D11" s="244">
        <f>VLOOKUP(A11,TOTAL!A1:L2133,7,FALSE)</f>
        <v>40796.9</v>
      </c>
      <c r="E11" s="265">
        <f t="shared" si="0"/>
        <v>13.593434795290804</v>
      </c>
      <c r="F11" s="254">
        <f>'Rankings 2023-24'!L130</f>
        <v>51302.166666666664</v>
      </c>
      <c r="G11" s="69" t="s">
        <v>25</v>
      </c>
      <c r="H11" s="192"/>
      <c r="I11" s="193"/>
      <c r="J11" s="192"/>
      <c r="K11" s="193"/>
      <c r="L11" s="126"/>
    </row>
    <row r="12" spans="1:12" ht="13.2" customHeight="1" x14ac:dyDescent="0.25">
      <c r="B12" s="222" t="s">
        <v>41</v>
      </c>
      <c r="C12" s="245">
        <f>+C11/C15</f>
        <v>0.93304032417534244</v>
      </c>
      <c r="D12" s="245">
        <f>+D11/D15</f>
        <v>0.88438292302654853</v>
      </c>
      <c r="E12" s="265" t="s">
        <v>42</v>
      </c>
      <c r="F12" s="276" t="s">
        <v>42</v>
      </c>
      <c r="G12" s="69"/>
      <c r="H12" s="194"/>
      <c r="I12" s="68"/>
      <c r="J12" s="202" t="s">
        <v>27</v>
      </c>
      <c r="K12" s="202"/>
      <c r="L12" s="202"/>
    </row>
    <row r="13" spans="1:12" ht="13.2" customHeight="1" x14ac:dyDescent="0.25">
      <c r="A13" s="29">
        <f>$J$1</f>
        <v>45750</v>
      </c>
      <c r="B13" s="49" t="s">
        <v>43</v>
      </c>
      <c r="C13" s="243">
        <f>VLOOKUP(A13,TOTAL!A1:L2133,10,FALSE)</f>
        <v>172.29999999999563</v>
      </c>
      <c r="D13" s="243">
        <f>VLOOKUP(A13,TOTAL!A1:L2133,9,FALSE)</f>
        <v>305.19999999999709</v>
      </c>
      <c r="E13" s="266" t="s">
        <v>42</v>
      </c>
      <c r="F13" s="277" t="s">
        <v>42</v>
      </c>
      <c r="G13" s="69"/>
      <c r="H13" s="68"/>
      <c r="I13" s="68"/>
      <c r="J13" s="203">
        <f>(TOTAL!J988-TOTAL!J987)/TOTAL!J987</f>
        <v>-0.57996099463677764</v>
      </c>
      <c r="K13" s="202"/>
      <c r="L13" s="202"/>
    </row>
    <row r="14" spans="1:12" ht="13.2" customHeight="1" x14ac:dyDescent="0.25">
      <c r="B14" s="36" t="s">
        <v>29</v>
      </c>
      <c r="C14" s="247">
        <f>+C10/C11</f>
        <v>0.69536452421745865</v>
      </c>
      <c r="D14" s="247">
        <f>+D10/D11</f>
        <v>0.77775517257438676</v>
      </c>
      <c r="E14" s="279" t="s">
        <v>42</v>
      </c>
      <c r="F14" s="255">
        <f>+F10/F11</f>
        <v>0.77817376134211358</v>
      </c>
      <c r="G14" s="68"/>
      <c r="H14" s="68"/>
      <c r="I14" s="68"/>
    </row>
    <row r="15" spans="1:12" x14ac:dyDescent="0.25">
      <c r="B15" s="199" t="s">
        <v>1017</v>
      </c>
      <c r="C15" s="243">
        <f>1825000/36.7437</f>
        <v>49668.378524753905</v>
      </c>
      <c r="D15" s="243">
        <f>1695000/36.7437</f>
        <v>46130.357040798837</v>
      </c>
      <c r="E15" s="267">
        <f>(C15/D15-1)*100</f>
        <v>7.6696165191740384</v>
      </c>
      <c r="F15" s="278" t="s">
        <v>42</v>
      </c>
      <c r="G15" s="70"/>
      <c r="H15" s="68"/>
      <c r="I15" s="68"/>
      <c r="J15" s="52"/>
    </row>
    <row r="16" spans="1:12" ht="12.75" customHeight="1" x14ac:dyDescent="0.25">
      <c r="B16" s="200"/>
      <c r="C16" s="201"/>
      <c r="D16" s="201"/>
      <c r="E16" s="163"/>
      <c r="F16" s="163"/>
      <c r="G16" s="71"/>
      <c r="H16" s="68"/>
      <c r="I16" s="68"/>
    </row>
    <row r="17" spans="2:9" ht="24" customHeight="1" x14ac:dyDescent="0.25">
      <c r="B17" s="311"/>
      <c r="C17" s="311"/>
      <c r="D17" s="311"/>
      <c r="E17" s="312"/>
      <c r="F17" s="312"/>
      <c r="G17" s="68"/>
      <c r="H17" s="68"/>
      <c r="I17" s="68"/>
    </row>
    <row r="18" spans="2:9" ht="11.25" customHeight="1" x14ac:dyDescent="0.25">
      <c r="B18" s="301"/>
      <c r="C18" s="301"/>
      <c r="D18" s="301"/>
      <c r="E18" s="302"/>
      <c r="F18" s="302"/>
      <c r="G18" s="68"/>
      <c r="H18" s="68"/>
      <c r="I18" s="68"/>
    </row>
    <row r="19" spans="2:9" ht="10.5" customHeight="1" x14ac:dyDescent="0.25">
      <c r="B19" s="303"/>
      <c r="C19" s="303"/>
      <c r="D19" s="303"/>
      <c r="E19" s="303"/>
      <c r="F19" s="303"/>
      <c r="G19" s="213"/>
      <c r="H19" s="68"/>
      <c r="I19" s="68"/>
    </row>
    <row r="20" spans="2:9" ht="10.5" customHeight="1" x14ac:dyDescent="0.25">
      <c r="B20" s="302"/>
      <c r="C20" s="302"/>
      <c r="D20" s="302"/>
      <c r="E20" s="302"/>
      <c r="F20" s="302"/>
      <c r="G20" s="71"/>
      <c r="H20" s="195"/>
      <c r="I20" s="68"/>
    </row>
    <row r="21" spans="2:9" ht="30" customHeight="1" x14ac:dyDescent="0.25">
      <c r="B21" s="304"/>
      <c r="C21" s="304"/>
      <c r="D21" s="304"/>
      <c r="E21" s="304"/>
      <c r="F21" s="304"/>
      <c r="G21" s="68"/>
      <c r="H21" s="94"/>
      <c r="I21" s="68"/>
    </row>
    <row r="22" spans="2:9" ht="16.2" customHeight="1" x14ac:dyDescent="0.25">
      <c r="B22" s="37"/>
      <c r="C22" s="37"/>
      <c r="D22" s="37"/>
      <c r="E22" s="37"/>
      <c r="F22" s="37"/>
      <c r="G22" s="68"/>
      <c r="H22" s="94"/>
      <c r="I22" s="68"/>
    </row>
    <row r="23" spans="2:9" ht="25.5" customHeight="1" x14ac:dyDescent="0.25">
      <c r="B23" s="214"/>
      <c r="C23" s="93"/>
      <c r="D23" s="93"/>
      <c r="E23" s="68"/>
      <c r="F23" s="68"/>
      <c r="G23" s="68"/>
      <c r="H23" s="94"/>
      <c r="I23" s="68"/>
    </row>
    <row r="24" spans="2:9" x14ac:dyDescent="0.25">
      <c r="B24" s="197"/>
      <c r="C24" s="197"/>
      <c r="D24" s="197"/>
      <c r="E24" s="61"/>
      <c r="F24" s="60"/>
      <c r="G24" s="68"/>
      <c r="H24" s="94"/>
      <c r="I24" s="68"/>
    </row>
    <row r="25" spans="2:9" x14ac:dyDescent="0.25">
      <c r="B25" s="37"/>
      <c r="C25" s="37"/>
      <c r="D25" s="37"/>
      <c r="E25" s="37"/>
      <c r="F25" s="37"/>
      <c r="G25" s="68"/>
      <c r="H25" s="94"/>
      <c r="I25" s="68"/>
    </row>
    <row r="26" spans="2:9" x14ac:dyDescent="0.25">
      <c r="B26" s="37"/>
      <c r="C26" s="37"/>
      <c r="D26" s="37"/>
      <c r="E26" s="37"/>
      <c r="F26" s="37"/>
      <c r="G26" s="68"/>
      <c r="H26" s="68"/>
      <c r="I26" s="68"/>
    </row>
    <row r="27" spans="2:9" x14ac:dyDescent="0.25">
      <c r="B27" s="68"/>
      <c r="C27" s="68"/>
      <c r="D27" s="68"/>
      <c r="E27" s="68"/>
      <c r="F27" s="68"/>
      <c r="G27" s="68"/>
      <c r="H27" s="68"/>
      <c r="I27" s="68"/>
    </row>
    <row r="28" spans="2:9" x14ac:dyDescent="0.25">
      <c r="B28" s="68"/>
      <c r="C28" s="68"/>
      <c r="D28" s="68"/>
      <c r="E28" s="68"/>
      <c r="F28" s="68"/>
      <c r="G28" s="68"/>
      <c r="H28" s="68"/>
      <c r="I28" s="68"/>
    </row>
    <row r="29" spans="2:9" x14ac:dyDescent="0.25">
      <c r="H29" s="68"/>
      <c r="I29" s="68"/>
    </row>
    <row r="30" spans="2:9" x14ac:dyDescent="0.25">
      <c r="B30" s="119"/>
      <c r="C30" s="119"/>
      <c r="D30" s="119"/>
    </row>
  </sheetData>
  <mergeCells count="9">
    <mergeCell ref="B18:F18"/>
    <mergeCell ref="B19:F19"/>
    <mergeCell ref="B20:F20"/>
    <mergeCell ref="B21:F21"/>
    <mergeCell ref="F3:F4"/>
    <mergeCell ref="E3:E4"/>
    <mergeCell ref="C3:D3"/>
    <mergeCell ref="B3:B4"/>
    <mergeCell ref="B17:F17"/>
  </mergeCells>
  <pageMargins left="0.75" right="0.75" top="1" bottom="1" header="0.5" footer="0.5"/>
  <pageSetup orientation="portrait" r:id="rId1"/>
  <headerFooter alignWithMargins="0"/>
  <ignoredErrors>
    <ignoredError sqref="E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DAB6-B589-49F3-AA95-413AFDCEE7D8}">
  <dimension ref="A1:G80"/>
  <sheetViews>
    <sheetView topLeftCell="A11" workbookViewId="0">
      <selection activeCell="B37" sqref="B37"/>
    </sheetView>
  </sheetViews>
  <sheetFormatPr defaultRowHeight="13.2" x14ac:dyDescent="0.25"/>
  <cols>
    <col min="1" max="1" width="22.33203125" customWidth="1"/>
    <col min="2" max="2" width="11.33203125" customWidth="1"/>
    <col min="3" max="3" width="14.5546875" customWidth="1"/>
    <col min="4" max="4" width="13.5546875" customWidth="1"/>
    <col min="5" max="5" width="12.21875" customWidth="1"/>
    <col min="6" max="6" width="11.77734375" customWidth="1"/>
    <col min="7" max="7" width="10.6640625" customWidth="1"/>
  </cols>
  <sheetData>
    <row r="1" spans="1:7" ht="15" x14ac:dyDescent="0.25">
      <c r="A1" s="282" t="s">
        <v>47</v>
      </c>
    </row>
    <row r="2" spans="1:7" ht="15" x14ac:dyDescent="0.25">
      <c r="A2" s="282" t="s">
        <v>48</v>
      </c>
    </row>
    <row r="3" spans="1:7" ht="15" x14ac:dyDescent="0.25">
      <c r="A3" s="282" t="s">
        <v>991</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294</v>
      </c>
      <c r="C12">
        <v>443</v>
      </c>
      <c r="D12">
        <v>2817.6</v>
      </c>
      <c r="E12">
        <v>2262.6</v>
      </c>
      <c r="F12">
        <v>0</v>
      </c>
      <c r="G12">
        <v>0</v>
      </c>
    </row>
    <row r="13" spans="1:7" ht="15" x14ac:dyDescent="0.25">
      <c r="A13" s="282" t="s">
        <v>68</v>
      </c>
      <c r="B13">
        <v>0</v>
      </c>
      <c r="C13">
        <v>0</v>
      </c>
      <c r="D13">
        <v>545.79999999999995</v>
      </c>
      <c r="E13">
        <v>485.4</v>
      </c>
      <c r="F13">
        <v>0</v>
      </c>
      <c r="G13">
        <v>0</v>
      </c>
    </row>
    <row r="14" spans="1:7" ht="15" x14ac:dyDescent="0.25">
      <c r="A14" s="282" t="s">
        <v>70</v>
      </c>
      <c r="B14">
        <v>159</v>
      </c>
      <c r="C14">
        <v>100</v>
      </c>
      <c r="D14">
        <v>205.3</v>
      </c>
      <c r="E14">
        <v>74.5</v>
      </c>
      <c r="F14">
        <v>0</v>
      </c>
      <c r="G14">
        <v>0</v>
      </c>
    </row>
    <row r="15" spans="1:7" ht="15" x14ac:dyDescent="0.25">
      <c r="A15" s="282" t="s">
        <v>71</v>
      </c>
      <c r="B15">
        <v>0</v>
      </c>
      <c r="C15">
        <v>0</v>
      </c>
      <c r="D15">
        <v>638.9</v>
      </c>
      <c r="E15">
        <v>414.4</v>
      </c>
      <c r="F15">
        <v>0</v>
      </c>
      <c r="G15">
        <v>0</v>
      </c>
    </row>
    <row r="16" spans="1:7" ht="15" x14ac:dyDescent="0.25">
      <c r="A16" s="282" t="s">
        <v>72</v>
      </c>
      <c r="B16">
        <v>0</v>
      </c>
      <c r="C16">
        <v>52.5</v>
      </c>
      <c r="D16">
        <v>169.5</v>
      </c>
      <c r="E16">
        <v>57.4</v>
      </c>
      <c r="F16">
        <v>0</v>
      </c>
      <c r="G16">
        <v>0</v>
      </c>
    </row>
    <row r="17" spans="1:7" ht="15" x14ac:dyDescent="0.25">
      <c r="A17" s="282" t="s">
        <v>73</v>
      </c>
      <c r="B17">
        <v>135</v>
      </c>
      <c r="C17">
        <v>185</v>
      </c>
      <c r="D17">
        <v>1193.5</v>
      </c>
      <c r="E17">
        <v>1163</v>
      </c>
      <c r="F17">
        <v>0</v>
      </c>
      <c r="G17">
        <v>0</v>
      </c>
    </row>
    <row r="18" spans="1:7" ht="15" x14ac:dyDescent="0.25">
      <c r="A18" s="282" t="s">
        <v>74</v>
      </c>
      <c r="B18">
        <v>0</v>
      </c>
      <c r="C18">
        <v>105.5</v>
      </c>
      <c r="D18">
        <v>64.7</v>
      </c>
      <c r="E18">
        <v>67.900000000000006</v>
      </c>
      <c r="F18">
        <v>0</v>
      </c>
      <c r="G18">
        <v>0</v>
      </c>
    </row>
    <row r="19" spans="1:7" ht="15" x14ac:dyDescent="0.25">
      <c r="A19" s="282" t="s">
        <v>66</v>
      </c>
    </row>
    <row r="20" spans="1:7" ht="15" x14ac:dyDescent="0.25">
      <c r="A20" s="282" t="s">
        <v>75</v>
      </c>
      <c r="B20">
        <v>183</v>
      </c>
      <c r="C20">
        <v>60</v>
      </c>
      <c r="D20">
        <v>661</v>
      </c>
      <c r="E20">
        <v>72.3</v>
      </c>
      <c r="F20">
        <v>0</v>
      </c>
      <c r="G20">
        <v>0</v>
      </c>
    </row>
    <row r="21" spans="1:7" ht="15" x14ac:dyDescent="0.25">
      <c r="A21" s="282" t="s">
        <v>504</v>
      </c>
      <c r="B21">
        <v>0</v>
      </c>
      <c r="C21">
        <v>0</v>
      </c>
      <c r="D21">
        <v>207.2</v>
      </c>
      <c r="E21">
        <v>0</v>
      </c>
      <c r="F21">
        <v>0</v>
      </c>
      <c r="G21">
        <v>0</v>
      </c>
    </row>
    <row r="22" spans="1:7" ht="15" x14ac:dyDescent="0.25">
      <c r="A22" s="282" t="s">
        <v>77</v>
      </c>
      <c r="B22">
        <v>183</v>
      </c>
      <c r="C22">
        <v>60</v>
      </c>
      <c r="D22">
        <v>453.8</v>
      </c>
      <c r="E22">
        <v>72.3</v>
      </c>
      <c r="F22">
        <v>0</v>
      </c>
      <c r="G22">
        <v>0</v>
      </c>
    </row>
    <row r="23" spans="1:7" ht="15" x14ac:dyDescent="0.25">
      <c r="A23" s="282" t="s">
        <v>66</v>
      </c>
    </row>
    <row r="24" spans="1:7" ht="15" x14ac:dyDescent="0.25">
      <c r="A24" s="282" t="s">
        <v>78</v>
      </c>
      <c r="B24">
        <v>386.5</v>
      </c>
      <c r="C24">
        <v>507.5</v>
      </c>
      <c r="D24">
        <v>632.1</v>
      </c>
      <c r="E24">
        <v>681.3</v>
      </c>
      <c r="F24">
        <v>1.2</v>
      </c>
      <c r="G24">
        <v>0</v>
      </c>
    </row>
    <row r="25" spans="1:7" ht="15" x14ac:dyDescent="0.25">
      <c r="A25" s="282" t="s">
        <v>66</v>
      </c>
    </row>
    <row r="26" spans="1:7" ht="15" x14ac:dyDescent="0.25">
      <c r="A26" s="282" t="s">
        <v>79</v>
      </c>
      <c r="B26">
        <v>221.4</v>
      </c>
      <c r="C26">
        <v>241.4</v>
      </c>
      <c r="D26">
        <v>509.9</v>
      </c>
      <c r="E26">
        <v>390.3</v>
      </c>
      <c r="F26">
        <v>0</v>
      </c>
      <c r="G26">
        <v>0</v>
      </c>
    </row>
    <row r="27" spans="1:7" ht="15" x14ac:dyDescent="0.25">
      <c r="A27" s="282" t="s">
        <v>66</v>
      </c>
    </row>
    <row r="28" spans="1:7" ht="15" x14ac:dyDescent="0.25">
      <c r="A28" s="282" t="s">
        <v>80</v>
      </c>
      <c r="B28">
        <v>3210</v>
      </c>
      <c r="C28">
        <v>5479.7</v>
      </c>
      <c r="D28">
        <v>14626</v>
      </c>
      <c r="E28">
        <v>13482.2</v>
      </c>
      <c r="F28">
        <v>0</v>
      </c>
      <c r="G28">
        <v>0</v>
      </c>
    </row>
    <row r="29" spans="1:7" ht="15" x14ac:dyDescent="0.25">
      <c r="A29" s="282" t="s">
        <v>66</v>
      </c>
    </row>
    <row r="30" spans="1:7" ht="15" x14ac:dyDescent="0.25">
      <c r="A30" s="282" t="s">
        <v>81</v>
      </c>
      <c r="B30">
        <v>761.4</v>
      </c>
      <c r="C30">
        <v>785</v>
      </c>
      <c r="D30">
        <v>2586.1</v>
      </c>
      <c r="E30">
        <v>1493.8</v>
      </c>
      <c r="F30">
        <v>0</v>
      </c>
      <c r="G30">
        <v>0</v>
      </c>
    </row>
    <row r="31" spans="1:7" ht="15" x14ac:dyDescent="0.25">
      <c r="A31" s="282" t="s">
        <v>82</v>
      </c>
      <c r="B31">
        <v>0</v>
      </c>
      <c r="C31">
        <v>0</v>
      </c>
      <c r="D31">
        <v>0</v>
      </c>
      <c r="E31">
        <v>0.2</v>
      </c>
      <c r="F31">
        <v>0</v>
      </c>
      <c r="G31">
        <v>0</v>
      </c>
    </row>
    <row r="32" spans="1:7" ht="15" x14ac:dyDescent="0.25">
      <c r="A32" s="282" t="s">
        <v>83</v>
      </c>
      <c r="B32">
        <v>31</v>
      </c>
      <c r="C32">
        <v>63.3</v>
      </c>
      <c r="D32">
        <v>470.7</v>
      </c>
      <c r="E32">
        <v>300.5</v>
      </c>
      <c r="F32">
        <v>0</v>
      </c>
      <c r="G32">
        <v>0</v>
      </c>
    </row>
    <row r="33" spans="1:7" ht="15" x14ac:dyDescent="0.25">
      <c r="A33" s="282" t="s">
        <v>85</v>
      </c>
      <c r="B33">
        <v>0</v>
      </c>
      <c r="C33">
        <v>1.9</v>
      </c>
      <c r="D33">
        <v>0</v>
      </c>
      <c r="E33">
        <v>2.8</v>
      </c>
      <c r="F33">
        <v>0</v>
      </c>
      <c r="G33">
        <v>0</v>
      </c>
    </row>
    <row r="34" spans="1:7" ht="15" x14ac:dyDescent="0.25">
      <c r="A34" s="282" t="s">
        <v>86</v>
      </c>
      <c r="B34">
        <v>3</v>
      </c>
      <c r="C34">
        <v>4</v>
      </c>
      <c r="D34">
        <v>5.9</v>
      </c>
      <c r="E34">
        <v>0.9</v>
      </c>
      <c r="F34">
        <v>0</v>
      </c>
      <c r="G34">
        <v>0</v>
      </c>
    </row>
    <row r="35" spans="1:7" ht="15" x14ac:dyDescent="0.25">
      <c r="A35" s="282" t="s">
        <v>87</v>
      </c>
      <c r="B35">
        <v>0</v>
      </c>
      <c r="C35">
        <v>1</v>
      </c>
      <c r="D35">
        <v>0</v>
      </c>
      <c r="E35">
        <v>0.9</v>
      </c>
      <c r="F35">
        <v>0</v>
      </c>
      <c r="G35">
        <v>0</v>
      </c>
    </row>
    <row r="36" spans="1:7" ht="15" x14ac:dyDescent="0.25">
      <c r="A36" s="282" t="s">
        <v>88</v>
      </c>
      <c r="B36">
        <v>154.69999999999999</v>
      </c>
      <c r="C36">
        <v>213</v>
      </c>
      <c r="D36">
        <v>605.20000000000005</v>
      </c>
      <c r="E36">
        <v>460.3</v>
      </c>
      <c r="F36">
        <v>0</v>
      </c>
      <c r="G36">
        <v>0</v>
      </c>
    </row>
    <row r="37" spans="1:7" ht="15" x14ac:dyDescent="0.25">
      <c r="A37" s="282" t="s">
        <v>89</v>
      </c>
      <c r="B37">
        <v>0</v>
      </c>
      <c r="C37">
        <v>0</v>
      </c>
      <c r="D37">
        <v>140</v>
      </c>
      <c r="E37">
        <v>0</v>
      </c>
      <c r="F37">
        <v>0</v>
      </c>
      <c r="G37">
        <v>0</v>
      </c>
    </row>
    <row r="38" spans="1:7" ht="15" x14ac:dyDescent="0.25">
      <c r="A38" s="282" t="s">
        <v>90</v>
      </c>
      <c r="B38">
        <v>30</v>
      </c>
      <c r="C38">
        <v>0</v>
      </c>
      <c r="D38">
        <v>73.3</v>
      </c>
      <c r="E38">
        <v>0</v>
      </c>
      <c r="F38">
        <v>0</v>
      </c>
      <c r="G38">
        <v>0</v>
      </c>
    </row>
    <row r="39" spans="1:7" ht="15" x14ac:dyDescent="0.25">
      <c r="A39" s="282" t="s">
        <v>91</v>
      </c>
      <c r="B39">
        <v>59.8</v>
      </c>
      <c r="C39">
        <v>30.3</v>
      </c>
      <c r="D39">
        <v>174.5</v>
      </c>
      <c r="E39">
        <v>170.7</v>
      </c>
      <c r="F39">
        <v>0</v>
      </c>
      <c r="G39">
        <v>0</v>
      </c>
    </row>
    <row r="40" spans="1:7" ht="15" x14ac:dyDescent="0.25">
      <c r="A40" s="282" t="s">
        <v>92</v>
      </c>
      <c r="B40">
        <v>18</v>
      </c>
      <c r="C40">
        <v>0</v>
      </c>
      <c r="D40">
        <v>19.600000000000001</v>
      </c>
      <c r="E40">
        <v>0</v>
      </c>
      <c r="F40">
        <v>0</v>
      </c>
      <c r="G40">
        <v>0</v>
      </c>
    </row>
    <row r="41" spans="1:7" ht="15" x14ac:dyDescent="0.25">
      <c r="A41" s="282" t="s">
        <v>93</v>
      </c>
      <c r="B41">
        <v>67.5</v>
      </c>
      <c r="C41">
        <v>74.7</v>
      </c>
      <c r="D41">
        <v>142.9</v>
      </c>
      <c r="E41">
        <v>77.900000000000006</v>
      </c>
      <c r="F41">
        <v>0</v>
      </c>
      <c r="G41">
        <v>0</v>
      </c>
    </row>
    <row r="42" spans="1:7" ht="15" x14ac:dyDescent="0.25">
      <c r="A42" s="282" t="s">
        <v>94</v>
      </c>
      <c r="B42">
        <v>40.1</v>
      </c>
      <c r="C42">
        <v>41.7</v>
      </c>
      <c r="D42">
        <v>32.6</v>
      </c>
      <c r="E42">
        <v>3.8</v>
      </c>
      <c r="F42">
        <v>0</v>
      </c>
      <c r="G42">
        <v>0</v>
      </c>
    </row>
    <row r="43" spans="1:7" ht="15" x14ac:dyDescent="0.25">
      <c r="A43" s="282" t="s">
        <v>95</v>
      </c>
      <c r="B43">
        <v>131</v>
      </c>
      <c r="C43">
        <v>66</v>
      </c>
      <c r="D43">
        <v>0</v>
      </c>
      <c r="E43">
        <v>0</v>
      </c>
      <c r="F43">
        <v>0</v>
      </c>
      <c r="G43">
        <v>0</v>
      </c>
    </row>
    <row r="44" spans="1:7" ht="15" x14ac:dyDescent="0.25">
      <c r="A44" s="282" t="s">
        <v>96</v>
      </c>
      <c r="B44">
        <v>19.899999999999999</v>
      </c>
      <c r="C44">
        <v>11.9</v>
      </c>
      <c r="D44">
        <v>24.4</v>
      </c>
      <c r="E44">
        <v>22.4</v>
      </c>
      <c r="F44">
        <v>0</v>
      </c>
      <c r="G44">
        <v>0</v>
      </c>
    </row>
    <row r="45" spans="1:7" ht="15" x14ac:dyDescent="0.25">
      <c r="A45" s="282" t="s">
        <v>97</v>
      </c>
      <c r="B45">
        <v>0.4</v>
      </c>
      <c r="C45">
        <v>0.4</v>
      </c>
      <c r="D45">
        <v>0</v>
      </c>
      <c r="E45">
        <v>0</v>
      </c>
      <c r="F45">
        <v>0</v>
      </c>
      <c r="G45">
        <v>0</v>
      </c>
    </row>
    <row r="46" spans="1:7" ht="15" x14ac:dyDescent="0.25">
      <c r="A46" s="282" t="s">
        <v>98</v>
      </c>
      <c r="B46">
        <v>0</v>
      </c>
      <c r="C46">
        <v>68</v>
      </c>
      <c r="D46">
        <v>61.9</v>
      </c>
      <c r="E46">
        <v>79</v>
      </c>
      <c r="F46">
        <v>0</v>
      </c>
      <c r="G46">
        <v>0</v>
      </c>
    </row>
    <row r="47" spans="1:7" ht="15" x14ac:dyDescent="0.25">
      <c r="A47" s="282" t="s">
        <v>169</v>
      </c>
      <c r="B47">
        <v>0</v>
      </c>
      <c r="C47">
        <v>0.5</v>
      </c>
      <c r="D47">
        <v>0</v>
      </c>
      <c r="E47">
        <v>0</v>
      </c>
      <c r="F47">
        <v>0</v>
      </c>
      <c r="G47">
        <v>0</v>
      </c>
    </row>
    <row r="48" spans="1:7" ht="15" x14ac:dyDescent="0.25">
      <c r="A48" s="282" t="s">
        <v>99</v>
      </c>
      <c r="B48">
        <v>2.9</v>
      </c>
      <c r="C48">
        <v>16.5</v>
      </c>
      <c r="D48">
        <v>2.7</v>
      </c>
      <c r="E48">
        <v>1.3</v>
      </c>
      <c r="F48">
        <v>0</v>
      </c>
      <c r="G48">
        <v>0</v>
      </c>
    </row>
    <row r="49" spans="1:7" ht="15" x14ac:dyDescent="0.25">
      <c r="A49" s="282" t="s">
        <v>100</v>
      </c>
      <c r="B49">
        <v>100.5</v>
      </c>
      <c r="C49">
        <v>113.2</v>
      </c>
      <c r="D49">
        <v>222.6</v>
      </c>
      <c r="E49">
        <v>117</v>
      </c>
      <c r="F49">
        <v>0</v>
      </c>
      <c r="G49">
        <v>0</v>
      </c>
    </row>
    <row r="50" spans="1:7" ht="15" x14ac:dyDescent="0.25">
      <c r="A50" s="282" t="s">
        <v>101</v>
      </c>
      <c r="B50">
        <v>102.7</v>
      </c>
      <c r="C50">
        <v>78.599999999999994</v>
      </c>
      <c r="D50">
        <v>609.9</v>
      </c>
      <c r="E50">
        <v>255.9</v>
      </c>
      <c r="F50">
        <v>0</v>
      </c>
      <c r="G50">
        <v>0</v>
      </c>
    </row>
    <row r="51" spans="1:7" ht="15" x14ac:dyDescent="0.25">
      <c r="A51" s="282" t="s">
        <v>66</v>
      </c>
    </row>
    <row r="52" spans="1:7" ht="15" x14ac:dyDescent="0.25">
      <c r="A52" s="282" t="s">
        <v>102</v>
      </c>
      <c r="B52">
        <v>761.9</v>
      </c>
      <c r="C52">
        <v>80.8</v>
      </c>
      <c r="D52">
        <v>1359.7</v>
      </c>
      <c r="E52">
        <v>291</v>
      </c>
      <c r="F52">
        <v>0</v>
      </c>
      <c r="G52">
        <v>0</v>
      </c>
    </row>
    <row r="53" spans="1:7" ht="15" x14ac:dyDescent="0.25">
      <c r="A53" s="282" t="s">
        <v>103</v>
      </c>
      <c r="B53">
        <v>90</v>
      </c>
      <c r="C53">
        <v>0</v>
      </c>
      <c r="D53">
        <v>86.5</v>
      </c>
      <c r="E53">
        <v>0</v>
      </c>
      <c r="F53">
        <v>0</v>
      </c>
      <c r="G53">
        <v>0</v>
      </c>
    </row>
    <row r="54" spans="1:7" ht="15" x14ac:dyDescent="0.25">
      <c r="A54" s="282" t="s">
        <v>104</v>
      </c>
      <c r="B54">
        <v>577.9</v>
      </c>
      <c r="C54">
        <v>50.8</v>
      </c>
      <c r="D54">
        <v>1022.3</v>
      </c>
      <c r="E54">
        <v>220.9</v>
      </c>
      <c r="F54">
        <v>0</v>
      </c>
      <c r="G54">
        <v>0</v>
      </c>
    </row>
    <row r="55" spans="1:7" ht="15" x14ac:dyDescent="0.25">
      <c r="A55" s="282" t="s">
        <v>105</v>
      </c>
      <c r="B55">
        <v>0</v>
      </c>
      <c r="C55">
        <v>0</v>
      </c>
      <c r="D55">
        <v>8.9</v>
      </c>
      <c r="E55">
        <v>6.6</v>
      </c>
      <c r="F55">
        <v>0</v>
      </c>
      <c r="G55">
        <v>0</v>
      </c>
    </row>
    <row r="56" spans="1:7" ht="15" x14ac:dyDescent="0.25">
      <c r="A56" s="282" t="s">
        <v>258</v>
      </c>
      <c r="B56">
        <v>64</v>
      </c>
      <c r="C56">
        <v>0</v>
      </c>
      <c r="D56">
        <v>0</v>
      </c>
      <c r="E56">
        <v>0</v>
      </c>
      <c r="F56">
        <v>0</v>
      </c>
      <c r="G56">
        <v>0</v>
      </c>
    </row>
    <row r="57" spans="1:7" ht="15" x14ac:dyDescent="0.25">
      <c r="A57" s="282" t="s">
        <v>318</v>
      </c>
      <c r="B57">
        <v>0</v>
      </c>
      <c r="C57">
        <v>0</v>
      </c>
      <c r="D57">
        <v>56.1</v>
      </c>
      <c r="E57">
        <v>0</v>
      </c>
      <c r="F57">
        <v>0</v>
      </c>
      <c r="G57">
        <v>0</v>
      </c>
    </row>
    <row r="58" spans="1:7" ht="15" x14ac:dyDescent="0.25">
      <c r="A58" s="282" t="s">
        <v>106</v>
      </c>
      <c r="B58" t="s">
        <v>84</v>
      </c>
      <c r="C58">
        <v>0</v>
      </c>
      <c r="D58">
        <v>0.2</v>
      </c>
      <c r="E58">
        <v>0</v>
      </c>
      <c r="F58">
        <v>0</v>
      </c>
      <c r="G58">
        <v>0</v>
      </c>
    </row>
    <row r="59" spans="1:7" ht="15" x14ac:dyDescent="0.25">
      <c r="A59" s="282" t="s">
        <v>107</v>
      </c>
      <c r="B59">
        <v>30</v>
      </c>
      <c r="C59">
        <v>30</v>
      </c>
      <c r="D59">
        <v>185.6</v>
      </c>
      <c r="E59">
        <v>63.5</v>
      </c>
      <c r="F59">
        <v>0</v>
      </c>
      <c r="G59">
        <v>0</v>
      </c>
    </row>
    <row r="60" spans="1:7" ht="15" x14ac:dyDescent="0.25">
      <c r="A60" s="282" t="s">
        <v>66</v>
      </c>
    </row>
    <row r="61" spans="1:7" ht="15" x14ac:dyDescent="0.25">
      <c r="A61" s="282" t="s">
        <v>108</v>
      </c>
      <c r="B61">
        <v>1635</v>
      </c>
      <c r="C61">
        <v>1483.4</v>
      </c>
      <c r="D61">
        <v>1980.9</v>
      </c>
      <c r="E61">
        <v>1940.1</v>
      </c>
      <c r="F61">
        <v>0</v>
      </c>
      <c r="G61">
        <v>0</v>
      </c>
    </row>
    <row r="62" spans="1:7" ht="15" x14ac:dyDescent="0.25">
      <c r="A62" s="282" t="s">
        <v>109</v>
      </c>
      <c r="B62">
        <v>8.6999999999999993</v>
      </c>
      <c r="C62">
        <v>4</v>
      </c>
      <c r="D62">
        <v>6.4</v>
      </c>
      <c r="E62">
        <v>7.1</v>
      </c>
      <c r="F62">
        <v>0</v>
      </c>
      <c r="G62">
        <v>0</v>
      </c>
    </row>
    <row r="63" spans="1:7" ht="15" x14ac:dyDescent="0.25">
      <c r="A63" s="282" t="s">
        <v>111</v>
      </c>
      <c r="B63">
        <v>74.2</v>
      </c>
      <c r="C63">
        <v>25</v>
      </c>
      <c r="D63">
        <v>63.6</v>
      </c>
      <c r="E63">
        <v>70.900000000000006</v>
      </c>
      <c r="F63">
        <v>0</v>
      </c>
      <c r="G63">
        <v>0</v>
      </c>
    </row>
    <row r="64" spans="1:7" ht="15" x14ac:dyDescent="0.25">
      <c r="A64" s="282" t="s">
        <v>112</v>
      </c>
      <c r="B64">
        <v>8.5</v>
      </c>
      <c r="C64">
        <v>1.1000000000000001</v>
      </c>
      <c r="D64">
        <v>46.2</v>
      </c>
      <c r="E64">
        <v>71.099999999999994</v>
      </c>
      <c r="F64">
        <v>0</v>
      </c>
      <c r="G64">
        <v>0</v>
      </c>
    </row>
    <row r="65" spans="1:7" ht="15" x14ac:dyDescent="0.25">
      <c r="A65" s="282" t="s">
        <v>113</v>
      </c>
      <c r="B65">
        <v>69</v>
      </c>
      <c r="C65">
        <v>31</v>
      </c>
      <c r="D65">
        <v>112.1</v>
      </c>
      <c r="E65">
        <v>106.1</v>
      </c>
      <c r="F65">
        <v>0</v>
      </c>
      <c r="G65">
        <v>0</v>
      </c>
    </row>
    <row r="66" spans="1:7" ht="15" x14ac:dyDescent="0.25">
      <c r="A66" s="282" t="s">
        <v>114</v>
      </c>
      <c r="B66">
        <v>0</v>
      </c>
      <c r="C66">
        <v>14.4</v>
      </c>
      <c r="D66">
        <v>0</v>
      </c>
      <c r="E66">
        <v>0</v>
      </c>
      <c r="F66">
        <v>0</v>
      </c>
      <c r="G66">
        <v>0</v>
      </c>
    </row>
    <row r="67" spans="1:7" ht="15" x14ac:dyDescent="0.25">
      <c r="A67" s="282" t="s">
        <v>115</v>
      </c>
      <c r="B67">
        <v>0</v>
      </c>
      <c r="C67">
        <v>4</v>
      </c>
      <c r="D67">
        <v>5.5</v>
      </c>
      <c r="E67">
        <v>5.5</v>
      </c>
      <c r="F67">
        <v>0</v>
      </c>
      <c r="G67">
        <v>0</v>
      </c>
    </row>
    <row r="68" spans="1:7" ht="15" x14ac:dyDescent="0.25">
      <c r="A68" s="282" t="s">
        <v>117</v>
      </c>
      <c r="B68">
        <v>1439.3</v>
      </c>
      <c r="C68">
        <v>1367.8</v>
      </c>
      <c r="D68">
        <v>1650.1</v>
      </c>
      <c r="E68">
        <v>1656.7</v>
      </c>
      <c r="F68">
        <v>0</v>
      </c>
      <c r="G68">
        <v>0</v>
      </c>
    </row>
    <row r="69" spans="1:7" ht="15" x14ac:dyDescent="0.25">
      <c r="A69" s="282" t="s">
        <v>118</v>
      </c>
      <c r="B69">
        <v>18.8</v>
      </c>
      <c r="C69">
        <v>17.100000000000001</v>
      </c>
      <c r="D69">
        <v>25.9</v>
      </c>
      <c r="E69">
        <v>11</v>
      </c>
      <c r="F69">
        <v>0</v>
      </c>
      <c r="G69">
        <v>0</v>
      </c>
    </row>
    <row r="70" spans="1:7" ht="15" x14ac:dyDescent="0.25">
      <c r="A70" s="282" t="s">
        <v>119</v>
      </c>
      <c r="B70">
        <v>0</v>
      </c>
      <c r="C70">
        <v>0</v>
      </c>
      <c r="D70">
        <v>51.7</v>
      </c>
      <c r="E70">
        <v>0</v>
      </c>
      <c r="F70">
        <v>0</v>
      </c>
      <c r="G70">
        <v>0</v>
      </c>
    </row>
    <row r="71" spans="1:7" ht="15" x14ac:dyDescent="0.25">
      <c r="A71" s="282" t="s">
        <v>120</v>
      </c>
      <c r="B71">
        <v>0</v>
      </c>
      <c r="C71">
        <v>0</v>
      </c>
      <c r="D71">
        <v>0</v>
      </c>
      <c r="E71" t="s">
        <v>84</v>
      </c>
      <c r="F71">
        <v>0</v>
      </c>
      <c r="G71">
        <v>0</v>
      </c>
    </row>
    <row r="72" spans="1:7" ht="15" x14ac:dyDescent="0.25">
      <c r="A72" s="282" t="s">
        <v>121</v>
      </c>
      <c r="B72">
        <v>16.5</v>
      </c>
      <c r="C72">
        <v>19</v>
      </c>
      <c r="D72">
        <v>19.600000000000001</v>
      </c>
      <c r="E72">
        <v>11.8</v>
      </c>
      <c r="F72">
        <v>0</v>
      </c>
      <c r="G72">
        <v>0</v>
      </c>
    </row>
    <row r="73" spans="1:7" ht="15" x14ac:dyDescent="0.25">
      <c r="A73" s="282" t="s">
        <v>62</v>
      </c>
      <c r="B73" t="s">
        <v>63</v>
      </c>
      <c r="C73" t="s">
        <v>64</v>
      </c>
      <c r="D73" t="s">
        <v>63</v>
      </c>
      <c r="E73" t="s">
        <v>63</v>
      </c>
      <c r="F73" t="s">
        <v>63</v>
      </c>
      <c r="G73" t="s">
        <v>65</v>
      </c>
    </row>
    <row r="74" spans="1:7" ht="15" x14ac:dyDescent="0.25">
      <c r="A74" s="282" t="s">
        <v>122</v>
      </c>
      <c r="B74">
        <v>7453.2</v>
      </c>
      <c r="C74">
        <v>9080.7999999999993</v>
      </c>
      <c r="D74">
        <v>25173.200000000001</v>
      </c>
      <c r="E74">
        <v>20613.400000000001</v>
      </c>
      <c r="F74">
        <v>1.2</v>
      </c>
      <c r="G74">
        <v>0</v>
      </c>
    </row>
    <row r="75" spans="1:7" ht="15" x14ac:dyDescent="0.25">
      <c r="A75" s="282" t="s">
        <v>123</v>
      </c>
      <c r="B75">
        <v>6082</v>
      </c>
      <c r="C75">
        <v>5580.8</v>
      </c>
      <c r="D75">
        <v>0</v>
      </c>
      <c r="E75">
        <v>0</v>
      </c>
      <c r="F75">
        <v>18</v>
      </c>
      <c r="G75">
        <v>0</v>
      </c>
    </row>
    <row r="76" spans="1:7" ht="15" x14ac:dyDescent="0.25">
      <c r="A76" s="282" t="s">
        <v>62</v>
      </c>
      <c r="B76" t="s">
        <v>63</v>
      </c>
      <c r="C76" t="s">
        <v>64</v>
      </c>
      <c r="D76" t="s">
        <v>63</v>
      </c>
      <c r="E76" t="s">
        <v>63</v>
      </c>
      <c r="F76" t="s">
        <v>63</v>
      </c>
      <c r="G76" t="s">
        <v>65</v>
      </c>
    </row>
    <row r="77" spans="1:7" ht="15" x14ac:dyDescent="0.25">
      <c r="A77" s="282" t="s">
        <v>124</v>
      </c>
      <c r="B77">
        <v>13535.2</v>
      </c>
      <c r="C77">
        <v>14661.6</v>
      </c>
      <c r="D77">
        <v>25173.200000000001</v>
      </c>
      <c r="E77">
        <v>20613.400000000001</v>
      </c>
      <c r="F77">
        <v>19.2</v>
      </c>
      <c r="G77">
        <v>0</v>
      </c>
    </row>
    <row r="78" spans="1:7" ht="15" x14ac:dyDescent="0.25">
      <c r="A78" s="282" t="s">
        <v>125</v>
      </c>
      <c r="B78" t="s">
        <v>42</v>
      </c>
      <c r="C78" t="s">
        <v>42</v>
      </c>
      <c r="D78">
        <v>2.5</v>
      </c>
      <c r="E78">
        <v>2</v>
      </c>
      <c r="F78" t="s">
        <v>42</v>
      </c>
      <c r="G78" t="s">
        <v>42</v>
      </c>
    </row>
    <row r="79" spans="1:7" ht="15" x14ac:dyDescent="0.25">
      <c r="A79" s="282" t="s">
        <v>126</v>
      </c>
      <c r="B79">
        <v>0</v>
      </c>
      <c r="C79">
        <v>0</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DED4C-C875-49B5-8E60-8956C93F39EE}">
  <dimension ref="A1:G91"/>
  <sheetViews>
    <sheetView topLeftCell="A7" workbookViewId="0">
      <selection activeCell="A7" sqref="A7"/>
    </sheetView>
  </sheetViews>
  <sheetFormatPr defaultRowHeight="13.2" x14ac:dyDescent="0.25"/>
  <sheetData>
    <row r="1" spans="1:7" ht="15" x14ac:dyDescent="0.25">
      <c r="A1" s="285" t="s">
        <v>47</v>
      </c>
    </row>
    <row r="2" spans="1:7" ht="15" x14ac:dyDescent="0.25">
      <c r="A2" s="285" t="s">
        <v>48</v>
      </c>
    </row>
    <row r="3" spans="1:7" ht="15" x14ac:dyDescent="0.25">
      <c r="A3" s="285" t="s">
        <v>392</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59.5</v>
      </c>
      <c r="D12">
        <v>4267.5</v>
      </c>
      <c r="E12">
        <v>4039.6</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265.89999999999998</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55</v>
      </c>
      <c r="D22">
        <v>990.6</v>
      </c>
      <c r="E22">
        <v>1283.8</v>
      </c>
      <c r="F22">
        <v>60</v>
      </c>
      <c r="G22">
        <v>0</v>
      </c>
    </row>
    <row r="23" spans="1:7" ht="15" x14ac:dyDescent="0.25">
      <c r="A23" s="285" t="s">
        <v>74</v>
      </c>
      <c r="B23">
        <v>0</v>
      </c>
      <c r="C23">
        <v>0</v>
      </c>
      <c r="D23">
        <v>103.9</v>
      </c>
      <c r="E23">
        <v>173.4</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488.8</v>
      </c>
      <c r="C31">
        <v>349.1</v>
      </c>
      <c r="D31">
        <v>1785.5</v>
      </c>
      <c r="E31">
        <v>1994.4</v>
      </c>
      <c r="F31">
        <v>74.099999999999994</v>
      </c>
      <c r="G31">
        <v>0</v>
      </c>
    </row>
    <row r="32" spans="1:7" ht="15" x14ac:dyDescent="0.25">
      <c r="A32" s="285" t="s">
        <v>66</v>
      </c>
    </row>
    <row r="33" spans="1:7" ht="15" x14ac:dyDescent="0.25">
      <c r="A33" s="285" t="s">
        <v>79</v>
      </c>
      <c r="B33">
        <v>25.7</v>
      </c>
      <c r="C33">
        <v>189.8</v>
      </c>
      <c r="D33">
        <v>1351.4</v>
      </c>
      <c r="E33">
        <v>1628.7</v>
      </c>
      <c r="F33">
        <v>244.3</v>
      </c>
      <c r="G33">
        <v>0</v>
      </c>
    </row>
    <row r="34" spans="1:7" ht="15" x14ac:dyDescent="0.25">
      <c r="A34" s="285" t="s">
        <v>66</v>
      </c>
    </row>
    <row r="35" spans="1:7" ht="15" x14ac:dyDescent="0.25">
      <c r="A35" s="285" t="s">
        <v>80</v>
      </c>
      <c r="B35">
        <v>751.6</v>
      </c>
      <c r="C35">
        <v>2894.8</v>
      </c>
      <c r="D35">
        <v>35026.1</v>
      </c>
      <c r="E35">
        <v>12880.5</v>
      </c>
      <c r="F35">
        <v>2983</v>
      </c>
      <c r="G35">
        <v>0</v>
      </c>
    </row>
    <row r="36" spans="1:7" ht="15" x14ac:dyDescent="0.25">
      <c r="A36" s="285" t="s">
        <v>66</v>
      </c>
    </row>
    <row r="37" spans="1:7" ht="15" x14ac:dyDescent="0.25">
      <c r="A37" s="285" t="s">
        <v>81</v>
      </c>
      <c r="B37">
        <v>368.7</v>
      </c>
      <c r="C37">
        <v>418</v>
      </c>
      <c r="D37">
        <v>7389.3</v>
      </c>
      <c r="E37">
        <v>7766.1</v>
      </c>
      <c r="F37">
        <v>423.3</v>
      </c>
      <c r="G37">
        <v>0</v>
      </c>
    </row>
    <row r="38" spans="1:7" ht="15" x14ac:dyDescent="0.25">
      <c r="A38" s="285" t="s">
        <v>83</v>
      </c>
      <c r="B38">
        <v>55</v>
      </c>
      <c r="C38">
        <v>0.5</v>
      </c>
      <c r="D38">
        <v>768.5</v>
      </c>
      <c r="E38">
        <v>1394.1</v>
      </c>
      <c r="F38">
        <v>110</v>
      </c>
      <c r="G38">
        <v>0</v>
      </c>
    </row>
    <row r="39" spans="1:7" ht="15" x14ac:dyDescent="0.25">
      <c r="A39" s="285" t="s">
        <v>85</v>
      </c>
      <c r="B39">
        <v>0</v>
      </c>
      <c r="C39">
        <v>0.1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2</v>
      </c>
      <c r="D41">
        <v>1.3</v>
      </c>
      <c r="E41">
        <v>1.1000000000000001</v>
      </c>
      <c r="F41">
        <v>66</v>
      </c>
      <c r="G41">
        <v>0</v>
      </c>
    </row>
    <row r="42" spans="1:7" ht="15" x14ac:dyDescent="0.25">
      <c r="A42" s="285" t="s">
        <v>88</v>
      </c>
      <c r="B42">
        <v>174.6</v>
      </c>
      <c r="C42">
        <v>150.69999999999999</v>
      </c>
      <c r="D42">
        <v>2076.3000000000002</v>
      </c>
      <c r="E42">
        <v>1745.7</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27.2</v>
      </c>
      <c r="C45">
        <v>40.1</v>
      </c>
      <c r="D45">
        <v>621.20000000000005</v>
      </c>
      <c r="E45">
        <v>624.79999999999995</v>
      </c>
      <c r="F45">
        <v>0</v>
      </c>
      <c r="G45">
        <v>0</v>
      </c>
    </row>
    <row r="46" spans="1:7" ht="15" x14ac:dyDescent="0.25">
      <c r="A46" s="285" t="s">
        <v>92</v>
      </c>
      <c r="B46">
        <v>0</v>
      </c>
      <c r="C46">
        <v>0</v>
      </c>
      <c r="D46">
        <v>40.6</v>
      </c>
      <c r="E46">
        <v>69.8</v>
      </c>
      <c r="F46">
        <v>0</v>
      </c>
      <c r="G46">
        <v>0</v>
      </c>
    </row>
    <row r="47" spans="1:7" ht="15" x14ac:dyDescent="0.25">
      <c r="A47" s="285" t="s">
        <v>93</v>
      </c>
      <c r="B47">
        <v>27.3</v>
      </c>
      <c r="C47">
        <v>77.8</v>
      </c>
      <c r="D47">
        <v>430.3</v>
      </c>
      <c r="E47">
        <v>499</v>
      </c>
      <c r="F47">
        <v>6</v>
      </c>
      <c r="G47">
        <v>0</v>
      </c>
    </row>
    <row r="48" spans="1:7" ht="15" x14ac:dyDescent="0.25">
      <c r="A48" s="285" t="s">
        <v>94</v>
      </c>
      <c r="B48">
        <v>0.1</v>
      </c>
      <c r="C48">
        <v>6.5</v>
      </c>
      <c r="D48">
        <v>36.299999999999997</v>
      </c>
      <c r="E48">
        <v>98</v>
      </c>
      <c r="F48">
        <v>0</v>
      </c>
      <c r="G48">
        <v>0</v>
      </c>
    </row>
    <row r="49" spans="1:7" ht="15" x14ac:dyDescent="0.25">
      <c r="A49" s="285" t="s">
        <v>95</v>
      </c>
      <c r="B49">
        <v>0</v>
      </c>
      <c r="C49">
        <v>0</v>
      </c>
      <c r="D49">
        <v>887.3</v>
      </c>
      <c r="E49">
        <v>935.2</v>
      </c>
      <c r="F49">
        <v>240</v>
      </c>
      <c r="G49">
        <v>0</v>
      </c>
    </row>
    <row r="50" spans="1:7" ht="15" x14ac:dyDescent="0.25">
      <c r="A50" s="285" t="s">
        <v>96</v>
      </c>
      <c r="B50">
        <v>8.1</v>
      </c>
      <c r="C50">
        <v>31.8</v>
      </c>
      <c r="D50">
        <v>79.400000000000006</v>
      </c>
      <c r="E50">
        <v>105.4</v>
      </c>
      <c r="F50">
        <v>0</v>
      </c>
      <c r="G50">
        <v>0</v>
      </c>
    </row>
    <row r="51" spans="1:7" ht="15" x14ac:dyDescent="0.25">
      <c r="A51" s="285" t="s">
        <v>98</v>
      </c>
      <c r="B51">
        <v>9.6</v>
      </c>
      <c r="C51" t="s">
        <v>84</v>
      </c>
      <c r="D51">
        <v>256</v>
      </c>
      <c r="E51">
        <v>286.3</v>
      </c>
      <c r="F51">
        <v>0</v>
      </c>
      <c r="G51">
        <v>0</v>
      </c>
    </row>
    <row r="52" spans="1:7" ht="15" x14ac:dyDescent="0.25">
      <c r="A52" s="285" t="s">
        <v>169</v>
      </c>
      <c r="B52">
        <v>0.5</v>
      </c>
      <c r="C52">
        <v>0</v>
      </c>
      <c r="D52">
        <v>0</v>
      </c>
      <c r="E52">
        <v>0</v>
      </c>
      <c r="F52">
        <v>0</v>
      </c>
      <c r="G52">
        <v>0</v>
      </c>
    </row>
    <row r="53" spans="1:7" ht="15" x14ac:dyDescent="0.25">
      <c r="A53" s="285" t="s">
        <v>99</v>
      </c>
      <c r="B53">
        <v>0.5</v>
      </c>
      <c r="C53" t="s">
        <v>84</v>
      </c>
      <c r="D53">
        <v>19.899999999999999</v>
      </c>
      <c r="E53">
        <v>3.5</v>
      </c>
      <c r="F53">
        <v>0</v>
      </c>
      <c r="G53">
        <v>0</v>
      </c>
    </row>
    <row r="54" spans="1:7" ht="15" x14ac:dyDescent="0.25">
      <c r="A54" s="285" t="s">
        <v>100</v>
      </c>
      <c r="B54">
        <v>20.6</v>
      </c>
      <c r="C54">
        <v>59.5</v>
      </c>
      <c r="D54">
        <v>1193.4000000000001</v>
      </c>
      <c r="E54">
        <v>1116.9000000000001</v>
      </c>
      <c r="F54">
        <v>0.3</v>
      </c>
      <c r="G54">
        <v>0</v>
      </c>
    </row>
    <row r="55" spans="1:7" ht="15" x14ac:dyDescent="0.25">
      <c r="A55" s="285" t="s">
        <v>101</v>
      </c>
      <c r="B55">
        <v>44.9</v>
      </c>
      <c r="C55">
        <v>48.9</v>
      </c>
      <c r="D55">
        <v>930.1</v>
      </c>
      <c r="E55">
        <v>769.4</v>
      </c>
      <c r="F55">
        <v>0</v>
      </c>
      <c r="G55">
        <v>0</v>
      </c>
    </row>
    <row r="56" spans="1:7" ht="15" x14ac:dyDescent="0.25">
      <c r="A56" s="285" t="s">
        <v>66</v>
      </c>
    </row>
    <row r="57" spans="1:7" ht="15" x14ac:dyDescent="0.25">
      <c r="A57" s="285" t="s">
        <v>102</v>
      </c>
      <c r="B57">
        <v>0.2</v>
      </c>
      <c r="C57">
        <v>330.4</v>
      </c>
      <c r="D57">
        <v>3179.8</v>
      </c>
      <c r="E57">
        <v>3553.8</v>
      </c>
      <c r="F57">
        <v>0</v>
      </c>
      <c r="G57">
        <v>0</v>
      </c>
    </row>
    <row r="58" spans="1:7" ht="15" x14ac:dyDescent="0.25">
      <c r="A58" s="285" t="s">
        <v>103</v>
      </c>
      <c r="B58">
        <v>0</v>
      </c>
      <c r="C58">
        <v>80</v>
      </c>
      <c r="D58">
        <v>108</v>
      </c>
      <c r="E58">
        <v>63</v>
      </c>
      <c r="F58">
        <v>0</v>
      </c>
      <c r="G58">
        <v>0</v>
      </c>
    </row>
    <row r="59" spans="1:7" ht="15" x14ac:dyDescent="0.25">
      <c r="A59" s="285" t="s">
        <v>104</v>
      </c>
      <c r="B59">
        <v>0</v>
      </c>
      <c r="C59">
        <v>195</v>
      </c>
      <c r="D59">
        <v>2777.4</v>
      </c>
      <c r="E59">
        <v>3210.9</v>
      </c>
      <c r="F59">
        <v>0</v>
      </c>
      <c r="G59">
        <v>0</v>
      </c>
    </row>
    <row r="60" spans="1:7" ht="15" x14ac:dyDescent="0.25">
      <c r="A60" s="285" t="s">
        <v>257</v>
      </c>
      <c r="B60" t="s">
        <v>84</v>
      </c>
      <c r="C60">
        <v>0</v>
      </c>
      <c r="D60">
        <v>0.3</v>
      </c>
      <c r="E60">
        <v>0</v>
      </c>
      <c r="F60">
        <v>0</v>
      </c>
      <c r="G60">
        <v>0</v>
      </c>
    </row>
    <row r="61" spans="1:7" ht="15" x14ac:dyDescent="0.25">
      <c r="A61" s="285" t="s">
        <v>105</v>
      </c>
      <c r="B61">
        <v>0</v>
      </c>
      <c r="C61">
        <v>25</v>
      </c>
      <c r="D61">
        <v>17.2</v>
      </c>
      <c r="E61">
        <v>28.7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0.2</v>
      </c>
      <c r="E63">
        <v>0</v>
      </c>
      <c r="F63">
        <v>0</v>
      </c>
      <c r="G63">
        <v>0</v>
      </c>
    </row>
    <row r="64" spans="1:7" ht="15" x14ac:dyDescent="0.25">
      <c r="A64" s="285" t="s">
        <v>318</v>
      </c>
      <c r="B64">
        <v>0</v>
      </c>
      <c r="C64">
        <v>0</v>
      </c>
      <c r="D64">
        <v>52.7</v>
      </c>
      <c r="E64">
        <v>0</v>
      </c>
      <c r="F64">
        <v>0</v>
      </c>
      <c r="G64">
        <v>0</v>
      </c>
    </row>
    <row r="65" spans="1:7" ht="15" x14ac:dyDescent="0.25">
      <c r="A65" s="285" t="s">
        <v>107</v>
      </c>
      <c r="B65">
        <v>0</v>
      </c>
      <c r="C65">
        <v>30</v>
      </c>
      <c r="D65">
        <v>224</v>
      </c>
      <c r="E65">
        <v>251.2</v>
      </c>
      <c r="F65">
        <v>0</v>
      </c>
      <c r="G65">
        <v>0</v>
      </c>
    </row>
    <row r="66" spans="1:7" ht="15" x14ac:dyDescent="0.25">
      <c r="A66" s="285" t="s">
        <v>66</v>
      </c>
    </row>
    <row r="67" spans="1:7" ht="15" x14ac:dyDescent="0.25">
      <c r="A67" s="285" t="s">
        <v>108</v>
      </c>
      <c r="B67">
        <v>901.6</v>
      </c>
      <c r="C67">
        <v>1033.9000000000001</v>
      </c>
      <c r="D67">
        <v>5113.6000000000004</v>
      </c>
      <c r="E67">
        <v>4824.6000000000004</v>
      </c>
      <c r="F67">
        <v>617.1</v>
      </c>
      <c r="G67">
        <v>0</v>
      </c>
    </row>
    <row r="68" spans="1:7" ht="15" x14ac:dyDescent="0.25">
      <c r="A68" s="285" t="s">
        <v>109</v>
      </c>
      <c r="B68">
        <v>7</v>
      </c>
      <c r="C68">
        <v>0</v>
      </c>
      <c r="D68">
        <v>16.3</v>
      </c>
      <c r="E68">
        <v>19.100000000000001</v>
      </c>
      <c r="F68">
        <v>0</v>
      </c>
      <c r="G68">
        <v>0</v>
      </c>
    </row>
    <row r="69" spans="1:7" ht="15" x14ac:dyDescent="0.25">
      <c r="A69" s="285" t="s">
        <v>110</v>
      </c>
      <c r="B69">
        <v>0</v>
      </c>
      <c r="C69">
        <v>0</v>
      </c>
      <c r="D69">
        <v>30.5</v>
      </c>
      <c r="E69">
        <v>0</v>
      </c>
      <c r="F69">
        <v>0</v>
      </c>
      <c r="G69">
        <v>0</v>
      </c>
    </row>
    <row r="70" spans="1:7" ht="15" x14ac:dyDescent="0.25">
      <c r="A70" s="285" t="s">
        <v>111</v>
      </c>
      <c r="B70">
        <v>58.5</v>
      </c>
      <c r="C70">
        <v>65.900000000000006</v>
      </c>
      <c r="D70">
        <v>226.1</v>
      </c>
      <c r="E70">
        <v>235.4</v>
      </c>
      <c r="F70">
        <v>44</v>
      </c>
      <c r="G70">
        <v>0</v>
      </c>
    </row>
    <row r="71" spans="1:7" ht="15" x14ac:dyDescent="0.25">
      <c r="A71" s="285" t="s">
        <v>112</v>
      </c>
      <c r="B71">
        <v>60.2</v>
      </c>
      <c r="C71">
        <v>4.5</v>
      </c>
      <c r="D71">
        <v>149.9</v>
      </c>
      <c r="E71">
        <v>88.5</v>
      </c>
      <c r="F71">
        <v>4.0999999999999996</v>
      </c>
      <c r="G71">
        <v>0</v>
      </c>
    </row>
    <row r="72" spans="1:7" ht="15" x14ac:dyDescent="0.25">
      <c r="A72" s="285" t="s">
        <v>259</v>
      </c>
      <c r="B72">
        <v>0</v>
      </c>
      <c r="C72">
        <v>0</v>
      </c>
      <c r="D72">
        <v>9.8000000000000007</v>
      </c>
      <c r="E72">
        <v>7.6</v>
      </c>
      <c r="F72">
        <v>0</v>
      </c>
      <c r="G72">
        <v>0</v>
      </c>
    </row>
    <row r="73" spans="1:7" ht="15" x14ac:dyDescent="0.25">
      <c r="A73" s="285" t="s">
        <v>113</v>
      </c>
      <c r="B73">
        <v>25.6</v>
      </c>
      <c r="C73">
        <v>32.1</v>
      </c>
      <c r="D73">
        <v>377.1</v>
      </c>
      <c r="E73">
        <v>474.9</v>
      </c>
      <c r="F73">
        <v>0</v>
      </c>
      <c r="G73">
        <v>0</v>
      </c>
    </row>
    <row r="74" spans="1:7" ht="15" x14ac:dyDescent="0.25">
      <c r="A74" s="285" t="s">
        <v>114</v>
      </c>
      <c r="B74">
        <v>4</v>
      </c>
      <c r="C74">
        <v>14.4</v>
      </c>
      <c r="D74">
        <v>15.4</v>
      </c>
      <c r="E74">
        <v>4.0999999999999996</v>
      </c>
      <c r="F74">
        <v>0</v>
      </c>
      <c r="G74">
        <v>0</v>
      </c>
    </row>
    <row r="75" spans="1:7" ht="15" x14ac:dyDescent="0.25">
      <c r="A75" s="285" t="s">
        <v>115</v>
      </c>
      <c r="B75">
        <v>6.1</v>
      </c>
      <c r="C75">
        <v>4.5</v>
      </c>
      <c r="D75">
        <v>20.9</v>
      </c>
      <c r="E75">
        <v>23.1</v>
      </c>
      <c r="F75">
        <v>0</v>
      </c>
      <c r="G75">
        <v>0</v>
      </c>
    </row>
    <row r="76" spans="1:7" ht="15" x14ac:dyDescent="0.25">
      <c r="A76" s="285" t="s">
        <v>382</v>
      </c>
      <c r="B76">
        <v>0</v>
      </c>
      <c r="C76">
        <v>0</v>
      </c>
      <c r="D76">
        <v>0</v>
      </c>
      <c r="E76">
        <v>3</v>
      </c>
      <c r="F76">
        <v>0</v>
      </c>
      <c r="G76">
        <v>0</v>
      </c>
    </row>
    <row r="77" spans="1:7" ht="15" x14ac:dyDescent="0.25">
      <c r="A77" s="285" t="s">
        <v>116</v>
      </c>
      <c r="B77">
        <v>1.6</v>
      </c>
      <c r="C77">
        <v>7</v>
      </c>
      <c r="D77">
        <v>7.1</v>
      </c>
      <c r="E77">
        <v>6.6</v>
      </c>
      <c r="F77">
        <v>0</v>
      </c>
      <c r="G77">
        <v>0</v>
      </c>
    </row>
    <row r="78" spans="1:7" ht="15" x14ac:dyDescent="0.25">
      <c r="A78" s="285" t="s">
        <v>117</v>
      </c>
      <c r="B78">
        <v>721</v>
      </c>
      <c r="C78">
        <v>887.3</v>
      </c>
      <c r="D78">
        <v>4030.2</v>
      </c>
      <c r="E78">
        <v>3686.5</v>
      </c>
      <c r="F78">
        <v>563.4</v>
      </c>
      <c r="G78">
        <v>0</v>
      </c>
    </row>
    <row r="79" spans="1:7" ht="15" x14ac:dyDescent="0.25">
      <c r="A79" s="285" t="s">
        <v>331</v>
      </c>
      <c r="B79">
        <v>0</v>
      </c>
      <c r="C79">
        <v>0.5</v>
      </c>
      <c r="D79">
        <v>0</v>
      </c>
      <c r="E79">
        <v>6.2</v>
      </c>
      <c r="F79">
        <v>0</v>
      </c>
      <c r="G79">
        <v>0</v>
      </c>
    </row>
    <row r="80" spans="1:7" ht="15" x14ac:dyDescent="0.25">
      <c r="A80" s="285" t="s">
        <v>118</v>
      </c>
      <c r="B80">
        <v>17.3</v>
      </c>
      <c r="C80">
        <v>11.8</v>
      </c>
      <c r="D80">
        <v>23</v>
      </c>
      <c r="E80">
        <v>29.3</v>
      </c>
      <c r="F80">
        <v>5.6</v>
      </c>
      <c r="G80">
        <v>0</v>
      </c>
    </row>
    <row r="81" spans="1:7" ht="15" x14ac:dyDescent="0.25">
      <c r="A81" s="285" t="s">
        <v>119</v>
      </c>
      <c r="B81">
        <v>0</v>
      </c>
      <c r="C81">
        <v>6</v>
      </c>
      <c r="D81">
        <v>163.30000000000001</v>
      </c>
      <c r="E81">
        <v>220.4</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2536.4</v>
      </c>
      <c r="C85">
        <v>5275.5</v>
      </c>
      <c r="D85">
        <v>58136.2</v>
      </c>
      <c r="E85">
        <v>36687.699999999997</v>
      </c>
      <c r="F85">
        <v>4724.7</v>
      </c>
      <c r="G85">
        <v>0</v>
      </c>
    </row>
    <row r="86" spans="1:7" ht="15" x14ac:dyDescent="0.25">
      <c r="A86" s="285" t="s">
        <v>123</v>
      </c>
      <c r="B86">
        <v>1087</v>
      </c>
      <c r="C86">
        <v>2617</v>
      </c>
      <c r="D86">
        <v>0</v>
      </c>
      <c r="E86" t="s">
        <v>84</v>
      </c>
      <c r="F86">
        <v>2884.6</v>
      </c>
      <c r="G86">
        <v>0</v>
      </c>
    </row>
    <row r="87" spans="1:7" ht="15" x14ac:dyDescent="0.25">
      <c r="A87" s="285" t="s">
        <v>62</v>
      </c>
      <c r="B87" t="s">
        <v>63</v>
      </c>
      <c r="C87" t="s">
        <v>64</v>
      </c>
      <c r="D87" t="s">
        <v>63</v>
      </c>
      <c r="E87" t="s">
        <v>63</v>
      </c>
      <c r="F87" t="s">
        <v>63</v>
      </c>
      <c r="G87" t="s">
        <v>65</v>
      </c>
    </row>
    <row r="88" spans="1:7" ht="15" x14ac:dyDescent="0.25">
      <c r="A88" s="285" t="s">
        <v>124</v>
      </c>
      <c r="B88">
        <v>3623.4</v>
      </c>
      <c r="C88">
        <v>7892.5</v>
      </c>
      <c r="D88">
        <v>58136.2</v>
      </c>
      <c r="E88">
        <v>36687.699999999997</v>
      </c>
      <c r="F88">
        <v>7609.3</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35">
      <c r="A91" s="53" t="s">
        <v>62</v>
      </c>
      <c r="B91" t="s">
        <v>63</v>
      </c>
      <c r="C91" t="s">
        <v>64</v>
      </c>
      <c r="D91" t="s">
        <v>63</v>
      </c>
      <c r="E91" t="s">
        <v>63</v>
      </c>
      <c r="F91" t="s">
        <v>63</v>
      </c>
      <c r="G91" t="s">
        <v>65</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373B9-8243-4DA8-A34D-FA4DF1A918EF}">
  <dimension ref="A1:G91"/>
  <sheetViews>
    <sheetView workbookViewId="0">
      <selection activeCell="B7" sqref="B7"/>
    </sheetView>
  </sheetViews>
  <sheetFormatPr defaultRowHeight="13.2" x14ac:dyDescent="0.25"/>
  <cols>
    <col min="1" max="1" width="22.33203125" customWidth="1"/>
    <col min="2" max="2" width="12.6640625" customWidth="1"/>
    <col min="4" max="4" width="12.33203125" customWidth="1"/>
    <col min="5" max="5" width="10.44140625" customWidth="1"/>
  </cols>
  <sheetData>
    <row r="1" spans="1:7" ht="15" x14ac:dyDescent="0.25">
      <c r="A1" s="285" t="s">
        <v>47</v>
      </c>
    </row>
    <row r="2" spans="1:7" ht="15" x14ac:dyDescent="0.25">
      <c r="A2" s="285" t="s">
        <v>48</v>
      </c>
    </row>
    <row r="3" spans="1:7" ht="15" x14ac:dyDescent="0.25">
      <c r="A3" s="285" t="s">
        <v>393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4.5</v>
      </c>
      <c r="D12">
        <v>4267.5</v>
      </c>
      <c r="E12">
        <v>4039.5</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458.3</v>
      </c>
      <c r="C31">
        <v>372.4</v>
      </c>
      <c r="D31">
        <v>1732.2</v>
      </c>
      <c r="E31">
        <v>1944.5</v>
      </c>
      <c r="F31">
        <v>73.900000000000006</v>
      </c>
      <c r="G31">
        <v>0</v>
      </c>
    </row>
    <row r="32" spans="1:7" ht="15" x14ac:dyDescent="0.25">
      <c r="A32" s="285" t="s">
        <v>66</v>
      </c>
    </row>
    <row r="33" spans="1:7" ht="15" x14ac:dyDescent="0.25">
      <c r="A33" s="285" t="s">
        <v>79</v>
      </c>
      <c r="B33">
        <v>24.5</v>
      </c>
      <c r="C33">
        <v>164.4</v>
      </c>
      <c r="D33">
        <v>1350.2</v>
      </c>
      <c r="E33">
        <v>1621.2</v>
      </c>
      <c r="F33">
        <v>244.3</v>
      </c>
      <c r="G33">
        <v>0</v>
      </c>
    </row>
    <row r="34" spans="1:7" ht="15" x14ac:dyDescent="0.25">
      <c r="A34" s="285" t="s">
        <v>66</v>
      </c>
    </row>
    <row r="35" spans="1:7" ht="15" x14ac:dyDescent="0.25">
      <c r="A35" s="285" t="s">
        <v>80</v>
      </c>
      <c r="B35">
        <v>690.5</v>
      </c>
      <c r="C35">
        <v>2806.1</v>
      </c>
      <c r="D35">
        <v>35021.199999999997</v>
      </c>
      <c r="E35">
        <v>12796.7</v>
      </c>
      <c r="F35">
        <v>3049</v>
      </c>
      <c r="G35">
        <v>0</v>
      </c>
    </row>
    <row r="36" spans="1:7" ht="15" x14ac:dyDescent="0.25">
      <c r="A36" s="285" t="s">
        <v>66</v>
      </c>
    </row>
    <row r="37" spans="1:7" ht="15" x14ac:dyDescent="0.25">
      <c r="A37" s="285" t="s">
        <v>81</v>
      </c>
      <c r="B37">
        <v>389</v>
      </c>
      <c r="C37">
        <v>453.9</v>
      </c>
      <c r="D37">
        <v>7284.7</v>
      </c>
      <c r="E37">
        <v>7713.5</v>
      </c>
      <c r="F37">
        <v>417.3</v>
      </c>
      <c r="G37">
        <v>0</v>
      </c>
    </row>
    <row r="38" spans="1:7" ht="15" x14ac:dyDescent="0.25">
      <c r="A38" s="285" t="s">
        <v>83</v>
      </c>
      <c r="B38">
        <v>55</v>
      </c>
      <c r="C38">
        <v>0.5</v>
      </c>
      <c r="D38">
        <v>768.5</v>
      </c>
      <c r="E38">
        <v>1394.1</v>
      </c>
      <c r="F38">
        <v>110</v>
      </c>
      <c r="G38">
        <v>0</v>
      </c>
    </row>
    <row r="39" spans="1:7" ht="15" x14ac:dyDescent="0.25">
      <c r="A39" s="285" t="s">
        <v>85</v>
      </c>
      <c r="B39">
        <v>0</v>
      </c>
      <c r="C39">
        <v>0.1</v>
      </c>
      <c r="D39">
        <v>3</v>
      </c>
      <c r="E39">
        <v>9.6999999999999993</v>
      </c>
      <c r="F39">
        <v>0</v>
      </c>
      <c r="G39">
        <v>0</v>
      </c>
    </row>
    <row r="40" spans="1:7" ht="15" x14ac:dyDescent="0.25">
      <c r="A40" s="285" t="s">
        <v>86</v>
      </c>
      <c r="B40">
        <v>0</v>
      </c>
      <c r="C40">
        <v>0</v>
      </c>
      <c r="D40">
        <v>0.5</v>
      </c>
      <c r="E40">
        <v>1.6</v>
      </c>
      <c r="F40">
        <v>0</v>
      </c>
      <c r="G40">
        <v>0</v>
      </c>
    </row>
    <row r="41" spans="1:7" ht="15" x14ac:dyDescent="0.25">
      <c r="A41" s="285" t="s">
        <v>87</v>
      </c>
      <c r="B41">
        <v>0.4</v>
      </c>
      <c r="C41">
        <v>2</v>
      </c>
      <c r="D41">
        <v>1.3</v>
      </c>
      <c r="E41">
        <v>1.1000000000000001</v>
      </c>
      <c r="F41">
        <v>66</v>
      </c>
      <c r="G41">
        <v>0</v>
      </c>
    </row>
    <row r="42" spans="1:7" ht="15" x14ac:dyDescent="0.25">
      <c r="A42" s="285" t="s">
        <v>88</v>
      </c>
      <c r="B42">
        <v>196.7</v>
      </c>
      <c r="C42">
        <v>165.2</v>
      </c>
      <c r="D42">
        <v>1987.9</v>
      </c>
      <c r="E42">
        <v>1725.7</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30.2</v>
      </c>
      <c r="C45">
        <v>40.200000000000003</v>
      </c>
      <c r="D45">
        <v>618.20000000000005</v>
      </c>
      <c r="E45">
        <v>624.70000000000005</v>
      </c>
      <c r="F45">
        <v>0</v>
      </c>
      <c r="G45">
        <v>0</v>
      </c>
    </row>
    <row r="46" spans="1:7" ht="15" x14ac:dyDescent="0.25">
      <c r="A46" s="285" t="s">
        <v>92</v>
      </c>
      <c r="B46">
        <v>0</v>
      </c>
      <c r="C46">
        <v>0</v>
      </c>
      <c r="D46">
        <v>40.6</v>
      </c>
      <c r="E46">
        <v>69.8</v>
      </c>
      <c r="F46">
        <v>0</v>
      </c>
      <c r="G46">
        <v>0</v>
      </c>
    </row>
    <row r="47" spans="1:7" ht="15" x14ac:dyDescent="0.25">
      <c r="A47" s="285" t="s">
        <v>93</v>
      </c>
      <c r="B47">
        <v>20</v>
      </c>
      <c r="C47">
        <v>86.7</v>
      </c>
      <c r="D47">
        <v>428.3</v>
      </c>
      <c r="E47">
        <v>485.6</v>
      </c>
      <c r="F47">
        <v>0</v>
      </c>
      <c r="G47">
        <v>0</v>
      </c>
    </row>
    <row r="48" spans="1:7" ht="15" x14ac:dyDescent="0.25">
      <c r="A48" s="285" t="s">
        <v>94</v>
      </c>
      <c r="B48">
        <v>0.1</v>
      </c>
      <c r="C48">
        <v>9.5</v>
      </c>
      <c r="D48">
        <v>36.299999999999997</v>
      </c>
      <c r="E48">
        <v>95</v>
      </c>
      <c r="F48">
        <v>0</v>
      </c>
      <c r="G48">
        <v>0</v>
      </c>
    </row>
    <row r="49" spans="1:7" ht="15" x14ac:dyDescent="0.25">
      <c r="A49" s="285" t="s">
        <v>95</v>
      </c>
      <c r="B49">
        <v>0</v>
      </c>
      <c r="C49">
        <v>0</v>
      </c>
      <c r="D49">
        <v>887.3</v>
      </c>
      <c r="E49">
        <v>935.2</v>
      </c>
      <c r="F49">
        <v>240</v>
      </c>
      <c r="G49">
        <v>0</v>
      </c>
    </row>
    <row r="50" spans="1:7" ht="15" x14ac:dyDescent="0.25">
      <c r="A50" s="285" t="s">
        <v>96</v>
      </c>
      <c r="B50">
        <v>9.6999999999999993</v>
      </c>
      <c r="C50">
        <v>32.299999999999997</v>
      </c>
      <c r="D50">
        <v>77.8</v>
      </c>
      <c r="E50">
        <v>104.9</v>
      </c>
      <c r="F50">
        <v>0</v>
      </c>
      <c r="G50">
        <v>0</v>
      </c>
    </row>
    <row r="51" spans="1:7" ht="15" x14ac:dyDescent="0.25">
      <c r="A51" s="285" t="s">
        <v>98</v>
      </c>
      <c r="B51">
        <v>9.6</v>
      </c>
      <c r="C51" t="s">
        <v>84</v>
      </c>
      <c r="D51">
        <v>256</v>
      </c>
      <c r="E51">
        <v>286.3</v>
      </c>
      <c r="F51">
        <v>0</v>
      </c>
      <c r="G51">
        <v>0</v>
      </c>
    </row>
    <row r="52" spans="1:7" ht="15" x14ac:dyDescent="0.25">
      <c r="A52" s="285" t="s">
        <v>169</v>
      </c>
      <c r="B52">
        <v>0.5</v>
      </c>
      <c r="C52">
        <v>0</v>
      </c>
      <c r="D52">
        <v>0</v>
      </c>
      <c r="E52">
        <v>0</v>
      </c>
      <c r="F52">
        <v>0</v>
      </c>
      <c r="G52">
        <v>0</v>
      </c>
    </row>
    <row r="53" spans="1:7" ht="15" x14ac:dyDescent="0.25">
      <c r="A53" s="285" t="s">
        <v>99</v>
      </c>
      <c r="B53">
        <v>0.5</v>
      </c>
      <c r="C53" t="s">
        <v>84</v>
      </c>
      <c r="D53">
        <v>19.899999999999999</v>
      </c>
      <c r="E53">
        <v>3.4</v>
      </c>
      <c r="F53">
        <v>0</v>
      </c>
      <c r="G53">
        <v>0</v>
      </c>
    </row>
    <row r="54" spans="1:7" ht="15" x14ac:dyDescent="0.25">
      <c r="A54" s="285" t="s">
        <v>100</v>
      </c>
      <c r="B54">
        <v>22</v>
      </c>
      <c r="C54">
        <v>62.4</v>
      </c>
      <c r="D54">
        <v>1191.9000000000001</v>
      </c>
      <c r="E54">
        <v>1110.8</v>
      </c>
      <c r="F54">
        <v>0.3</v>
      </c>
      <c r="G54">
        <v>0</v>
      </c>
    </row>
    <row r="55" spans="1:7" ht="15" x14ac:dyDescent="0.25">
      <c r="A55" s="285" t="s">
        <v>101</v>
      </c>
      <c r="B55">
        <v>44.2</v>
      </c>
      <c r="C55">
        <v>54.9</v>
      </c>
      <c r="D55">
        <v>921.9</v>
      </c>
      <c r="E55">
        <v>760</v>
      </c>
      <c r="F55">
        <v>0</v>
      </c>
      <c r="G55">
        <v>0</v>
      </c>
    </row>
    <row r="56" spans="1:7" ht="15" x14ac:dyDescent="0.25">
      <c r="A56" s="285" t="s">
        <v>66</v>
      </c>
    </row>
    <row r="57" spans="1:7" ht="15" x14ac:dyDescent="0.25">
      <c r="A57" s="285" t="s">
        <v>102</v>
      </c>
      <c r="B57">
        <v>0.2</v>
      </c>
      <c r="C57">
        <v>255.4</v>
      </c>
      <c r="D57">
        <v>3179.7</v>
      </c>
      <c r="E57">
        <v>3496.6</v>
      </c>
      <c r="F57">
        <v>0</v>
      </c>
      <c r="G57">
        <v>0</v>
      </c>
    </row>
    <row r="58" spans="1:7" ht="15" x14ac:dyDescent="0.25">
      <c r="A58" s="285" t="s">
        <v>103</v>
      </c>
      <c r="B58">
        <v>0</v>
      </c>
      <c r="C58">
        <v>45</v>
      </c>
      <c r="D58">
        <v>108</v>
      </c>
      <c r="E58">
        <v>63</v>
      </c>
      <c r="F58">
        <v>0</v>
      </c>
      <c r="G58">
        <v>0</v>
      </c>
    </row>
    <row r="59" spans="1:7" ht="15" x14ac:dyDescent="0.25">
      <c r="A59" s="285" t="s">
        <v>104</v>
      </c>
      <c r="B59">
        <v>0</v>
      </c>
      <c r="C59">
        <v>185</v>
      </c>
      <c r="D59">
        <v>2777.4</v>
      </c>
      <c r="E59">
        <v>3153.7</v>
      </c>
      <c r="F59">
        <v>0</v>
      </c>
      <c r="G59">
        <v>0</v>
      </c>
    </row>
    <row r="60" spans="1:7" ht="15" x14ac:dyDescent="0.25">
      <c r="A60" s="285" t="s">
        <v>257</v>
      </c>
      <c r="B60" t="s">
        <v>84</v>
      </c>
      <c r="C60">
        <v>0</v>
      </c>
      <c r="D60">
        <v>0.3</v>
      </c>
      <c r="E60">
        <v>0</v>
      </c>
      <c r="F60">
        <v>0</v>
      </c>
      <c r="G60">
        <v>0</v>
      </c>
    </row>
    <row r="61" spans="1:7" ht="15" x14ac:dyDescent="0.25">
      <c r="A61" s="285" t="s">
        <v>105</v>
      </c>
      <c r="B61">
        <v>0</v>
      </c>
      <c r="C61">
        <v>25</v>
      </c>
      <c r="D61">
        <v>17.2</v>
      </c>
      <c r="E61">
        <v>28.7</v>
      </c>
      <c r="F61">
        <v>0</v>
      </c>
      <c r="G61">
        <v>0</v>
      </c>
    </row>
    <row r="62" spans="1:7" ht="15" x14ac:dyDescent="0.25">
      <c r="A62" s="285" t="s">
        <v>381</v>
      </c>
      <c r="B62">
        <v>0</v>
      </c>
      <c r="C62">
        <v>0</v>
      </c>
      <c r="D62">
        <v>0</v>
      </c>
      <c r="E62">
        <v>0.1</v>
      </c>
      <c r="F62">
        <v>0</v>
      </c>
      <c r="G62">
        <v>0</v>
      </c>
    </row>
    <row r="63" spans="1:7" ht="15" x14ac:dyDescent="0.25">
      <c r="A63" s="285" t="s">
        <v>258</v>
      </c>
      <c r="B63">
        <v>0.2</v>
      </c>
      <c r="C63">
        <v>0.4</v>
      </c>
      <c r="D63">
        <v>0.1</v>
      </c>
      <c r="E63">
        <v>0</v>
      </c>
      <c r="F63">
        <v>0</v>
      </c>
      <c r="G63">
        <v>0</v>
      </c>
    </row>
    <row r="64" spans="1:7" ht="15" x14ac:dyDescent="0.25">
      <c r="A64" s="285" t="s">
        <v>318</v>
      </c>
      <c r="B64">
        <v>0</v>
      </c>
      <c r="C64">
        <v>0</v>
      </c>
      <c r="D64">
        <v>52.7</v>
      </c>
      <c r="E64">
        <v>0</v>
      </c>
      <c r="F64">
        <v>0</v>
      </c>
      <c r="G64">
        <v>0</v>
      </c>
    </row>
    <row r="65" spans="1:7" ht="15" x14ac:dyDescent="0.25">
      <c r="A65" s="285" t="s">
        <v>107</v>
      </c>
      <c r="B65">
        <v>0</v>
      </c>
      <c r="C65">
        <v>0</v>
      </c>
      <c r="D65">
        <v>224</v>
      </c>
      <c r="E65">
        <v>251.2</v>
      </c>
      <c r="F65">
        <v>0</v>
      </c>
      <c r="G65">
        <v>0</v>
      </c>
    </row>
    <row r="66" spans="1:7" ht="15" x14ac:dyDescent="0.25">
      <c r="A66" s="285" t="s">
        <v>66</v>
      </c>
    </row>
    <row r="67" spans="1:7" ht="15" x14ac:dyDescent="0.25">
      <c r="A67" s="285" t="s">
        <v>108</v>
      </c>
      <c r="B67">
        <v>972.4</v>
      </c>
      <c r="C67">
        <v>1011.1</v>
      </c>
      <c r="D67">
        <v>5034.5</v>
      </c>
      <c r="E67">
        <v>4773.3</v>
      </c>
      <c r="F67">
        <v>562.1</v>
      </c>
      <c r="G67">
        <v>0</v>
      </c>
    </row>
    <row r="68" spans="1:7" ht="15" x14ac:dyDescent="0.25">
      <c r="A68" s="285" t="s">
        <v>109</v>
      </c>
      <c r="B68">
        <v>7</v>
      </c>
      <c r="C68">
        <v>0</v>
      </c>
      <c r="D68">
        <v>16.3</v>
      </c>
      <c r="E68">
        <v>19.100000000000001</v>
      </c>
      <c r="F68">
        <v>0</v>
      </c>
      <c r="G68">
        <v>0</v>
      </c>
    </row>
    <row r="69" spans="1:7" ht="15" x14ac:dyDescent="0.25">
      <c r="A69" s="285" t="s">
        <v>110</v>
      </c>
      <c r="B69">
        <v>0</v>
      </c>
      <c r="C69">
        <v>0</v>
      </c>
      <c r="D69">
        <v>30.5</v>
      </c>
      <c r="E69">
        <v>0</v>
      </c>
      <c r="F69">
        <v>0</v>
      </c>
      <c r="G69">
        <v>0</v>
      </c>
    </row>
    <row r="70" spans="1:7" ht="15" x14ac:dyDescent="0.25">
      <c r="A70" s="285" t="s">
        <v>111</v>
      </c>
      <c r="B70">
        <v>58.5</v>
      </c>
      <c r="C70">
        <v>48</v>
      </c>
      <c r="D70">
        <v>226.1</v>
      </c>
      <c r="E70">
        <v>227.8</v>
      </c>
      <c r="F70">
        <v>44</v>
      </c>
      <c r="G70">
        <v>0</v>
      </c>
    </row>
    <row r="71" spans="1:7" ht="15" x14ac:dyDescent="0.25">
      <c r="A71" s="285" t="s">
        <v>112</v>
      </c>
      <c r="B71">
        <v>72</v>
      </c>
      <c r="C71">
        <v>3.9</v>
      </c>
      <c r="D71">
        <v>136</v>
      </c>
      <c r="E71">
        <v>88</v>
      </c>
      <c r="F71">
        <v>3.5</v>
      </c>
      <c r="G71">
        <v>0</v>
      </c>
    </row>
    <row r="72" spans="1:7" ht="15" x14ac:dyDescent="0.25">
      <c r="A72" s="285" t="s">
        <v>259</v>
      </c>
      <c r="B72">
        <v>0</v>
      </c>
      <c r="C72">
        <v>0</v>
      </c>
      <c r="D72">
        <v>9.8000000000000007</v>
      </c>
      <c r="E72">
        <v>7.6</v>
      </c>
      <c r="F72">
        <v>0</v>
      </c>
      <c r="G72">
        <v>0</v>
      </c>
    </row>
    <row r="73" spans="1:7" ht="15" x14ac:dyDescent="0.25">
      <c r="A73" s="285" t="s">
        <v>113</v>
      </c>
      <c r="B73">
        <v>21.6</v>
      </c>
      <c r="C73">
        <v>38.6</v>
      </c>
      <c r="D73">
        <v>377.1</v>
      </c>
      <c r="E73">
        <v>468.3</v>
      </c>
      <c r="F73">
        <v>0</v>
      </c>
      <c r="G73">
        <v>0</v>
      </c>
    </row>
    <row r="74" spans="1:7" ht="15" x14ac:dyDescent="0.25">
      <c r="A74" s="285" t="s">
        <v>114</v>
      </c>
      <c r="B74">
        <v>4</v>
      </c>
      <c r="C74">
        <v>0</v>
      </c>
      <c r="D74">
        <v>15.4</v>
      </c>
      <c r="E74">
        <v>4.0999999999999996</v>
      </c>
      <c r="F74">
        <v>0</v>
      </c>
      <c r="G74">
        <v>0</v>
      </c>
    </row>
    <row r="75" spans="1:7" ht="15" x14ac:dyDescent="0.25">
      <c r="A75" s="285" t="s">
        <v>115</v>
      </c>
      <c r="B75">
        <v>6.1</v>
      </c>
      <c r="C75">
        <v>9</v>
      </c>
      <c r="D75">
        <v>20.9</v>
      </c>
      <c r="E75">
        <v>18.600000000000001</v>
      </c>
      <c r="F75">
        <v>0</v>
      </c>
      <c r="G75">
        <v>0</v>
      </c>
    </row>
    <row r="76" spans="1:7" ht="15" x14ac:dyDescent="0.25">
      <c r="A76" s="285" t="s">
        <v>382</v>
      </c>
      <c r="B76">
        <v>0</v>
      </c>
      <c r="C76">
        <v>0</v>
      </c>
      <c r="D76">
        <v>0</v>
      </c>
      <c r="E76">
        <v>3</v>
      </c>
      <c r="F76">
        <v>0</v>
      </c>
      <c r="G76">
        <v>0</v>
      </c>
    </row>
    <row r="77" spans="1:7" ht="15" x14ac:dyDescent="0.25">
      <c r="A77" s="285" t="s">
        <v>116</v>
      </c>
      <c r="B77">
        <v>1.6</v>
      </c>
      <c r="C77">
        <v>5.8</v>
      </c>
      <c r="D77">
        <v>7.1</v>
      </c>
      <c r="E77">
        <v>6.6</v>
      </c>
      <c r="F77">
        <v>0</v>
      </c>
      <c r="G77">
        <v>0</v>
      </c>
    </row>
    <row r="78" spans="1:7" ht="15" x14ac:dyDescent="0.25">
      <c r="A78" s="285" t="s">
        <v>117</v>
      </c>
      <c r="B78">
        <v>784</v>
      </c>
      <c r="C78">
        <v>887.6</v>
      </c>
      <c r="D78">
        <v>3965</v>
      </c>
      <c r="E78">
        <v>3654.4</v>
      </c>
      <c r="F78">
        <v>509</v>
      </c>
      <c r="G78">
        <v>0</v>
      </c>
    </row>
    <row r="79" spans="1:7" ht="15" x14ac:dyDescent="0.25">
      <c r="A79" s="285" t="s">
        <v>331</v>
      </c>
      <c r="B79">
        <v>0</v>
      </c>
      <c r="C79">
        <v>0.5</v>
      </c>
      <c r="D79">
        <v>0</v>
      </c>
      <c r="E79">
        <v>6.2</v>
      </c>
      <c r="F79">
        <v>0</v>
      </c>
      <c r="G79">
        <v>0</v>
      </c>
    </row>
    <row r="80" spans="1:7" ht="15" x14ac:dyDescent="0.25">
      <c r="A80" s="285" t="s">
        <v>118</v>
      </c>
      <c r="B80">
        <v>17.3</v>
      </c>
      <c r="C80">
        <v>11.8</v>
      </c>
      <c r="D80">
        <v>23</v>
      </c>
      <c r="E80">
        <v>29.3</v>
      </c>
      <c r="F80">
        <v>5.6</v>
      </c>
      <c r="G80">
        <v>0</v>
      </c>
    </row>
    <row r="81" spans="1:7" ht="15" x14ac:dyDescent="0.25">
      <c r="A81" s="285" t="s">
        <v>119</v>
      </c>
      <c r="B81">
        <v>0</v>
      </c>
      <c r="C81">
        <v>6</v>
      </c>
      <c r="D81">
        <v>163.30000000000001</v>
      </c>
      <c r="E81">
        <v>220.4</v>
      </c>
      <c r="F81">
        <v>0</v>
      </c>
      <c r="G81">
        <v>0</v>
      </c>
    </row>
    <row r="82" spans="1:7" ht="15" x14ac:dyDescent="0.25">
      <c r="A82" s="285" t="s">
        <v>120</v>
      </c>
      <c r="B82">
        <v>0</v>
      </c>
      <c r="C82">
        <v>0</v>
      </c>
      <c r="D82">
        <v>0</v>
      </c>
      <c r="E82" t="s">
        <v>84</v>
      </c>
      <c r="F82">
        <v>0</v>
      </c>
      <c r="G82">
        <v>0</v>
      </c>
    </row>
    <row r="83" spans="1:7" ht="15" x14ac:dyDescent="0.25">
      <c r="A83" s="285" t="s">
        <v>121</v>
      </c>
      <c r="B83">
        <v>0.3</v>
      </c>
      <c r="C83">
        <v>0</v>
      </c>
      <c r="D83">
        <v>44</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2534.9</v>
      </c>
      <c r="C85">
        <v>5068</v>
      </c>
      <c r="D85">
        <v>57893</v>
      </c>
      <c r="E85">
        <v>36385.4</v>
      </c>
      <c r="F85">
        <v>4729.6000000000004</v>
      </c>
      <c r="G85">
        <v>0</v>
      </c>
    </row>
    <row r="86" spans="1:7" ht="15" x14ac:dyDescent="0.25">
      <c r="A86" s="285" t="s">
        <v>123</v>
      </c>
      <c r="B86">
        <v>1190</v>
      </c>
      <c r="C86">
        <v>2525</v>
      </c>
      <c r="D86">
        <v>0</v>
      </c>
      <c r="E86" t="s">
        <v>84</v>
      </c>
      <c r="F86">
        <v>2832.5</v>
      </c>
      <c r="G86">
        <v>0</v>
      </c>
    </row>
    <row r="87" spans="1:7" ht="15" x14ac:dyDescent="0.25">
      <c r="A87" s="285" t="s">
        <v>62</v>
      </c>
      <c r="B87" t="s">
        <v>63</v>
      </c>
      <c r="C87" t="s">
        <v>64</v>
      </c>
      <c r="D87" t="s">
        <v>63</v>
      </c>
      <c r="E87" t="s">
        <v>63</v>
      </c>
      <c r="F87" t="s">
        <v>63</v>
      </c>
      <c r="G87" t="s">
        <v>65</v>
      </c>
    </row>
    <row r="88" spans="1:7" ht="15" x14ac:dyDescent="0.25">
      <c r="A88" s="285" t="s">
        <v>124</v>
      </c>
      <c r="B88">
        <v>3724.9</v>
      </c>
      <c r="C88">
        <v>7593</v>
      </c>
      <c r="D88">
        <v>57893</v>
      </c>
      <c r="E88">
        <v>36385.4</v>
      </c>
      <c r="F88">
        <v>7562.1</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40366-12D3-4C3A-B748-9F823CC6785B}">
  <dimension ref="A1:G91"/>
  <sheetViews>
    <sheetView topLeftCell="A7" workbookViewId="0">
      <selection activeCell="F95" sqref="F95:F96"/>
    </sheetView>
  </sheetViews>
  <sheetFormatPr defaultRowHeight="13.2" x14ac:dyDescent="0.25"/>
  <cols>
    <col min="1" max="1" width="17.33203125" customWidth="1"/>
  </cols>
  <sheetData>
    <row r="1" spans="1:7" ht="15" x14ac:dyDescent="0.25">
      <c r="A1" s="285" t="s">
        <v>47</v>
      </c>
    </row>
    <row r="2" spans="1:7" ht="15" x14ac:dyDescent="0.25">
      <c r="A2" s="285" t="s">
        <v>48</v>
      </c>
    </row>
    <row r="3" spans="1:7" ht="15" x14ac:dyDescent="0.25">
      <c r="A3" s="285" t="s">
        <v>394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4.5</v>
      </c>
      <c r="D12">
        <v>4267.5</v>
      </c>
      <c r="E12">
        <v>4039.4</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265.8</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483.3</v>
      </c>
      <c r="C31">
        <v>384.3</v>
      </c>
      <c r="D31">
        <v>1691.7</v>
      </c>
      <c r="E31">
        <v>1937.8</v>
      </c>
      <c r="F31">
        <v>73.900000000000006</v>
      </c>
      <c r="G31">
        <v>0</v>
      </c>
    </row>
    <row r="32" spans="1:7" ht="15" x14ac:dyDescent="0.25">
      <c r="A32" s="285" t="s">
        <v>66</v>
      </c>
    </row>
    <row r="33" spans="1:7" ht="15" x14ac:dyDescent="0.25">
      <c r="A33" s="285" t="s">
        <v>79</v>
      </c>
      <c r="B33">
        <v>28.2</v>
      </c>
      <c r="C33">
        <v>143.6</v>
      </c>
      <c r="D33">
        <v>1346.4</v>
      </c>
      <c r="E33">
        <v>1618.7</v>
      </c>
      <c r="F33">
        <v>224.3</v>
      </c>
      <c r="G33">
        <v>0</v>
      </c>
    </row>
    <row r="34" spans="1:7" ht="15" x14ac:dyDescent="0.25">
      <c r="A34" s="285" t="s">
        <v>66</v>
      </c>
    </row>
    <row r="35" spans="1:7" ht="15" x14ac:dyDescent="0.25">
      <c r="A35" s="285" t="s">
        <v>80</v>
      </c>
      <c r="B35">
        <v>692.4</v>
      </c>
      <c r="C35">
        <v>2552.1</v>
      </c>
      <c r="D35">
        <v>35016.699999999997</v>
      </c>
      <c r="E35">
        <v>12730.7</v>
      </c>
      <c r="F35">
        <v>3092</v>
      </c>
      <c r="G35">
        <v>0</v>
      </c>
    </row>
    <row r="36" spans="1:7" ht="15" x14ac:dyDescent="0.25">
      <c r="A36" s="285" t="s">
        <v>66</v>
      </c>
    </row>
    <row r="37" spans="1:7" ht="15" x14ac:dyDescent="0.25">
      <c r="A37" s="285" t="s">
        <v>81</v>
      </c>
      <c r="B37">
        <v>389.6</v>
      </c>
      <c r="C37">
        <v>523.29999999999995</v>
      </c>
      <c r="D37">
        <v>7252</v>
      </c>
      <c r="E37">
        <v>7597.9</v>
      </c>
      <c r="F37">
        <v>417.3</v>
      </c>
      <c r="G37">
        <v>0</v>
      </c>
    </row>
    <row r="38" spans="1:7" ht="15" x14ac:dyDescent="0.25">
      <c r="A38" s="285" t="s">
        <v>83</v>
      </c>
      <c r="B38">
        <v>55</v>
      </c>
      <c r="C38">
        <v>56</v>
      </c>
      <c r="D38">
        <v>768.5</v>
      </c>
      <c r="E38">
        <v>1338.1</v>
      </c>
      <c r="F38">
        <v>110</v>
      </c>
      <c r="G38">
        <v>0</v>
      </c>
    </row>
    <row r="39" spans="1:7" ht="15" x14ac:dyDescent="0.25">
      <c r="A39" s="285" t="s">
        <v>85</v>
      </c>
      <c r="B39">
        <v>0</v>
      </c>
      <c r="C39">
        <v>0.2</v>
      </c>
      <c r="D39">
        <v>3</v>
      </c>
      <c r="E39">
        <v>9.6</v>
      </c>
      <c r="F39">
        <v>0</v>
      </c>
      <c r="G39">
        <v>0</v>
      </c>
    </row>
    <row r="40" spans="1:7" ht="15" x14ac:dyDescent="0.25">
      <c r="A40" s="285" t="s">
        <v>86</v>
      </c>
      <c r="B40">
        <v>0</v>
      </c>
      <c r="C40">
        <v>0</v>
      </c>
      <c r="D40">
        <v>0.5</v>
      </c>
      <c r="E40">
        <v>1.6</v>
      </c>
      <c r="F40">
        <v>0</v>
      </c>
      <c r="G40">
        <v>0</v>
      </c>
    </row>
    <row r="41" spans="1:7" ht="15" x14ac:dyDescent="0.25">
      <c r="A41" s="285" t="s">
        <v>87</v>
      </c>
      <c r="B41">
        <v>0.4</v>
      </c>
      <c r="C41">
        <v>2</v>
      </c>
      <c r="D41">
        <v>1.3</v>
      </c>
      <c r="E41">
        <v>1.1000000000000001</v>
      </c>
      <c r="F41">
        <v>66</v>
      </c>
      <c r="G41">
        <v>0</v>
      </c>
    </row>
    <row r="42" spans="1:7" ht="15" x14ac:dyDescent="0.25">
      <c r="A42" s="285" t="s">
        <v>88</v>
      </c>
      <c r="B42">
        <v>200.9</v>
      </c>
      <c r="C42">
        <v>168.4</v>
      </c>
      <c r="D42">
        <v>1971.5</v>
      </c>
      <c r="E42">
        <v>1712.9</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30.4</v>
      </c>
      <c r="C45">
        <v>39.700000000000003</v>
      </c>
      <c r="D45">
        <v>617.6</v>
      </c>
      <c r="E45">
        <v>624.70000000000005</v>
      </c>
      <c r="F45">
        <v>0</v>
      </c>
      <c r="G45">
        <v>0</v>
      </c>
    </row>
    <row r="46" spans="1:7" ht="15" x14ac:dyDescent="0.25">
      <c r="A46" s="285" t="s">
        <v>92</v>
      </c>
      <c r="B46">
        <v>0</v>
      </c>
      <c r="C46">
        <v>0</v>
      </c>
      <c r="D46">
        <v>40.6</v>
      </c>
      <c r="E46">
        <v>50.5</v>
      </c>
      <c r="F46">
        <v>0</v>
      </c>
      <c r="G46">
        <v>0</v>
      </c>
    </row>
    <row r="47" spans="1:7" ht="15" x14ac:dyDescent="0.25">
      <c r="A47" s="285" t="s">
        <v>93</v>
      </c>
      <c r="B47">
        <v>19.7</v>
      </c>
      <c r="C47">
        <v>96.4</v>
      </c>
      <c r="D47">
        <v>424.3</v>
      </c>
      <c r="E47">
        <v>472.9</v>
      </c>
      <c r="F47">
        <v>0</v>
      </c>
      <c r="G47">
        <v>0</v>
      </c>
    </row>
    <row r="48" spans="1:7" ht="15" x14ac:dyDescent="0.25">
      <c r="A48" s="285" t="s">
        <v>94</v>
      </c>
      <c r="B48">
        <v>0.1</v>
      </c>
      <c r="C48">
        <v>9.5</v>
      </c>
      <c r="D48">
        <v>36.299999999999997</v>
      </c>
      <c r="E48">
        <v>95</v>
      </c>
      <c r="F48">
        <v>0</v>
      </c>
      <c r="G48">
        <v>0</v>
      </c>
    </row>
    <row r="49" spans="1:7" ht="15" x14ac:dyDescent="0.25">
      <c r="A49" s="285" t="s">
        <v>95</v>
      </c>
      <c r="B49">
        <v>0</v>
      </c>
      <c r="C49">
        <v>0</v>
      </c>
      <c r="D49">
        <v>887.3</v>
      </c>
      <c r="E49">
        <v>935.2</v>
      </c>
      <c r="F49">
        <v>240</v>
      </c>
      <c r="G49">
        <v>0</v>
      </c>
    </row>
    <row r="50" spans="1:7" ht="15" x14ac:dyDescent="0.25">
      <c r="A50" s="285" t="s">
        <v>96</v>
      </c>
      <c r="B50">
        <v>9.5</v>
      </c>
      <c r="C50">
        <v>32.6</v>
      </c>
      <c r="D50">
        <v>77.7</v>
      </c>
      <c r="E50">
        <v>101.5</v>
      </c>
      <c r="F50">
        <v>0</v>
      </c>
      <c r="G50">
        <v>0</v>
      </c>
    </row>
    <row r="51" spans="1:7" ht="15" x14ac:dyDescent="0.25">
      <c r="A51" s="285" t="s">
        <v>98</v>
      </c>
      <c r="B51">
        <v>0.1</v>
      </c>
      <c r="C51" t="s">
        <v>84</v>
      </c>
      <c r="D51">
        <v>256</v>
      </c>
      <c r="E51">
        <v>286.3</v>
      </c>
      <c r="F51">
        <v>0</v>
      </c>
      <c r="G51">
        <v>0</v>
      </c>
    </row>
    <row r="52" spans="1:7" ht="15" x14ac:dyDescent="0.25">
      <c r="A52" s="285" t="s">
        <v>169</v>
      </c>
      <c r="B52">
        <v>0.5</v>
      </c>
      <c r="C52">
        <v>0</v>
      </c>
      <c r="D52">
        <v>0</v>
      </c>
      <c r="E52">
        <v>0</v>
      </c>
      <c r="F52">
        <v>0</v>
      </c>
      <c r="G52">
        <v>0</v>
      </c>
    </row>
    <row r="53" spans="1:7" ht="15" x14ac:dyDescent="0.25">
      <c r="A53" s="285" t="s">
        <v>99</v>
      </c>
      <c r="B53">
        <v>0.5</v>
      </c>
      <c r="C53">
        <v>0.1</v>
      </c>
      <c r="D53">
        <v>19.899999999999999</v>
      </c>
      <c r="E53">
        <v>3.4</v>
      </c>
      <c r="F53">
        <v>0</v>
      </c>
      <c r="G53">
        <v>0</v>
      </c>
    </row>
    <row r="54" spans="1:7" ht="15" x14ac:dyDescent="0.25">
      <c r="A54" s="285" t="s">
        <v>100</v>
      </c>
      <c r="B54">
        <v>21.5</v>
      </c>
      <c r="C54">
        <v>61.6</v>
      </c>
      <c r="D54">
        <v>1190.2</v>
      </c>
      <c r="E54">
        <v>1106.5999999999999</v>
      </c>
      <c r="F54">
        <v>0.3</v>
      </c>
      <c r="G54">
        <v>0</v>
      </c>
    </row>
    <row r="55" spans="1:7" ht="15" x14ac:dyDescent="0.25">
      <c r="A55" s="285" t="s">
        <v>101</v>
      </c>
      <c r="B55">
        <v>51</v>
      </c>
      <c r="C55">
        <v>57</v>
      </c>
      <c r="D55">
        <v>912</v>
      </c>
      <c r="E55">
        <v>752.9</v>
      </c>
      <c r="F55">
        <v>0</v>
      </c>
      <c r="G55">
        <v>0</v>
      </c>
    </row>
    <row r="56" spans="1:7" ht="15" x14ac:dyDescent="0.25">
      <c r="A56" s="285" t="s">
        <v>66</v>
      </c>
    </row>
    <row r="57" spans="1:7" ht="15" x14ac:dyDescent="0.25">
      <c r="A57" s="285" t="s">
        <v>102</v>
      </c>
      <c r="B57">
        <v>0.1</v>
      </c>
      <c r="C57">
        <v>245.4</v>
      </c>
      <c r="D57">
        <v>3179.7</v>
      </c>
      <c r="E57">
        <v>3405.8</v>
      </c>
      <c r="F57">
        <v>0</v>
      </c>
      <c r="G57">
        <v>0</v>
      </c>
    </row>
    <row r="58" spans="1:7" ht="15" x14ac:dyDescent="0.25">
      <c r="A58" s="285" t="s">
        <v>103</v>
      </c>
      <c r="B58">
        <v>0</v>
      </c>
      <c r="C58">
        <v>45</v>
      </c>
      <c r="D58">
        <v>108</v>
      </c>
      <c r="E58">
        <v>63</v>
      </c>
      <c r="F58">
        <v>0</v>
      </c>
      <c r="G58">
        <v>0</v>
      </c>
    </row>
    <row r="59" spans="1:7" ht="15" x14ac:dyDescent="0.25">
      <c r="A59" s="285" t="s">
        <v>104</v>
      </c>
      <c r="B59">
        <v>0</v>
      </c>
      <c r="C59">
        <v>175</v>
      </c>
      <c r="D59">
        <v>2777.4</v>
      </c>
      <c r="E59">
        <v>3062.9</v>
      </c>
      <c r="F59">
        <v>0</v>
      </c>
      <c r="G59">
        <v>0</v>
      </c>
    </row>
    <row r="60" spans="1:7" ht="15" x14ac:dyDescent="0.25">
      <c r="A60" s="285" t="s">
        <v>257</v>
      </c>
      <c r="B60">
        <v>0</v>
      </c>
      <c r="C60">
        <v>0</v>
      </c>
      <c r="D60">
        <v>0.3</v>
      </c>
      <c r="E60">
        <v>0</v>
      </c>
      <c r="F60">
        <v>0</v>
      </c>
      <c r="G60">
        <v>0</v>
      </c>
    </row>
    <row r="61" spans="1:7" ht="15" x14ac:dyDescent="0.25">
      <c r="A61" s="285" t="s">
        <v>105</v>
      </c>
      <c r="B61">
        <v>0</v>
      </c>
      <c r="C61">
        <v>25</v>
      </c>
      <c r="D61">
        <v>17.2</v>
      </c>
      <c r="E61">
        <v>28.7</v>
      </c>
      <c r="F61">
        <v>0</v>
      </c>
      <c r="G61">
        <v>0</v>
      </c>
    </row>
    <row r="62" spans="1:7" ht="15" x14ac:dyDescent="0.25">
      <c r="A62" s="285" t="s">
        <v>381</v>
      </c>
      <c r="B62">
        <v>0</v>
      </c>
      <c r="C62">
        <v>0</v>
      </c>
      <c r="D62">
        <v>0</v>
      </c>
      <c r="E62">
        <v>0.1</v>
      </c>
      <c r="F62">
        <v>0</v>
      </c>
      <c r="G62">
        <v>0</v>
      </c>
    </row>
    <row r="63" spans="1:7" ht="15" x14ac:dyDescent="0.25">
      <c r="A63" s="285" t="s">
        <v>258</v>
      </c>
      <c r="B63">
        <v>0.1</v>
      </c>
      <c r="C63">
        <v>0.4</v>
      </c>
      <c r="D63">
        <v>0.1</v>
      </c>
      <c r="E63">
        <v>0</v>
      </c>
      <c r="F63">
        <v>0</v>
      </c>
      <c r="G63">
        <v>0</v>
      </c>
    </row>
    <row r="64" spans="1:7" ht="15" x14ac:dyDescent="0.25">
      <c r="A64" s="285" t="s">
        <v>318</v>
      </c>
      <c r="B64">
        <v>0</v>
      </c>
      <c r="C64">
        <v>0</v>
      </c>
      <c r="D64">
        <v>52.7</v>
      </c>
      <c r="E64">
        <v>0</v>
      </c>
      <c r="F64">
        <v>0</v>
      </c>
      <c r="G64">
        <v>0</v>
      </c>
    </row>
    <row r="65" spans="1:7" ht="15" x14ac:dyDescent="0.25">
      <c r="A65" s="285" t="s">
        <v>107</v>
      </c>
      <c r="B65">
        <v>0</v>
      </c>
      <c r="C65">
        <v>0</v>
      </c>
      <c r="D65">
        <v>224</v>
      </c>
      <c r="E65">
        <v>251.2</v>
      </c>
      <c r="F65">
        <v>0</v>
      </c>
      <c r="G65">
        <v>0</v>
      </c>
    </row>
    <row r="66" spans="1:7" ht="15" x14ac:dyDescent="0.25">
      <c r="A66" s="285" t="s">
        <v>66</v>
      </c>
    </row>
    <row r="67" spans="1:7" ht="15" x14ac:dyDescent="0.25">
      <c r="A67" s="285" t="s">
        <v>108</v>
      </c>
      <c r="B67">
        <v>1014.3</v>
      </c>
      <c r="C67">
        <v>1096</v>
      </c>
      <c r="D67">
        <v>4967.6000000000004</v>
      </c>
      <c r="E67">
        <v>4667.3999999999996</v>
      </c>
      <c r="F67">
        <v>562.1</v>
      </c>
      <c r="G67">
        <v>0</v>
      </c>
    </row>
    <row r="68" spans="1:7" ht="15" x14ac:dyDescent="0.25">
      <c r="A68" s="285" t="s">
        <v>109</v>
      </c>
      <c r="B68">
        <v>7</v>
      </c>
      <c r="C68">
        <v>0</v>
      </c>
      <c r="D68">
        <v>16.3</v>
      </c>
      <c r="E68">
        <v>19.100000000000001</v>
      </c>
      <c r="F68">
        <v>0</v>
      </c>
      <c r="G68">
        <v>0</v>
      </c>
    </row>
    <row r="69" spans="1:7" ht="15" x14ac:dyDescent="0.25">
      <c r="A69" s="285" t="s">
        <v>110</v>
      </c>
      <c r="B69">
        <v>0</v>
      </c>
      <c r="C69">
        <v>0</v>
      </c>
      <c r="D69">
        <v>30.5</v>
      </c>
      <c r="E69">
        <v>0</v>
      </c>
      <c r="F69">
        <v>0</v>
      </c>
      <c r="G69">
        <v>0</v>
      </c>
    </row>
    <row r="70" spans="1:7" ht="15" x14ac:dyDescent="0.25">
      <c r="A70" s="285" t="s">
        <v>111</v>
      </c>
      <c r="B70">
        <v>58.5</v>
      </c>
      <c r="C70">
        <v>48</v>
      </c>
      <c r="D70">
        <v>226.1</v>
      </c>
      <c r="E70">
        <v>227.8</v>
      </c>
      <c r="F70">
        <v>44</v>
      </c>
      <c r="G70">
        <v>0</v>
      </c>
    </row>
    <row r="71" spans="1:7" ht="15" x14ac:dyDescent="0.25">
      <c r="A71" s="285" t="s">
        <v>112</v>
      </c>
      <c r="B71">
        <v>64.900000000000006</v>
      </c>
      <c r="C71">
        <v>32</v>
      </c>
      <c r="D71">
        <v>133.69999999999999</v>
      </c>
      <c r="E71">
        <v>59.3</v>
      </c>
      <c r="F71">
        <v>3.5</v>
      </c>
      <c r="G71">
        <v>0</v>
      </c>
    </row>
    <row r="72" spans="1:7" ht="15" x14ac:dyDescent="0.25">
      <c r="A72" s="285" t="s">
        <v>259</v>
      </c>
      <c r="B72">
        <v>0</v>
      </c>
      <c r="C72">
        <v>0</v>
      </c>
      <c r="D72">
        <v>9.8000000000000007</v>
      </c>
      <c r="E72">
        <v>7.6</v>
      </c>
      <c r="F72">
        <v>0</v>
      </c>
      <c r="G72">
        <v>0</v>
      </c>
    </row>
    <row r="73" spans="1:7" ht="15" x14ac:dyDescent="0.25">
      <c r="A73" s="285" t="s">
        <v>113</v>
      </c>
      <c r="B73">
        <v>19.100000000000001</v>
      </c>
      <c r="C73">
        <v>38.6</v>
      </c>
      <c r="D73">
        <v>364.6</v>
      </c>
      <c r="E73">
        <v>468.3</v>
      </c>
      <c r="F73">
        <v>0</v>
      </c>
      <c r="G73">
        <v>0</v>
      </c>
    </row>
    <row r="74" spans="1:7" ht="15" x14ac:dyDescent="0.25">
      <c r="A74" s="285" t="s">
        <v>114</v>
      </c>
      <c r="B74">
        <v>4</v>
      </c>
      <c r="C74">
        <v>0</v>
      </c>
      <c r="D74">
        <v>15.4</v>
      </c>
      <c r="E74">
        <v>4.0999999999999996</v>
      </c>
      <c r="F74">
        <v>0</v>
      </c>
      <c r="G74">
        <v>0</v>
      </c>
    </row>
    <row r="75" spans="1:7" ht="15" x14ac:dyDescent="0.25">
      <c r="A75" s="285" t="s">
        <v>115</v>
      </c>
      <c r="B75">
        <v>6.1</v>
      </c>
      <c r="C75">
        <v>4.5</v>
      </c>
      <c r="D75">
        <v>20.9</v>
      </c>
      <c r="E75">
        <v>18.600000000000001</v>
      </c>
      <c r="F75">
        <v>0</v>
      </c>
      <c r="G75">
        <v>0</v>
      </c>
    </row>
    <row r="76" spans="1:7" ht="15" x14ac:dyDescent="0.25">
      <c r="A76" s="285" t="s">
        <v>382</v>
      </c>
      <c r="B76">
        <v>0</v>
      </c>
      <c r="C76">
        <v>0</v>
      </c>
      <c r="D76">
        <v>0</v>
      </c>
      <c r="E76">
        <v>3</v>
      </c>
      <c r="F76">
        <v>0</v>
      </c>
      <c r="G76">
        <v>0</v>
      </c>
    </row>
    <row r="77" spans="1:7" ht="15" x14ac:dyDescent="0.25">
      <c r="A77" s="285" t="s">
        <v>116</v>
      </c>
      <c r="B77">
        <v>3.2</v>
      </c>
      <c r="C77">
        <v>5.8</v>
      </c>
      <c r="D77">
        <v>5.5</v>
      </c>
      <c r="E77">
        <v>6.6</v>
      </c>
      <c r="F77">
        <v>0</v>
      </c>
      <c r="G77">
        <v>0</v>
      </c>
    </row>
    <row r="78" spans="1:7" ht="15" x14ac:dyDescent="0.25">
      <c r="A78" s="285" t="s">
        <v>117</v>
      </c>
      <c r="B78">
        <v>816.2</v>
      </c>
      <c r="C78">
        <v>948.8</v>
      </c>
      <c r="D78">
        <v>3932.3</v>
      </c>
      <c r="E78">
        <v>3577.3</v>
      </c>
      <c r="F78">
        <v>509</v>
      </c>
      <c r="G78">
        <v>0</v>
      </c>
    </row>
    <row r="79" spans="1:7" ht="15" x14ac:dyDescent="0.25">
      <c r="A79" s="285" t="s">
        <v>331</v>
      </c>
      <c r="B79">
        <v>0</v>
      </c>
      <c r="C79">
        <v>0.5</v>
      </c>
      <c r="D79">
        <v>0</v>
      </c>
      <c r="E79">
        <v>6.2</v>
      </c>
      <c r="F79">
        <v>0</v>
      </c>
      <c r="G79">
        <v>0</v>
      </c>
    </row>
    <row r="80" spans="1:7" ht="15" x14ac:dyDescent="0.25">
      <c r="A80" s="285" t="s">
        <v>118</v>
      </c>
      <c r="B80">
        <v>17.3</v>
      </c>
      <c r="C80">
        <v>11.8</v>
      </c>
      <c r="D80">
        <v>23</v>
      </c>
      <c r="E80">
        <v>29.3</v>
      </c>
      <c r="F80">
        <v>5.6</v>
      </c>
      <c r="G80">
        <v>0</v>
      </c>
    </row>
    <row r="81" spans="1:7" ht="15" x14ac:dyDescent="0.25">
      <c r="A81" s="285" t="s">
        <v>119</v>
      </c>
      <c r="B81">
        <v>0</v>
      </c>
      <c r="C81">
        <v>6</v>
      </c>
      <c r="D81">
        <v>163.30000000000001</v>
      </c>
      <c r="E81">
        <v>220.4</v>
      </c>
      <c r="F81">
        <v>0</v>
      </c>
      <c r="G81">
        <v>0</v>
      </c>
    </row>
    <row r="82" spans="1:7" ht="15" x14ac:dyDescent="0.25">
      <c r="A82" s="285" t="s">
        <v>120</v>
      </c>
      <c r="B82">
        <v>0</v>
      </c>
      <c r="C82">
        <v>0</v>
      </c>
      <c r="D82">
        <v>0</v>
      </c>
      <c r="E82" t="s">
        <v>84</v>
      </c>
      <c r="F82">
        <v>0</v>
      </c>
      <c r="G82">
        <v>0</v>
      </c>
    </row>
    <row r="83" spans="1:7" ht="15" x14ac:dyDescent="0.25">
      <c r="A83" s="285" t="s">
        <v>121</v>
      </c>
      <c r="B83">
        <v>18</v>
      </c>
      <c r="C83">
        <v>0</v>
      </c>
      <c r="D83">
        <v>26.3</v>
      </c>
      <c r="E83">
        <v>20</v>
      </c>
      <c r="F83">
        <v>0</v>
      </c>
      <c r="G83">
        <v>0</v>
      </c>
    </row>
    <row r="84" spans="1:7" ht="15" x14ac:dyDescent="0.25">
      <c r="A84" s="285" t="s">
        <v>62</v>
      </c>
      <c r="B84" t="s">
        <v>63</v>
      </c>
      <c r="C84" t="s">
        <v>64</v>
      </c>
      <c r="D84" t="s">
        <v>63</v>
      </c>
      <c r="E84" t="s">
        <v>63</v>
      </c>
      <c r="F84" t="s">
        <v>63</v>
      </c>
      <c r="G84" t="s">
        <v>65</v>
      </c>
    </row>
    <row r="85" spans="1:7" ht="15" x14ac:dyDescent="0.25">
      <c r="A85" s="285" t="s">
        <v>122</v>
      </c>
      <c r="B85">
        <v>2608</v>
      </c>
      <c r="C85">
        <v>4949.3999999999996</v>
      </c>
      <c r="D85">
        <v>57744.6</v>
      </c>
      <c r="E85">
        <v>35997.800000000003</v>
      </c>
      <c r="F85">
        <v>4752.6000000000004</v>
      </c>
      <c r="G85">
        <v>0</v>
      </c>
    </row>
    <row r="86" spans="1:7" ht="15" x14ac:dyDescent="0.25">
      <c r="A86" s="285" t="s">
        <v>123</v>
      </c>
      <c r="B86">
        <v>1200</v>
      </c>
      <c r="C86">
        <v>2493</v>
      </c>
      <c r="D86">
        <v>0</v>
      </c>
      <c r="E86" t="s">
        <v>84</v>
      </c>
      <c r="F86">
        <v>2803</v>
      </c>
      <c r="G86">
        <v>0</v>
      </c>
    </row>
    <row r="87" spans="1:7" ht="15" x14ac:dyDescent="0.25">
      <c r="A87" s="285" t="s">
        <v>62</v>
      </c>
      <c r="B87" t="s">
        <v>63</v>
      </c>
      <c r="C87" t="s">
        <v>64</v>
      </c>
      <c r="D87" t="s">
        <v>63</v>
      </c>
      <c r="E87" t="s">
        <v>63</v>
      </c>
      <c r="F87" t="s">
        <v>63</v>
      </c>
      <c r="G87" t="s">
        <v>65</v>
      </c>
    </row>
    <row r="88" spans="1:7" ht="15" x14ac:dyDescent="0.25">
      <c r="A88" s="285" t="s">
        <v>124</v>
      </c>
      <c r="B88">
        <v>3808</v>
      </c>
      <c r="C88">
        <v>7442.4</v>
      </c>
      <c r="D88">
        <v>57744.6</v>
      </c>
      <c r="E88">
        <v>35997.800000000003</v>
      </c>
      <c r="F88">
        <v>7555.6</v>
      </c>
      <c r="G88">
        <v>0</v>
      </c>
    </row>
    <row r="89" spans="1:7" ht="15" x14ac:dyDescent="0.25">
      <c r="A89" s="285" t="s">
        <v>125</v>
      </c>
      <c r="B89" t="s">
        <v>42</v>
      </c>
      <c r="C89" t="s">
        <v>42</v>
      </c>
      <c r="D89">
        <v>5.8</v>
      </c>
      <c r="E89">
        <v>2.1</v>
      </c>
      <c r="F89" t="s">
        <v>42</v>
      </c>
      <c r="G89" t="s">
        <v>42</v>
      </c>
    </row>
    <row r="90" spans="1:7" ht="15" x14ac:dyDescent="0.25">
      <c r="A90" s="285" t="s">
        <v>126</v>
      </c>
      <c r="B90">
        <v>0</v>
      </c>
      <c r="C90">
        <v>0</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0C04-72EE-472C-B70D-73C53CA29C94}">
  <dimension ref="A1:G90"/>
  <sheetViews>
    <sheetView workbookViewId="0">
      <selection activeCell="D7" sqref="D7"/>
    </sheetView>
  </sheetViews>
  <sheetFormatPr defaultRowHeight="13.2" x14ac:dyDescent="0.25"/>
  <cols>
    <col min="1" max="1" width="25.33203125" customWidth="1"/>
  </cols>
  <sheetData>
    <row r="1" spans="1:7" ht="15" x14ac:dyDescent="0.25">
      <c r="A1" s="285" t="s">
        <v>47</v>
      </c>
    </row>
    <row r="2" spans="1:7" ht="15" x14ac:dyDescent="0.25">
      <c r="A2" s="285" t="s">
        <v>48</v>
      </c>
    </row>
    <row r="3" spans="1:7" ht="15" x14ac:dyDescent="0.25">
      <c r="A3" s="285" t="s">
        <v>395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131</v>
      </c>
      <c r="E10" t="s">
        <v>65</v>
      </c>
      <c r="F10" t="s">
        <v>131</v>
      </c>
      <c r="G10" t="s">
        <v>64</v>
      </c>
    </row>
    <row r="11" spans="1:7" ht="15" x14ac:dyDescent="0.25">
      <c r="A11" s="285" t="s">
        <v>66</v>
      </c>
    </row>
    <row r="12" spans="1:7" ht="15" x14ac:dyDescent="0.25">
      <c r="A12" s="285" t="s">
        <v>67</v>
      </c>
      <c r="B12">
        <v>0</v>
      </c>
      <c r="C12">
        <v>4.5</v>
      </c>
      <c r="D12">
        <v>4267.5</v>
      </c>
      <c r="E12">
        <v>4039.4</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265.7</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497</v>
      </c>
      <c r="C31">
        <v>373.2</v>
      </c>
      <c r="D31">
        <v>1677.1</v>
      </c>
      <c r="E31">
        <v>1876.6</v>
      </c>
      <c r="F31">
        <v>73.900000000000006</v>
      </c>
      <c r="G31">
        <v>0</v>
      </c>
    </row>
    <row r="32" spans="1:7" ht="15" x14ac:dyDescent="0.25">
      <c r="A32" s="285" t="s">
        <v>66</v>
      </c>
    </row>
    <row r="33" spans="1:7" ht="15" x14ac:dyDescent="0.25">
      <c r="A33" s="285" t="s">
        <v>79</v>
      </c>
      <c r="B33">
        <v>29.3</v>
      </c>
      <c r="C33">
        <v>90.6</v>
      </c>
      <c r="D33">
        <v>1342</v>
      </c>
      <c r="E33">
        <v>1601.4</v>
      </c>
      <c r="F33">
        <v>202.3</v>
      </c>
      <c r="G33">
        <v>0</v>
      </c>
    </row>
    <row r="34" spans="1:7" ht="15" x14ac:dyDescent="0.25">
      <c r="A34" s="285" t="s">
        <v>66</v>
      </c>
    </row>
    <row r="35" spans="1:7" ht="15" x14ac:dyDescent="0.25">
      <c r="A35" s="285" t="s">
        <v>80</v>
      </c>
      <c r="B35">
        <v>697</v>
      </c>
      <c r="C35">
        <v>2216</v>
      </c>
      <c r="D35">
        <v>35010.1</v>
      </c>
      <c r="E35">
        <v>12729.8</v>
      </c>
      <c r="F35">
        <v>3092</v>
      </c>
      <c r="G35">
        <v>0</v>
      </c>
    </row>
    <row r="36" spans="1:7" ht="15" x14ac:dyDescent="0.25">
      <c r="A36" s="285" t="s">
        <v>66</v>
      </c>
    </row>
    <row r="37" spans="1:7" ht="15" x14ac:dyDescent="0.25">
      <c r="A37" s="285" t="s">
        <v>81</v>
      </c>
      <c r="B37">
        <v>485.7</v>
      </c>
      <c r="C37">
        <v>505.3</v>
      </c>
      <c r="D37">
        <v>7131.2</v>
      </c>
      <c r="E37">
        <v>7490.1</v>
      </c>
      <c r="F37">
        <v>351.3</v>
      </c>
      <c r="G37">
        <v>0</v>
      </c>
    </row>
    <row r="38" spans="1:7" ht="15" x14ac:dyDescent="0.25">
      <c r="A38" s="285" t="s">
        <v>83</v>
      </c>
      <c r="B38">
        <v>55</v>
      </c>
      <c r="C38">
        <v>55.5</v>
      </c>
      <c r="D38">
        <v>768.5</v>
      </c>
      <c r="E38">
        <v>1279.8</v>
      </c>
      <c r="F38">
        <v>110</v>
      </c>
      <c r="G38">
        <v>0</v>
      </c>
    </row>
    <row r="39" spans="1:7" ht="15" x14ac:dyDescent="0.25">
      <c r="A39" s="285" t="s">
        <v>85</v>
      </c>
      <c r="B39">
        <v>0</v>
      </c>
      <c r="C39">
        <v>1.2</v>
      </c>
      <c r="D39">
        <v>3</v>
      </c>
      <c r="E39">
        <v>8.6</v>
      </c>
      <c r="F39">
        <v>0</v>
      </c>
      <c r="G39">
        <v>0</v>
      </c>
    </row>
    <row r="40" spans="1:7" ht="15" x14ac:dyDescent="0.25">
      <c r="A40" s="285" t="s">
        <v>86</v>
      </c>
      <c r="B40">
        <v>0</v>
      </c>
      <c r="C40">
        <v>0</v>
      </c>
      <c r="D40">
        <v>0.5</v>
      </c>
      <c r="E40">
        <v>1.6</v>
      </c>
      <c r="F40">
        <v>0</v>
      </c>
      <c r="G40">
        <v>0</v>
      </c>
    </row>
    <row r="41" spans="1:7" ht="15" x14ac:dyDescent="0.25">
      <c r="A41" s="285" t="s">
        <v>87</v>
      </c>
      <c r="B41">
        <v>66.400000000000006</v>
      </c>
      <c r="C41">
        <v>2</v>
      </c>
      <c r="D41">
        <v>1.3</v>
      </c>
      <c r="E41">
        <v>1.1000000000000001</v>
      </c>
      <c r="F41">
        <v>0</v>
      </c>
      <c r="G41">
        <v>0</v>
      </c>
    </row>
    <row r="42" spans="1:7" ht="15" x14ac:dyDescent="0.25">
      <c r="A42" s="285" t="s">
        <v>88</v>
      </c>
      <c r="B42">
        <v>218.2</v>
      </c>
      <c r="C42">
        <v>147.69999999999999</v>
      </c>
      <c r="D42">
        <v>1886.1</v>
      </c>
      <c r="E42">
        <v>1686.8</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32.1</v>
      </c>
      <c r="C45">
        <v>38.4</v>
      </c>
      <c r="D45">
        <v>615.4</v>
      </c>
      <c r="E45">
        <v>624</v>
      </c>
      <c r="F45">
        <v>0</v>
      </c>
      <c r="G45">
        <v>0</v>
      </c>
    </row>
    <row r="46" spans="1:7" ht="15" x14ac:dyDescent="0.25">
      <c r="A46" s="285" t="s">
        <v>92</v>
      </c>
      <c r="B46">
        <v>0</v>
      </c>
      <c r="C46">
        <v>0</v>
      </c>
      <c r="D46">
        <v>40.6</v>
      </c>
      <c r="E46">
        <v>50.5</v>
      </c>
      <c r="F46">
        <v>0</v>
      </c>
      <c r="G46">
        <v>0</v>
      </c>
    </row>
    <row r="47" spans="1:7" ht="15" x14ac:dyDescent="0.25">
      <c r="A47" s="285" t="s">
        <v>93</v>
      </c>
      <c r="B47">
        <v>18.399999999999999</v>
      </c>
      <c r="C47">
        <v>92.2</v>
      </c>
      <c r="D47">
        <v>407.4</v>
      </c>
      <c r="E47">
        <v>465.7</v>
      </c>
      <c r="F47">
        <v>0</v>
      </c>
      <c r="G47">
        <v>0</v>
      </c>
    </row>
    <row r="48" spans="1:7" ht="15" x14ac:dyDescent="0.25">
      <c r="A48" s="285" t="s">
        <v>94</v>
      </c>
      <c r="B48">
        <v>0.1</v>
      </c>
      <c r="C48">
        <v>7.5</v>
      </c>
      <c r="D48">
        <v>36.299999999999997</v>
      </c>
      <c r="E48">
        <v>95</v>
      </c>
      <c r="F48">
        <v>0</v>
      </c>
      <c r="G48">
        <v>0</v>
      </c>
    </row>
    <row r="49" spans="1:7" ht="15" x14ac:dyDescent="0.25">
      <c r="A49" s="285" t="s">
        <v>95</v>
      </c>
      <c r="B49">
        <v>0</v>
      </c>
      <c r="C49">
        <v>0</v>
      </c>
      <c r="D49">
        <v>887.3</v>
      </c>
      <c r="E49">
        <v>935.2</v>
      </c>
      <c r="F49">
        <v>240</v>
      </c>
      <c r="G49">
        <v>0</v>
      </c>
    </row>
    <row r="50" spans="1:7" ht="15" x14ac:dyDescent="0.25">
      <c r="A50" s="285" t="s">
        <v>96</v>
      </c>
      <c r="B50">
        <v>19.600000000000001</v>
      </c>
      <c r="C50">
        <v>32.299999999999997</v>
      </c>
      <c r="D50">
        <v>67.900000000000006</v>
      </c>
      <c r="E50">
        <v>100.1</v>
      </c>
      <c r="F50">
        <v>0</v>
      </c>
      <c r="G50">
        <v>0</v>
      </c>
    </row>
    <row r="51" spans="1:7" ht="15" x14ac:dyDescent="0.25">
      <c r="A51" s="285" t="s">
        <v>98</v>
      </c>
      <c r="B51">
        <v>0.1</v>
      </c>
      <c r="C51" t="s">
        <v>84</v>
      </c>
      <c r="D51">
        <v>256</v>
      </c>
      <c r="E51">
        <v>286.3</v>
      </c>
      <c r="F51">
        <v>0</v>
      </c>
      <c r="G51">
        <v>0</v>
      </c>
    </row>
    <row r="52" spans="1:7" ht="15" x14ac:dyDescent="0.25">
      <c r="A52" s="285" t="s">
        <v>99</v>
      </c>
      <c r="B52">
        <v>0.5</v>
      </c>
      <c r="C52">
        <v>0.1</v>
      </c>
      <c r="D52">
        <v>19.899999999999999</v>
      </c>
      <c r="E52">
        <v>3.4</v>
      </c>
      <c r="F52">
        <v>0</v>
      </c>
      <c r="G52">
        <v>0</v>
      </c>
    </row>
    <row r="53" spans="1:7" ht="15" x14ac:dyDescent="0.25">
      <c r="A53" s="285" t="s">
        <v>100</v>
      </c>
      <c r="B53">
        <v>22.8</v>
      </c>
      <c r="C53">
        <v>68.8</v>
      </c>
      <c r="D53">
        <v>1189</v>
      </c>
      <c r="E53">
        <v>1098.7</v>
      </c>
      <c r="F53">
        <v>0.3</v>
      </c>
      <c r="G53">
        <v>0</v>
      </c>
    </row>
    <row r="54" spans="1:7" ht="15" x14ac:dyDescent="0.25">
      <c r="A54" s="285" t="s">
        <v>101</v>
      </c>
      <c r="B54">
        <v>52.5</v>
      </c>
      <c r="C54">
        <v>59.7</v>
      </c>
      <c r="D54">
        <v>906.8</v>
      </c>
      <c r="E54">
        <v>747.9</v>
      </c>
      <c r="F54">
        <v>0</v>
      </c>
      <c r="G54">
        <v>0</v>
      </c>
    </row>
    <row r="55" spans="1:7" ht="15" x14ac:dyDescent="0.25">
      <c r="A55" s="285" t="s">
        <v>66</v>
      </c>
    </row>
    <row r="56" spans="1:7" ht="15" x14ac:dyDescent="0.25">
      <c r="A56" s="285" t="s">
        <v>102</v>
      </c>
      <c r="B56">
        <v>0.1</v>
      </c>
      <c r="C56">
        <v>220.4</v>
      </c>
      <c r="D56">
        <v>3179.7</v>
      </c>
      <c r="E56">
        <v>3357.5</v>
      </c>
      <c r="F56">
        <v>0</v>
      </c>
      <c r="G56">
        <v>0</v>
      </c>
    </row>
    <row r="57" spans="1:7" ht="15" x14ac:dyDescent="0.25">
      <c r="A57" s="285" t="s">
        <v>103</v>
      </c>
      <c r="B57">
        <v>0</v>
      </c>
      <c r="C57">
        <v>45</v>
      </c>
      <c r="D57">
        <v>108</v>
      </c>
      <c r="E57">
        <v>63</v>
      </c>
      <c r="F57">
        <v>0</v>
      </c>
      <c r="G57">
        <v>0</v>
      </c>
    </row>
    <row r="58" spans="1:7" ht="15" x14ac:dyDescent="0.25">
      <c r="A58" s="285" t="s">
        <v>104</v>
      </c>
      <c r="B58">
        <v>0</v>
      </c>
      <c r="C58">
        <v>175</v>
      </c>
      <c r="D58">
        <v>2777.4</v>
      </c>
      <c r="E58">
        <v>3014.6</v>
      </c>
      <c r="F58">
        <v>0</v>
      </c>
      <c r="G58">
        <v>0</v>
      </c>
    </row>
    <row r="59" spans="1:7" ht="15" x14ac:dyDescent="0.25">
      <c r="A59" s="285" t="s">
        <v>257</v>
      </c>
      <c r="B59">
        <v>0</v>
      </c>
      <c r="C59">
        <v>0</v>
      </c>
      <c r="D59">
        <v>0.3</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0.1</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1075.0999999999999</v>
      </c>
      <c r="C66">
        <v>1041.5</v>
      </c>
      <c r="D66">
        <v>4835.3999999999996</v>
      </c>
      <c r="E66">
        <v>4610.3999999999996</v>
      </c>
      <c r="F66">
        <v>562.1</v>
      </c>
      <c r="G66">
        <v>0</v>
      </c>
    </row>
    <row r="67" spans="1:7" ht="15" x14ac:dyDescent="0.25">
      <c r="A67" s="285" t="s">
        <v>109</v>
      </c>
      <c r="B67">
        <v>7</v>
      </c>
      <c r="C67">
        <v>3.5</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65.5</v>
      </c>
      <c r="C69">
        <v>34.5</v>
      </c>
      <c r="D69">
        <v>218.5</v>
      </c>
      <c r="E69">
        <v>227.8</v>
      </c>
      <c r="F69">
        <v>44</v>
      </c>
      <c r="G69">
        <v>0</v>
      </c>
    </row>
    <row r="70" spans="1:7" ht="15" x14ac:dyDescent="0.25">
      <c r="A70" s="285" t="s">
        <v>112</v>
      </c>
      <c r="B70">
        <v>77.7</v>
      </c>
      <c r="C70">
        <v>32.299999999999997</v>
      </c>
      <c r="D70">
        <v>110.9</v>
      </c>
      <c r="E70">
        <v>58.8</v>
      </c>
      <c r="F70">
        <v>3.5</v>
      </c>
      <c r="G70">
        <v>0</v>
      </c>
    </row>
    <row r="71" spans="1:7" ht="15" x14ac:dyDescent="0.25">
      <c r="A71" s="285" t="s">
        <v>259</v>
      </c>
      <c r="B71">
        <v>0</v>
      </c>
      <c r="C71">
        <v>0</v>
      </c>
      <c r="D71">
        <v>9.8000000000000007</v>
      </c>
      <c r="E71">
        <v>7.6</v>
      </c>
      <c r="F71">
        <v>0</v>
      </c>
      <c r="G71">
        <v>0</v>
      </c>
    </row>
    <row r="72" spans="1:7" ht="15" x14ac:dyDescent="0.25">
      <c r="A72" s="285" t="s">
        <v>113</v>
      </c>
      <c r="B72">
        <v>40.9</v>
      </c>
      <c r="C72">
        <v>33.4</v>
      </c>
      <c r="D72">
        <v>342.7</v>
      </c>
      <c r="E72">
        <v>468.3</v>
      </c>
      <c r="F72">
        <v>0</v>
      </c>
      <c r="G72">
        <v>0</v>
      </c>
    </row>
    <row r="73" spans="1:7" ht="15" x14ac:dyDescent="0.25">
      <c r="A73" s="285" t="s">
        <v>114</v>
      </c>
      <c r="B73">
        <v>4</v>
      </c>
      <c r="C73">
        <v>4</v>
      </c>
      <c r="D73">
        <v>15.4</v>
      </c>
      <c r="E73">
        <v>0</v>
      </c>
      <c r="F73">
        <v>0</v>
      </c>
      <c r="G73">
        <v>0</v>
      </c>
    </row>
    <row r="74" spans="1:7" ht="15" x14ac:dyDescent="0.25">
      <c r="A74" s="285" t="s">
        <v>115</v>
      </c>
      <c r="B74">
        <v>3.4</v>
      </c>
      <c r="C74">
        <v>4.5</v>
      </c>
      <c r="D74">
        <v>20.9</v>
      </c>
      <c r="E74">
        <v>18.600000000000001</v>
      </c>
      <c r="F74">
        <v>0</v>
      </c>
      <c r="G74">
        <v>0</v>
      </c>
    </row>
    <row r="75" spans="1:7" ht="15" x14ac:dyDescent="0.25">
      <c r="A75" s="285" t="s">
        <v>382</v>
      </c>
      <c r="B75">
        <v>0</v>
      </c>
      <c r="C75">
        <v>0</v>
      </c>
      <c r="D75">
        <v>0</v>
      </c>
      <c r="E75">
        <v>3</v>
      </c>
      <c r="F75">
        <v>0</v>
      </c>
      <c r="G75">
        <v>0</v>
      </c>
    </row>
    <row r="76" spans="1:7" ht="15" x14ac:dyDescent="0.25">
      <c r="A76" s="285" t="s">
        <v>116</v>
      </c>
      <c r="B76">
        <v>3.2</v>
      </c>
      <c r="C76">
        <v>5.8</v>
      </c>
      <c r="D76">
        <v>5.5</v>
      </c>
      <c r="E76">
        <v>6.6</v>
      </c>
      <c r="F76">
        <v>0</v>
      </c>
      <c r="G76">
        <v>0</v>
      </c>
    </row>
    <row r="77" spans="1:7" ht="15" x14ac:dyDescent="0.25">
      <c r="A77" s="285" t="s">
        <v>117</v>
      </c>
      <c r="B77">
        <v>835.7</v>
      </c>
      <c r="C77">
        <v>912.8</v>
      </c>
      <c r="D77">
        <v>3854.3</v>
      </c>
      <c r="E77">
        <v>3528.3</v>
      </c>
      <c r="F77">
        <v>509</v>
      </c>
      <c r="G77">
        <v>0</v>
      </c>
    </row>
    <row r="78" spans="1:7" ht="15" x14ac:dyDescent="0.25">
      <c r="A78" s="285" t="s">
        <v>331</v>
      </c>
      <c r="B78">
        <v>0.5</v>
      </c>
      <c r="C78">
        <v>0.5</v>
      </c>
      <c r="D78">
        <v>0</v>
      </c>
      <c r="E78">
        <v>6.2</v>
      </c>
      <c r="F78">
        <v>0</v>
      </c>
      <c r="G78">
        <v>0</v>
      </c>
    </row>
    <row r="79" spans="1:7" ht="15" x14ac:dyDescent="0.25">
      <c r="A79" s="285" t="s">
        <v>118</v>
      </c>
      <c r="B79">
        <v>17.3</v>
      </c>
      <c r="C79">
        <v>10.3</v>
      </c>
      <c r="D79">
        <v>23</v>
      </c>
      <c r="E79">
        <v>29.3</v>
      </c>
      <c r="F79">
        <v>5.6</v>
      </c>
      <c r="G79">
        <v>0</v>
      </c>
    </row>
    <row r="80" spans="1:7" ht="15" x14ac:dyDescent="0.25">
      <c r="A80" s="285" t="s">
        <v>119</v>
      </c>
      <c r="B80">
        <v>0</v>
      </c>
      <c r="C80">
        <v>0</v>
      </c>
      <c r="D80">
        <v>163.30000000000001</v>
      </c>
      <c r="E80">
        <v>220.4</v>
      </c>
      <c r="F80">
        <v>0</v>
      </c>
      <c r="G80">
        <v>0</v>
      </c>
    </row>
    <row r="81" spans="1:7" ht="15" x14ac:dyDescent="0.25">
      <c r="A81" s="285" t="s">
        <v>120</v>
      </c>
      <c r="B81">
        <v>0</v>
      </c>
      <c r="C81">
        <v>0</v>
      </c>
      <c r="D81">
        <v>0</v>
      </c>
      <c r="E81" t="s">
        <v>84</v>
      </c>
      <c r="F81">
        <v>0</v>
      </c>
      <c r="G81">
        <v>0</v>
      </c>
    </row>
    <row r="82" spans="1:7" ht="15" x14ac:dyDescent="0.25">
      <c r="A82" s="285" t="s">
        <v>121</v>
      </c>
      <c r="B82">
        <v>20</v>
      </c>
      <c r="C82">
        <v>0</v>
      </c>
      <c r="D82">
        <v>24.3</v>
      </c>
      <c r="E82">
        <v>20</v>
      </c>
      <c r="F82">
        <v>0</v>
      </c>
      <c r="G82">
        <v>0</v>
      </c>
    </row>
    <row r="83" spans="1:7" ht="15" x14ac:dyDescent="0.25">
      <c r="A83" s="285" t="s">
        <v>62</v>
      </c>
      <c r="B83" t="s">
        <v>63</v>
      </c>
      <c r="C83" t="s">
        <v>64</v>
      </c>
      <c r="D83" t="s">
        <v>131</v>
      </c>
      <c r="E83" t="s">
        <v>65</v>
      </c>
      <c r="F83" t="s">
        <v>131</v>
      </c>
      <c r="G83" t="s">
        <v>64</v>
      </c>
    </row>
    <row r="84" spans="1:7" ht="15" x14ac:dyDescent="0.25">
      <c r="A84" s="285" t="s">
        <v>122</v>
      </c>
      <c r="B84">
        <v>2784.1</v>
      </c>
      <c r="C84">
        <v>4451.5</v>
      </c>
      <c r="D84">
        <v>57466</v>
      </c>
      <c r="E84">
        <v>35705.199999999997</v>
      </c>
      <c r="F84">
        <v>4664.6000000000004</v>
      </c>
      <c r="G84">
        <v>0</v>
      </c>
    </row>
    <row r="85" spans="1:7" ht="15" x14ac:dyDescent="0.25">
      <c r="A85" s="285" t="s">
        <v>123</v>
      </c>
      <c r="B85">
        <v>1286.9000000000001</v>
      </c>
      <c r="C85">
        <v>2279.8000000000002</v>
      </c>
      <c r="D85">
        <v>0</v>
      </c>
      <c r="E85" t="s">
        <v>84</v>
      </c>
      <c r="F85">
        <v>2786</v>
      </c>
      <c r="G85">
        <v>0</v>
      </c>
    </row>
    <row r="86" spans="1:7" ht="15" x14ac:dyDescent="0.25">
      <c r="A86" s="285" t="s">
        <v>62</v>
      </c>
      <c r="B86" t="s">
        <v>63</v>
      </c>
      <c r="C86" t="s">
        <v>64</v>
      </c>
      <c r="D86" t="s">
        <v>131</v>
      </c>
      <c r="E86" t="s">
        <v>65</v>
      </c>
      <c r="F86" t="s">
        <v>131</v>
      </c>
      <c r="G86" t="s">
        <v>64</v>
      </c>
    </row>
    <row r="87" spans="1:7" ht="15" x14ac:dyDescent="0.25">
      <c r="A87" s="285" t="s">
        <v>124</v>
      </c>
      <c r="B87">
        <v>4071</v>
      </c>
      <c r="C87">
        <v>6731.3</v>
      </c>
      <c r="D87">
        <v>57466</v>
      </c>
      <c r="E87">
        <v>35705.199999999997</v>
      </c>
      <c r="F87">
        <v>7450.6</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131</v>
      </c>
      <c r="E90" t="s">
        <v>65</v>
      </c>
      <c r="F90" t="s">
        <v>131</v>
      </c>
      <c r="G90" t="s">
        <v>64</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8A4-90BB-4C1C-8D8C-60872F954287}">
  <dimension ref="A1:G90"/>
  <sheetViews>
    <sheetView topLeftCell="A7" workbookViewId="0">
      <selection activeCell="B87" sqref="B87"/>
    </sheetView>
  </sheetViews>
  <sheetFormatPr defaultRowHeight="13.2" x14ac:dyDescent="0.25"/>
  <cols>
    <col min="1" max="1" width="23.33203125" customWidth="1"/>
    <col min="2" max="2" width="13.6640625" customWidth="1"/>
    <col min="3" max="3" width="12.88671875" customWidth="1"/>
    <col min="4" max="4" width="12.33203125" customWidth="1"/>
    <col min="5" max="5" width="11.6640625" customWidth="1"/>
    <col min="6" max="6" width="12.5546875" customWidth="1"/>
  </cols>
  <sheetData>
    <row r="1" spans="1:7" ht="15" x14ac:dyDescent="0.25">
      <c r="A1" s="285" t="s">
        <v>47</v>
      </c>
    </row>
    <row r="2" spans="1:7" ht="15" x14ac:dyDescent="0.25">
      <c r="A2" s="285" t="s">
        <v>48</v>
      </c>
    </row>
    <row r="3" spans="1:7" ht="15" x14ac:dyDescent="0.25">
      <c r="A3" s="285" t="s">
        <v>396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4.5</v>
      </c>
      <c r="D12">
        <v>4267.5</v>
      </c>
      <c r="E12">
        <v>4039.4</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265.7</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490.8</v>
      </c>
      <c r="C31">
        <v>403.7</v>
      </c>
      <c r="D31">
        <v>1642.3</v>
      </c>
      <c r="E31">
        <v>1803.9</v>
      </c>
      <c r="F31">
        <v>73.900000000000006</v>
      </c>
      <c r="G31">
        <v>0</v>
      </c>
    </row>
    <row r="32" spans="1:7" ht="15" x14ac:dyDescent="0.25">
      <c r="A32" s="285" t="s">
        <v>66</v>
      </c>
    </row>
    <row r="33" spans="1:7" ht="15" x14ac:dyDescent="0.25">
      <c r="A33" s="285" t="s">
        <v>79</v>
      </c>
      <c r="B33">
        <v>43.9</v>
      </c>
      <c r="C33">
        <v>55</v>
      </c>
      <c r="D33">
        <v>1322.1</v>
      </c>
      <c r="E33">
        <v>1597.1</v>
      </c>
      <c r="F33">
        <v>198</v>
      </c>
      <c r="G33">
        <v>0</v>
      </c>
    </row>
    <row r="34" spans="1:7" ht="15" x14ac:dyDescent="0.25">
      <c r="A34" s="285" t="s">
        <v>66</v>
      </c>
    </row>
    <row r="35" spans="1:7" ht="15" x14ac:dyDescent="0.25">
      <c r="A35" s="285" t="s">
        <v>80</v>
      </c>
      <c r="B35">
        <v>702.4</v>
      </c>
      <c r="C35">
        <v>2023.8</v>
      </c>
      <c r="D35">
        <v>35001</v>
      </c>
      <c r="E35">
        <v>12721</v>
      </c>
      <c r="F35">
        <v>3082</v>
      </c>
      <c r="G35">
        <v>0</v>
      </c>
    </row>
    <row r="36" spans="1:7" ht="15" x14ac:dyDescent="0.25">
      <c r="A36" s="285" t="s">
        <v>66</v>
      </c>
    </row>
    <row r="37" spans="1:7" ht="15" x14ac:dyDescent="0.25">
      <c r="A37" s="285" t="s">
        <v>81</v>
      </c>
      <c r="B37">
        <v>506.5</v>
      </c>
      <c r="C37">
        <v>527.79999999999995</v>
      </c>
      <c r="D37">
        <v>7098.2</v>
      </c>
      <c r="E37">
        <v>7375.8</v>
      </c>
      <c r="F37">
        <v>351.3</v>
      </c>
      <c r="G37">
        <v>0</v>
      </c>
    </row>
    <row r="38" spans="1:7" ht="15" x14ac:dyDescent="0.25">
      <c r="A38" s="285" t="s">
        <v>83</v>
      </c>
      <c r="B38">
        <v>55</v>
      </c>
      <c r="C38">
        <v>55.5</v>
      </c>
      <c r="D38">
        <v>768.5</v>
      </c>
      <c r="E38">
        <v>1279.8</v>
      </c>
      <c r="F38">
        <v>110</v>
      </c>
      <c r="G38">
        <v>0</v>
      </c>
    </row>
    <row r="39" spans="1:7" ht="15" x14ac:dyDescent="0.25">
      <c r="A39" s="285" t="s">
        <v>85</v>
      </c>
      <c r="B39">
        <v>0</v>
      </c>
      <c r="C39">
        <v>2.1</v>
      </c>
      <c r="D39">
        <v>3</v>
      </c>
      <c r="E39">
        <v>7.6</v>
      </c>
      <c r="F39">
        <v>0</v>
      </c>
      <c r="G39">
        <v>0</v>
      </c>
    </row>
    <row r="40" spans="1:7" ht="15" x14ac:dyDescent="0.25">
      <c r="A40" s="285" t="s">
        <v>86</v>
      </c>
      <c r="B40">
        <v>0</v>
      </c>
      <c r="C40">
        <v>0</v>
      </c>
      <c r="D40">
        <v>0.5</v>
      </c>
      <c r="E40">
        <v>1.6</v>
      </c>
      <c r="F40">
        <v>0</v>
      </c>
      <c r="G40">
        <v>0</v>
      </c>
    </row>
    <row r="41" spans="1:7" ht="15" x14ac:dyDescent="0.25">
      <c r="A41" s="285" t="s">
        <v>87</v>
      </c>
      <c r="B41">
        <v>66.400000000000006</v>
      </c>
      <c r="C41">
        <v>2</v>
      </c>
      <c r="D41">
        <v>1.3</v>
      </c>
      <c r="E41">
        <v>1.1000000000000001</v>
      </c>
      <c r="F41">
        <v>0</v>
      </c>
      <c r="G41">
        <v>0</v>
      </c>
    </row>
    <row r="42" spans="1:7" ht="15" x14ac:dyDescent="0.25">
      <c r="A42" s="285" t="s">
        <v>88</v>
      </c>
      <c r="B42">
        <v>229.7</v>
      </c>
      <c r="C42">
        <v>158.19999999999999</v>
      </c>
      <c r="D42">
        <v>1868.7</v>
      </c>
      <c r="E42">
        <v>1613.8</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34.299999999999997</v>
      </c>
      <c r="C45">
        <v>28.7</v>
      </c>
      <c r="D45">
        <v>612.20000000000005</v>
      </c>
      <c r="E45">
        <v>622.29999999999995</v>
      </c>
      <c r="F45">
        <v>0</v>
      </c>
      <c r="G45">
        <v>0</v>
      </c>
    </row>
    <row r="46" spans="1:7" ht="15" x14ac:dyDescent="0.25">
      <c r="A46" s="285" t="s">
        <v>92</v>
      </c>
      <c r="B46">
        <v>0</v>
      </c>
      <c r="C46">
        <v>0</v>
      </c>
      <c r="D46">
        <v>40.6</v>
      </c>
      <c r="E46">
        <v>50.5</v>
      </c>
      <c r="F46">
        <v>0</v>
      </c>
      <c r="G46">
        <v>0</v>
      </c>
    </row>
    <row r="47" spans="1:7" ht="15" x14ac:dyDescent="0.25">
      <c r="A47" s="285" t="s">
        <v>93</v>
      </c>
      <c r="B47">
        <v>22.4</v>
      </c>
      <c r="C47">
        <v>99</v>
      </c>
      <c r="D47">
        <v>403.5</v>
      </c>
      <c r="E47">
        <v>457.5</v>
      </c>
      <c r="F47">
        <v>0</v>
      </c>
      <c r="G47">
        <v>0</v>
      </c>
    </row>
    <row r="48" spans="1:7" ht="15" x14ac:dyDescent="0.25">
      <c r="A48" s="285" t="s">
        <v>94</v>
      </c>
      <c r="B48">
        <v>1.3</v>
      </c>
      <c r="C48">
        <v>6</v>
      </c>
      <c r="D48">
        <v>35.1</v>
      </c>
      <c r="E48">
        <v>95</v>
      </c>
      <c r="F48">
        <v>0</v>
      </c>
      <c r="G48">
        <v>0</v>
      </c>
    </row>
    <row r="49" spans="1:7" ht="15" x14ac:dyDescent="0.25">
      <c r="A49" s="285" t="s">
        <v>95</v>
      </c>
      <c r="B49">
        <v>0</v>
      </c>
      <c r="C49">
        <v>0</v>
      </c>
      <c r="D49">
        <v>887.3</v>
      </c>
      <c r="E49">
        <v>935.2</v>
      </c>
      <c r="F49">
        <v>240</v>
      </c>
      <c r="G49">
        <v>0</v>
      </c>
    </row>
    <row r="50" spans="1:7" ht="15" x14ac:dyDescent="0.25">
      <c r="A50" s="285" t="s">
        <v>96</v>
      </c>
      <c r="B50">
        <v>19</v>
      </c>
      <c r="C50">
        <v>31.4</v>
      </c>
      <c r="D50">
        <v>67.3</v>
      </c>
      <c r="E50">
        <v>97.5</v>
      </c>
      <c r="F50">
        <v>0</v>
      </c>
      <c r="G50">
        <v>0</v>
      </c>
    </row>
    <row r="51" spans="1:7" ht="15" x14ac:dyDescent="0.25">
      <c r="A51" s="285" t="s">
        <v>98</v>
      </c>
      <c r="B51">
        <v>0.1</v>
      </c>
      <c r="C51" t="s">
        <v>84</v>
      </c>
      <c r="D51">
        <v>256</v>
      </c>
      <c r="E51">
        <v>286.3</v>
      </c>
      <c r="F51">
        <v>0</v>
      </c>
      <c r="G51">
        <v>0</v>
      </c>
    </row>
    <row r="52" spans="1:7" ht="15" x14ac:dyDescent="0.25">
      <c r="A52" s="285" t="s">
        <v>99</v>
      </c>
      <c r="B52">
        <v>0.5</v>
      </c>
      <c r="C52">
        <v>0.1</v>
      </c>
      <c r="D52">
        <v>19.899999999999999</v>
      </c>
      <c r="E52">
        <v>3.4</v>
      </c>
      <c r="F52">
        <v>0</v>
      </c>
      <c r="G52">
        <v>0</v>
      </c>
    </row>
    <row r="53" spans="1:7" ht="15" x14ac:dyDescent="0.25">
      <c r="A53" s="285" t="s">
        <v>100</v>
      </c>
      <c r="B53">
        <v>23.2</v>
      </c>
      <c r="C53">
        <v>78.599999999999994</v>
      </c>
      <c r="D53">
        <v>1188.5</v>
      </c>
      <c r="E53">
        <v>1088.9000000000001</v>
      </c>
      <c r="F53">
        <v>0.3</v>
      </c>
      <c r="G53">
        <v>0</v>
      </c>
    </row>
    <row r="54" spans="1:7" ht="15" x14ac:dyDescent="0.25">
      <c r="A54" s="285" t="s">
        <v>101</v>
      </c>
      <c r="B54">
        <v>54.5</v>
      </c>
      <c r="C54">
        <v>66.2</v>
      </c>
      <c r="D54">
        <v>900.5</v>
      </c>
      <c r="E54">
        <v>730</v>
      </c>
      <c r="F54">
        <v>0</v>
      </c>
      <c r="G54">
        <v>0</v>
      </c>
    </row>
    <row r="55" spans="1:7" ht="15" x14ac:dyDescent="0.25">
      <c r="A55" s="285" t="s">
        <v>66</v>
      </c>
    </row>
    <row r="56" spans="1:7" ht="15" x14ac:dyDescent="0.25">
      <c r="A56" s="285" t="s">
        <v>102</v>
      </c>
      <c r="B56">
        <v>0.1</v>
      </c>
      <c r="C56">
        <v>220.4</v>
      </c>
      <c r="D56">
        <v>3179.7</v>
      </c>
      <c r="E56">
        <v>3168.2</v>
      </c>
      <c r="F56">
        <v>0</v>
      </c>
      <c r="G56">
        <v>0</v>
      </c>
    </row>
    <row r="57" spans="1:7" ht="15" x14ac:dyDescent="0.25">
      <c r="A57" s="285" t="s">
        <v>103</v>
      </c>
      <c r="B57">
        <v>0</v>
      </c>
      <c r="C57">
        <v>45</v>
      </c>
      <c r="D57">
        <v>108</v>
      </c>
      <c r="E57">
        <v>63</v>
      </c>
      <c r="F57">
        <v>0</v>
      </c>
      <c r="G57">
        <v>0</v>
      </c>
    </row>
    <row r="58" spans="1:7" ht="15" x14ac:dyDescent="0.25">
      <c r="A58" s="285" t="s">
        <v>104</v>
      </c>
      <c r="B58">
        <v>0</v>
      </c>
      <c r="C58">
        <v>175</v>
      </c>
      <c r="D58">
        <v>2777.4</v>
      </c>
      <c r="E58">
        <v>2825.2</v>
      </c>
      <c r="F58">
        <v>0</v>
      </c>
      <c r="G58">
        <v>0</v>
      </c>
    </row>
    <row r="59" spans="1:7" ht="15" x14ac:dyDescent="0.25">
      <c r="A59" s="285" t="s">
        <v>257</v>
      </c>
      <c r="B59">
        <v>0</v>
      </c>
      <c r="C59">
        <v>0</v>
      </c>
      <c r="D59">
        <v>0.3</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0.1</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1172.3</v>
      </c>
      <c r="C66">
        <v>1125.0999999999999</v>
      </c>
      <c r="D66">
        <v>4710.3999999999996</v>
      </c>
      <c r="E66">
        <v>4516.8</v>
      </c>
      <c r="F66">
        <v>528.1</v>
      </c>
      <c r="G66">
        <v>0</v>
      </c>
    </row>
    <row r="67" spans="1:7" ht="15" x14ac:dyDescent="0.25">
      <c r="A67" s="285" t="s">
        <v>109</v>
      </c>
      <c r="B67">
        <v>7</v>
      </c>
      <c r="C67">
        <v>3.5</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65.5</v>
      </c>
      <c r="C69">
        <v>50.8</v>
      </c>
      <c r="D69">
        <v>218.5</v>
      </c>
      <c r="E69">
        <v>210.7</v>
      </c>
      <c r="F69">
        <v>49.6</v>
      </c>
      <c r="G69">
        <v>0</v>
      </c>
    </row>
    <row r="70" spans="1:7" ht="15" x14ac:dyDescent="0.25">
      <c r="A70" s="285" t="s">
        <v>112</v>
      </c>
      <c r="B70">
        <v>67.599999999999994</v>
      </c>
      <c r="C70">
        <v>34.4</v>
      </c>
      <c r="D70">
        <v>110</v>
      </c>
      <c r="E70">
        <v>56.4</v>
      </c>
      <c r="F70">
        <v>3.5</v>
      </c>
      <c r="G70">
        <v>0</v>
      </c>
    </row>
    <row r="71" spans="1:7" ht="15" x14ac:dyDescent="0.25">
      <c r="A71" s="285" t="s">
        <v>259</v>
      </c>
      <c r="B71">
        <v>0</v>
      </c>
      <c r="C71">
        <v>0</v>
      </c>
      <c r="D71">
        <v>9.8000000000000007</v>
      </c>
      <c r="E71">
        <v>7.6</v>
      </c>
      <c r="F71">
        <v>0</v>
      </c>
      <c r="G71">
        <v>0</v>
      </c>
    </row>
    <row r="72" spans="1:7" ht="15" x14ac:dyDescent="0.25">
      <c r="A72" s="285" t="s">
        <v>113</v>
      </c>
      <c r="B72">
        <v>40.9</v>
      </c>
      <c r="C72">
        <v>32.9</v>
      </c>
      <c r="D72">
        <v>327.3</v>
      </c>
      <c r="E72">
        <v>461.1</v>
      </c>
      <c r="F72">
        <v>0</v>
      </c>
      <c r="G72">
        <v>0</v>
      </c>
    </row>
    <row r="73" spans="1:7" ht="15" x14ac:dyDescent="0.25">
      <c r="A73" s="285" t="s">
        <v>114</v>
      </c>
      <c r="B73">
        <v>4</v>
      </c>
      <c r="C73">
        <v>4</v>
      </c>
      <c r="D73">
        <v>15.4</v>
      </c>
      <c r="E73">
        <v>0</v>
      </c>
      <c r="F73">
        <v>0</v>
      </c>
      <c r="G73">
        <v>0</v>
      </c>
    </row>
    <row r="74" spans="1:7" ht="15" x14ac:dyDescent="0.25">
      <c r="A74" s="285" t="s">
        <v>115</v>
      </c>
      <c r="B74">
        <v>8.1999999999999993</v>
      </c>
      <c r="C74">
        <v>0</v>
      </c>
      <c r="D74">
        <v>15.6</v>
      </c>
      <c r="E74">
        <v>18.600000000000001</v>
      </c>
      <c r="F74">
        <v>0</v>
      </c>
      <c r="G74">
        <v>0</v>
      </c>
    </row>
    <row r="75" spans="1:7" ht="15" x14ac:dyDescent="0.25">
      <c r="A75" s="285" t="s">
        <v>382</v>
      </c>
      <c r="B75">
        <v>0</v>
      </c>
      <c r="C75">
        <v>0</v>
      </c>
      <c r="D75">
        <v>0</v>
      </c>
      <c r="E75">
        <v>3</v>
      </c>
      <c r="F75">
        <v>0</v>
      </c>
      <c r="G75">
        <v>0</v>
      </c>
    </row>
    <row r="76" spans="1:7" ht="15" x14ac:dyDescent="0.25">
      <c r="A76" s="285" t="s">
        <v>116</v>
      </c>
      <c r="B76">
        <v>3.2</v>
      </c>
      <c r="C76">
        <v>5.8</v>
      </c>
      <c r="D76">
        <v>5.5</v>
      </c>
      <c r="E76">
        <v>6.6</v>
      </c>
      <c r="F76">
        <v>0</v>
      </c>
      <c r="G76">
        <v>0</v>
      </c>
    </row>
    <row r="77" spans="1:7" ht="15" x14ac:dyDescent="0.25">
      <c r="A77" s="285" t="s">
        <v>117</v>
      </c>
      <c r="B77">
        <v>938.1</v>
      </c>
      <c r="C77">
        <v>977.2</v>
      </c>
      <c r="D77">
        <v>3750.9</v>
      </c>
      <c r="E77">
        <v>3461.5</v>
      </c>
      <c r="F77">
        <v>475</v>
      </c>
      <c r="G77">
        <v>0</v>
      </c>
    </row>
    <row r="78" spans="1:7" ht="15" x14ac:dyDescent="0.25">
      <c r="A78" s="285" t="s">
        <v>331</v>
      </c>
      <c r="B78">
        <v>0.5</v>
      </c>
      <c r="C78">
        <v>0.5</v>
      </c>
      <c r="D78">
        <v>0</v>
      </c>
      <c r="E78">
        <v>6.2</v>
      </c>
      <c r="F78">
        <v>0</v>
      </c>
      <c r="G78">
        <v>0</v>
      </c>
    </row>
    <row r="79" spans="1:7" ht="15" x14ac:dyDescent="0.25">
      <c r="A79" s="285" t="s">
        <v>118</v>
      </c>
      <c r="B79">
        <v>17.3</v>
      </c>
      <c r="C79">
        <v>16.100000000000001</v>
      </c>
      <c r="D79">
        <v>23</v>
      </c>
      <c r="E79">
        <v>29.3</v>
      </c>
      <c r="F79">
        <v>0</v>
      </c>
      <c r="G79">
        <v>0</v>
      </c>
    </row>
    <row r="80" spans="1:7" ht="15" x14ac:dyDescent="0.25">
      <c r="A80" s="285" t="s">
        <v>119</v>
      </c>
      <c r="B80">
        <v>0</v>
      </c>
      <c r="C80">
        <v>0</v>
      </c>
      <c r="D80">
        <v>163.30000000000001</v>
      </c>
      <c r="E80">
        <v>220.4</v>
      </c>
      <c r="F80">
        <v>0</v>
      </c>
      <c r="G80">
        <v>0</v>
      </c>
    </row>
    <row r="81" spans="1:7" ht="15" x14ac:dyDescent="0.25">
      <c r="A81" s="285" t="s">
        <v>120</v>
      </c>
      <c r="B81">
        <v>0</v>
      </c>
      <c r="C81">
        <v>0</v>
      </c>
      <c r="D81">
        <v>0</v>
      </c>
      <c r="E81" t="s">
        <v>84</v>
      </c>
      <c r="F81">
        <v>0</v>
      </c>
      <c r="G81">
        <v>0</v>
      </c>
    </row>
    <row r="82" spans="1:7" ht="15" x14ac:dyDescent="0.25">
      <c r="A82" s="285" t="s">
        <v>121</v>
      </c>
      <c r="B82">
        <v>20</v>
      </c>
      <c r="C82">
        <v>0</v>
      </c>
      <c r="D82">
        <v>24.3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2916</v>
      </c>
      <c r="C84">
        <v>4360.3999999999996</v>
      </c>
      <c r="D84">
        <v>57244.2</v>
      </c>
      <c r="E84">
        <v>35222.199999999997</v>
      </c>
      <c r="F84">
        <v>4616.3</v>
      </c>
      <c r="G84">
        <v>0</v>
      </c>
    </row>
    <row r="85" spans="1:7" ht="15" x14ac:dyDescent="0.25">
      <c r="A85" s="285" t="s">
        <v>123</v>
      </c>
      <c r="B85">
        <v>1358.9</v>
      </c>
      <c r="C85">
        <v>2358.8000000000002</v>
      </c>
      <c r="D85">
        <v>0</v>
      </c>
      <c r="E85" t="s">
        <v>84</v>
      </c>
      <c r="F85">
        <v>2654</v>
      </c>
      <c r="G85">
        <v>0</v>
      </c>
    </row>
    <row r="86" spans="1:7" ht="15" x14ac:dyDescent="0.25">
      <c r="A86" s="285" t="s">
        <v>62</v>
      </c>
      <c r="B86" t="s">
        <v>63</v>
      </c>
      <c r="C86" t="s">
        <v>64</v>
      </c>
      <c r="D86" t="s">
        <v>63</v>
      </c>
      <c r="E86" t="s">
        <v>63</v>
      </c>
      <c r="F86" t="s">
        <v>63</v>
      </c>
      <c r="G86" t="s">
        <v>65</v>
      </c>
    </row>
    <row r="87" spans="1:7" ht="15" x14ac:dyDescent="0.25">
      <c r="A87" s="285" t="s">
        <v>124</v>
      </c>
      <c r="B87">
        <v>4274.8999999999996</v>
      </c>
      <c r="C87">
        <v>6719.2</v>
      </c>
      <c r="D87">
        <v>57244.2</v>
      </c>
      <c r="E87">
        <v>35222.199999999997</v>
      </c>
      <c r="F87">
        <v>7270.3</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8826-FC4D-4219-A1DB-4B8C5A9E8D53}">
  <dimension ref="A1:G90"/>
  <sheetViews>
    <sheetView workbookViewId="0">
      <selection activeCell="B7" sqref="B7"/>
    </sheetView>
  </sheetViews>
  <sheetFormatPr defaultRowHeight="13.2" x14ac:dyDescent="0.25"/>
  <cols>
    <col min="1" max="1" width="21.44140625" customWidth="1"/>
    <col min="2" max="2" width="13.33203125" customWidth="1"/>
    <col min="3" max="3" width="11" customWidth="1"/>
    <col min="4" max="4" width="11.33203125" customWidth="1"/>
    <col min="5" max="5" width="10.5546875" customWidth="1"/>
    <col min="6" max="6" width="13.6640625" customWidth="1"/>
    <col min="7" max="7" width="10.44140625" customWidth="1"/>
  </cols>
  <sheetData>
    <row r="1" spans="1:7" ht="15" x14ac:dyDescent="0.25">
      <c r="A1" s="285" t="s">
        <v>47</v>
      </c>
    </row>
    <row r="2" spans="1:7" ht="15" x14ac:dyDescent="0.25">
      <c r="A2" s="285" t="s">
        <v>48</v>
      </c>
    </row>
    <row r="3" spans="1:7" ht="15" x14ac:dyDescent="0.25">
      <c r="A3" s="285" t="s">
        <v>397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4.5</v>
      </c>
      <c r="D12">
        <v>4267.5</v>
      </c>
      <c r="E12">
        <v>4039.4</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265.7</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510</v>
      </c>
      <c r="C31">
        <v>428.6</v>
      </c>
      <c r="D31">
        <v>1609.5</v>
      </c>
      <c r="E31">
        <v>1743.1</v>
      </c>
      <c r="F31">
        <v>73.7</v>
      </c>
      <c r="G31">
        <v>0</v>
      </c>
    </row>
    <row r="32" spans="1:7" ht="15" x14ac:dyDescent="0.25">
      <c r="A32" s="285" t="s">
        <v>66</v>
      </c>
    </row>
    <row r="33" spans="1:7" ht="15" x14ac:dyDescent="0.25">
      <c r="A33" s="285" t="s">
        <v>79</v>
      </c>
      <c r="B33">
        <v>57.9</v>
      </c>
      <c r="C33">
        <v>52.2</v>
      </c>
      <c r="D33">
        <v>1308.9000000000001</v>
      </c>
      <c r="E33">
        <v>1593.2</v>
      </c>
      <c r="F33">
        <v>198</v>
      </c>
      <c r="G33">
        <v>0</v>
      </c>
    </row>
    <row r="34" spans="1:7" ht="15" x14ac:dyDescent="0.25">
      <c r="A34" s="285" t="s">
        <v>66</v>
      </c>
    </row>
    <row r="35" spans="1:7" ht="15" x14ac:dyDescent="0.25">
      <c r="A35" s="285" t="s">
        <v>80</v>
      </c>
      <c r="B35">
        <v>708.2</v>
      </c>
      <c r="C35">
        <v>1831.4</v>
      </c>
      <c r="D35">
        <v>34988.300000000003</v>
      </c>
      <c r="E35">
        <v>12721</v>
      </c>
      <c r="F35">
        <v>3062</v>
      </c>
      <c r="G35">
        <v>0</v>
      </c>
    </row>
    <row r="36" spans="1:7" ht="15" x14ac:dyDescent="0.25">
      <c r="A36" s="285" t="s">
        <v>66</v>
      </c>
    </row>
    <row r="37" spans="1:7" ht="15" x14ac:dyDescent="0.25">
      <c r="A37" s="285" t="s">
        <v>81</v>
      </c>
      <c r="B37">
        <v>508</v>
      </c>
      <c r="C37">
        <v>545.20000000000005</v>
      </c>
      <c r="D37">
        <v>7000.4</v>
      </c>
      <c r="E37">
        <v>7282.8</v>
      </c>
      <c r="F37">
        <v>351.3</v>
      </c>
      <c r="G37">
        <v>0</v>
      </c>
    </row>
    <row r="38" spans="1:7" ht="15" x14ac:dyDescent="0.25">
      <c r="A38" s="285" t="s">
        <v>83</v>
      </c>
      <c r="B38">
        <v>55</v>
      </c>
      <c r="C38">
        <v>55.5</v>
      </c>
      <c r="D38">
        <v>768.5</v>
      </c>
      <c r="E38">
        <v>1279.8</v>
      </c>
      <c r="F38">
        <v>110</v>
      </c>
      <c r="G38">
        <v>0</v>
      </c>
    </row>
    <row r="39" spans="1:7" ht="15" x14ac:dyDescent="0.25">
      <c r="A39" s="285" t="s">
        <v>85</v>
      </c>
      <c r="B39">
        <v>0</v>
      </c>
      <c r="C39">
        <v>2.9</v>
      </c>
      <c r="D39">
        <v>3</v>
      </c>
      <c r="E39">
        <v>6.9</v>
      </c>
      <c r="F39">
        <v>0</v>
      </c>
      <c r="G39">
        <v>0</v>
      </c>
    </row>
    <row r="40" spans="1:7" ht="15" x14ac:dyDescent="0.25">
      <c r="A40" s="285" t="s">
        <v>86</v>
      </c>
      <c r="B40">
        <v>0</v>
      </c>
      <c r="C40">
        <v>0.4</v>
      </c>
      <c r="D40">
        <v>0.5</v>
      </c>
      <c r="E40">
        <v>1.3</v>
      </c>
      <c r="F40">
        <v>0</v>
      </c>
      <c r="G40">
        <v>0</v>
      </c>
    </row>
    <row r="41" spans="1:7" ht="15" x14ac:dyDescent="0.25">
      <c r="A41" s="285" t="s">
        <v>87</v>
      </c>
      <c r="B41">
        <v>66.400000000000006</v>
      </c>
      <c r="C41">
        <v>2</v>
      </c>
      <c r="D41">
        <v>1.3</v>
      </c>
      <c r="E41">
        <v>1.1000000000000001</v>
      </c>
      <c r="F41">
        <v>0</v>
      </c>
      <c r="G41">
        <v>0</v>
      </c>
    </row>
    <row r="42" spans="1:7" ht="15" x14ac:dyDescent="0.25">
      <c r="A42" s="285" t="s">
        <v>88</v>
      </c>
      <c r="B42">
        <v>239.6</v>
      </c>
      <c r="C42">
        <v>193</v>
      </c>
      <c r="D42">
        <v>1783.9</v>
      </c>
      <c r="E42">
        <v>1568.1</v>
      </c>
      <c r="F42">
        <v>1</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31.4</v>
      </c>
      <c r="C45">
        <v>23.9</v>
      </c>
      <c r="D45">
        <v>612.20000000000005</v>
      </c>
      <c r="E45">
        <v>621.29999999999995</v>
      </c>
      <c r="F45">
        <v>0</v>
      </c>
      <c r="G45">
        <v>0</v>
      </c>
    </row>
    <row r="46" spans="1:7" ht="15" x14ac:dyDescent="0.25">
      <c r="A46" s="285" t="s">
        <v>92</v>
      </c>
      <c r="B46">
        <v>0</v>
      </c>
      <c r="C46">
        <v>0</v>
      </c>
      <c r="D46">
        <v>40.6</v>
      </c>
      <c r="E46">
        <v>50.5</v>
      </c>
      <c r="F46">
        <v>0</v>
      </c>
      <c r="G46">
        <v>0</v>
      </c>
    </row>
    <row r="47" spans="1:7" ht="15" x14ac:dyDescent="0.25">
      <c r="A47" s="285" t="s">
        <v>93</v>
      </c>
      <c r="B47">
        <v>23.9</v>
      </c>
      <c r="C47">
        <v>101.5</v>
      </c>
      <c r="D47">
        <v>400.5</v>
      </c>
      <c r="E47">
        <v>433.9</v>
      </c>
      <c r="F47">
        <v>0</v>
      </c>
      <c r="G47">
        <v>0</v>
      </c>
    </row>
    <row r="48" spans="1:7" ht="15" x14ac:dyDescent="0.25">
      <c r="A48" s="285" t="s">
        <v>94</v>
      </c>
      <c r="B48">
        <v>1.5</v>
      </c>
      <c r="C48">
        <v>5</v>
      </c>
      <c r="D48">
        <v>34.9</v>
      </c>
      <c r="E48">
        <v>95</v>
      </c>
      <c r="F48">
        <v>0</v>
      </c>
      <c r="G48">
        <v>0</v>
      </c>
    </row>
    <row r="49" spans="1:7" ht="15" x14ac:dyDescent="0.25">
      <c r="A49" s="285" t="s">
        <v>95</v>
      </c>
      <c r="B49">
        <v>0</v>
      </c>
      <c r="C49">
        <v>0</v>
      </c>
      <c r="D49">
        <v>887.3</v>
      </c>
      <c r="E49">
        <v>935.2</v>
      </c>
      <c r="F49">
        <v>240</v>
      </c>
      <c r="G49">
        <v>0</v>
      </c>
    </row>
    <row r="50" spans="1:7" ht="15" x14ac:dyDescent="0.25">
      <c r="A50" s="285" t="s">
        <v>96</v>
      </c>
      <c r="B50">
        <v>19.3</v>
      </c>
      <c r="C50">
        <v>12.6</v>
      </c>
      <c r="D50">
        <v>65.900000000000006</v>
      </c>
      <c r="E50">
        <v>95.5</v>
      </c>
      <c r="F50">
        <v>0</v>
      </c>
      <c r="G50">
        <v>0</v>
      </c>
    </row>
    <row r="51" spans="1:7" ht="15" x14ac:dyDescent="0.25">
      <c r="A51" s="285" t="s">
        <v>98</v>
      </c>
      <c r="B51">
        <v>0.1</v>
      </c>
      <c r="C51" t="s">
        <v>84</v>
      </c>
      <c r="D51">
        <v>256</v>
      </c>
      <c r="E51">
        <v>286.3</v>
      </c>
      <c r="F51">
        <v>0</v>
      </c>
      <c r="G51">
        <v>0</v>
      </c>
    </row>
    <row r="52" spans="1:7" ht="15" x14ac:dyDescent="0.25">
      <c r="A52" s="285" t="s">
        <v>99</v>
      </c>
      <c r="B52">
        <v>0.5</v>
      </c>
      <c r="C52">
        <v>0.1</v>
      </c>
      <c r="D52">
        <v>19.899999999999999</v>
      </c>
      <c r="E52">
        <v>3.4</v>
      </c>
      <c r="F52">
        <v>0</v>
      </c>
      <c r="G52">
        <v>0</v>
      </c>
    </row>
    <row r="53" spans="1:7" ht="15" x14ac:dyDescent="0.25">
      <c r="A53" s="285" t="s">
        <v>100</v>
      </c>
      <c r="B53">
        <v>22.6</v>
      </c>
      <c r="C53">
        <v>80.3</v>
      </c>
      <c r="D53">
        <v>1186.7</v>
      </c>
      <c r="E53">
        <v>1081.0999999999999</v>
      </c>
      <c r="F53">
        <v>0.3</v>
      </c>
      <c r="G53">
        <v>0</v>
      </c>
    </row>
    <row r="54" spans="1:7" ht="15" x14ac:dyDescent="0.25">
      <c r="A54" s="285" t="s">
        <v>101</v>
      </c>
      <c r="B54">
        <v>47.6</v>
      </c>
      <c r="C54">
        <v>68</v>
      </c>
      <c r="D54">
        <v>893.9</v>
      </c>
      <c r="E54">
        <v>718.1</v>
      </c>
      <c r="F54">
        <v>0</v>
      </c>
      <c r="G54">
        <v>0</v>
      </c>
    </row>
    <row r="55" spans="1:7" ht="15" x14ac:dyDescent="0.25">
      <c r="A55" s="285" t="s">
        <v>66</v>
      </c>
    </row>
    <row r="56" spans="1:7" ht="15" x14ac:dyDescent="0.25">
      <c r="A56" s="285" t="s">
        <v>102</v>
      </c>
      <c r="B56">
        <v>0.1</v>
      </c>
      <c r="C56">
        <v>220.4</v>
      </c>
      <c r="D56">
        <v>3127.7</v>
      </c>
      <c r="E56">
        <v>3119.2</v>
      </c>
      <c r="F56">
        <v>0</v>
      </c>
      <c r="G56">
        <v>0</v>
      </c>
    </row>
    <row r="57" spans="1:7" ht="15" x14ac:dyDescent="0.25">
      <c r="A57" s="285" t="s">
        <v>103</v>
      </c>
      <c r="B57">
        <v>0</v>
      </c>
      <c r="C57">
        <v>45</v>
      </c>
      <c r="D57">
        <v>108</v>
      </c>
      <c r="E57">
        <v>63</v>
      </c>
      <c r="F57">
        <v>0</v>
      </c>
      <c r="G57">
        <v>0</v>
      </c>
    </row>
    <row r="58" spans="1:7" ht="15" x14ac:dyDescent="0.25">
      <c r="A58" s="285" t="s">
        <v>104</v>
      </c>
      <c r="B58">
        <v>0</v>
      </c>
      <c r="C58">
        <v>175</v>
      </c>
      <c r="D58">
        <v>2725.4</v>
      </c>
      <c r="E58">
        <v>2776.2</v>
      </c>
      <c r="F58">
        <v>0</v>
      </c>
      <c r="G58">
        <v>0</v>
      </c>
    </row>
    <row r="59" spans="1:7" ht="15" x14ac:dyDescent="0.25">
      <c r="A59" s="285" t="s">
        <v>257</v>
      </c>
      <c r="B59">
        <v>0</v>
      </c>
      <c r="C59">
        <v>0</v>
      </c>
      <c r="D59">
        <v>0.3</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0.1</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1202.4000000000001</v>
      </c>
      <c r="C66">
        <v>1069.9000000000001</v>
      </c>
      <c r="D66">
        <v>4624.3999999999996</v>
      </c>
      <c r="E66">
        <v>4391.7</v>
      </c>
      <c r="F66">
        <v>345</v>
      </c>
      <c r="G66">
        <v>0</v>
      </c>
    </row>
    <row r="67" spans="1:7" ht="15" x14ac:dyDescent="0.25">
      <c r="A67" s="285" t="s">
        <v>109</v>
      </c>
      <c r="B67">
        <v>3.5</v>
      </c>
      <c r="C67">
        <v>0</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77</v>
      </c>
      <c r="C69">
        <v>50.8</v>
      </c>
      <c r="D69">
        <v>205.9</v>
      </c>
      <c r="E69">
        <v>210.7</v>
      </c>
      <c r="F69">
        <v>29</v>
      </c>
      <c r="G69">
        <v>0</v>
      </c>
    </row>
    <row r="70" spans="1:7" ht="15" x14ac:dyDescent="0.25">
      <c r="A70" s="285" t="s">
        <v>112</v>
      </c>
      <c r="B70">
        <v>57.5</v>
      </c>
      <c r="C70">
        <v>34.700000000000003</v>
      </c>
      <c r="D70">
        <v>109.3</v>
      </c>
      <c r="E70">
        <v>56</v>
      </c>
      <c r="F70">
        <v>3.5</v>
      </c>
      <c r="G70">
        <v>0</v>
      </c>
    </row>
    <row r="71" spans="1:7" ht="15" x14ac:dyDescent="0.25">
      <c r="A71" s="285" t="s">
        <v>259</v>
      </c>
      <c r="B71">
        <v>0</v>
      </c>
      <c r="C71">
        <v>0</v>
      </c>
      <c r="D71">
        <v>9.8000000000000007</v>
      </c>
      <c r="E71">
        <v>7.6</v>
      </c>
      <c r="F71">
        <v>0</v>
      </c>
      <c r="G71">
        <v>0</v>
      </c>
    </row>
    <row r="72" spans="1:7" ht="15" x14ac:dyDescent="0.25">
      <c r="A72" s="285" t="s">
        <v>113</v>
      </c>
      <c r="B72">
        <v>40.9</v>
      </c>
      <c r="C72">
        <v>38.1</v>
      </c>
      <c r="D72">
        <v>327.3</v>
      </c>
      <c r="E72">
        <v>456.3</v>
      </c>
      <c r="F72">
        <v>0</v>
      </c>
      <c r="G72">
        <v>0</v>
      </c>
    </row>
    <row r="73" spans="1:7" ht="15" x14ac:dyDescent="0.25">
      <c r="A73" s="285" t="s">
        <v>114</v>
      </c>
      <c r="B73">
        <v>4</v>
      </c>
      <c r="C73">
        <v>4</v>
      </c>
      <c r="D73">
        <v>15.4</v>
      </c>
      <c r="E73">
        <v>0</v>
      </c>
      <c r="F73">
        <v>0</v>
      </c>
      <c r="G73">
        <v>0</v>
      </c>
    </row>
    <row r="74" spans="1:7" ht="15" x14ac:dyDescent="0.25">
      <c r="A74" s="285" t="s">
        <v>115</v>
      </c>
      <c r="B74">
        <v>8.1999999999999993</v>
      </c>
      <c r="C74">
        <v>3.1</v>
      </c>
      <c r="D74">
        <v>15.6</v>
      </c>
      <c r="E74">
        <v>15.2</v>
      </c>
      <c r="F74">
        <v>0</v>
      </c>
      <c r="G74">
        <v>0</v>
      </c>
    </row>
    <row r="75" spans="1:7" ht="15" x14ac:dyDescent="0.25">
      <c r="A75" s="285" t="s">
        <v>382</v>
      </c>
      <c r="B75">
        <v>0</v>
      </c>
      <c r="C75">
        <v>0</v>
      </c>
      <c r="D75">
        <v>0</v>
      </c>
      <c r="E75">
        <v>3</v>
      </c>
      <c r="F75">
        <v>0</v>
      </c>
      <c r="G75">
        <v>0</v>
      </c>
    </row>
    <row r="76" spans="1:7" ht="15" x14ac:dyDescent="0.25">
      <c r="A76" s="285" t="s">
        <v>116</v>
      </c>
      <c r="B76">
        <v>3.2</v>
      </c>
      <c r="C76">
        <v>4.0999999999999996</v>
      </c>
      <c r="D76">
        <v>5.5</v>
      </c>
      <c r="E76">
        <v>6.6</v>
      </c>
      <c r="F76">
        <v>0</v>
      </c>
      <c r="G76">
        <v>0</v>
      </c>
    </row>
    <row r="77" spans="1:7" ht="15" x14ac:dyDescent="0.25">
      <c r="A77" s="285" t="s">
        <v>117</v>
      </c>
      <c r="B77">
        <v>976</v>
      </c>
      <c r="C77">
        <v>918.6</v>
      </c>
      <c r="D77">
        <v>3678.3</v>
      </c>
      <c r="E77">
        <v>3345.2</v>
      </c>
      <c r="F77">
        <v>312.5</v>
      </c>
      <c r="G77">
        <v>0</v>
      </c>
    </row>
    <row r="78" spans="1:7" ht="15" x14ac:dyDescent="0.25">
      <c r="A78" s="285" t="s">
        <v>331</v>
      </c>
      <c r="B78">
        <v>0.5</v>
      </c>
      <c r="C78">
        <v>0.5</v>
      </c>
      <c r="D78">
        <v>0</v>
      </c>
      <c r="E78">
        <v>6.2</v>
      </c>
      <c r="F78">
        <v>0</v>
      </c>
      <c r="G78">
        <v>0</v>
      </c>
    </row>
    <row r="79" spans="1:7" ht="15" x14ac:dyDescent="0.25">
      <c r="A79" s="285" t="s">
        <v>118</v>
      </c>
      <c r="B79">
        <v>11.7</v>
      </c>
      <c r="C79">
        <v>16.100000000000001</v>
      </c>
      <c r="D79">
        <v>23</v>
      </c>
      <c r="E79">
        <v>29.3</v>
      </c>
      <c r="F79">
        <v>0</v>
      </c>
      <c r="G79">
        <v>0</v>
      </c>
    </row>
    <row r="80" spans="1:7" ht="15" x14ac:dyDescent="0.25">
      <c r="A80" s="285" t="s">
        <v>119</v>
      </c>
      <c r="B80">
        <v>0</v>
      </c>
      <c r="C80">
        <v>0</v>
      </c>
      <c r="D80">
        <v>163.30000000000001</v>
      </c>
      <c r="E80">
        <v>220.4</v>
      </c>
      <c r="F80">
        <v>0</v>
      </c>
      <c r="G80">
        <v>0</v>
      </c>
    </row>
    <row r="81" spans="1:7" ht="15" x14ac:dyDescent="0.25">
      <c r="A81" s="285" t="s">
        <v>120</v>
      </c>
      <c r="B81">
        <v>0</v>
      </c>
      <c r="C81">
        <v>0</v>
      </c>
      <c r="D81">
        <v>0</v>
      </c>
      <c r="E81" t="s">
        <v>84</v>
      </c>
      <c r="F81">
        <v>0</v>
      </c>
      <c r="G81">
        <v>0</v>
      </c>
    </row>
    <row r="82" spans="1:7" ht="15" x14ac:dyDescent="0.25">
      <c r="A82" s="285" t="s">
        <v>121</v>
      </c>
      <c r="B82">
        <v>20</v>
      </c>
      <c r="C82">
        <v>0</v>
      </c>
      <c r="D82">
        <v>24.3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2986.6</v>
      </c>
      <c r="C84">
        <v>4152.3</v>
      </c>
      <c r="D84">
        <v>56949.7</v>
      </c>
      <c r="E84">
        <v>34890.400000000001</v>
      </c>
      <c r="F84">
        <v>4413</v>
      </c>
      <c r="G84">
        <v>0</v>
      </c>
    </row>
    <row r="85" spans="1:7" ht="15" x14ac:dyDescent="0.25">
      <c r="A85" s="285" t="s">
        <v>123</v>
      </c>
      <c r="B85">
        <v>1526.9</v>
      </c>
      <c r="C85">
        <v>2254.4</v>
      </c>
      <c r="D85">
        <v>0</v>
      </c>
      <c r="E85" t="s">
        <v>84</v>
      </c>
      <c r="F85">
        <v>2609</v>
      </c>
      <c r="G85">
        <v>0</v>
      </c>
    </row>
    <row r="86" spans="1:7" ht="15" x14ac:dyDescent="0.25">
      <c r="A86" s="285" t="s">
        <v>62</v>
      </c>
      <c r="B86" t="s">
        <v>63</v>
      </c>
      <c r="C86" t="s">
        <v>64</v>
      </c>
      <c r="D86" t="s">
        <v>63</v>
      </c>
      <c r="E86" t="s">
        <v>63</v>
      </c>
      <c r="F86" t="s">
        <v>63</v>
      </c>
      <c r="G86" t="s">
        <v>65</v>
      </c>
    </row>
    <row r="87" spans="1:7" ht="15" x14ac:dyDescent="0.25">
      <c r="A87" s="285" t="s">
        <v>124</v>
      </c>
      <c r="B87">
        <v>4513.6000000000004</v>
      </c>
      <c r="C87">
        <v>6406.7</v>
      </c>
      <c r="D87">
        <v>56949.7</v>
      </c>
      <c r="E87">
        <v>34890.400000000001</v>
      </c>
      <c r="F87">
        <v>7022</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E85C5-55F3-4CD3-8B8A-8C9D9DAA09F3}">
  <dimension ref="A1:G90"/>
  <sheetViews>
    <sheetView workbookViewId="0">
      <selection activeCell="B7" sqref="B7"/>
    </sheetView>
  </sheetViews>
  <sheetFormatPr defaultRowHeight="13.2" x14ac:dyDescent="0.25"/>
  <cols>
    <col min="1" max="1" width="23.5546875" customWidth="1"/>
    <col min="2" max="2" width="11.44140625" customWidth="1"/>
    <col min="3" max="3" width="13.44140625" customWidth="1"/>
    <col min="4" max="4" width="11.44140625" customWidth="1"/>
    <col min="5" max="5" width="11.33203125" customWidth="1"/>
    <col min="6" max="6" width="11.6640625" customWidth="1"/>
  </cols>
  <sheetData>
    <row r="1" spans="1:7" ht="15" x14ac:dyDescent="0.25">
      <c r="A1" s="285" t="s">
        <v>47</v>
      </c>
    </row>
    <row r="2" spans="1:7" ht="15" x14ac:dyDescent="0.25">
      <c r="A2" s="285" t="s">
        <v>48</v>
      </c>
    </row>
    <row r="3" spans="1:7" ht="15" x14ac:dyDescent="0.25">
      <c r="A3" s="285" t="s">
        <v>398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0</v>
      </c>
      <c r="C12">
        <v>4.5</v>
      </c>
      <c r="D12">
        <v>4267.5</v>
      </c>
      <c r="E12">
        <v>4000.8</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10</v>
      </c>
      <c r="F16">
        <v>0</v>
      </c>
      <c r="G16">
        <v>0</v>
      </c>
    </row>
    <row r="17" spans="1:7" ht="15" x14ac:dyDescent="0.25">
      <c r="A17" s="285" t="s">
        <v>255</v>
      </c>
      <c r="B17">
        <v>0</v>
      </c>
      <c r="C17">
        <v>4.5</v>
      </c>
      <c r="D17">
        <v>10.6</v>
      </c>
      <c r="E17">
        <v>4.5999999999999996</v>
      </c>
      <c r="F17">
        <v>0</v>
      </c>
      <c r="G17">
        <v>0</v>
      </c>
    </row>
    <row r="18" spans="1:7" ht="15" x14ac:dyDescent="0.25">
      <c r="A18" s="285" t="s">
        <v>70</v>
      </c>
      <c r="B18">
        <v>0</v>
      </c>
      <c r="C18">
        <v>0</v>
      </c>
      <c r="D18">
        <v>249.1</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t="s">
        <v>84</v>
      </c>
      <c r="D23">
        <v>103.9</v>
      </c>
      <c r="E23">
        <v>173.3</v>
      </c>
      <c r="F23">
        <v>0</v>
      </c>
      <c r="G23">
        <v>0</v>
      </c>
    </row>
    <row r="24" spans="1:7" ht="15" x14ac:dyDescent="0.25">
      <c r="A24" s="285" t="s">
        <v>66</v>
      </c>
    </row>
    <row r="25" spans="1:7" ht="15" x14ac:dyDescent="0.25">
      <c r="A25" s="285" t="s">
        <v>75</v>
      </c>
      <c r="B25">
        <v>0</v>
      </c>
      <c r="C25">
        <v>0</v>
      </c>
      <c r="D25">
        <v>23</v>
      </c>
      <c r="E25">
        <v>0</v>
      </c>
      <c r="F25">
        <v>0</v>
      </c>
      <c r="G25">
        <v>0</v>
      </c>
    </row>
    <row r="26" spans="1:7" ht="15" x14ac:dyDescent="0.25">
      <c r="A26" s="285" t="s">
        <v>77</v>
      </c>
      <c r="B26">
        <v>0</v>
      </c>
      <c r="C26">
        <v>0</v>
      </c>
      <c r="D26">
        <v>23</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519.79999999999995</v>
      </c>
      <c r="C31">
        <v>429.7</v>
      </c>
      <c r="D31">
        <v>1541.9</v>
      </c>
      <c r="E31">
        <v>1727.5</v>
      </c>
      <c r="F31">
        <v>73.7</v>
      </c>
      <c r="G31">
        <v>0</v>
      </c>
    </row>
    <row r="32" spans="1:7" ht="15" x14ac:dyDescent="0.25">
      <c r="A32" s="285" t="s">
        <v>66</v>
      </c>
    </row>
    <row r="33" spans="1:7" ht="15" x14ac:dyDescent="0.25">
      <c r="A33" s="285" t="s">
        <v>79</v>
      </c>
      <c r="B33">
        <v>57.5</v>
      </c>
      <c r="C33">
        <v>63.9</v>
      </c>
      <c r="D33">
        <v>1305.8</v>
      </c>
      <c r="E33">
        <v>1557.2</v>
      </c>
      <c r="F33">
        <v>198</v>
      </c>
      <c r="G33">
        <v>0</v>
      </c>
    </row>
    <row r="34" spans="1:7" ht="15" x14ac:dyDescent="0.25">
      <c r="A34" s="285" t="s">
        <v>66</v>
      </c>
    </row>
    <row r="35" spans="1:7" ht="15" x14ac:dyDescent="0.25">
      <c r="A35" s="285" t="s">
        <v>80</v>
      </c>
      <c r="B35">
        <v>721.1</v>
      </c>
      <c r="C35">
        <v>1170.8</v>
      </c>
      <c r="D35">
        <v>34983.1</v>
      </c>
      <c r="E35">
        <v>12644.3</v>
      </c>
      <c r="F35">
        <v>3062</v>
      </c>
      <c r="G35">
        <v>0</v>
      </c>
    </row>
    <row r="36" spans="1:7" ht="15" x14ac:dyDescent="0.25">
      <c r="A36" s="285" t="s">
        <v>66</v>
      </c>
    </row>
    <row r="37" spans="1:7" ht="15" x14ac:dyDescent="0.25">
      <c r="A37" s="285" t="s">
        <v>81</v>
      </c>
      <c r="B37">
        <v>543.29999999999995</v>
      </c>
      <c r="C37">
        <v>566.70000000000005</v>
      </c>
      <c r="D37">
        <v>6917</v>
      </c>
      <c r="E37">
        <v>7195.6</v>
      </c>
      <c r="F37">
        <v>350.3</v>
      </c>
      <c r="G37">
        <v>0</v>
      </c>
    </row>
    <row r="38" spans="1:7" ht="15" x14ac:dyDescent="0.25">
      <c r="A38" s="285" t="s">
        <v>83</v>
      </c>
      <c r="B38">
        <v>55.5</v>
      </c>
      <c r="C38">
        <v>55.5</v>
      </c>
      <c r="D38">
        <v>768.5</v>
      </c>
      <c r="E38">
        <v>1279.8</v>
      </c>
      <c r="F38">
        <v>110</v>
      </c>
      <c r="G38">
        <v>0</v>
      </c>
    </row>
    <row r="39" spans="1:7" ht="15" x14ac:dyDescent="0.25">
      <c r="A39" s="285" t="s">
        <v>85</v>
      </c>
      <c r="B39">
        <v>0</v>
      </c>
      <c r="C39">
        <v>2.9</v>
      </c>
      <c r="D39">
        <v>3</v>
      </c>
      <c r="E39">
        <v>6.9</v>
      </c>
      <c r="F39">
        <v>0</v>
      </c>
      <c r="G39">
        <v>0</v>
      </c>
    </row>
    <row r="40" spans="1:7" ht="15" x14ac:dyDescent="0.25">
      <c r="A40" s="285" t="s">
        <v>86</v>
      </c>
      <c r="B40">
        <v>0</v>
      </c>
      <c r="C40">
        <v>0.7</v>
      </c>
      <c r="D40">
        <v>0.5</v>
      </c>
      <c r="E40">
        <v>1</v>
      </c>
      <c r="F40">
        <v>0</v>
      </c>
      <c r="G40">
        <v>0</v>
      </c>
    </row>
    <row r="41" spans="1:7" ht="15" x14ac:dyDescent="0.25">
      <c r="A41" s="285" t="s">
        <v>87</v>
      </c>
      <c r="B41">
        <v>66.400000000000006</v>
      </c>
      <c r="C41">
        <v>2.6</v>
      </c>
      <c r="D41">
        <v>1.3</v>
      </c>
      <c r="E41">
        <v>0.5</v>
      </c>
      <c r="F41">
        <v>0</v>
      </c>
      <c r="G41">
        <v>0</v>
      </c>
    </row>
    <row r="42" spans="1:7" ht="15" x14ac:dyDescent="0.25">
      <c r="A42" s="285" t="s">
        <v>88</v>
      </c>
      <c r="B42">
        <v>261.5</v>
      </c>
      <c r="C42">
        <v>202.4</v>
      </c>
      <c r="D42">
        <v>1753</v>
      </c>
      <c r="E42">
        <v>1542.9</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31.6</v>
      </c>
      <c r="C45">
        <v>27.2</v>
      </c>
      <c r="D45">
        <v>586.20000000000005</v>
      </c>
      <c r="E45">
        <v>618</v>
      </c>
      <c r="F45">
        <v>0</v>
      </c>
      <c r="G45">
        <v>0</v>
      </c>
    </row>
    <row r="46" spans="1:7" ht="15" x14ac:dyDescent="0.25">
      <c r="A46" s="285" t="s">
        <v>92</v>
      </c>
      <c r="B46">
        <v>0</v>
      </c>
      <c r="C46">
        <v>0</v>
      </c>
      <c r="D46">
        <v>40.6</v>
      </c>
      <c r="E46">
        <v>29.7</v>
      </c>
      <c r="F46">
        <v>0</v>
      </c>
      <c r="G46">
        <v>0</v>
      </c>
    </row>
    <row r="47" spans="1:7" ht="15" x14ac:dyDescent="0.25">
      <c r="A47" s="285" t="s">
        <v>93</v>
      </c>
      <c r="B47">
        <v>33.799999999999997</v>
      </c>
      <c r="C47">
        <v>97.4</v>
      </c>
      <c r="D47">
        <v>393</v>
      </c>
      <c r="E47">
        <v>427.4</v>
      </c>
      <c r="F47">
        <v>0</v>
      </c>
      <c r="G47">
        <v>0</v>
      </c>
    </row>
    <row r="48" spans="1:7" ht="15" x14ac:dyDescent="0.25">
      <c r="A48" s="285" t="s">
        <v>94</v>
      </c>
      <c r="B48">
        <v>3</v>
      </c>
      <c r="C48">
        <v>4</v>
      </c>
      <c r="D48">
        <v>33.4</v>
      </c>
      <c r="E48">
        <v>95</v>
      </c>
      <c r="F48">
        <v>0</v>
      </c>
      <c r="G48">
        <v>0</v>
      </c>
    </row>
    <row r="49" spans="1:7" ht="15" x14ac:dyDescent="0.25">
      <c r="A49" s="285" t="s">
        <v>95</v>
      </c>
      <c r="B49">
        <v>0</v>
      </c>
      <c r="C49">
        <v>0</v>
      </c>
      <c r="D49">
        <v>887.3</v>
      </c>
      <c r="E49">
        <v>935.2</v>
      </c>
      <c r="F49">
        <v>240</v>
      </c>
      <c r="G49">
        <v>0</v>
      </c>
    </row>
    <row r="50" spans="1:7" ht="15" x14ac:dyDescent="0.25">
      <c r="A50" s="285" t="s">
        <v>96</v>
      </c>
      <c r="B50">
        <v>29.5</v>
      </c>
      <c r="C50">
        <v>15</v>
      </c>
      <c r="D50">
        <v>54.9</v>
      </c>
      <c r="E50">
        <v>92</v>
      </c>
      <c r="F50">
        <v>0</v>
      </c>
      <c r="G50">
        <v>0</v>
      </c>
    </row>
    <row r="51" spans="1:7" ht="15" x14ac:dyDescent="0.25">
      <c r="A51" s="285" t="s">
        <v>98</v>
      </c>
      <c r="B51">
        <v>0.1</v>
      </c>
      <c r="C51" t="s">
        <v>84</v>
      </c>
      <c r="D51">
        <v>256</v>
      </c>
      <c r="E51">
        <v>286.3</v>
      </c>
      <c r="F51">
        <v>0</v>
      </c>
      <c r="G51">
        <v>0</v>
      </c>
    </row>
    <row r="52" spans="1:7" ht="15" x14ac:dyDescent="0.25">
      <c r="A52" s="285" t="s">
        <v>99</v>
      </c>
      <c r="B52">
        <v>0.5</v>
      </c>
      <c r="C52">
        <v>0.1</v>
      </c>
      <c r="D52">
        <v>19.899999999999999</v>
      </c>
      <c r="E52">
        <v>3.4</v>
      </c>
      <c r="F52">
        <v>0</v>
      </c>
      <c r="G52">
        <v>0</v>
      </c>
    </row>
    <row r="53" spans="1:7" ht="15" x14ac:dyDescent="0.25">
      <c r="A53" s="285" t="s">
        <v>100</v>
      </c>
      <c r="B53">
        <v>23.4</v>
      </c>
      <c r="C53">
        <v>89.7</v>
      </c>
      <c r="D53">
        <v>1183.0999999999999</v>
      </c>
      <c r="E53">
        <v>1065.0999999999999</v>
      </c>
      <c r="F53">
        <v>0.3</v>
      </c>
      <c r="G53">
        <v>0</v>
      </c>
    </row>
    <row r="54" spans="1:7" ht="15" x14ac:dyDescent="0.25">
      <c r="A54" s="285" t="s">
        <v>101</v>
      </c>
      <c r="B54">
        <v>37.9</v>
      </c>
      <c r="C54">
        <v>69.2</v>
      </c>
      <c r="D54">
        <v>890.9</v>
      </c>
      <c r="E54">
        <v>707.1</v>
      </c>
      <c r="F54">
        <v>0</v>
      </c>
      <c r="G54">
        <v>0</v>
      </c>
    </row>
    <row r="55" spans="1:7" ht="15" x14ac:dyDescent="0.25">
      <c r="A55" s="285" t="s">
        <v>66</v>
      </c>
    </row>
    <row r="56" spans="1:7" ht="15" x14ac:dyDescent="0.25">
      <c r="A56" s="285" t="s">
        <v>102</v>
      </c>
      <c r="B56">
        <v>0.1</v>
      </c>
      <c r="C56">
        <v>268.39999999999998</v>
      </c>
      <c r="D56">
        <v>3072.7</v>
      </c>
      <c r="E56">
        <v>2981.8</v>
      </c>
      <c r="F56">
        <v>0</v>
      </c>
      <c r="G56">
        <v>0</v>
      </c>
    </row>
    <row r="57" spans="1:7" ht="15" x14ac:dyDescent="0.25">
      <c r="A57" s="285" t="s">
        <v>103</v>
      </c>
      <c r="B57">
        <v>0</v>
      </c>
      <c r="C57">
        <v>45</v>
      </c>
      <c r="D57">
        <v>108</v>
      </c>
      <c r="E57">
        <v>63</v>
      </c>
      <c r="F57">
        <v>0</v>
      </c>
      <c r="G57">
        <v>0</v>
      </c>
    </row>
    <row r="58" spans="1:7" ht="15" x14ac:dyDescent="0.25">
      <c r="A58" s="285" t="s">
        <v>104</v>
      </c>
      <c r="B58">
        <v>0</v>
      </c>
      <c r="C58">
        <v>223</v>
      </c>
      <c r="D58">
        <v>2670.4</v>
      </c>
      <c r="E58">
        <v>2638.9</v>
      </c>
      <c r="F58">
        <v>0</v>
      </c>
      <c r="G58">
        <v>0</v>
      </c>
    </row>
    <row r="59" spans="1:7" ht="15" x14ac:dyDescent="0.25">
      <c r="A59" s="285" t="s">
        <v>257</v>
      </c>
      <c r="B59">
        <v>0</v>
      </c>
      <c r="C59">
        <v>0</v>
      </c>
      <c r="D59">
        <v>0.3</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0.1</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1294.9000000000001</v>
      </c>
      <c r="C66">
        <v>1121</v>
      </c>
      <c r="D66">
        <v>4503.1000000000004</v>
      </c>
      <c r="E66">
        <v>4283.2</v>
      </c>
      <c r="F66">
        <v>297.5</v>
      </c>
      <c r="G66">
        <v>0</v>
      </c>
    </row>
    <row r="67" spans="1:7" ht="15" x14ac:dyDescent="0.25">
      <c r="A67" s="285" t="s">
        <v>109</v>
      </c>
      <c r="B67">
        <v>3.5</v>
      </c>
      <c r="C67">
        <v>0</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77</v>
      </c>
      <c r="C69">
        <v>65.8</v>
      </c>
      <c r="D69">
        <v>205.9</v>
      </c>
      <c r="E69">
        <v>195.2</v>
      </c>
      <c r="F69">
        <v>29</v>
      </c>
      <c r="G69">
        <v>0</v>
      </c>
    </row>
    <row r="70" spans="1:7" ht="15" x14ac:dyDescent="0.25">
      <c r="A70" s="285" t="s">
        <v>112</v>
      </c>
      <c r="B70">
        <v>45.5</v>
      </c>
      <c r="C70">
        <v>14.3</v>
      </c>
      <c r="D70">
        <v>109</v>
      </c>
      <c r="E70">
        <v>47.5</v>
      </c>
      <c r="F70">
        <v>3.5</v>
      </c>
      <c r="G70">
        <v>0</v>
      </c>
    </row>
    <row r="71" spans="1:7" ht="15" x14ac:dyDescent="0.25">
      <c r="A71" s="285" t="s">
        <v>259</v>
      </c>
      <c r="B71">
        <v>0</v>
      </c>
      <c r="C71">
        <v>0</v>
      </c>
      <c r="D71">
        <v>9.8000000000000007</v>
      </c>
      <c r="E71">
        <v>7.6</v>
      </c>
      <c r="F71">
        <v>0</v>
      </c>
      <c r="G71">
        <v>0</v>
      </c>
    </row>
    <row r="72" spans="1:7" ht="15" x14ac:dyDescent="0.25">
      <c r="A72" s="285" t="s">
        <v>113</v>
      </c>
      <c r="B72">
        <v>40.9</v>
      </c>
      <c r="C72">
        <v>57.7</v>
      </c>
      <c r="D72">
        <v>315.7</v>
      </c>
      <c r="E72">
        <v>432.9</v>
      </c>
      <c r="F72">
        <v>0</v>
      </c>
      <c r="G72">
        <v>0</v>
      </c>
    </row>
    <row r="73" spans="1:7" ht="15" x14ac:dyDescent="0.25">
      <c r="A73" s="285" t="s">
        <v>114</v>
      </c>
      <c r="B73">
        <v>4</v>
      </c>
      <c r="C73">
        <v>4</v>
      </c>
      <c r="D73">
        <v>15.4</v>
      </c>
      <c r="E73">
        <v>0</v>
      </c>
      <c r="F73">
        <v>0</v>
      </c>
      <c r="G73">
        <v>0</v>
      </c>
    </row>
    <row r="74" spans="1:7" ht="15" x14ac:dyDescent="0.25">
      <c r="A74" s="285" t="s">
        <v>115</v>
      </c>
      <c r="B74">
        <v>8.1999999999999993</v>
      </c>
      <c r="C74">
        <v>3.1</v>
      </c>
      <c r="D74">
        <v>15.6</v>
      </c>
      <c r="E74">
        <v>15.2</v>
      </c>
      <c r="F74">
        <v>0</v>
      </c>
      <c r="G74">
        <v>0</v>
      </c>
    </row>
    <row r="75" spans="1:7" ht="15" x14ac:dyDescent="0.25">
      <c r="A75" s="285" t="s">
        <v>382</v>
      </c>
      <c r="B75">
        <v>0</v>
      </c>
      <c r="C75">
        <v>0</v>
      </c>
      <c r="D75">
        <v>0</v>
      </c>
      <c r="E75">
        <v>3</v>
      </c>
      <c r="F75">
        <v>0</v>
      </c>
      <c r="G75">
        <v>0</v>
      </c>
    </row>
    <row r="76" spans="1:7" ht="15" x14ac:dyDescent="0.25">
      <c r="A76" s="285" t="s">
        <v>116</v>
      </c>
      <c r="B76">
        <v>3.2</v>
      </c>
      <c r="C76">
        <v>4.0999999999999996</v>
      </c>
      <c r="D76">
        <v>5.5</v>
      </c>
      <c r="E76">
        <v>6.6</v>
      </c>
      <c r="F76">
        <v>0</v>
      </c>
      <c r="G76">
        <v>0</v>
      </c>
    </row>
    <row r="77" spans="1:7" ht="15" x14ac:dyDescent="0.25">
      <c r="A77" s="285" t="s">
        <v>117</v>
      </c>
      <c r="B77">
        <v>1074.9000000000001</v>
      </c>
      <c r="C77">
        <v>955.4</v>
      </c>
      <c r="D77">
        <v>3574.9</v>
      </c>
      <c r="E77">
        <v>3283.8</v>
      </c>
      <c r="F77">
        <v>265</v>
      </c>
      <c r="G77">
        <v>0</v>
      </c>
    </row>
    <row r="78" spans="1:7" ht="15" x14ac:dyDescent="0.25">
      <c r="A78" s="285" t="s">
        <v>331</v>
      </c>
      <c r="B78">
        <v>0.5</v>
      </c>
      <c r="C78">
        <v>0.5</v>
      </c>
      <c r="D78">
        <v>0</v>
      </c>
      <c r="E78">
        <v>6.2</v>
      </c>
      <c r="F78">
        <v>0</v>
      </c>
      <c r="G78">
        <v>0</v>
      </c>
    </row>
    <row r="79" spans="1:7" ht="15" x14ac:dyDescent="0.25">
      <c r="A79" s="285" t="s">
        <v>118</v>
      </c>
      <c r="B79">
        <v>11.7</v>
      </c>
      <c r="C79">
        <v>16.100000000000001</v>
      </c>
      <c r="D79">
        <v>23</v>
      </c>
      <c r="E79">
        <v>29.3</v>
      </c>
      <c r="F79">
        <v>0</v>
      </c>
      <c r="G79">
        <v>0</v>
      </c>
    </row>
    <row r="80" spans="1:7" ht="15" x14ac:dyDescent="0.25">
      <c r="A80" s="285" t="s">
        <v>119</v>
      </c>
      <c r="B80">
        <v>0</v>
      </c>
      <c r="C80">
        <v>0</v>
      </c>
      <c r="D80">
        <v>163.30000000000001</v>
      </c>
      <c r="E80">
        <v>220.4</v>
      </c>
      <c r="F80">
        <v>0</v>
      </c>
      <c r="G80">
        <v>0</v>
      </c>
    </row>
    <row r="81" spans="1:7" ht="15" x14ac:dyDescent="0.25">
      <c r="A81" s="285" t="s">
        <v>120</v>
      </c>
      <c r="B81">
        <v>0</v>
      </c>
      <c r="C81">
        <v>0</v>
      </c>
      <c r="D81">
        <v>0</v>
      </c>
      <c r="E81" t="s">
        <v>84</v>
      </c>
      <c r="F81">
        <v>0</v>
      </c>
      <c r="G81">
        <v>0</v>
      </c>
    </row>
    <row r="82" spans="1:7" ht="15" x14ac:dyDescent="0.25">
      <c r="A82" s="285" t="s">
        <v>121</v>
      </c>
      <c r="B82">
        <v>25.5</v>
      </c>
      <c r="C82">
        <v>0</v>
      </c>
      <c r="D82">
        <v>18.3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3136.7</v>
      </c>
      <c r="C84">
        <v>3625</v>
      </c>
      <c r="D84">
        <v>56614.1</v>
      </c>
      <c r="E84">
        <v>34390.400000000001</v>
      </c>
      <c r="F84">
        <v>4364.5</v>
      </c>
      <c r="G84">
        <v>0</v>
      </c>
    </row>
    <row r="85" spans="1:7" ht="15" x14ac:dyDescent="0.25">
      <c r="A85" s="285" t="s">
        <v>123</v>
      </c>
      <c r="B85">
        <v>1628.2</v>
      </c>
      <c r="C85">
        <v>2076.8000000000002</v>
      </c>
      <c r="D85">
        <v>0</v>
      </c>
      <c r="E85" t="s">
        <v>84</v>
      </c>
      <c r="F85">
        <v>2561.5</v>
      </c>
      <c r="G85">
        <v>0</v>
      </c>
    </row>
    <row r="86" spans="1:7" ht="15" x14ac:dyDescent="0.25">
      <c r="A86" s="285" t="s">
        <v>62</v>
      </c>
      <c r="B86" t="s">
        <v>63</v>
      </c>
      <c r="C86" t="s">
        <v>64</v>
      </c>
      <c r="D86" t="s">
        <v>63</v>
      </c>
      <c r="E86" t="s">
        <v>63</v>
      </c>
      <c r="F86" t="s">
        <v>63</v>
      </c>
      <c r="G86" t="s">
        <v>65</v>
      </c>
    </row>
    <row r="87" spans="1:7" ht="15" x14ac:dyDescent="0.25">
      <c r="A87" s="285" t="s">
        <v>124</v>
      </c>
      <c r="B87">
        <v>4765</v>
      </c>
      <c r="C87">
        <v>5701.8</v>
      </c>
      <c r="D87">
        <v>56614.1</v>
      </c>
      <c r="E87">
        <v>34390.400000000001</v>
      </c>
      <c r="F87">
        <v>6926</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A1FB-9CEE-4ECE-8DAD-BA0498C21C4D}">
  <dimension ref="A1:G90"/>
  <sheetViews>
    <sheetView topLeftCell="A10" workbookViewId="0">
      <selection activeCell="E28" sqref="E28:E31"/>
    </sheetView>
  </sheetViews>
  <sheetFormatPr defaultRowHeight="13.2" x14ac:dyDescent="0.25"/>
  <cols>
    <col min="1" max="1" width="18.5546875" customWidth="1"/>
  </cols>
  <sheetData>
    <row r="1" spans="1:7" ht="15" x14ac:dyDescent="0.25">
      <c r="A1" s="285" t="s">
        <v>47</v>
      </c>
    </row>
    <row r="2" spans="1:7" ht="15" x14ac:dyDescent="0.25">
      <c r="A2" s="285" t="s">
        <v>48</v>
      </c>
    </row>
    <row r="3" spans="1:7" ht="15" x14ac:dyDescent="0.25">
      <c r="A3" s="285" t="s">
        <v>399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4256.8999999999996</v>
      </c>
      <c r="E12">
        <v>3990.8</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4.5999999999999996</v>
      </c>
      <c r="F17">
        <v>0</v>
      </c>
      <c r="G17">
        <v>0</v>
      </c>
    </row>
    <row r="18" spans="1:7" ht="15" x14ac:dyDescent="0.25">
      <c r="A18" s="285" t="s">
        <v>70</v>
      </c>
      <c r="B18">
        <v>0</v>
      </c>
      <c r="C18">
        <v>0</v>
      </c>
      <c r="D18">
        <v>249.1</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v>
      </c>
      <c r="C25">
        <v>0</v>
      </c>
      <c r="D25">
        <v>0.5</v>
      </c>
      <c r="E25">
        <v>0</v>
      </c>
      <c r="F25">
        <v>0</v>
      </c>
      <c r="G25">
        <v>0</v>
      </c>
    </row>
    <row r="26" spans="1:7" ht="15" x14ac:dyDescent="0.25">
      <c r="A26" s="285" t="s">
        <v>77</v>
      </c>
      <c r="B26">
        <v>25</v>
      </c>
      <c r="C26">
        <v>0</v>
      </c>
      <c r="D26">
        <v>0.5</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542.70000000000005</v>
      </c>
      <c r="C31">
        <v>424.1</v>
      </c>
      <c r="D31">
        <v>1505.8</v>
      </c>
      <c r="E31">
        <v>1713</v>
      </c>
      <c r="F31">
        <v>69.2</v>
      </c>
      <c r="G31">
        <v>0</v>
      </c>
    </row>
    <row r="32" spans="1:7" ht="15" x14ac:dyDescent="0.25">
      <c r="A32" s="285" t="s">
        <v>66</v>
      </c>
    </row>
    <row r="33" spans="1:7" ht="15" x14ac:dyDescent="0.25">
      <c r="A33" s="285" t="s">
        <v>79</v>
      </c>
      <c r="B33">
        <v>67.400000000000006</v>
      </c>
      <c r="C33">
        <v>66</v>
      </c>
      <c r="D33">
        <v>1296.8</v>
      </c>
      <c r="E33">
        <v>1550.9</v>
      </c>
      <c r="F33">
        <v>198</v>
      </c>
      <c r="G33">
        <v>0</v>
      </c>
    </row>
    <row r="34" spans="1:7" ht="15" x14ac:dyDescent="0.25">
      <c r="A34" s="285" t="s">
        <v>66</v>
      </c>
    </row>
    <row r="35" spans="1:7" ht="15" x14ac:dyDescent="0.25">
      <c r="A35" s="285" t="s">
        <v>80</v>
      </c>
      <c r="B35">
        <v>728.8</v>
      </c>
      <c r="C35">
        <v>969.3</v>
      </c>
      <c r="D35">
        <v>34972.699999999997</v>
      </c>
      <c r="E35">
        <v>12570.9</v>
      </c>
      <c r="F35">
        <v>3062</v>
      </c>
      <c r="G35">
        <v>0</v>
      </c>
    </row>
    <row r="36" spans="1:7" ht="15" x14ac:dyDescent="0.25">
      <c r="A36" s="285" t="s">
        <v>66</v>
      </c>
    </row>
    <row r="37" spans="1:7" ht="15" x14ac:dyDescent="0.25">
      <c r="A37" s="285" t="s">
        <v>81</v>
      </c>
      <c r="B37">
        <v>569.29999999999995</v>
      </c>
      <c r="C37">
        <v>597.29999999999995</v>
      </c>
      <c r="D37">
        <v>6825</v>
      </c>
      <c r="E37">
        <v>7075.9</v>
      </c>
      <c r="F37">
        <v>350.3</v>
      </c>
      <c r="G37">
        <v>0</v>
      </c>
    </row>
    <row r="38" spans="1:7" ht="15" x14ac:dyDescent="0.25">
      <c r="A38" s="285" t="s">
        <v>83</v>
      </c>
      <c r="B38">
        <v>55.5</v>
      </c>
      <c r="C38">
        <v>55.5</v>
      </c>
      <c r="D38">
        <v>768.5</v>
      </c>
      <c r="E38">
        <v>1279.8</v>
      </c>
      <c r="F38">
        <v>110</v>
      </c>
      <c r="G38">
        <v>0</v>
      </c>
    </row>
    <row r="39" spans="1:7" ht="15" x14ac:dyDescent="0.25">
      <c r="A39" s="285" t="s">
        <v>85</v>
      </c>
      <c r="B39">
        <v>0</v>
      </c>
      <c r="C39">
        <v>3.2</v>
      </c>
      <c r="D39">
        <v>3</v>
      </c>
      <c r="E39">
        <v>6.6</v>
      </c>
      <c r="F39">
        <v>0</v>
      </c>
      <c r="G39">
        <v>0</v>
      </c>
    </row>
    <row r="40" spans="1:7" ht="15" x14ac:dyDescent="0.25">
      <c r="A40" s="285" t="s">
        <v>86</v>
      </c>
      <c r="B40">
        <v>0</v>
      </c>
      <c r="C40">
        <v>0.7</v>
      </c>
      <c r="D40">
        <v>0.5</v>
      </c>
      <c r="E40">
        <v>1</v>
      </c>
      <c r="F40">
        <v>0</v>
      </c>
      <c r="G40">
        <v>0</v>
      </c>
    </row>
    <row r="41" spans="1:7" ht="15" x14ac:dyDescent="0.25">
      <c r="A41" s="285" t="s">
        <v>87</v>
      </c>
      <c r="B41">
        <v>66.400000000000006</v>
      </c>
      <c r="C41">
        <v>2.6</v>
      </c>
      <c r="D41">
        <v>1.3</v>
      </c>
      <c r="E41">
        <v>0.4</v>
      </c>
      <c r="F41">
        <v>0</v>
      </c>
      <c r="G41">
        <v>0</v>
      </c>
    </row>
    <row r="42" spans="1:7" ht="15" x14ac:dyDescent="0.25">
      <c r="A42" s="285" t="s">
        <v>88</v>
      </c>
      <c r="B42">
        <v>272.8</v>
      </c>
      <c r="C42">
        <v>214.7</v>
      </c>
      <c r="D42">
        <v>1681.4</v>
      </c>
      <c r="E42">
        <v>1485.1</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32</v>
      </c>
      <c r="C45">
        <v>27.8</v>
      </c>
      <c r="D45">
        <v>584.9</v>
      </c>
      <c r="E45">
        <v>579.29999999999995</v>
      </c>
      <c r="F45">
        <v>0</v>
      </c>
      <c r="G45">
        <v>0</v>
      </c>
    </row>
    <row r="46" spans="1:7" ht="15" x14ac:dyDescent="0.25">
      <c r="A46" s="285" t="s">
        <v>92</v>
      </c>
      <c r="B46">
        <v>0</v>
      </c>
      <c r="C46">
        <v>0</v>
      </c>
      <c r="D46">
        <v>40.6</v>
      </c>
      <c r="E46">
        <v>29.7</v>
      </c>
      <c r="F46">
        <v>0</v>
      </c>
      <c r="G46">
        <v>0</v>
      </c>
    </row>
    <row r="47" spans="1:7" ht="15" x14ac:dyDescent="0.25">
      <c r="A47" s="285" t="s">
        <v>93</v>
      </c>
      <c r="B47">
        <v>43.6</v>
      </c>
      <c r="C47">
        <v>100.5</v>
      </c>
      <c r="D47">
        <v>383.4</v>
      </c>
      <c r="E47">
        <v>421.2</v>
      </c>
      <c r="F47">
        <v>0</v>
      </c>
      <c r="G47">
        <v>0</v>
      </c>
    </row>
    <row r="48" spans="1:7" ht="15" x14ac:dyDescent="0.25">
      <c r="A48" s="285" t="s">
        <v>94</v>
      </c>
      <c r="B48">
        <v>3</v>
      </c>
      <c r="C48">
        <v>4</v>
      </c>
      <c r="D48">
        <v>33.4</v>
      </c>
      <c r="E48">
        <v>95</v>
      </c>
      <c r="F48">
        <v>0</v>
      </c>
      <c r="G48">
        <v>0</v>
      </c>
    </row>
    <row r="49" spans="1:7" ht="15" x14ac:dyDescent="0.25">
      <c r="A49" s="285" t="s">
        <v>95</v>
      </c>
      <c r="B49">
        <v>0</v>
      </c>
      <c r="C49">
        <v>0</v>
      </c>
      <c r="D49">
        <v>887.3</v>
      </c>
      <c r="E49">
        <v>935.2</v>
      </c>
      <c r="F49">
        <v>240</v>
      </c>
      <c r="G49">
        <v>0</v>
      </c>
    </row>
    <row r="50" spans="1:7" ht="15" x14ac:dyDescent="0.25">
      <c r="A50" s="285" t="s">
        <v>96</v>
      </c>
      <c r="B50">
        <v>29.8</v>
      </c>
      <c r="C50">
        <v>16.100000000000001</v>
      </c>
      <c r="D50">
        <v>53.5</v>
      </c>
      <c r="E50">
        <v>90.9</v>
      </c>
      <c r="F50">
        <v>0</v>
      </c>
      <c r="G50">
        <v>0</v>
      </c>
    </row>
    <row r="51" spans="1:7" ht="15" x14ac:dyDescent="0.25">
      <c r="A51" s="285" t="s">
        <v>98</v>
      </c>
      <c r="B51">
        <v>0.1</v>
      </c>
      <c r="C51" t="s">
        <v>84</v>
      </c>
      <c r="D51">
        <v>256</v>
      </c>
      <c r="E51">
        <v>286.3</v>
      </c>
      <c r="F51">
        <v>0</v>
      </c>
      <c r="G51">
        <v>0</v>
      </c>
    </row>
    <row r="52" spans="1:7" ht="15" x14ac:dyDescent="0.25">
      <c r="A52" s="285" t="s">
        <v>99</v>
      </c>
      <c r="B52">
        <v>0.5</v>
      </c>
      <c r="C52">
        <v>0.1</v>
      </c>
      <c r="D52">
        <v>19.899999999999999</v>
      </c>
      <c r="E52">
        <v>3.4</v>
      </c>
      <c r="F52">
        <v>0</v>
      </c>
      <c r="G52">
        <v>0</v>
      </c>
    </row>
    <row r="53" spans="1:7" ht="15" x14ac:dyDescent="0.25">
      <c r="A53" s="285" t="s">
        <v>100</v>
      </c>
      <c r="B53">
        <v>27.1</v>
      </c>
      <c r="C53">
        <v>97.8</v>
      </c>
      <c r="D53">
        <v>1178.5</v>
      </c>
      <c r="E53">
        <v>1057</v>
      </c>
      <c r="F53">
        <v>0.3</v>
      </c>
      <c r="G53">
        <v>0</v>
      </c>
    </row>
    <row r="54" spans="1:7" ht="15" x14ac:dyDescent="0.25">
      <c r="A54" s="285" t="s">
        <v>101</v>
      </c>
      <c r="B54">
        <v>38.5</v>
      </c>
      <c r="C54">
        <v>74.3</v>
      </c>
      <c r="D54">
        <v>887.5</v>
      </c>
      <c r="E54">
        <v>699.7</v>
      </c>
      <c r="F54">
        <v>0</v>
      </c>
      <c r="G54">
        <v>0</v>
      </c>
    </row>
    <row r="55" spans="1:7" ht="15" x14ac:dyDescent="0.25">
      <c r="A55" s="285" t="s">
        <v>66</v>
      </c>
    </row>
    <row r="56" spans="1:7" ht="15" x14ac:dyDescent="0.25">
      <c r="A56" s="285" t="s">
        <v>102</v>
      </c>
      <c r="B56">
        <v>0.4</v>
      </c>
      <c r="C56">
        <v>213.4</v>
      </c>
      <c r="D56">
        <v>3072.4</v>
      </c>
      <c r="E56">
        <v>2925.2</v>
      </c>
      <c r="F56">
        <v>0</v>
      </c>
      <c r="G56">
        <v>0</v>
      </c>
    </row>
    <row r="57" spans="1:7" ht="15" x14ac:dyDescent="0.25">
      <c r="A57" s="285" t="s">
        <v>103</v>
      </c>
      <c r="B57">
        <v>0</v>
      </c>
      <c r="C57">
        <v>45</v>
      </c>
      <c r="D57">
        <v>108</v>
      </c>
      <c r="E57">
        <v>63</v>
      </c>
      <c r="F57">
        <v>0</v>
      </c>
      <c r="G57">
        <v>0</v>
      </c>
    </row>
    <row r="58" spans="1:7" ht="15" x14ac:dyDescent="0.25">
      <c r="A58" s="285" t="s">
        <v>104</v>
      </c>
      <c r="B58">
        <v>0</v>
      </c>
      <c r="C58">
        <v>168</v>
      </c>
      <c r="D58">
        <v>2670.4</v>
      </c>
      <c r="E58">
        <v>2582.3000000000002</v>
      </c>
      <c r="F58">
        <v>0</v>
      </c>
      <c r="G58">
        <v>0</v>
      </c>
    </row>
    <row r="59" spans="1:7" ht="15" x14ac:dyDescent="0.25">
      <c r="A59" s="285" t="s">
        <v>257</v>
      </c>
      <c r="B59">
        <v>0.3</v>
      </c>
      <c r="C59">
        <v>0</v>
      </c>
      <c r="D59" t="s">
        <v>84</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0.1</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1342.8</v>
      </c>
      <c r="C66">
        <v>1149</v>
      </c>
      <c r="D66">
        <v>4398.7</v>
      </c>
      <c r="E66">
        <v>4206.8999999999996</v>
      </c>
      <c r="F66">
        <v>199.5</v>
      </c>
      <c r="G66">
        <v>0</v>
      </c>
    </row>
    <row r="67" spans="1:7" ht="15" x14ac:dyDescent="0.25">
      <c r="A67" s="285" t="s">
        <v>109</v>
      </c>
      <c r="B67">
        <v>3.5</v>
      </c>
      <c r="C67">
        <v>0</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77</v>
      </c>
      <c r="C69">
        <v>75.8</v>
      </c>
      <c r="D69">
        <v>205.9</v>
      </c>
      <c r="E69">
        <v>184.2</v>
      </c>
      <c r="F69">
        <v>29</v>
      </c>
      <c r="G69">
        <v>0</v>
      </c>
    </row>
    <row r="70" spans="1:7" ht="15" x14ac:dyDescent="0.25">
      <c r="A70" s="285" t="s">
        <v>112</v>
      </c>
      <c r="B70">
        <v>47.2</v>
      </c>
      <c r="C70">
        <v>14.4</v>
      </c>
      <c r="D70">
        <v>106.4</v>
      </c>
      <c r="E70">
        <v>47.4</v>
      </c>
      <c r="F70">
        <v>3.5</v>
      </c>
      <c r="G70">
        <v>0</v>
      </c>
    </row>
    <row r="71" spans="1:7" ht="15" x14ac:dyDescent="0.25">
      <c r="A71" s="285" t="s">
        <v>259</v>
      </c>
      <c r="B71">
        <v>0</v>
      </c>
      <c r="C71">
        <v>0</v>
      </c>
      <c r="D71">
        <v>9.8000000000000007</v>
      </c>
      <c r="E71">
        <v>7.6</v>
      </c>
      <c r="F71">
        <v>0</v>
      </c>
      <c r="G71">
        <v>0</v>
      </c>
    </row>
    <row r="72" spans="1:7" ht="15" x14ac:dyDescent="0.25">
      <c r="A72" s="285" t="s">
        <v>113</v>
      </c>
      <c r="B72">
        <v>28.4</v>
      </c>
      <c r="C72">
        <v>51</v>
      </c>
      <c r="D72">
        <v>315.7</v>
      </c>
      <c r="E72">
        <v>422.9</v>
      </c>
      <c r="F72">
        <v>0</v>
      </c>
      <c r="G72">
        <v>0</v>
      </c>
    </row>
    <row r="73" spans="1:7" ht="15" x14ac:dyDescent="0.25">
      <c r="A73" s="285" t="s">
        <v>114</v>
      </c>
      <c r="B73">
        <v>4</v>
      </c>
      <c r="C73">
        <v>4</v>
      </c>
      <c r="D73">
        <v>15.4</v>
      </c>
      <c r="E73">
        <v>0</v>
      </c>
      <c r="F73">
        <v>0</v>
      </c>
      <c r="G73">
        <v>0</v>
      </c>
    </row>
    <row r="74" spans="1:7" ht="15" x14ac:dyDescent="0.25">
      <c r="A74" s="285" t="s">
        <v>115</v>
      </c>
      <c r="B74">
        <v>7.6</v>
      </c>
      <c r="C74">
        <v>0</v>
      </c>
      <c r="D74">
        <v>15.6</v>
      </c>
      <c r="E74">
        <v>15.2</v>
      </c>
      <c r="F74">
        <v>0</v>
      </c>
      <c r="G74">
        <v>0</v>
      </c>
    </row>
    <row r="75" spans="1:7" ht="15" x14ac:dyDescent="0.25">
      <c r="A75" s="285" t="s">
        <v>382</v>
      </c>
      <c r="B75">
        <v>0</v>
      </c>
      <c r="C75">
        <v>0</v>
      </c>
      <c r="D75">
        <v>0</v>
      </c>
      <c r="E75">
        <v>3</v>
      </c>
      <c r="F75">
        <v>0</v>
      </c>
      <c r="G75">
        <v>0</v>
      </c>
    </row>
    <row r="76" spans="1:7" ht="15" x14ac:dyDescent="0.25">
      <c r="A76" s="285" t="s">
        <v>116</v>
      </c>
      <c r="B76">
        <v>3.2</v>
      </c>
      <c r="C76">
        <v>4.0999999999999996</v>
      </c>
      <c r="D76">
        <v>5.5</v>
      </c>
      <c r="E76">
        <v>6.6</v>
      </c>
      <c r="F76">
        <v>0</v>
      </c>
      <c r="G76">
        <v>0</v>
      </c>
    </row>
    <row r="77" spans="1:7" ht="15" x14ac:dyDescent="0.25">
      <c r="A77" s="285" t="s">
        <v>117</v>
      </c>
      <c r="B77">
        <v>1152.2</v>
      </c>
      <c r="C77">
        <v>977.3</v>
      </c>
      <c r="D77">
        <v>3473.1</v>
      </c>
      <c r="E77">
        <v>3239.8</v>
      </c>
      <c r="F77">
        <v>167</v>
      </c>
      <c r="G77">
        <v>0</v>
      </c>
    </row>
    <row r="78" spans="1:7" ht="15" x14ac:dyDescent="0.25">
      <c r="A78" s="285" t="s">
        <v>331</v>
      </c>
      <c r="B78">
        <v>0.5</v>
      </c>
      <c r="C78">
        <v>0.7</v>
      </c>
      <c r="D78">
        <v>0</v>
      </c>
      <c r="E78">
        <v>6</v>
      </c>
      <c r="F78">
        <v>0</v>
      </c>
      <c r="G78">
        <v>0</v>
      </c>
    </row>
    <row r="79" spans="1:7" ht="15" x14ac:dyDescent="0.25">
      <c r="A79" s="285" t="s">
        <v>118</v>
      </c>
      <c r="B79">
        <v>11.7</v>
      </c>
      <c r="C79">
        <v>11.8</v>
      </c>
      <c r="D79">
        <v>23</v>
      </c>
      <c r="E79">
        <v>29.3</v>
      </c>
      <c r="F79">
        <v>0</v>
      </c>
      <c r="G79">
        <v>0</v>
      </c>
    </row>
    <row r="80" spans="1:7" ht="15" x14ac:dyDescent="0.25">
      <c r="A80" s="285" t="s">
        <v>119</v>
      </c>
      <c r="B80">
        <v>0</v>
      </c>
      <c r="C80">
        <v>10</v>
      </c>
      <c r="D80">
        <v>163.30000000000001</v>
      </c>
      <c r="E80">
        <v>209.4</v>
      </c>
      <c r="F80">
        <v>0</v>
      </c>
      <c r="G80">
        <v>0</v>
      </c>
    </row>
    <row r="81" spans="1:7" ht="15" x14ac:dyDescent="0.25">
      <c r="A81" s="285" t="s">
        <v>120</v>
      </c>
      <c r="B81">
        <v>0</v>
      </c>
      <c r="C81">
        <v>0</v>
      </c>
      <c r="D81">
        <v>0</v>
      </c>
      <c r="E81" t="s">
        <v>84</v>
      </c>
      <c r="F81">
        <v>0</v>
      </c>
      <c r="G81">
        <v>0</v>
      </c>
    </row>
    <row r="82" spans="1:7" ht="15" x14ac:dyDescent="0.25">
      <c r="A82" s="285" t="s">
        <v>121</v>
      </c>
      <c r="B82">
        <v>7.5</v>
      </c>
      <c r="C82">
        <v>0</v>
      </c>
      <c r="D82">
        <v>18.3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3286.4</v>
      </c>
      <c r="C84">
        <v>3423.6</v>
      </c>
      <c r="D84">
        <v>56328.9</v>
      </c>
      <c r="E84">
        <v>34033.599999999999</v>
      </c>
      <c r="F84">
        <v>4262</v>
      </c>
      <c r="G84">
        <v>0</v>
      </c>
    </row>
    <row r="85" spans="1:7" ht="15" x14ac:dyDescent="0.25">
      <c r="A85" s="285" t="s">
        <v>123</v>
      </c>
      <c r="B85">
        <v>1669.4</v>
      </c>
      <c r="C85">
        <v>2096.4</v>
      </c>
      <c r="D85">
        <v>0</v>
      </c>
      <c r="E85" t="s">
        <v>84</v>
      </c>
      <c r="F85">
        <v>2561.5</v>
      </c>
      <c r="G85">
        <v>0</v>
      </c>
    </row>
    <row r="86" spans="1:7" ht="15" x14ac:dyDescent="0.25">
      <c r="A86" s="285" t="s">
        <v>62</v>
      </c>
      <c r="B86" t="s">
        <v>63</v>
      </c>
      <c r="C86" t="s">
        <v>64</v>
      </c>
      <c r="D86" t="s">
        <v>63</v>
      </c>
      <c r="E86" t="s">
        <v>63</v>
      </c>
      <c r="F86" t="s">
        <v>63</v>
      </c>
      <c r="G86" t="s">
        <v>65</v>
      </c>
    </row>
    <row r="87" spans="1:7" ht="15" x14ac:dyDescent="0.25">
      <c r="A87" s="285" t="s">
        <v>124</v>
      </c>
      <c r="B87">
        <v>4955.8</v>
      </c>
      <c r="C87">
        <v>5520.1</v>
      </c>
      <c r="D87">
        <v>56328.9</v>
      </c>
      <c r="E87">
        <v>34033.599999999999</v>
      </c>
      <c r="F87">
        <v>6823.5</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35">
      <c r="A90" s="53" t="s">
        <v>50</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90E9-B722-448C-BDE8-4ED920902E4E}">
  <dimension ref="A1:G184"/>
  <sheetViews>
    <sheetView topLeftCell="A4" workbookViewId="0">
      <selection activeCell="A93" sqref="A93:L184"/>
    </sheetView>
  </sheetViews>
  <sheetFormatPr defaultRowHeight="13.2" x14ac:dyDescent="0.25"/>
  <cols>
    <col min="1" max="1" width="16.88671875" customWidth="1"/>
  </cols>
  <sheetData>
    <row r="1" spans="1:7" ht="15" x14ac:dyDescent="0.25">
      <c r="A1" s="285" t="s">
        <v>47</v>
      </c>
    </row>
    <row r="2" spans="1:7" ht="15" x14ac:dyDescent="0.25">
      <c r="A2" s="285" t="s">
        <v>48</v>
      </c>
    </row>
    <row r="3" spans="1:7" ht="15" x14ac:dyDescent="0.25">
      <c r="A3" s="285" t="s">
        <v>400</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4256.8999999999996</v>
      </c>
      <c r="E12">
        <v>3990.8</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4.5999999999999996</v>
      </c>
      <c r="F17">
        <v>0</v>
      </c>
      <c r="G17">
        <v>0</v>
      </c>
    </row>
    <row r="18" spans="1:7" ht="15" x14ac:dyDescent="0.25">
      <c r="A18" s="285" t="s">
        <v>70</v>
      </c>
      <c r="B18">
        <v>0</v>
      </c>
      <c r="C18">
        <v>0</v>
      </c>
      <c r="D18">
        <v>249.1</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25.5</v>
      </c>
      <c r="C25">
        <v>0</v>
      </c>
      <c r="D25">
        <v>0</v>
      </c>
      <c r="E25">
        <v>0</v>
      </c>
      <c r="F25">
        <v>0</v>
      </c>
      <c r="G25">
        <v>0</v>
      </c>
    </row>
    <row r="26" spans="1:7" ht="15" x14ac:dyDescent="0.25">
      <c r="A26" s="285" t="s">
        <v>77</v>
      </c>
      <c r="B26">
        <v>25.5</v>
      </c>
      <c r="C26">
        <v>0</v>
      </c>
      <c r="D26">
        <v>0</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502.8</v>
      </c>
      <c r="C31">
        <v>425.8</v>
      </c>
      <c r="D31">
        <v>1490.1</v>
      </c>
      <c r="E31">
        <v>1706.8</v>
      </c>
      <c r="F31">
        <v>68.3</v>
      </c>
      <c r="G31">
        <v>0</v>
      </c>
    </row>
    <row r="32" spans="1:7" ht="15" x14ac:dyDescent="0.25">
      <c r="A32" s="285" t="s">
        <v>66</v>
      </c>
    </row>
    <row r="33" spans="1:7" ht="15" x14ac:dyDescent="0.25">
      <c r="A33" s="285" t="s">
        <v>79</v>
      </c>
      <c r="B33">
        <v>80</v>
      </c>
      <c r="C33">
        <v>74.3</v>
      </c>
      <c r="D33">
        <v>1282.5</v>
      </c>
      <c r="E33">
        <v>1543.3</v>
      </c>
      <c r="F33">
        <v>198</v>
      </c>
      <c r="G33">
        <v>0</v>
      </c>
    </row>
    <row r="34" spans="1:7" ht="15" x14ac:dyDescent="0.25">
      <c r="A34" s="285" t="s">
        <v>66</v>
      </c>
    </row>
    <row r="35" spans="1:7" ht="15" x14ac:dyDescent="0.25">
      <c r="A35" s="285" t="s">
        <v>80</v>
      </c>
      <c r="B35">
        <v>766</v>
      </c>
      <c r="C35">
        <v>892.3</v>
      </c>
      <c r="D35">
        <v>34945.4</v>
      </c>
      <c r="E35">
        <v>12360</v>
      </c>
      <c r="F35">
        <v>3062</v>
      </c>
      <c r="G35">
        <v>0</v>
      </c>
    </row>
    <row r="36" spans="1:7" ht="15" x14ac:dyDescent="0.25">
      <c r="A36" s="285" t="s">
        <v>66</v>
      </c>
    </row>
    <row r="37" spans="1:7" ht="15" x14ac:dyDescent="0.25">
      <c r="A37" s="285" t="s">
        <v>81</v>
      </c>
      <c r="B37">
        <v>615.29999999999995</v>
      </c>
      <c r="C37">
        <v>616.29999999999995</v>
      </c>
      <c r="D37">
        <v>6746.6</v>
      </c>
      <c r="E37">
        <v>6993.5</v>
      </c>
      <c r="F37">
        <v>350.3</v>
      </c>
      <c r="G37">
        <v>0</v>
      </c>
    </row>
    <row r="38" spans="1:7" ht="15" x14ac:dyDescent="0.25">
      <c r="A38" s="285" t="s">
        <v>83</v>
      </c>
      <c r="B38">
        <v>55.5</v>
      </c>
      <c r="C38">
        <v>55</v>
      </c>
      <c r="D38">
        <v>768.5</v>
      </c>
      <c r="E38">
        <v>1279.8</v>
      </c>
      <c r="F38">
        <v>110</v>
      </c>
      <c r="G38">
        <v>0</v>
      </c>
    </row>
    <row r="39" spans="1:7" ht="15" x14ac:dyDescent="0.25">
      <c r="A39" s="285" t="s">
        <v>85</v>
      </c>
      <c r="B39">
        <v>0</v>
      </c>
      <c r="C39">
        <v>2.8</v>
      </c>
      <c r="D39">
        <v>3</v>
      </c>
      <c r="E39">
        <v>6.6</v>
      </c>
      <c r="F39">
        <v>0</v>
      </c>
      <c r="G39">
        <v>0</v>
      </c>
    </row>
    <row r="40" spans="1:7" ht="15" x14ac:dyDescent="0.25">
      <c r="A40" s="285" t="s">
        <v>86</v>
      </c>
      <c r="B40">
        <v>0</v>
      </c>
      <c r="C40">
        <v>0.7</v>
      </c>
      <c r="D40">
        <v>0.5</v>
      </c>
      <c r="E40">
        <v>1</v>
      </c>
      <c r="F40">
        <v>0</v>
      </c>
      <c r="G40">
        <v>0</v>
      </c>
    </row>
    <row r="41" spans="1:7" ht="15" x14ac:dyDescent="0.25">
      <c r="A41" s="285" t="s">
        <v>87</v>
      </c>
      <c r="B41">
        <v>66.5</v>
      </c>
      <c r="C41">
        <v>2.6</v>
      </c>
      <c r="D41">
        <v>1.3</v>
      </c>
      <c r="E41">
        <v>0.4</v>
      </c>
      <c r="F41">
        <v>0</v>
      </c>
      <c r="G41">
        <v>0</v>
      </c>
    </row>
    <row r="42" spans="1:7" ht="15" x14ac:dyDescent="0.25">
      <c r="A42" s="285" t="s">
        <v>88</v>
      </c>
      <c r="B42">
        <v>290.89999999999998</v>
      </c>
      <c r="C42">
        <v>231.9</v>
      </c>
      <c r="D42">
        <v>1651.8</v>
      </c>
      <c r="E42">
        <v>1448.6</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32.9</v>
      </c>
      <c r="C45">
        <v>26</v>
      </c>
      <c r="D45">
        <v>584</v>
      </c>
      <c r="E45">
        <v>578.1</v>
      </c>
      <c r="F45">
        <v>0</v>
      </c>
      <c r="G45">
        <v>0</v>
      </c>
    </row>
    <row r="46" spans="1:7" ht="15" x14ac:dyDescent="0.25">
      <c r="A46" s="285" t="s">
        <v>92</v>
      </c>
      <c r="B46">
        <v>0</v>
      </c>
      <c r="C46">
        <v>0</v>
      </c>
      <c r="D46">
        <v>40.6</v>
      </c>
      <c r="E46">
        <v>29.7</v>
      </c>
      <c r="F46">
        <v>0</v>
      </c>
      <c r="G46">
        <v>0</v>
      </c>
    </row>
    <row r="47" spans="1:7" ht="15" x14ac:dyDescent="0.25">
      <c r="A47" s="285" t="s">
        <v>93</v>
      </c>
      <c r="B47">
        <v>58.2</v>
      </c>
      <c r="C47">
        <v>101.2</v>
      </c>
      <c r="D47">
        <v>351.3</v>
      </c>
      <c r="E47">
        <v>395.5</v>
      </c>
      <c r="F47">
        <v>0</v>
      </c>
      <c r="G47">
        <v>0</v>
      </c>
    </row>
    <row r="48" spans="1:7" ht="15" x14ac:dyDescent="0.25">
      <c r="A48" s="285" t="s">
        <v>94</v>
      </c>
      <c r="B48">
        <v>6</v>
      </c>
      <c r="C48">
        <v>4.5</v>
      </c>
      <c r="D48">
        <v>30.4</v>
      </c>
      <c r="E48">
        <v>94.5</v>
      </c>
      <c r="F48">
        <v>0</v>
      </c>
      <c r="G48">
        <v>0</v>
      </c>
    </row>
    <row r="49" spans="1:7" ht="15" x14ac:dyDescent="0.25">
      <c r="A49" s="285" t="s">
        <v>95</v>
      </c>
      <c r="B49">
        <v>0</v>
      </c>
      <c r="C49">
        <v>0</v>
      </c>
      <c r="D49">
        <v>887.3</v>
      </c>
      <c r="E49">
        <v>935.2</v>
      </c>
      <c r="F49">
        <v>240</v>
      </c>
      <c r="G49">
        <v>0</v>
      </c>
    </row>
    <row r="50" spans="1:7" ht="15" x14ac:dyDescent="0.25">
      <c r="A50" s="285" t="s">
        <v>96</v>
      </c>
      <c r="B50">
        <v>30.2</v>
      </c>
      <c r="C50">
        <v>16.3</v>
      </c>
      <c r="D50">
        <v>51.5</v>
      </c>
      <c r="E50">
        <v>90</v>
      </c>
      <c r="F50">
        <v>0</v>
      </c>
      <c r="G50">
        <v>0</v>
      </c>
    </row>
    <row r="51" spans="1:7" ht="15" x14ac:dyDescent="0.25">
      <c r="A51" s="285" t="s">
        <v>98</v>
      </c>
      <c r="B51">
        <v>0</v>
      </c>
      <c r="C51" t="s">
        <v>84</v>
      </c>
      <c r="D51">
        <v>256</v>
      </c>
      <c r="E51">
        <v>286.3</v>
      </c>
      <c r="F51">
        <v>0</v>
      </c>
      <c r="G51">
        <v>0</v>
      </c>
    </row>
    <row r="52" spans="1:7" ht="15" x14ac:dyDescent="0.25">
      <c r="A52" s="285" t="s">
        <v>99</v>
      </c>
      <c r="B52">
        <v>0.5</v>
      </c>
      <c r="C52">
        <v>0.1</v>
      </c>
      <c r="D52">
        <v>19.899999999999999</v>
      </c>
      <c r="E52">
        <v>3.3</v>
      </c>
      <c r="F52">
        <v>0</v>
      </c>
      <c r="G52">
        <v>0</v>
      </c>
    </row>
    <row r="53" spans="1:7" ht="15" x14ac:dyDescent="0.25">
      <c r="A53" s="285" t="s">
        <v>100</v>
      </c>
      <c r="B53">
        <v>30.9</v>
      </c>
      <c r="C53">
        <v>95.6</v>
      </c>
      <c r="D53">
        <v>1174.8</v>
      </c>
      <c r="E53">
        <v>1050.0999999999999</v>
      </c>
      <c r="F53">
        <v>0.3</v>
      </c>
      <c r="G53">
        <v>0</v>
      </c>
    </row>
    <row r="54" spans="1:7" ht="15" x14ac:dyDescent="0.25">
      <c r="A54" s="285" t="s">
        <v>101</v>
      </c>
      <c r="B54">
        <v>43.8</v>
      </c>
      <c r="C54">
        <v>79.599999999999994</v>
      </c>
      <c r="D54">
        <v>880.5</v>
      </c>
      <c r="E54">
        <v>688.9</v>
      </c>
      <c r="F54">
        <v>0</v>
      </c>
      <c r="G54">
        <v>0</v>
      </c>
    </row>
    <row r="55" spans="1:7" ht="15" x14ac:dyDescent="0.25">
      <c r="A55" s="285" t="s">
        <v>66</v>
      </c>
    </row>
    <row r="56" spans="1:7" ht="15" x14ac:dyDescent="0.25">
      <c r="A56" s="285" t="s">
        <v>102</v>
      </c>
      <c r="B56">
        <v>0.3</v>
      </c>
      <c r="C56">
        <v>168.4</v>
      </c>
      <c r="D56">
        <v>3072.4</v>
      </c>
      <c r="E56">
        <v>2874.3</v>
      </c>
      <c r="F56">
        <v>0</v>
      </c>
      <c r="G56">
        <v>0</v>
      </c>
    </row>
    <row r="57" spans="1:7" ht="15" x14ac:dyDescent="0.25">
      <c r="A57" s="285" t="s">
        <v>103</v>
      </c>
      <c r="B57">
        <v>0</v>
      </c>
      <c r="C57">
        <v>0</v>
      </c>
      <c r="D57">
        <v>108</v>
      </c>
      <c r="E57">
        <v>63</v>
      </c>
      <c r="F57">
        <v>0</v>
      </c>
      <c r="G57">
        <v>0</v>
      </c>
    </row>
    <row r="58" spans="1:7" ht="15" x14ac:dyDescent="0.25">
      <c r="A58" s="285" t="s">
        <v>104</v>
      </c>
      <c r="B58">
        <v>0</v>
      </c>
      <c r="C58">
        <v>168</v>
      </c>
      <c r="D58">
        <v>2670.4</v>
      </c>
      <c r="E58">
        <v>2531.4</v>
      </c>
      <c r="F58">
        <v>0</v>
      </c>
      <c r="G58">
        <v>0</v>
      </c>
    </row>
    <row r="59" spans="1:7" ht="15" x14ac:dyDescent="0.25">
      <c r="A59" s="285" t="s">
        <v>257</v>
      </c>
      <c r="B59">
        <v>0.3</v>
      </c>
      <c r="C59">
        <v>0</v>
      </c>
      <c r="D59" t="s">
        <v>84</v>
      </c>
      <c r="E59">
        <v>0</v>
      </c>
      <c r="F59">
        <v>0</v>
      </c>
      <c r="G59">
        <v>0</v>
      </c>
    </row>
    <row r="60" spans="1:7" ht="15" x14ac:dyDescent="0.25">
      <c r="A60" s="285" t="s">
        <v>105</v>
      </c>
      <c r="B60">
        <v>0</v>
      </c>
      <c r="C60">
        <v>0</v>
      </c>
      <c r="D60">
        <v>17.2</v>
      </c>
      <c r="E60">
        <v>28.7</v>
      </c>
      <c r="F60">
        <v>0</v>
      </c>
      <c r="G60">
        <v>0</v>
      </c>
    </row>
    <row r="61" spans="1:7" ht="15" x14ac:dyDescent="0.25">
      <c r="A61" s="285" t="s">
        <v>381</v>
      </c>
      <c r="B61">
        <v>0</v>
      </c>
      <c r="C61">
        <v>0</v>
      </c>
      <c r="D61">
        <v>0</v>
      </c>
      <c r="E61">
        <v>0.1</v>
      </c>
      <c r="F61">
        <v>0</v>
      </c>
      <c r="G61">
        <v>0</v>
      </c>
    </row>
    <row r="62" spans="1:7" ht="15" x14ac:dyDescent="0.25">
      <c r="A62" s="285" t="s">
        <v>258</v>
      </c>
      <c r="B62">
        <v>0</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1520.8</v>
      </c>
      <c r="C66">
        <v>1144.7</v>
      </c>
      <c r="D66">
        <v>4270.8999999999996</v>
      </c>
      <c r="E66">
        <v>4124.5</v>
      </c>
      <c r="F66">
        <v>199.5</v>
      </c>
      <c r="G66">
        <v>0</v>
      </c>
    </row>
    <row r="67" spans="1:7" ht="15" x14ac:dyDescent="0.25">
      <c r="A67" s="285" t="s">
        <v>109</v>
      </c>
      <c r="B67">
        <v>3.5</v>
      </c>
      <c r="C67">
        <v>0</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93.5</v>
      </c>
      <c r="C69">
        <v>75.8</v>
      </c>
      <c r="D69">
        <v>189.2</v>
      </c>
      <c r="E69">
        <v>184.2</v>
      </c>
      <c r="F69">
        <v>29</v>
      </c>
      <c r="G69">
        <v>0</v>
      </c>
    </row>
    <row r="70" spans="1:7" ht="15" x14ac:dyDescent="0.25">
      <c r="A70" s="285" t="s">
        <v>112</v>
      </c>
      <c r="B70">
        <v>46.7</v>
      </c>
      <c r="C70">
        <v>10.5</v>
      </c>
      <c r="D70">
        <v>106</v>
      </c>
      <c r="E70">
        <v>46.9</v>
      </c>
      <c r="F70">
        <v>3.5</v>
      </c>
      <c r="G70">
        <v>0</v>
      </c>
    </row>
    <row r="71" spans="1:7" ht="15" x14ac:dyDescent="0.25">
      <c r="A71" s="285" t="s">
        <v>259</v>
      </c>
      <c r="B71">
        <v>0</v>
      </c>
      <c r="C71">
        <v>0</v>
      </c>
      <c r="D71">
        <v>9.8000000000000007</v>
      </c>
      <c r="E71">
        <v>7.6</v>
      </c>
      <c r="F71">
        <v>0</v>
      </c>
      <c r="G71">
        <v>0</v>
      </c>
    </row>
    <row r="72" spans="1:7" ht="15" x14ac:dyDescent="0.25">
      <c r="A72" s="285" t="s">
        <v>113</v>
      </c>
      <c r="B72">
        <v>33.9</v>
      </c>
      <c r="C72">
        <v>56</v>
      </c>
      <c r="D72">
        <v>308.5</v>
      </c>
      <c r="E72">
        <v>407.3</v>
      </c>
      <c r="F72">
        <v>0</v>
      </c>
      <c r="G72">
        <v>0</v>
      </c>
    </row>
    <row r="73" spans="1:7" ht="15" x14ac:dyDescent="0.25">
      <c r="A73" s="285" t="s">
        <v>114</v>
      </c>
      <c r="B73">
        <v>4</v>
      </c>
      <c r="C73">
        <v>4</v>
      </c>
      <c r="D73">
        <v>15.4</v>
      </c>
      <c r="E73">
        <v>0</v>
      </c>
      <c r="F73">
        <v>0</v>
      </c>
      <c r="G73">
        <v>0</v>
      </c>
    </row>
    <row r="74" spans="1:7" ht="15" x14ac:dyDescent="0.25">
      <c r="A74" s="285" t="s">
        <v>115</v>
      </c>
      <c r="B74">
        <v>7.6</v>
      </c>
      <c r="C74">
        <v>0</v>
      </c>
      <c r="D74">
        <v>15.6</v>
      </c>
      <c r="E74">
        <v>14.7</v>
      </c>
      <c r="F74">
        <v>0</v>
      </c>
      <c r="G74">
        <v>0</v>
      </c>
    </row>
    <row r="75" spans="1:7" ht="15" x14ac:dyDescent="0.25">
      <c r="A75" s="285" t="s">
        <v>382</v>
      </c>
      <c r="B75">
        <v>0</v>
      </c>
      <c r="C75">
        <v>0</v>
      </c>
      <c r="D75">
        <v>0</v>
      </c>
      <c r="E75">
        <v>3</v>
      </c>
      <c r="F75">
        <v>0</v>
      </c>
      <c r="G75">
        <v>0</v>
      </c>
    </row>
    <row r="76" spans="1:7" ht="15" x14ac:dyDescent="0.25">
      <c r="A76" s="285" t="s">
        <v>116</v>
      </c>
      <c r="B76">
        <v>4.3</v>
      </c>
      <c r="C76">
        <v>4.0999999999999996</v>
      </c>
      <c r="D76">
        <v>4.4000000000000004</v>
      </c>
      <c r="E76">
        <v>6.6</v>
      </c>
      <c r="F76">
        <v>0</v>
      </c>
      <c r="G76">
        <v>0</v>
      </c>
    </row>
    <row r="77" spans="1:7" ht="15" x14ac:dyDescent="0.25">
      <c r="A77" s="285" t="s">
        <v>117</v>
      </c>
      <c r="B77">
        <v>1301.5</v>
      </c>
      <c r="C77">
        <v>971.9</v>
      </c>
      <c r="D77">
        <v>3377.2</v>
      </c>
      <c r="E77">
        <v>3174.1</v>
      </c>
      <c r="F77">
        <v>167</v>
      </c>
      <c r="G77">
        <v>0</v>
      </c>
    </row>
    <row r="78" spans="1:7" ht="15" x14ac:dyDescent="0.25">
      <c r="A78" s="285" t="s">
        <v>331</v>
      </c>
      <c r="B78">
        <v>0.5</v>
      </c>
      <c r="C78">
        <v>0.7</v>
      </c>
      <c r="D78">
        <v>0</v>
      </c>
      <c r="E78">
        <v>6</v>
      </c>
      <c r="F78">
        <v>0</v>
      </c>
      <c r="G78">
        <v>0</v>
      </c>
    </row>
    <row r="79" spans="1:7" ht="15" x14ac:dyDescent="0.25">
      <c r="A79" s="285" t="s">
        <v>118</v>
      </c>
      <c r="B79">
        <v>17.8</v>
      </c>
      <c r="C79">
        <v>11.8</v>
      </c>
      <c r="D79">
        <v>16.600000000000001</v>
      </c>
      <c r="E79">
        <v>29.3</v>
      </c>
      <c r="F79">
        <v>0</v>
      </c>
      <c r="G79">
        <v>0</v>
      </c>
    </row>
    <row r="80" spans="1:7" ht="15" x14ac:dyDescent="0.25">
      <c r="A80" s="285" t="s">
        <v>119</v>
      </c>
      <c r="B80">
        <v>0</v>
      </c>
      <c r="C80">
        <v>10</v>
      </c>
      <c r="D80">
        <v>163.30000000000001</v>
      </c>
      <c r="E80">
        <v>209.4</v>
      </c>
      <c r="F80">
        <v>0</v>
      </c>
      <c r="G80">
        <v>0</v>
      </c>
    </row>
    <row r="81" spans="1:7" ht="15" x14ac:dyDescent="0.25">
      <c r="A81" s="285" t="s">
        <v>120</v>
      </c>
      <c r="B81">
        <v>0</v>
      </c>
      <c r="C81">
        <v>0</v>
      </c>
      <c r="D81">
        <v>0</v>
      </c>
      <c r="E81" t="s">
        <v>84</v>
      </c>
      <c r="F81">
        <v>0</v>
      </c>
      <c r="G81">
        <v>0</v>
      </c>
    </row>
    <row r="82" spans="1:7" ht="15" x14ac:dyDescent="0.25">
      <c r="A82" s="285" t="s">
        <v>121</v>
      </c>
      <c r="B82">
        <v>7.5</v>
      </c>
      <c r="C82">
        <v>0</v>
      </c>
      <c r="D82">
        <v>18.3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3520.7</v>
      </c>
      <c r="C84">
        <v>3326.4</v>
      </c>
      <c r="D84">
        <v>56064.800000000003</v>
      </c>
      <c r="E84">
        <v>33593</v>
      </c>
      <c r="F84">
        <v>4261.1000000000004</v>
      </c>
      <c r="G84">
        <v>0</v>
      </c>
    </row>
    <row r="85" spans="1:7" ht="15" x14ac:dyDescent="0.25">
      <c r="A85" s="285" t="s">
        <v>123</v>
      </c>
      <c r="B85">
        <v>1533.9</v>
      </c>
      <c r="C85">
        <v>1981.1</v>
      </c>
      <c r="D85">
        <v>0</v>
      </c>
      <c r="E85" t="s">
        <v>84</v>
      </c>
      <c r="F85">
        <v>2369.5</v>
      </c>
      <c r="G85">
        <v>0</v>
      </c>
    </row>
    <row r="86" spans="1:7" ht="15" x14ac:dyDescent="0.25">
      <c r="A86" s="285" t="s">
        <v>62</v>
      </c>
      <c r="B86" t="s">
        <v>63</v>
      </c>
      <c r="C86" t="s">
        <v>64</v>
      </c>
      <c r="D86" t="s">
        <v>63</v>
      </c>
      <c r="E86" t="s">
        <v>63</v>
      </c>
      <c r="F86" t="s">
        <v>63</v>
      </c>
      <c r="G86" t="s">
        <v>65</v>
      </c>
    </row>
    <row r="87" spans="1:7" ht="15" x14ac:dyDescent="0.25">
      <c r="A87" s="285" t="s">
        <v>124</v>
      </c>
      <c r="B87">
        <v>5054.6000000000004</v>
      </c>
      <c r="C87">
        <v>5307.5</v>
      </c>
      <c r="D87">
        <v>56064.800000000003</v>
      </c>
      <c r="E87">
        <v>33593.1</v>
      </c>
      <c r="F87">
        <v>6630.6</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row r="91" spans="1:7" x14ac:dyDescent="0.25">
      <c r="A91" s="59"/>
    </row>
    <row r="92" spans="1:7" x14ac:dyDescent="0.25">
      <c r="A92" s="59"/>
    </row>
    <row r="93" spans="1:7" ht="15" x14ac:dyDescent="0.25">
      <c r="A93" s="285"/>
    </row>
    <row r="94" spans="1:7" ht="15" x14ac:dyDescent="0.25">
      <c r="A94" s="285"/>
    </row>
    <row r="95" spans="1:7" ht="15" x14ac:dyDescent="0.25">
      <c r="A95" s="285"/>
    </row>
    <row r="96" spans="1:7" ht="15" x14ac:dyDescent="0.25">
      <c r="A96" s="285"/>
    </row>
    <row r="97" spans="1:1" ht="15" x14ac:dyDescent="0.25">
      <c r="A97" s="285"/>
    </row>
    <row r="98" spans="1:1" ht="15" x14ac:dyDescent="0.25">
      <c r="A98" s="285"/>
    </row>
    <row r="99" spans="1:1" ht="15" x14ac:dyDescent="0.25">
      <c r="A99" s="285"/>
    </row>
    <row r="100" spans="1:1" ht="15" x14ac:dyDescent="0.25">
      <c r="A100" s="285"/>
    </row>
    <row r="101" spans="1:1" ht="15" x14ac:dyDescent="0.25">
      <c r="A101" s="285"/>
    </row>
    <row r="102" spans="1:1" ht="15" x14ac:dyDescent="0.25">
      <c r="A102" s="285"/>
    </row>
    <row r="103" spans="1:1" ht="15" x14ac:dyDescent="0.25">
      <c r="A103" s="285"/>
    </row>
    <row r="104" spans="1:1" ht="15" x14ac:dyDescent="0.25">
      <c r="A104" s="285"/>
    </row>
    <row r="105" spans="1:1" ht="15" x14ac:dyDescent="0.25">
      <c r="A105" s="285"/>
    </row>
    <row r="106" spans="1:1" ht="15" x14ac:dyDescent="0.25">
      <c r="A106" s="285"/>
    </row>
    <row r="107" spans="1:1" ht="15" x14ac:dyDescent="0.25">
      <c r="A107" s="285"/>
    </row>
    <row r="108" spans="1:1" ht="15" x14ac:dyDescent="0.25">
      <c r="A108" s="285"/>
    </row>
    <row r="109" spans="1:1" ht="15" x14ac:dyDescent="0.25">
      <c r="A109" s="285"/>
    </row>
    <row r="110" spans="1:1" ht="15" x14ac:dyDescent="0.25">
      <c r="A110" s="285"/>
    </row>
    <row r="111" spans="1:1" ht="15" x14ac:dyDescent="0.25">
      <c r="A111" s="285"/>
    </row>
    <row r="112" spans="1:1" ht="15" x14ac:dyDescent="0.25">
      <c r="A112" s="285"/>
    </row>
    <row r="113" spans="1:1" ht="15" x14ac:dyDescent="0.25">
      <c r="A113" s="285"/>
    </row>
    <row r="114" spans="1:1" ht="15" x14ac:dyDescent="0.25">
      <c r="A114" s="285"/>
    </row>
    <row r="115" spans="1:1" ht="15" x14ac:dyDescent="0.25">
      <c r="A115" s="285"/>
    </row>
    <row r="116" spans="1:1" ht="15" x14ac:dyDescent="0.25">
      <c r="A116" s="285"/>
    </row>
    <row r="117" spans="1:1" ht="15" x14ac:dyDescent="0.25">
      <c r="A117" s="285"/>
    </row>
    <row r="118" spans="1:1" ht="15" x14ac:dyDescent="0.25">
      <c r="A118" s="285"/>
    </row>
    <row r="119" spans="1:1" ht="15" x14ac:dyDescent="0.25">
      <c r="A119" s="285"/>
    </row>
    <row r="120" spans="1:1" ht="15" x14ac:dyDescent="0.25">
      <c r="A120" s="285"/>
    </row>
    <row r="121" spans="1:1" ht="15" x14ac:dyDescent="0.25">
      <c r="A121" s="285"/>
    </row>
    <row r="122" spans="1:1" ht="15" x14ac:dyDescent="0.25">
      <c r="A122" s="285"/>
    </row>
    <row r="123" spans="1:1" ht="15" x14ac:dyDescent="0.25">
      <c r="A123" s="285"/>
    </row>
    <row r="124" spans="1:1" ht="15" x14ac:dyDescent="0.25">
      <c r="A124" s="285"/>
    </row>
    <row r="125" spans="1:1" ht="15" x14ac:dyDescent="0.25">
      <c r="A125" s="285"/>
    </row>
    <row r="126" spans="1:1" ht="15" x14ac:dyDescent="0.25">
      <c r="A126" s="285"/>
    </row>
    <row r="127" spans="1:1" ht="15" x14ac:dyDescent="0.25">
      <c r="A127" s="285"/>
    </row>
    <row r="128" spans="1:1" ht="15" x14ac:dyDescent="0.25">
      <c r="A128" s="285"/>
    </row>
    <row r="129" spans="1:1" ht="15" x14ac:dyDescent="0.25">
      <c r="A129" s="285"/>
    </row>
    <row r="130" spans="1:1" ht="15" x14ac:dyDescent="0.25">
      <c r="A130" s="285"/>
    </row>
    <row r="131" spans="1:1" ht="15" x14ac:dyDescent="0.25">
      <c r="A131" s="285"/>
    </row>
    <row r="132" spans="1:1" ht="15" x14ac:dyDescent="0.25">
      <c r="A132" s="285"/>
    </row>
    <row r="133" spans="1:1" ht="15" x14ac:dyDescent="0.25">
      <c r="A133" s="285"/>
    </row>
    <row r="134" spans="1:1" ht="15" x14ac:dyDescent="0.25">
      <c r="A134" s="285"/>
    </row>
    <row r="135" spans="1:1" ht="15" x14ac:dyDescent="0.25">
      <c r="A135" s="285"/>
    </row>
    <row r="136" spans="1:1" ht="15" x14ac:dyDescent="0.25">
      <c r="A136" s="285"/>
    </row>
    <row r="137" spans="1:1" ht="15" x14ac:dyDescent="0.25">
      <c r="A137" s="285"/>
    </row>
    <row r="138" spans="1:1" ht="15" x14ac:dyDescent="0.25">
      <c r="A138" s="285"/>
    </row>
    <row r="139" spans="1:1" ht="15" x14ac:dyDescent="0.25">
      <c r="A139" s="285"/>
    </row>
    <row r="140" spans="1:1" ht="15" x14ac:dyDescent="0.25">
      <c r="A140" s="285"/>
    </row>
    <row r="141" spans="1:1" ht="15" x14ac:dyDescent="0.25">
      <c r="A141" s="285"/>
    </row>
    <row r="142" spans="1:1" ht="15" x14ac:dyDescent="0.25">
      <c r="A142" s="285"/>
    </row>
    <row r="143" spans="1:1" ht="15" x14ac:dyDescent="0.25">
      <c r="A143" s="285"/>
    </row>
    <row r="144" spans="1:1" ht="15" x14ac:dyDescent="0.25">
      <c r="A144" s="285"/>
    </row>
    <row r="145" spans="1:1" ht="15" x14ac:dyDescent="0.25">
      <c r="A145" s="285"/>
    </row>
    <row r="146" spans="1:1" ht="15" x14ac:dyDescent="0.25">
      <c r="A146" s="285"/>
    </row>
    <row r="147" spans="1:1" ht="15" x14ac:dyDescent="0.25">
      <c r="A147" s="285"/>
    </row>
    <row r="148" spans="1:1" ht="15" x14ac:dyDescent="0.25">
      <c r="A148" s="285"/>
    </row>
    <row r="149" spans="1:1" ht="15" x14ac:dyDescent="0.25">
      <c r="A149" s="285"/>
    </row>
    <row r="150" spans="1:1" ht="15" x14ac:dyDescent="0.25">
      <c r="A150" s="285"/>
    </row>
    <row r="151" spans="1:1" ht="15" x14ac:dyDescent="0.25">
      <c r="A151" s="285"/>
    </row>
    <row r="152" spans="1:1" ht="15" x14ac:dyDescent="0.25">
      <c r="A152" s="285"/>
    </row>
    <row r="153" spans="1:1" ht="15" x14ac:dyDescent="0.25">
      <c r="A153" s="285"/>
    </row>
    <row r="154" spans="1:1" ht="15" x14ac:dyDescent="0.25">
      <c r="A154" s="285"/>
    </row>
    <row r="155" spans="1:1" ht="15" x14ac:dyDescent="0.25">
      <c r="A155" s="285"/>
    </row>
    <row r="156" spans="1:1" ht="15" x14ac:dyDescent="0.25">
      <c r="A156" s="285"/>
    </row>
    <row r="157" spans="1:1" ht="15" x14ac:dyDescent="0.25">
      <c r="A157" s="285"/>
    </row>
    <row r="158" spans="1:1" ht="15" x14ac:dyDescent="0.25">
      <c r="A158" s="285"/>
    </row>
    <row r="159" spans="1:1" ht="15" x14ac:dyDescent="0.25">
      <c r="A159" s="285"/>
    </row>
    <row r="160" spans="1:1" ht="15" x14ac:dyDescent="0.25">
      <c r="A160" s="285"/>
    </row>
    <row r="161" spans="1:1" ht="15" x14ac:dyDescent="0.25">
      <c r="A161" s="285"/>
    </row>
    <row r="162" spans="1:1" ht="15" x14ac:dyDescent="0.25">
      <c r="A162" s="285"/>
    </row>
    <row r="163" spans="1:1" ht="15" x14ac:dyDescent="0.25">
      <c r="A163" s="285"/>
    </row>
    <row r="164" spans="1:1" ht="15" x14ac:dyDescent="0.25">
      <c r="A164" s="285"/>
    </row>
    <row r="165" spans="1:1" ht="15" x14ac:dyDescent="0.25">
      <c r="A165" s="285"/>
    </row>
    <row r="166" spans="1:1" ht="15" x14ac:dyDescent="0.25">
      <c r="A166" s="285"/>
    </row>
    <row r="167" spans="1:1" ht="15" x14ac:dyDescent="0.25">
      <c r="A167" s="285"/>
    </row>
    <row r="168" spans="1:1" ht="15" x14ac:dyDescent="0.25">
      <c r="A168" s="285"/>
    </row>
    <row r="169" spans="1:1" ht="15" x14ac:dyDescent="0.25">
      <c r="A169" s="285"/>
    </row>
    <row r="170" spans="1:1" ht="15" x14ac:dyDescent="0.25">
      <c r="A170" s="285"/>
    </row>
    <row r="171" spans="1:1" ht="15" x14ac:dyDescent="0.25">
      <c r="A171" s="285"/>
    </row>
    <row r="172" spans="1:1" ht="15" x14ac:dyDescent="0.25">
      <c r="A172" s="285"/>
    </row>
    <row r="173" spans="1:1" ht="15" x14ac:dyDescent="0.25">
      <c r="A173" s="285"/>
    </row>
    <row r="174" spans="1:1" ht="15" x14ac:dyDescent="0.25">
      <c r="A174" s="285"/>
    </row>
    <row r="175" spans="1:1" ht="15" x14ac:dyDescent="0.25">
      <c r="A175" s="285"/>
    </row>
    <row r="176" spans="1:1" ht="15" x14ac:dyDescent="0.25">
      <c r="A176" s="285"/>
    </row>
    <row r="177" spans="1:1" ht="15" x14ac:dyDescent="0.25">
      <c r="A177" s="285"/>
    </row>
    <row r="178" spans="1:1" ht="15" x14ac:dyDescent="0.25">
      <c r="A178" s="285"/>
    </row>
    <row r="179" spans="1:1" ht="15" x14ac:dyDescent="0.25">
      <c r="A179" s="285"/>
    </row>
    <row r="180" spans="1:1" ht="15" x14ac:dyDescent="0.25">
      <c r="A180" s="285"/>
    </row>
    <row r="181" spans="1:1" ht="15" x14ac:dyDescent="0.25">
      <c r="A181" s="285"/>
    </row>
    <row r="182" spans="1:1" ht="15" x14ac:dyDescent="0.25">
      <c r="A182" s="285"/>
    </row>
    <row r="183" spans="1:1" ht="15" x14ac:dyDescent="0.25">
      <c r="A183" s="285"/>
    </row>
    <row r="184" spans="1:1" ht="15" x14ac:dyDescent="0.25">
      <c r="A184" s="285"/>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AEEB-7204-49D4-8C50-4B5C379341CC}">
  <dimension ref="A1:G90"/>
  <sheetViews>
    <sheetView topLeftCell="A10" workbookViewId="0">
      <selection activeCell="B7" sqref="B7"/>
    </sheetView>
  </sheetViews>
  <sheetFormatPr defaultRowHeight="13.2" x14ac:dyDescent="0.25"/>
  <cols>
    <col min="1" max="1" width="26.44140625" customWidth="1"/>
    <col min="2" max="2" width="11.5546875" customWidth="1"/>
    <col min="3" max="3" width="15.88671875" customWidth="1"/>
    <col min="4" max="4" width="14.5546875" customWidth="1"/>
    <col min="5" max="5" width="15.6640625" customWidth="1"/>
    <col min="6" max="6" width="13.5546875" customWidth="1"/>
  </cols>
  <sheetData>
    <row r="1" spans="1:7" ht="15" x14ac:dyDescent="0.25">
      <c r="A1" s="285" t="s">
        <v>47</v>
      </c>
    </row>
    <row r="2" spans="1:7" ht="15" x14ac:dyDescent="0.25">
      <c r="A2" s="285" t="s">
        <v>48</v>
      </c>
    </row>
    <row r="3" spans="1:7" ht="15" x14ac:dyDescent="0.25">
      <c r="A3" s="285" t="s">
        <v>401</v>
      </c>
    </row>
    <row r="4" spans="1:7" ht="15" x14ac:dyDescent="0.25">
      <c r="A4" s="285" t="s">
        <v>50</v>
      </c>
    </row>
    <row r="5" spans="1:7" ht="15" x14ac:dyDescent="0.25">
      <c r="A5" s="285" t="s">
        <v>51</v>
      </c>
    </row>
    <row r="6" spans="1:7" ht="15" x14ac:dyDescent="0.25">
      <c r="A6" s="285" t="s">
        <v>52</v>
      </c>
    </row>
    <row r="7" spans="1:7" ht="15" x14ac:dyDescent="0.25">
      <c r="B7" s="285" t="s">
        <v>53</v>
      </c>
      <c r="D7" t="s">
        <v>54</v>
      </c>
      <c r="F7" s="52"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4256.8999999999996</v>
      </c>
      <c r="E12">
        <v>3986.2</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0</v>
      </c>
      <c r="F17">
        <v>0</v>
      </c>
      <c r="G17">
        <v>0</v>
      </c>
    </row>
    <row r="18" spans="1:7" ht="15" x14ac:dyDescent="0.25">
      <c r="A18" s="285" t="s">
        <v>70</v>
      </c>
      <c r="B18">
        <v>0</v>
      </c>
      <c r="C18">
        <v>0</v>
      </c>
      <c r="D18">
        <v>249.1</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1283.8</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25.5</v>
      </c>
      <c r="C25">
        <v>0</v>
      </c>
      <c r="D25">
        <v>0</v>
      </c>
      <c r="E25">
        <v>0</v>
      </c>
      <c r="F25">
        <v>0</v>
      </c>
      <c r="G25">
        <v>0</v>
      </c>
    </row>
    <row r="26" spans="1:7" ht="15" x14ac:dyDescent="0.25">
      <c r="A26" s="285" t="s">
        <v>77</v>
      </c>
      <c r="B26">
        <v>25.5</v>
      </c>
      <c r="C26">
        <v>0</v>
      </c>
      <c r="D26">
        <v>0</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534.4</v>
      </c>
      <c r="C31">
        <v>493.7</v>
      </c>
      <c r="D31">
        <v>1435.1</v>
      </c>
      <c r="E31">
        <v>1625.8</v>
      </c>
      <c r="F31">
        <v>68.3</v>
      </c>
      <c r="G31">
        <v>0</v>
      </c>
    </row>
    <row r="32" spans="1:7" ht="15" x14ac:dyDescent="0.25">
      <c r="A32" s="285" t="s">
        <v>66</v>
      </c>
    </row>
    <row r="33" spans="1:7" ht="15" x14ac:dyDescent="0.25">
      <c r="A33" s="285" t="s">
        <v>79</v>
      </c>
      <c r="B33">
        <v>86.9</v>
      </c>
      <c r="C33">
        <v>80.2</v>
      </c>
      <c r="D33">
        <v>1274.7</v>
      </c>
      <c r="E33">
        <v>1535.5</v>
      </c>
      <c r="F33">
        <v>198</v>
      </c>
      <c r="G33">
        <v>0</v>
      </c>
    </row>
    <row r="34" spans="1:7" ht="15" x14ac:dyDescent="0.25">
      <c r="A34" s="285" t="s">
        <v>66</v>
      </c>
    </row>
    <row r="35" spans="1:7" ht="15" x14ac:dyDescent="0.25">
      <c r="A35" s="285" t="s">
        <v>80</v>
      </c>
      <c r="B35">
        <v>714.1</v>
      </c>
      <c r="C35">
        <v>284.60000000000002</v>
      </c>
      <c r="D35">
        <v>34934.699999999997</v>
      </c>
      <c r="E35">
        <v>12349.6</v>
      </c>
      <c r="F35">
        <v>2864</v>
      </c>
      <c r="G35">
        <v>0</v>
      </c>
    </row>
    <row r="36" spans="1:7" ht="15" x14ac:dyDescent="0.25">
      <c r="A36" s="285" t="s">
        <v>66</v>
      </c>
    </row>
    <row r="37" spans="1:7" ht="15" x14ac:dyDescent="0.25">
      <c r="A37" s="285" t="s">
        <v>81</v>
      </c>
      <c r="B37">
        <v>619.6</v>
      </c>
      <c r="C37">
        <v>625.5</v>
      </c>
      <c r="D37">
        <v>6685</v>
      </c>
      <c r="E37">
        <v>6874</v>
      </c>
      <c r="F37">
        <v>295.3</v>
      </c>
      <c r="G37">
        <v>0</v>
      </c>
    </row>
    <row r="38" spans="1:7" ht="15" x14ac:dyDescent="0.25">
      <c r="A38" s="285" t="s">
        <v>83</v>
      </c>
      <c r="B38">
        <v>55.5</v>
      </c>
      <c r="C38">
        <v>55</v>
      </c>
      <c r="D38">
        <v>768.5</v>
      </c>
      <c r="E38">
        <v>1279.8</v>
      </c>
      <c r="F38">
        <v>110</v>
      </c>
      <c r="G38">
        <v>0</v>
      </c>
    </row>
    <row r="39" spans="1:7" ht="15" x14ac:dyDescent="0.25">
      <c r="A39" s="285" t="s">
        <v>85</v>
      </c>
      <c r="B39">
        <v>0</v>
      </c>
      <c r="C39">
        <v>1.3</v>
      </c>
      <c r="D39">
        <v>3</v>
      </c>
      <c r="E39">
        <v>6.6</v>
      </c>
      <c r="F39">
        <v>0</v>
      </c>
      <c r="G39">
        <v>0</v>
      </c>
    </row>
    <row r="40" spans="1:7" ht="15" x14ac:dyDescent="0.25">
      <c r="A40" s="285" t="s">
        <v>86</v>
      </c>
      <c r="B40">
        <v>0</v>
      </c>
      <c r="C40">
        <v>0.7</v>
      </c>
      <c r="D40">
        <v>0.5</v>
      </c>
      <c r="E40">
        <v>1</v>
      </c>
      <c r="F40">
        <v>0</v>
      </c>
      <c r="G40">
        <v>0</v>
      </c>
    </row>
    <row r="41" spans="1:7" ht="15" x14ac:dyDescent="0.25">
      <c r="A41" s="285" t="s">
        <v>87</v>
      </c>
      <c r="B41">
        <v>66.5</v>
      </c>
      <c r="C41">
        <v>2.6</v>
      </c>
      <c r="D41">
        <v>1.3</v>
      </c>
      <c r="E41">
        <v>0.4</v>
      </c>
      <c r="F41">
        <v>0</v>
      </c>
      <c r="G41">
        <v>0</v>
      </c>
    </row>
    <row r="42" spans="1:7" ht="15" x14ac:dyDescent="0.25">
      <c r="A42" s="285" t="s">
        <v>88</v>
      </c>
      <c r="B42">
        <v>284.10000000000002</v>
      </c>
      <c r="C42">
        <v>243.5</v>
      </c>
      <c r="D42">
        <v>1635.8</v>
      </c>
      <c r="E42">
        <v>1370.8</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35.799999999999997</v>
      </c>
      <c r="C45">
        <v>25.1</v>
      </c>
      <c r="D45">
        <v>581</v>
      </c>
      <c r="E45">
        <v>578.1</v>
      </c>
      <c r="F45">
        <v>0</v>
      </c>
      <c r="G45">
        <v>0</v>
      </c>
    </row>
    <row r="46" spans="1:7" ht="15" x14ac:dyDescent="0.25">
      <c r="A46" s="285" t="s">
        <v>92</v>
      </c>
      <c r="B46">
        <v>0</v>
      </c>
      <c r="C46">
        <v>0</v>
      </c>
      <c r="D46">
        <v>40.6</v>
      </c>
      <c r="E46">
        <v>29.7</v>
      </c>
      <c r="F46">
        <v>0</v>
      </c>
      <c r="G46">
        <v>0</v>
      </c>
    </row>
    <row r="47" spans="1:7" ht="15" x14ac:dyDescent="0.25">
      <c r="A47" s="285" t="s">
        <v>93</v>
      </c>
      <c r="B47">
        <v>59.9</v>
      </c>
      <c r="C47">
        <v>90.7</v>
      </c>
      <c r="D47">
        <v>347.5</v>
      </c>
      <c r="E47">
        <v>383.5</v>
      </c>
      <c r="F47">
        <v>0</v>
      </c>
      <c r="G47">
        <v>0</v>
      </c>
    </row>
    <row r="48" spans="1:7" ht="15" x14ac:dyDescent="0.25">
      <c r="A48" s="285" t="s">
        <v>94</v>
      </c>
      <c r="B48">
        <v>6</v>
      </c>
      <c r="C48">
        <v>5</v>
      </c>
      <c r="D48">
        <v>30.4</v>
      </c>
      <c r="E48">
        <v>94</v>
      </c>
      <c r="F48">
        <v>0</v>
      </c>
      <c r="G48">
        <v>0</v>
      </c>
    </row>
    <row r="49" spans="1:7" ht="15" x14ac:dyDescent="0.25">
      <c r="A49" s="285" t="s">
        <v>95</v>
      </c>
      <c r="B49">
        <v>0</v>
      </c>
      <c r="C49">
        <v>0</v>
      </c>
      <c r="D49">
        <v>887.3</v>
      </c>
      <c r="E49">
        <v>935.2</v>
      </c>
      <c r="F49">
        <v>185</v>
      </c>
      <c r="G49">
        <v>0</v>
      </c>
    </row>
    <row r="50" spans="1:7" ht="15" x14ac:dyDescent="0.25">
      <c r="A50" s="285" t="s">
        <v>96</v>
      </c>
      <c r="B50">
        <v>31.6</v>
      </c>
      <c r="C50">
        <v>17.899999999999999</v>
      </c>
      <c r="D50">
        <v>50.1</v>
      </c>
      <c r="E50">
        <v>86.4</v>
      </c>
      <c r="F50">
        <v>0</v>
      </c>
      <c r="G50">
        <v>0</v>
      </c>
    </row>
    <row r="51" spans="1:7" ht="15" x14ac:dyDescent="0.25">
      <c r="A51" s="285" t="s">
        <v>98</v>
      </c>
      <c r="B51">
        <v>0</v>
      </c>
      <c r="C51" t="s">
        <v>84</v>
      </c>
      <c r="D51">
        <v>226.8</v>
      </c>
      <c r="E51">
        <v>286.3</v>
      </c>
      <c r="F51">
        <v>0</v>
      </c>
      <c r="G51">
        <v>0</v>
      </c>
    </row>
    <row r="52" spans="1:7" ht="15" x14ac:dyDescent="0.25">
      <c r="A52" s="285" t="s">
        <v>99</v>
      </c>
      <c r="B52">
        <v>0.6</v>
      </c>
      <c r="C52">
        <v>0.1</v>
      </c>
      <c r="D52">
        <v>19.899999999999999</v>
      </c>
      <c r="E52">
        <v>3.3</v>
      </c>
      <c r="F52">
        <v>0</v>
      </c>
      <c r="G52">
        <v>0</v>
      </c>
    </row>
    <row r="53" spans="1:7" ht="15" x14ac:dyDescent="0.25">
      <c r="A53" s="285" t="s">
        <v>100</v>
      </c>
      <c r="B53">
        <v>33</v>
      </c>
      <c r="C53">
        <v>94.7</v>
      </c>
      <c r="D53">
        <v>1172.0999999999999</v>
      </c>
      <c r="E53">
        <v>1041.2</v>
      </c>
      <c r="F53">
        <v>0.3</v>
      </c>
      <c r="G53">
        <v>0</v>
      </c>
    </row>
    <row r="54" spans="1:7" ht="15" x14ac:dyDescent="0.25">
      <c r="A54" s="285" t="s">
        <v>101</v>
      </c>
      <c r="B54">
        <v>46.7</v>
      </c>
      <c r="C54">
        <v>88.8</v>
      </c>
      <c r="D54">
        <v>875</v>
      </c>
      <c r="E54">
        <v>672.4</v>
      </c>
      <c r="F54">
        <v>0</v>
      </c>
      <c r="G54">
        <v>0</v>
      </c>
    </row>
    <row r="55" spans="1:7" ht="15" x14ac:dyDescent="0.25">
      <c r="A55" s="285" t="s">
        <v>66</v>
      </c>
    </row>
    <row r="56" spans="1:7" ht="15" x14ac:dyDescent="0.25">
      <c r="A56" s="285" t="s">
        <v>102</v>
      </c>
      <c r="B56">
        <v>55.3</v>
      </c>
      <c r="C56">
        <v>103.4</v>
      </c>
      <c r="D56">
        <v>2965.5</v>
      </c>
      <c r="E56">
        <v>2716.8</v>
      </c>
      <c r="F56">
        <v>0</v>
      </c>
      <c r="G56">
        <v>0</v>
      </c>
    </row>
    <row r="57" spans="1:7" ht="15" x14ac:dyDescent="0.25">
      <c r="A57" s="285" t="s">
        <v>103</v>
      </c>
      <c r="B57">
        <v>0</v>
      </c>
      <c r="C57">
        <v>0</v>
      </c>
      <c r="D57">
        <v>108</v>
      </c>
      <c r="E57">
        <v>63</v>
      </c>
      <c r="F57">
        <v>0</v>
      </c>
      <c r="G57">
        <v>0</v>
      </c>
    </row>
    <row r="58" spans="1:7" ht="15" x14ac:dyDescent="0.25">
      <c r="A58" s="285" t="s">
        <v>104</v>
      </c>
      <c r="B58">
        <v>55</v>
      </c>
      <c r="C58">
        <v>103</v>
      </c>
      <c r="D58">
        <v>2563.5</v>
      </c>
      <c r="E58">
        <v>2402.4</v>
      </c>
      <c r="F58">
        <v>0</v>
      </c>
      <c r="G58">
        <v>0</v>
      </c>
    </row>
    <row r="59" spans="1:7" ht="15" x14ac:dyDescent="0.25">
      <c r="A59" s="285" t="s">
        <v>257</v>
      </c>
      <c r="B59">
        <v>0.3</v>
      </c>
      <c r="C59">
        <v>0</v>
      </c>
      <c r="D59" t="s">
        <v>84</v>
      </c>
      <c r="E59">
        <v>0</v>
      </c>
      <c r="F59">
        <v>0</v>
      </c>
      <c r="G59">
        <v>0</v>
      </c>
    </row>
    <row r="60" spans="1:7" ht="15" x14ac:dyDescent="0.25">
      <c r="A60" s="285" t="s">
        <v>105</v>
      </c>
      <c r="B60">
        <v>0</v>
      </c>
      <c r="C60">
        <v>0</v>
      </c>
      <c r="D60">
        <v>17.2</v>
      </c>
      <c r="E60">
        <v>0.2</v>
      </c>
      <c r="F60">
        <v>0</v>
      </c>
      <c r="G60">
        <v>0</v>
      </c>
    </row>
    <row r="61" spans="1:7" ht="15" x14ac:dyDescent="0.25">
      <c r="A61" s="285" t="s">
        <v>381</v>
      </c>
      <c r="B61">
        <v>0</v>
      </c>
      <c r="C61">
        <v>0</v>
      </c>
      <c r="D61">
        <v>0</v>
      </c>
      <c r="E61">
        <v>0.1</v>
      </c>
      <c r="F61">
        <v>0</v>
      </c>
      <c r="G61">
        <v>0</v>
      </c>
    </row>
    <row r="62" spans="1:7" ht="15" x14ac:dyDescent="0.25">
      <c r="A62" s="285" t="s">
        <v>258</v>
      </c>
      <c r="B62">
        <v>0</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1469.8</v>
      </c>
      <c r="C66">
        <v>1249.5999999999999</v>
      </c>
      <c r="D66">
        <v>4172.5</v>
      </c>
      <c r="E66">
        <v>3934.9</v>
      </c>
      <c r="F66">
        <v>199.5</v>
      </c>
      <c r="G66">
        <v>0</v>
      </c>
    </row>
    <row r="67" spans="1:7" ht="15" x14ac:dyDescent="0.25">
      <c r="A67" s="285" t="s">
        <v>109</v>
      </c>
      <c r="B67">
        <v>3.5</v>
      </c>
      <c r="C67">
        <v>0</v>
      </c>
      <c r="D67">
        <v>16.3</v>
      </c>
      <c r="E67">
        <v>15.5</v>
      </c>
      <c r="F67">
        <v>0</v>
      </c>
      <c r="G67">
        <v>0</v>
      </c>
    </row>
    <row r="68" spans="1:7" ht="15" x14ac:dyDescent="0.25">
      <c r="A68" s="285" t="s">
        <v>110</v>
      </c>
      <c r="B68">
        <v>0</v>
      </c>
      <c r="C68">
        <v>0</v>
      </c>
      <c r="D68">
        <v>30.5</v>
      </c>
      <c r="E68">
        <v>0</v>
      </c>
      <c r="F68">
        <v>0</v>
      </c>
      <c r="G68">
        <v>0</v>
      </c>
    </row>
    <row r="69" spans="1:7" ht="15" x14ac:dyDescent="0.25">
      <c r="A69" s="285" t="s">
        <v>111</v>
      </c>
      <c r="B69">
        <v>93.5</v>
      </c>
      <c r="C69">
        <v>66.8</v>
      </c>
      <c r="D69">
        <v>189.2</v>
      </c>
      <c r="E69">
        <v>184.2</v>
      </c>
      <c r="F69">
        <v>29</v>
      </c>
      <c r="G69">
        <v>0</v>
      </c>
    </row>
    <row r="70" spans="1:7" ht="15" x14ac:dyDescent="0.25">
      <c r="A70" s="285" t="s">
        <v>112</v>
      </c>
      <c r="B70">
        <v>37</v>
      </c>
      <c r="C70">
        <v>3.3</v>
      </c>
      <c r="D70">
        <v>93.5</v>
      </c>
      <c r="E70">
        <v>38.200000000000003</v>
      </c>
      <c r="F70">
        <v>3.5</v>
      </c>
      <c r="G70">
        <v>0</v>
      </c>
    </row>
    <row r="71" spans="1:7" ht="15" x14ac:dyDescent="0.25">
      <c r="A71" s="285" t="s">
        <v>259</v>
      </c>
      <c r="B71">
        <v>0</v>
      </c>
      <c r="C71">
        <v>0</v>
      </c>
      <c r="D71">
        <v>9.8000000000000007</v>
      </c>
      <c r="E71">
        <v>7.6</v>
      </c>
      <c r="F71">
        <v>0</v>
      </c>
      <c r="G71">
        <v>0</v>
      </c>
    </row>
    <row r="72" spans="1:7" ht="15" x14ac:dyDescent="0.25">
      <c r="A72" s="285" t="s">
        <v>113</v>
      </c>
      <c r="B72">
        <v>45.8</v>
      </c>
      <c r="C72">
        <v>65.2</v>
      </c>
      <c r="D72">
        <v>284.60000000000002</v>
      </c>
      <c r="E72">
        <v>382.2</v>
      </c>
      <c r="F72">
        <v>0</v>
      </c>
      <c r="G72">
        <v>0</v>
      </c>
    </row>
    <row r="73" spans="1:7" ht="15" x14ac:dyDescent="0.25">
      <c r="A73" s="285" t="s">
        <v>114</v>
      </c>
      <c r="B73">
        <v>4</v>
      </c>
      <c r="C73">
        <v>4</v>
      </c>
      <c r="D73">
        <v>15.4</v>
      </c>
      <c r="E73">
        <v>0</v>
      </c>
      <c r="F73">
        <v>0</v>
      </c>
      <c r="G73">
        <v>0</v>
      </c>
    </row>
    <row r="74" spans="1:7" ht="15" x14ac:dyDescent="0.25">
      <c r="A74" s="285" t="s">
        <v>115</v>
      </c>
      <c r="B74">
        <v>7.6</v>
      </c>
      <c r="C74">
        <v>0</v>
      </c>
      <c r="D74">
        <v>15.6</v>
      </c>
      <c r="E74">
        <v>14.7</v>
      </c>
      <c r="F74">
        <v>0</v>
      </c>
      <c r="G74">
        <v>0</v>
      </c>
    </row>
    <row r="75" spans="1:7" ht="15" x14ac:dyDescent="0.25">
      <c r="A75" s="285" t="s">
        <v>382</v>
      </c>
      <c r="B75">
        <v>0</v>
      </c>
      <c r="C75">
        <v>0</v>
      </c>
      <c r="D75">
        <v>0</v>
      </c>
      <c r="E75">
        <v>3</v>
      </c>
      <c r="F75">
        <v>0</v>
      </c>
      <c r="G75">
        <v>0</v>
      </c>
    </row>
    <row r="76" spans="1:7" ht="15" x14ac:dyDescent="0.25">
      <c r="A76" s="285" t="s">
        <v>116</v>
      </c>
      <c r="B76">
        <v>4.3</v>
      </c>
      <c r="C76">
        <v>4.0999999999999996</v>
      </c>
      <c r="D76">
        <v>4.4000000000000004</v>
      </c>
      <c r="E76">
        <v>6.6</v>
      </c>
      <c r="F76">
        <v>0</v>
      </c>
      <c r="G76">
        <v>0</v>
      </c>
    </row>
    <row r="77" spans="1:7" ht="15" x14ac:dyDescent="0.25">
      <c r="A77" s="285" t="s">
        <v>117</v>
      </c>
      <c r="B77">
        <v>1248.3</v>
      </c>
      <c r="C77">
        <v>1068.9000000000001</v>
      </c>
      <c r="D77">
        <v>3315.1</v>
      </c>
      <c r="E77">
        <v>3034.2</v>
      </c>
      <c r="F77">
        <v>167</v>
      </c>
      <c r="G77">
        <v>0</v>
      </c>
    </row>
    <row r="78" spans="1:7" ht="15" x14ac:dyDescent="0.25">
      <c r="A78" s="285" t="s">
        <v>331</v>
      </c>
      <c r="B78">
        <v>0.5</v>
      </c>
      <c r="C78">
        <v>0.7</v>
      </c>
      <c r="D78">
        <v>0</v>
      </c>
      <c r="E78">
        <v>6</v>
      </c>
      <c r="F78">
        <v>0</v>
      </c>
      <c r="G78">
        <v>0</v>
      </c>
    </row>
    <row r="79" spans="1:7" ht="15" x14ac:dyDescent="0.25">
      <c r="A79" s="285" t="s">
        <v>118</v>
      </c>
      <c r="B79">
        <v>17.8</v>
      </c>
      <c r="C79">
        <v>16.7</v>
      </c>
      <c r="D79">
        <v>16.600000000000001</v>
      </c>
      <c r="E79">
        <v>24.2</v>
      </c>
      <c r="F79">
        <v>0</v>
      </c>
      <c r="G79">
        <v>0</v>
      </c>
    </row>
    <row r="80" spans="1:7" ht="15" x14ac:dyDescent="0.25">
      <c r="A80" s="285" t="s">
        <v>119</v>
      </c>
      <c r="B80">
        <v>0</v>
      </c>
      <c r="C80">
        <v>20</v>
      </c>
      <c r="D80">
        <v>163.30000000000001</v>
      </c>
      <c r="E80">
        <v>198.5</v>
      </c>
      <c r="F80">
        <v>0</v>
      </c>
      <c r="G80">
        <v>0</v>
      </c>
    </row>
    <row r="81" spans="1:7" ht="15" x14ac:dyDescent="0.25">
      <c r="A81" s="285" t="s">
        <v>120</v>
      </c>
      <c r="B81">
        <v>0</v>
      </c>
      <c r="C81">
        <v>0</v>
      </c>
      <c r="D81">
        <v>0</v>
      </c>
      <c r="E81" t="s">
        <v>84</v>
      </c>
      <c r="F81">
        <v>0</v>
      </c>
      <c r="G81">
        <v>0</v>
      </c>
    </row>
    <row r="82" spans="1:7" ht="15" x14ac:dyDescent="0.25">
      <c r="A82" s="285" t="s">
        <v>121</v>
      </c>
      <c r="B82">
        <v>7.5</v>
      </c>
      <c r="C82">
        <v>0</v>
      </c>
      <c r="D82">
        <v>18.3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3515.6</v>
      </c>
      <c r="C84">
        <v>2841.5</v>
      </c>
      <c r="D84">
        <v>55724.4</v>
      </c>
      <c r="E84">
        <v>33022.800000000003</v>
      </c>
      <c r="F84">
        <v>4008.1</v>
      </c>
      <c r="G84">
        <v>0</v>
      </c>
    </row>
    <row r="85" spans="1:7" ht="15" x14ac:dyDescent="0.25">
      <c r="A85" s="285" t="s">
        <v>123</v>
      </c>
      <c r="B85">
        <v>1586.9</v>
      </c>
      <c r="C85">
        <v>1958</v>
      </c>
      <c r="D85">
        <v>0</v>
      </c>
      <c r="E85" t="s">
        <v>84</v>
      </c>
      <c r="F85">
        <v>2183.5</v>
      </c>
      <c r="G85">
        <v>0</v>
      </c>
    </row>
    <row r="86" spans="1:7" ht="15" x14ac:dyDescent="0.25">
      <c r="A86" s="285" t="s">
        <v>62</v>
      </c>
      <c r="B86" t="s">
        <v>63</v>
      </c>
      <c r="C86" t="s">
        <v>64</v>
      </c>
      <c r="D86" t="s">
        <v>63</v>
      </c>
      <c r="E86" t="s">
        <v>63</v>
      </c>
      <c r="F86" t="s">
        <v>63</v>
      </c>
      <c r="G86" t="s">
        <v>65</v>
      </c>
    </row>
    <row r="87" spans="1:7" ht="15" x14ac:dyDescent="0.25">
      <c r="A87" s="285" t="s">
        <v>124</v>
      </c>
      <c r="B87">
        <v>5102.5</v>
      </c>
      <c r="C87">
        <v>4799.5</v>
      </c>
      <c r="D87">
        <v>55724.4</v>
      </c>
      <c r="E87">
        <v>33022.800000000003</v>
      </c>
      <c r="F87">
        <v>6191.6</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9ABB-8DD3-49C5-921E-9B926D583C03}">
  <dimension ref="A1:G81"/>
  <sheetViews>
    <sheetView topLeftCell="A10" workbookViewId="0">
      <selection activeCell="I30" sqref="I30"/>
    </sheetView>
  </sheetViews>
  <sheetFormatPr defaultRowHeight="13.2" x14ac:dyDescent="0.25"/>
  <cols>
    <col min="1" max="1" width="28" customWidth="1"/>
    <col min="2" max="2" width="11.109375" customWidth="1"/>
    <col min="3" max="3" width="10.88671875" customWidth="1"/>
    <col min="4" max="4" width="11.109375" customWidth="1"/>
    <col min="5" max="5" width="13.33203125" customWidth="1"/>
    <col min="6" max="6" width="13.5546875" customWidth="1"/>
  </cols>
  <sheetData>
    <row r="1" spans="1:7" ht="15" x14ac:dyDescent="0.25">
      <c r="A1" s="282" t="s">
        <v>47</v>
      </c>
    </row>
    <row r="2" spans="1:7" ht="15" x14ac:dyDescent="0.25">
      <c r="A2" s="282" t="s">
        <v>48</v>
      </c>
    </row>
    <row r="3" spans="1:7" ht="15" x14ac:dyDescent="0.25">
      <c r="A3" s="282" t="s">
        <v>990</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349</v>
      </c>
      <c r="C12">
        <v>390.5</v>
      </c>
      <c r="D12">
        <v>2767.3</v>
      </c>
      <c r="E12">
        <v>2002.4</v>
      </c>
      <c r="F12">
        <v>0</v>
      </c>
      <c r="G12">
        <v>0</v>
      </c>
    </row>
    <row r="13" spans="1:7" ht="15" x14ac:dyDescent="0.25">
      <c r="A13" s="282" t="s">
        <v>68</v>
      </c>
      <c r="B13">
        <v>0</v>
      </c>
      <c r="C13">
        <v>0</v>
      </c>
      <c r="D13">
        <v>545.79999999999995</v>
      </c>
      <c r="E13">
        <v>485.4</v>
      </c>
      <c r="F13">
        <v>0</v>
      </c>
      <c r="G13">
        <v>0</v>
      </c>
    </row>
    <row r="14" spans="1:7" ht="15" x14ac:dyDescent="0.25">
      <c r="A14" s="282" t="s">
        <v>70</v>
      </c>
      <c r="B14">
        <v>214</v>
      </c>
      <c r="C14">
        <v>100</v>
      </c>
      <c r="D14">
        <v>155</v>
      </c>
      <c r="E14">
        <v>74.5</v>
      </c>
      <c r="F14">
        <v>0</v>
      </c>
      <c r="G14">
        <v>0</v>
      </c>
    </row>
    <row r="15" spans="1:7" ht="15" x14ac:dyDescent="0.25">
      <c r="A15" s="282" t="s">
        <v>71</v>
      </c>
      <c r="B15">
        <v>0</v>
      </c>
      <c r="C15">
        <v>0</v>
      </c>
      <c r="D15">
        <v>638.9</v>
      </c>
      <c r="E15">
        <v>345.2</v>
      </c>
      <c r="F15">
        <v>0</v>
      </c>
      <c r="G15">
        <v>0</v>
      </c>
    </row>
    <row r="16" spans="1:7" ht="15" x14ac:dyDescent="0.25">
      <c r="A16" s="282" t="s">
        <v>72</v>
      </c>
      <c r="B16">
        <v>0</v>
      </c>
      <c r="C16">
        <v>52.5</v>
      </c>
      <c r="D16">
        <v>169.5</v>
      </c>
      <c r="E16">
        <v>57.4</v>
      </c>
      <c r="F16">
        <v>0</v>
      </c>
      <c r="G16">
        <v>0</v>
      </c>
    </row>
    <row r="17" spans="1:7" ht="15" x14ac:dyDescent="0.25">
      <c r="A17" s="282" t="s">
        <v>73</v>
      </c>
      <c r="B17">
        <v>135</v>
      </c>
      <c r="C17">
        <v>185</v>
      </c>
      <c r="D17">
        <v>1193.5</v>
      </c>
      <c r="E17">
        <v>972</v>
      </c>
      <c r="F17">
        <v>0</v>
      </c>
      <c r="G17">
        <v>0</v>
      </c>
    </row>
    <row r="18" spans="1:7" ht="15" x14ac:dyDescent="0.25">
      <c r="A18" s="282" t="s">
        <v>74</v>
      </c>
      <c r="B18">
        <v>0</v>
      </c>
      <c r="C18">
        <v>53</v>
      </c>
      <c r="D18">
        <v>64.7</v>
      </c>
      <c r="E18">
        <v>67.900000000000006</v>
      </c>
      <c r="F18">
        <v>0</v>
      </c>
      <c r="G18">
        <v>0</v>
      </c>
    </row>
    <row r="19" spans="1:7" ht="15" x14ac:dyDescent="0.25">
      <c r="A19" s="282" t="s">
        <v>66</v>
      </c>
    </row>
    <row r="20" spans="1:7" ht="15" x14ac:dyDescent="0.25">
      <c r="A20" s="282" t="s">
        <v>75</v>
      </c>
      <c r="B20">
        <v>119</v>
      </c>
      <c r="C20">
        <v>60</v>
      </c>
      <c r="D20">
        <v>661</v>
      </c>
      <c r="E20">
        <v>72.3</v>
      </c>
      <c r="F20">
        <v>0</v>
      </c>
      <c r="G20">
        <v>0</v>
      </c>
    </row>
    <row r="21" spans="1:7" ht="15" x14ac:dyDescent="0.25">
      <c r="A21" s="282" t="s">
        <v>504</v>
      </c>
      <c r="B21">
        <v>0</v>
      </c>
      <c r="C21">
        <v>0</v>
      </c>
      <c r="D21">
        <v>207.2</v>
      </c>
      <c r="E21">
        <v>0</v>
      </c>
      <c r="F21">
        <v>0</v>
      </c>
      <c r="G21">
        <v>0</v>
      </c>
    </row>
    <row r="22" spans="1:7" ht="15" x14ac:dyDescent="0.25">
      <c r="A22" s="282" t="s">
        <v>77</v>
      </c>
      <c r="B22">
        <v>119</v>
      </c>
      <c r="C22">
        <v>60</v>
      </c>
      <c r="D22">
        <v>453.8</v>
      </c>
      <c r="E22">
        <v>72.3</v>
      </c>
      <c r="F22">
        <v>0</v>
      </c>
      <c r="G22">
        <v>0</v>
      </c>
    </row>
    <row r="23" spans="1:7" ht="15" x14ac:dyDescent="0.25">
      <c r="A23" s="282" t="s">
        <v>66</v>
      </c>
    </row>
    <row r="24" spans="1:7" ht="15" x14ac:dyDescent="0.25">
      <c r="A24" s="282" t="s">
        <v>78</v>
      </c>
      <c r="B24">
        <v>400.5</v>
      </c>
      <c r="C24">
        <v>579.79999999999995</v>
      </c>
      <c r="D24">
        <v>599.1</v>
      </c>
      <c r="E24">
        <v>550.70000000000005</v>
      </c>
      <c r="F24">
        <v>1.2</v>
      </c>
      <c r="G24">
        <v>0</v>
      </c>
    </row>
    <row r="25" spans="1:7" ht="15" x14ac:dyDescent="0.25">
      <c r="A25" s="282" t="s">
        <v>66</v>
      </c>
    </row>
    <row r="26" spans="1:7" ht="15" x14ac:dyDescent="0.25">
      <c r="A26" s="282" t="s">
        <v>79</v>
      </c>
      <c r="B26">
        <v>230.7</v>
      </c>
      <c r="C26">
        <v>278.2</v>
      </c>
      <c r="D26">
        <v>487.2</v>
      </c>
      <c r="E26">
        <v>351.7</v>
      </c>
      <c r="F26">
        <v>0</v>
      </c>
      <c r="G26">
        <v>0</v>
      </c>
    </row>
    <row r="27" spans="1:7" ht="15" x14ac:dyDescent="0.25">
      <c r="A27" s="282" t="s">
        <v>66</v>
      </c>
    </row>
    <row r="28" spans="1:7" ht="15" x14ac:dyDescent="0.25">
      <c r="A28" s="282" t="s">
        <v>80</v>
      </c>
      <c r="B28">
        <v>3603.4</v>
      </c>
      <c r="C28">
        <v>5351.3</v>
      </c>
      <c r="D28">
        <v>13584.4</v>
      </c>
      <c r="E28">
        <v>12910.1</v>
      </c>
      <c r="F28">
        <v>0</v>
      </c>
      <c r="G28">
        <v>0</v>
      </c>
    </row>
    <row r="29" spans="1:7" ht="15" x14ac:dyDescent="0.25">
      <c r="A29" s="282" t="s">
        <v>66</v>
      </c>
    </row>
    <row r="30" spans="1:7" ht="15" x14ac:dyDescent="0.25">
      <c r="A30" s="282" t="s">
        <v>81</v>
      </c>
      <c r="B30">
        <v>817.5</v>
      </c>
      <c r="C30">
        <v>807.4</v>
      </c>
      <c r="D30">
        <v>2296.6999999999998</v>
      </c>
      <c r="E30">
        <v>1375.9</v>
      </c>
      <c r="F30">
        <v>0</v>
      </c>
      <c r="G30">
        <v>0</v>
      </c>
    </row>
    <row r="31" spans="1:7" ht="15" x14ac:dyDescent="0.25">
      <c r="A31" s="282" t="s">
        <v>82</v>
      </c>
      <c r="B31">
        <v>0</v>
      </c>
      <c r="C31">
        <v>0</v>
      </c>
      <c r="D31">
        <v>0</v>
      </c>
      <c r="E31">
        <v>0.2</v>
      </c>
      <c r="F31">
        <v>0</v>
      </c>
      <c r="G31">
        <v>0</v>
      </c>
    </row>
    <row r="32" spans="1:7" ht="15" x14ac:dyDescent="0.25">
      <c r="A32" s="282" t="s">
        <v>83</v>
      </c>
      <c r="B32">
        <v>86</v>
      </c>
      <c r="C32">
        <v>64.3</v>
      </c>
      <c r="D32">
        <v>362.1</v>
      </c>
      <c r="E32">
        <v>298.5</v>
      </c>
      <c r="F32">
        <v>0</v>
      </c>
      <c r="G32">
        <v>0</v>
      </c>
    </row>
    <row r="33" spans="1:7" ht="15" x14ac:dyDescent="0.25">
      <c r="A33" s="282" t="s">
        <v>85</v>
      </c>
      <c r="B33">
        <v>0</v>
      </c>
      <c r="C33">
        <v>1.9</v>
      </c>
      <c r="D33">
        <v>0</v>
      </c>
      <c r="E33">
        <v>2.8</v>
      </c>
      <c r="F33">
        <v>0</v>
      </c>
      <c r="G33">
        <v>0</v>
      </c>
    </row>
    <row r="34" spans="1:7" ht="15" x14ac:dyDescent="0.25">
      <c r="A34" s="282" t="s">
        <v>86</v>
      </c>
      <c r="B34">
        <v>3.5</v>
      </c>
      <c r="C34">
        <v>3.9</v>
      </c>
      <c r="D34">
        <v>5.4</v>
      </c>
      <c r="E34">
        <v>0.5</v>
      </c>
      <c r="F34">
        <v>0</v>
      </c>
      <c r="G34">
        <v>0</v>
      </c>
    </row>
    <row r="35" spans="1:7" ht="15" x14ac:dyDescent="0.25">
      <c r="A35" s="282" t="s">
        <v>87</v>
      </c>
      <c r="B35">
        <v>0</v>
      </c>
      <c r="C35">
        <v>1</v>
      </c>
      <c r="D35">
        <v>0</v>
      </c>
      <c r="E35">
        <v>0.9</v>
      </c>
      <c r="F35">
        <v>0</v>
      </c>
      <c r="G35">
        <v>0</v>
      </c>
    </row>
    <row r="36" spans="1:7" ht="15" x14ac:dyDescent="0.25">
      <c r="A36" s="282" t="s">
        <v>88</v>
      </c>
      <c r="B36">
        <v>173.5</v>
      </c>
      <c r="C36">
        <v>216.1</v>
      </c>
      <c r="D36">
        <v>579.79999999999995</v>
      </c>
      <c r="E36">
        <v>381.4</v>
      </c>
      <c r="F36">
        <v>0</v>
      </c>
      <c r="G36">
        <v>0</v>
      </c>
    </row>
    <row r="37" spans="1:7" ht="15" x14ac:dyDescent="0.25">
      <c r="A37" s="282" t="s">
        <v>89</v>
      </c>
      <c r="B37">
        <v>0</v>
      </c>
      <c r="C37">
        <v>0</v>
      </c>
      <c r="D37">
        <v>140</v>
      </c>
      <c r="E37">
        <v>0</v>
      </c>
      <c r="F37">
        <v>0</v>
      </c>
      <c r="G37">
        <v>0</v>
      </c>
    </row>
    <row r="38" spans="1:7" ht="15" x14ac:dyDescent="0.25">
      <c r="A38" s="282" t="s">
        <v>90</v>
      </c>
      <c r="B38">
        <v>30</v>
      </c>
      <c r="C38">
        <v>0</v>
      </c>
      <c r="D38">
        <v>34</v>
      </c>
      <c r="E38">
        <v>0</v>
      </c>
      <c r="F38">
        <v>0</v>
      </c>
      <c r="G38">
        <v>0</v>
      </c>
    </row>
    <row r="39" spans="1:7" ht="15" x14ac:dyDescent="0.25">
      <c r="A39" s="282" t="s">
        <v>91</v>
      </c>
      <c r="B39">
        <v>29.8</v>
      </c>
      <c r="C39">
        <v>21.9</v>
      </c>
      <c r="D39">
        <v>173</v>
      </c>
      <c r="E39">
        <v>170.5</v>
      </c>
      <c r="F39">
        <v>0</v>
      </c>
      <c r="G39">
        <v>0</v>
      </c>
    </row>
    <row r="40" spans="1:7" ht="15" x14ac:dyDescent="0.25">
      <c r="A40" s="282" t="s">
        <v>92</v>
      </c>
      <c r="B40">
        <v>18</v>
      </c>
      <c r="C40">
        <v>0</v>
      </c>
      <c r="D40">
        <v>19.600000000000001</v>
      </c>
      <c r="E40">
        <v>0</v>
      </c>
      <c r="F40">
        <v>0</v>
      </c>
      <c r="G40">
        <v>0</v>
      </c>
    </row>
    <row r="41" spans="1:7" ht="15" x14ac:dyDescent="0.25">
      <c r="A41" s="282" t="s">
        <v>93</v>
      </c>
      <c r="B41">
        <v>57.2</v>
      </c>
      <c r="C41">
        <v>85.1</v>
      </c>
      <c r="D41">
        <v>133.4</v>
      </c>
      <c r="E41">
        <v>67.599999999999994</v>
      </c>
      <c r="F41">
        <v>0</v>
      </c>
      <c r="G41">
        <v>0</v>
      </c>
    </row>
    <row r="42" spans="1:7" ht="15" x14ac:dyDescent="0.25">
      <c r="A42" s="282" t="s">
        <v>94</v>
      </c>
      <c r="B42">
        <v>43.3</v>
      </c>
      <c r="C42">
        <v>42.9</v>
      </c>
      <c r="D42">
        <v>29.4</v>
      </c>
      <c r="E42">
        <v>2.1</v>
      </c>
      <c r="F42">
        <v>0</v>
      </c>
      <c r="G42">
        <v>0</v>
      </c>
    </row>
    <row r="43" spans="1:7" ht="15" x14ac:dyDescent="0.25">
      <c r="A43" s="282" t="s">
        <v>95</v>
      </c>
      <c r="B43">
        <v>66</v>
      </c>
      <c r="C43">
        <v>66</v>
      </c>
      <c r="D43">
        <v>0</v>
      </c>
      <c r="E43">
        <v>0</v>
      </c>
      <c r="F43">
        <v>0</v>
      </c>
      <c r="G43">
        <v>0</v>
      </c>
    </row>
    <row r="44" spans="1:7" ht="15" x14ac:dyDescent="0.25">
      <c r="A44" s="282" t="s">
        <v>96</v>
      </c>
      <c r="B44">
        <v>19</v>
      </c>
      <c r="C44">
        <v>12.9</v>
      </c>
      <c r="D44">
        <v>22.8</v>
      </c>
      <c r="E44">
        <v>20.3</v>
      </c>
      <c r="F44">
        <v>0</v>
      </c>
      <c r="G44">
        <v>0</v>
      </c>
    </row>
    <row r="45" spans="1:7" ht="15" x14ac:dyDescent="0.25">
      <c r="A45" s="282" t="s">
        <v>97</v>
      </c>
      <c r="B45">
        <v>0.4</v>
      </c>
      <c r="C45">
        <v>0.4</v>
      </c>
      <c r="D45">
        <v>0</v>
      </c>
      <c r="E45">
        <v>0</v>
      </c>
      <c r="F45">
        <v>0</v>
      </c>
      <c r="G45">
        <v>0</v>
      </c>
    </row>
    <row r="46" spans="1:7" ht="15" x14ac:dyDescent="0.25">
      <c r="A46" s="282" t="s">
        <v>98</v>
      </c>
      <c r="B46">
        <v>0</v>
      </c>
      <c r="C46">
        <v>68</v>
      </c>
      <c r="D46">
        <v>61.9</v>
      </c>
      <c r="E46">
        <v>79</v>
      </c>
      <c r="F46">
        <v>0</v>
      </c>
      <c r="G46">
        <v>0</v>
      </c>
    </row>
    <row r="47" spans="1:7" ht="15" x14ac:dyDescent="0.25">
      <c r="A47" s="282" t="s">
        <v>169</v>
      </c>
      <c r="B47">
        <v>0</v>
      </c>
      <c r="C47">
        <v>0.5</v>
      </c>
      <c r="D47">
        <v>0</v>
      </c>
      <c r="E47">
        <v>0</v>
      </c>
      <c r="F47">
        <v>0</v>
      </c>
      <c r="G47">
        <v>0</v>
      </c>
    </row>
    <row r="48" spans="1:7" ht="15" x14ac:dyDescent="0.25">
      <c r="A48" s="282" t="s">
        <v>99</v>
      </c>
      <c r="B48">
        <v>3.4</v>
      </c>
      <c r="C48">
        <v>16.5</v>
      </c>
      <c r="D48">
        <v>2.2000000000000002</v>
      </c>
      <c r="E48">
        <v>1.2</v>
      </c>
      <c r="F48">
        <v>0</v>
      </c>
      <c r="G48">
        <v>0</v>
      </c>
    </row>
    <row r="49" spans="1:7" ht="15" x14ac:dyDescent="0.25">
      <c r="A49" s="282" t="s">
        <v>100</v>
      </c>
      <c r="B49">
        <v>117.4</v>
      </c>
      <c r="C49">
        <v>118</v>
      </c>
      <c r="D49">
        <v>182</v>
      </c>
      <c r="E49">
        <v>108.2</v>
      </c>
      <c r="F49">
        <v>0</v>
      </c>
      <c r="G49">
        <v>0</v>
      </c>
    </row>
    <row r="50" spans="1:7" ht="15" x14ac:dyDescent="0.25">
      <c r="A50" s="282" t="s">
        <v>101</v>
      </c>
      <c r="B50">
        <v>169.9</v>
      </c>
      <c r="C50">
        <v>88</v>
      </c>
      <c r="D50">
        <v>551.29999999999995</v>
      </c>
      <c r="E50">
        <v>242.7</v>
      </c>
      <c r="F50">
        <v>0</v>
      </c>
      <c r="G50">
        <v>0</v>
      </c>
    </row>
    <row r="51" spans="1:7" ht="15" x14ac:dyDescent="0.25">
      <c r="A51" s="282" t="s">
        <v>66</v>
      </c>
    </row>
    <row r="52" spans="1:7" ht="15" x14ac:dyDescent="0.25">
      <c r="A52" s="282" t="s">
        <v>102</v>
      </c>
      <c r="B52">
        <v>796.2</v>
      </c>
      <c r="C52">
        <v>137.69999999999999</v>
      </c>
      <c r="D52">
        <v>1296.0999999999999</v>
      </c>
      <c r="E52">
        <v>233.6</v>
      </c>
      <c r="F52">
        <v>0</v>
      </c>
      <c r="G52">
        <v>0</v>
      </c>
    </row>
    <row r="53" spans="1:7" ht="15" x14ac:dyDescent="0.25">
      <c r="A53" s="282" t="s">
        <v>103</v>
      </c>
      <c r="B53">
        <v>90</v>
      </c>
      <c r="C53">
        <v>0</v>
      </c>
      <c r="D53">
        <v>86.5</v>
      </c>
      <c r="E53">
        <v>0</v>
      </c>
      <c r="F53">
        <v>0</v>
      </c>
      <c r="G53">
        <v>0</v>
      </c>
    </row>
    <row r="54" spans="1:7" ht="15" x14ac:dyDescent="0.25">
      <c r="A54" s="282" t="s">
        <v>104</v>
      </c>
      <c r="B54">
        <v>584.9</v>
      </c>
      <c r="C54">
        <v>107.7</v>
      </c>
      <c r="D54">
        <v>958.9</v>
      </c>
      <c r="E54">
        <v>163.5</v>
      </c>
      <c r="F54">
        <v>0</v>
      </c>
      <c r="G54">
        <v>0</v>
      </c>
    </row>
    <row r="55" spans="1:7" ht="15" x14ac:dyDescent="0.25">
      <c r="A55" s="282" t="s">
        <v>989</v>
      </c>
      <c r="B55">
        <v>27</v>
      </c>
      <c r="C55">
        <v>0</v>
      </c>
      <c r="D55">
        <v>0</v>
      </c>
      <c r="E55">
        <v>0</v>
      </c>
      <c r="F55">
        <v>0</v>
      </c>
      <c r="G55">
        <v>0</v>
      </c>
    </row>
    <row r="56" spans="1:7" ht="15" x14ac:dyDescent="0.25">
      <c r="A56" s="282" t="s">
        <v>105</v>
      </c>
      <c r="B56">
        <v>0.1</v>
      </c>
      <c r="C56">
        <v>0</v>
      </c>
      <c r="D56">
        <v>8.9</v>
      </c>
      <c r="E56">
        <v>6.6</v>
      </c>
      <c r="F56">
        <v>0</v>
      </c>
      <c r="G56">
        <v>0</v>
      </c>
    </row>
    <row r="57" spans="1:7" ht="15" x14ac:dyDescent="0.25">
      <c r="A57" s="282" t="s">
        <v>258</v>
      </c>
      <c r="B57">
        <v>64</v>
      </c>
      <c r="C57">
        <v>0</v>
      </c>
      <c r="D57">
        <v>0</v>
      </c>
      <c r="E57">
        <v>0</v>
      </c>
      <c r="F57">
        <v>0</v>
      </c>
      <c r="G57">
        <v>0</v>
      </c>
    </row>
    <row r="58" spans="1:7" ht="15" x14ac:dyDescent="0.25">
      <c r="A58" s="282" t="s">
        <v>318</v>
      </c>
      <c r="B58">
        <v>0</v>
      </c>
      <c r="C58">
        <v>0</v>
      </c>
      <c r="D58">
        <v>56.1</v>
      </c>
      <c r="E58">
        <v>0</v>
      </c>
      <c r="F58">
        <v>0</v>
      </c>
      <c r="G58">
        <v>0</v>
      </c>
    </row>
    <row r="59" spans="1:7" ht="15" x14ac:dyDescent="0.25">
      <c r="A59" s="282" t="s">
        <v>106</v>
      </c>
      <c r="B59">
        <v>0.2</v>
      </c>
      <c r="C59">
        <v>0</v>
      </c>
      <c r="D59">
        <v>0</v>
      </c>
      <c r="E59">
        <v>0</v>
      </c>
      <c r="F59">
        <v>0</v>
      </c>
      <c r="G59">
        <v>0</v>
      </c>
    </row>
    <row r="60" spans="1:7" ht="15" x14ac:dyDescent="0.25">
      <c r="A60" s="282" t="s">
        <v>107</v>
      </c>
      <c r="B60">
        <v>30</v>
      </c>
      <c r="C60">
        <v>30</v>
      </c>
      <c r="D60">
        <v>185.6</v>
      </c>
      <c r="E60">
        <v>63.5</v>
      </c>
      <c r="F60">
        <v>0</v>
      </c>
      <c r="G60">
        <v>0</v>
      </c>
    </row>
    <row r="61" spans="1:7" ht="15" x14ac:dyDescent="0.25">
      <c r="A61" s="282" t="s">
        <v>66</v>
      </c>
    </row>
    <row r="62" spans="1:7" ht="15" x14ac:dyDescent="0.25">
      <c r="A62" s="282" t="s">
        <v>108</v>
      </c>
      <c r="B62">
        <v>1773.7</v>
      </c>
      <c r="C62">
        <v>1601</v>
      </c>
      <c r="D62">
        <v>1795.2</v>
      </c>
      <c r="E62">
        <v>1787.7</v>
      </c>
      <c r="F62">
        <v>0</v>
      </c>
      <c r="G62">
        <v>0</v>
      </c>
    </row>
    <row r="63" spans="1:7" ht="15" x14ac:dyDescent="0.25">
      <c r="A63" s="282" t="s">
        <v>109</v>
      </c>
      <c r="B63">
        <v>4.5</v>
      </c>
      <c r="C63">
        <v>4</v>
      </c>
      <c r="D63">
        <v>6.4</v>
      </c>
      <c r="E63">
        <v>7.1</v>
      </c>
      <c r="F63">
        <v>0</v>
      </c>
      <c r="G63">
        <v>0</v>
      </c>
    </row>
    <row r="64" spans="1:7" ht="15" x14ac:dyDescent="0.25">
      <c r="A64" s="282" t="s">
        <v>111</v>
      </c>
      <c r="B64">
        <v>74.2</v>
      </c>
      <c r="C64">
        <v>49</v>
      </c>
      <c r="D64">
        <v>63.6</v>
      </c>
      <c r="E64">
        <v>48.9</v>
      </c>
      <c r="F64">
        <v>0</v>
      </c>
      <c r="G64">
        <v>0</v>
      </c>
    </row>
    <row r="65" spans="1:7" ht="15" x14ac:dyDescent="0.25">
      <c r="A65" s="282" t="s">
        <v>112</v>
      </c>
      <c r="B65">
        <v>9.5</v>
      </c>
      <c r="C65">
        <v>2.1</v>
      </c>
      <c r="D65">
        <v>44.7</v>
      </c>
      <c r="E65">
        <v>70.099999999999994</v>
      </c>
      <c r="F65">
        <v>0</v>
      </c>
      <c r="G65">
        <v>0</v>
      </c>
    </row>
    <row r="66" spans="1:7" ht="15" x14ac:dyDescent="0.25">
      <c r="A66" s="282" t="s">
        <v>113</v>
      </c>
      <c r="B66">
        <v>69</v>
      </c>
      <c r="C66">
        <v>35</v>
      </c>
      <c r="D66">
        <v>104.4</v>
      </c>
      <c r="E66">
        <v>87.5</v>
      </c>
      <c r="F66">
        <v>0</v>
      </c>
      <c r="G66">
        <v>0</v>
      </c>
    </row>
    <row r="67" spans="1:7" ht="15" x14ac:dyDescent="0.25">
      <c r="A67" s="282" t="s">
        <v>114</v>
      </c>
      <c r="B67">
        <v>0</v>
      </c>
      <c r="C67">
        <v>14.4</v>
      </c>
      <c r="D67">
        <v>0</v>
      </c>
      <c r="E67">
        <v>0</v>
      </c>
      <c r="F67">
        <v>0</v>
      </c>
      <c r="G67">
        <v>0</v>
      </c>
    </row>
    <row r="68" spans="1:7" ht="15" x14ac:dyDescent="0.25">
      <c r="A68" s="282" t="s">
        <v>115</v>
      </c>
      <c r="B68">
        <v>0</v>
      </c>
      <c r="C68">
        <v>4</v>
      </c>
      <c r="D68">
        <v>5.5</v>
      </c>
      <c r="E68">
        <v>5.5</v>
      </c>
      <c r="F68">
        <v>0</v>
      </c>
      <c r="G68">
        <v>0</v>
      </c>
    </row>
    <row r="69" spans="1:7" ht="15" x14ac:dyDescent="0.25">
      <c r="A69" s="282" t="s">
        <v>117</v>
      </c>
      <c r="B69">
        <v>1581.1</v>
      </c>
      <c r="C69">
        <v>1456.5</v>
      </c>
      <c r="D69">
        <v>1473.5</v>
      </c>
      <c r="E69">
        <v>1545.9</v>
      </c>
      <c r="F69">
        <v>0</v>
      </c>
      <c r="G69">
        <v>0</v>
      </c>
    </row>
    <row r="70" spans="1:7" ht="15" x14ac:dyDescent="0.25">
      <c r="A70" s="282" t="s">
        <v>118</v>
      </c>
      <c r="B70">
        <v>18.8</v>
      </c>
      <c r="C70">
        <v>17.100000000000001</v>
      </c>
      <c r="D70">
        <v>25.9</v>
      </c>
      <c r="E70">
        <v>11</v>
      </c>
      <c r="F70">
        <v>0</v>
      </c>
      <c r="G70">
        <v>0</v>
      </c>
    </row>
    <row r="71" spans="1:7" ht="15" x14ac:dyDescent="0.25">
      <c r="A71" s="282" t="s">
        <v>119</v>
      </c>
      <c r="B71">
        <v>0</v>
      </c>
      <c r="C71">
        <v>0</v>
      </c>
      <c r="D71">
        <v>51.7</v>
      </c>
      <c r="E71">
        <v>0</v>
      </c>
      <c r="F71">
        <v>0</v>
      </c>
      <c r="G71">
        <v>0</v>
      </c>
    </row>
    <row r="72" spans="1:7" ht="15" x14ac:dyDescent="0.25">
      <c r="A72" s="282" t="s">
        <v>120</v>
      </c>
      <c r="B72">
        <v>0</v>
      </c>
      <c r="C72">
        <v>0</v>
      </c>
      <c r="D72">
        <v>0</v>
      </c>
      <c r="E72" t="s">
        <v>84</v>
      </c>
      <c r="F72">
        <v>0</v>
      </c>
      <c r="G72">
        <v>0</v>
      </c>
    </row>
    <row r="73" spans="1:7" ht="15" x14ac:dyDescent="0.25">
      <c r="A73" s="282" t="s">
        <v>121</v>
      </c>
      <c r="B73">
        <v>16.5</v>
      </c>
      <c r="C73">
        <v>19</v>
      </c>
      <c r="D73">
        <v>19.600000000000001</v>
      </c>
      <c r="E73">
        <v>11.8</v>
      </c>
      <c r="F73">
        <v>0</v>
      </c>
      <c r="G73">
        <v>0</v>
      </c>
    </row>
    <row r="74" spans="1:7" ht="15" x14ac:dyDescent="0.25">
      <c r="A74" s="282" t="s">
        <v>62</v>
      </c>
      <c r="B74" t="s">
        <v>63</v>
      </c>
      <c r="C74" t="s">
        <v>64</v>
      </c>
      <c r="D74" t="s">
        <v>63</v>
      </c>
      <c r="E74" t="s">
        <v>63</v>
      </c>
      <c r="F74" t="s">
        <v>63</v>
      </c>
      <c r="G74" t="s">
        <v>65</v>
      </c>
    </row>
    <row r="75" spans="1:7" ht="15" x14ac:dyDescent="0.25">
      <c r="A75" s="282" t="s">
        <v>122</v>
      </c>
      <c r="B75">
        <v>8089.9</v>
      </c>
      <c r="C75">
        <v>9206</v>
      </c>
      <c r="D75">
        <v>23486.9</v>
      </c>
      <c r="E75">
        <v>19284.400000000001</v>
      </c>
      <c r="F75">
        <v>1.2</v>
      </c>
      <c r="G75">
        <v>0</v>
      </c>
    </row>
    <row r="76" spans="1:7" ht="15" x14ac:dyDescent="0.25">
      <c r="A76" s="282" t="s">
        <v>123</v>
      </c>
      <c r="B76">
        <v>5707.5</v>
      </c>
      <c r="C76">
        <v>4795.3</v>
      </c>
      <c r="D76">
        <v>0</v>
      </c>
      <c r="E76">
        <v>0</v>
      </c>
      <c r="F76">
        <v>18</v>
      </c>
      <c r="G76">
        <v>0</v>
      </c>
    </row>
    <row r="77" spans="1:7" ht="15" x14ac:dyDescent="0.25">
      <c r="A77" s="282" t="s">
        <v>62</v>
      </c>
      <c r="B77" t="s">
        <v>63</v>
      </c>
      <c r="C77" t="s">
        <v>64</v>
      </c>
      <c r="D77" t="s">
        <v>63</v>
      </c>
      <c r="E77" t="s">
        <v>63</v>
      </c>
      <c r="F77" t="s">
        <v>63</v>
      </c>
      <c r="G77" t="s">
        <v>65</v>
      </c>
    </row>
    <row r="78" spans="1:7" ht="15" x14ac:dyDescent="0.25">
      <c r="A78" s="282" t="s">
        <v>124</v>
      </c>
      <c r="B78">
        <v>13797.3</v>
      </c>
      <c r="C78">
        <v>14001.3</v>
      </c>
      <c r="D78">
        <v>23486.9</v>
      </c>
      <c r="E78">
        <v>19284.400000000001</v>
      </c>
      <c r="F78">
        <v>19.2</v>
      </c>
      <c r="G78">
        <v>0</v>
      </c>
    </row>
    <row r="79" spans="1:7" ht="15" x14ac:dyDescent="0.25">
      <c r="A79" s="282" t="s">
        <v>125</v>
      </c>
      <c r="B79" t="s">
        <v>42</v>
      </c>
      <c r="C79" t="s">
        <v>42</v>
      </c>
      <c r="D79">
        <v>2.5</v>
      </c>
      <c r="E79">
        <v>2</v>
      </c>
      <c r="F79" t="s">
        <v>42</v>
      </c>
      <c r="G79" t="s">
        <v>42</v>
      </c>
    </row>
    <row r="80" spans="1:7" ht="15" x14ac:dyDescent="0.25">
      <c r="A80" s="282" t="s">
        <v>126</v>
      </c>
      <c r="B80">
        <v>0</v>
      </c>
      <c r="C80">
        <v>0</v>
      </c>
      <c r="D80" t="s">
        <v>42</v>
      </c>
      <c r="E80" t="s">
        <v>42</v>
      </c>
      <c r="F80">
        <v>0</v>
      </c>
      <c r="G80">
        <v>0</v>
      </c>
    </row>
    <row r="81" spans="1:1" ht="15" x14ac:dyDescent="0.25">
      <c r="A81" s="282" t="s">
        <v>50</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ED6F-B2C2-4334-BEAE-5463247BB6B4}">
  <dimension ref="A1:G90"/>
  <sheetViews>
    <sheetView topLeftCell="A40" workbookViewId="0">
      <selection activeCell="A7" sqref="A7"/>
    </sheetView>
  </sheetViews>
  <sheetFormatPr defaultRowHeight="13.2" x14ac:dyDescent="0.25"/>
  <cols>
    <col min="1" max="1" width="16.44140625" customWidth="1"/>
    <col min="2" max="2" width="14.33203125" customWidth="1"/>
    <col min="4" max="4" width="11.109375" customWidth="1"/>
    <col min="5" max="5" width="10.109375" customWidth="1"/>
    <col min="6" max="6" width="13.33203125" customWidth="1"/>
    <col min="7" max="7" width="10.6640625" customWidth="1"/>
  </cols>
  <sheetData>
    <row r="1" spans="1:7" ht="15" x14ac:dyDescent="0.25">
      <c r="A1" s="285" t="s">
        <v>47</v>
      </c>
    </row>
    <row r="2" spans="1:7" ht="15" x14ac:dyDescent="0.25">
      <c r="A2" s="285" t="s">
        <v>48</v>
      </c>
    </row>
    <row r="3" spans="1:7" ht="15" x14ac:dyDescent="0.25">
      <c r="A3" s="285" t="s">
        <v>402</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4256.8</v>
      </c>
      <c r="E12">
        <v>3922.3</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0</v>
      </c>
      <c r="F17">
        <v>0</v>
      </c>
      <c r="G17">
        <v>0</v>
      </c>
    </row>
    <row r="18" spans="1:7" ht="15" x14ac:dyDescent="0.25">
      <c r="A18" s="285" t="s">
        <v>70</v>
      </c>
      <c r="B18">
        <v>0</v>
      </c>
      <c r="C18">
        <v>0</v>
      </c>
      <c r="D18">
        <v>249.1</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1219.9000000000001</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25.5</v>
      </c>
      <c r="C25">
        <v>0</v>
      </c>
      <c r="D25">
        <v>0</v>
      </c>
      <c r="E25">
        <v>0</v>
      </c>
      <c r="F25">
        <v>0</v>
      </c>
      <c r="G25">
        <v>0</v>
      </c>
    </row>
    <row r="26" spans="1:7" ht="15" x14ac:dyDescent="0.25">
      <c r="A26" s="285" t="s">
        <v>77</v>
      </c>
      <c r="B26">
        <v>25.5</v>
      </c>
      <c r="C26">
        <v>0</v>
      </c>
      <c r="D26">
        <v>0</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545.6</v>
      </c>
      <c r="C31">
        <v>529.6</v>
      </c>
      <c r="D31">
        <v>1365.7</v>
      </c>
      <c r="E31">
        <v>1573.7</v>
      </c>
      <c r="F31">
        <v>68.3</v>
      </c>
      <c r="G31">
        <v>0</v>
      </c>
    </row>
    <row r="32" spans="1:7" ht="15" x14ac:dyDescent="0.25">
      <c r="A32" s="285" t="s">
        <v>66</v>
      </c>
    </row>
    <row r="33" spans="1:7" ht="15" x14ac:dyDescent="0.25">
      <c r="A33" s="285" t="s">
        <v>79</v>
      </c>
      <c r="B33">
        <v>94.6</v>
      </c>
      <c r="C33">
        <v>79.3</v>
      </c>
      <c r="D33">
        <v>1263.2</v>
      </c>
      <c r="E33">
        <v>1530</v>
      </c>
      <c r="F33">
        <v>198</v>
      </c>
      <c r="G33">
        <v>0</v>
      </c>
    </row>
    <row r="34" spans="1:7" ht="15" x14ac:dyDescent="0.25">
      <c r="A34" s="285" t="s">
        <v>66</v>
      </c>
    </row>
    <row r="35" spans="1:7" ht="15" x14ac:dyDescent="0.25">
      <c r="A35" s="285" t="s">
        <v>80</v>
      </c>
      <c r="B35">
        <v>790.8</v>
      </c>
      <c r="C35">
        <v>409.6</v>
      </c>
      <c r="D35">
        <v>34909.300000000003</v>
      </c>
      <c r="E35">
        <v>12213.7</v>
      </c>
      <c r="F35">
        <v>2864</v>
      </c>
      <c r="G35">
        <v>0</v>
      </c>
    </row>
    <row r="36" spans="1:7" ht="15" x14ac:dyDescent="0.25">
      <c r="A36" s="285" t="s">
        <v>66</v>
      </c>
    </row>
    <row r="37" spans="1:7" ht="15" x14ac:dyDescent="0.25">
      <c r="A37" s="285" t="s">
        <v>81</v>
      </c>
      <c r="B37">
        <v>582.6</v>
      </c>
      <c r="C37">
        <v>638.4</v>
      </c>
      <c r="D37">
        <v>6644.3</v>
      </c>
      <c r="E37">
        <v>6726.4</v>
      </c>
      <c r="F37">
        <v>110.3</v>
      </c>
      <c r="G37">
        <v>0</v>
      </c>
    </row>
    <row r="38" spans="1:7" ht="15" x14ac:dyDescent="0.25">
      <c r="A38" s="285" t="s">
        <v>83</v>
      </c>
      <c r="B38">
        <v>0.5</v>
      </c>
      <c r="C38">
        <v>55</v>
      </c>
      <c r="D38">
        <v>768.5</v>
      </c>
      <c r="E38">
        <v>1224</v>
      </c>
      <c r="F38">
        <v>55</v>
      </c>
      <c r="G38">
        <v>0</v>
      </c>
    </row>
    <row r="39" spans="1:7" ht="15" x14ac:dyDescent="0.25">
      <c r="A39" s="285" t="s">
        <v>85</v>
      </c>
      <c r="B39">
        <v>0</v>
      </c>
      <c r="C39">
        <v>1.3</v>
      </c>
      <c r="D39">
        <v>3</v>
      </c>
      <c r="E39">
        <v>6.6</v>
      </c>
      <c r="F39">
        <v>0</v>
      </c>
      <c r="G39">
        <v>0</v>
      </c>
    </row>
    <row r="40" spans="1:7" ht="15" x14ac:dyDescent="0.25">
      <c r="A40" s="285" t="s">
        <v>86</v>
      </c>
      <c r="B40">
        <v>0</v>
      </c>
      <c r="C40">
        <v>0.7</v>
      </c>
      <c r="D40">
        <v>0.5</v>
      </c>
      <c r="E40">
        <v>1</v>
      </c>
      <c r="F40">
        <v>0</v>
      </c>
      <c r="G40">
        <v>0</v>
      </c>
    </row>
    <row r="41" spans="1:7" ht="15" x14ac:dyDescent="0.25">
      <c r="A41" s="285" t="s">
        <v>87</v>
      </c>
      <c r="B41">
        <v>66.5</v>
      </c>
      <c r="C41">
        <v>2.6</v>
      </c>
      <c r="D41">
        <v>1.3</v>
      </c>
      <c r="E41">
        <v>0.4</v>
      </c>
      <c r="F41">
        <v>0</v>
      </c>
      <c r="G41">
        <v>0</v>
      </c>
    </row>
    <row r="42" spans="1:7" ht="15" x14ac:dyDescent="0.25">
      <c r="A42" s="285" t="s">
        <v>88</v>
      </c>
      <c r="B42">
        <v>288.60000000000002</v>
      </c>
      <c r="C42">
        <v>256.5</v>
      </c>
      <c r="D42">
        <v>1616.4</v>
      </c>
      <c r="E42">
        <v>1302.3</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37.700000000000003</v>
      </c>
      <c r="C45">
        <v>25.3</v>
      </c>
      <c r="D45">
        <v>579.20000000000005</v>
      </c>
      <c r="E45">
        <v>578</v>
      </c>
      <c r="F45">
        <v>0</v>
      </c>
      <c r="G45">
        <v>0</v>
      </c>
    </row>
    <row r="46" spans="1:7" ht="15" x14ac:dyDescent="0.25">
      <c r="A46" s="285" t="s">
        <v>92</v>
      </c>
      <c r="B46">
        <v>0</v>
      </c>
      <c r="C46">
        <v>0</v>
      </c>
      <c r="D46">
        <v>40.6</v>
      </c>
      <c r="E46">
        <v>29.7</v>
      </c>
      <c r="F46">
        <v>0</v>
      </c>
      <c r="G46">
        <v>0</v>
      </c>
    </row>
    <row r="47" spans="1:7" ht="15" x14ac:dyDescent="0.25">
      <c r="A47" s="285" t="s">
        <v>93</v>
      </c>
      <c r="B47">
        <v>71.400000000000006</v>
      </c>
      <c r="C47">
        <v>89.6</v>
      </c>
      <c r="D47">
        <v>336.3</v>
      </c>
      <c r="E47">
        <v>377.5</v>
      </c>
      <c r="F47">
        <v>0</v>
      </c>
      <c r="G47">
        <v>0</v>
      </c>
    </row>
    <row r="48" spans="1:7" ht="15" x14ac:dyDescent="0.25">
      <c r="A48" s="285" t="s">
        <v>94</v>
      </c>
      <c r="B48">
        <v>6</v>
      </c>
      <c r="C48">
        <v>5.2</v>
      </c>
      <c r="D48">
        <v>30.4</v>
      </c>
      <c r="E48">
        <v>94</v>
      </c>
      <c r="F48">
        <v>0</v>
      </c>
      <c r="G48">
        <v>0</v>
      </c>
    </row>
    <row r="49" spans="1:7" ht="15" x14ac:dyDescent="0.25">
      <c r="A49" s="285" t="s">
        <v>95</v>
      </c>
      <c r="B49">
        <v>0</v>
      </c>
      <c r="C49">
        <v>0</v>
      </c>
      <c r="D49">
        <v>887.3</v>
      </c>
      <c r="E49">
        <v>935.2</v>
      </c>
      <c r="F49">
        <v>55</v>
      </c>
      <c r="G49">
        <v>0</v>
      </c>
    </row>
    <row r="50" spans="1:7" ht="15" x14ac:dyDescent="0.25">
      <c r="A50" s="285" t="s">
        <v>96</v>
      </c>
      <c r="B50">
        <v>32.9</v>
      </c>
      <c r="C50">
        <v>18.2</v>
      </c>
      <c r="D50">
        <v>48</v>
      </c>
      <c r="E50">
        <v>84.2</v>
      </c>
      <c r="F50">
        <v>0</v>
      </c>
      <c r="G50">
        <v>0</v>
      </c>
    </row>
    <row r="51" spans="1:7" ht="15" x14ac:dyDescent="0.25">
      <c r="A51" s="285" t="s">
        <v>98</v>
      </c>
      <c r="B51">
        <v>0.1</v>
      </c>
      <c r="C51" t="s">
        <v>84</v>
      </c>
      <c r="D51">
        <v>226.7</v>
      </c>
      <c r="E51">
        <v>286.3</v>
      </c>
      <c r="F51">
        <v>0</v>
      </c>
      <c r="G51">
        <v>0</v>
      </c>
    </row>
    <row r="52" spans="1:7" ht="15" x14ac:dyDescent="0.25">
      <c r="A52" s="285" t="s">
        <v>99</v>
      </c>
      <c r="B52">
        <v>0.3</v>
      </c>
      <c r="C52">
        <v>0.2</v>
      </c>
      <c r="D52">
        <v>19.899999999999999</v>
      </c>
      <c r="E52">
        <v>3.3</v>
      </c>
      <c r="F52">
        <v>0</v>
      </c>
      <c r="G52">
        <v>0</v>
      </c>
    </row>
    <row r="53" spans="1:7" ht="15" x14ac:dyDescent="0.25">
      <c r="A53" s="285" t="s">
        <v>100</v>
      </c>
      <c r="B53">
        <v>33.299999999999997</v>
      </c>
      <c r="C53">
        <v>101.1</v>
      </c>
      <c r="D53">
        <v>1170.0999999999999</v>
      </c>
      <c r="E53">
        <v>1031.7</v>
      </c>
      <c r="F53">
        <v>0.3</v>
      </c>
      <c r="G53">
        <v>0</v>
      </c>
    </row>
    <row r="54" spans="1:7" ht="15" x14ac:dyDescent="0.25">
      <c r="A54" s="285" t="s">
        <v>101</v>
      </c>
      <c r="B54">
        <v>45.3</v>
      </c>
      <c r="C54">
        <v>82.8</v>
      </c>
      <c r="D54">
        <v>870.9</v>
      </c>
      <c r="E54">
        <v>666.8</v>
      </c>
      <c r="F54">
        <v>0</v>
      </c>
      <c r="G54">
        <v>0</v>
      </c>
    </row>
    <row r="55" spans="1:7" ht="15" x14ac:dyDescent="0.25">
      <c r="A55" s="285" t="s">
        <v>66</v>
      </c>
    </row>
    <row r="56" spans="1:7" ht="15" x14ac:dyDescent="0.25">
      <c r="A56" s="285" t="s">
        <v>102</v>
      </c>
      <c r="B56">
        <v>55.3</v>
      </c>
      <c r="C56">
        <v>103.4</v>
      </c>
      <c r="D56">
        <v>2965.5</v>
      </c>
      <c r="E56">
        <v>2658.5</v>
      </c>
      <c r="F56">
        <v>0</v>
      </c>
      <c r="G56">
        <v>0</v>
      </c>
    </row>
    <row r="57" spans="1:7" ht="15" x14ac:dyDescent="0.25">
      <c r="A57" s="285" t="s">
        <v>103</v>
      </c>
      <c r="B57">
        <v>0</v>
      </c>
      <c r="C57">
        <v>0</v>
      </c>
      <c r="D57">
        <v>108</v>
      </c>
      <c r="E57">
        <v>63</v>
      </c>
      <c r="F57">
        <v>0</v>
      </c>
      <c r="G57">
        <v>0</v>
      </c>
    </row>
    <row r="58" spans="1:7" ht="15" x14ac:dyDescent="0.25">
      <c r="A58" s="285" t="s">
        <v>104</v>
      </c>
      <c r="B58">
        <v>55</v>
      </c>
      <c r="C58">
        <v>103</v>
      </c>
      <c r="D58">
        <v>2563.5</v>
      </c>
      <c r="E58">
        <v>2344.1</v>
      </c>
      <c r="F58">
        <v>0</v>
      </c>
      <c r="G58">
        <v>0</v>
      </c>
    </row>
    <row r="59" spans="1:7" ht="15" x14ac:dyDescent="0.25">
      <c r="A59" s="285" t="s">
        <v>257</v>
      </c>
      <c r="B59">
        <v>0.3</v>
      </c>
      <c r="C59">
        <v>0</v>
      </c>
      <c r="D59" t="s">
        <v>84</v>
      </c>
      <c r="E59">
        <v>0</v>
      </c>
      <c r="F59">
        <v>0</v>
      </c>
      <c r="G59">
        <v>0</v>
      </c>
    </row>
    <row r="60" spans="1:7" ht="15" x14ac:dyDescent="0.25">
      <c r="A60" s="285" t="s">
        <v>105</v>
      </c>
      <c r="B60">
        <v>0</v>
      </c>
      <c r="C60">
        <v>0</v>
      </c>
      <c r="D60">
        <v>17.2</v>
      </c>
      <c r="E60">
        <v>0.2</v>
      </c>
      <c r="F60">
        <v>0</v>
      </c>
      <c r="G60">
        <v>0</v>
      </c>
    </row>
    <row r="61" spans="1:7" ht="15" x14ac:dyDescent="0.25">
      <c r="A61" s="285" t="s">
        <v>381</v>
      </c>
      <c r="B61">
        <v>0</v>
      </c>
      <c r="C61">
        <v>0</v>
      </c>
      <c r="D61">
        <v>0</v>
      </c>
      <c r="E61">
        <v>0.1</v>
      </c>
      <c r="F61">
        <v>0</v>
      </c>
      <c r="G61">
        <v>0</v>
      </c>
    </row>
    <row r="62" spans="1:7" ht="15" x14ac:dyDescent="0.25">
      <c r="A62" s="285" t="s">
        <v>258</v>
      </c>
      <c r="B62">
        <v>0</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1536.1</v>
      </c>
      <c r="C66">
        <v>1285.5</v>
      </c>
      <c r="D66">
        <v>4093.2</v>
      </c>
      <c r="E66">
        <v>3869.7</v>
      </c>
      <c r="F66">
        <v>199.3</v>
      </c>
      <c r="G66">
        <v>0</v>
      </c>
    </row>
    <row r="67" spans="1:7" ht="15" x14ac:dyDescent="0.25">
      <c r="A67" s="285" t="s">
        <v>109</v>
      </c>
      <c r="B67">
        <v>4</v>
      </c>
      <c r="C67">
        <v>0</v>
      </c>
      <c r="D67">
        <v>12</v>
      </c>
      <c r="E67">
        <v>15.5</v>
      </c>
      <c r="F67">
        <v>0</v>
      </c>
      <c r="G67">
        <v>0</v>
      </c>
    </row>
    <row r="68" spans="1:7" ht="15" x14ac:dyDescent="0.25">
      <c r="A68" s="285" t="s">
        <v>110</v>
      </c>
      <c r="B68">
        <v>0</v>
      </c>
      <c r="C68">
        <v>0</v>
      </c>
      <c r="D68">
        <v>30.5</v>
      </c>
      <c r="E68">
        <v>0</v>
      </c>
      <c r="F68">
        <v>0</v>
      </c>
      <c r="G68">
        <v>0</v>
      </c>
    </row>
    <row r="69" spans="1:7" ht="15" x14ac:dyDescent="0.25">
      <c r="A69" s="285" t="s">
        <v>111</v>
      </c>
      <c r="B69">
        <v>93.5</v>
      </c>
      <c r="C69">
        <v>66.8</v>
      </c>
      <c r="D69">
        <v>189.2</v>
      </c>
      <c r="E69">
        <v>184.2</v>
      </c>
      <c r="F69">
        <v>29</v>
      </c>
      <c r="G69">
        <v>0</v>
      </c>
    </row>
    <row r="70" spans="1:7" ht="15" x14ac:dyDescent="0.25">
      <c r="A70" s="285" t="s">
        <v>112</v>
      </c>
      <c r="B70">
        <v>27.7</v>
      </c>
      <c r="C70">
        <v>3.6</v>
      </c>
      <c r="D70">
        <v>92.6</v>
      </c>
      <c r="E70">
        <v>37.9</v>
      </c>
      <c r="F70">
        <v>3.3</v>
      </c>
      <c r="G70">
        <v>0</v>
      </c>
    </row>
    <row r="71" spans="1:7" ht="15" x14ac:dyDescent="0.25">
      <c r="A71" s="285" t="s">
        <v>259</v>
      </c>
      <c r="B71">
        <v>0</v>
      </c>
      <c r="C71">
        <v>0</v>
      </c>
      <c r="D71">
        <v>9.8000000000000007</v>
      </c>
      <c r="E71">
        <v>7.6</v>
      </c>
      <c r="F71">
        <v>0</v>
      </c>
      <c r="G71">
        <v>0</v>
      </c>
    </row>
    <row r="72" spans="1:7" ht="15" x14ac:dyDescent="0.25">
      <c r="A72" s="285" t="s">
        <v>113</v>
      </c>
      <c r="B72">
        <v>37.5</v>
      </c>
      <c r="C72">
        <v>68.099999999999994</v>
      </c>
      <c r="D72">
        <v>284.60000000000002</v>
      </c>
      <c r="E72">
        <v>358.8</v>
      </c>
      <c r="F72">
        <v>0</v>
      </c>
      <c r="G72">
        <v>0</v>
      </c>
    </row>
    <row r="73" spans="1:7" ht="15" x14ac:dyDescent="0.25">
      <c r="A73" s="285" t="s">
        <v>114</v>
      </c>
      <c r="B73">
        <v>4</v>
      </c>
      <c r="C73">
        <v>4</v>
      </c>
      <c r="D73">
        <v>15.4</v>
      </c>
      <c r="E73">
        <v>0</v>
      </c>
      <c r="F73">
        <v>0</v>
      </c>
      <c r="G73">
        <v>0</v>
      </c>
    </row>
    <row r="74" spans="1:7" ht="15" x14ac:dyDescent="0.25">
      <c r="A74" s="285" t="s">
        <v>115</v>
      </c>
      <c r="B74">
        <v>7.6</v>
      </c>
      <c r="C74">
        <v>0</v>
      </c>
      <c r="D74">
        <v>15.6</v>
      </c>
      <c r="E74">
        <v>14.7</v>
      </c>
      <c r="F74">
        <v>0</v>
      </c>
      <c r="G74">
        <v>0</v>
      </c>
    </row>
    <row r="75" spans="1:7" ht="15" x14ac:dyDescent="0.25">
      <c r="A75" s="285" t="s">
        <v>382</v>
      </c>
      <c r="B75">
        <v>0</v>
      </c>
      <c r="C75">
        <v>0</v>
      </c>
      <c r="D75">
        <v>0</v>
      </c>
      <c r="E75">
        <v>3</v>
      </c>
      <c r="F75">
        <v>0</v>
      </c>
      <c r="G75">
        <v>0</v>
      </c>
    </row>
    <row r="76" spans="1:7" ht="15" x14ac:dyDescent="0.25">
      <c r="A76" s="285" t="s">
        <v>116</v>
      </c>
      <c r="B76">
        <v>3.3</v>
      </c>
      <c r="C76">
        <v>2.9</v>
      </c>
      <c r="D76">
        <v>4.4000000000000004</v>
      </c>
      <c r="E76">
        <v>6.6</v>
      </c>
      <c r="F76">
        <v>0</v>
      </c>
      <c r="G76">
        <v>0</v>
      </c>
    </row>
    <row r="77" spans="1:7" ht="15" x14ac:dyDescent="0.25">
      <c r="A77" s="285" t="s">
        <v>117</v>
      </c>
      <c r="B77">
        <v>1332.7</v>
      </c>
      <c r="C77">
        <v>1102.8</v>
      </c>
      <c r="D77">
        <v>3241.1</v>
      </c>
      <c r="E77">
        <v>2992.8</v>
      </c>
      <c r="F77">
        <v>167</v>
      </c>
      <c r="G77">
        <v>0</v>
      </c>
    </row>
    <row r="78" spans="1:7" ht="15" x14ac:dyDescent="0.25">
      <c r="A78" s="285" t="s">
        <v>331</v>
      </c>
      <c r="B78">
        <v>0.5</v>
      </c>
      <c r="C78">
        <v>0.7</v>
      </c>
      <c r="D78">
        <v>0</v>
      </c>
      <c r="E78">
        <v>6</v>
      </c>
      <c r="F78">
        <v>0</v>
      </c>
      <c r="G78">
        <v>0</v>
      </c>
    </row>
    <row r="79" spans="1:7" ht="15" x14ac:dyDescent="0.25">
      <c r="A79" s="285" t="s">
        <v>118</v>
      </c>
      <c r="B79">
        <v>17.8</v>
      </c>
      <c r="C79">
        <v>16.7</v>
      </c>
      <c r="D79">
        <v>16.600000000000001</v>
      </c>
      <c r="E79">
        <v>24.2</v>
      </c>
      <c r="F79">
        <v>0</v>
      </c>
      <c r="G79">
        <v>0</v>
      </c>
    </row>
    <row r="80" spans="1:7" ht="15" x14ac:dyDescent="0.25">
      <c r="A80" s="285" t="s">
        <v>119</v>
      </c>
      <c r="B80">
        <v>0</v>
      </c>
      <c r="C80">
        <v>20</v>
      </c>
      <c r="D80">
        <v>163.30000000000001</v>
      </c>
      <c r="E80">
        <v>198.5</v>
      </c>
      <c r="F80">
        <v>0</v>
      </c>
      <c r="G80">
        <v>0</v>
      </c>
    </row>
    <row r="81" spans="1:7" ht="15" x14ac:dyDescent="0.25">
      <c r="A81" s="285" t="s">
        <v>120</v>
      </c>
      <c r="B81">
        <v>0</v>
      </c>
      <c r="C81">
        <v>0</v>
      </c>
      <c r="D81">
        <v>0</v>
      </c>
      <c r="E81" t="s">
        <v>84</v>
      </c>
      <c r="F81">
        <v>0</v>
      </c>
      <c r="G81">
        <v>0</v>
      </c>
    </row>
    <row r="82" spans="1:7" ht="15" x14ac:dyDescent="0.25">
      <c r="A82" s="285" t="s">
        <v>121</v>
      </c>
      <c r="B82">
        <v>7.5</v>
      </c>
      <c r="C82">
        <v>0</v>
      </c>
      <c r="D82">
        <v>18.3</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3640.5</v>
      </c>
      <c r="C84">
        <v>3050.2</v>
      </c>
      <c r="D84">
        <v>55498</v>
      </c>
      <c r="E84">
        <v>32494.2</v>
      </c>
      <c r="F84">
        <v>3822.8</v>
      </c>
      <c r="G84">
        <v>0</v>
      </c>
    </row>
    <row r="85" spans="1:7" ht="15" x14ac:dyDescent="0.25">
      <c r="A85" s="285" t="s">
        <v>123</v>
      </c>
      <c r="B85">
        <v>1624.1</v>
      </c>
      <c r="C85">
        <v>1932.9</v>
      </c>
      <c r="D85">
        <v>0</v>
      </c>
      <c r="E85" t="s">
        <v>84</v>
      </c>
      <c r="F85">
        <v>2053.5</v>
      </c>
      <c r="G85">
        <v>0</v>
      </c>
    </row>
    <row r="86" spans="1:7" ht="15" x14ac:dyDescent="0.25">
      <c r="A86" s="285" t="s">
        <v>62</v>
      </c>
      <c r="B86" t="s">
        <v>63</v>
      </c>
      <c r="C86" t="s">
        <v>64</v>
      </c>
      <c r="D86" t="s">
        <v>63</v>
      </c>
      <c r="E86" t="s">
        <v>63</v>
      </c>
      <c r="F86" t="s">
        <v>63</v>
      </c>
      <c r="G86" t="s">
        <v>65</v>
      </c>
    </row>
    <row r="87" spans="1:7" ht="15" x14ac:dyDescent="0.25">
      <c r="A87" s="285" t="s">
        <v>124</v>
      </c>
      <c r="B87">
        <v>5264.6</v>
      </c>
      <c r="C87">
        <v>4983.1000000000004</v>
      </c>
      <c r="D87">
        <v>55498</v>
      </c>
      <c r="E87">
        <v>32494.2</v>
      </c>
      <c r="F87">
        <v>5876.3</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48B3-E298-415D-AE35-79F02F77BFB4}">
  <dimension ref="A1:G90"/>
  <sheetViews>
    <sheetView workbookViewId="0">
      <selection activeCell="I58" sqref="I58"/>
    </sheetView>
  </sheetViews>
  <sheetFormatPr defaultRowHeight="13.2" x14ac:dyDescent="0.25"/>
  <cols>
    <col min="1" max="1" width="23.88671875" customWidth="1"/>
    <col min="2" max="2" width="12.88671875" customWidth="1"/>
    <col min="4" max="4" width="11.88671875" customWidth="1"/>
    <col min="5" max="5" width="11.44140625" customWidth="1"/>
    <col min="6" max="6" width="12.88671875" customWidth="1"/>
    <col min="7" max="7" width="10.6640625" customWidth="1"/>
  </cols>
  <sheetData>
    <row r="1" spans="1:7" ht="15" x14ac:dyDescent="0.25">
      <c r="A1" s="285" t="s">
        <v>47</v>
      </c>
    </row>
    <row r="2" spans="1:7" ht="15" x14ac:dyDescent="0.25">
      <c r="A2" s="285" t="s">
        <v>48</v>
      </c>
    </row>
    <row r="3" spans="1:7" ht="15" x14ac:dyDescent="0.25">
      <c r="A3" s="285" t="s">
        <v>403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4256.8</v>
      </c>
      <c r="E12">
        <v>3922.3</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0</v>
      </c>
      <c r="F17">
        <v>0</v>
      </c>
      <c r="G17">
        <v>0</v>
      </c>
    </row>
    <row r="18" spans="1:7" ht="15" x14ac:dyDescent="0.25">
      <c r="A18" s="285" t="s">
        <v>70</v>
      </c>
      <c r="B18">
        <v>0</v>
      </c>
      <c r="C18">
        <v>0</v>
      </c>
      <c r="D18">
        <v>249</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1219.9000000000001</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v>
      </c>
      <c r="C25">
        <v>0</v>
      </c>
      <c r="D25">
        <v>0</v>
      </c>
      <c r="E25">
        <v>0</v>
      </c>
      <c r="F25">
        <v>0</v>
      </c>
      <c r="G25">
        <v>0</v>
      </c>
    </row>
    <row r="26" spans="1:7" ht="15" x14ac:dyDescent="0.25">
      <c r="A26" s="285" t="s">
        <v>77</v>
      </c>
      <c r="B26">
        <v>25</v>
      </c>
      <c r="C26">
        <v>0</v>
      </c>
      <c r="D26">
        <v>0</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547.79999999999995</v>
      </c>
      <c r="C31">
        <v>508</v>
      </c>
      <c r="D31">
        <v>1350.8</v>
      </c>
      <c r="E31">
        <v>1556.3</v>
      </c>
      <c r="F31">
        <v>68.3</v>
      </c>
      <c r="G31">
        <v>0</v>
      </c>
    </row>
    <row r="32" spans="1:7" ht="15" x14ac:dyDescent="0.25">
      <c r="A32" s="285" t="s">
        <v>66</v>
      </c>
    </row>
    <row r="33" spans="1:7" ht="15" x14ac:dyDescent="0.25">
      <c r="A33" s="285" t="s">
        <v>79</v>
      </c>
      <c r="B33">
        <v>132.30000000000001</v>
      </c>
      <c r="C33">
        <v>78.2</v>
      </c>
      <c r="D33">
        <v>1225.2</v>
      </c>
      <c r="E33">
        <v>1521.6</v>
      </c>
      <c r="F33">
        <v>198</v>
      </c>
      <c r="G33">
        <v>0</v>
      </c>
    </row>
    <row r="34" spans="1:7" ht="15" x14ac:dyDescent="0.25">
      <c r="A34" s="285" t="s">
        <v>66</v>
      </c>
    </row>
    <row r="35" spans="1:7" ht="15" x14ac:dyDescent="0.25">
      <c r="A35" s="285" t="s">
        <v>80</v>
      </c>
      <c r="B35">
        <v>937.5</v>
      </c>
      <c r="C35">
        <v>472.6</v>
      </c>
      <c r="D35">
        <v>34894.6</v>
      </c>
      <c r="E35">
        <v>12144.8</v>
      </c>
      <c r="F35">
        <v>2600</v>
      </c>
      <c r="G35">
        <v>0</v>
      </c>
    </row>
    <row r="36" spans="1:7" ht="15" x14ac:dyDescent="0.25">
      <c r="A36" s="285" t="s">
        <v>66</v>
      </c>
    </row>
    <row r="37" spans="1:7" ht="15" x14ac:dyDescent="0.25">
      <c r="A37" s="285" t="s">
        <v>81</v>
      </c>
      <c r="B37">
        <v>603.20000000000005</v>
      </c>
      <c r="C37">
        <v>640.9</v>
      </c>
      <c r="D37">
        <v>6488.4</v>
      </c>
      <c r="E37">
        <v>6684.6</v>
      </c>
      <c r="F37">
        <v>110.3</v>
      </c>
      <c r="G37">
        <v>0</v>
      </c>
    </row>
    <row r="38" spans="1:7" ht="15" x14ac:dyDescent="0.25">
      <c r="A38" s="285" t="s">
        <v>83</v>
      </c>
      <c r="B38">
        <v>0.5</v>
      </c>
      <c r="C38">
        <v>55</v>
      </c>
      <c r="D38">
        <v>768.5</v>
      </c>
      <c r="E38">
        <v>1224</v>
      </c>
      <c r="F38">
        <v>55</v>
      </c>
      <c r="G38">
        <v>0</v>
      </c>
    </row>
    <row r="39" spans="1:7" ht="15" x14ac:dyDescent="0.25">
      <c r="A39" s="285" t="s">
        <v>85</v>
      </c>
      <c r="B39">
        <v>0</v>
      </c>
      <c r="C39">
        <v>0</v>
      </c>
      <c r="D39">
        <v>3</v>
      </c>
      <c r="E39">
        <v>6.6</v>
      </c>
      <c r="F39">
        <v>0</v>
      </c>
      <c r="G39">
        <v>0</v>
      </c>
    </row>
    <row r="40" spans="1:7" ht="15" x14ac:dyDescent="0.25">
      <c r="A40" s="285" t="s">
        <v>86</v>
      </c>
      <c r="B40">
        <v>0</v>
      </c>
      <c r="C40">
        <v>0.7</v>
      </c>
      <c r="D40">
        <v>0.5</v>
      </c>
      <c r="E40">
        <v>1</v>
      </c>
      <c r="F40">
        <v>0</v>
      </c>
      <c r="G40">
        <v>0</v>
      </c>
    </row>
    <row r="41" spans="1:7" ht="15" x14ac:dyDescent="0.25">
      <c r="A41" s="285" t="s">
        <v>87</v>
      </c>
      <c r="B41">
        <v>66.5</v>
      </c>
      <c r="C41">
        <v>2.6</v>
      </c>
      <c r="D41">
        <v>1.3</v>
      </c>
      <c r="E41">
        <v>0.4</v>
      </c>
      <c r="F41">
        <v>0</v>
      </c>
      <c r="G41">
        <v>0</v>
      </c>
    </row>
    <row r="42" spans="1:7" ht="15" x14ac:dyDescent="0.25">
      <c r="A42" s="285" t="s">
        <v>88</v>
      </c>
      <c r="B42">
        <v>303.5</v>
      </c>
      <c r="C42">
        <v>258.2</v>
      </c>
      <c r="D42">
        <v>1525.6</v>
      </c>
      <c r="E42">
        <v>1284.5999999999999</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35.5</v>
      </c>
      <c r="C45">
        <v>25.8</v>
      </c>
      <c r="D45">
        <v>551.70000000000005</v>
      </c>
      <c r="E45">
        <v>577.6</v>
      </c>
      <c r="F45">
        <v>0</v>
      </c>
      <c r="G45">
        <v>0</v>
      </c>
    </row>
    <row r="46" spans="1:7" ht="15" x14ac:dyDescent="0.25">
      <c r="A46" s="285" t="s">
        <v>92</v>
      </c>
      <c r="B46">
        <v>0</v>
      </c>
      <c r="C46">
        <v>0</v>
      </c>
      <c r="D46">
        <v>40.6</v>
      </c>
      <c r="E46">
        <v>29.7</v>
      </c>
      <c r="F46">
        <v>0</v>
      </c>
      <c r="G46">
        <v>0</v>
      </c>
    </row>
    <row r="47" spans="1:7" ht="15" x14ac:dyDescent="0.25">
      <c r="A47" s="285" t="s">
        <v>93</v>
      </c>
      <c r="B47">
        <v>79.3</v>
      </c>
      <c r="C47">
        <v>85.3</v>
      </c>
      <c r="D47">
        <v>328.3</v>
      </c>
      <c r="E47">
        <v>373.1</v>
      </c>
      <c r="F47">
        <v>0</v>
      </c>
      <c r="G47">
        <v>0</v>
      </c>
    </row>
    <row r="48" spans="1:7" ht="15" x14ac:dyDescent="0.25">
      <c r="A48" s="285" t="s">
        <v>94</v>
      </c>
      <c r="B48">
        <v>6</v>
      </c>
      <c r="C48">
        <v>5.7</v>
      </c>
      <c r="D48">
        <v>30.4</v>
      </c>
      <c r="E48">
        <v>94</v>
      </c>
      <c r="F48">
        <v>0</v>
      </c>
      <c r="G48">
        <v>0</v>
      </c>
    </row>
    <row r="49" spans="1:7" ht="15" x14ac:dyDescent="0.25">
      <c r="A49" s="285" t="s">
        <v>95</v>
      </c>
      <c r="B49">
        <v>0</v>
      </c>
      <c r="C49">
        <v>0</v>
      </c>
      <c r="D49">
        <v>887.3</v>
      </c>
      <c r="E49">
        <v>935.2</v>
      </c>
      <c r="F49">
        <v>55</v>
      </c>
      <c r="G49">
        <v>0</v>
      </c>
    </row>
    <row r="50" spans="1:7" ht="15" x14ac:dyDescent="0.25">
      <c r="A50" s="285" t="s">
        <v>96</v>
      </c>
      <c r="B50">
        <v>34.299999999999997</v>
      </c>
      <c r="C50">
        <v>18.5</v>
      </c>
      <c r="D50">
        <v>46.7</v>
      </c>
      <c r="E50">
        <v>81.900000000000006</v>
      </c>
      <c r="F50">
        <v>0</v>
      </c>
      <c r="G50">
        <v>0</v>
      </c>
    </row>
    <row r="51" spans="1:7" ht="15" x14ac:dyDescent="0.25">
      <c r="A51" s="285" t="s">
        <v>98</v>
      </c>
      <c r="B51">
        <v>0.1</v>
      </c>
      <c r="C51" t="s">
        <v>84</v>
      </c>
      <c r="D51">
        <v>226.7</v>
      </c>
      <c r="E51">
        <v>286.3</v>
      </c>
      <c r="F51">
        <v>0</v>
      </c>
      <c r="G51">
        <v>0</v>
      </c>
    </row>
    <row r="52" spans="1:7" ht="15" x14ac:dyDescent="0.25">
      <c r="A52" s="285" t="s">
        <v>99</v>
      </c>
      <c r="B52">
        <v>0.3</v>
      </c>
      <c r="C52">
        <v>0.2</v>
      </c>
      <c r="D52">
        <v>19.899999999999999</v>
      </c>
      <c r="E52">
        <v>3.3</v>
      </c>
      <c r="F52">
        <v>0</v>
      </c>
      <c r="G52">
        <v>0</v>
      </c>
    </row>
    <row r="53" spans="1:7" ht="15" x14ac:dyDescent="0.25">
      <c r="A53" s="285" t="s">
        <v>100</v>
      </c>
      <c r="B53">
        <v>32</v>
      </c>
      <c r="C53">
        <v>106.1</v>
      </c>
      <c r="D53">
        <v>1167.0999999999999</v>
      </c>
      <c r="E53">
        <v>1023.9</v>
      </c>
      <c r="F53">
        <v>0.3</v>
      </c>
      <c r="G53">
        <v>0</v>
      </c>
    </row>
    <row r="54" spans="1:7" ht="15" x14ac:dyDescent="0.25">
      <c r="A54" s="285" t="s">
        <v>101</v>
      </c>
      <c r="B54">
        <v>45.2</v>
      </c>
      <c r="C54">
        <v>82.8</v>
      </c>
      <c r="D54">
        <v>845.5</v>
      </c>
      <c r="E54">
        <v>657.7</v>
      </c>
      <c r="F54">
        <v>0</v>
      </c>
      <c r="G54">
        <v>0</v>
      </c>
    </row>
    <row r="55" spans="1:7" ht="15" x14ac:dyDescent="0.25">
      <c r="A55" s="285" t="s">
        <v>66</v>
      </c>
    </row>
    <row r="56" spans="1:7" ht="15" x14ac:dyDescent="0.25">
      <c r="A56" s="285" t="s">
        <v>102</v>
      </c>
      <c r="B56">
        <v>55</v>
      </c>
      <c r="C56">
        <v>225.6</v>
      </c>
      <c r="D56">
        <v>2965.5</v>
      </c>
      <c r="E56">
        <v>2422.3000000000002</v>
      </c>
      <c r="F56">
        <v>0</v>
      </c>
      <c r="G56">
        <v>0</v>
      </c>
    </row>
    <row r="57" spans="1:7" ht="15" x14ac:dyDescent="0.25">
      <c r="A57" s="285" t="s">
        <v>103</v>
      </c>
      <c r="B57">
        <v>0</v>
      </c>
      <c r="C57">
        <v>0</v>
      </c>
      <c r="D57">
        <v>108</v>
      </c>
      <c r="E57">
        <v>63</v>
      </c>
      <c r="F57">
        <v>0</v>
      </c>
      <c r="G57">
        <v>0</v>
      </c>
    </row>
    <row r="58" spans="1:7" ht="15" x14ac:dyDescent="0.25">
      <c r="A58" s="285" t="s">
        <v>104</v>
      </c>
      <c r="B58">
        <v>55</v>
      </c>
      <c r="C58">
        <v>225.2</v>
      </c>
      <c r="D58">
        <v>2563.5</v>
      </c>
      <c r="E58">
        <v>2107.9</v>
      </c>
      <c r="F58">
        <v>0</v>
      </c>
      <c r="G58">
        <v>0</v>
      </c>
    </row>
    <row r="59" spans="1:7" ht="15" x14ac:dyDescent="0.25">
      <c r="A59" s="285" t="s">
        <v>257</v>
      </c>
      <c r="B59">
        <v>0</v>
      </c>
      <c r="C59">
        <v>0</v>
      </c>
      <c r="D59" t="s">
        <v>84</v>
      </c>
      <c r="E59">
        <v>0</v>
      </c>
      <c r="F59">
        <v>0</v>
      </c>
      <c r="G59">
        <v>0</v>
      </c>
    </row>
    <row r="60" spans="1:7" ht="15" x14ac:dyDescent="0.25">
      <c r="A60" s="285" t="s">
        <v>105</v>
      </c>
      <c r="B60">
        <v>0</v>
      </c>
      <c r="C60">
        <v>0</v>
      </c>
      <c r="D60">
        <v>17.2</v>
      </c>
      <c r="E60">
        <v>0.2</v>
      </c>
      <c r="F60">
        <v>0</v>
      </c>
      <c r="G60">
        <v>0</v>
      </c>
    </row>
    <row r="61" spans="1:7" ht="15" x14ac:dyDescent="0.25">
      <c r="A61" s="285" t="s">
        <v>381</v>
      </c>
      <c r="B61">
        <v>0</v>
      </c>
      <c r="C61">
        <v>0</v>
      </c>
      <c r="D61">
        <v>0</v>
      </c>
      <c r="E61">
        <v>0.1</v>
      </c>
      <c r="F61">
        <v>0</v>
      </c>
      <c r="G61">
        <v>0</v>
      </c>
    </row>
    <row r="62" spans="1:7" ht="15" x14ac:dyDescent="0.25">
      <c r="A62" s="285" t="s">
        <v>258</v>
      </c>
      <c r="B62">
        <v>0</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1607.3</v>
      </c>
      <c r="C66">
        <v>1398.5</v>
      </c>
      <c r="D66">
        <v>3980.5</v>
      </c>
      <c r="E66">
        <v>3717.3</v>
      </c>
      <c r="F66">
        <v>198.7</v>
      </c>
      <c r="G66">
        <v>0</v>
      </c>
    </row>
    <row r="67" spans="1:7" ht="15" x14ac:dyDescent="0.25">
      <c r="A67" s="285" t="s">
        <v>109</v>
      </c>
      <c r="B67">
        <v>4</v>
      </c>
      <c r="C67">
        <v>0</v>
      </c>
      <c r="D67">
        <v>12</v>
      </c>
      <c r="E67">
        <v>15.5</v>
      </c>
      <c r="F67">
        <v>0</v>
      </c>
      <c r="G67">
        <v>0</v>
      </c>
    </row>
    <row r="68" spans="1:7" ht="15" x14ac:dyDescent="0.25">
      <c r="A68" s="285" t="s">
        <v>110</v>
      </c>
      <c r="B68">
        <v>0</v>
      </c>
      <c r="C68">
        <v>0</v>
      </c>
      <c r="D68">
        <v>30.5</v>
      </c>
      <c r="E68">
        <v>0</v>
      </c>
      <c r="F68">
        <v>0</v>
      </c>
      <c r="G68">
        <v>0</v>
      </c>
    </row>
    <row r="69" spans="1:7" ht="15" x14ac:dyDescent="0.25">
      <c r="A69" s="285" t="s">
        <v>111</v>
      </c>
      <c r="B69">
        <v>85.5</v>
      </c>
      <c r="C69">
        <v>80.5</v>
      </c>
      <c r="D69">
        <v>189.2</v>
      </c>
      <c r="E69">
        <v>169.1</v>
      </c>
      <c r="F69">
        <v>29</v>
      </c>
      <c r="G69">
        <v>0</v>
      </c>
    </row>
    <row r="70" spans="1:7" ht="15" x14ac:dyDescent="0.25">
      <c r="A70" s="285" t="s">
        <v>112</v>
      </c>
      <c r="B70">
        <v>17.3</v>
      </c>
      <c r="C70">
        <v>2.8</v>
      </c>
      <c r="D70">
        <v>91.3</v>
      </c>
      <c r="E70">
        <v>37.700000000000003</v>
      </c>
      <c r="F70">
        <v>2.7</v>
      </c>
      <c r="G70">
        <v>0</v>
      </c>
    </row>
    <row r="71" spans="1:7" ht="15" x14ac:dyDescent="0.25">
      <c r="A71" s="285" t="s">
        <v>259</v>
      </c>
      <c r="B71">
        <v>0</v>
      </c>
      <c r="C71">
        <v>0</v>
      </c>
      <c r="D71">
        <v>9.8000000000000007</v>
      </c>
      <c r="E71">
        <v>7.6</v>
      </c>
      <c r="F71">
        <v>0</v>
      </c>
      <c r="G71">
        <v>0</v>
      </c>
    </row>
    <row r="72" spans="1:7" ht="15" x14ac:dyDescent="0.25">
      <c r="A72" s="285" t="s">
        <v>113</v>
      </c>
      <c r="B72">
        <v>40.5</v>
      </c>
      <c r="C72">
        <v>67.5</v>
      </c>
      <c r="D72">
        <v>284.60000000000002</v>
      </c>
      <c r="E72">
        <v>344.7</v>
      </c>
      <c r="F72">
        <v>0</v>
      </c>
      <c r="G72">
        <v>0</v>
      </c>
    </row>
    <row r="73" spans="1:7" ht="15" x14ac:dyDescent="0.25">
      <c r="A73" s="285" t="s">
        <v>114</v>
      </c>
      <c r="B73">
        <v>8</v>
      </c>
      <c r="C73">
        <v>4</v>
      </c>
      <c r="D73">
        <v>11.3</v>
      </c>
      <c r="E73">
        <v>0</v>
      </c>
      <c r="F73">
        <v>0</v>
      </c>
      <c r="G73">
        <v>0</v>
      </c>
    </row>
    <row r="74" spans="1:7" ht="15" x14ac:dyDescent="0.25">
      <c r="A74" s="285" t="s">
        <v>115</v>
      </c>
      <c r="B74">
        <v>2.8</v>
      </c>
      <c r="C74">
        <v>0</v>
      </c>
      <c r="D74">
        <v>15.6</v>
      </c>
      <c r="E74">
        <v>14.7</v>
      </c>
      <c r="F74">
        <v>0</v>
      </c>
      <c r="G74">
        <v>0</v>
      </c>
    </row>
    <row r="75" spans="1:7" ht="15" x14ac:dyDescent="0.25">
      <c r="A75" s="285" t="s">
        <v>382</v>
      </c>
      <c r="B75">
        <v>0</v>
      </c>
      <c r="C75">
        <v>0</v>
      </c>
      <c r="D75">
        <v>0</v>
      </c>
      <c r="E75">
        <v>3</v>
      </c>
      <c r="F75">
        <v>0</v>
      </c>
      <c r="G75">
        <v>0</v>
      </c>
    </row>
    <row r="76" spans="1:7" ht="15" x14ac:dyDescent="0.25">
      <c r="A76" s="285" t="s">
        <v>116</v>
      </c>
      <c r="B76">
        <v>3.3</v>
      </c>
      <c r="C76">
        <v>2.9</v>
      </c>
      <c r="D76">
        <v>4.4000000000000004</v>
      </c>
      <c r="E76">
        <v>6.6</v>
      </c>
      <c r="F76">
        <v>0</v>
      </c>
      <c r="G76">
        <v>0</v>
      </c>
    </row>
    <row r="77" spans="1:7" ht="15" x14ac:dyDescent="0.25">
      <c r="A77" s="285" t="s">
        <v>117</v>
      </c>
      <c r="B77">
        <v>1414.1</v>
      </c>
      <c r="C77">
        <v>1203.4000000000001</v>
      </c>
      <c r="D77">
        <v>3144</v>
      </c>
      <c r="E77">
        <v>2869.8</v>
      </c>
      <c r="F77">
        <v>167</v>
      </c>
      <c r="G77">
        <v>0</v>
      </c>
    </row>
    <row r="78" spans="1:7" ht="15" x14ac:dyDescent="0.25">
      <c r="A78" s="285" t="s">
        <v>331</v>
      </c>
      <c r="B78">
        <v>0.5</v>
      </c>
      <c r="C78">
        <v>0.7</v>
      </c>
      <c r="D78">
        <v>0</v>
      </c>
      <c r="E78">
        <v>6</v>
      </c>
      <c r="F78">
        <v>0</v>
      </c>
      <c r="G78">
        <v>0</v>
      </c>
    </row>
    <row r="79" spans="1:7" ht="15" x14ac:dyDescent="0.25">
      <c r="A79" s="285" t="s">
        <v>118</v>
      </c>
      <c r="B79">
        <v>23.8</v>
      </c>
      <c r="C79">
        <v>16.7</v>
      </c>
      <c r="D79">
        <v>10</v>
      </c>
      <c r="E79">
        <v>24.2</v>
      </c>
      <c r="F79">
        <v>0</v>
      </c>
      <c r="G79">
        <v>0</v>
      </c>
    </row>
    <row r="80" spans="1:7" ht="15" x14ac:dyDescent="0.25">
      <c r="A80" s="285" t="s">
        <v>119</v>
      </c>
      <c r="B80">
        <v>0</v>
      </c>
      <c r="C80">
        <v>20</v>
      </c>
      <c r="D80">
        <v>163.30000000000001</v>
      </c>
      <c r="E80">
        <v>198.5</v>
      </c>
      <c r="F80">
        <v>0</v>
      </c>
      <c r="G80">
        <v>0</v>
      </c>
    </row>
    <row r="81" spans="1:7" ht="15" x14ac:dyDescent="0.25">
      <c r="A81" s="285" t="s">
        <v>120</v>
      </c>
      <c r="B81">
        <v>0</v>
      </c>
      <c r="C81">
        <v>0</v>
      </c>
      <c r="D81">
        <v>0</v>
      </c>
      <c r="E81" t="s">
        <v>84</v>
      </c>
      <c r="F81">
        <v>0</v>
      </c>
      <c r="G81">
        <v>0</v>
      </c>
    </row>
    <row r="82" spans="1:7" ht="15" x14ac:dyDescent="0.25">
      <c r="A82" s="285" t="s">
        <v>121</v>
      </c>
      <c r="B82">
        <v>7.5</v>
      </c>
      <c r="C82">
        <v>0</v>
      </c>
      <c r="D82">
        <v>14.7</v>
      </c>
      <c r="E82">
        <v>20</v>
      </c>
      <c r="F82">
        <v>0</v>
      </c>
      <c r="G82">
        <v>0</v>
      </c>
    </row>
    <row r="83" spans="1:7" ht="15" x14ac:dyDescent="0.25">
      <c r="A83" s="285" t="s">
        <v>62</v>
      </c>
      <c r="B83" t="s">
        <v>63</v>
      </c>
      <c r="C83" t="s">
        <v>64</v>
      </c>
      <c r="D83" t="s">
        <v>63</v>
      </c>
      <c r="E83" t="s">
        <v>63</v>
      </c>
      <c r="F83" t="s">
        <v>63</v>
      </c>
      <c r="G83" t="s">
        <v>65</v>
      </c>
    </row>
    <row r="84" spans="1:7" ht="15" x14ac:dyDescent="0.25">
      <c r="A84" s="285" t="s">
        <v>122</v>
      </c>
      <c r="B84">
        <v>3918.1</v>
      </c>
      <c r="C84">
        <v>3328.3</v>
      </c>
      <c r="D84">
        <v>55161.9</v>
      </c>
      <c r="E84">
        <v>31969.200000000001</v>
      </c>
      <c r="F84">
        <v>3558.3</v>
      </c>
      <c r="G84">
        <v>0</v>
      </c>
    </row>
    <row r="85" spans="1:7" ht="15" x14ac:dyDescent="0.25">
      <c r="A85" s="285" t="s">
        <v>123</v>
      </c>
      <c r="B85">
        <v>1669.2</v>
      </c>
      <c r="C85">
        <v>1935.2</v>
      </c>
      <c r="D85">
        <v>0</v>
      </c>
      <c r="E85" t="s">
        <v>84</v>
      </c>
      <c r="F85">
        <v>2052.5</v>
      </c>
      <c r="G85">
        <v>0</v>
      </c>
    </row>
    <row r="86" spans="1:7" ht="15" x14ac:dyDescent="0.25">
      <c r="A86" s="285" t="s">
        <v>62</v>
      </c>
      <c r="B86" t="s">
        <v>63</v>
      </c>
      <c r="C86" t="s">
        <v>64</v>
      </c>
      <c r="D86" t="s">
        <v>63</v>
      </c>
      <c r="E86" t="s">
        <v>63</v>
      </c>
      <c r="F86" t="s">
        <v>63</v>
      </c>
      <c r="G86" t="s">
        <v>65</v>
      </c>
    </row>
    <row r="87" spans="1:7" ht="15" x14ac:dyDescent="0.25">
      <c r="A87" s="285" t="s">
        <v>124</v>
      </c>
      <c r="B87">
        <v>5587.3</v>
      </c>
      <c r="C87">
        <v>5263.4</v>
      </c>
      <c r="D87">
        <v>55161.9</v>
      </c>
      <c r="E87">
        <v>31969.200000000001</v>
      </c>
      <c r="F87">
        <v>5610.8</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64</v>
      </c>
      <c r="D90" t="s">
        <v>63</v>
      </c>
      <c r="E90" t="s">
        <v>63</v>
      </c>
      <c r="F90" t="s">
        <v>63</v>
      </c>
      <c r="G90" t="s">
        <v>65</v>
      </c>
    </row>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9DAE-977F-45C8-BAF3-C494670F1528}">
  <dimension ref="A1:G90"/>
  <sheetViews>
    <sheetView topLeftCell="A40" workbookViewId="0">
      <selection activeCell="N27" sqref="N27"/>
    </sheetView>
  </sheetViews>
  <sheetFormatPr defaultRowHeight="13.2" x14ac:dyDescent="0.25"/>
  <cols>
    <col min="1" max="1" width="25.88671875" customWidth="1"/>
    <col min="7" max="7" width="13.6640625" customWidth="1"/>
  </cols>
  <sheetData>
    <row r="1" spans="1:7" ht="15" x14ac:dyDescent="0.25">
      <c r="A1" s="285" t="s">
        <v>47</v>
      </c>
    </row>
    <row r="2" spans="1:7" ht="15" x14ac:dyDescent="0.25">
      <c r="A2" s="285" t="s">
        <v>48</v>
      </c>
    </row>
    <row r="3" spans="1:7" ht="15" x14ac:dyDescent="0.25">
      <c r="A3" s="285" t="s">
        <v>404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129</v>
      </c>
      <c r="D9" t="s">
        <v>208</v>
      </c>
      <c r="E9" t="s">
        <v>129</v>
      </c>
      <c r="F9" t="s">
        <v>130</v>
      </c>
      <c r="G9" t="s">
        <v>61</v>
      </c>
    </row>
    <row r="10" spans="1:7" ht="15" x14ac:dyDescent="0.25">
      <c r="A10" s="285" t="s">
        <v>62</v>
      </c>
      <c r="B10" t="s">
        <v>63</v>
      </c>
      <c r="C10" t="s">
        <v>133</v>
      </c>
      <c r="D10" t="s">
        <v>131</v>
      </c>
      <c r="E10" t="s">
        <v>64</v>
      </c>
      <c r="F10" t="s">
        <v>209</v>
      </c>
      <c r="G10" t="s">
        <v>65</v>
      </c>
    </row>
    <row r="11" spans="1:7" ht="15" x14ac:dyDescent="0.25">
      <c r="A11" s="285" t="s">
        <v>66</v>
      </c>
    </row>
    <row r="12" spans="1:7" ht="15" x14ac:dyDescent="0.25">
      <c r="A12" s="285" t="s">
        <v>67</v>
      </c>
      <c r="B12">
        <v>10</v>
      </c>
      <c r="C12">
        <v>4.5</v>
      </c>
      <c r="D12">
        <v>4256.8</v>
      </c>
      <c r="E12">
        <v>3922.3</v>
      </c>
      <c r="F12">
        <v>383</v>
      </c>
      <c r="G12">
        <v>0</v>
      </c>
    </row>
    <row r="13" spans="1:7" ht="15" x14ac:dyDescent="0.25">
      <c r="A13" s="285" t="s">
        <v>253</v>
      </c>
      <c r="B13">
        <v>0</v>
      </c>
      <c r="C13">
        <v>0</v>
      </c>
      <c r="D13">
        <v>27.7</v>
      </c>
      <c r="E13">
        <v>0</v>
      </c>
      <c r="F13">
        <v>0</v>
      </c>
      <c r="G13">
        <v>0</v>
      </c>
    </row>
    <row r="14" spans="1:7" ht="15" x14ac:dyDescent="0.25">
      <c r="A14" s="285" t="s">
        <v>254</v>
      </c>
      <c r="B14">
        <v>0</v>
      </c>
      <c r="C14">
        <v>0</v>
      </c>
      <c r="D14">
        <v>121.5</v>
      </c>
      <c r="E14">
        <v>75.2</v>
      </c>
      <c r="F14">
        <v>0</v>
      </c>
      <c r="G14">
        <v>0</v>
      </c>
    </row>
    <row r="15" spans="1:7" ht="15" x14ac:dyDescent="0.25">
      <c r="A15" s="285" t="s">
        <v>68</v>
      </c>
      <c r="B15">
        <v>0</v>
      </c>
      <c r="C15">
        <v>0</v>
      </c>
      <c r="D15">
        <v>1034.4000000000001</v>
      </c>
      <c r="E15">
        <v>851.9</v>
      </c>
      <c r="F15">
        <v>0</v>
      </c>
      <c r="G15">
        <v>0</v>
      </c>
    </row>
    <row r="16" spans="1:7" ht="15" x14ac:dyDescent="0.25">
      <c r="A16" s="285" t="s">
        <v>69</v>
      </c>
      <c r="B16">
        <v>0</v>
      </c>
      <c r="C16">
        <v>0</v>
      </c>
      <c r="D16">
        <v>75.8</v>
      </c>
      <c r="E16">
        <v>0</v>
      </c>
      <c r="F16">
        <v>0</v>
      </c>
      <c r="G16">
        <v>0</v>
      </c>
    </row>
    <row r="17" spans="1:7" ht="15" x14ac:dyDescent="0.25">
      <c r="A17" s="285" t="s">
        <v>255</v>
      </c>
      <c r="B17">
        <v>10</v>
      </c>
      <c r="C17">
        <v>4.5</v>
      </c>
      <c r="D17">
        <v>0</v>
      </c>
      <c r="E17">
        <v>0</v>
      </c>
      <c r="F17">
        <v>0</v>
      </c>
      <c r="G17">
        <v>0</v>
      </c>
    </row>
    <row r="18" spans="1:7" ht="15" x14ac:dyDescent="0.25">
      <c r="A18" s="285" t="s">
        <v>70</v>
      </c>
      <c r="B18">
        <v>0</v>
      </c>
      <c r="C18">
        <v>0</v>
      </c>
      <c r="D18">
        <v>249</v>
      </c>
      <c r="E18">
        <v>227.1</v>
      </c>
      <c r="F18">
        <v>0</v>
      </c>
      <c r="G18">
        <v>0</v>
      </c>
    </row>
    <row r="19" spans="1:7" ht="15" x14ac:dyDescent="0.25">
      <c r="A19" s="285" t="s">
        <v>71</v>
      </c>
      <c r="B19">
        <v>0</v>
      </c>
      <c r="C19">
        <v>0</v>
      </c>
      <c r="D19">
        <v>1262.5999999999999</v>
      </c>
      <c r="E19">
        <v>1019.8</v>
      </c>
      <c r="F19">
        <v>323</v>
      </c>
      <c r="G19">
        <v>0</v>
      </c>
    </row>
    <row r="20" spans="1:7" ht="15" x14ac:dyDescent="0.25">
      <c r="A20" s="285" t="s">
        <v>72</v>
      </c>
      <c r="B20">
        <v>0</v>
      </c>
      <c r="C20">
        <v>0</v>
      </c>
      <c r="D20">
        <v>366.3</v>
      </c>
      <c r="E20">
        <v>355.1</v>
      </c>
      <c r="F20">
        <v>0</v>
      </c>
      <c r="G20">
        <v>0</v>
      </c>
    </row>
    <row r="21" spans="1:7" ht="15" x14ac:dyDescent="0.25">
      <c r="A21" s="285" t="s">
        <v>256</v>
      </c>
      <c r="B21">
        <v>0</v>
      </c>
      <c r="C21">
        <v>0</v>
      </c>
      <c r="D21">
        <v>25</v>
      </c>
      <c r="E21">
        <v>0</v>
      </c>
      <c r="F21">
        <v>0</v>
      </c>
      <c r="G21">
        <v>0</v>
      </c>
    </row>
    <row r="22" spans="1:7" ht="15" x14ac:dyDescent="0.25">
      <c r="A22" s="285" t="s">
        <v>73</v>
      </c>
      <c r="B22">
        <v>0</v>
      </c>
      <c r="C22">
        <v>0</v>
      </c>
      <c r="D22">
        <v>990.6</v>
      </c>
      <c r="E22">
        <v>1219.9000000000001</v>
      </c>
      <c r="F22">
        <v>60</v>
      </c>
      <c r="G22">
        <v>0</v>
      </c>
    </row>
    <row r="23" spans="1:7" ht="15" x14ac:dyDescent="0.25">
      <c r="A23" s="285" t="s">
        <v>74</v>
      </c>
      <c r="B23">
        <v>0</v>
      </c>
      <c r="C23">
        <v>0</v>
      </c>
      <c r="D23">
        <v>103.9</v>
      </c>
      <c r="E23">
        <v>173.3</v>
      </c>
      <c r="F23">
        <v>0</v>
      </c>
      <c r="G23">
        <v>0</v>
      </c>
    </row>
    <row r="24" spans="1:7" ht="15" x14ac:dyDescent="0.25">
      <c r="A24" s="285" t="s">
        <v>66</v>
      </c>
    </row>
    <row r="25" spans="1:7" ht="15" x14ac:dyDescent="0.25">
      <c r="A25" s="285" t="s">
        <v>75</v>
      </c>
      <c r="B25">
        <v>25</v>
      </c>
      <c r="C25">
        <v>0</v>
      </c>
      <c r="D25">
        <v>0</v>
      </c>
      <c r="E25">
        <v>0</v>
      </c>
      <c r="F25">
        <v>0</v>
      </c>
      <c r="G25">
        <v>0</v>
      </c>
    </row>
    <row r="26" spans="1:7" ht="15" x14ac:dyDescent="0.25">
      <c r="A26" s="285" t="s">
        <v>77</v>
      </c>
      <c r="B26">
        <v>25</v>
      </c>
      <c r="C26">
        <v>0</v>
      </c>
      <c r="D26">
        <v>0</v>
      </c>
      <c r="E26">
        <v>0</v>
      </c>
      <c r="F26">
        <v>0</v>
      </c>
      <c r="G26">
        <v>0</v>
      </c>
    </row>
    <row r="27" spans="1:7" ht="15" x14ac:dyDescent="0.25">
      <c r="A27" s="285" t="s">
        <v>66</v>
      </c>
    </row>
    <row r="28" spans="1:7" ht="15" x14ac:dyDescent="0.25">
      <c r="A28" s="285" t="s">
        <v>167</v>
      </c>
      <c r="B28">
        <v>0</v>
      </c>
      <c r="C28">
        <v>0</v>
      </c>
      <c r="D28" t="s">
        <v>84</v>
      </c>
      <c r="E28">
        <v>0</v>
      </c>
      <c r="F28">
        <v>0</v>
      </c>
      <c r="G28">
        <v>0</v>
      </c>
    </row>
    <row r="29" spans="1:7" ht="15" x14ac:dyDescent="0.25">
      <c r="A29" s="285" t="s">
        <v>317</v>
      </c>
      <c r="B29">
        <v>0</v>
      </c>
      <c r="C29">
        <v>0</v>
      </c>
      <c r="D29" t="s">
        <v>84</v>
      </c>
      <c r="E29">
        <v>0</v>
      </c>
      <c r="F29">
        <v>0</v>
      </c>
      <c r="G29">
        <v>0</v>
      </c>
    </row>
    <row r="30" spans="1:7" ht="15" x14ac:dyDescent="0.25">
      <c r="A30" s="285" t="s">
        <v>66</v>
      </c>
    </row>
    <row r="31" spans="1:7" ht="15" x14ac:dyDescent="0.25">
      <c r="A31" s="285" t="s">
        <v>78</v>
      </c>
      <c r="B31">
        <v>520.70000000000005</v>
      </c>
      <c r="C31">
        <v>485.1</v>
      </c>
      <c r="D31">
        <v>1337.1</v>
      </c>
      <c r="E31">
        <v>1517.2</v>
      </c>
      <c r="F31">
        <v>69</v>
      </c>
      <c r="G31">
        <v>0</v>
      </c>
    </row>
    <row r="32" spans="1:7" ht="15" x14ac:dyDescent="0.25">
      <c r="A32" s="285" t="s">
        <v>66</v>
      </c>
    </row>
    <row r="33" spans="1:7" ht="15" x14ac:dyDescent="0.25">
      <c r="A33" s="285" t="s">
        <v>79</v>
      </c>
      <c r="B33">
        <v>147.9</v>
      </c>
      <c r="C33">
        <v>83</v>
      </c>
      <c r="D33">
        <v>1206.7</v>
      </c>
      <c r="E33">
        <v>1505</v>
      </c>
      <c r="F33">
        <v>133</v>
      </c>
      <c r="G33">
        <v>0</v>
      </c>
    </row>
    <row r="34" spans="1:7" ht="15" x14ac:dyDescent="0.25">
      <c r="A34" s="285" t="s">
        <v>66</v>
      </c>
    </row>
    <row r="35" spans="1:7" ht="15" x14ac:dyDescent="0.25">
      <c r="A35" s="285" t="s">
        <v>80</v>
      </c>
      <c r="B35">
        <v>1168</v>
      </c>
      <c r="C35">
        <v>335</v>
      </c>
      <c r="D35">
        <v>34880.300000000003</v>
      </c>
      <c r="E35">
        <v>12138.9</v>
      </c>
      <c r="F35">
        <v>2336</v>
      </c>
      <c r="G35">
        <v>0</v>
      </c>
    </row>
    <row r="36" spans="1:7" ht="15" x14ac:dyDescent="0.25">
      <c r="A36" s="285" t="s">
        <v>66</v>
      </c>
    </row>
    <row r="37" spans="1:7" ht="15" x14ac:dyDescent="0.25">
      <c r="A37" s="285" t="s">
        <v>81</v>
      </c>
      <c r="B37">
        <v>620.29999999999995</v>
      </c>
      <c r="C37">
        <v>658</v>
      </c>
      <c r="D37">
        <v>6428.8</v>
      </c>
      <c r="E37">
        <v>6589.8</v>
      </c>
      <c r="F37">
        <v>110</v>
      </c>
      <c r="G37">
        <v>0</v>
      </c>
    </row>
    <row r="38" spans="1:7" ht="15" x14ac:dyDescent="0.25">
      <c r="A38" s="285" t="s">
        <v>83</v>
      </c>
      <c r="B38">
        <v>0.5</v>
      </c>
      <c r="C38">
        <v>55</v>
      </c>
      <c r="D38">
        <v>768.5</v>
      </c>
      <c r="E38">
        <v>1224</v>
      </c>
      <c r="F38">
        <v>55</v>
      </c>
      <c r="G38">
        <v>0</v>
      </c>
    </row>
    <row r="39" spans="1:7" ht="15" x14ac:dyDescent="0.25">
      <c r="A39" s="285" t="s">
        <v>85</v>
      </c>
      <c r="B39">
        <v>0</v>
      </c>
      <c r="C39">
        <v>0</v>
      </c>
      <c r="D39">
        <v>3</v>
      </c>
      <c r="E39">
        <v>6.6</v>
      </c>
      <c r="F39">
        <v>0</v>
      </c>
      <c r="G39">
        <v>0</v>
      </c>
    </row>
    <row r="40" spans="1:7" ht="15" x14ac:dyDescent="0.25">
      <c r="A40" s="285" t="s">
        <v>86</v>
      </c>
      <c r="B40">
        <v>0</v>
      </c>
      <c r="C40">
        <v>0.7</v>
      </c>
      <c r="D40">
        <v>0.5</v>
      </c>
      <c r="E40">
        <v>1</v>
      </c>
      <c r="F40">
        <v>0</v>
      </c>
      <c r="G40">
        <v>0</v>
      </c>
    </row>
    <row r="41" spans="1:7" ht="15" x14ac:dyDescent="0.25">
      <c r="A41" s="285" t="s">
        <v>87</v>
      </c>
      <c r="B41">
        <v>66.5</v>
      </c>
      <c r="C41">
        <v>1.1000000000000001</v>
      </c>
      <c r="D41">
        <v>1.3</v>
      </c>
      <c r="E41">
        <v>0.3</v>
      </c>
      <c r="F41">
        <v>0</v>
      </c>
      <c r="G41">
        <v>0</v>
      </c>
    </row>
    <row r="42" spans="1:7" ht="15" x14ac:dyDescent="0.25">
      <c r="A42" s="285" t="s">
        <v>88</v>
      </c>
      <c r="B42">
        <v>308.60000000000002</v>
      </c>
      <c r="C42">
        <v>268.5</v>
      </c>
      <c r="D42">
        <v>1499.5</v>
      </c>
      <c r="E42">
        <v>1258.5</v>
      </c>
      <c r="F42">
        <v>0</v>
      </c>
      <c r="G42">
        <v>0</v>
      </c>
    </row>
    <row r="43" spans="1:7" ht="15" x14ac:dyDescent="0.25">
      <c r="A43" s="285" t="s">
        <v>90</v>
      </c>
      <c r="B43">
        <v>0</v>
      </c>
      <c r="C43">
        <v>0</v>
      </c>
      <c r="D43">
        <v>45.3</v>
      </c>
      <c r="E43">
        <v>104.6</v>
      </c>
      <c r="F43">
        <v>0</v>
      </c>
      <c r="G43">
        <v>0</v>
      </c>
    </row>
    <row r="44" spans="1:7" ht="15" x14ac:dyDescent="0.25">
      <c r="A44" s="285" t="s">
        <v>178</v>
      </c>
      <c r="B44">
        <v>0</v>
      </c>
      <c r="C44">
        <v>0</v>
      </c>
      <c r="D44">
        <v>0</v>
      </c>
      <c r="E44">
        <v>1</v>
      </c>
      <c r="F44">
        <v>0</v>
      </c>
      <c r="G44">
        <v>0</v>
      </c>
    </row>
    <row r="45" spans="1:7" ht="15" x14ac:dyDescent="0.25">
      <c r="A45" s="285" t="s">
        <v>91</v>
      </c>
      <c r="B45">
        <v>35.6</v>
      </c>
      <c r="C45">
        <v>26.6</v>
      </c>
      <c r="D45">
        <v>551.5</v>
      </c>
      <c r="E45">
        <v>550.5</v>
      </c>
      <c r="F45">
        <v>0</v>
      </c>
      <c r="G45">
        <v>0</v>
      </c>
    </row>
    <row r="46" spans="1:7" ht="15" x14ac:dyDescent="0.25">
      <c r="A46" s="285" t="s">
        <v>92</v>
      </c>
      <c r="B46">
        <v>0</v>
      </c>
      <c r="C46">
        <v>0</v>
      </c>
      <c r="D46">
        <v>40.6</v>
      </c>
      <c r="E46">
        <v>29.7</v>
      </c>
      <c r="F46">
        <v>0</v>
      </c>
      <c r="G46">
        <v>0</v>
      </c>
    </row>
    <row r="47" spans="1:7" ht="15" x14ac:dyDescent="0.25">
      <c r="A47" s="285" t="s">
        <v>93</v>
      </c>
      <c r="B47">
        <v>92.7</v>
      </c>
      <c r="C47">
        <v>77.599999999999994</v>
      </c>
      <c r="D47">
        <v>314</v>
      </c>
      <c r="E47">
        <v>365.7</v>
      </c>
      <c r="F47">
        <v>0</v>
      </c>
      <c r="G47">
        <v>0</v>
      </c>
    </row>
    <row r="48" spans="1:7" ht="15" x14ac:dyDescent="0.25">
      <c r="A48" s="285" t="s">
        <v>94</v>
      </c>
      <c r="B48">
        <v>3</v>
      </c>
      <c r="C48">
        <v>5.7</v>
      </c>
      <c r="D48">
        <v>30.4</v>
      </c>
      <c r="E48">
        <v>94</v>
      </c>
      <c r="F48">
        <v>0</v>
      </c>
      <c r="G48">
        <v>0</v>
      </c>
    </row>
    <row r="49" spans="1:7" ht="15" x14ac:dyDescent="0.25">
      <c r="A49" s="285" t="s">
        <v>95</v>
      </c>
      <c r="B49">
        <v>0</v>
      </c>
      <c r="C49">
        <v>0</v>
      </c>
      <c r="D49">
        <v>887.3</v>
      </c>
      <c r="E49">
        <v>935.2</v>
      </c>
      <c r="F49">
        <v>55</v>
      </c>
      <c r="G49">
        <v>0</v>
      </c>
    </row>
    <row r="50" spans="1:7" ht="15" x14ac:dyDescent="0.25">
      <c r="A50" s="285" t="s">
        <v>96</v>
      </c>
      <c r="B50">
        <v>34.299999999999997</v>
      </c>
      <c r="C50">
        <v>18.899999999999999</v>
      </c>
      <c r="D50">
        <v>45.6</v>
      </c>
      <c r="E50">
        <v>80.8</v>
      </c>
      <c r="F50">
        <v>0</v>
      </c>
      <c r="G50">
        <v>0</v>
      </c>
    </row>
    <row r="51" spans="1:7" ht="15" x14ac:dyDescent="0.25">
      <c r="A51" s="285" t="s">
        <v>98</v>
      </c>
      <c r="B51">
        <v>0.1</v>
      </c>
      <c r="C51" t="s">
        <v>84</v>
      </c>
      <c r="D51">
        <v>216.4</v>
      </c>
      <c r="E51">
        <v>286.3</v>
      </c>
      <c r="F51">
        <v>0</v>
      </c>
      <c r="G51">
        <v>0</v>
      </c>
    </row>
    <row r="52" spans="1:7" ht="15" x14ac:dyDescent="0.25">
      <c r="A52" s="285" t="s">
        <v>99</v>
      </c>
      <c r="B52">
        <v>0.3</v>
      </c>
      <c r="C52">
        <v>0.2</v>
      </c>
      <c r="D52">
        <v>19.899999999999999</v>
      </c>
      <c r="E52">
        <v>3.2</v>
      </c>
      <c r="F52">
        <v>0</v>
      </c>
      <c r="G52">
        <v>0</v>
      </c>
    </row>
    <row r="53" spans="1:7" ht="15" x14ac:dyDescent="0.25">
      <c r="A53" s="285" t="s">
        <v>100</v>
      </c>
      <c r="B53">
        <v>31.6</v>
      </c>
      <c r="C53">
        <v>119.5</v>
      </c>
      <c r="D53">
        <v>1164.5999999999999</v>
      </c>
      <c r="E53">
        <v>1003.8</v>
      </c>
      <c r="F53">
        <v>0</v>
      </c>
      <c r="G53">
        <v>0</v>
      </c>
    </row>
    <row r="54" spans="1:7" ht="15" x14ac:dyDescent="0.25">
      <c r="A54" s="285" t="s">
        <v>101</v>
      </c>
      <c r="B54">
        <v>47.1</v>
      </c>
      <c r="C54">
        <v>84.2</v>
      </c>
      <c r="D54">
        <v>840.5</v>
      </c>
      <c r="E54">
        <v>644.70000000000005</v>
      </c>
      <c r="F54">
        <v>0</v>
      </c>
      <c r="G54">
        <v>0</v>
      </c>
    </row>
    <row r="55" spans="1:7" ht="15" x14ac:dyDescent="0.25">
      <c r="A55" s="285" t="s">
        <v>66</v>
      </c>
    </row>
    <row r="56" spans="1:7" ht="15" x14ac:dyDescent="0.25">
      <c r="A56" s="285" t="s">
        <v>102</v>
      </c>
      <c r="B56">
        <v>108</v>
      </c>
      <c r="C56">
        <v>242.6</v>
      </c>
      <c r="D56">
        <v>2846.3</v>
      </c>
      <c r="E56">
        <v>2313.5</v>
      </c>
      <c r="F56">
        <v>0</v>
      </c>
      <c r="G56">
        <v>0</v>
      </c>
    </row>
    <row r="57" spans="1:7" ht="15" x14ac:dyDescent="0.25">
      <c r="A57" s="285" t="s">
        <v>103</v>
      </c>
      <c r="B57">
        <v>0</v>
      </c>
      <c r="C57">
        <v>0</v>
      </c>
      <c r="D57">
        <v>108</v>
      </c>
      <c r="E57">
        <v>63</v>
      </c>
      <c r="F57">
        <v>0</v>
      </c>
      <c r="G57">
        <v>0</v>
      </c>
    </row>
    <row r="58" spans="1:7" ht="15" x14ac:dyDescent="0.25">
      <c r="A58" s="285" t="s">
        <v>104</v>
      </c>
      <c r="B58">
        <v>108</v>
      </c>
      <c r="C58">
        <v>242.2</v>
      </c>
      <c r="D58">
        <v>2444.1999999999998</v>
      </c>
      <c r="E58">
        <v>1999.1</v>
      </c>
      <c r="F58">
        <v>0</v>
      </c>
      <c r="G58">
        <v>0</v>
      </c>
    </row>
    <row r="59" spans="1:7" ht="15" x14ac:dyDescent="0.25">
      <c r="A59" s="285" t="s">
        <v>257</v>
      </c>
      <c r="B59">
        <v>0</v>
      </c>
      <c r="C59">
        <v>0</v>
      </c>
      <c r="D59" t="s">
        <v>84</v>
      </c>
      <c r="E59">
        <v>0</v>
      </c>
      <c r="F59">
        <v>0</v>
      </c>
      <c r="G59">
        <v>0</v>
      </c>
    </row>
    <row r="60" spans="1:7" ht="15" x14ac:dyDescent="0.25">
      <c r="A60" s="285" t="s">
        <v>105</v>
      </c>
      <c r="B60">
        <v>0</v>
      </c>
      <c r="C60">
        <v>0</v>
      </c>
      <c r="D60">
        <v>17.2</v>
      </c>
      <c r="E60">
        <v>0.2</v>
      </c>
      <c r="F60">
        <v>0</v>
      </c>
      <c r="G60">
        <v>0</v>
      </c>
    </row>
    <row r="61" spans="1:7" ht="15" x14ac:dyDescent="0.25">
      <c r="A61" s="285" t="s">
        <v>381</v>
      </c>
      <c r="B61">
        <v>0</v>
      </c>
      <c r="C61">
        <v>0</v>
      </c>
      <c r="D61">
        <v>0</v>
      </c>
      <c r="E61">
        <v>0.1</v>
      </c>
      <c r="F61">
        <v>0</v>
      </c>
      <c r="G61">
        <v>0</v>
      </c>
    </row>
    <row r="62" spans="1:7" ht="15" x14ac:dyDescent="0.25">
      <c r="A62" s="285" t="s">
        <v>258</v>
      </c>
      <c r="B62">
        <v>0</v>
      </c>
      <c r="C62">
        <v>0.4</v>
      </c>
      <c r="D62">
        <v>0.1</v>
      </c>
      <c r="E62">
        <v>0</v>
      </c>
      <c r="F62">
        <v>0</v>
      </c>
      <c r="G62">
        <v>0</v>
      </c>
    </row>
    <row r="63" spans="1:7" ht="15" x14ac:dyDescent="0.25">
      <c r="A63" s="285" t="s">
        <v>318</v>
      </c>
      <c r="B63">
        <v>0</v>
      </c>
      <c r="C63">
        <v>0</v>
      </c>
      <c r="D63">
        <v>52.7</v>
      </c>
      <c r="E63">
        <v>0</v>
      </c>
      <c r="F63">
        <v>0</v>
      </c>
      <c r="G63">
        <v>0</v>
      </c>
    </row>
    <row r="64" spans="1:7" ht="15" x14ac:dyDescent="0.25">
      <c r="A64" s="285" t="s">
        <v>107</v>
      </c>
      <c r="B64">
        <v>0</v>
      </c>
      <c r="C64">
        <v>0</v>
      </c>
      <c r="D64">
        <v>224</v>
      </c>
      <c r="E64">
        <v>251.2</v>
      </c>
      <c r="F64">
        <v>0</v>
      </c>
      <c r="G64">
        <v>0</v>
      </c>
    </row>
    <row r="65" spans="1:7" ht="15" x14ac:dyDescent="0.25">
      <c r="A65" s="285" t="s">
        <v>66</v>
      </c>
    </row>
    <row r="66" spans="1:7" ht="15" x14ac:dyDescent="0.25">
      <c r="A66" s="285" t="s">
        <v>108</v>
      </c>
      <c r="B66">
        <v>1704.1</v>
      </c>
      <c r="C66">
        <v>1380.3</v>
      </c>
      <c r="D66">
        <v>3860.7</v>
      </c>
      <c r="E66">
        <v>3620.4</v>
      </c>
      <c r="F66">
        <v>188.7</v>
      </c>
      <c r="G66">
        <v>0</v>
      </c>
    </row>
    <row r="67" spans="1:7" ht="15" x14ac:dyDescent="0.25">
      <c r="A67" s="285" t="s">
        <v>109</v>
      </c>
      <c r="B67">
        <v>4</v>
      </c>
      <c r="C67">
        <v>0</v>
      </c>
      <c r="D67">
        <v>12</v>
      </c>
      <c r="E67">
        <v>15.5</v>
      </c>
      <c r="F67">
        <v>0</v>
      </c>
      <c r="G67">
        <v>0</v>
      </c>
    </row>
    <row r="68" spans="1:7" ht="15" x14ac:dyDescent="0.25">
      <c r="A68" s="285" t="s">
        <v>110</v>
      </c>
      <c r="B68">
        <v>0</v>
      </c>
      <c r="C68">
        <v>0</v>
      </c>
      <c r="D68">
        <v>30.5</v>
      </c>
      <c r="E68">
        <v>0</v>
      </c>
      <c r="F68">
        <v>0</v>
      </c>
      <c r="G68">
        <v>0</v>
      </c>
    </row>
    <row r="69" spans="1:7" ht="15" x14ac:dyDescent="0.25">
      <c r="A69" s="285" t="s">
        <v>111</v>
      </c>
      <c r="B69">
        <v>112</v>
      </c>
      <c r="C69">
        <v>79.5</v>
      </c>
      <c r="D69">
        <v>162.1</v>
      </c>
      <c r="E69">
        <v>169.1</v>
      </c>
      <c r="F69">
        <v>29</v>
      </c>
      <c r="G69">
        <v>0</v>
      </c>
    </row>
    <row r="70" spans="1:7" ht="15" x14ac:dyDescent="0.25">
      <c r="A70" s="285" t="s">
        <v>112</v>
      </c>
      <c r="B70">
        <v>18.600000000000001</v>
      </c>
      <c r="C70">
        <v>3.2</v>
      </c>
      <c r="D70">
        <v>90</v>
      </c>
      <c r="E70">
        <v>37.299999999999997</v>
      </c>
      <c r="F70">
        <v>2.7</v>
      </c>
      <c r="G70">
        <v>0</v>
      </c>
    </row>
    <row r="71" spans="1:7" ht="15" x14ac:dyDescent="0.25">
      <c r="A71" s="285" t="s">
        <v>259</v>
      </c>
      <c r="B71">
        <v>0</v>
      </c>
      <c r="C71">
        <v>0</v>
      </c>
      <c r="D71">
        <v>9.8000000000000007</v>
      </c>
      <c r="E71">
        <v>7.6</v>
      </c>
      <c r="F71">
        <v>0</v>
      </c>
      <c r="G71">
        <v>0</v>
      </c>
    </row>
    <row r="72" spans="1:7" ht="15" x14ac:dyDescent="0.25">
      <c r="A72" s="285" t="s">
        <v>113</v>
      </c>
      <c r="B72">
        <v>44.5</v>
      </c>
      <c r="C72">
        <v>65.7</v>
      </c>
      <c r="D72">
        <v>273.60000000000002</v>
      </c>
      <c r="E72">
        <v>344.7</v>
      </c>
      <c r="F72">
        <v>0</v>
      </c>
      <c r="G72">
        <v>0</v>
      </c>
    </row>
    <row r="73" spans="1:7" ht="15" x14ac:dyDescent="0.25">
      <c r="A73" s="285" t="s">
        <v>114</v>
      </c>
      <c r="B73">
        <v>8</v>
      </c>
      <c r="C73">
        <v>4</v>
      </c>
      <c r="D73">
        <v>11.3</v>
      </c>
      <c r="E73">
        <v>0</v>
      </c>
      <c r="F73">
        <v>0</v>
      </c>
      <c r="G73">
        <v>0</v>
      </c>
    </row>
    <row r="74" spans="1:7" ht="15" x14ac:dyDescent="0.25">
      <c r="A74" s="285" t="s">
        <v>115</v>
      </c>
      <c r="B74">
        <v>6.4</v>
      </c>
      <c r="C74">
        <v>4</v>
      </c>
      <c r="D74">
        <v>11.6</v>
      </c>
      <c r="E74">
        <v>11.1</v>
      </c>
      <c r="F74">
        <v>0</v>
      </c>
      <c r="G74">
        <v>0</v>
      </c>
    </row>
    <row r="75" spans="1:7" ht="15" x14ac:dyDescent="0.25">
      <c r="A75" s="285" t="s">
        <v>382</v>
      </c>
      <c r="B75">
        <v>0</v>
      </c>
      <c r="C75">
        <v>3</v>
      </c>
      <c r="D75">
        <v>0</v>
      </c>
      <c r="E75">
        <v>0</v>
      </c>
      <c r="F75">
        <v>0</v>
      </c>
      <c r="G75">
        <v>0</v>
      </c>
    </row>
    <row r="76" spans="1:7" ht="15" x14ac:dyDescent="0.25">
      <c r="A76" s="285" t="s">
        <v>116</v>
      </c>
      <c r="B76">
        <v>3.3</v>
      </c>
      <c r="C76">
        <v>2.9</v>
      </c>
      <c r="D76">
        <v>4.4000000000000004</v>
      </c>
      <c r="E76">
        <v>6.6</v>
      </c>
      <c r="F76">
        <v>0</v>
      </c>
      <c r="G76">
        <v>0</v>
      </c>
    </row>
    <row r="77" spans="1:7" ht="15" x14ac:dyDescent="0.25">
      <c r="A77" s="285" t="s">
        <v>117</v>
      </c>
      <c r="B77">
        <v>1477.5</v>
      </c>
      <c r="C77">
        <v>1190.5999999999999</v>
      </c>
      <c r="D77">
        <v>3067.5</v>
      </c>
      <c r="E77">
        <v>2779.9</v>
      </c>
      <c r="F77">
        <v>157</v>
      </c>
      <c r="G77">
        <v>0</v>
      </c>
    </row>
    <row r="78" spans="1:7" ht="15" x14ac:dyDescent="0.25">
      <c r="A78" s="285" t="s">
        <v>331</v>
      </c>
      <c r="B78">
        <v>0.5</v>
      </c>
      <c r="C78">
        <v>0.7</v>
      </c>
      <c r="D78">
        <v>0</v>
      </c>
      <c r="E78">
        <v>6</v>
      </c>
      <c r="F78">
        <v>0</v>
      </c>
      <c r="G78">
        <v>0</v>
      </c>
    </row>
    <row r="79" spans="1:7" ht="15" x14ac:dyDescent="0.25">
      <c r="A79" s="285" t="s">
        <v>118</v>
      </c>
      <c r="B79">
        <v>23.8</v>
      </c>
      <c r="C79">
        <v>16.7</v>
      </c>
      <c r="D79">
        <v>10</v>
      </c>
      <c r="E79">
        <v>24.2</v>
      </c>
      <c r="F79">
        <v>0</v>
      </c>
      <c r="G79">
        <v>0</v>
      </c>
    </row>
    <row r="80" spans="1:7" ht="15" x14ac:dyDescent="0.25">
      <c r="A80" s="285" t="s">
        <v>119</v>
      </c>
      <c r="B80">
        <v>0</v>
      </c>
      <c r="C80">
        <v>10</v>
      </c>
      <c r="D80">
        <v>163.30000000000001</v>
      </c>
      <c r="E80">
        <v>198.5</v>
      </c>
      <c r="F80">
        <v>0</v>
      </c>
      <c r="G80">
        <v>0</v>
      </c>
    </row>
    <row r="81" spans="1:7" ht="15" x14ac:dyDescent="0.25">
      <c r="A81" s="285" t="s">
        <v>120</v>
      </c>
      <c r="B81">
        <v>0</v>
      </c>
      <c r="C81">
        <v>0</v>
      </c>
      <c r="D81">
        <v>0</v>
      </c>
      <c r="E81" t="s">
        <v>84</v>
      </c>
      <c r="F81">
        <v>0</v>
      </c>
      <c r="G81">
        <v>0</v>
      </c>
    </row>
    <row r="82" spans="1:7" ht="15" x14ac:dyDescent="0.25">
      <c r="A82" s="285" t="s">
        <v>121</v>
      </c>
      <c r="B82">
        <v>5.5</v>
      </c>
      <c r="C82">
        <v>0</v>
      </c>
      <c r="D82">
        <v>14.7</v>
      </c>
      <c r="E82">
        <v>20</v>
      </c>
      <c r="F82">
        <v>0</v>
      </c>
      <c r="G82">
        <v>0</v>
      </c>
    </row>
    <row r="83" spans="1:7" ht="15" x14ac:dyDescent="0.25">
      <c r="A83" s="285" t="s">
        <v>62</v>
      </c>
      <c r="B83" t="s">
        <v>63</v>
      </c>
      <c r="C83" t="s">
        <v>133</v>
      </c>
      <c r="D83" t="s">
        <v>131</v>
      </c>
      <c r="E83" t="s">
        <v>64</v>
      </c>
      <c r="F83" t="s">
        <v>209</v>
      </c>
      <c r="G83" t="s">
        <v>65</v>
      </c>
    </row>
    <row r="84" spans="1:7" ht="15" x14ac:dyDescent="0.25">
      <c r="A84" s="285" t="s">
        <v>122</v>
      </c>
      <c r="B84">
        <v>4303.8999999999996</v>
      </c>
      <c r="C84">
        <v>3188.4</v>
      </c>
      <c r="D84">
        <v>54816.7</v>
      </c>
      <c r="E84">
        <v>31607.200000000001</v>
      </c>
      <c r="F84">
        <v>3219.7</v>
      </c>
      <c r="G84">
        <v>0</v>
      </c>
    </row>
    <row r="85" spans="1:7" ht="15" x14ac:dyDescent="0.25">
      <c r="A85" s="285" t="s">
        <v>123</v>
      </c>
      <c r="B85">
        <v>1721</v>
      </c>
      <c r="C85">
        <v>1913.5</v>
      </c>
      <c r="D85">
        <v>0</v>
      </c>
      <c r="E85" t="s">
        <v>84</v>
      </c>
      <c r="F85">
        <v>2052.5</v>
      </c>
      <c r="G85">
        <v>0</v>
      </c>
    </row>
    <row r="86" spans="1:7" ht="15" x14ac:dyDescent="0.25">
      <c r="A86" s="285" t="s">
        <v>62</v>
      </c>
      <c r="B86" t="s">
        <v>63</v>
      </c>
      <c r="C86" t="s">
        <v>133</v>
      </c>
      <c r="D86" t="s">
        <v>131</v>
      </c>
      <c r="E86" t="s">
        <v>64</v>
      </c>
      <c r="F86" t="s">
        <v>209</v>
      </c>
      <c r="G86" t="s">
        <v>65</v>
      </c>
    </row>
    <row r="87" spans="1:7" ht="15" x14ac:dyDescent="0.25">
      <c r="A87" s="285" t="s">
        <v>124</v>
      </c>
      <c r="B87">
        <v>6024.9</v>
      </c>
      <c r="C87">
        <v>5102</v>
      </c>
      <c r="D87">
        <v>54816.7</v>
      </c>
      <c r="E87">
        <v>31607.200000000001</v>
      </c>
      <c r="F87">
        <v>5272.2</v>
      </c>
      <c r="G87">
        <v>0</v>
      </c>
    </row>
    <row r="88" spans="1:7" ht="15" x14ac:dyDescent="0.25">
      <c r="A88" s="285" t="s">
        <v>125</v>
      </c>
      <c r="B88" t="s">
        <v>42</v>
      </c>
      <c r="C88" t="s">
        <v>42</v>
      </c>
      <c r="D88">
        <v>5.8</v>
      </c>
      <c r="E88">
        <v>2.1</v>
      </c>
      <c r="F88" t="s">
        <v>42</v>
      </c>
      <c r="G88" t="s">
        <v>42</v>
      </c>
    </row>
    <row r="89" spans="1:7" ht="15" x14ac:dyDescent="0.25">
      <c r="A89" s="285" t="s">
        <v>126</v>
      </c>
      <c r="B89">
        <v>0</v>
      </c>
      <c r="C89">
        <v>0</v>
      </c>
      <c r="D89" t="s">
        <v>42</v>
      </c>
      <c r="E89" t="s">
        <v>42</v>
      </c>
      <c r="F89">
        <v>0</v>
      </c>
      <c r="G89">
        <v>0</v>
      </c>
    </row>
    <row r="90" spans="1:7" ht="15" x14ac:dyDescent="0.25">
      <c r="A90" s="285" t="s">
        <v>62</v>
      </c>
      <c r="B90" t="s">
        <v>63</v>
      </c>
      <c r="C90" t="s">
        <v>133</v>
      </c>
      <c r="D90" t="s">
        <v>131</v>
      </c>
      <c r="E90" t="s">
        <v>64</v>
      </c>
      <c r="F90" t="s">
        <v>209</v>
      </c>
      <c r="G90" t="s">
        <v>65</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B7B8-032C-4D01-8594-FC1AAFA5B69D}">
  <dimension ref="A1:G89"/>
  <sheetViews>
    <sheetView topLeftCell="A16" workbookViewId="0">
      <selection activeCell="J50" sqref="J50"/>
    </sheetView>
  </sheetViews>
  <sheetFormatPr defaultRowHeight="13.2" x14ac:dyDescent="0.25"/>
  <cols>
    <col min="1" max="1" width="27.6640625" customWidth="1"/>
    <col min="2" max="2" width="11.6640625" customWidth="1"/>
    <col min="3" max="3" width="10.6640625" customWidth="1"/>
    <col min="4" max="4" width="12.88671875" customWidth="1"/>
    <col min="5" max="5" width="15.109375" customWidth="1"/>
    <col min="6" max="6" width="17.33203125" customWidth="1"/>
  </cols>
  <sheetData>
    <row r="1" spans="1:7" ht="15" x14ac:dyDescent="0.25">
      <c r="A1" s="285" t="s">
        <v>47</v>
      </c>
    </row>
    <row r="2" spans="1:7" ht="15" x14ac:dyDescent="0.25">
      <c r="A2" s="285" t="s">
        <v>48</v>
      </c>
    </row>
    <row r="3" spans="1:7" ht="15" x14ac:dyDescent="0.25">
      <c r="A3" s="285" t="s">
        <v>405</v>
      </c>
    </row>
    <row r="4" spans="1:7" ht="15" x14ac:dyDescent="0.25">
      <c r="A4" s="285" t="s">
        <v>50</v>
      </c>
    </row>
    <row r="5" spans="1:7" ht="15" x14ac:dyDescent="0.25">
      <c r="A5" s="285" t="s">
        <v>51</v>
      </c>
    </row>
    <row r="6" spans="1:7" ht="15" x14ac:dyDescent="0.25">
      <c r="A6" s="285" t="s">
        <v>52</v>
      </c>
    </row>
    <row r="7" spans="1:7" ht="15" x14ac:dyDescent="0.25">
      <c r="B7" s="285" t="s">
        <v>53</v>
      </c>
      <c r="D7" s="52"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4229</v>
      </c>
      <c r="E12">
        <v>3922.3</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1034.4000000000001</v>
      </c>
      <c r="E14">
        <v>851.9</v>
      </c>
      <c r="F14">
        <v>0</v>
      </c>
      <c r="G14">
        <v>0</v>
      </c>
    </row>
    <row r="15" spans="1:7" ht="15" x14ac:dyDescent="0.25">
      <c r="A15" s="285" t="s">
        <v>69</v>
      </c>
      <c r="B15">
        <v>0</v>
      </c>
      <c r="C15">
        <v>0</v>
      </c>
      <c r="D15">
        <v>75.8</v>
      </c>
      <c r="E15">
        <v>0</v>
      </c>
      <c r="F15">
        <v>0</v>
      </c>
      <c r="G15">
        <v>0</v>
      </c>
    </row>
    <row r="16" spans="1:7" ht="15" x14ac:dyDescent="0.25">
      <c r="A16" s="285" t="s">
        <v>255</v>
      </c>
      <c r="B16">
        <v>10</v>
      </c>
      <c r="C16">
        <v>4.5</v>
      </c>
      <c r="D16">
        <v>0</v>
      </c>
      <c r="E16">
        <v>0</v>
      </c>
      <c r="F16">
        <v>0</v>
      </c>
      <c r="G16">
        <v>0</v>
      </c>
    </row>
    <row r="17" spans="1:7" ht="15" x14ac:dyDescent="0.25">
      <c r="A17" s="285" t="s">
        <v>70</v>
      </c>
      <c r="B17">
        <v>0</v>
      </c>
      <c r="C17">
        <v>0</v>
      </c>
      <c r="D17">
        <v>249</v>
      </c>
      <c r="E17">
        <v>227.1</v>
      </c>
      <c r="F17">
        <v>0</v>
      </c>
      <c r="G17">
        <v>0</v>
      </c>
    </row>
    <row r="18" spans="1:7" ht="15" x14ac:dyDescent="0.25">
      <c r="A18" s="285" t="s">
        <v>71</v>
      </c>
      <c r="B18">
        <v>0</v>
      </c>
      <c r="C18">
        <v>0</v>
      </c>
      <c r="D18">
        <v>1262.5999999999999</v>
      </c>
      <c r="E18">
        <v>1019.8</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990.6</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75</v>
      </c>
      <c r="B24">
        <v>25</v>
      </c>
      <c r="C24">
        <v>0</v>
      </c>
      <c r="D24">
        <v>0</v>
      </c>
      <c r="E24">
        <v>0</v>
      </c>
      <c r="F24">
        <v>0</v>
      </c>
      <c r="G24">
        <v>0</v>
      </c>
    </row>
    <row r="25" spans="1:7" ht="15" x14ac:dyDescent="0.25">
      <c r="A25" s="285" t="s">
        <v>77</v>
      </c>
      <c r="B25">
        <v>25</v>
      </c>
      <c r="C25">
        <v>0</v>
      </c>
      <c r="D25">
        <v>0</v>
      </c>
      <c r="E25">
        <v>0</v>
      </c>
      <c r="F25">
        <v>0</v>
      </c>
      <c r="G25">
        <v>0</v>
      </c>
    </row>
    <row r="26" spans="1:7" ht="15" x14ac:dyDescent="0.25">
      <c r="A26" s="285" t="s">
        <v>66</v>
      </c>
    </row>
    <row r="27" spans="1:7" ht="15" x14ac:dyDescent="0.25">
      <c r="A27" s="285" t="s">
        <v>167</v>
      </c>
      <c r="B27">
        <v>0</v>
      </c>
      <c r="C27">
        <v>0</v>
      </c>
      <c r="D27" t="s">
        <v>84</v>
      </c>
      <c r="E27">
        <v>0</v>
      </c>
      <c r="F27">
        <v>0</v>
      </c>
      <c r="G27">
        <v>0</v>
      </c>
    </row>
    <row r="28" spans="1:7" ht="15" x14ac:dyDescent="0.25">
      <c r="A28" s="285" t="s">
        <v>317</v>
      </c>
      <c r="B28">
        <v>0</v>
      </c>
      <c r="C28">
        <v>0</v>
      </c>
      <c r="D28" t="s">
        <v>84</v>
      </c>
      <c r="E28">
        <v>0</v>
      </c>
      <c r="F28">
        <v>0</v>
      </c>
      <c r="G28">
        <v>0</v>
      </c>
    </row>
    <row r="29" spans="1:7" ht="15" x14ac:dyDescent="0.25">
      <c r="A29" s="285" t="s">
        <v>66</v>
      </c>
    </row>
    <row r="30" spans="1:7" ht="15" x14ac:dyDescent="0.25">
      <c r="A30" s="285" t="s">
        <v>78</v>
      </c>
      <c r="B30">
        <v>567.20000000000005</v>
      </c>
      <c r="C30">
        <v>492.1</v>
      </c>
      <c r="D30">
        <v>1246.5</v>
      </c>
      <c r="E30">
        <v>1473.1</v>
      </c>
      <c r="F30">
        <v>69</v>
      </c>
      <c r="G30">
        <v>0</v>
      </c>
    </row>
    <row r="31" spans="1:7" ht="15" x14ac:dyDescent="0.25">
      <c r="A31" s="285" t="s">
        <v>66</v>
      </c>
    </row>
    <row r="32" spans="1:7" ht="15" x14ac:dyDescent="0.25">
      <c r="A32" s="285" t="s">
        <v>79</v>
      </c>
      <c r="B32">
        <v>158.30000000000001</v>
      </c>
      <c r="C32">
        <v>71.099999999999994</v>
      </c>
      <c r="D32">
        <v>1182.7</v>
      </c>
      <c r="E32">
        <v>1497</v>
      </c>
      <c r="F32">
        <v>133</v>
      </c>
      <c r="G32">
        <v>0</v>
      </c>
    </row>
    <row r="33" spans="1:7" ht="15" x14ac:dyDescent="0.25">
      <c r="A33" s="285" t="s">
        <v>66</v>
      </c>
    </row>
    <row r="34" spans="1:7" ht="15" x14ac:dyDescent="0.25">
      <c r="A34" s="285" t="s">
        <v>80</v>
      </c>
      <c r="B34">
        <v>1123</v>
      </c>
      <c r="C34">
        <v>204</v>
      </c>
      <c r="D34">
        <v>34801.300000000003</v>
      </c>
      <c r="E34">
        <v>12138.9</v>
      </c>
      <c r="F34">
        <v>2336</v>
      </c>
      <c r="G34">
        <v>0</v>
      </c>
    </row>
    <row r="35" spans="1:7" ht="15" x14ac:dyDescent="0.25">
      <c r="A35" s="285" t="s">
        <v>66</v>
      </c>
    </row>
    <row r="36" spans="1:7" ht="15" x14ac:dyDescent="0.25">
      <c r="A36" s="285" t="s">
        <v>81</v>
      </c>
      <c r="B36">
        <v>657.2</v>
      </c>
      <c r="C36">
        <v>667.8</v>
      </c>
      <c r="D36">
        <v>6372.5</v>
      </c>
      <c r="E36">
        <v>6336.2</v>
      </c>
      <c r="F36">
        <v>55</v>
      </c>
      <c r="G36">
        <v>0</v>
      </c>
    </row>
    <row r="37" spans="1:7" ht="15" x14ac:dyDescent="0.25">
      <c r="A37" s="285" t="s">
        <v>83</v>
      </c>
      <c r="B37">
        <v>0.5</v>
      </c>
      <c r="C37">
        <v>55</v>
      </c>
      <c r="D37">
        <v>768.5</v>
      </c>
      <c r="E37">
        <v>1115.7</v>
      </c>
      <c r="F37">
        <v>55</v>
      </c>
      <c r="G37">
        <v>0</v>
      </c>
    </row>
    <row r="38" spans="1:7" ht="15" x14ac:dyDescent="0.25">
      <c r="A38" s="285" t="s">
        <v>85</v>
      </c>
      <c r="B38">
        <v>0</v>
      </c>
      <c r="C38">
        <v>0</v>
      </c>
      <c r="D38">
        <v>3</v>
      </c>
      <c r="E38">
        <v>6.6</v>
      </c>
      <c r="F38">
        <v>0</v>
      </c>
      <c r="G38">
        <v>0</v>
      </c>
    </row>
    <row r="39" spans="1:7" ht="15" x14ac:dyDescent="0.25">
      <c r="A39" s="285" t="s">
        <v>86</v>
      </c>
      <c r="B39">
        <v>0</v>
      </c>
      <c r="C39">
        <v>0.7</v>
      </c>
      <c r="D39">
        <v>0.5</v>
      </c>
      <c r="E39">
        <v>1</v>
      </c>
      <c r="F39">
        <v>0</v>
      </c>
      <c r="G39">
        <v>0</v>
      </c>
    </row>
    <row r="40" spans="1:7" ht="15" x14ac:dyDescent="0.25">
      <c r="A40" s="285" t="s">
        <v>87</v>
      </c>
      <c r="B40">
        <v>66.5</v>
      </c>
      <c r="C40">
        <v>1.2</v>
      </c>
      <c r="D40">
        <v>1.3</v>
      </c>
      <c r="E40">
        <v>0.3</v>
      </c>
      <c r="F40">
        <v>0</v>
      </c>
      <c r="G40">
        <v>0</v>
      </c>
    </row>
    <row r="41" spans="1:7" ht="15" x14ac:dyDescent="0.25">
      <c r="A41" s="285" t="s">
        <v>88</v>
      </c>
      <c r="B41">
        <v>316.5</v>
      </c>
      <c r="C41">
        <v>257</v>
      </c>
      <c r="D41">
        <v>1482.2</v>
      </c>
      <c r="E41">
        <v>1172.0999999999999</v>
      </c>
      <c r="F41">
        <v>0</v>
      </c>
      <c r="G41">
        <v>0</v>
      </c>
    </row>
    <row r="42" spans="1:7" ht="15" x14ac:dyDescent="0.25">
      <c r="A42" s="285" t="s">
        <v>90</v>
      </c>
      <c r="B42">
        <v>0</v>
      </c>
      <c r="C42">
        <v>0</v>
      </c>
      <c r="D42">
        <v>45.3</v>
      </c>
      <c r="E42">
        <v>104.6</v>
      </c>
      <c r="F42">
        <v>0</v>
      </c>
      <c r="G42">
        <v>0</v>
      </c>
    </row>
    <row r="43" spans="1:7" ht="15" x14ac:dyDescent="0.25">
      <c r="A43" s="285" t="s">
        <v>178</v>
      </c>
      <c r="B43">
        <v>0</v>
      </c>
      <c r="C43">
        <v>0</v>
      </c>
      <c r="D43">
        <v>0</v>
      </c>
      <c r="E43">
        <v>1</v>
      </c>
      <c r="F43">
        <v>0</v>
      </c>
      <c r="G43">
        <v>0</v>
      </c>
    </row>
    <row r="44" spans="1:7" ht="15" x14ac:dyDescent="0.25">
      <c r="A44" s="285" t="s">
        <v>91</v>
      </c>
      <c r="B44">
        <v>39</v>
      </c>
      <c r="C44">
        <v>26.8</v>
      </c>
      <c r="D44">
        <v>548.1</v>
      </c>
      <c r="E44">
        <v>550.29999999999995</v>
      </c>
      <c r="F44">
        <v>0</v>
      </c>
      <c r="G44">
        <v>0</v>
      </c>
    </row>
    <row r="45" spans="1:7" ht="15" x14ac:dyDescent="0.25">
      <c r="A45" s="285" t="s">
        <v>92</v>
      </c>
      <c r="B45">
        <v>0</v>
      </c>
      <c r="C45">
        <v>0</v>
      </c>
      <c r="D45">
        <v>40.6</v>
      </c>
      <c r="E45">
        <v>29.7</v>
      </c>
      <c r="F45">
        <v>0</v>
      </c>
      <c r="G45">
        <v>0</v>
      </c>
    </row>
    <row r="46" spans="1:7" ht="15" x14ac:dyDescent="0.25">
      <c r="A46" s="285" t="s">
        <v>93</v>
      </c>
      <c r="B46">
        <v>108.1</v>
      </c>
      <c r="C46">
        <v>88.3</v>
      </c>
      <c r="D46">
        <v>296.60000000000002</v>
      </c>
      <c r="E46">
        <v>339.6</v>
      </c>
      <c r="F46">
        <v>0</v>
      </c>
      <c r="G46">
        <v>0</v>
      </c>
    </row>
    <row r="47" spans="1:7" ht="15" x14ac:dyDescent="0.25">
      <c r="A47" s="285" t="s">
        <v>94</v>
      </c>
      <c r="B47">
        <v>0</v>
      </c>
      <c r="C47">
        <v>8.8000000000000007</v>
      </c>
      <c r="D47">
        <v>30.4</v>
      </c>
      <c r="E47">
        <v>90.9</v>
      </c>
      <c r="F47">
        <v>0</v>
      </c>
      <c r="G47">
        <v>0</v>
      </c>
    </row>
    <row r="48" spans="1:7" ht="15" x14ac:dyDescent="0.25">
      <c r="A48" s="285" t="s">
        <v>95</v>
      </c>
      <c r="B48">
        <v>0</v>
      </c>
      <c r="C48">
        <v>0</v>
      </c>
      <c r="D48">
        <v>887.3</v>
      </c>
      <c r="E48">
        <v>935.2</v>
      </c>
      <c r="F48">
        <v>0</v>
      </c>
      <c r="G48">
        <v>0</v>
      </c>
    </row>
    <row r="49" spans="1:7" ht="15" x14ac:dyDescent="0.25">
      <c r="A49" s="285" t="s">
        <v>96</v>
      </c>
      <c r="B49">
        <v>35.1</v>
      </c>
      <c r="C49">
        <v>22</v>
      </c>
      <c r="D49">
        <v>44.5</v>
      </c>
      <c r="E49">
        <v>77.7</v>
      </c>
      <c r="F49">
        <v>0</v>
      </c>
      <c r="G49">
        <v>0</v>
      </c>
    </row>
    <row r="50" spans="1:7" ht="15" x14ac:dyDescent="0.25">
      <c r="A50" s="285" t="s">
        <v>98</v>
      </c>
      <c r="B50">
        <v>0.1</v>
      </c>
      <c r="C50" t="s">
        <v>84</v>
      </c>
      <c r="D50">
        <v>216.4</v>
      </c>
      <c r="E50">
        <v>286.3</v>
      </c>
      <c r="F50">
        <v>0</v>
      </c>
      <c r="G50">
        <v>0</v>
      </c>
    </row>
    <row r="51" spans="1:7" ht="15" x14ac:dyDescent="0.25">
      <c r="A51" s="285" t="s">
        <v>99</v>
      </c>
      <c r="B51">
        <v>0.3</v>
      </c>
      <c r="C51">
        <v>0.2</v>
      </c>
      <c r="D51">
        <v>19.899999999999999</v>
      </c>
      <c r="E51">
        <v>3.2</v>
      </c>
      <c r="F51">
        <v>0</v>
      </c>
      <c r="G51">
        <v>0</v>
      </c>
    </row>
    <row r="52" spans="1:7" ht="15" x14ac:dyDescent="0.25">
      <c r="A52" s="285" t="s">
        <v>100</v>
      </c>
      <c r="B52">
        <v>39.9</v>
      </c>
      <c r="C52">
        <v>136.19999999999999</v>
      </c>
      <c r="D52">
        <v>1155.5999999999999</v>
      </c>
      <c r="E52">
        <v>985.2</v>
      </c>
      <c r="F52">
        <v>0</v>
      </c>
      <c r="G52">
        <v>0</v>
      </c>
    </row>
    <row r="53" spans="1:7" ht="15" x14ac:dyDescent="0.25">
      <c r="A53" s="285" t="s">
        <v>101</v>
      </c>
      <c r="B53">
        <v>51.1</v>
      </c>
      <c r="C53">
        <v>71.599999999999994</v>
      </c>
      <c r="D53">
        <v>832.5</v>
      </c>
      <c r="E53">
        <v>637</v>
      </c>
      <c r="F53">
        <v>0</v>
      </c>
      <c r="G53">
        <v>0</v>
      </c>
    </row>
    <row r="54" spans="1:7" ht="15" x14ac:dyDescent="0.25">
      <c r="A54" s="285" t="s">
        <v>66</v>
      </c>
    </row>
    <row r="55" spans="1:7" ht="15" x14ac:dyDescent="0.25">
      <c r="A55" s="285" t="s">
        <v>102</v>
      </c>
      <c r="B55">
        <v>108</v>
      </c>
      <c r="C55">
        <v>187.6</v>
      </c>
      <c r="D55">
        <v>2797</v>
      </c>
      <c r="E55">
        <v>2313.5</v>
      </c>
      <c r="F55">
        <v>0</v>
      </c>
      <c r="G55">
        <v>0</v>
      </c>
    </row>
    <row r="56" spans="1:7" ht="15" x14ac:dyDescent="0.25">
      <c r="A56" s="285" t="s">
        <v>103</v>
      </c>
      <c r="B56">
        <v>0</v>
      </c>
      <c r="C56">
        <v>0</v>
      </c>
      <c r="D56">
        <v>108</v>
      </c>
      <c r="E56">
        <v>63</v>
      </c>
      <c r="F56">
        <v>0</v>
      </c>
      <c r="G56">
        <v>0</v>
      </c>
    </row>
    <row r="57" spans="1:7" ht="15" x14ac:dyDescent="0.25">
      <c r="A57" s="285" t="s">
        <v>104</v>
      </c>
      <c r="B57">
        <v>108</v>
      </c>
      <c r="C57">
        <v>187.2</v>
      </c>
      <c r="D57">
        <v>2394.9</v>
      </c>
      <c r="E57">
        <v>1999.1</v>
      </c>
      <c r="F57">
        <v>0</v>
      </c>
      <c r="G57">
        <v>0</v>
      </c>
    </row>
    <row r="58" spans="1:7" ht="15" x14ac:dyDescent="0.25">
      <c r="A58" s="285" t="s">
        <v>257</v>
      </c>
      <c r="B58">
        <v>0</v>
      </c>
      <c r="C58">
        <v>0</v>
      </c>
      <c r="D58" t="s">
        <v>84</v>
      </c>
      <c r="E58">
        <v>0</v>
      </c>
      <c r="F58">
        <v>0</v>
      </c>
      <c r="G58">
        <v>0</v>
      </c>
    </row>
    <row r="59" spans="1:7" ht="15" x14ac:dyDescent="0.25">
      <c r="A59" s="285" t="s">
        <v>105</v>
      </c>
      <c r="B59">
        <v>0</v>
      </c>
      <c r="C59">
        <v>0</v>
      </c>
      <c r="D59">
        <v>17.2</v>
      </c>
      <c r="E59">
        <v>0.2</v>
      </c>
      <c r="F59">
        <v>0</v>
      </c>
      <c r="G59">
        <v>0</v>
      </c>
    </row>
    <row r="60" spans="1:7" ht="15" x14ac:dyDescent="0.25">
      <c r="A60" s="285" t="s">
        <v>381</v>
      </c>
      <c r="B60">
        <v>0</v>
      </c>
      <c r="C60">
        <v>0</v>
      </c>
      <c r="D60">
        <v>0</v>
      </c>
      <c r="E60">
        <v>0.1</v>
      </c>
      <c r="F60">
        <v>0</v>
      </c>
      <c r="G60">
        <v>0</v>
      </c>
    </row>
    <row r="61" spans="1:7" ht="15" x14ac:dyDescent="0.25">
      <c r="A61" s="285" t="s">
        <v>258</v>
      </c>
      <c r="B61">
        <v>0</v>
      </c>
      <c r="C61">
        <v>0.4</v>
      </c>
      <c r="D61">
        <v>0.1</v>
      </c>
      <c r="E61">
        <v>0</v>
      </c>
      <c r="F61">
        <v>0</v>
      </c>
      <c r="G61">
        <v>0</v>
      </c>
    </row>
    <row r="62" spans="1:7" ht="15" x14ac:dyDescent="0.25">
      <c r="A62" s="285" t="s">
        <v>318</v>
      </c>
      <c r="B62">
        <v>0</v>
      </c>
      <c r="C62">
        <v>0</v>
      </c>
      <c r="D62">
        <v>52.7</v>
      </c>
      <c r="E62">
        <v>0</v>
      </c>
      <c r="F62">
        <v>0</v>
      </c>
      <c r="G62">
        <v>0</v>
      </c>
    </row>
    <row r="63" spans="1:7" ht="15" x14ac:dyDescent="0.25">
      <c r="A63" s="285" t="s">
        <v>107</v>
      </c>
      <c r="B63">
        <v>0</v>
      </c>
      <c r="C63">
        <v>0</v>
      </c>
      <c r="D63">
        <v>224</v>
      </c>
      <c r="E63">
        <v>251.2</v>
      </c>
      <c r="F63">
        <v>0</v>
      </c>
      <c r="G63">
        <v>0</v>
      </c>
    </row>
    <row r="64" spans="1:7" ht="15" x14ac:dyDescent="0.25">
      <c r="A64" s="285" t="s">
        <v>66</v>
      </c>
    </row>
    <row r="65" spans="1:7" ht="15" x14ac:dyDescent="0.25">
      <c r="A65" s="285" t="s">
        <v>108</v>
      </c>
      <c r="B65">
        <v>1793.8</v>
      </c>
      <c r="C65">
        <v>1122</v>
      </c>
      <c r="D65">
        <v>3726.9</v>
      </c>
      <c r="E65">
        <v>3457.8</v>
      </c>
      <c r="F65">
        <v>154.69999999999999</v>
      </c>
      <c r="G65">
        <v>0</v>
      </c>
    </row>
    <row r="66" spans="1:7" ht="15" x14ac:dyDescent="0.25">
      <c r="A66" s="285" t="s">
        <v>109</v>
      </c>
      <c r="B66">
        <v>4</v>
      </c>
      <c r="C66">
        <v>4.8</v>
      </c>
      <c r="D66">
        <v>12</v>
      </c>
      <c r="E66">
        <v>11.9</v>
      </c>
      <c r="F66">
        <v>0</v>
      </c>
      <c r="G66">
        <v>0</v>
      </c>
    </row>
    <row r="67" spans="1:7" ht="15" x14ac:dyDescent="0.25">
      <c r="A67" s="285" t="s">
        <v>110</v>
      </c>
      <c r="B67">
        <v>0</v>
      </c>
      <c r="C67">
        <v>0</v>
      </c>
      <c r="D67">
        <v>30.5</v>
      </c>
      <c r="E67">
        <v>0</v>
      </c>
      <c r="F67">
        <v>0</v>
      </c>
      <c r="G67">
        <v>0</v>
      </c>
    </row>
    <row r="68" spans="1:7" ht="15" x14ac:dyDescent="0.25">
      <c r="A68" s="285" t="s">
        <v>111</v>
      </c>
      <c r="B68">
        <v>130</v>
      </c>
      <c r="C68">
        <v>93.5</v>
      </c>
      <c r="D68">
        <v>142.30000000000001</v>
      </c>
      <c r="E68">
        <v>154.69999999999999</v>
      </c>
      <c r="F68">
        <v>29</v>
      </c>
      <c r="G68">
        <v>0</v>
      </c>
    </row>
    <row r="69" spans="1:7" ht="15" x14ac:dyDescent="0.25">
      <c r="A69" s="285" t="s">
        <v>112</v>
      </c>
      <c r="B69">
        <v>9.1999999999999993</v>
      </c>
      <c r="C69">
        <v>3.6</v>
      </c>
      <c r="D69">
        <v>88</v>
      </c>
      <c r="E69">
        <v>36.9</v>
      </c>
      <c r="F69">
        <v>2.7</v>
      </c>
      <c r="G69">
        <v>0</v>
      </c>
    </row>
    <row r="70" spans="1:7" ht="15" x14ac:dyDescent="0.25">
      <c r="A70" s="285" t="s">
        <v>259</v>
      </c>
      <c r="B70">
        <v>0</v>
      </c>
      <c r="C70">
        <v>0</v>
      </c>
      <c r="D70">
        <v>9.8000000000000007</v>
      </c>
      <c r="E70">
        <v>7.6</v>
      </c>
      <c r="F70">
        <v>0</v>
      </c>
      <c r="G70">
        <v>0</v>
      </c>
    </row>
    <row r="71" spans="1:7" ht="15" x14ac:dyDescent="0.25">
      <c r="A71" s="285" t="s">
        <v>113</v>
      </c>
      <c r="B71">
        <v>47</v>
      </c>
      <c r="C71">
        <v>51.7</v>
      </c>
      <c r="D71">
        <v>251.4</v>
      </c>
      <c r="E71">
        <v>325.10000000000002</v>
      </c>
      <c r="F71">
        <v>0</v>
      </c>
      <c r="G71">
        <v>0</v>
      </c>
    </row>
    <row r="72" spans="1:7" ht="15" x14ac:dyDescent="0.25">
      <c r="A72" s="285" t="s">
        <v>114</v>
      </c>
      <c r="B72">
        <v>8</v>
      </c>
      <c r="C72">
        <v>4</v>
      </c>
      <c r="D72">
        <v>11.3</v>
      </c>
      <c r="E72">
        <v>0</v>
      </c>
      <c r="F72">
        <v>0</v>
      </c>
      <c r="G72">
        <v>0</v>
      </c>
    </row>
    <row r="73" spans="1:7" ht="15" x14ac:dyDescent="0.25">
      <c r="A73" s="285" t="s">
        <v>115</v>
      </c>
      <c r="B73">
        <v>2.8</v>
      </c>
      <c r="C73">
        <v>4</v>
      </c>
      <c r="D73">
        <v>11.6</v>
      </c>
      <c r="E73">
        <v>11.1</v>
      </c>
      <c r="F73">
        <v>0</v>
      </c>
      <c r="G73">
        <v>0</v>
      </c>
    </row>
    <row r="74" spans="1:7" ht="15" x14ac:dyDescent="0.25">
      <c r="A74" s="285" t="s">
        <v>382</v>
      </c>
      <c r="B74">
        <v>0</v>
      </c>
      <c r="C74">
        <v>3</v>
      </c>
      <c r="D74">
        <v>0</v>
      </c>
      <c r="E74">
        <v>0</v>
      </c>
      <c r="F74">
        <v>0</v>
      </c>
      <c r="G74">
        <v>0</v>
      </c>
    </row>
    <row r="75" spans="1:7" ht="15" x14ac:dyDescent="0.25">
      <c r="A75" s="285" t="s">
        <v>116</v>
      </c>
      <c r="B75">
        <v>3.3</v>
      </c>
      <c r="C75">
        <v>2.9</v>
      </c>
      <c r="D75">
        <v>4.4000000000000004</v>
      </c>
      <c r="E75">
        <v>6.6</v>
      </c>
      <c r="F75">
        <v>0</v>
      </c>
      <c r="G75">
        <v>0</v>
      </c>
    </row>
    <row r="76" spans="1:7" ht="15" x14ac:dyDescent="0.25">
      <c r="A76" s="285" t="s">
        <v>117</v>
      </c>
      <c r="B76">
        <v>1570.8</v>
      </c>
      <c r="C76">
        <v>927.2</v>
      </c>
      <c r="D76">
        <v>2977.9</v>
      </c>
      <c r="E76">
        <v>2655.3</v>
      </c>
      <c r="F76">
        <v>123</v>
      </c>
      <c r="G76">
        <v>0</v>
      </c>
    </row>
    <row r="77" spans="1:7" ht="15" x14ac:dyDescent="0.25">
      <c r="A77" s="285" t="s">
        <v>331</v>
      </c>
      <c r="B77">
        <v>0.5</v>
      </c>
      <c r="C77">
        <v>0.7</v>
      </c>
      <c r="D77">
        <v>0</v>
      </c>
      <c r="E77">
        <v>6</v>
      </c>
      <c r="F77">
        <v>0</v>
      </c>
      <c r="G77">
        <v>0</v>
      </c>
    </row>
    <row r="78" spans="1:7" ht="15" x14ac:dyDescent="0.25">
      <c r="A78" s="285" t="s">
        <v>118</v>
      </c>
      <c r="B78">
        <v>18.3</v>
      </c>
      <c r="C78">
        <v>16.7</v>
      </c>
      <c r="D78">
        <v>10</v>
      </c>
      <c r="E78">
        <v>24.2</v>
      </c>
      <c r="F78">
        <v>0</v>
      </c>
      <c r="G78">
        <v>0</v>
      </c>
    </row>
    <row r="79" spans="1:7" ht="15" x14ac:dyDescent="0.25">
      <c r="A79" s="285" t="s">
        <v>119</v>
      </c>
      <c r="B79">
        <v>0</v>
      </c>
      <c r="C79">
        <v>10</v>
      </c>
      <c r="D79">
        <v>163.30000000000001</v>
      </c>
      <c r="E79">
        <v>198.5</v>
      </c>
      <c r="F79">
        <v>0</v>
      </c>
      <c r="G79">
        <v>0</v>
      </c>
    </row>
    <row r="80" spans="1:7" ht="15" x14ac:dyDescent="0.25">
      <c r="A80" s="285" t="s">
        <v>120</v>
      </c>
      <c r="B80">
        <v>0</v>
      </c>
      <c r="C80">
        <v>0</v>
      </c>
      <c r="D80">
        <v>0</v>
      </c>
      <c r="E80" t="s">
        <v>84</v>
      </c>
      <c r="F80">
        <v>0</v>
      </c>
      <c r="G80">
        <v>0</v>
      </c>
    </row>
    <row r="81" spans="1:7" ht="15" x14ac:dyDescent="0.25">
      <c r="A81" s="285" t="s">
        <v>121</v>
      </c>
      <c r="B81">
        <v>0</v>
      </c>
      <c r="C81">
        <v>0</v>
      </c>
      <c r="D81">
        <v>14.7</v>
      </c>
      <c r="E81">
        <v>20</v>
      </c>
      <c r="F81">
        <v>0</v>
      </c>
      <c r="G81">
        <v>0</v>
      </c>
    </row>
    <row r="82" spans="1:7" ht="15" x14ac:dyDescent="0.25">
      <c r="A82" s="285" t="s">
        <v>62</v>
      </c>
      <c r="B82" t="s">
        <v>63</v>
      </c>
      <c r="C82" t="s">
        <v>64</v>
      </c>
      <c r="D82" t="s">
        <v>63</v>
      </c>
      <c r="E82" t="s">
        <v>63</v>
      </c>
      <c r="F82" t="s">
        <v>63</v>
      </c>
      <c r="G82" t="s">
        <v>65</v>
      </c>
    </row>
    <row r="83" spans="1:7" ht="15" x14ac:dyDescent="0.25">
      <c r="A83" s="285" t="s">
        <v>122</v>
      </c>
      <c r="B83">
        <v>4442.6000000000004</v>
      </c>
      <c r="C83">
        <v>2749.1</v>
      </c>
      <c r="D83">
        <v>54355.8</v>
      </c>
      <c r="E83">
        <v>31138.799999999999</v>
      </c>
      <c r="F83">
        <v>3130.7</v>
      </c>
      <c r="G83">
        <v>0</v>
      </c>
    </row>
    <row r="84" spans="1:7" ht="15" x14ac:dyDescent="0.25">
      <c r="A84" s="285" t="s">
        <v>123</v>
      </c>
      <c r="B84">
        <v>1937.5</v>
      </c>
      <c r="C84">
        <v>1863.8</v>
      </c>
      <c r="D84">
        <v>0</v>
      </c>
      <c r="E84" t="s">
        <v>84</v>
      </c>
      <c r="F84">
        <v>2010.5</v>
      </c>
      <c r="G84">
        <v>0</v>
      </c>
    </row>
    <row r="85" spans="1:7" ht="15" x14ac:dyDescent="0.25">
      <c r="A85" s="285" t="s">
        <v>62</v>
      </c>
      <c r="B85" t="s">
        <v>63</v>
      </c>
      <c r="C85" t="s">
        <v>64</v>
      </c>
      <c r="D85" t="s">
        <v>63</v>
      </c>
      <c r="E85" t="s">
        <v>63</v>
      </c>
      <c r="F85" t="s">
        <v>63</v>
      </c>
      <c r="G85" t="s">
        <v>65</v>
      </c>
    </row>
    <row r="86" spans="1:7" ht="15" x14ac:dyDescent="0.25">
      <c r="A86" s="285" t="s">
        <v>124</v>
      </c>
      <c r="B86">
        <v>6380.1</v>
      </c>
      <c r="C86">
        <v>4612.8999999999996</v>
      </c>
      <c r="D86">
        <v>54355.8</v>
      </c>
      <c r="E86">
        <v>31138.799999999999</v>
      </c>
      <c r="F86">
        <v>5141.2</v>
      </c>
      <c r="G86">
        <v>0</v>
      </c>
    </row>
    <row r="87" spans="1:7" ht="15" x14ac:dyDescent="0.25">
      <c r="A87" s="285" t="s">
        <v>125</v>
      </c>
      <c r="B87" t="s">
        <v>42</v>
      </c>
      <c r="C87" t="s">
        <v>42</v>
      </c>
      <c r="D87">
        <v>5.8</v>
      </c>
      <c r="E87">
        <v>2.1</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E1A-9BF4-444F-986D-E3A7C87CB53E}">
  <dimension ref="A1:G89"/>
  <sheetViews>
    <sheetView topLeftCell="A10" workbookViewId="0">
      <selection activeCell="B7" sqref="B7"/>
    </sheetView>
  </sheetViews>
  <sheetFormatPr defaultRowHeight="13.2" x14ac:dyDescent="0.25"/>
  <cols>
    <col min="1" max="1" width="21.33203125" customWidth="1"/>
    <col min="2" max="2" width="14" customWidth="1"/>
    <col min="3" max="3" width="13.6640625" customWidth="1"/>
    <col min="5" max="5" width="15" customWidth="1"/>
    <col min="7" max="7" width="11.6640625" customWidth="1"/>
  </cols>
  <sheetData>
    <row r="1" spans="1:7" ht="15" x14ac:dyDescent="0.25">
      <c r="A1" s="285" t="s">
        <v>47</v>
      </c>
    </row>
    <row r="2" spans="1:7" ht="15" x14ac:dyDescent="0.25">
      <c r="A2" s="285" t="s">
        <v>48</v>
      </c>
    </row>
    <row r="3" spans="1:7" ht="15" x14ac:dyDescent="0.25">
      <c r="A3" s="285" t="s">
        <v>406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v>4.5</v>
      </c>
      <c r="D12">
        <v>4229</v>
      </c>
      <c r="E12">
        <v>3922.3</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1034.4000000000001</v>
      </c>
      <c r="E14">
        <v>851.9</v>
      </c>
      <c r="F14">
        <v>0</v>
      </c>
      <c r="G14">
        <v>0</v>
      </c>
    </row>
    <row r="15" spans="1:7" ht="15" x14ac:dyDescent="0.25">
      <c r="A15" s="285" t="s">
        <v>69</v>
      </c>
      <c r="B15">
        <v>0</v>
      </c>
      <c r="C15">
        <v>0</v>
      </c>
      <c r="D15">
        <v>75.8</v>
      </c>
      <c r="E15">
        <v>0</v>
      </c>
      <c r="F15">
        <v>0</v>
      </c>
      <c r="G15">
        <v>0</v>
      </c>
    </row>
    <row r="16" spans="1:7" ht="15" x14ac:dyDescent="0.25">
      <c r="A16" s="285" t="s">
        <v>255</v>
      </c>
      <c r="B16">
        <v>10</v>
      </c>
      <c r="C16">
        <v>4.5</v>
      </c>
      <c r="D16">
        <v>0</v>
      </c>
      <c r="E16">
        <v>0</v>
      </c>
      <c r="F16">
        <v>0</v>
      </c>
      <c r="G16">
        <v>0</v>
      </c>
    </row>
    <row r="17" spans="1:7" ht="15" x14ac:dyDescent="0.25">
      <c r="A17" s="285" t="s">
        <v>70</v>
      </c>
      <c r="B17">
        <v>0</v>
      </c>
      <c r="C17" t="s">
        <v>84</v>
      </c>
      <c r="D17">
        <v>249</v>
      </c>
      <c r="E17">
        <v>227.1</v>
      </c>
      <c r="F17">
        <v>0</v>
      </c>
      <c r="G17">
        <v>0</v>
      </c>
    </row>
    <row r="18" spans="1:7" ht="15" x14ac:dyDescent="0.25">
      <c r="A18" s="285" t="s">
        <v>71</v>
      </c>
      <c r="B18">
        <v>0</v>
      </c>
      <c r="C18">
        <v>0</v>
      </c>
      <c r="D18">
        <v>1262.5999999999999</v>
      </c>
      <c r="E18">
        <v>1019.8</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990.6</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75</v>
      </c>
      <c r="B24">
        <v>25</v>
      </c>
      <c r="C24">
        <v>0</v>
      </c>
      <c r="D24">
        <v>0</v>
      </c>
      <c r="E24">
        <v>0</v>
      </c>
      <c r="F24">
        <v>0</v>
      </c>
      <c r="G24">
        <v>0</v>
      </c>
    </row>
    <row r="25" spans="1:7" ht="15" x14ac:dyDescent="0.25">
      <c r="A25" s="285" t="s">
        <v>77</v>
      </c>
      <c r="B25">
        <v>25</v>
      </c>
      <c r="C25">
        <v>0</v>
      </c>
      <c r="D25">
        <v>0</v>
      </c>
      <c r="E25">
        <v>0</v>
      </c>
      <c r="F25">
        <v>0</v>
      </c>
      <c r="G25">
        <v>0</v>
      </c>
    </row>
    <row r="26" spans="1:7" ht="15" x14ac:dyDescent="0.25">
      <c r="A26" s="285" t="s">
        <v>66</v>
      </c>
    </row>
    <row r="27" spans="1:7" ht="15" x14ac:dyDescent="0.25">
      <c r="A27" s="285" t="s">
        <v>167</v>
      </c>
      <c r="B27">
        <v>0</v>
      </c>
      <c r="C27">
        <v>0</v>
      </c>
      <c r="D27" t="s">
        <v>84</v>
      </c>
      <c r="E27">
        <v>0</v>
      </c>
      <c r="F27">
        <v>0</v>
      </c>
      <c r="G27">
        <v>0</v>
      </c>
    </row>
    <row r="28" spans="1:7" ht="15" x14ac:dyDescent="0.25">
      <c r="A28" s="285" t="s">
        <v>317</v>
      </c>
      <c r="B28">
        <v>0</v>
      </c>
      <c r="C28">
        <v>0</v>
      </c>
      <c r="D28" t="s">
        <v>84</v>
      </c>
      <c r="E28">
        <v>0</v>
      </c>
      <c r="F28">
        <v>0</v>
      </c>
      <c r="G28">
        <v>0</v>
      </c>
    </row>
    <row r="29" spans="1:7" ht="15" x14ac:dyDescent="0.25">
      <c r="A29" s="285" t="s">
        <v>66</v>
      </c>
    </row>
    <row r="30" spans="1:7" ht="15" x14ac:dyDescent="0.25">
      <c r="A30" s="285" t="s">
        <v>78</v>
      </c>
      <c r="B30">
        <v>592.79999999999995</v>
      </c>
      <c r="C30">
        <v>534.20000000000005</v>
      </c>
      <c r="D30">
        <v>1211.3</v>
      </c>
      <c r="E30">
        <v>1398.3</v>
      </c>
      <c r="F30">
        <v>69</v>
      </c>
      <c r="G30">
        <v>0</v>
      </c>
    </row>
    <row r="31" spans="1:7" ht="15" x14ac:dyDescent="0.25">
      <c r="A31" s="285" t="s">
        <v>66</v>
      </c>
    </row>
    <row r="32" spans="1:7" ht="15" x14ac:dyDescent="0.25">
      <c r="A32" s="285" t="s">
        <v>79</v>
      </c>
      <c r="B32">
        <v>184</v>
      </c>
      <c r="C32">
        <v>149.69999999999999</v>
      </c>
      <c r="D32">
        <v>1154.0999999999999</v>
      </c>
      <c r="E32">
        <v>1402.2</v>
      </c>
      <c r="F32">
        <v>133</v>
      </c>
      <c r="G32">
        <v>0</v>
      </c>
    </row>
    <row r="33" spans="1:7" ht="15" x14ac:dyDescent="0.25">
      <c r="A33" s="285" t="s">
        <v>66</v>
      </c>
    </row>
    <row r="34" spans="1:7" ht="15" x14ac:dyDescent="0.25">
      <c r="A34" s="285" t="s">
        <v>80</v>
      </c>
      <c r="B34">
        <v>1135.9000000000001</v>
      </c>
      <c r="C34">
        <v>69</v>
      </c>
      <c r="D34">
        <v>34787.699999999997</v>
      </c>
      <c r="E34">
        <v>12074.5</v>
      </c>
      <c r="F34">
        <v>2336</v>
      </c>
      <c r="G34">
        <v>0</v>
      </c>
    </row>
    <row r="35" spans="1:7" ht="15" x14ac:dyDescent="0.25">
      <c r="A35" s="285" t="s">
        <v>66</v>
      </c>
    </row>
    <row r="36" spans="1:7" ht="15" x14ac:dyDescent="0.25">
      <c r="A36" s="285" t="s">
        <v>81</v>
      </c>
      <c r="B36">
        <v>683.8</v>
      </c>
      <c r="C36">
        <v>614.5</v>
      </c>
      <c r="D36">
        <v>6269.2</v>
      </c>
      <c r="E36">
        <v>6208.7</v>
      </c>
      <c r="F36">
        <v>55</v>
      </c>
      <c r="G36">
        <v>0</v>
      </c>
    </row>
    <row r="37" spans="1:7" ht="15" x14ac:dyDescent="0.25">
      <c r="A37" s="285" t="s">
        <v>83</v>
      </c>
      <c r="B37">
        <v>0.5</v>
      </c>
      <c r="C37">
        <v>0</v>
      </c>
      <c r="D37">
        <v>768.5</v>
      </c>
      <c r="E37">
        <v>1115.7</v>
      </c>
      <c r="F37">
        <v>55</v>
      </c>
      <c r="G37">
        <v>0</v>
      </c>
    </row>
    <row r="38" spans="1:7" ht="15" x14ac:dyDescent="0.25">
      <c r="A38" s="285" t="s">
        <v>85</v>
      </c>
      <c r="B38">
        <v>0</v>
      </c>
      <c r="C38">
        <v>0</v>
      </c>
      <c r="D38">
        <v>3</v>
      </c>
      <c r="E38">
        <v>6.6</v>
      </c>
      <c r="F38">
        <v>0</v>
      </c>
      <c r="G38">
        <v>0</v>
      </c>
    </row>
    <row r="39" spans="1:7" ht="15" x14ac:dyDescent="0.25">
      <c r="A39" s="285" t="s">
        <v>86</v>
      </c>
      <c r="B39">
        <v>0</v>
      </c>
      <c r="C39">
        <v>0.7</v>
      </c>
      <c r="D39">
        <v>0.5</v>
      </c>
      <c r="E39">
        <v>1</v>
      </c>
      <c r="F39">
        <v>0</v>
      </c>
      <c r="G39">
        <v>0</v>
      </c>
    </row>
    <row r="40" spans="1:7" ht="15" x14ac:dyDescent="0.25">
      <c r="A40" s="285" t="s">
        <v>87</v>
      </c>
      <c r="B40">
        <v>66.5</v>
      </c>
      <c r="C40">
        <v>1.3</v>
      </c>
      <c r="D40">
        <v>1.3</v>
      </c>
      <c r="E40">
        <v>0.2</v>
      </c>
      <c r="F40">
        <v>0</v>
      </c>
      <c r="G40">
        <v>0</v>
      </c>
    </row>
    <row r="41" spans="1:7" ht="15" x14ac:dyDescent="0.25">
      <c r="A41" s="285" t="s">
        <v>88</v>
      </c>
      <c r="B41">
        <v>333.1</v>
      </c>
      <c r="C41">
        <v>262</v>
      </c>
      <c r="D41">
        <v>1402.5</v>
      </c>
      <c r="E41">
        <v>1097.8</v>
      </c>
      <c r="F41">
        <v>0</v>
      </c>
      <c r="G41">
        <v>0</v>
      </c>
    </row>
    <row r="42" spans="1:7" ht="15" x14ac:dyDescent="0.25">
      <c r="A42" s="285" t="s">
        <v>90</v>
      </c>
      <c r="B42">
        <v>0</v>
      </c>
      <c r="C42">
        <v>0</v>
      </c>
      <c r="D42">
        <v>45.3</v>
      </c>
      <c r="E42">
        <v>104.6</v>
      </c>
      <c r="F42">
        <v>0</v>
      </c>
      <c r="G42">
        <v>0</v>
      </c>
    </row>
    <row r="43" spans="1:7" ht="15" x14ac:dyDescent="0.25">
      <c r="A43" s="285" t="s">
        <v>178</v>
      </c>
      <c r="B43">
        <v>0</v>
      </c>
      <c r="C43">
        <v>0</v>
      </c>
      <c r="D43">
        <v>0</v>
      </c>
      <c r="E43">
        <v>1</v>
      </c>
      <c r="F43">
        <v>0</v>
      </c>
      <c r="G43">
        <v>0</v>
      </c>
    </row>
    <row r="44" spans="1:7" ht="15" x14ac:dyDescent="0.25">
      <c r="A44" s="285" t="s">
        <v>91</v>
      </c>
      <c r="B44">
        <v>40.200000000000003</v>
      </c>
      <c r="C44">
        <v>27.2</v>
      </c>
      <c r="D44">
        <v>546.9</v>
      </c>
      <c r="E44">
        <v>549.9</v>
      </c>
      <c r="F44">
        <v>0</v>
      </c>
      <c r="G44">
        <v>0</v>
      </c>
    </row>
    <row r="45" spans="1:7" ht="15" x14ac:dyDescent="0.25">
      <c r="A45" s="285" t="s">
        <v>92</v>
      </c>
      <c r="B45">
        <v>0</v>
      </c>
      <c r="C45">
        <v>0</v>
      </c>
      <c r="D45">
        <v>40.6</v>
      </c>
      <c r="E45">
        <v>29.7</v>
      </c>
      <c r="F45">
        <v>0</v>
      </c>
      <c r="G45">
        <v>0</v>
      </c>
    </row>
    <row r="46" spans="1:7" ht="15" x14ac:dyDescent="0.25">
      <c r="A46" s="285" t="s">
        <v>93</v>
      </c>
      <c r="B46">
        <v>110.2</v>
      </c>
      <c r="C46">
        <v>79.400000000000006</v>
      </c>
      <c r="D46">
        <v>289.7</v>
      </c>
      <c r="E46">
        <v>328.2</v>
      </c>
      <c r="F46">
        <v>0</v>
      </c>
      <c r="G46">
        <v>0</v>
      </c>
    </row>
    <row r="47" spans="1:7" ht="15" x14ac:dyDescent="0.25">
      <c r="A47" s="285" t="s">
        <v>94</v>
      </c>
      <c r="B47">
        <v>0</v>
      </c>
      <c r="C47">
        <v>12.1</v>
      </c>
      <c r="D47">
        <v>30.4</v>
      </c>
      <c r="E47">
        <v>87.5</v>
      </c>
      <c r="F47">
        <v>0</v>
      </c>
      <c r="G47">
        <v>0</v>
      </c>
    </row>
    <row r="48" spans="1:7" ht="15" x14ac:dyDescent="0.25">
      <c r="A48" s="285" t="s">
        <v>95</v>
      </c>
      <c r="B48">
        <v>0</v>
      </c>
      <c r="C48">
        <v>0</v>
      </c>
      <c r="D48">
        <v>887.3</v>
      </c>
      <c r="E48">
        <v>935.2</v>
      </c>
      <c r="F48">
        <v>0</v>
      </c>
      <c r="G48">
        <v>0</v>
      </c>
    </row>
    <row r="49" spans="1:7" ht="15" x14ac:dyDescent="0.25">
      <c r="A49" s="285" t="s">
        <v>96</v>
      </c>
      <c r="B49">
        <v>35.9</v>
      </c>
      <c r="C49">
        <v>15.2</v>
      </c>
      <c r="D49">
        <v>43.8</v>
      </c>
      <c r="E49">
        <v>76.8</v>
      </c>
      <c r="F49">
        <v>0</v>
      </c>
      <c r="G49">
        <v>0</v>
      </c>
    </row>
    <row r="50" spans="1:7" ht="15" x14ac:dyDescent="0.25">
      <c r="A50" s="285" t="s">
        <v>98</v>
      </c>
      <c r="B50">
        <v>0.1</v>
      </c>
      <c r="C50" t="s">
        <v>84</v>
      </c>
      <c r="D50">
        <v>216.4</v>
      </c>
      <c r="E50">
        <v>286.3</v>
      </c>
      <c r="F50">
        <v>0</v>
      </c>
      <c r="G50">
        <v>0</v>
      </c>
    </row>
    <row r="51" spans="1:7" ht="15" x14ac:dyDescent="0.25">
      <c r="A51" s="285" t="s">
        <v>99</v>
      </c>
      <c r="B51">
        <v>0.3</v>
      </c>
      <c r="C51">
        <v>0.2</v>
      </c>
      <c r="D51">
        <v>19.899999999999999</v>
      </c>
      <c r="E51">
        <v>3.2</v>
      </c>
      <c r="F51">
        <v>0</v>
      </c>
      <c r="G51">
        <v>0</v>
      </c>
    </row>
    <row r="52" spans="1:7" ht="15" x14ac:dyDescent="0.25">
      <c r="A52" s="285" t="s">
        <v>100</v>
      </c>
      <c r="B52">
        <v>47.1</v>
      </c>
      <c r="C52">
        <v>157</v>
      </c>
      <c r="D52">
        <v>1144.3</v>
      </c>
      <c r="E52">
        <v>954</v>
      </c>
      <c r="F52">
        <v>0</v>
      </c>
      <c r="G52">
        <v>0</v>
      </c>
    </row>
    <row r="53" spans="1:7" ht="15" x14ac:dyDescent="0.25">
      <c r="A53" s="285" t="s">
        <v>101</v>
      </c>
      <c r="B53">
        <v>50</v>
      </c>
      <c r="C53">
        <v>59.4</v>
      </c>
      <c r="D53">
        <v>828.9</v>
      </c>
      <c r="E53">
        <v>631.20000000000005</v>
      </c>
      <c r="F53">
        <v>0</v>
      </c>
      <c r="G53">
        <v>0</v>
      </c>
    </row>
    <row r="54" spans="1:7" ht="15" x14ac:dyDescent="0.25">
      <c r="A54" s="285" t="s">
        <v>66</v>
      </c>
    </row>
    <row r="55" spans="1:7" ht="15" x14ac:dyDescent="0.25">
      <c r="A55" s="285" t="s">
        <v>102</v>
      </c>
      <c r="B55">
        <v>171</v>
      </c>
      <c r="C55">
        <v>317.60000000000002</v>
      </c>
      <c r="D55">
        <v>2624.4</v>
      </c>
      <c r="E55">
        <v>2185.6999999999998</v>
      </c>
      <c r="F55">
        <v>0</v>
      </c>
      <c r="G55">
        <v>0</v>
      </c>
    </row>
    <row r="56" spans="1:7" ht="15" x14ac:dyDescent="0.25">
      <c r="A56" s="285" t="s">
        <v>103</v>
      </c>
      <c r="B56">
        <v>0</v>
      </c>
      <c r="C56">
        <v>0</v>
      </c>
      <c r="D56">
        <v>108</v>
      </c>
      <c r="E56">
        <v>63</v>
      </c>
      <c r="F56">
        <v>0</v>
      </c>
      <c r="G56">
        <v>0</v>
      </c>
    </row>
    <row r="57" spans="1:7" ht="15" x14ac:dyDescent="0.25">
      <c r="A57" s="285" t="s">
        <v>104</v>
      </c>
      <c r="B57">
        <v>163</v>
      </c>
      <c r="C57">
        <v>317.2</v>
      </c>
      <c r="D57">
        <v>2230.3000000000002</v>
      </c>
      <c r="E57">
        <v>1871.3</v>
      </c>
      <c r="F57">
        <v>0</v>
      </c>
      <c r="G57">
        <v>0</v>
      </c>
    </row>
    <row r="58" spans="1:7" ht="15" x14ac:dyDescent="0.25">
      <c r="A58" s="285" t="s">
        <v>257</v>
      </c>
      <c r="B58" t="s">
        <v>84</v>
      </c>
      <c r="C58">
        <v>0</v>
      </c>
      <c r="D58">
        <v>0</v>
      </c>
      <c r="E58">
        <v>0</v>
      </c>
      <c r="F58">
        <v>0</v>
      </c>
      <c r="G58">
        <v>0</v>
      </c>
    </row>
    <row r="59" spans="1:7" ht="15" x14ac:dyDescent="0.25">
      <c r="A59" s="285" t="s">
        <v>105</v>
      </c>
      <c r="B59">
        <v>8</v>
      </c>
      <c r="C59">
        <v>0</v>
      </c>
      <c r="D59">
        <v>9.3000000000000007</v>
      </c>
      <c r="E59">
        <v>0.2</v>
      </c>
      <c r="F59">
        <v>0</v>
      </c>
      <c r="G59">
        <v>0</v>
      </c>
    </row>
    <row r="60" spans="1:7" ht="15" x14ac:dyDescent="0.25">
      <c r="A60" s="285" t="s">
        <v>381</v>
      </c>
      <c r="B60">
        <v>0</v>
      </c>
      <c r="C60">
        <v>0</v>
      </c>
      <c r="D60">
        <v>0</v>
      </c>
      <c r="E60">
        <v>0.1</v>
      </c>
      <c r="F60">
        <v>0</v>
      </c>
      <c r="G60">
        <v>0</v>
      </c>
    </row>
    <row r="61" spans="1:7" ht="15" x14ac:dyDescent="0.25">
      <c r="A61" s="285" t="s">
        <v>258</v>
      </c>
      <c r="B61">
        <v>0</v>
      </c>
      <c r="C61">
        <v>0.4</v>
      </c>
      <c r="D61">
        <v>0.1</v>
      </c>
      <c r="E61">
        <v>0</v>
      </c>
      <c r="F61">
        <v>0</v>
      </c>
      <c r="G61">
        <v>0</v>
      </c>
    </row>
    <row r="62" spans="1:7" ht="15" x14ac:dyDescent="0.25">
      <c r="A62" s="285" t="s">
        <v>318</v>
      </c>
      <c r="B62">
        <v>0</v>
      </c>
      <c r="C62">
        <v>0</v>
      </c>
      <c r="D62">
        <v>52.7</v>
      </c>
      <c r="E62">
        <v>0</v>
      </c>
      <c r="F62">
        <v>0</v>
      </c>
      <c r="G62">
        <v>0</v>
      </c>
    </row>
    <row r="63" spans="1:7" ht="15" x14ac:dyDescent="0.25">
      <c r="A63" s="285" t="s">
        <v>107</v>
      </c>
      <c r="B63">
        <v>0</v>
      </c>
      <c r="C63">
        <v>0</v>
      </c>
      <c r="D63">
        <v>224</v>
      </c>
      <c r="E63">
        <v>251.2</v>
      </c>
      <c r="F63">
        <v>0</v>
      </c>
      <c r="G63">
        <v>0</v>
      </c>
    </row>
    <row r="64" spans="1:7" ht="15" x14ac:dyDescent="0.25">
      <c r="A64" s="285" t="s">
        <v>66</v>
      </c>
    </row>
    <row r="65" spans="1:7" ht="15" x14ac:dyDescent="0.25">
      <c r="A65" s="285" t="s">
        <v>108</v>
      </c>
      <c r="B65">
        <v>1887.2</v>
      </c>
      <c r="C65">
        <v>1168.4000000000001</v>
      </c>
      <c r="D65">
        <v>3578.7</v>
      </c>
      <c r="E65">
        <v>3339.9</v>
      </c>
      <c r="F65">
        <v>154.69999999999999</v>
      </c>
      <c r="G65">
        <v>0</v>
      </c>
    </row>
    <row r="66" spans="1:7" ht="15" x14ac:dyDescent="0.25">
      <c r="A66" s="285" t="s">
        <v>109</v>
      </c>
      <c r="B66">
        <v>4</v>
      </c>
      <c r="C66">
        <v>4.8</v>
      </c>
      <c r="D66">
        <v>12</v>
      </c>
      <c r="E66">
        <v>11.9</v>
      </c>
      <c r="F66">
        <v>0</v>
      </c>
      <c r="G66">
        <v>0</v>
      </c>
    </row>
    <row r="67" spans="1:7" ht="15" x14ac:dyDescent="0.25">
      <c r="A67" s="285" t="s">
        <v>110</v>
      </c>
      <c r="B67">
        <v>0</v>
      </c>
      <c r="C67">
        <v>0</v>
      </c>
      <c r="D67">
        <v>30.5</v>
      </c>
      <c r="E67">
        <v>0</v>
      </c>
      <c r="F67">
        <v>0</v>
      </c>
      <c r="G67">
        <v>0</v>
      </c>
    </row>
    <row r="68" spans="1:7" ht="15" x14ac:dyDescent="0.25">
      <c r="A68" s="285" t="s">
        <v>111</v>
      </c>
      <c r="B68">
        <v>130</v>
      </c>
      <c r="C68">
        <v>93.5</v>
      </c>
      <c r="D68">
        <v>142.30000000000001</v>
      </c>
      <c r="E68">
        <v>154.69999999999999</v>
      </c>
      <c r="F68">
        <v>29</v>
      </c>
      <c r="G68">
        <v>0</v>
      </c>
    </row>
    <row r="69" spans="1:7" ht="15" x14ac:dyDescent="0.25">
      <c r="A69" s="285" t="s">
        <v>112</v>
      </c>
      <c r="B69">
        <v>8.1</v>
      </c>
      <c r="C69">
        <v>3.4</v>
      </c>
      <c r="D69">
        <v>85</v>
      </c>
      <c r="E69">
        <v>36</v>
      </c>
      <c r="F69">
        <v>2.7</v>
      </c>
      <c r="G69">
        <v>0</v>
      </c>
    </row>
    <row r="70" spans="1:7" ht="15" x14ac:dyDescent="0.25">
      <c r="A70" s="285" t="s">
        <v>259</v>
      </c>
      <c r="B70">
        <v>0</v>
      </c>
      <c r="C70">
        <v>0</v>
      </c>
      <c r="D70">
        <v>9.8000000000000007</v>
      </c>
      <c r="E70">
        <v>7.6</v>
      </c>
      <c r="F70">
        <v>0</v>
      </c>
      <c r="G70">
        <v>0</v>
      </c>
    </row>
    <row r="71" spans="1:7" ht="15" x14ac:dyDescent="0.25">
      <c r="A71" s="285" t="s">
        <v>113</v>
      </c>
      <c r="B71">
        <v>47</v>
      </c>
      <c r="C71">
        <v>57.7</v>
      </c>
      <c r="D71">
        <v>251.4</v>
      </c>
      <c r="E71">
        <v>301.10000000000002</v>
      </c>
      <c r="F71">
        <v>0</v>
      </c>
      <c r="G71">
        <v>0</v>
      </c>
    </row>
    <row r="72" spans="1:7" ht="15" x14ac:dyDescent="0.25">
      <c r="A72" s="285" t="s">
        <v>114</v>
      </c>
      <c r="B72">
        <v>8</v>
      </c>
      <c r="C72">
        <v>4</v>
      </c>
      <c r="D72">
        <v>11.3</v>
      </c>
      <c r="E72">
        <v>0</v>
      </c>
      <c r="F72">
        <v>0</v>
      </c>
      <c r="G72">
        <v>0</v>
      </c>
    </row>
    <row r="73" spans="1:7" ht="15" x14ac:dyDescent="0.25">
      <c r="A73" s="285" t="s">
        <v>115</v>
      </c>
      <c r="B73">
        <v>2.8</v>
      </c>
      <c r="C73">
        <v>4</v>
      </c>
      <c r="D73">
        <v>11.6</v>
      </c>
      <c r="E73">
        <v>11.1</v>
      </c>
      <c r="F73">
        <v>0</v>
      </c>
      <c r="G73">
        <v>0</v>
      </c>
    </row>
    <row r="74" spans="1:7" ht="15" x14ac:dyDescent="0.25">
      <c r="A74" s="285" t="s">
        <v>382</v>
      </c>
      <c r="B74">
        <v>0</v>
      </c>
      <c r="C74">
        <v>3</v>
      </c>
      <c r="D74">
        <v>0</v>
      </c>
      <c r="E74">
        <v>0</v>
      </c>
      <c r="F74">
        <v>0</v>
      </c>
      <c r="G74">
        <v>0</v>
      </c>
    </row>
    <row r="75" spans="1:7" ht="15" x14ac:dyDescent="0.25">
      <c r="A75" s="285" t="s">
        <v>116</v>
      </c>
      <c r="B75">
        <v>3.3</v>
      </c>
      <c r="C75">
        <v>2.9</v>
      </c>
      <c r="D75">
        <v>4.4000000000000004</v>
      </c>
      <c r="E75">
        <v>6.6</v>
      </c>
      <c r="F75">
        <v>0</v>
      </c>
      <c r="G75">
        <v>0</v>
      </c>
    </row>
    <row r="76" spans="1:7" ht="15" x14ac:dyDescent="0.25">
      <c r="A76" s="285" t="s">
        <v>117</v>
      </c>
      <c r="B76">
        <v>1665.3</v>
      </c>
      <c r="C76">
        <v>973.7</v>
      </c>
      <c r="D76">
        <v>2832.7</v>
      </c>
      <c r="E76">
        <v>2599.8000000000002</v>
      </c>
      <c r="F76">
        <v>123</v>
      </c>
      <c r="G76">
        <v>0</v>
      </c>
    </row>
    <row r="77" spans="1:7" ht="15" x14ac:dyDescent="0.25">
      <c r="A77" s="285" t="s">
        <v>331</v>
      </c>
      <c r="B77">
        <v>0.5</v>
      </c>
      <c r="C77">
        <v>0.5</v>
      </c>
      <c r="D77">
        <v>0</v>
      </c>
      <c r="E77">
        <v>6</v>
      </c>
      <c r="F77">
        <v>0</v>
      </c>
      <c r="G77">
        <v>0</v>
      </c>
    </row>
    <row r="78" spans="1:7" ht="15" x14ac:dyDescent="0.25">
      <c r="A78" s="285" t="s">
        <v>118</v>
      </c>
      <c r="B78">
        <v>18.3</v>
      </c>
      <c r="C78">
        <v>10.9</v>
      </c>
      <c r="D78">
        <v>10</v>
      </c>
      <c r="E78">
        <v>24.2</v>
      </c>
      <c r="F78">
        <v>0</v>
      </c>
      <c r="G78">
        <v>0</v>
      </c>
    </row>
    <row r="79" spans="1:7" ht="15" x14ac:dyDescent="0.25">
      <c r="A79" s="285" t="s">
        <v>119</v>
      </c>
      <c r="B79">
        <v>0</v>
      </c>
      <c r="C79">
        <v>10</v>
      </c>
      <c r="D79">
        <v>163.30000000000001</v>
      </c>
      <c r="E79">
        <v>161.1</v>
      </c>
      <c r="F79">
        <v>0</v>
      </c>
      <c r="G79">
        <v>0</v>
      </c>
    </row>
    <row r="80" spans="1:7" ht="15" x14ac:dyDescent="0.25">
      <c r="A80" s="285" t="s">
        <v>120</v>
      </c>
      <c r="B80">
        <v>0</v>
      </c>
      <c r="C80">
        <v>0</v>
      </c>
      <c r="D80">
        <v>0</v>
      </c>
      <c r="E80" t="s">
        <v>84</v>
      </c>
      <c r="F80">
        <v>0</v>
      </c>
      <c r="G80">
        <v>0</v>
      </c>
    </row>
    <row r="81" spans="1:7" ht="15" x14ac:dyDescent="0.25">
      <c r="A81" s="285" t="s">
        <v>121</v>
      </c>
      <c r="B81">
        <v>0</v>
      </c>
      <c r="C81">
        <v>0</v>
      </c>
      <c r="D81">
        <v>14.7</v>
      </c>
      <c r="E81">
        <v>20</v>
      </c>
      <c r="F81">
        <v>0</v>
      </c>
      <c r="G81">
        <v>0</v>
      </c>
    </row>
    <row r="82" spans="1:7" ht="15" x14ac:dyDescent="0.25">
      <c r="A82" s="285" t="s">
        <v>62</v>
      </c>
      <c r="B82" t="s">
        <v>63</v>
      </c>
      <c r="C82" t="s">
        <v>64</v>
      </c>
      <c r="D82" t="s">
        <v>63</v>
      </c>
      <c r="E82" t="s">
        <v>63</v>
      </c>
      <c r="F82" t="s">
        <v>63</v>
      </c>
      <c r="G82" t="s">
        <v>65</v>
      </c>
    </row>
    <row r="83" spans="1:7" ht="15" x14ac:dyDescent="0.25">
      <c r="A83" s="285" t="s">
        <v>122</v>
      </c>
      <c r="B83">
        <v>4689.6000000000004</v>
      </c>
      <c r="C83">
        <v>2857.9</v>
      </c>
      <c r="D83">
        <v>53854.400000000001</v>
      </c>
      <c r="E83">
        <v>30531.7</v>
      </c>
      <c r="F83">
        <v>3130.7</v>
      </c>
      <c r="G83">
        <v>0</v>
      </c>
    </row>
    <row r="84" spans="1:7" ht="15" x14ac:dyDescent="0.25">
      <c r="A84" s="285" t="s">
        <v>123</v>
      </c>
      <c r="B84">
        <v>2090</v>
      </c>
      <c r="C84">
        <v>1457.8</v>
      </c>
      <c r="D84">
        <v>0</v>
      </c>
      <c r="E84" t="s">
        <v>84</v>
      </c>
      <c r="F84">
        <v>1945.5</v>
      </c>
      <c r="G84">
        <v>0</v>
      </c>
    </row>
    <row r="85" spans="1:7" ht="15" x14ac:dyDescent="0.25">
      <c r="A85" s="285" t="s">
        <v>62</v>
      </c>
      <c r="B85" t="s">
        <v>63</v>
      </c>
      <c r="C85" t="s">
        <v>64</v>
      </c>
      <c r="D85" t="s">
        <v>63</v>
      </c>
      <c r="E85" t="s">
        <v>63</v>
      </c>
      <c r="F85" t="s">
        <v>63</v>
      </c>
      <c r="G85" t="s">
        <v>65</v>
      </c>
    </row>
    <row r="86" spans="1:7" ht="15" x14ac:dyDescent="0.25">
      <c r="A86" s="285" t="s">
        <v>124</v>
      </c>
      <c r="B86">
        <v>6779.6</v>
      </c>
      <c r="C86">
        <v>4315.7</v>
      </c>
      <c r="D86">
        <v>53854.400000000001</v>
      </c>
      <c r="E86">
        <v>30531.7</v>
      </c>
      <c r="F86">
        <v>5076.2</v>
      </c>
      <c r="G86">
        <v>0</v>
      </c>
    </row>
    <row r="87" spans="1:7" ht="15" x14ac:dyDescent="0.25">
      <c r="A87" s="285" t="s">
        <v>125</v>
      </c>
      <c r="B87" t="s">
        <v>42</v>
      </c>
      <c r="C87" t="s">
        <v>42</v>
      </c>
      <c r="D87">
        <v>5.8</v>
      </c>
      <c r="E87">
        <v>2.1</v>
      </c>
      <c r="F87" t="s">
        <v>42</v>
      </c>
      <c r="G87" t="s">
        <v>42</v>
      </c>
    </row>
    <row r="88" spans="1:7" ht="15" x14ac:dyDescent="0.25">
      <c r="A88" s="285" t="s">
        <v>126</v>
      </c>
      <c r="B88">
        <v>0</v>
      </c>
      <c r="C88">
        <v>0</v>
      </c>
      <c r="D88" t="s">
        <v>42</v>
      </c>
      <c r="E88" t="s">
        <v>42</v>
      </c>
      <c r="F88">
        <v>0</v>
      </c>
      <c r="G88">
        <v>0</v>
      </c>
    </row>
    <row r="89" spans="1:7" ht="15" x14ac:dyDescent="0.25">
      <c r="A89" s="285" t="s">
        <v>62</v>
      </c>
      <c r="B89" t="s">
        <v>63</v>
      </c>
      <c r="C89" t="s">
        <v>64</v>
      </c>
      <c r="D89" t="s">
        <v>63</v>
      </c>
      <c r="E89" t="s">
        <v>63</v>
      </c>
      <c r="F89" t="s">
        <v>63</v>
      </c>
      <c r="G89" t="s">
        <v>65</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5A8B-020D-41E4-A43C-F294942AE5B9}">
  <dimension ref="A1:G86"/>
  <sheetViews>
    <sheetView topLeftCell="A4" workbookViewId="0">
      <selection activeCell="B7" sqref="B7"/>
    </sheetView>
  </sheetViews>
  <sheetFormatPr defaultRowHeight="13.2" x14ac:dyDescent="0.25"/>
  <cols>
    <col min="1" max="1" width="25.33203125" customWidth="1"/>
    <col min="2" max="2" width="12.6640625" customWidth="1"/>
    <col min="4" max="4" width="12.33203125" customWidth="1"/>
    <col min="6" max="6" width="13.44140625" customWidth="1"/>
  </cols>
  <sheetData>
    <row r="1" spans="1:7" ht="15" x14ac:dyDescent="0.25">
      <c r="A1" s="285" t="s">
        <v>47</v>
      </c>
    </row>
    <row r="2" spans="1:7" ht="15" x14ac:dyDescent="0.25">
      <c r="A2" s="285" t="s">
        <v>48</v>
      </c>
    </row>
    <row r="3" spans="1:7" ht="15" x14ac:dyDescent="0.25">
      <c r="A3" s="285" t="s">
        <v>407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t="s">
        <v>84</v>
      </c>
      <c r="D12">
        <v>4229</v>
      </c>
      <c r="E12">
        <v>3901.2</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1034.4000000000001</v>
      </c>
      <c r="E14">
        <v>851.9</v>
      </c>
      <c r="F14">
        <v>0</v>
      </c>
      <c r="G14">
        <v>0</v>
      </c>
    </row>
    <row r="15" spans="1:7" ht="15" x14ac:dyDescent="0.25">
      <c r="A15" s="285" t="s">
        <v>69</v>
      </c>
      <c r="B15">
        <v>0</v>
      </c>
      <c r="C15">
        <v>0</v>
      </c>
      <c r="D15">
        <v>75.8</v>
      </c>
      <c r="E15">
        <v>0</v>
      </c>
      <c r="F15">
        <v>0</v>
      </c>
      <c r="G15">
        <v>0</v>
      </c>
    </row>
    <row r="16" spans="1:7" ht="15" x14ac:dyDescent="0.25">
      <c r="A16" s="285" t="s">
        <v>255</v>
      </c>
      <c r="B16">
        <v>10</v>
      </c>
      <c r="C16">
        <v>0</v>
      </c>
      <c r="D16">
        <v>0</v>
      </c>
      <c r="E16">
        <v>0</v>
      </c>
      <c r="F16">
        <v>0</v>
      </c>
      <c r="G16">
        <v>0</v>
      </c>
    </row>
    <row r="17" spans="1:7" ht="15" x14ac:dyDescent="0.25">
      <c r="A17" s="285" t="s">
        <v>70</v>
      </c>
      <c r="B17">
        <v>0</v>
      </c>
      <c r="C17" t="s">
        <v>84</v>
      </c>
      <c r="D17">
        <v>249</v>
      </c>
      <c r="E17">
        <v>227.1</v>
      </c>
      <c r="F17">
        <v>0</v>
      </c>
      <c r="G17">
        <v>0</v>
      </c>
    </row>
    <row r="18" spans="1:7" ht="15" x14ac:dyDescent="0.25">
      <c r="A18" s="285" t="s">
        <v>71</v>
      </c>
      <c r="B18">
        <v>0</v>
      </c>
      <c r="C18">
        <v>0</v>
      </c>
      <c r="D18">
        <v>1262.5999999999999</v>
      </c>
      <c r="E18">
        <v>998.6</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990.6</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v>0</v>
      </c>
      <c r="C24">
        <v>0</v>
      </c>
      <c r="D24" t="s">
        <v>84</v>
      </c>
      <c r="E24">
        <v>0</v>
      </c>
      <c r="F24">
        <v>0</v>
      </c>
      <c r="G24">
        <v>0</v>
      </c>
    </row>
    <row r="25" spans="1:7" ht="15" x14ac:dyDescent="0.25">
      <c r="A25" s="285" t="s">
        <v>317</v>
      </c>
      <c r="B25">
        <v>0</v>
      </c>
      <c r="C25">
        <v>0</v>
      </c>
      <c r="D25" t="s">
        <v>84</v>
      </c>
      <c r="E25">
        <v>0</v>
      </c>
      <c r="F25">
        <v>0</v>
      </c>
      <c r="G25">
        <v>0</v>
      </c>
    </row>
    <row r="26" spans="1:7" ht="15" x14ac:dyDescent="0.25">
      <c r="A26" s="285" t="s">
        <v>66</v>
      </c>
    </row>
    <row r="27" spans="1:7" ht="15" x14ac:dyDescent="0.25">
      <c r="A27" s="285" t="s">
        <v>78</v>
      </c>
      <c r="B27">
        <v>586.79999999999995</v>
      </c>
      <c r="C27">
        <v>511.7</v>
      </c>
      <c r="D27">
        <v>1192.3</v>
      </c>
      <c r="E27">
        <v>1356.6</v>
      </c>
      <c r="F27">
        <v>69</v>
      </c>
      <c r="G27">
        <v>0</v>
      </c>
    </row>
    <row r="28" spans="1:7" ht="15" x14ac:dyDescent="0.25">
      <c r="A28" s="285" t="s">
        <v>66</v>
      </c>
    </row>
    <row r="29" spans="1:7" ht="15" x14ac:dyDescent="0.25">
      <c r="A29" s="285" t="s">
        <v>79</v>
      </c>
      <c r="B29">
        <v>191.7</v>
      </c>
      <c r="C29">
        <v>163.6</v>
      </c>
      <c r="D29">
        <v>1139.7</v>
      </c>
      <c r="E29">
        <v>1383.7</v>
      </c>
      <c r="F29">
        <v>133</v>
      </c>
      <c r="G29">
        <v>0</v>
      </c>
    </row>
    <row r="30" spans="1:7" ht="15" x14ac:dyDescent="0.25">
      <c r="A30" s="285" t="s">
        <v>66</v>
      </c>
    </row>
    <row r="31" spans="1:7" ht="15" x14ac:dyDescent="0.25">
      <c r="A31" s="285" t="s">
        <v>80</v>
      </c>
      <c r="B31">
        <v>1146.4000000000001</v>
      </c>
      <c r="C31">
        <v>63</v>
      </c>
      <c r="D31">
        <v>34705.699999999997</v>
      </c>
      <c r="E31">
        <v>12074.5</v>
      </c>
      <c r="F31">
        <v>2336</v>
      </c>
      <c r="G31">
        <v>0</v>
      </c>
    </row>
    <row r="32" spans="1:7" ht="15" x14ac:dyDescent="0.25">
      <c r="A32" s="285" t="s">
        <v>66</v>
      </c>
    </row>
    <row r="33" spans="1:7" ht="15" x14ac:dyDescent="0.25">
      <c r="A33" s="285" t="s">
        <v>81</v>
      </c>
      <c r="B33">
        <v>812.7</v>
      </c>
      <c r="C33">
        <v>603.20000000000005</v>
      </c>
      <c r="D33">
        <v>6045</v>
      </c>
      <c r="E33">
        <v>6134.1</v>
      </c>
      <c r="F33">
        <v>55</v>
      </c>
      <c r="G33">
        <v>0</v>
      </c>
    </row>
    <row r="34" spans="1:7" ht="15" x14ac:dyDescent="0.25">
      <c r="A34" s="285" t="s">
        <v>83</v>
      </c>
      <c r="B34">
        <v>0.5</v>
      </c>
      <c r="C34">
        <v>0</v>
      </c>
      <c r="D34">
        <v>711.4</v>
      </c>
      <c r="E34">
        <v>1115.7</v>
      </c>
      <c r="F34">
        <v>55</v>
      </c>
      <c r="G34">
        <v>0</v>
      </c>
    </row>
    <row r="35" spans="1:7" ht="15" x14ac:dyDescent="0.25">
      <c r="A35" s="285" t="s">
        <v>85</v>
      </c>
      <c r="B35">
        <v>0</v>
      </c>
      <c r="C35">
        <v>0</v>
      </c>
      <c r="D35">
        <v>3</v>
      </c>
      <c r="E35">
        <v>6.6</v>
      </c>
      <c r="F35">
        <v>0</v>
      </c>
      <c r="G35">
        <v>0</v>
      </c>
    </row>
    <row r="36" spans="1:7" ht="15" x14ac:dyDescent="0.25">
      <c r="A36" s="285" t="s">
        <v>86</v>
      </c>
      <c r="B36">
        <v>0</v>
      </c>
      <c r="C36">
        <v>0.7</v>
      </c>
      <c r="D36">
        <v>0.5</v>
      </c>
      <c r="E36">
        <v>1</v>
      </c>
      <c r="F36">
        <v>0</v>
      </c>
      <c r="G36">
        <v>0</v>
      </c>
    </row>
    <row r="37" spans="1:7" ht="15" x14ac:dyDescent="0.25">
      <c r="A37" s="285" t="s">
        <v>87</v>
      </c>
      <c r="B37">
        <v>66.5</v>
      </c>
      <c r="C37">
        <v>1.3</v>
      </c>
      <c r="D37">
        <v>1.3</v>
      </c>
      <c r="E37">
        <v>0.2</v>
      </c>
      <c r="F37">
        <v>0</v>
      </c>
      <c r="G37">
        <v>0</v>
      </c>
    </row>
    <row r="38" spans="1:7" ht="15" x14ac:dyDescent="0.25">
      <c r="A38" s="285" t="s">
        <v>88</v>
      </c>
      <c r="B38">
        <v>429.5</v>
      </c>
      <c r="C38">
        <v>223.2</v>
      </c>
      <c r="D38">
        <v>1274.8</v>
      </c>
      <c r="E38">
        <v>1086</v>
      </c>
      <c r="F38">
        <v>0</v>
      </c>
      <c r="G38">
        <v>0</v>
      </c>
    </row>
    <row r="39" spans="1:7" ht="15" x14ac:dyDescent="0.25">
      <c r="A39" s="285" t="s">
        <v>90</v>
      </c>
      <c r="B39">
        <v>0</v>
      </c>
      <c r="C39">
        <v>0</v>
      </c>
      <c r="D39">
        <v>45.3</v>
      </c>
      <c r="E39">
        <v>104.6</v>
      </c>
      <c r="F39">
        <v>0</v>
      </c>
      <c r="G39">
        <v>0</v>
      </c>
    </row>
    <row r="40" spans="1:7" ht="15" x14ac:dyDescent="0.25">
      <c r="A40" s="285" t="s">
        <v>178</v>
      </c>
      <c r="B40">
        <v>0</v>
      </c>
      <c r="C40">
        <v>0</v>
      </c>
      <c r="D40">
        <v>0</v>
      </c>
      <c r="E40">
        <v>1</v>
      </c>
      <c r="F40">
        <v>0</v>
      </c>
      <c r="G40">
        <v>0</v>
      </c>
    </row>
    <row r="41" spans="1:7" ht="15" x14ac:dyDescent="0.25">
      <c r="A41" s="285" t="s">
        <v>91</v>
      </c>
      <c r="B41">
        <v>40.4</v>
      </c>
      <c r="C41">
        <v>27.9</v>
      </c>
      <c r="D41">
        <v>546.70000000000005</v>
      </c>
      <c r="E41">
        <v>549.1</v>
      </c>
      <c r="F41">
        <v>0</v>
      </c>
      <c r="G41">
        <v>0</v>
      </c>
    </row>
    <row r="42" spans="1:7" ht="15" x14ac:dyDescent="0.25">
      <c r="A42" s="285" t="s">
        <v>92</v>
      </c>
      <c r="B42">
        <v>0</v>
      </c>
      <c r="C42">
        <v>0</v>
      </c>
      <c r="D42">
        <v>40.6</v>
      </c>
      <c r="E42">
        <v>29.7</v>
      </c>
      <c r="F42">
        <v>0</v>
      </c>
      <c r="G42">
        <v>0</v>
      </c>
    </row>
    <row r="43" spans="1:7" ht="15" x14ac:dyDescent="0.25">
      <c r="A43" s="285" t="s">
        <v>93</v>
      </c>
      <c r="B43">
        <v>122.4</v>
      </c>
      <c r="C43">
        <v>77.5</v>
      </c>
      <c r="D43">
        <v>276.60000000000002</v>
      </c>
      <c r="E43">
        <v>318.89999999999998</v>
      </c>
      <c r="F43">
        <v>0</v>
      </c>
      <c r="G43">
        <v>0</v>
      </c>
    </row>
    <row r="44" spans="1:7" ht="15" x14ac:dyDescent="0.25">
      <c r="A44" s="285" t="s">
        <v>94</v>
      </c>
      <c r="B44">
        <v>0.1</v>
      </c>
      <c r="C44">
        <v>16.2</v>
      </c>
      <c r="D44">
        <v>30.4</v>
      </c>
      <c r="E44">
        <v>83.4</v>
      </c>
      <c r="F44">
        <v>0</v>
      </c>
      <c r="G44">
        <v>0</v>
      </c>
    </row>
    <row r="45" spans="1:7" ht="15" x14ac:dyDescent="0.25">
      <c r="A45" s="285" t="s">
        <v>95</v>
      </c>
      <c r="B45">
        <v>0</v>
      </c>
      <c r="C45">
        <v>0</v>
      </c>
      <c r="D45">
        <v>887.3</v>
      </c>
      <c r="E45">
        <v>935.2</v>
      </c>
      <c r="F45">
        <v>0</v>
      </c>
      <c r="G45">
        <v>0</v>
      </c>
    </row>
    <row r="46" spans="1:7" ht="15" x14ac:dyDescent="0.25">
      <c r="A46" s="285" t="s">
        <v>96</v>
      </c>
      <c r="B46">
        <v>41.4</v>
      </c>
      <c r="C46">
        <v>26.5</v>
      </c>
      <c r="D46">
        <v>34.799999999999997</v>
      </c>
      <c r="E46">
        <v>64.099999999999994</v>
      </c>
      <c r="F46">
        <v>0</v>
      </c>
      <c r="G46">
        <v>0</v>
      </c>
    </row>
    <row r="47" spans="1:7" ht="15" x14ac:dyDescent="0.25">
      <c r="A47" s="285" t="s">
        <v>98</v>
      </c>
      <c r="B47">
        <v>0.1</v>
      </c>
      <c r="C47" t="s">
        <v>84</v>
      </c>
      <c r="D47">
        <v>216.4</v>
      </c>
      <c r="E47">
        <v>286.3</v>
      </c>
      <c r="F47">
        <v>0</v>
      </c>
      <c r="G47">
        <v>0</v>
      </c>
    </row>
    <row r="48" spans="1:7" ht="15" x14ac:dyDescent="0.25">
      <c r="A48" s="285" t="s">
        <v>99</v>
      </c>
      <c r="B48">
        <v>0.4</v>
      </c>
      <c r="C48">
        <v>0.3</v>
      </c>
      <c r="D48">
        <v>19.899999999999999</v>
      </c>
      <c r="E48">
        <v>3.1</v>
      </c>
      <c r="F48">
        <v>0</v>
      </c>
      <c r="G48">
        <v>0</v>
      </c>
    </row>
    <row r="49" spans="1:7" ht="15" x14ac:dyDescent="0.25">
      <c r="A49" s="285" t="s">
        <v>100</v>
      </c>
      <c r="B49">
        <v>55.8</v>
      </c>
      <c r="C49">
        <v>167</v>
      </c>
      <c r="D49">
        <v>1137.4000000000001</v>
      </c>
      <c r="E49">
        <v>932.9</v>
      </c>
      <c r="F49">
        <v>0</v>
      </c>
      <c r="G49">
        <v>0</v>
      </c>
    </row>
    <row r="50" spans="1:7" ht="15" x14ac:dyDescent="0.25">
      <c r="A50" s="285" t="s">
        <v>101</v>
      </c>
      <c r="B50">
        <v>55.7</v>
      </c>
      <c r="C50">
        <v>62.6</v>
      </c>
      <c r="D50">
        <v>818.8</v>
      </c>
      <c r="E50">
        <v>616.4</v>
      </c>
      <c r="F50">
        <v>0</v>
      </c>
      <c r="G50">
        <v>0</v>
      </c>
    </row>
    <row r="51" spans="1:7" ht="15" x14ac:dyDescent="0.25">
      <c r="A51" s="285" t="s">
        <v>66</v>
      </c>
    </row>
    <row r="52" spans="1:7" ht="15" x14ac:dyDescent="0.25">
      <c r="A52" s="285" t="s">
        <v>102</v>
      </c>
      <c r="B52">
        <v>256.10000000000002</v>
      </c>
      <c r="C52">
        <v>380.4</v>
      </c>
      <c r="D52">
        <v>2534.1</v>
      </c>
      <c r="E52">
        <v>2014.1</v>
      </c>
      <c r="F52">
        <v>0</v>
      </c>
      <c r="G52">
        <v>0</v>
      </c>
    </row>
    <row r="53" spans="1:7" ht="15" x14ac:dyDescent="0.25">
      <c r="A53" s="285" t="s">
        <v>103</v>
      </c>
      <c r="B53">
        <v>0</v>
      </c>
      <c r="C53">
        <v>0</v>
      </c>
      <c r="D53">
        <v>108</v>
      </c>
      <c r="E53">
        <v>63</v>
      </c>
      <c r="F53">
        <v>0</v>
      </c>
      <c r="G53">
        <v>0</v>
      </c>
    </row>
    <row r="54" spans="1:7" ht="15" x14ac:dyDescent="0.25">
      <c r="A54" s="285" t="s">
        <v>104</v>
      </c>
      <c r="B54">
        <v>248</v>
      </c>
      <c r="C54">
        <v>380</v>
      </c>
      <c r="D54">
        <v>2140.1</v>
      </c>
      <c r="E54">
        <v>1699.6</v>
      </c>
      <c r="F54">
        <v>0</v>
      </c>
      <c r="G54">
        <v>0</v>
      </c>
    </row>
    <row r="55" spans="1:7" ht="15" x14ac:dyDescent="0.25">
      <c r="A55" s="285" t="s">
        <v>257</v>
      </c>
      <c r="B55" t="s">
        <v>84</v>
      </c>
      <c r="C55">
        <v>0</v>
      </c>
      <c r="D55">
        <v>0</v>
      </c>
      <c r="E55">
        <v>0</v>
      </c>
      <c r="F55">
        <v>0</v>
      </c>
      <c r="G55">
        <v>0</v>
      </c>
    </row>
    <row r="56" spans="1:7" ht="15" x14ac:dyDescent="0.25">
      <c r="A56" s="285" t="s">
        <v>105</v>
      </c>
      <c r="B56">
        <v>8</v>
      </c>
      <c r="C56">
        <v>0</v>
      </c>
      <c r="D56">
        <v>9.3000000000000007</v>
      </c>
      <c r="E56">
        <v>0.2</v>
      </c>
      <c r="F56">
        <v>0</v>
      </c>
      <c r="G56">
        <v>0</v>
      </c>
    </row>
    <row r="57" spans="1:7" ht="15" x14ac:dyDescent="0.25">
      <c r="A57" s="285" t="s">
        <v>381</v>
      </c>
      <c r="B57">
        <v>0</v>
      </c>
      <c r="C57">
        <v>0.4</v>
      </c>
      <c r="D57">
        <v>0</v>
      </c>
      <c r="E57">
        <v>0.1</v>
      </c>
      <c r="F57">
        <v>0</v>
      </c>
      <c r="G57">
        <v>0</v>
      </c>
    </row>
    <row r="58" spans="1:7" ht="15" x14ac:dyDescent="0.25">
      <c r="A58" s="285" t="s">
        <v>258</v>
      </c>
      <c r="B58">
        <v>0.1</v>
      </c>
      <c r="C58">
        <v>0</v>
      </c>
      <c r="D58">
        <v>0.1</v>
      </c>
      <c r="E58">
        <v>0</v>
      </c>
      <c r="F58">
        <v>0</v>
      </c>
      <c r="G58">
        <v>0</v>
      </c>
    </row>
    <row r="59" spans="1:7" ht="15" x14ac:dyDescent="0.25">
      <c r="A59" s="285" t="s">
        <v>318</v>
      </c>
      <c r="B59">
        <v>0</v>
      </c>
      <c r="C59">
        <v>0</v>
      </c>
      <c r="D59">
        <v>52.7</v>
      </c>
      <c r="E59">
        <v>0</v>
      </c>
      <c r="F59">
        <v>0</v>
      </c>
      <c r="G59">
        <v>0</v>
      </c>
    </row>
    <row r="60" spans="1:7" ht="15" x14ac:dyDescent="0.25">
      <c r="A60" s="285" t="s">
        <v>107</v>
      </c>
      <c r="B60">
        <v>0</v>
      </c>
      <c r="C60">
        <v>0</v>
      </c>
      <c r="D60">
        <v>224</v>
      </c>
      <c r="E60">
        <v>251.2</v>
      </c>
      <c r="F60">
        <v>0</v>
      </c>
      <c r="G60">
        <v>0</v>
      </c>
    </row>
    <row r="61" spans="1:7" ht="15" x14ac:dyDescent="0.25">
      <c r="A61" s="285" t="s">
        <v>66</v>
      </c>
    </row>
    <row r="62" spans="1:7" ht="15" x14ac:dyDescent="0.25">
      <c r="A62" s="285" t="s">
        <v>108</v>
      </c>
      <c r="B62">
        <v>1894.6</v>
      </c>
      <c r="C62">
        <v>1199.3</v>
      </c>
      <c r="D62">
        <v>3474.4</v>
      </c>
      <c r="E62">
        <v>3227.8</v>
      </c>
      <c r="F62">
        <v>154.69999999999999</v>
      </c>
      <c r="G62">
        <v>0</v>
      </c>
    </row>
    <row r="63" spans="1:7" ht="15" x14ac:dyDescent="0.25">
      <c r="A63" s="285" t="s">
        <v>109</v>
      </c>
      <c r="B63">
        <v>4</v>
      </c>
      <c r="C63">
        <v>4.8</v>
      </c>
      <c r="D63">
        <v>12</v>
      </c>
      <c r="E63">
        <v>11.9</v>
      </c>
      <c r="F63">
        <v>0</v>
      </c>
      <c r="G63">
        <v>0</v>
      </c>
    </row>
    <row r="64" spans="1:7" ht="15" x14ac:dyDescent="0.25">
      <c r="A64" s="285" t="s">
        <v>110</v>
      </c>
      <c r="B64">
        <v>0</v>
      </c>
      <c r="C64">
        <v>0</v>
      </c>
      <c r="D64">
        <v>30.5</v>
      </c>
      <c r="E64">
        <v>0</v>
      </c>
      <c r="F64">
        <v>0</v>
      </c>
      <c r="G64">
        <v>0</v>
      </c>
    </row>
    <row r="65" spans="1:7" ht="15" x14ac:dyDescent="0.25">
      <c r="A65" s="285" t="s">
        <v>111</v>
      </c>
      <c r="B65">
        <v>130</v>
      </c>
      <c r="C65">
        <v>93.5</v>
      </c>
      <c r="D65">
        <v>142.30000000000001</v>
      </c>
      <c r="E65">
        <v>154.69999999999999</v>
      </c>
      <c r="F65">
        <v>29</v>
      </c>
      <c r="G65">
        <v>0</v>
      </c>
    </row>
    <row r="66" spans="1:7" ht="15" x14ac:dyDescent="0.25">
      <c r="A66" s="285" t="s">
        <v>112</v>
      </c>
      <c r="B66">
        <v>6.9</v>
      </c>
      <c r="C66">
        <v>3.8</v>
      </c>
      <c r="D66">
        <v>82.4</v>
      </c>
      <c r="E66">
        <v>35.6</v>
      </c>
      <c r="F66">
        <v>2.7</v>
      </c>
      <c r="G66">
        <v>0</v>
      </c>
    </row>
    <row r="67" spans="1:7" ht="15" x14ac:dyDescent="0.25">
      <c r="A67" s="285" t="s">
        <v>259</v>
      </c>
      <c r="B67">
        <v>0</v>
      </c>
      <c r="C67">
        <v>0</v>
      </c>
      <c r="D67">
        <v>9.8000000000000007</v>
      </c>
      <c r="E67">
        <v>7.6</v>
      </c>
      <c r="F67">
        <v>0</v>
      </c>
      <c r="G67">
        <v>0</v>
      </c>
    </row>
    <row r="68" spans="1:7" ht="15" x14ac:dyDescent="0.25">
      <c r="A68" s="285" t="s">
        <v>113</v>
      </c>
      <c r="B68">
        <v>41</v>
      </c>
      <c r="C68">
        <v>53.7</v>
      </c>
      <c r="D68">
        <v>232.5</v>
      </c>
      <c r="E68">
        <v>291.2</v>
      </c>
      <c r="F68">
        <v>0</v>
      </c>
      <c r="G68">
        <v>0</v>
      </c>
    </row>
    <row r="69" spans="1:7" ht="15" x14ac:dyDescent="0.25">
      <c r="A69" s="285" t="s">
        <v>114</v>
      </c>
      <c r="B69">
        <v>8</v>
      </c>
      <c r="C69">
        <v>4</v>
      </c>
      <c r="D69">
        <v>11.3</v>
      </c>
      <c r="E69">
        <v>0</v>
      </c>
      <c r="F69">
        <v>0</v>
      </c>
      <c r="G69">
        <v>0</v>
      </c>
    </row>
    <row r="70" spans="1:7" ht="15" x14ac:dyDescent="0.25">
      <c r="A70" s="285" t="s">
        <v>115</v>
      </c>
      <c r="B70">
        <v>5.3</v>
      </c>
      <c r="C70">
        <v>4</v>
      </c>
      <c r="D70">
        <v>8.9</v>
      </c>
      <c r="E70">
        <v>11.1</v>
      </c>
      <c r="F70">
        <v>0</v>
      </c>
      <c r="G70">
        <v>0</v>
      </c>
    </row>
    <row r="71" spans="1:7" ht="15" x14ac:dyDescent="0.25">
      <c r="A71" s="285" t="s">
        <v>382</v>
      </c>
      <c r="B71">
        <v>0</v>
      </c>
      <c r="C71">
        <v>3</v>
      </c>
      <c r="D71">
        <v>0</v>
      </c>
      <c r="E71">
        <v>0</v>
      </c>
      <c r="F71">
        <v>0</v>
      </c>
      <c r="G71">
        <v>0</v>
      </c>
    </row>
    <row r="72" spans="1:7" ht="15" x14ac:dyDescent="0.25">
      <c r="A72" s="285" t="s">
        <v>116</v>
      </c>
      <c r="B72">
        <v>1.8</v>
      </c>
      <c r="C72">
        <v>2.9</v>
      </c>
      <c r="D72">
        <v>4.4000000000000004</v>
      </c>
      <c r="E72">
        <v>6.6</v>
      </c>
      <c r="F72">
        <v>0</v>
      </c>
      <c r="G72">
        <v>0</v>
      </c>
    </row>
    <row r="73" spans="1:7" ht="15" x14ac:dyDescent="0.25">
      <c r="A73" s="285" t="s">
        <v>117</v>
      </c>
      <c r="B73">
        <v>1669.8</v>
      </c>
      <c r="C73">
        <v>993.2</v>
      </c>
      <c r="D73">
        <v>2762.3</v>
      </c>
      <c r="E73">
        <v>2512.6999999999998</v>
      </c>
      <c r="F73">
        <v>123</v>
      </c>
      <c r="G73">
        <v>0</v>
      </c>
    </row>
    <row r="74" spans="1:7" ht="15" x14ac:dyDescent="0.25">
      <c r="A74" s="285" t="s">
        <v>331</v>
      </c>
      <c r="B74">
        <v>0.5</v>
      </c>
      <c r="C74">
        <v>0.5</v>
      </c>
      <c r="D74">
        <v>0</v>
      </c>
      <c r="E74">
        <v>6</v>
      </c>
      <c r="F74">
        <v>0</v>
      </c>
      <c r="G74">
        <v>0</v>
      </c>
    </row>
    <row r="75" spans="1:7" ht="15" x14ac:dyDescent="0.25">
      <c r="A75" s="285" t="s">
        <v>118</v>
      </c>
      <c r="B75">
        <v>18.3</v>
      </c>
      <c r="C75">
        <v>10.9</v>
      </c>
      <c r="D75">
        <v>10</v>
      </c>
      <c r="E75">
        <v>24.2</v>
      </c>
      <c r="F75">
        <v>0</v>
      </c>
      <c r="G75">
        <v>0</v>
      </c>
    </row>
    <row r="76" spans="1:7" ht="15" x14ac:dyDescent="0.25">
      <c r="A76" s="285" t="s">
        <v>119</v>
      </c>
      <c r="B76">
        <v>9</v>
      </c>
      <c r="C76">
        <v>25</v>
      </c>
      <c r="D76">
        <v>153.5</v>
      </c>
      <c r="E76">
        <v>146.30000000000001</v>
      </c>
      <c r="F76">
        <v>0</v>
      </c>
      <c r="G76">
        <v>0</v>
      </c>
    </row>
    <row r="77" spans="1:7" ht="15" x14ac:dyDescent="0.25">
      <c r="A77" s="285" t="s">
        <v>120</v>
      </c>
      <c r="B77">
        <v>0</v>
      </c>
      <c r="C77">
        <v>0</v>
      </c>
      <c r="D77">
        <v>0</v>
      </c>
      <c r="E77" t="s">
        <v>84</v>
      </c>
      <c r="F77">
        <v>0</v>
      </c>
      <c r="G77">
        <v>0</v>
      </c>
    </row>
    <row r="78" spans="1:7" ht="15" x14ac:dyDescent="0.25">
      <c r="A78" s="285" t="s">
        <v>121</v>
      </c>
      <c r="B78">
        <v>0</v>
      </c>
      <c r="C78">
        <v>0</v>
      </c>
      <c r="D78">
        <v>14.7</v>
      </c>
      <c r="E78">
        <v>20</v>
      </c>
      <c r="F78">
        <v>0</v>
      </c>
      <c r="G78">
        <v>0</v>
      </c>
    </row>
    <row r="79" spans="1:7" ht="15" x14ac:dyDescent="0.25">
      <c r="A79" s="285" t="s">
        <v>62</v>
      </c>
      <c r="B79" t="s">
        <v>63</v>
      </c>
      <c r="C79" t="s">
        <v>64</v>
      </c>
      <c r="D79" t="s">
        <v>63</v>
      </c>
      <c r="E79" t="s">
        <v>63</v>
      </c>
      <c r="F79" t="s">
        <v>63</v>
      </c>
      <c r="G79" t="s">
        <v>65</v>
      </c>
    </row>
    <row r="80" spans="1:7" ht="15" x14ac:dyDescent="0.25">
      <c r="A80" s="285" t="s">
        <v>122</v>
      </c>
      <c r="B80">
        <v>4898.2</v>
      </c>
      <c r="C80">
        <v>2921.2</v>
      </c>
      <c r="D80">
        <v>53320.3</v>
      </c>
      <c r="E80">
        <v>30092</v>
      </c>
      <c r="F80">
        <v>3130.7</v>
      </c>
      <c r="G80">
        <v>0</v>
      </c>
    </row>
    <row r="81" spans="1:7" ht="15" x14ac:dyDescent="0.25">
      <c r="A81" s="285" t="s">
        <v>123</v>
      </c>
      <c r="B81">
        <v>2213.1999999999998</v>
      </c>
      <c r="C81">
        <v>1246.3</v>
      </c>
      <c r="D81">
        <v>0</v>
      </c>
      <c r="E81" t="s">
        <v>84</v>
      </c>
      <c r="F81">
        <v>1945.5</v>
      </c>
      <c r="G81">
        <v>0</v>
      </c>
    </row>
    <row r="82" spans="1:7" ht="15" x14ac:dyDescent="0.25">
      <c r="A82" s="285" t="s">
        <v>62</v>
      </c>
      <c r="B82" t="s">
        <v>63</v>
      </c>
      <c r="C82" t="s">
        <v>64</v>
      </c>
      <c r="D82" t="s">
        <v>63</v>
      </c>
      <c r="E82" t="s">
        <v>63</v>
      </c>
      <c r="F82" t="s">
        <v>63</v>
      </c>
      <c r="G82" t="s">
        <v>65</v>
      </c>
    </row>
    <row r="83" spans="1:7" ht="15" x14ac:dyDescent="0.25">
      <c r="A83" s="285" t="s">
        <v>124</v>
      </c>
      <c r="B83">
        <v>7111.4</v>
      </c>
      <c r="C83">
        <v>4167.5</v>
      </c>
      <c r="D83">
        <v>53320.3</v>
      </c>
      <c r="E83">
        <v>30092</v>
      </c>
      <c r="F83">
        <v>5076.2</v>
      </c>
      <c r="G83">
        <v>0</v>
      </c>
    </row>
    <row r="84" spans="1:7" ht="15" x14ac:dyDescent="0.25">
      <c r="A84" s="285" t="s">
        <v>125</v>
      </c>
      <c r="B84" t="s">
        <v>42</v>
      </c>
      <c r="C84" t="s">
        <v>42</v>
      </c>
      <c r="D84">
        <v>5.8</v>
      </c>
      <c r="E84">
        <v>2.1</v>
      </c>
      <c r="F84" t="s">
        <v>42</v>
      </c>
      <c r="G84" t="s">
        <v>42</v>
      </c>
    </row>
    <row r="85" spans="1:7" ht="15" x14ac:dyDescent="0.25">
      <c r="A85" s="285" t="s">
        <v>126</v>
      </c>
      <c r="B85">
        <v>0</v>
      </c>
      <c r="C85">
        <v>0</v>
      </c>
      <c r="D85" t="s">
        <v>42</v>
      </c>
      <c r="E85" t="s">
        <v>42</v>
      </c>
      <c r="F85">
        <v>0</v>
      </c>
      <c r="G85">
        <v>0</v>
      </c>
    </row>
    <row r="86" spans="1:7" ht="15" x14ac:dyDescent="0.25">
      <c r="A86" s="285" t="s">
        <v>62</v>
      </c>
      <c r="B86" t="s">
        <v>63</v>
      </c>
      <c r="C86" t="s">
        <v>64</v>
      </c>
      <c r="D86" t="s">
        <v>63</v>
      </c>
      <c r="E86" t="s">
        <v>63</v>
      </c>
      <c r="F86" t="s">
        <v>63</v>
      </c>
      <c r="G86" t="s">
        <v>65</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1B2-7FDB-4242-B269-160F2FCD3FD7}">
  <dimension ref="A1:G86"/>
  <sheetViews>
    <sheetView topLeftCell="A7" workbookViewId="0">
      <selection activeCell="A9" sqref="A9:A86"/>
    </sheetView>
  </sheetViews>
  <sheetFormatPr defaultRowHeight="13.2" x14ac:dyDescent="0.25"/>
  <cols>
    <col min="1" max="1" width="18.33203125" customWidth="1"/>
    <col min="2" max="2" width="12.88671875" customWidth="1"/>
    <col min="4" max="4" width="12" customWidth="1"/>
    <col min="5" max="5" width="9.88671875" customWidth="1"/>
    <col min="6" max="6" width="13.5546875" customWidth="1"/>
  </cols>
  <sheetData>
    <row r="1" spans="1:7" ht="15" x14ac:dyDescent="0.25">
      <c r="A1" s="285" t="s">
        <v>47</v>
      </c>
    </row>
    <row r="2" spans="1:7" ht="15" x14ac:dyDescent="0.25">
      <c r="A2" s="285" t="s">
        <v>48</v>
      </c>
    </row>
    <row r="3" spans="1:7" ht="15" x14ac:dyDescent="0.25">
      <c r="A3" s="285" t="s">
        <v>408</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t="s">
        <v>84</v>
      </c>
      <c r="D12">
        <v>4229</v>
      </c>
      <c r="E12">
        <v>3901.2</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966.3</v>
      </c>
      <c r="E14">
        <v>851.9</v>
      </c>
      <c r="F14">
        <v>0</v>
      </c>
      <c r="G14">
        <v>0</v>
      </c>
    </row>
    <row r="15" spans="1:7" ht="15" x14ac:dyDescent="0.25">
      <c r="A15" s="285" t="s">
        <v>69</v>
      </c>
      <c r="B15">
        <v>0</v>
      </c>
      <c r="C15">
        <v>0</v>
      </c>
      <c r="D15">
        <v>75.8</v>
      </c>
      <c r="E15">
        <v>0</v>
      </c>
      <c r="F15">
        <v>0</v>
      </c>
      <c r="G15">
        <v>0</v>
      </c>
    </row>
    <row r="16" spans="1:7" ht="15" x14ac:dyDescent="0.25">
      <c r="A16" s="285" t="s">
        <v>255</v>
      </c>
      <c r="B16">
        <v>10</v>
      </c>
      <c r="C16">
        <v>0</v>
      </c>
      <c r="D16">
        <v>0</v>
      </c>
      <c r="E16">
        <v>0</v>
      </c>
      <c r="F16">
        <v>0</v>
      </c>
      <c r="G16">
        <v>0</v>
      </c>
    </row>
    <row r="17" spans="1:7" ht="15" x14ac:dyDescent="0.25">
      <c r="A17" s="285" t="s">
        <v>70</v>
      </c>
      <c r="B17">
        <v>0</v>
      </c>
      <c r="C17" t="s">
        <v>84</v>
      </c>
      <c r="D17">
        <v>249</v>
      </c>
      <c r="E17">
        <v>227.1</v>
      </c>
      <c r="F17">
        <v>0</v>
      </c>
      <c r="G17">
        <v>0</v>
      </c>
    </row>
    <row r="18" spans="1:7" ht="15" x14ac:dyDescent="0.25">
      <c r="A18" s="285" t="s">
        <v>71</v>
      </c>
      <c r="B18">
        <v>0</v>
      </c>
      <c r="C18">
        <v>0</v>
      </c>
      <c r="D18">
        <v>1330.7</v>
      </c>
      <c r="E18">
        <v>998.6</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990.6</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548.4</v>
      </c>
      <c r="C27">
        <v>509.9</v>
      </c>
      <c r="D27">
        <v>1171</v>
      </c>
      <c r="E27">
        <v>1238.3</v>
      </c>
      <c r="F27">
        <v>38.799999999999997</v>
      </c>
      <c r="G27">
        <v>0</v>
      </c>
    </row>
    <row r="28" spans="1:7" ht="15" x14ac:dyDescent="0.25">
      <c r="A28" s="285" t="s">
        <v>66</v>
      </c>
    </row>
    <row r="29" spans="1:7" ht="15" x14ac:dyDescent="0.25">
      <c r="A29" s="285" t="s">
        <v>79</v>
      </c>
      <c r="B29">
        <v>219</v>
      </c>
      <c r="C29">
        <v>167</v>
      </c>
      <c r="D29">
        <v>1111.7</v>
      </c>
      <c r="E29">
        <v>1375.3</v>
      </c>
      <c r="F29">
        <v>68</v>
      </c>
      <c r="G29">
        <v>0</v>
      </c>
    </row>
    <row r="30" spans="1:7" ht="15" x14ac:dyDescent="0.25">
      <c r="A30" s="285" t="s">
        <v>66</v>
      </c>
    </row>
    <row r="31" spans="1:7" ht="15" x14ac:dyDescent="0.25">
      <c r="A31" s="285" t="s">
        <v>80</v>
      </c>
      <c r="B31">
        <v>1280.9000000000001</v>
      </c>
      <c r="C31">
        <v>293</v>
      </c>
      <c r="D31">
        <v>34481</v>
      </c>
      <c r="E31">
        <v>11934.8</v>
      </c>
      <c r="F31">
        <v>2273</v>
      </c>
      <c r="G31">
        <v>0</v>
      </c>
    </row>
    <row r="32" spans="1:7" ht="15" x14ac:dyDescent="0.25">
      <c r="A32" s="285" t="s">
        <v>66</v>
      </c>
    </row>
    <row r="33" spans="1:7" ht="15" x14ac:dyDescent="0.25">
      <c r="A33" s="285" t="s">
        <v>81</v>
      </c>
      <c r="B33">
        <v>848.8</v>
      </c>
      <c r="C33">
        <v>635.20000000000005</v>
      </c>
      <c r="D33">
        <v>5904.6</v>
      </c>
      <c r="E33">
        <v>5977.4</v>
      </c>
      <c r="F33">
        <v>0</v>
      </c>
      <c r="G33">
        <v>0</v>
      </c>
    </row>
    <row r="34" spans="1:7" ht="15" x14ac:dyDescent="0.25">
      <c r="A34" s="285" t="s">
        <v>83</v>
      </c>
      <c r="B34">
        <v>0.5</v>
      </c>
      <c r="C34">
        <v>0</v>
      </c>
      <c r="D34">
        <v>711.4</v>
      </c>
      <c r="E34">
        <v>1115.7</v>
      </c>
      <c r="F34">
        <v>0</v>
      </c>
      <c r="G34">
        <v>0</v>
      </c>
    </row>
    <row r="35" spans="1:7" ht="15" x14ac:dyDescent="0.25">
      <c r="A35" s="285" t="s">
        <v>85</v>
      </c>
      <c r="B35">
        <v>0</v>
      </c>
      <c r="C35">
        <v>0</v>
      </c>
      <c r="D35">
        <v>3</v>
      </c>
      <c r="E35">
        <v>6.6</v>
      </c>
      <c r="F35">
        <v>0</v>
      </c>
      <c r="G35">
        <v>0</v>
      </c>
    </row>
    <row r="36" spans="1:7" ht="15" x14ac:dyDescent="0.25">
      <c r="A36" s="285" t="s">
        <v>86</v>
      </c>
      <c r="B36">
        <v>0</v>
      </c>
      <c r="C36">
        <v>0.7</v>
      </c>
      <c r="D36">
        <v>0.5</v>
      </c>
      <c r="E36">
        <v>1</v>
      </c>
      <c r="F36">
        <v>0</v>
      </c>
      <c r="G36">
        <v>0</v>
      </c>
    </row>
    <row r="37" spans="1:7" ht="15" x14ac:dyDescent="0.25">
      <c r="A37" s="285" t="s">
        <v>87</v>
      </c>
      <c r="B37">
        <v>66.5</v>
      </c>
      <c r="C37">
        <v>1.3</v>
      </c>
      <c r="D37">
        <v>1.3</v>
      </c>
      <c r="E37">
        <v>0.2</v>
      </c>
      <c r="F37">
        <v>0</v>
      </c>
      <c r="G37">
        <v>0</v>
      </c>
    </row>
    <row r="38" spans="1:7" ht="15" x14ac:dyDescent="0.25">
      <c r="A38" s="285" t="s">
        <v>88</v>
      </c>
      <c r="B38">
        <v>433.3</v>
      </c>
      <c r="C38">
        <v>220.1</v>
      </c>
      <c r="D38">
        <v>1190</v>
      </c>
      <c r="E38">
        <v>993.6</v>
      </c>
      <c r="F38">
        <v>0</v>
      </c>
      <c r="G38">
        <v>0</v>
      </c>
    </row>
    <row r="39" spans="1:7" ht="15" x14ac:dyDescent="0.25">
      <c r="A39" s="285" t="s">
        <v>90</v>
      </c>
      <c r="B39">
        <v>11.5</v>
      </c>
      <c r="C39">
        <v>0</v>
      </c>
      <c r="D39">
        <v>45.3</v>
      </c>
      <c r="E39">
        <v>104.6</v>
      </c>
      <c r="F39">
        <v>0</v>
      </c>
      <c r="G39">
        <v>0</v>
      </c>
    </row>
    <row r="40" spans="1:7" ht="15" x14ac:dyDescent="0.25">
      <c r="A40" s="285" t="s">
        <v>178</v>
      </c>
      <c r="B40">
        <v>0</v>
      </c>
      <c r="C40">
        <v>0</v>
      </c>
      <c r="D40">
        <v>0</v>
      </c>
      <c r="E40">
        <v>1</v>
      </c>
      <c r="F40">
        <v>0</v>
      </c>
      <c r="G40">
        <v>0</v>
      </c>
    </row>
    <row r="41" spans="1:7" ht="15" x14ac:dyDescent="0.25">
      <c r="A41" s="285" t="s">
        <v>91</v>
      </c>
      <c r="B41">
        <v>41.4</v>
      </c>
      <c r="C41">
        <v>28.6</v>
      </c>
      <c r="D41">
        <v>545.70000000000005</v>
      </c>
      <c r="E41">
        <v>548.70000000000005</v>
      </c>
      <c r="F41">
        <v>0</v>
      </c>
      <c r="G41">
        <v>0</v>
      </c>
    </row>
    <row r="42" spans="1:7" ht="15" x14ac:dyDescent="0.25">
      <c r="A42" s="285" t="s">
        <v>92</v>
      </c>
      <c r="B42">
        <v>0</v>
      </c>
      <c r="C42">
        <v>0</v>
      </c>
      <c r="D42">
        <v>40.6</v>
      </c>
      <c r="E42">
        <v>29.7</v>
      </c>
      <c r="F42">
        <v>0</v>
      </c>
      <c r="G42">
        <v>0</v>
      </c>
    </row>
    <row r="43" spans="1:7" ht="15" x14ac:dyDescent="0.25">
      <c r="A43" s="285" t="s">
        <v>93</v>
      </c>
      <c r="B43">
        <v>125.9</v>
      </c>
      <c r="C43">
        <v>78.099999999999994</v>
      </c>
      <c r="D43">
        <v>266.39999999999998</v>
      </c>
      <c r="E43">
        <v>307.39999999999998</v>
      </c>
      <c r="F43">
        <v>0</v>
      </c>
      <c r="G43">
        <v>0</v>
      </c>
    </row>
    <row r="44" spans="1:7" ht="15" x14ac:dyDescent="0.25">
      <c r="A44" s="285" t="s">
        <v>94</v>
      </c>
      <c r="B44">
        <v>0.1</v>
      </c>
      <c r="C44">
        <v>19.600000000000001</v>
      </c>
      <c r="D44">
        <v>30.4</v>
      </c>
      <c r="E44">
        <v>80.099999999999994</v>
      </c>
      <c r="F44">
        <v>0</v>
      </c>
      <c r="G44">
        <v>0</v>
      </c>
    </row>
    <row r="45" spans="1:7" ht="15" x14ac:dyDescent="0.25">
      <c r="A45" s="285" t="s">
        <v>95</v>
      </c>
      <c r="B45">
        <v>0</v>
      </c>
      <c r="C45">
        <v>0</v>
      </c>
      <c r="D45">
        <v>887.3</v>
      </c>
      <c r="E45">
        <v>935.2</v>
      </c>
      <c r="F45">
        <v>0</v>
      </c>
      <c r="G45">
        <v>0</v>
      </c>
    </row>
    <row r="46" spans="1:7" ht="15" x14ac:dyDescent="0.25">
      <c r="A46" s="285" t="s">
        <v>96</v>
      </c>
      <c r="B46">
        <v>32.9</v>
      </c>
      <c r="C46">
        <v>28.3</v>
      </c>
      <c r="D46">
        <v>33.799999999999997</v>
      </c>
      <c r="E46">
        <v>62.1</v>
      </c>
      <c r="F46">
        <v>0</v>
      </c>
      <c r="G46">
        <v>0</v>
      </c>
    </row>
    <row r="47" spans="1:7" ht="15" x14ac:dyDescent="0.25">
      <c r="A47" s="285" t="s">
        <v>98</v>
      </c>
      <c r="B47">
        <v>0</v>
      </c>
      <c r="C47" t="s">
        <v>84</v>
      </c>
      <c r="D47">
        <v>216.4</v>
      </c>
      <c r="E47">
        <v>286.3</v>
      </c>
      <c r="F47">
        <v>0</v>
      </c>
      <c r="G47">
        <v>0</v>
      </c>
    </row>
    <row r="48" spans="1:7" ht="15" x14ac:dyDescent="0.25">
      <c r="A48" s="285" t="s">
        <v>99</v>
      </c>
      <c r="B48">
        <v>0.4</v>
      </c>
      <c r="C48">
        <v>2.2999999999999998</v>
      </c>
      <c r="D48">
        <v>19.899999999999999</v>
      </c>
      <c r="E48">
        <v>1.1000000000000001</v>
      </c>
      <c r="F48">
        <v>0</v>
      </c>
      <c r="G48">
        <v>0</v>
      </c>
    </row>
    <row r="49" spans="1:7" ht="15" x14ac:dyDescent="0.25">
      <c r="A49" s="285" t="s">
        <v>100</v>
      </c>
      <c r="B49">
        <v>70.8</v>
      </c>
      <c r="C49">
        <v>185.1</v>
      </c>
      <c r="D49">
        <v>1122.5999999999999</v>
      </c>
      <c r="E49">
        <v>902.9</v>
      </c>
      <c r="F49">
        <v>0</v>
      </c>
      <c r="G49">
        <v>0</v>
      </c>
    </row>
    <row r="50" spans="1:7" ht="15" x14ac:dyDescent="0.25">
      <c r="A50" s="285" t="s">
        <v>101</v>
      </c>
      <c r="B50">
        <v>65.599999999999994</v>
      </c>
      <c r="C50">
        <v>71</v>
      </c>
      <c r="D50">
        <v>790.2</v>
      </c>
      <c r="E50">
        <v>601.4</v>
      </c>
      <c r="F50">
        <v>0</v>
      </c>
      <c r="G50">
        <v>0</v>
      </c>
    </row>
    <row r="51" spans="1:7" ht="15" x14ac:dyDescent="0.25">
      <c r="A51" s="285" t="s">
        <v>66</v>
      </c>
    </row>
    <row r="52" spans="1:7" ht="15" x14ac:dyDescent="0.25">
      <c r="A52" s="285" t="s">
        <v>102</v>
      </c>
      <c r="B52">
        <v>341.1</v>
      </c>
      <c r="C52">
        <v>380.4</v>
      </c>
      <c r="D52">
        <v>2384.5</v>
      </c>
      <c r="E52">
        <v>2014.1</v>
      </c>
      <c r="F52">
        <v>0</v>
      </c>
      <c r="G52">
        <v>0</v>
      </c>
    </row>
    <row r="53" spans="1:7" ht="15" x14ac:dyDescent="0.25">
      <c r="A53" s="285" t="s">
        <v>103</v>
      </c>
      <c r="B53">
        <v>0</v>
      </c>
      <c r="C53">
        <v>0</v>
      </c>
      <c r="D53">
        <v>108</v>
      </c>
      <c r="E53">
        <v>63</v>
      </c>
      <c r="F53">
        <v>0</v>
      </c>
      <c r="G53">
        <v>0</v>
      </c>
    </row>
    <row r="54" spans="1:7" ht="15" x14ac:dyDescent="0.25">
      <c r="A54" s="285" t="s">
        <v>104</v>
      </c>
      <c r="B54">
        <v>333</v>
      </c>
      <c r="C54">
        <v>380</v>
      </c>
      <c r="D54">
        <v>1990.4</v>
      </c>
      <c r="E54">
        <v>1699.6</v>
      </c>
      <c r="F54">
        <v>0</v>
      </c>
      <c r="G54">
        <v>0</v>
      </c>
    </row>
    <row r="55" spans="1:7" ht="15" x14ac:dyDescent="0.25">
      <c r="A55" s="285" t="s">
        <v>257</v>
      </c>
      <c r="B55" t="s">
        <v>84</v>
      </c>
      <c r="C55">
        <v>0</v>
      </c>
      <c r="D55">
        <v>0</v>
      </c>
      <c r="E55">
        <v>0</v>
      </c>
      <c r="F55">
        <v>0</v>
      </c>
      <c r="G55">
        <v>0</v>
      </c>
    </row>
    <row r="56" spans="1:7" ht="15" x14ac:dyDescent="0.25">
      <c r="A56" s="285" t="s">
        <v>105</v>
      </c>
      <c r="B56">
        <v>8</v>
      </c>
      <c r="C56">
        <v>0</v>
      </c>
      <c r="D56">
        <v>9.3000000000000007</v>
      </c>
      <c r="E56">
        <v>0.2</v>
      </c>
      <c r="F56">
        <v>0</v>
      </c>
      <c r="G56">
        <v>0</v>
      </c>
    </row>
    <row r="57" spans="1:7" ht="15" x14ac:dyDescent="0.25">
      <c r="A57" s="285" t="s">
        <v>381</v>
      </c>
      <c r="B57">
        <v>0</v>
      </c>
      <c r="C57">
        <v>0.4</v>
      </c>
      <c r="D57">
        <v>0</v>
      </c>
      <c r="E57">
        <v>0.1</v>
      </c>
      <c r="F57">
        <v>0</v>
      </c>
      <c r="G57">
        <v>0</v>
      </c>
    </row>
    <row r="58" spans="1:7" ht="15" x14ac:dyDescent="0.25">
      <c r="A58" s="285" t="s">
        <v>258</v>
      </c>
      <c r="B58">
        <v>0.1</v>
      </c>
      <c r="C58">
        <v>0</v>
      </c>
      <c r="D58">
        <v>0.1</v>
      </c>
      <c r="E58">
        <v>0</v>
      </c>
      <c r="F58">
        <v>0</v>
      </c>
      <c r="G58">
        <v>0</v>
      </c>
    </row>
    <row r="59" spans="1:7" ht="15" x14ac:dyDescent="0.25">
      <c r="A59" s="285" t="s">
        <v>318</v>
      </c>
      <c r="B59">
        <v>0</v>
      </c>
      <c r="C59">
        <v>0</v>
      </c>
      <c r="D59">
        <v>52.7</v>
      </c>
      <c r="E59">
        <v>0</v>
      </c>
      <c r="F59">
        <v>0</v>
      </c>
      <c r="G59">
        <v>0</v>
      </c>
    </row>
    <row r="60" spans="1:7" ht="15" x14ac:dyDescent="0.25">
      <c r="A60" s="285" t="s">
        <v>107</v>
      </c>
      <c r="B60">
        <v>0</v>
      </c>
      <c r="C60">
        <v>0</v>
      </c>
      <c r="D60">
        <v>224</v>
      </c>
      <c r="E60">
        <v>251.2</v>
      </c>
      <c r="F60">
        <v>0</v>
      </c>
      <c r="G60">
        <v>0</v>
      </c>
    </row>
    <row r="61" spans="1:7" ht="15" x14ac:dyDescent="0.25">
      <c r="A61" s="285" t="s">
        <v>66</v>
      </c>
    </row>
    <row r="62" spans="1:7" ht="15" x14ac:dyDescent="0.25">
      <c r="A62" s="285" t="s">
        <v>108</v>
      </c>
      <c r="B62">
        <v>1879</v>
      </c>
      <c r="C62">
        <v>1202.9000000000001</v>
      </c>
      <c r="D62">
        <v>3401.7</v>
      </c>
      <c r="E62">
        <v>3147.9</v>
      </c>
      <c r="F62">
        <v>154.69999999999999</v>
      </c>
      <c r="G62">
        <v>0</v>
      </c>
    </row>
    <row r="63" spans="1:7" ht="15" x14ac:dyDescent="0.25">
      <c r="A63" s="285" t="s">
        <v>109</v>
      </c>
      <c r="B63">
        <v>4</v>
      </c>
      <c r="C63">
        <v>4.8</v>
      </c>
      <c r="D63">
        <v>12</v>
      </c>
      <c r="E63">
        <v>11.9</v>
      </c>
      <c r="F63">
        <v>0</v>
      </c>
      <c r="G63">
        <v>0</v>
      </c>
    </row>
    <row r="64" spans="1:7" ht="15" x14ac:dyDescent="0.25">
      <c r="A64" s="285" t="s">
        <v>110</v>
      </c>
      <c r="B64">
        <v>0</v>
      </c>
      <c r="C64">
        <v>0</v>
      </c>
      <c r="D64">
        <v>30.5</v>
      </c>
      <c r="E64">
        <v>0</v>
      </c>
      <c r="F64">
        <v>0</v>
      </c>
      <c r="G64">
        <v>0</v>
      </c>
    </row>
    <row r="65" spans="1:7" ht="15" x14ac:dyDescent="0.25">
      <c r="A65" s="285" t="s">
        <v>111</v>
      </c>
      <c r="B65">
        <v>130</v>
      </c>
      <c r="C65">
        <v>106.5</v>
      </c>
      <c r="D65">
        <v>142.30000000000001</v>
      </c>
      <c r="E65">
        <v>129.9</v>
      </c>
      <c r="F65">
        <v>29</v>
      </c>
      <c r="G65">
        <v>0</v>
      </c>
    </row>
    <row r="66" spans="1:7" ht="15" x14ac:dyDescent="0.25">
      <c r="A66" s="285" t="s">
        <v>112</v>
      </c>
      <c r="B66">
        <v>8.3000000000000007</v>
      </c>
      <c r="C66">
        <v>4.3</v>
      </c>
      <c r="D66">
        <v>81</v>
      </c>
      <c r="E66">
        <v>34.9</v>
      </c>
      <c r="F66">
        <v>2.7</v>
      </c>
      <c r="G66">
        <v>0</v>
      </c>
    </row>
    <row r="67" spans="1:7" ht="15" x14ac:dyDescent="0.25">
      <c r="A67" s="285" t="s">
        <v>259</v>
      </c>
      <c r="B67">
        <v>0</v>
      </c>
      <c r="C67">
        <v>0</v>
      </c>
      <c r="D67">
        <v>9.8000000000000007</v>
      </c>
      <c r="E67">
        <v>7.6</v>
      </c>
      <c r="F67">
        <v>0</v>
      </c>
      <c r="G67">
        <v>0</v>
      </c>
    </row>
    <row r="68" spans="1:7" ht="15" x14ac:dyDescent="0.25">
      <c r="A68" s="285" t="s">
        <v>113</v>
      </c>
      <c r="B68">
        <v>41</v>
      </c>
      <c r="C68">
        <v>20</v>
      </c>
      <c r="D68">
        <v>222.2</v>
      </c>
      <c r="E68">
        <v>291.2</v>
      </c>
      <c r="F68">
        <v>0</v>
      </c>
      <c r="G68">
        <v>0</v>
      </c>
    </row>
    <row r="69" spans="1:7" ht="15" x14ac:dyDescent="0.25">
      <c r="A69" s="285" t="s">
        <v>114</v>
      </c>
      <c r="B69">
        <v>8</v>
      </c>
      <c r="C69">
        <v>0</v>
      </c>
      <c r="D69">
        <v>11.3</v>
      </c>
      <c r="E69">
        <v>0</v>
      </c>
      <c r="F69">
        <v>0</v>
      </c>
      <c r="G69">
        <v>0</v>
      </c>
    </row>
    <row r="70" spans="1:7" ht="15" x14ac:dyDescent="0.25">
      <c r="A70" s="285" t="s">
        <v>115</v>
      </c>
      <c r="B70">
        <v>5.3</v>
      </c>
      <c r="C70">
        <v>4</v>
      </c>
      <c r="D70">
        <v>8.9</v>
      </c>
      <c r="E70">
        <v>11.1</v>
      </c>
      <c r="F70">
        <v>0</v>
      </c>
      <c r="G70">
        <v>0</v>
      </c>
    </row>
    <row r="71" spans="1:7" ht="15" x14ac:dyDescent="0.25">
      <c r="A71" s="285" t="s">
        <v>382</v>
      </c>
      <c r="B71">
        <v>0</v>
      </c>
      <c r="C71">
        <v>3</v>
      </c>
      <c r="D71">
        <v>0</v>
      </c>
      <c r="E71">
        <v>0</v>
      </c>
      <c r="F71">
        <v>0</v>
      </c>
      <c r="G71">
        <v>0</v>
      </c>
    </row>
    <row r="72" spans="1:7" ht="15" x14ac:dyDescent="0.25">
      <c r="A72" s="285" t="s">
        <v>116</v>
      </c>
      <c r="B72">
        <v>1.8</v>
      </c>
      <c r="C72">
        <v>2.9</v>
      </c>
      <c r="D72">
        <v>4.4000000000000004</v>
      </c>
      <c r="E72">
        <v>6.6</v>
      </c>
      <c r="F72">
        <v>0</v>
      </c>
      <c r="G72">
        <v>0</v>
      </c>
    </row>
    <row r="73" spans="1:7" ht="15" x14ac:dyDescent="0.25">
      <c r="A73" s="285" t="s">
        <v>117</v>
      </c>
      <c r="B73">
        <v>1652.9</v>
      </c>
      <c r="C73">
        <v>1025.5999999999999</v>
      </c>
      <c r="D73">
        <v>2701.2</v>
      </c>
      <c r="E73">
        <v>2458.3000000000002</v>
      </c>
      <c r="F73">
        <v>123</v>
      </c>
      <c r="G73">
        <v>0</v>
      </c>
    </row>
    <row r="74" spans="1:7" ht="15" x14ac:dyDescent="0.25">
      <c r="A74" s="285" t="s">
        <v>331</v>
      </c>
      <c r="B74">
        <v>0.5</v>
      </c>
      <c r="C74">
        <v>0.5</v>
      </c>
      <c r="D74">
        <v>0</v>
      </c>
      <c r="E74">
        <v>6</v>
      </c>
      <c r="F74">
        <v>0</v>
      </c>
      <c r="G74">
        <v>0</v>
      </c>
    </row>
    <row r="75" spans="1:7" ht="15" x14ac:dyDescent="0.25">
      <c r="A75" s="285" t="s">
        <v>118</v>
      </c>
      <c r="B75">
        <v>18.3</v>
      </c>
      <c r="C75">
        <v>11</v>
      </c>
      <c r="D75">
        <v>10</v>
      </c>
      <c r="E75">
        <v>24.2</v>
      </c>
      <c r="F75">
        <v>0</v>
      </c>
      <c r="G75">
        <v>0</v>
      </c>
    </row>
    <row r="76" spans="1:7" ht="15" x14ac:dyDescent="0.25">
      <c r="A76" s="285" t="s">
        <v>119</v>
      </c>
      <c r="B76">
        <v>9</v>
      </c>
      <c r="C76">
        <v>20.399999999999999</v>
      </c>
      <c r="D76">
        <v>153.5</v>
      </c>
      <c r="E76">
        <v>146.30000000000001</v>
      </c>
      <c r="F76">
        <v>0</v>
      </c>
      <c r="G76">
        <v>0</v>
      </c>
    </row>
    <row r="77" spans="1:7" ht="15" x14ac:dyDescent="0.25">
      <c r="A77" s="285" t="s">
        <v>120</v>
      </c>
      <c r="B77">
        <v>0</v>
      </c>
      <c r="C77">
        <v>0</v>
      </c>
      <c r="D77">
        <v>0</v>
      </c>
      <c r="E77" t="s">
        <v>84</v>
      </c>
      <c r="F77">
        <v>0</v>
      </c>
      <c r="G77">
        <v>0</v>
      </c>
    </row>
    <row r="78" spans="1:7" ht="15" x14ac:dyDescent="0.25">
      <c r="A78" s="285" t="s">
        <v>121</v>
      </c>
      <c r="B78">
        <v>0</v>
      </c>
      <c r="C78">
        <v>0</v>
      </c>
      <c r="D78">
        <v>14.7</v>
      </c>
      <c r="E78">
        <v>20</v>
      </c>
      <c r="F78">
        <v>0</v>
      </c>
      <c r="G78">
        <v>0</v>
      </c>
    </row>
    <row r="79" spans="1:7" ht="15" x14ac:dyDescent="0.25">
      <c r="A79" s="285" t="s">
        <v>62</v>
      </c>
      <c r="B79" t="s">
        <v>63</v>
      </c>
      <c r="C79" t="s">
        <v>64</v>
      </c>
      <c r="D79" t="s">
        <v>63</v>
      </c>
      <c r="E79" t="s">
        <v>63</v>
      </c>
      <c r="F79" t="s">
        <v>63</v>
      </c>
      <c r="G79" t="s">
        <v>65</v>
      </c>
    </row>
    <row r="80" spans="1:7" ht="15" x14ac:dyDescent="0.25">
      <c r="A80" s="285" t="s">
        <v>122</v>
      </c>
      <c r="B80">
        <v>5127.3</v>
      </c>
      <c r="C80">
        <v>3188.5</v>
      </c>
      <c r="D80">
        <v>52683.4</v>
      </c>
      <c r="E80">
        <v>29589</v>
      </c>
      <c r="F80">
        <v>2917.5</v>
      </c>
      <c r="G80">
        <v>0</v>
      </c>
    </row>
    <row r="81" spans="1:7" ht="15" x14ac:dyDescent="0.25">
      <c r="A81" s="285" t="s">
        <v>123</v>
      </c>
      <c r="B81">
        <v>2338.5</v>
      </c>
      <c r="C81">
        <v>1243.8</v>
      </c>
      <c r="D81">
        <v>0</v>
      </c>
      <c r="E81" t="s">
        <v>84</v>
      </c>
      <c r="F81">
        <v>1945.5</v>
      </c>
      <c r="G81">
        <v>0</v>
      </c>
    </row>
    <row r="82" spans="1:7" ht="15" x14ac:dyDescent="0.25">
      <c r="A82" s="285" t="s">
        <v>62</v>
      </c>
      <c r="B82" t="s">
        <v>63</v>
      </c>
      <c r="C82" t="s">
        <v>64</v>
      </c>
      <c r="D82" t="s">
        <v>63</v>
      </c>
      <c r="E82" t="s">
        <v>63</v>
      </c>
      <c r="F82" t="s">
        <v>63</v>
      </c>
      <c r="G82" t="s">
        <v>65</v>
      </c>
    </row>
    <row r="83" spans="1:7" ht="15" x14ac:dyDescent="0.25">
      <c r="A83" s="285" t="s">
        <v>124</v>
      </c>
      <c r="B83">
        <v>7465.8</v>
      </c>
      <c r="C83">
        <v>4432.3</v>
      </c>
      <c r="D83">
        <v>52683.4</v>
      </c>
      <c r="E83">
        <v>29589</v>
      </c>
      <c r="F83">
        <v>4863</v>
      </c>
      <c r="G83">
        <v>0</v>
      </c>
    </row>
    <row r="84" spans="1:7" ht="15" x14ac:dyDescent="0.25">
      <c r="A84" s="285" t="s">
        <v>125</v>
      </c>
      <c r="B84" t="s">
        <v>42</v>
      </c>
      <c r="C84" t="s">
        <v>42</v>
      </c>
      <c r="D84">
        <v>5.8</v>
      </c>
      <c r="E84">
        <v>2.1</v>
      </c>
      <c r="F84" t="s">
        <v>42</v>
      </c>
      <c r="G84" t="s">
        <v>42</v>
      </c>
    </row>
    <row r="85" spans="1:7" ht="15" x14ac:dyDescent="0.25">
      <c r="A85" s="285" t="s">
        <v>126</v>
      </c>
      <c r="B85">
        <v>0</v>
      </c>
      <c r="C85">
        <v>0</v>
      </c>
      <c r="D85" t="s">
        <v>42</v>
      </c>
      <c r="E85" t="s">
        <v>42</v>
      </c>
      <c r="F85">
        <v>0</v>
      </c>
      <c r="G85">
        <v>0</v>
      </c>
    </row>
    <row r="86" spans="1:7" ht="15" x14ac:dyDescent="0.25">
      <c r="A86" s="285" t="s">
        <v>62</v>
      </c>
      <c r="B86" t="s">
        <v>63</v>
      </c>
      <c r="C86" t="s">
        <v>64</v>
      </c>
      <c r="D86" t="s">
        <v>63</v>
      </c>
      <c r="E86" t="s">
        <v>63</v>
      </c>
      <c r="F86" t="s">
        <v>63</v>
      </c>
      <c r="G86" t="s">
        <v>65</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2785-9B54-4927-930D-CBBD2E50D98E}">
  <dimension ref="A1:G85"/>
  <sheetViews>
    <sheetView topLeftCell="A70" workbookViewId="0">
      <selection activeCell="C10" sqref="C10"/>
    </sheetView>
  </sheetViews>
  <sheetFormatPr defaultRowHeight="13.2" x14ac:dyDescent="0.25"/>
  <cols>
    <col min="1" max="1" width="26.6640625" customWidth="1"/>
    <col min="3" max="3" width="14.5546875" customWidth="1"/>
    <col min="5" max="5" width="16.6640625" customWidth="1"/>
  </cols>
  <sheetData>
    <row r="1" spans="1:7" ht="15" x14ac:dyDescent="0.25">
      <c r="A1" s="285" t="s">
        <v>47</v>
      </c>
    </row>
    <row r="2" spans="1:7" ht="15" x14ac:dyDescent="0.25">
      <c r="A2" s="285" t="s">
        <v>48</v>
      </c>
    </row>
    <row r="3" spans="1:7" ht="15" x14ac:dyDescent="0.25">
      <c r="A3" s="285" t="s">
        <v>409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v>
      </c>
      <c r="C12" t="s">
        <v>84</v>
      </c>
      <c r="D12">
        <v>4160.8</v>
      </c>
      <c r="E12">
        <v>3871</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828.5</v>
      </c>
      <c r="E14">
        <v>851.9</v>
      </c>
      <c r="F14">
        <v>0</v>
      </c>
      <c r="G14">
        <v>0</v>
      </c>
    </row>
    <row r="15" spans="1:7" ht="15" x14ac:dyDescent="0.25">
      <c r="A15" s="285" t="s">
        <v>69</v>
      </c>
      <c r="B15">
        <v>0</v>
      </c>
      <c r="C15">
        <v>0</v>
      </c>
      <c r="D15">
        <v>75.8</v>
      </c>
      <c r="E15">
        <v>0</v>
      </c>
      <c r="F15">
        <v>0</v>
      </c>
      <c r="G15">
        <v>0</v>
      </c>
    </row>
    <row r="16" spans="1:7" ht="15" x14ac:dyDescent="0.25">
      <c r="A16" s="285" t="s">
        <v>255</v>
      </c>
      <c r="B16">
        <v>10</v>
      </c>
      <c r="C16">
        <v>0</v>
      </c>
      <c r="D16">
        <v>0</v>
      </c>
      <c r="E16">
        <v>0</v>
      </c>
      <c r="F16">
        <v>0</v>
      </c>
      <c r="G16">
        <v>0</v>
      </c>
    </row>
    <row r="17" spans="1:7" ht="15" x14ac:dyDescent="0.25">
      <c r="A17" s="285" t="s">
        <v>70</v>
      </c>
      <c r="B17">
        <v>0</v>
      </c>
      <c r="C17" t="s">
        <v>84</v>
      </c>
      <c r="D17">
        <v>248.9</v>
      </c>
      <c r="E17">
        <v>227.1</v>
      </c>
      <c r="F17">
        <v>0</v>
      </c>
      <c r="G17">
        <v>0</v>
      </c>
    </row>
    <row r="18" spans="1:7" ht="15" x14ac:dyDescent="0.25">
      <c r="A18" s="285" t="s">
        <v>71</v>
      </c>
      <c r="B18">
        <v>0</v>
      </c>
      <c r="C18">
        <v>0</v>
      </c>
      <c r="D18">
        <v>1400.3</v>
      </c>
      <c r="E18">
        <v>968.5</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990.6</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525</v>
      </c>
      <c r="C27">
        <v>519.1</v>
      </c>
      <c r="D27">
        <v>1072.5</v>
      </c>
      <c r="E27">
        <v>1186.8</v>
      </c>
      <c r="F27">
        <v>38.799999999999997</v>
      </c>
      <c r="G27">
        <v>0</v>
      </c>
    </row>
    <row r="28" spans="1:7" ht="15" x14ac:dyDescent="0.25">
      <c r="A28" s="285" t="s">
        <v>66</v>
      </c>
    </row>
    <row r="29" spans="1:7" ht="15" x14ac:dyDescent="0.25">
      <c r="A29" s="285" t="s">
        <v>79</v>
      </c>
      <c r="B29">
        <v>318</v>
      </c>
      <c r="C29">
        <v>186.3</v>
      </c>
      <c r="D29">
        <v>1006.1</v>
      </c>
      <c r="E29">
        <v>1352.9</v>
      </c>
      <c r="F29">
        <v>68</v>
      </c>
      <c r="G29">
        <v>0</v>
      </c>
    </row>
    <row r="30" spans="1:7" ht="15" x14ac:dyDescent="0.25">
      <c r="A30" s="285" t="s">
        <v>66</v>
      </c>
    </row>
    <row r="31" spans="1:7" ht="15" x14ac:dyDescent="0.25">
      <c r="A31" s="285" t="s">
        <v>80</v>
      </c>
      <c r="B31">
        <v>1663.3</v>
      </c>
      <c r="C31">
        <v>419</v>
      </c>
      <c r="D31">
        <v>34160.300000000003</v>
      </c>
      <c r="E31">
        <v>11802.8</v>
      </c>
      <c r="F31">
        <v>2075</v>
      </c>
      <c r="G31">
        <v>0</v>
      </c>
    </row>
    <row r="32" spans="1:7" ht="15" x14ac:dyDescent="0.25">
      <c r="A32" s="285" t="s">
        <v>66</v>
      </c>
    </row>
    <row r="33" spans="1:7" ht="15" x14ac:dyDescent="0.25">
      <c r="A33" s="285" t="s">
        <v>81</v>
      </c>
      <c r="B33">
        <v>878</v>
      </c>
      <c r="C33">
        <v>694.1</v>
      </c>
      <c r="D33">
        <v>5682.3</v>
      </c>
      <c r="E33">
        <v>5819.2</v>
      </c>
      <c r="F33">
        <v>0</v>
      </c>
      <c r="G33">
        <v>0</v>
      </c>
    </row>
    <row r="34" spans="1:7" ht="15" x14ac:dyDescent="0.25">
      <c r="A34" s="285" t="s">
        <v>83</v>
      </c>
      <c r="B34">
        <v>0.5</v>
      </c>
      <c r="C34">
        <v>55</v>
      </c>
      <c r="D34">
        <v>655.4</v>
      </c>
      <c r="E34">
        <v>1062.9000000000001</v>
      </c>
      <c r="F34">
        <v>0</v>
      </c>
      <c r="G34">
        <v>0</v>
      </c>
    </row>
    <row r="35" spans="1:7" ht="15" x14ac:dyDescent="0.25">
      <c r="A35" s="285" t="s">
        <v>85</v>
      </c>
      <c r="B35">
        <v>0</v>
      </c>
      <c r="C35">
        <v>0</v>
      </c>
      <c r="D35">
        <v>3</v>
      </c>
      <c r="E35">
        <v>6.6</v>
      </c>
      <c r="F35">
        <v>0</v>
      </c>
      <c r="G35">
        <v>0</v>
      </c>
    </row>
    <row r="36" spans="1:7" ht="15" x14ac:dyDescent="0.25">
      <c r="A36" s="285" t="s">
        <v>86</v>
      </c>
      <c r="B36">
        <v>0</v>
      </c>
      <c r="C36">
        <v>0</v>
      </c>
      <c r="D36">
        <v>0.5</v>
      </c>
      <c r="E36">
        <v>1</v>
      </c>
      <c r="F36">
        <v>0</v>
      </c>
      <c r="G36">
        <v>0</v>
      </c>
    </row>
    <row r="37" spans="1:7" ht="15" x14ac:dyDescent="0.25">
      <c r="A37" s="285" t="s">
        <v>87</v>
      </c>
      <c r="B37">
        <v>66.5</v>
      </c>
      <c r="C37">
        <v>1.3</v>
      </c>
      <c r="D37">
        <v>1.3</v>
      </c>
      <c r="E37">
        <v>0.2</v>
      </c>
      <c r="F37">
        <v>0</v>
      </c>
      <c r="G37">
        <v>0</v>
      </c>
    </row>
    <row r="38" spans="1:7" ht="15" x14ac:dyDescent="0.25">
      <c r="A38" s="285" t="s">
        <v>88</v>
      </c>
      <c r="B38">
        <v>447.3</v>
      </c>
      <c r="C38">
        <v>221.8</v>
      </c>
      <c r="D38">
        <v>1150.0999999999999</v>
      </c>
      <c r="E38">
        <v>968.3</v>
      </c>
      <c r="F38">
        <v>0</v>
      </c>
      <c r="G38">
        <v>0</v>
      </c>
    </row>
    <row r="39" spans="1:7" ht="15" x14ac:dyDescent="0.25">
      <c r="A39" s="285" t="s">
        <v>90</v>
      </c>
      <c r="B39">
        <v>11.5</v>
      </c>
      <c r="C39">
        <v>0</v>
      </c>
      <c r="D39">
        <v>45.3</v>
      </c>
      <c r="E39">
        <v>104.6</v>
      </c>
      <c r="F39">
        <v>0</v>
      </c>
      <c r="G39">
        <v>0</v>
      </c>
    </row>
    <row r="40" spans="1:7" ht="15" x14ac:dyDescent="0.25">
      <c r="A40" s="285" t="s">
        <v>178</v>
      </c>
      <c r="B40">
        <v>0</v>
      </c>
      <c r="C40">
        <v>0</v>
      </c>
      <c r="D40">
        <v>0</v>
      </c>
      <c r="E40">
        <v>1</v>
      </c>
      <c r="F40">
        <v>0</v>
      </c>
      <c r="G40">
        <v>0</v>
      </c>
    </row>
    <row r="41" spans="1:7" ht="15" x14ac:dyDescent="0.25">
      <c r="A41" s="285" t="s">
        <v>91</v>
      </c>
      <c r="B41">
        <v>41.2</v>
      </c>
      <c r="C41">
        <v>29.2</v>
      </c>
      <c r="D41">
        <v>492.9</v>
      </c>
      <c r="E41">
        <v>548.4</v>
      </c>
      <c r="F41">
        <v>0</v>
      </c>
      <c r="G41">
        <v>0</v>
      </c>
    </row>
    <row r="42" spans="1:7" ht="15" x14ac:dyDescent="0.25">
      <c r="A42" s="285" t="s">
        <v>92</v>
      </c>
      <c r="B42">
        <v>0</v>
      </c>
      <c r="C42">
        <v>0</v>
      </c>
      <c r="D42">
        <v>40.6</v>
      </c>
      <c r="E42">
        <v>29.7</v>
      </c>
      <c r="F42">
        <v>0</v>
      </c>
      <c r="G42">
        <v>0</v>
      </c>
    </row>
    <row r="43" spans="1:7" ht="15" x14ac:dyDescent="0.25">
      <c r="A43" s="285" t="s">
        <v>93</v>
      </c>
      <c r="B43">
        <v>134.19999999999999</v>
      </c>
      <c r="C43">
        <v>61.2</v>
      </c>
      <c r="D43">
        <v>218.1</v>
      </c>
      <c r="E43">
        <v>274.10000000000002</v>
      </c>
      <c r="F43">
        <v>0</v>
      </c>
      <c r="G43">
        <v>0</v>
      </c>
    </row>
    <row r="44" spans="1:7" ht="15" x14ac:dyDescent="0.25">
      <c r="A44" s="285" t="s">
        <v>94</v>
      </c>
      <c r="B44">
        <v>0.1</v>
      </c>
      <c r="C44">
        <v>21.5</v>
      </c>
      <c r="D44">
        <v>30.4</v>
      </c>
      <c r="E44">
        <v>77.7</v>
      </c>
      <c r="F44">
        <v>0</v>
      </c>
      <c r="G44">
        <v>0</v>
      </c>
    </row>
    <row r="45" spans="1:7" ht="15" x14ac:dyDescent="0.25">
      <c r="A45" s="285" t="s">
        <v>95</v>
      </c>
      <c r="B45">
        <v>0</v>
      </c>
      <c r="C45">
        <v>0</v>
      </c>
      <c r="D45">
        <v>887.3</v>
      </c>
      <c r="E45">
        <v>935.2</v>
      </c>
      <c r="F45">
        <v>0</v>
      </c>
      <c r="G45">
        <v>0</v>
      </c>
    </row>
    <row r="46" spans="1:7" ht="15" x14ac:dyDescent="0.25">
      <c r="A46" s="285" t="s">
        <v>96</v>
      </c>
      <c r="B46">
        <v>25.3</v>
      </c>
      <c r="C46">
        <v>29.6</v>
      </c>
      <c r="D46">
        <v>30.9</v>
      </c>
      <c r="E46">
        <v>60.4</v>
      </c>
      <c r="F46">
        <v>0</v>
      </c>
      <c r="G46">
        <v>0</v>
      </c>
    </row>
    <row r="47" spans="1:7" ht="15" x14ac:dyDescent="0.25">
      <c r="A47" s="285" t="s">
        <v>98</v>
      </c>
      <c r="B47">
        <v>0</v>
      </c>
      <c r="C47" t="s">
        <v>84</v>
      </c>
      <c r="D47">
        <v>216.4</v>
      </c>
      <c r="E47">
        <v>286.3</v>
      </c>
      <c r="F47">
        <v>0</v>
      </c>
      <c r="G47">
        <v>0</v>
      </c>
    </row>
    <row r="48" spans="1:7" ht="15" x14ac:dyDescent="0.25">
      <c r="A48" s="285" t="s">
        <v>99</v>
      </c>
      <c r="B48">
        <v>0.4</v>
      </c>
      <c r="C48">
        <v>2.2999999999999998</v>
      </c>
      <c r="D48">
        <v>19.899999999999999</v>
      </c>
      <c r="E48">
        <v>1.1000000000000001</v>
      </c>
      <c r="F48">
        <v>0</v>
      </c>
      <c r="G48">
        <v>0</v>
      </c>
    </row>
    <row r="49" spans="1:7" ht="15" x14ac:dyDescent="0.25">
      <c r="A49" s="285" t="s">
        <v>100</v>
      </c>
      <c r="B49">
        <v>83.5</v>
      </c>
      <c r="C49">
        <v>198.3</v>
      </c>
      <c r="D49">
        <v>1107.9000000000001</v>
      </c>
      <c r="E49">
        <v>874.9</v>
      </c>
      <c r="F49">
        <v>0</v>
      </c>
      <c r="G49">
        <v>0</v>
      </c>
    </row>
    <row r="50" spans="1:7" ht="15" x14ac:dyDescent="0.25">
      <c r="A50" s="285" t="s">
        <v>101</v>
      </c>
      <c r="B50">
        <v>67.5</v>
      </c>
      <c r="C50">
        <v>74</v>
      </c>
      <c r="D50">
        <v>782.4</v>
      </c>
      <c r="E50">
        <v>587</v>
      </c>
      <c r="F50">
        <v>0</v>
      </c>
      <c r="G50">
        <v>0</v>
      </c>
    </row>
    <row r="51" spans="1:7" ht="15" x14ac:dyDescent="0.25">
      <c r="A51" s="285" t="s">
        <v>66</v>
      </c>
    </row>
    <row r="52" spans="1:7" ht="15" x14ac:dyDescent="0.25">
      <c r="A52" s="285" t="s">
        <v>102</v>
      </c>
      <c r="B52">
        <v>403.4</v>
      </c>
      <c r="C52">
        <v>460.4</v>
      </c>
      <c r="D52">
        <v>2268.6</v>
      </c>
      <c r="E52">
        <v>1842.6</v>
      </c>
      <c r="F52">
        <v>0</v>
      </c>
      <c r="G52">
        <v>0</v>
      </c>
    </row>
    <row r="53" spans="1:7" ht="15" x14ac:dyDescent="0.25">
      <c r="A53" s="285" t="s">
        <v>103</v>
      </c>
      <c r="B53">
        <v>0</v>
      </c>
      <c r="C53">
        <v>0</v>
      </c>
      <c r="D53">
        <v>108</v>
      </c>
      <c r="E53">
        <v>63</v>
      </c>
      <c r="F53">
        <v>0</v>
      </c>
      <c r="G53">
        <v>0</v>
      </c>
    </row>
    <row r="54" spans="1:7" ht="15" x14ac:dyDescent="0.25">
      <c r="A54" s="285" t="s">
        <v>104</v>
      </c>
      <c r="B54">
        <v>395</v>
      </c>
      <c r="C54">
        <v>460</v>
      </c>
      <c r="D54">
        <v>1874.6</v>
      </c>
      <c r="E54">
        <v>1528.1</v>
      </c>
      <c r="F54">
        <v>0</v>
      </c>
      <c r="G54">
        <v>0</v>
      </c>
    </row>
    <row r="55" spans="1:7" ht="15" x14ac:dyDescent="0.25">
      <c r="A55" s="285" t="s">
        <v>105</v>
      </c>
      <c r="B55">
        <v>8</v>
      </c>
      <c r="C55">
        <v>0</v>
      </c>
      <c r="D55">
        <v>9.3000000000000007</v>
      </c>
      <c r="E55">
        <v>0.2</v>
      </c>
      <c r="F55">
        <v>0</v>
      </c>
      <c r="G55">
        <v>0</v>
      </c>
    </row>
    <row r="56" spans="1:7" ht="15" x14ac:dyDescent="0.25">
      <c r="A56" s="285" t="s">
        <v>381</v>
      </c>
      <c r="B56">
        <v>0</v>
      </c>
      <c r="C56">
        <v>0.4</v>
      </c>
      <c r="D56">
        <v>0</v>
      </c>
      <c r="E56">
        <v>0.1</v>
      </c>
      <c r="F56">
        <v>0</v>
      </c>
      <c r="G56">
        <v>0</v>
      </c>
    </row>
    <row r="57" spans="1:7" ht="15" x14ac:dyDescent="0.25">
      <c r="A57" s="285" t="s">
        <v>258</v>
      </c>
      <c r="B57">
        <v>0.4</v>
      </c>
      <c r="C57">
        <v>0</v>
      </c>
      <c r="D57">
        <v>0.1</v>
      </c>
      <c r="E57">
        <v>0</v>
      </c>
      <c r="F57">
        <v>0</v>
      </c>
      <c r="G57">
        <v>0</v>
      </c>
    </row>
    <row r="58" spans="1:7" ht="15" x14ac:dyDescent="0.25">
      <c r="A58" s="285" t="s">
        <v>318</v>
      </c>
      <c r="B58">
        <v>0</v>
      </c>
      <c r="C58">
        <v>0</v>
      </c>
      <c r="D58">
        <v>52.7</v>
      </c>
      <c r="E58">
        <v>0</v>
      </c>
      <c r="F58">
        <v>0</v>
      </c>
      <c r="G58">
        <v>0</v>
      </c>
    </row>
    <row r="59" spans="1:7" ht="15" x14ac:dyDescent="0.25">
      <c r="A59" s="285" t="s">
        <v>107</v>
      </c>
      <c r="B59">
        <v>0</v>
      </c>
      <c r="C59">
        <v>0</v>
      </c>
      <c r="D59">
        <v>224</v>
      </c>
      <c r="E59">
        <v>251.2</v>
      </c>
      <c r="F59">
        <v>0</v>
      </c>
      <c r="G59">
        <v>0</v>
      </c>
    </row>
    <row r="60" spans="1:7" ht="15" x14ac:dyDescent="0.25">
      <c r="A60" s="285" t="s">
        <v>66</v>
      </c>
    </row>
    <row r="61" spans="1:7" ht="15" x14ac:dyDescent="0.25">
      <c r="A61" s="285" t="s">
        <v>108</v>
      </c>
      <c r="B61">
        <v>1805</v>
      </c>
      <c r="C61">
        <v>1124.9000000000001</v>
      </c>
      <c r="D61">
        <v>3309.7</v>
      </c>
      <c r="E61">
        <v>3044.2</v>
      </c>
      <c r="F61">
        <v>153.4</v>
      </c>
      <c r="G61">
        <v>0</v>
      </c>
    </row>
    <row r="62" spans="1:7" ht="15" x14ac:dyDescent="0.25">
      <c r="A62" s="285" t="s">
        <v>109</v>
      </c>
      <c r="B62">
        <v>4</v>
      </c>
      <c r="C62">
        <v>4.8</v>
      </c>
      <c r="D62">
        <v>12</v>
      </c>
      <c r="E62">
        <v>11.9</v>
      </c>
      <c r="F62">
        <v>0</v>
      </c>
      <c r="G62">
        <v>0</v>
      </c>
    </row>
    <row r="63" spans="1:7" ht="15" x14ac:dyDescent="0.25">
      <c r="A63" s="285" t="s">
        <v>110</v>
      </c>
      <c r="B63">
        <v>0</v>
      </c>
      <c r="C63">
        <v>0</v>
      </c>
      <c r="D63">
        <v>30.5</v>
      </c>
      <c r="E63">
        <v>0</v>
      </c>
      <c r="F63">
        <v>0</v>
      </c>
      <c r="G63">
        <v>0</v>
      </c>
    </row>
    <row r="64" spans="1:7" ht="15" x14ac:dyDescent="0.25">
      <c r="A64" s="285" t="s">
        <v>111</v>
      </c>
      <c r="B64">
        <v>130</v>
      </c>
      <c r="C64">
        <v>106.5</v>
      </c>
      <c r="D64">
        <v>125.7</v>
      </c>
      <c r="E64">
        <v>129.9</v>
      </c>
      <c r="F64">
        <v>29</v>
      </c>
      <c r="G64">
        <v>0</v>
      </c>
    </row>
    <row r="65" spans="1:7" ht="15" x14ac:dyDescent="0.25">
      <c r="A65" s="285" t="s">
        <v>112</v>
      </c>
      <c r="B65">
        <v>9.3000000000000007</v>
      </c>
      <c r="C65">
        <v>4.5999999999999996</v>
      </c>
      <c r="D65">
        <v>79.900000000000006</v>
      </c>
      <c r="E65">
        <v>33.9</v>
      </c>
      <c r="F65">
        <v>1.4</v>
      </c>
      <c r="G65">
        <v>0</v>
      </c>
    </row>
    <row r="66" spans="1:7" ht="15" x14ac:dyDescent="0.25">
      <c r="A66" s="285" t="s">
        <v>259</v>
      </c>
      <c r="B66">
        <v>0</v>
      </c>
      <c r="C66">
        <v>0</v>
      </c>
      <c r="D66">
        <v>9.8000000000000007</v>
      </c>
      <c r="E66">
        <v>0</v>
      </c>
      <c r="F66">
        <v>0</v>
      </c>
      <c r="G66">
        <v>0</v>
      </c>
    </row>
    <row r="67" spans="1:7" ht="15" x14ac:dyDescent="0.25">
      <c r="A67" s="285" t="s">
        <v>113</v>
      </c>
      <c r="B67">
        <v>41</v>
      </c>
      <c r="C67">
        <v>16</v>
      </c>
      <c r="D67">
        <v>222.2</v>
      </c>
      <c r="E67">
        <v>291.2</v>
      </c>
      <c r="F67">
        <v>0</v>
      </c>
      <c r="G67">
        <v>0</v>
      </c>
    </row>
    <row r="68" spans="1:7" ht="15" x14ac:dyDescent="0.25">
      <c r="A68" s="285" t="s">
        <v>114</v>
      </c>
      <c r="B68">
        <v>8</v>
      </c>
      <c r="C68">
        <v>0</v>
      </c>
      <c r="D68">
        <v>11.3</v>
      </c>
      <c r="E68">
        <v>0</v>
      </c>
      <c r="F68">
        <v>0</v>
      </c>
      <c r="G68">
        <v>0</v>
      </c>
    </row>
    <row r="69" spans="1:7" ht="15" x14ac:dyDescent="0.25">
      <c r="A69" s="285" t="s">
        <v>115</v>
      </c>
      <c r="B69">
        <v>5.3</v>
      </c>
      <c r="C69">
        <v>4</v>
      </c>
      <c r="D69">
        <v>8.9</v>
      </c>
      <c r="E69">
        <v>11.1</v>
      </c>
      <c r="F69">
        <v>0</v>
      </c>
      <c r="G69">
        <v>0</v>
      </c>
    </row>
    <row r="70" spans="1:7" ht="15" x14ac:dyDescent="0.25">
      <c r="A70" s="285" t="s">
        <v>382</v>
      </c>
      <c r="B70">
        <v>0</v>
      </c>
      <c r="C70">
        <v>3</v>
      </c>
      <c r="D70">
        <v>0</v>
      </c>
      <c r="E70">
        <v>0</v>
      </c>
      <c r="F70">
        <v>0</v>
      </c>
      <c r="G70">
        <v>0</v>
      </c>
    </row>
    <row r="71" spans="1:7" ht="15" x14ac:dyDescent="0.25">
      <c r="A71" s="285" t="s">
        <v>116</v>
      </c>
      <c r="B71">
        <v>2.4</v>
      </c>
      <c r="C71">
        <v>2.9</v>
      </c>
      <c r="D71">
        <v>3.8</v>
      </c>
      <c r="E71">
        <v>6.6</v>
      </c>
      <c r="F71">
        <v>0</v>
      </c>
      <c r="G71">
        <v>0</v>
      </c>
    </row>
    <row r="72" spans="1:7" ht="15" x14ac:dyDescent="0.25">
      <c r="A72" s="285" t="s">
        <v>117</v>
      </c>
      <c r="B72">
        <v>1577.3</v>
      </c>
      <c r="C72">
        <v>949.8</v>
      </c>
      <c r="D72">
        <v>2637.1</v>
      </c>
      <c r="E72">
        <v>2370.1</v>
      </c>
      <c r="F72">
        <v>123</v>
      </c>
      <c r="G72">
        <v>0</v>
      </c>
    </row>
    <row r="73" spans="1:7" ht="15" x14ac:dyDescent="0.25">
      <c r="A73" s="285" t="s">
        <v>331</v>
      </c>
      <c r="B73">
        <v>0.5</v>
      </c>
      <c r="C73">
        <v>0.5</v>
      </c>
      <c r="D73">
        <v>0</v>
      </c>
      <c r="E73">
        <v>6</v>
      </c>
      <c r="F73">
        <v>0</v>
      </c>
      <c r="G73">
        <v>0</v>
      </c>
    </row>
    <row r="74" spans="1:7" ht="15" x14ac:dyDescent="0.25">
      <c r="A74" s="285" t="s">
        <v>118</v>
      </c>
      <c r="B74">
        <v>18.3</v>
      </c>
      <c r="C74">
        <v>17.899999999999999</v>
      </c>
      <c r="D74">
        <v>10</v>
      </c>
      <c r="E74">
        <v>17.2</v>
      </c>
      <c r="F74">
        <v>0</v>
      </c>
      <c r="G74">
        <v>0</v>
      </c>
    </row>
    <row r="75" spans="1:7" ht="15" x14ac:dyDescent="0.25">
      <c r="A75" s="285" t="s">
        <v>119</v>
      </c>
      <c r="B75">
        <v>9</v>
      </c>
      <c r="C75">
        <v>15</v>
      </c>
      <c r="D75">
        <v>153.5</v>
      </c>
      <c r="E75">
        <v>146.30000000000001</v>
      </c>
      <c r="F75">
        <v>0</v>
      </c>
      <c r="G75">
        <v>0</v>
      </c>
    </row>
    <row r="76" spans="1:7" ht="15" x14ac:dyDescent="0.25">
      <c r="A76" s="285" t="s">
        <v>120</v>
      </c>
      <c r="B76">
        <v>0</v>
      </c>
      <c r="C76">
        <v>0</v>
      </c>
      <c r="D76">
        <v>0</v>
      </c>
      <c r="E76" t="s">
        <v>84</v>
      </c>
      <c r="F76">
        <v>0</v>
      </c>
      <c r="G76">
        <v>0</v>
      </c>
    </row>
    <row r="77" spans="1:7" ht="15" x14ac:dyDescent="0.25">
      <c r="A77" s="285" t="s">
        <v>121</v>
      </c>
      <c r="B77">
        <v>0</v>
      </c>
      <c r="C77">
        <v>0</v>
      </c>
      <c r="D77">
        <v>5</v>
      </c>
      <c r="E77">
        <v>20</v>
      </c>
      <c r="F77">
        <v>0</v>
      </c>
      <c r="G77">
        <v>0</v>
      </c>
    </row>
    <row r="78" spans="1:7" ht="15" x14ac:dyDescent="0.25">
      <c r="A78" s="285" t="s">
        <v>62</v>
      </c>
      <c r="B78" t="s">
        <v>63</v>
      </c>
      <c r="C78" t="s">
        <v>64</v>
      </c>
      <c r="D78" t="s">
        <v>63</v>
      </c>
      <c r="E78" t="s">
        <v>63</v>
      </c>
      <c r="F78" t="s">
        <v>63</v>
      </c>
      <c r="G78" t="s">
        <v>65</v>
      </c>
    </row>
    <row r="79" spans="1:7" ht="15" x14ac:dyDescent="0.25">
      <c r="A79" s="285" t="s">
        <v>122</v>
      </c>
      <c r="B79">
        <v>5602.7</v>
      </c>
      <c r="C79">
        <v>3403.8</v>
      </c>
      <c r="D79">
        <v>51660.3</v>
      </c>
      <c r="E79">
        <v>28919.5</v>
      </c>
      <c r="F79">
        <v>2718.2</v>
      </c>
      <c r="G79">
        <v>0</v>
      </c>
    </row>
    <row r="80" spans="1:7" ht="15" x14ac:dyDescent="0.25">
      <c r="A80" s="285" t="s">
        <v>123</v>
      </c>
      <c r="B80">
        <v>2689.9</v>
      </c>
      <c r="C80">
        <v>1379</v>
      </c>
      <c r="D80">
        <v>0</v>
      </c>
      <c r="E80" t="s">
        <v>84</v>
      </c>
      <c r="F80">
        <v>1945.5</v>
      </c>
      <c r="G80">
        <v>0</v>
      </c>
    </row>
    <row r="81" spans="1:7" ht="15" x14ac:dyDescent="0.25">
      <c r="A81" s="285" t="s">
        <v>62</v>
      </c>
      <c r="B81" t="s">
        <v>63</v>
      </c>
      <c r="C81" t="s">
        <v>64</v>
      </c>
      <c r="D81" t="s">
        <v>63</v>
      </c>
      <c r="E81" t="s">
        <v>63</v>
      </c>
      <c r="F81" t="s">
        <v>63</v>
      </c>
      <c r="G81" t="s">
        <v>65</v>
      </c>
    </row>
    <row r="82" spans="1:7" ht="15" x14ac:dyDescent="0.25">
      <c r="A82" s="285" t="s">
        <v>124</v>
      </c>
      <c r="B82">
        <v>8292.6</v>
      </c>
      <c r="C82">
        <v>4782.8</v>
      </c>
      <c r="D82">
        <v>51660.3</v>
      </c>
      <c r="E82">
        <v>28919.5</v>
      </c>
      <c r="F82">
        <v>4663.7</v>
      </c>
      <c r="G82">
        <v>0</v>
      </c>
    </row>
    <row r="83" spans="1:7" ht="15" x14ac:dyDescent="0.25">
      <c r="A83" s="285" t="s">
        <v>125</v>
      </c>
      <c r="B83" t="s">
        <v>42</v>
      </c>
      <c r="C83" t="s">
        <v>42</v>
      </c>
      <c r="D83">
        <v>5.8</v>
      </c>
      <c r="E83">
        <v>2.1</v>
      </c>
      <c r="F83" t="s">
        <v>42</v>
      </c>
      <c r="G83" t="s">
        <v>42</v>
      </c>
    </row>
    <row r="84" spans="1:7" ht="15" x14ac:dyDescent="0.25">
      <c r="A84" s="285" t="s">
        <v>126</v>
      </c>
      <c r="B84">
        <v>0</v>
      </c>
      <c r="C84">
        <v>0</v>
      </c>
      <c r="D84" t="s">
        <v>42</v>
      </c>
      <c r="E84" t="s">
        <v>42</v>
      </c>
      <c r="F84">
        <v>0</v>
      </c>
      <c r="G84">
        <v>0</v>
      </c>
    </row>
    <row r="85" spans="1:7" ht="15" x14ac:dyDescent="0.35">
      <c r="A85" s="53" t="s">
        <v>62</v>
      </c>
      <c r="B85" t="s">
        <v>63</v>
      </c>
      <c r="C85" t="s">
        <v>64</v>
      </c>
      <c r="D85" t="s">
        <v>63</v>
      </c>
      <c r="E85" t="s">
        <v>63</v>
      </c>
      <c r="F85" t="s">
        <v>63</v>
      </c>
      <c r="G85" t="s">
        <v>65</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C315F-3A8E-40C0-B66D-14171A2BCBD0}">
  <dimension ref="A1:G85"/>
  <sheetViews>
    <sheetView topLeftCell="A73" workbookViewId="0">
      <selection activeCell="B7" sqref="B7"/>
    </sheetView>
  </sheetViews>
  <sheetFormatPr defaultRowHeight="13.2" x14ac:dyDescent="0.25"/>
  <cols>
    <col min="1" max="1" width="16.5546875" customWidth="1"/>
    <col min="2" max="2" width="11" customWidth="1"/>
    <col min="4" max="4" width="11.6640625" customWidth="1"/>
    <col min="5" max="5" width="10.6640625" customWidth="1"/>
    <col min="6" max="6" width="11.5546875" customWidth="1"/>
  </cols>
  <sheetData>
    <row r="1" spans="1:7" ht="15" x14ac:dyDescent="0.25">
      <c r="A1" s="285" t="s">
        <v>47</v>
      </c>
    </row>
    <row r="2" spans="1:7" ht="15" x14ac:dyDescent="0.25">
      <c r="A2" s="285" t="s">
        <v>48</v>
      </c>
    </row>
    <row r="3" spans="1:7" ht="15" x14ac:dyDescent="0.25">
      <c r="A3" s="285" t="s">
        <v>410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12.5</v>
      </c>
      <c r="C12" t="s">
        <v>84</v>
      </c>
      <c r="D12">
        <v>3964.3</v>
      </c>
      <c r="E12">
        <v>3805</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753.3</v>
      </c>
      <c r="E14">
        <v>785.9</v>
      </c>
      <c r="F14">
        <v>0</v>
      </c>
      <c r="G14">
        <v>0</v>
      </c>
    </row>
    <row r="15" spans="1:7" ht="15" x14ac:dyDescent="0.25">
      <c r="A15" s="285" t="s">
        <v>69</v>
      </c>
      <c r="B15">
        <v>0</v>
      </c>
      <c r="C15">
        <v>0</v>
      </c>
      <c r="D15">
        <v>75.8</v>
      </c>
      <c r="E15">
        <v>0</v>
      </c>
      <c r="F15">
        <v>0</v>
      </c>
      <c r="G15">
        <v>0</v>
      </c>
    </row>
    <row r="16" spans="1:7" ht="15" x14ac:dyDescent="0.25">
      <c r="A16" s="285" t="s">
        <v>255</v>
      </c>
      <c r="B16">
        <v>12.5</v>
      </c>
      <c r="C16">
        <v>0</v>
      </c>
      <c r="D16">
        <v>0</v>
      </c>
      <c r="E16">
        <v>0</v>
      </c>
      <c r="F16">
        <v>0</v>
      </c>
      <c r="G16">
        <v>0</v>
      </c>
    </row>
    <row r="17" spans="1:7" ht="15" x14ac:dyDescent="0.25">
      <c r="A17" s="285" t="s">
        <v>70</v>
      </c>
      <c r="B17">
        <v>0</v>
      </c>
      <c r="C17" t="s">
        <v>84</v>
      </c>
      <c r="D17">
        <v>248.9</v>
      </c>
      <c r="E17">
        <v>227.1</v>
      </c>
      <c r="F17">
        <v>0</v>
      </c>
      <c r="G17">
        <v>0</v>
      </c>
    </row>
    <row r="18" spans="1:7" ht="15" x14ac:dyDescent="0.25">
      <c r="A18" s="285" t="s">
        <v>71</v>
      </c>
      <c r="B18">
        <v>0</v>
      </c>
      <c r="C18">
        <v>0</v>
      </c>
      <c r="D18">
        <v>1336.5</v>
      </c>
      <c r="E18">
        <v>968.5</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933.1</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534.79999999999995</v>
      </c>
      <c r="C27">
        <v>467.6</v>
      </c>
      <c r="D27">
        <v>985</v>
      </c>
      <c r="E27">
        <v>1130.0999999999999</v>
      </c>
      <c r="F27">
        <v>34</v>
      </c>
      <c r="G27">
        <v>0</v>
      </c>
    </row>
    <row r="28" spans="1:7" ht="15" x14ac:dyDescent="0.25">
      <c r="A28" s="285" t="s">
        <v>66</v>
      </c>
    </row>
    <row r="29" spans="1:7" ht="15" x14ac:dyDescent="0.25">
      <c r="A29" s="285" t="s">
        <v>79</v>
      </c>
      <c r="B29">
        <v>377.2</v>
      </c>
      <c r="C29">
        <v>198.9</v>
      </c>
      <c r="D29">
        <v>942.1</v>
      </c>
      <c r="E29">
        <v>1313.1</v>
      </c>
      <c r="F29">
        <v>68</v>
      </c>
      <c r="G29">
        <v>0</v>
      </c>
    </row>
    <row r="30" spans="1:7" ht="15" x14ac:dyDescent="0.25">
      <c r="A30" s="285" t="s">
        <v>66</v>
      </c>
    </row>
    <row r="31" spans="1:7" ht="15" x14ac:dyDescent="0.25">
      <c r="A31" s="285" t="s">
        <v>80</v>
      </c>
      <c r="B31">
        <v>1932.9</v>
      </c>
      <c r="C31">
        <v>416</v>
      </c>
      <c r="D31">
        <v>33936.400000000001</v>
      </c>
      <c r="E31">
        <v>11734.1</v>
      </c>
      <c r="F31">
        <v>2009</v>
      </c>
      <c r="G31">
        <v>0</v>
      </c>
    </row>
    <row r="32" spans="1:7" ht="15" x14ac:dyDescent="0.25">
      <c r="A32" s="285" t="s">
        <v>66</v>
      </c>
    </row>
    <row r="33" spans="1:7" ht="15" x14ac:dyDescent="0.25">
      <c r="A33" s="285" t="s">
        <v>81</v>
      </c>
      <c r="B33">
        <v>942.9</v>
      </c>
      <c r="C33">
        <v>727.9</v>
      </c>
      <c r="D33">
        <v>5540.8</v>
      </c>
      <c r="E33">
        <v>5670.6</v>
      </c>
      <c r="F33">
        <v>0</v>
      </c>
      <c r="G33">
        <v>0</v>
      </c>
    </row>
    <row r="34" spans="1:7" ht="15" x14ac:dyDescent="0.25">
      <c r="A34" s="285" t="s">
        <v>83</v>
      </c>
      <c r="B34">
        <v>0.5</v>
      </c>
      <c r="C34">
        <v>55</v>
      </c>
      <c r="D34">
        <v>597.20000000000005</v>
      </c>
      <c r="E34">
        <v>1062.9000000000001</v>
      </c>
      <c r="F34">
        <v>0</v>
      </c>
      <c r="G34">
        <v>0</v>
      </c>
    </row>
    <row r="35" spans="1:7" ht="15" x14ac:dyDescent="0.25">
      <c r="A35" s="285" t="s">
        <v>85</v>
      </c>
      <c r="B35">
        <v>0</v>
      </c>
      <c r="C35">
        <v>0</v>
      </c>
      <c r="D35">
        <v>3</v>
      </c>
      <c r="E35">
        <v>6.6</v>
      </c>
      <c r="F35">
        <v>0</v>
      </c>
      <c r="G35">
        <v>0</v>
      </c>
    </row>
    <row r="36" spans="1:7" ht="15" x14ac:dyDescent="0.25">
      <c r="A36" s="285" t="s">
        <v>86</v>
      </c>
      <c r="B36">
        <v>0</v>
      </c>
      <c r="C36">
        <v>0</v>
      </c>
      <c r="D36">
        <v>0.5</v>
      </c>
      <c r="E36">
        <v>1</v>
      </c>
      <c r="F36">
        <v>0</v>
      </c>
      <c r="G36">
        <v>0</v>
      </c>
    </row>
    <row r="37" spans="1:7" ht="15" x14ac:dyDescent="0.25">
      <c r="A37" s="285" t="s">
        <v>87</v>
      </c>
      <c r="B37">
        <v>66.5</v>
      </c>
      <c r="C37">
        <v>1.3</v>
      </c>
      <c r="D37">
        <v>1.3</v>
      </c>
      <c r="E37">
        <v>0.2</v>
      </c>
      <c r="F37">
        <v>0</v>
      </c>
      <c r="G37">
        <v>0</v>
      </c>
    </row>
    <row r="38" spans="1:7" ht="15" x14ac:dyDescent="0.25">
      <c r="A38" s="285" t="s">
        <v>88</v>
      </c>
      <c r="B38">
        <v>462.9</v>
      </c>
      <c r="C38">
        <v>221.8</v>
      </c>
      <c r="D38">
        <v>1122.8</v>
      </c>
      <c r="E38">
        <v>936.8</v>
      </c>
      <c r="F38">
        <v>0</v>
      </c>
      <c r="G38">
        <v>0</v>
      </c>
    </row>
    <row r="39" spans="1:7" ht="15" x14ac:dyDescent="0.25">
      <c r="A39" s="285" t="s">
        <v>90</v>
      </c>
      <c r="B39">
        <v>11.5</v>
      </c>
      <c r="C39">
        <v>0</v>
      </c>
      <c r="D39">
        <v>45.3</v>
      </c>
      <c r="E39">
        <v>104.6</v>
      </c>
      <c r="F39">
        <v>0</v>
      </c>
      <c r="G39">
        <v>0</v>
      </c>
    </row>
    <row r="40" spans="1:7" ht="15" x14ac:dyDescent="0.25">
      <c r="A40" s="285" t="s">
        <v>178</v>
      </c>
      <c r="B40">
        <v>0</v>
      </c>
      <c r="C40">
        <v>0</v>
      </c>
      <c r="D40">
        <v>0</v>
      </c>
      <c r="E40">
        <v>1</v>
      </c>
      <c r="F40">
        <v>0</v>
      </c>
      <c r="G40">
        <v>0</v>
      </c>
    </row>
    <row r="41" spans="1:7" ht="15" x14ac:dyDescent="0.25">
      <c r="A41" s="285" t="s">
        <v>91</v>
      </c>
      <c r="B41">
        <v>42</v>
      </c>
      <c r="C41">
        <v>31</v>
      </c>
      <c r="D41">
        <v>492.1</v>
      </c>
      <c r="E41">
        <v>488.1</v>
      </c>
      <c r="F41">
        <v>0</v>
      </c>
      <c r="G41">
        <v>0</v>
      </c>
    </row>
    <row r="42" spans="1:7" ht="15" x14ac:dyDescent="0.25">
      <c r="A42" s="285" t="s">
        <v>92</v>
      </c>
      <c r="B42">
        <v>0</v>
      </c>
      <c r="C42">
        <v>0</v>
      </c>
      <c r="D42">
        <v>40.6</v>
      </c>
      <c r="E42">
        <v>29.7</v>
      </c>
      <c r="F42">
        <v>0</v>
      </c>
      <c r="G42">
        <v>0</v>
      </c>
    </row>
    <row r="43" spans="1:7" ht="15" x14ac:dyDescent="0.25">
      <c r="A43" s="285" t="s">
        <v>93</v>
      </c>
      <c r="B43">
        <v>140</v>
      </c>
      <c r="C43">
        <v>58.6</v>
      </c>
      <c r="D43">
        <v>210.6</v>
      </c>
      <c r="E43">
        <v>263.60000000000002</v>
      </c>
      <c r="F43">
        <v>0</v>
      </c>
      <c r="G43">
        <v>0</v>
      </c>
    </row>
    <row r="44" spans="1:7" ht="15" x14ac:dyDescent="0.25">
      <c r="A44" s="285" t="s">
        <v>94</v>
      </c>
      <c r="B44">
        <v>1.3</v>
      </c>
      <c r="C44">
        <v>24</v>
      </c>
      <c r="D44">
        <v>29.3</v>
      </c>
      <c r="E44">
        <v>75.3</v>
      </c>
      <c r="F44">
        <v>0</v>
      </c>
      <c r="G44">
        <v>0</v>
      </c>
    </row>
    <row r="45" spans="1:7" ht="15" x14ac:dyDescent="0.25">
      <c r="A45" s="285" t="s">
        <v>95</v>
      </c>
      <c r="B45">
        <v>0</v>
      </c>
      <c r="C45">
        <v>0</v>
      </c>
      <c r="D45">
        <v>887.3</v>
      </c>
      <c r="E45">
        <v>935.2</v>
      </c>
      <c r="F45">
        <v>0</v>
      </c>
      <c r="G45">
        <v>0</v>
      </c>
    </row>
    <row r="46" spans="1:7" ht="15" x14ac:dyDescent="0.25">
      <c r="A46" s="285" t="s">
        <v>96</v>
      </c>
      <c r="B46">
        <v>27.9</v>
      </c>
      <c r="C46">
        <v>28.3</v>
      </c>
      <c r="D46">
        <v>28.5</v>
      </c>
      <c r="E46">
        <v>58.8</v>
      </c>
      <c r="F46">
        <v>0</v>
      </c>
      <c r="G46">
        <v>0</v>
      </c>
    </row>
    <row r="47" spans="1:7" ht="15" x14ac:dyDescent="0.25">
      <c r="A47" s="285" t="s">
        <v>98</v>
      </c>
      <c r="B47">
        <v>0</v>
      </c>
      <c r="C47" t="s">
        <v>84</v>
      </c>
      <c r="D47">
        <v>216.4</v>
      </c>
      <c r="E47">
        <v>286.3</v>
      </c>
      <c r="F47">
        <v>0</v>
      </c>
      <c r="G47">
        <v>0</v>
      </c>
    </row>
    <row r="48" spans="1:7" ht="15" x14ac:dyDescent="0.25">
      <c r="A48" s="285" t="s">
        <v>99</v>
      </c>
      <c r="B48">
        <v>0.4</v>
      </c>
      <c r="C48">
        <v>3.2</v>
      </c>
      <c r="D48">
        <v>19.899999999999999</v>
      </c>
      <c r="E48">
        <v>0.1</v>
      </c>
      <c r="F48">
        <v>0</v>
      </c>
      <c r="G48">
        <v>0</v>
      </c>
    </row>
    <row r="49" spans="1:7" ht="15" x14ac:dyDescent="0.25">
      <c r="A49" s="285" t="s">
        <v>100</v>
      </c>
      <c r="B49">
        <v>91.4</v>
      </c>
      <c r="C49">
        <v>218.5</v>
      </c>
      <c r="D49">
        <v>1097.5</v>
      </c>
      <c r="E49">
        <v>851.1</v>
      </c>
      <c r="F49">
        <v>0</v>
      </c>
      <c r="G49">
        <v>0</v>
      </c>
    </row>
    <row r="50" spans="1:7" ht="15" x14ac:dyDescent="0.25">
      <c r="A50" s="285" t="s">
        <v>101</v>
      </c>
      <c r="B50">
        <v>98.6</v>
      </c>
      <c r="C50">
        <v>86.3</v>
      </c>
      <c r="D50">
        <v>748.7</v>
      </c>
      <c r="E50">
        <v>569.5</v>
      </c>
      <c r="F50">
        <v>0</v>
      </c>
      <c r="G50">
        <v>0</v>
      </c>
    </row>
    <row r="51" spans="1:7" ht="15" x14ac:dyDescent="0.25">
      <c r="A51" s="285" t="s">
        <v>66</v>
      </c>
    </row>
    <row r="52" spans="1:7" ht="15" x14ac:dyDescent="0.25">
      <c r="A52" s="285" t="s">
        <v>102</v>
      </c>
      <c r="B52">
        <v>508.4</v>
      </c>
      <c r="C52">
        <v>525.4</v>
      </c>
      <c r="D52">
        <v>2154.1999999999998</v>
      </c>
      <c r="E52">
        <v>1748.6</v>
      </c>
      <c r="F52">
        <v>0</v>
      </c>
      <c r="G52">
        <v>0</v>
      </c>
    </row>
    <row r="53" spans="1:7" ht="15" x14ac:dyDescent="0.25">
      <c r="A53" s="285" t="s">
        <v>103</v>
      </c>
      <c r="B53">
        <v>0</v>
      </c>
      <c r="C53">
        <v>0</v>
      </c>
      <c r="D53">
        <v>108</v>
      </c>
      <c r="E53">
        <v>63</v>
      </c>
      <c r="F53">
        <v>0</v>
      </c>
      <c r="G53">
        <v>0</v>
      </c>
    </row>
    <row r="54" spans="1:7" ht="15" x14ac:dyDescent="0.25">
      <c r="A54" s="285" t="s">
        <v>104</v>
      </c>
      <c r="B54">
        <v>500</v>
      </c>
      <c r="C54">
        <v>525</v>
      </c>
      <c r="D54">
        <v>1769.5</v>
      </c>
      <c r="E54">
        <v>1434.1</v>
      </c>
      <c r="F54">
        <v>0</v>
      </c>
      <c r="G54">
        <v>0</v>
      </c>
    </row>
    <row r="55" spans="1:7" ht="15" x14ac:dyDescent="0.25">
      <c r="A55" s="285" t="s">
        <v>105</v>
      </c>
      <c r="B55">
        <v>8</v>
      </c>
      <c r="C55">
        <v>0</v>
      </c>
      <c r="D55">
        <v>0</v>
      </c>
      <c r="E55">
        <v>0.2</v>
      </c>
      <c r="F55">
        <v>0</v>
      </c>
      <c r="G55">
        <v>0</v>
      </c>
    </row>
    <row r="56" spans="1:7" ht="15" x14ac:dyDescent="0.25">
      <c r="A56" s="285" t="s">
        <v>381</v>
      </c>
      <c r="B56">
        <v>0</v>
      </c>
      <c r="C56">
        <v>0.4</v>
      </c>
      <c r="D56">
        <v>0</v>
      </c>
      <c r="E56">
        <v>0.1</v>
      </c>
      <c r="F56">
        <v>0</v>
      </c>
      <c r="G56">
        <v>0</v>
      </c>
    </row>
    <row r="57" spans="1:7" ht="15" x14ac:dyDescent="0.25">
      <c r="A57" s="285" t="s">
        <v>258</v>
      </c>
      <c r="B57">
        <v>0.4</v>
      </c>
      <c r="C57">
        <v>0</v>
      </c>
      <c r="D57">
        <v>0.1</v>
      </c>
      <c r="E57">
        <v>0</v>
      </c>
      <c r="F57">
        <v>0</v>
      </c>
      <c r="G57">
        <v>0</v>
      </c>
    </row>
    <row r="58" spans="1:7" ht="15" x14ac:dyDescent="0.25">
      <c r="A58" s="285" t="s">
        <v>318</v>
      </c>
      <c r="B58">
        <v>0</v>
      </c>
      <c r="C58">
        <v>0</v>
      </c>
      <c r="D58">
        <v>52.7</v>
      </c>
      <c r="E58">
        <v>0</v>
      </c>
      <c r="F58">
        <v>0</v>
      </c>
      <c r="G58">
        <v>0</v>
      </c>
    </row>
    <row r="59" spans="1:7" ht="15" x14ac:dyDescent="0.25">
      <c r="A59" s="285" t="s">
        <v>107</v>
      </c>
      <c r="B59">
        <v>0</v>
      </c>
      <c r="C59">
        <v>0</v>
      </c>
      <c r="D59">
        <v>224</v>
      </c>
      <c r="E59">
        <v>251.2</v>
      </c>
      <c r="F59">
        <v>0</v>
      </c>
      <c r="G59">
        <v>0</v>
      </c>
    </row>
    <row r="60" spans="1:7" ht="15" x14ac:dyDescent="0.25">
      <c r="A60" s="285" t="s">
        <v>66</v>
      </c>
    </row>
    <row r="61" spans="1:7" ht="15" x14ac:dyDescent="0.25">
      <c r="A61" s="285" t="s">
        <v>108</v>
      </c>
      <c r="B61">
        <v>1878.9</v>
      </c>
      <c r="C61">
        <v>1150.3</v>
      </c>
      <c r="D61">
        <v>3159.4</v>
      </c>
      <c r="E61">
        <v>2920</v>
      </c>
      <c r="F61">
        <v>153.4</v>
      </c>
      <c r="G61">
        <v>0</v>
      </c>
    </row>
    <row r="62" spans="1:7" ht="15" x14ac:dyDescent="0.25">
      <c r="A62" s="285" t="s">
        <v>109</v>
      </c>
      <c r="B62">
        <v>4</v>
      </c>
      <c r="C62">
        <v>4.8</v>
      </c>
      <c r="D62">
        <v>7.2</v>
      </c>
      <c r="E62">
        <v>11.9</v>
      </c>
      <c r="F62">
        <v>0</v>
      </c>
      <c r="G62">
        <v>0</v>
      </c>
    </row>
    <row r="63" spans="1:7" ht="15" x14ac:dyDescent="0.25">
      <c r="A63" s="285" t="s">
        <v>110</v>
      </c>
      <c r="B63">
        <v>0</v>
      </c>
      <c r="C63">
        <v>0</v>
      </c>
      <c r="D63">
        <v>30.5</v>
      </c>
      <c r="E63">
        <v>0</v>
      </c>
      <c r="F63">
        <v>0</v>
      </c>
      <c r="G63">
        <v>0</v>
      </c>
    </row>
    <row r="64" spans="1:7" ht="15" x14ac:dyDescent="0.25">
      <c r="A64" s="285" t="s">
        <v>111</v>
      </c>
      <c r="B64">
        <v>130</v>
      </c>
      <c r="C64">
        <v>37</v>
      </c>
      <c r="D64">
        <v>125.7</v>
      </c>
      <c r="E64">
        <v>129.9</v>
      </c>
      <c r="F64">
        <v>29</v>
      </c>
      <c r="G64">
        <v>0</v>
      </c>
    </row>
    <row r="65" spans="1:7" ht="15" x14ac:dyDescent="0.25">
      <c r="A65" s="285" t="s">
        <v>112</v>
      </c>
      <c r="B65">
        <v>10.4</v>
      </c>
      <c r="C65">
        <v>4.8</v>
      </c>
      <c r="D65">
        <v>78.7</v>
      </c>
      <c r="E65">
        <v>33.200000000000003</v>
      </c>
      <c r="F65">
        <v>1.4</v>
      </c>
      <c r="G65">
        <v>0</v>
      </c>
    </row>
    <row r="66" spans="1:7" ht="15" x14ac:dyDescent="0.25">
      <c r="A66" s="285" t="s">
        <v>259</v>
      </c>
      <c r="B66">
        <v>9</v>
      </c>
      <c r="C66">
        <v>0</v>
      </c>
      <c r="D66">
        <v>0</v>
      </c>
      <c r="E66">
        <v>0</v>
      </c>
      <c r="F66">
        <v>0</v>
      </c>
      <c r="G66">
        <v>0</v>
      </c>
    </row>
    <row r="67" spans="1:7" ht="15" x14ac:dyDescent="0.25">
      <c r="A67" s="285" t="s">
        <v>113</v>
      </c>
      <c r="B67">
        <v>41</v>
      </c>
      <c r="C67">
        <v>10.5</v>
      </c>
      <c r="D67">
        <v>209.5</v>
      </c>
      <c r="E67">
        <v>271.89999999999998</v>
      </c>
      <c r="F67">
        <v>0</v>
      </c>
      <c r="G67">
        <v>0</v>
      </c>
    </row>
    <row r="68" spans="1:7" ht="15" x14ac:dyDescent="0.25">
      <c r="A68" s="285" t="s">
        <v>114</v>
      </c>
      <c r="B68">
        <v>8</v>
      </c>
      <c r="C68">
        <v>0</v>
      </c>
      <c r="D68">
        <v>11.3</v>
      </c>
      <c r="E68">
        <v>0</v>
      </c>
      <c r="F68">
        <v>0</v>
      </c>
      <c r="G68">
        <v>0</v>
      </c>
    </row>
    <row r="69" spans="1:7" ht="15" x14ac:dyDescent="0.25">
      <c r="A69" s="285" t="s">
        <v>115</v>
      </c>
      <c r="B69">
        <v>2.5</v>
      </c>
      <c r="C69">
        <v>4</v>
      </c>
      <c r="D69">
        <v>8.9</v>
      </c>
      <c r="E69">
        <v>11.1</v>
      </c>
      <c r="F69">
        <v>0</v>
      </c>
      <c r="G69">
        <v>0</v>
      </c>
    </row>
    <row r="70" spans="1:7" ht="15" x14ac:dyDescent="0.25">
      <c r="A70" s="285" t="s">
        <v>382</v>
      </c>
      <c r="B70">
        <v>0</v>
      </c>
      <c r="C70">
        <v>3</v>
      </c>
      <c r="D70">
        <v>0</v>
      </c>
      <c r="E70">
        <v>0</v>
      </c>
      <c r="F70">
        <v>0</v>
      </c>
      <c r="G70">
        <v>0</v>
      </c>
    </row>
    <row r="71" spans="1:7" ht="15" x14ac:dyDescent="0.25">
      <c r="A71" s="285" t="s">
        <v>116</v>
      </c>
      <c r="B71">
        <v>1.9</v>
      </c>
      <c r="C71">
        <v>4.0999999999999996</v>
      </c>
      <c r="D71">
        <v>3.8</v>
      </c>
      <c r="E71">
        <v>5.4</v>
      </c>
      <c r="F71">
        <v>0</v>
      </c>
      <c r="G71">
        <v>0</v>
      </c>
    </row>
    <row r="72" spans="1:7" ht="15" x14ac:dyDescent="0.25">
      <c r="A72" s="285" t="s">
        <v>117</v>
      </c>
      <c r="B72">
        <v>1644.4</v>
      </c>
      <c r="C72">
        <v>1048.7</v>
      </c>
      <c r="D72">
        <v>2522.4</v>
      </c>
      <c r="E72">
        <v>2267.1</v>
      </c>
      <c r="F72">
        <v>123</v>
      </c>
      <c r="G72">
        <v>0</v>
      </c>
    </row>
    <row r="73" spans="1:7" ht="15" x14ac:dyDescent="0.25">
      <c r="A73" s="285" t="s">
        <v>331</v>
      </c>
      <c r="B73">
        <v>0.5</v>
      </c>
      <c r="C73">
        <v>0.5</v>
      </c>
      <c r="D73">
        <v>0</v>
      </c>
      <c r="E73">
        <v>6</v>
      </c>
      <c r="F73">
        <v>0</v>
      </c>
      <c r="G73">
        <v>0</v>
      </c>
    </row>
    <row r="74" spans="1:7" ht="15" x14ac:dyDescent="0.25">
      <c r="A74" s="285" t="s">
        <v>118</v>
      </c>
      <c r="B74">
        <v>18.3</v>
      </c>
      <c r="C74">
        <v>17.899999999999999</v>
      </c>
      <c r="D74">
        <v>10</v>
      </c>
      <c r="E74">
        <v>17.2</v>
      </c>
      <c r="F74">
        <v>0</v>
      </c>
      <c r="G74">
        <v>0</v>
      </c>
    </row>
    <row r="75" spans="1:7" ht="15" x14ac:dyDescent="0.25">
      <c r="A75" s="285" t="s">
        <v>119</v>
      </c>
      <c r="B75">
        <v>9</v>
      </c>
      <c r="C75">
        <v>15</v>
      </c>
      <c r="D75">
        <v>146.5</v>
      </c>
      <c r="E75">
        <v>146.30000000000001</v>
      </c>
      <c r="F75">
        <v>0</v>
      </c>
      <c r="G75">
        <v>0</v>
      </c>
    </row>
    <row r="76" spans="1:7" ht="15" x14ac:dyDescent="0.25">
      <c r="A76" s="285" t="s">
        <v>120</v>
      </c>
      <c r="B76">
        <v>0</v>
      </c>
      <c r="C76">
        <v>0</v>
      </c>
      <c r="D76">
        <v>0</v>
      </c>
      <c r="E76" t="s">
        <v>84</v>
      </c>
      <c r="F76">
        <v>0</v>
      </c>
      <c r="G76">
        <v>0</v>
      </c>
    </row>
    <row r="77" spans="1:7" ht="15" x14ac:dyDescent="0.25">
      <c r="A77" s="285" t="s">
        <v>121</v>
      </c>
      <c r="B77">
        <v>0</v>
      </c>
      <c r="C77">
        <v>0</v>
      </c>
      <c r="D77">
        <v>5</v>
      </c>
      <c r="E77">
        <v>20</v>
      </c>
      <c r="F77">
        <v>0</v>
      </c>
      <c r="G77">
        <v>0</v>
      </c>
    </row>
    <row r="78" spans="1:7" ht="15" x14ac:dyDescent="0.25">
      <c r="A78" s="285" t="s">
        <v>62</v>
      </c>
      <c r="B78" t="s">
        <v>63</v>
      </c>
      <c r="C78" t="s">
        <v>64</v>
      </c>
      <c r="D78" t="s">
        <v>63</v>
      </c>
      <c r="E78" t="s">
        <v>63</v>
      </c>
      <c r="F78" t="s">
        <v>63</v>
      </c>
      <c r="G78" t="s">
        <v>65</v>
      </c>
    </row>
    <row r="79" spans="1:7" ht="15" x14ac:dyDescent="0.25">
      <c r="A79" s="285" t="s">
        <v>122</v>
      </c>
      <c r="B79">
        <v>6187.7</v>
      </c>
      <c r="C79">
        <v>3486.1</v>
      </c>
      <c r="D79">
        <v>50682.3</v>
      </c>
      <c r="E79">
        <v>28321.5</v>
      </c>
      <c r="F79">
        <v>2647.4</v>
      </c>
      <c r="G79">
        <v>0</v>
      </c>
    </row>
    <row r="80" spans="1:7" ht="15" x14ac:dyDescent="0.25">
      <c r="A80" s="285" t="s">
        <v>123</v>
      </c>
      <c r="B80">
        <v>2990.7</v>
      </c>
      <c r="C80">
        <v>1555.4</v>
      </c>
      <c r="D80">
        <v>0</v>
      </c>
      <c r="E80" t="s">
        <v>84</v>
      </c>
      <c r="F80">
        <v>1945.5</v>
      </c>
      <c r="G80">
        <v>0</v>
      </c>
    </row>
    <row r="81" spans="1:7" ht="15" x14ac:dyDescent="0.25">
      <c r="A81" s="285" t="s">
        <v>62</v>
      </c>
      <c r="B81" t="s">
        <v>63</v>
      </c>
      <c r="C81" t="s">
        <v>64</v>
      </c>
      <c r="D81" t="s">
        <v>63</v>
      </c>
      <c r="E81" t="s">
        <v>63</v>
      </c>
      <c r="F81" t="s">
        <v>63</v>
      </c>
      <c r="G81" t="s">
        <v>65</v>
      </c>
    </row>
    <row r="82" spans="1:7" ht="15" x14ac:dyDescent="0.25">
      <c r="A82" s="285" t="s">
        <v>124</v>
      </c>
      <c r="B82">
        <v>9178.4</v>
      </c>
      <c r="C82">
        <v>5041.3999999999996</v>
      </c>
      <c r="D82">
        <v>50682.3</v>
      </c>
      <c r="E82">
        <v>28321.5</v>
      </c>
      <c r="F82">
        <v>4592.8999999999996</v>
      </c>
      <c r="G82">
        <v>0</v>
      </c>
    </row>
    <row r="83" spans="1:7" ht="15" x14ac:dyDescent="0.25">
      <c r="A83" s="285" t="s">
        <v>125</v>
      </c>
      <c r="B83" t="s">
        <v>42</v>
      </c>
      <c r="C83" t="s">
        <v>42</v>
      </c>
      <c r="D83">
        <v>5.8</v>
      </c>
      <c r="E83">
        <v>2.1</v>
      </c>
      <c r="F83" t="s">
        <v>42</v>
      </c>
      <c r="G83" t="s">
        <v>42</v>
      </c>
    </row>
    <row r="84" spans="1:7" ht="15" x14ac:dyDescent="0.25">
      <c r="A84" s="285" t="s">
        <v>126</v>
      </c>
      <c r="B84">
        <v>0</v>
      </c>
      <c r="C84">
        <v>0</v>
      </c>
      <c r="D84" t="s">
        <v>42</v>
      </c>
      <c r="E84" t="s">
        <v>42</v>
      </c>
      <c r="F84">
        <v>0</v>
      </c>
      <c r="G84">
        <v>0</v>
      </c>
    </row>
    <row r="85" spans="1:7" ht="15" x14ac:dyDescent="0.25">
      <c r="A85" s="285" t="s">
        <v>62</v>
      </c>
      <c r="B85" t="s">
        <v>63</v>
      </c>
      <c r="C85" t="s">
        <v>64</v>
      </c>
      <c r="D85" t="s">
        <v>63</v>
      </c>
      <c r="E85" t="s">
        <v>63</v>
      </c>
      <c r="F85" t="s">
        <v>63</v>
      </c>
      <c r="G85" t="s">
        <v>65</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387E-FF65-4FE4-91E0-FECF793B9242}">
  <dimension ref="A1:G84"/>
  <sheetViews>
    <sheetView topLeftCell="A70" workbookViewId="0">
      <selection activeCell="B7" sqref="B7"/>
    </sheetView>
  </sheetViews>
  <sheetFormatPr defaultRowHeight="13.2" x14ac:dyDescent="0.25"/>
  <cols>
    <col min="1" max="1" width="24" customWidth="1"/>
    <col min="3" max="3" width="13.33203125" customWidth="1"/>
    <col min="5" max="5" width="14.109375" customWidth="1"/>
  </cols>
  <sheetData>
    <row r="1" spans="1:7" ht="15" x14ac:dyDescent="0.25">
      <c r="A1" s="285" t="s">
        <v>47</v>
      </c>
    </row>
    <row r="2" spans="1:7" ht="15" x14ac:dyDescent="0.25">
      <c r="A2" s="285" t="s">
        <v>48</v>
      </c>
    </row>
    <row r="3" spans="1:7" ht="15" x14ac:dyDescent="0.25">
      <c r="A3" s="285" t="s">
        <v>411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42.5</v>
      </c>
      <c r="C12" t="s">
        <v>84</v>
      </c>
      <c r="D12">
        <v>3783.5</v>
      </c>
      <c r="E12">
        <v>3722.6</v>
      </c>
      <c r="F12">
        <v>383</v>
      </c>
      <c r="G12">
        <v>0</v>
      </c>
    </row>
    <row r="13" spans="1:7" ht="15" x14ac:dyDescent="0.25">
      <c r="A13" s="285" t="s">
        <v>254</v>
      </c>
      <c r="B13">
        <v>0</v>
      </c>
      <c r="C13">
        <v>0</v>
      </c>
      <c r="D13">
        <v>121.5</v>
      </c>
      <c r="E13">
        <v>75.2</v>
      </c>
      <c r="F13">
        <v>0</v>
      </c>
      <c r="G13">
        <v>0</v>
      </c>
    </row>
    <row r="14" spans="1:7" ht="15" x14ac:dyDescent="0.25">
      <c r="A14" s="285" t="s">
        <v>68</v>
      </c>
      <c r="B14">
        <v>0</v>
      </c>
      <c r="C14">
        <v>0</v>
      </c>
      <c r="D14">
        <v>695.8</v>
      </c>
      <c r="E14">
        <v>785.9</v>
      </c>
      <c r="F14">
        <v>0</v>
      </c>
      <c r="G14">
        <v>0</v>
      </c>
    </row>
    <row r="15" spans="1:7" ht="15" x14ac:dyDescent="0.25">
      <c r="A15" s="285" t="s">
        <v>69</v>
      </c>
      <c r="B15">
        <v>0</v>
      </c>
      <c r="C15">
        <v>0</v>
      </c>
      <c r="D15">
        <v>75.8</v>
      </c>
      <c r="E15">
        <v>0</v>
      </c>
      <c r="F15">
        <v>0</v>
      </c>
      <c r="G15">
        <v>0</v>
      </c>
    </row>
    <row r="16" spans="1:7" ht="15" x14ac:dyDescent="0.25">
      <c r="A16" s="285" t="s">
        <v>255</v>
      </c>
      <c r="B16">
        <v>12.5</v>
      </c>
      <c r="C16">
        <v>0</v>
      </c>
      <c r="D16">
        <v>0</v>
      </c>
      <c r="E16">
        <v>0</v>
      </c>
      <c r="F16">
        <v>0</v>
      </c>
      <c r="G16">
        <v>0</v>
      </c>
    </row>
    <row r="17" spans="1:7" ht="15" x14ac:dyDescent="0.25">
      <c r="A17" s="285" t="s">
        <v>70</v>
      </c>
      <c r="B17">
        <v>30</v>
      </c>
      <c r="C17" t="s">
        <v>84</v>
      </c>
      <c r="D17">
        <v>176.9</v>
      </c>
      <c r="E17">
        <v>227</v>
      </c>
      <c r="F17">
        <v>0</v>
      </c>
      <c r="G17">
        <v>0</v>
      </c>
    </row>
    <row r="18" spans="1:7" ht="15" x14ac:dyDescent="0.25">
      <c r="A18" s="285" t="s">
        <v>71</v>
      </c>
      <c r="B18">
        <v>0</v>
      </c>
      <c r="C18">
        <v>0</v>
      </c>
      <c r="D18">
        <v>1308.2</v>
      </c>
      <c r="E18">
        <v>886.1</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910.1</v>
      </c>
      <c r="E21">
        <v>1219.9000000000001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537.6</v>
      </c>
      <c r="C27">
        <v>482.4</v>
      </c>
      <c r="D27">
        <v>982.4</v>
      </c>
      <c r="E27">
        <v>1025.5</v>
      </c>
      <c r="F27">
        <v>31</v>
      </c>
      <c r="G27">
        <v>0</v>
      </c>
    </row>
    <row r="28" spans="1:7" ht="15" x14ac:dyDescent="0.25">
      <c r="A28" s="285" t="s">
        <v>66</v>
      </c>
    </row>
    <row r="29" spans="1:7" ht="15" x14ac:dyDescent="0.25">
      <c r="A29" s="285" t="s">
        <v>79</v>
      </c>
      <c r="B29">
        <v>410.9</v>
      </c>
      <c r="C29">
        <v>217.9</v>
      </c>
      <c r="D29">
        <v>904</v>
      </c>
      <c r="E29">
        <v>1285</v>
      </c>
      <c r="F29">
        <v>0</v>
      </c>
      <c r="G29">
        <v>0</v>
      </c>
    </row>
    <row r="30" spans="1:7" ht="15" x14ac:dyDescent="0.25">
      <c r="A30" s="285" t="s">
        <v>66</v>
      </c>
    </row>
    <row r="31" spans="1:7" ht="15" x14ac:dyDescent="0.25">
      <c r="A31" s="285" t="s">
        <v>80</v>
      </c>
      <c r="B31">
        <v>2313.8000000000002</v>
      </c>
      <c r="C31">
        <v>674</v>
      </c>
      <c r="D31">
        <v>33536.199999999997</v>
      </c>
      <c r="E31">
        <v>11464.7</v>
      </c>
      <c r="F31">
        <v>1946</v>
      </c>
      <c r="G31">
        <v>0</v>
      </c>
    </row>
    <row r="32" spans="1:7" ht="15" x14ac:dyDescent="0.25">
      <c r="A32" s="285" t="s">
        <v>66</v>
      </c>
    </row>
    <row r="33" spans="1:7" ht="15" x14ac:dyDescent="0.25">
      <c r="A33" s="285" t="s">
        <v>81</v>
      </c>
      <c r="B33">
        <v>1011.6</v>
      </c>
      <c r="C33">
        <v>790.2</v>
      </c>
      <c r="D33">
        <v>5369.3</v>
      </c>
      <c r="E33">
        <v>5447.2</v>
      </c>
      <c r="F33">
        <v>0</v>
      </c>
      <c r="G33">
        <v>0</v>
      </c>
    </row>
    <row r="34" spans="1:7" ht="15" x14ac:dyDescent="0.25">
      <c r="A34" s="285" t="s">
        <v>83</v>
      </c>
      <c r="B34">
        <v>55.5</v>
      </c>
      <c r="C34">
        <v>110</v>
      </c>
      <c r="D34">
        <v>542.20000000000005</v>
      </c>
      <c r="E34">
        <v>1006.8</v>
      </c>
      <c r="F34">
        <v>0</v>
      </c>
      <c r="G34">
        <v>0</v>
      </c>
    </row>
    <row r="35" spans="1:7" ht="15" x14ac:dyDescent="0.25">
      <c r="A35" s="285" t="s">
        <v>85</v>
      </c>
      <c r="B35">
        <v>0</v>
      </c>
      <c r="C35">
        <v>0</v>
      </c>
      <c r="D35">
        <v>3</v>
      </c>
      <c r="E35">
        <v>5.5</v>
      </c>
      <c r="F35">
        <v>0</v>
      </c>
      <c r="G35">
        <v>0</v>
      </c>
    </row>
    <row r="36" spans="1:7" ht="15" x14ac:dyDescent="0.25">
      <c r="A36" s="285" t="s">
        <v>86</v>
      </c>
      <c r="B36">
        <v>0</v>
      </c>
      <c r="C36">
        <v>0</v>
      </c>
      <c r="D36">
        <v>0.5</v>
      </c>
      <c r="E36">
        <v>1</v>
      </c>
      <c r="F36">
        <v>0</v>
      </c>
      <c r="G36">
        <v>0</v>
      </c>
    </row>
    <row r="37" spans="1:7" ht="15" x14ac:dyDescent="0.25">
      <c r="A37" s="285" t="s">
        <v>87</v>
      </c>
      <c r="B37">
        <v>66.5</v>
      </c>
      <c r="C37">
        <v>1.3</v>
      </c>
      <c r="D37">
        <v>1.3</v>
      </c>
      <c r="E37">
        <v>0.2</v>
      </c>
      <c r="F37">
        <v>0</v>
      </c>
      <c r="G37">
        <v>0</v>
      </c>
    </row>
    <row r="38" spans="1:7" ht="15" x14ac:dyDescent="0.25">
      <c r="A38" s="285" t="s">
        <v>88</v>
      </c>
      <c r="B38">
        <v>457.3</v>
      </c>
      <c r="C38">
        <v>212.6</v>
      </c>
      <c r="D38">
        <v>1035.4000000000001</v>
      </c>
      <c r="E38">
        <v>854.8</v>
      </c>
      <c r="F38">
        <v>0</v>
      </c>
      <c r="G38">
        <v>0</v>
      </c>
    </row>
    <row r="39" spans="1:7" ht="15" x14ac:dyDescent="0.25">
      <c r="A39" s="285" t="s">
        <v>90</v>
      </c>
      <c r="B39">
        <v>11.5</v>
      </c>
      <c r="C39">
        <v>0</v>
      </c>
      <c r="D39">
        <v>45.3</v>
      </c>
      <c r="E39">
        <v>63.4</v>
      </c>
      <c r="F39">
        <v>0</v>
      </c>
      <c r="G39">
        <v>0</v>
      </c>
    </row>
    <row r="40" spans="1:7" ht="15" x14ac:dyDescent="0.25">
      <c r="A40" s="285" t="s">
        <v>178</v>
      </c>
      <c r="B40">
        <v>0</v>
      </c>
      <c r="C40">
        <v>0</v>
      </c>
      <c r="D40">
        <v>0</v>
      </c>
      <c r="E40">
        <v>1</v>
      </c>
      <c r="F40">
        <v>0</v>
      </c>
      <c r="G40">
        <v>0</v>
      </c>
    </row>
    <row r="41" spans="1:7" ht="15" x14ac:dyDescent="0.25">
      <c r="A41" s="285" t="s">
        <v>91</v>
      </c>
      <c r="B41">
        <v>42.3</v>
      </c>
      <c r="C41">
        <v>31.3</v>
      </c>
      <c r="D41">
        <v>491.8</v>
      </c>
      <c r="E41">
        <v>487.8</v>
      </c>
      <c r="F41">
        <v>0</v>
      </c>
      <c r="G41">
        <v>0</v>
      </c>
    </row>
    <row r="42" spans="1:7" ht="15" x14ac:dyDescent="0.25">
      <c r="A42" s="285" t="s">
        <v>92</v>
      </c>
      <c r="B42">
        <v>0</v>
      </c>
      <c r="C42">
        <v>0</v>
      </c>
      <c r="D42">
        <v>40.6</v>
      </c>
      <c r="E42">
        <v>29.7</v>
      </c>
      <c r="F42">
        <v>0</v>
      </c>
      <c r="G42">
        <v>0</v>
      </c>
    </row>
    <row r="43" spans="1:7" ht="15" x14ac:dyDescent="0.25">
      <c r="A43" s="285" t="s">
        <v>93</v>
      </c>
      <c r="B43">
        <v>143.9</v>
      </c>
      <c r="C43">
        <v>67.5</v>
      </c>
      <c r="D43">
        <v>203.8</v>
      </c>
      <c r="E43">
        <v>253.7</v>
      </c>
      <c r="F43">
        <v>0</v>
      </c>
      <c r="G43">
        <v>0</v>
      </c>
    </row>
    <row r="44" spans="1:7" ht="15" x14ac:dyDescent="0.25">
      <c r="A44" s="285" t="s">
        <v>94</v>
      </c>
      <c r="B44">
        <v>1.7</v>
      </c>
      <c r="C44">
        <v>29.1</v>
      </c>
      <c r="D44">
        <v>29</v>
      </c>
      <c r="E44">
        <v>70.3</v>
      </c>
      <c r="F44">
        <v>0</v>
      </c>
      <c r="G44">
        <v>0</v>
      </c>
    </row>
    <row r="45" spans="1:7" ht="15" x14ac:dyDescent="0.25">
      <c r="A45" s="285" t="s">
        <v>95</v>
      </c>
      <c r="B45">
        <v>0</v>
      </c>
      <c r="C45">
        <v>0</v>
      </c>
      <c r="D45">
        <v>887.3</v>
      </c>
      <c r="E45">
        <v>935.2</v>
      </c>
      <c r="F45">
        <v>0</v>
      </c>
      <c r="G45">
        <v>0</v>
      </c>
    </row>
    <row r="46" spans="1:7" ht="15" x14ac:dyDescent="0.25">
      <c r="A46" s="285" t="s">
        <v>96</v>
      </c>
      <c r="B46">
        <v>27.5</v>
      </c>
      <c r="C46">
        <v>23.2</v>
      </c>
      <c r="D46">
        <v>27.3</v>
      </c>
      <c r="E46">
        <v>56.9</v>
      </c>
      <c r="F46">
        <v>0</v>
      </c>
      <c r="G46">
        <v>0</v>
      </c>
    </row>
    <row r="47" spans="1:7" ht="15" x14ac:dyDescent="0.25">
      <c r="A47" s="285" t="s">
        <v>98</v>
      </c>
      <c r="B47">
        <v>0</v>
      </c>
      <c r="C47" t="s">
        <v>84</v>
      </c>
      <c r="D47">
        <v>216.4</v>
      </c>
      <c r="E47">
        <v>286.3</v>
      </c>
      <c r="F47">
        <v>0</v>
      </c>
      <c r="G47">
        <v>0</v>
      </c>
    </row>
    <row r="48" spans="1:7" ht="15" x14ac:dyDescent="0.25">
      <c r="A48" s="285" t="s">
        <v>99</v>
      </c>
      <c r="B48">
        <v>0.4</v>
      </c>
      <c r="C48">
        <v>3.2</v>
      </c>
      <c r="D48">
        <v>19.899999999999999</v>
      </c>
      <c r="E48">
        <v>0.1</v>
      </c>
      <c r="F48">
        <v>0</v>
      </c>
      <c r="G48">
        <v>0</v>
      </c>
    </row>
    <row r="49" spans="1:7" ht="15" x14ac:dyDescent="0.25">
      <c r="A49" s="285" t="s">
        <v>100</v>
      </c>
      <c r="B49">
        <v>98.3</v>
      </c>
      <c r="C49">
        <v>229.3</v>
      </c>
      <c r="D49">
        <v>1086.4000000000001</v>
      </c>
      <c r="E49">
        <v>831.7</v>
      </c>
      <c r="F49">
        <v>0</v>
      </c>
      <c r="G49">
        <v>0</v>
      </c>
    </row>
    <row r="50" spans="1:7" ht="15" x14ac:dyDescent="0.25">
      <c r="A50" s="285" t="s">
        <v>101</v>
      </c>
      <c r="B50">
        <v>106.7</v>
      </c>
      <c r="C50">
        <v>82.7</v>
      </c>
      <c r="D50">
        <v>739.3</v>
      </c>
      <c r="E50">
        <v>563</v>
      </c>
      <c r="F50">
        <v>0</v>
      </c>
      <c r="G50">
        <v>0</v>
      </c>
    </row>
    <row r="51" spans="1:7" ht="15" x14ac:dyDescent="0.25">
      <c r="A51" s="285" t="s">
        <v>66</v>
      </c>
    </row>
    <row r="52" spans="1:7" ht="15" x14ac:dyDescent="0.25">
      <c r="A52" s="285" t="s">
        <v>102</v>
      </c>
      <c r="B52">
        <v>508.4</v>
      </c>
      <c r="C52">
        <v>590.20000000000005</v>
      </c>
      <c r="D52">
        <v>2154.1999999999998</v>
      </c>
      <c r="E52">
        <v>1683.2</v>
      </c>
      <c r="F52">
        <v>0</v>
      </c>
      <c r="G52">
        <v>0</v>
      </c>
    </row>
    <row r="53" spans="1:7" ht="15" x14ac:dyDescent="0.25">
      <c r="A53" s="285" t="s">
        <v>103</v>
      </c>
      <c r="B53">
        <v>0</v>
      </c>
      <c r="C53">
        <v>0</v>
      </c>
      <c r="D53">
        <v>108</v>
      </c>
      <c r="E53">
        <v>63</v>
      </c>
      <c r="F53">
        <v>0</v>
      </c>
      <c r="G53">
        <v>0</v>
      </c>
    </row>
    <row r="54" spans="1:7" ht="15" x14ac:dyDescent="0.25">
      <c r="A54" s="285" t="s">
        <v>104</v>
      </c>
      <c r="B54">
        <v>500</v>
      </c>
      <c r="C54">
        <v>590</v>
      </c>
      <c r="D54">
        <v>1769.5</v>
      </c>
      <c r="E54">
        <v>1369</v>
      </c>
      <c r="F54">
        <v>0</v>
      </c>
      <c r="G54">
        <v>0</v>
      </c>
    </row>
    <row r="55" spans="1:7" ht="15" x14ac:dyDescent="0.25">
      <c r="A55" s="285" t="s">
        <v>105</v>
      </c>
      <c r="B55">
        <v>8</v>
      </c>
      <c r="C55">
        <v>0.2</v>
      </c>
      <c r="D55">
        <v>0</v>
      </c>
      <c r="E55">
        <v>0</v>
      </c>
      <c r="F55">
        <v>0</v>
      </c>
      <c r="G55">
        <v>0</v>
      </c>
    </row>
    <row r="56" spans="1:7" ht="15" x14ac:dyDescent="0.25">
      <c r="A56" s="285" t="s">
        <v>258</v>
      </c>
      <c r="B56">
        <v>0.4</v>
      </c>
      <c r="C56">
        <v>0</v>
      </c>
      <c r="D56">
        <v>0.1</v>
      </c>
      <c r="E56">
        <v>0</v>
      </c>
      <c r="F56">
        <v>0</v>
      </c>
      <c r="G56">
        <v>0</v>
      </c>
    </row>
    <row r="57" spans="1:7" ht="15" x14ac:dyDescent="0.25">
      <c r="A57" s="285" t="s">
        <v>318</v>
      </c>
      <c r="B57">
        <v>0</v>
      </c>
      <c r="C57">
        <v>0</v>
      </c>
      <c r="D57">
        <v>52.7</v>
      </c>
      <c r="E57">
        <v>0</v>
      </c>
      <c r="F57">
        <v>0</v>
      </c>
      <c r="G57">
        <v>0</v>
      </c>
    </row>
    <row r="58" spans="1:7" ht="15" x14ac:dyDescent="0.25">
      <c r="A58" s="285" t="s">
        <v>107</v>
      </c>
      <c r="B58">
        <v>0</v>
      </c>
      <c r="C58">
        <v>0</v>
      </c>
      <c r="D58">
        <v>224</v>
      </c>
      <c r="E58">
        <v>251.2</v>
      </c>
      <c r="F58">
        <v>0</v>
      </c>
      <c r="G58">
        <v>0</v>
      </c>
    </row>
    <row r="59" spans="1:7" ht="15" x14ac:dyDescent="0.25">
      <c r="A59" s="285" t="s">
        <v>66</v>
      </c>
    </row>
    <row r="60" spans="1:7" ht="15" x14ac:dyDescent="0.25">
      <c r="A60" s="285" t="s">
        <v>108</v>
      </c>
      <c r="B60">
        <v>1869.6</v>
      </c>
      <c r="C60">
        <v>1206.5999999999999</v>
      </c>
      <c r="D60">
        <v>3010.1</v>
      </c>
      <c r="E60">
        <v>2735.6</v>
      </c>
      <c r="F60">
        <v>124.4</v>
      </c>
      <c r="G60">
        <v>0</v>
      </c>
    </row>
    <row r="61" spans="1:7" ht="15" x14ac:dyDescent="0.25">
      <c r="A61" s="285" t="s">
        <v>109</v>
      </c>
      <c r="B61">
        <v>4</v>
      </c>
      <c r="C61">
        <v>4.8</v>
      </c>
      <c r="D61">
        <v>7.2</v>
      </c>
      <c r="E61">
        <v>11.9</v>
      </c>
      <c r="F61">
        <v>0</v>
      </c>
      <c r="G61">
        <v>0</v>
      </c>
    </row>
    <row r="62" spans="1:7" ht="15" x14ac:dyDescent="0.25">
      <c r="A62" s="285" t="s">
        <v>110</v>
      </c>
      <c r="B62">
        <v>0</v>
      </c>
      <c r="C62">
        <v>0</v>
      </c>
      <c r="D62">
        <v>30.5</v>
      </c>
      <c r="E62">
        <v>0</v>
      </c>
      <c r="F62">
        <v>0</v>
      </c>
      <c r="G62">
        <v>0</v>
      </c>
    </row>
    <row r="63" spans="1:7" ht="15" x14ac:dyDescent="0.25">
      <c r="A63" s="285" t="s">
        <v>111</v>
      </c>
      <c r="B63">
        <v>73.5</v>
      </c>
      <c r="C63">
        <v>36</v>
      </c>
      <c r="D63">
        <v>125.7</v>
      </c>
      <c r="E63">
        <v>129.9</v>
      </c>
      <c r="F63">
        <v>0</v>
      </c>
      <c r="G63">
        <v>0</v>
      </c>
    </row>
    <row r="64" spans="1:7" ht="15" x14ac:dyDescent="0.25">
      <c r="A64" s="285" t="s">
        <v>112</v>
      </c>
      <c r="B64">
        <v>7.9</v>
      </c>
      <c r="C64">
        <v>5.0999999999999996</v>
      </c>
      <c r="D64">
        <v>77.400000000000006</v>
      </c>
      <c r="E64">
        <v>32.6</v>
      </c>
      <c r="F64">
        <v>1.4</v>
      </c>
      <c r="G64">
        <v>0</v>
      </c>
    </row>
    <row r="65" spans="1:7" ht="15" x14ac:dyDescent="0.25">
      <c r="A65" s="285" t="s">
        <v>259</v>
      </c>
      <c r="B65">
        <v>9</v>
      </c>
      <c r="C65">
        <v>0</v>
      </c>
      <c r="D65">
        <v>0</v>
      </c>
      <c r="E65">
        <v>0</v>
      </c>
      <c r="F65">
        <v>0</v>
      </c>
      <c r="G65">
        <v>0</v>
      </c>
    </row>
    <row r="66" spans="1:7" ht="15" x14ac:dyDescent="0.25">
      <c r="A66" s="285" t="s">
        <v>113</v>
      </c>
      <c r="B66">
        <v>41</v>
      </c>
      <c r="C66">
        <v>11.5</v>
      </c>
      <c r="D66">
        <v>209.5</v>
      </c>
      <c r="E66">
        <v>255.4</v>
      </c>
      <c r="F66">
        <v>0</v>
      </c>
      <c r="G66">
        <v>0</v>
      </c>
    </row>
    <row r="67" spans="1:7" ht="15" x14ac:dyDescent="0.25">
      <c r="A67" s="285" t="s">
        <v>114</v>
      </c>
      <c r="B67">
        <v>8</v>
      </c>
      <c r="C67">
        <v>0</v>
      </c>
      <c r="D67">
        <v>11.3</v>
      </c>
      <c r="E67">
        <v>0</v>
      </c>
      <c r="F67">
        <v>0</v>
      </c>
      <c r="G67">
        <v>0</v>
      </c>
    </row>
    <row r="68" spans="1:7" ht="15" x14ac:dyDescent="0.25">
      <c r="A68" s="285" t="s">
        <v>115</v>
      </c>
      <c r="B68">
        <v>5</v>
      </c>
      <c r="C68">
        <v>0</v>
      </c>
      <c r="D68">
        <v>6.1</v>
      </c>
      <c r="E68">
        <v>11.1</v>
      </c>
      <c r="F68">
        <v>0</v>
      </c>
      <c r="G68">
        <v>0</v>
      </c>
    </row>
    <row r="69" spans="1:7" ht="15" x14ac:dyDescent="0.25">
      <c r="A69" s="285" t="s">
        <v>382</v>
      </c>
      <c r="B69">
        <v>0</v>
      </c>
      <c r="C69">
        <v>3</v>
      </c>
      <c r="D69">
        <v>0</v>
      </c>
      <c r="E69">
        <v>0</v>
      </c>
      <c r="F69">
        <v>0</v>
      </c>
      <c r="G69">
        <v>0</v>
      </c>
    </row>
    <row r="70" spans="1:7" ht="15" x14ac:dyDescent="0.25">
      <c r="A70" s="285" t="s">
        <v>116</v>
      </c>
      <c r="B70">
        <v>1.9</v>
      </c>
      <c r="C70">
        <v>4.0999999999999996</v>
      </c>
      <c r="D70">
        <v>3.8</v>
      </c>
      <c r="E70">
        <v>5.4</v>
      </c>
      <c r="F70">
        <v>0</v>
      </c>
      <c r="G70">
        <v>0</v>
      </c>
    </row>
    <row r="71" spans="1:7" ht="15" x14ac:dyDescent="0.25">
      <c r="A71" s="285" t="s">
        <v>117</v>
      </c>
      <c r="B71">
        <v>1697.8</v>
      </c>
      <c r="C71">
        <v>1108.8</v>
      </c>
      <c r="D71">
        <v>2397.9</v>
      </c>
      <c r="E71">
        <v>2127.3000000000002</v>
      </c>
      <c r="F71">
        <v>123</v>
      </c>
      <c r="G71">
        <v>0</v>
      </c>
    </row>
    <row r="72" spans="1:7" ht="15" x14ac:dyDescent="0.25">
      <c r="A72" s="285" t="s">
        <v>331</v>
      </c>
      <c r="B72">
        <v>0.5</v>
      </c>
      <c r="C72">
        <v>0.5</v>
      </c>
      <c r="D72">
        <v>0</v>
      </c>
      <c r="E72">
        <v>6</v>
      </c>
      <c r="F72">
        <v>0</v>
      </c>
      <c r="G72">
        <v>0</v>
      </c>
    </row>
    <row r="73" spans="1:7" ht="15" x14ac:dyDescent="0.25">
      <c r="A73" s="285" t="s">
        <v>118</v>
      </c>
      <c r="B73">
        <v>12.1</v>
      </c>
      <c r="C73">
        <v>17.899999999999999</v>
      </c>
      <c r="D73">
        <v>10</v>
      </c>
      <c r="E73">
        <v>17.2</v>
      </c>
      <c r="F73">
        <v>0</v>
      </c>
      <c r="G73">
        <v>0</v>
      </c>
    </row>
    <row r="74" spans="1:7" ht="15" x14ac:dyDescent="0.25">
      <c r="A74" s="285" t="s">
        <v>119</v>
      </c>
      <c r="B74">
        <v>9</v>
      </c>
      <c r="C74">
        <v>15</v>
      </c>
      <c r="D74">
        <v>125.8</v>
      </c>
      <c r="E74">
        <v>118.9</v>
      </c>
      <c r="F74">
        <v>0</v>
      </c>
      <c r="G74">
        <v>0</v>
      </c>
    </row>
    <row r="75" spans="1:7" ht="15" x14ac:dyDescent="0.25">
      <c r="A75" s="285" t="s">
        <v>120</v>
      </c>
      <c r="B75">
        <v>0</v>
      </c>
      <c r="C75">
        <v>0</v>
      </c>
      <c r="D75">
        <v>0</v>
      </c>
      <c r="E75" t="s">
        <v>84</v>
      </c>
      <c r="F75">
        <v>0</v>
      </c>
      <c r="G75">
        <v>0</v>
      </c>
    </row>
    <row r="76" spans="1:7" ht="15" x14ac:dyDescent="0.25">
      <c r="A76" s="285" t="s">
        <v>121</v>
      </c>
      <c r="B76">
        <v>0</v>
      </c>
      <c r="C76">
        <v>0</v>
      </c>
      <c r="D76">
        <v>5</v>
      </c>
      <c r="E76">
        <v>20</v>
      </c>
      <c r="F76">
        <v>0</v>
      </c>
      <c r="G76">
        <v>0</v>
      </c>
    </row>
    <row r="77" spans="1:7" ht="15" x14ac:dyDescent="0.25">
      <c r="A77" s="285" t="s">
        <v>62</v>
      </c>
      <c r="B77" t="s">
        <v>63</v>
      </c>
      <c r="C77" t="s">
        <v>64</v>
      </c>
      <c r="D77" t="s">
        <v>63</v>
      </c>
      <c r="E77" t="s">
        <v>63</v>
      </c>
      <c r="F77" t="s">
        <v>63</v>
      </c>
      <c r="G77" t="s">
        <v>65</v>
      </c>
    </row>
    <row r="78" spans="1:7" ht="15" x14ac:dyDescent="0.25">
      <c r="A78" s="285" t="s">
        <v>122</v>
      </c>
      <c r="B78">
        <v>6694.4</v>
      </c>
      <c r="C78">
        <v>3961.3</v>
      </c>
      <c r="D78">
        <v>49739.6</v>
      </c>
      <c r="E78">
        <v>27363.7</v>
      </c>
      <c r="F78">
        <v>2484.4</v>
      </c>
      <c r="G78">
        <v>0</v>
      </c>
    </row>
    <row r="79" spans="1:7" ht="15" x14ac:dyDescent="0.25">
      <c r="A79" s="285" t="s">
        <v>123</v>
      </c>
      <c r="B79">
        <v>3028.2</v>
      </c>
      <c r="C79">
        <v>1543.7</v>
      </c>
      <c r="D79">
        <v>0</v>
      </c>
      <c r="E79" t="s">
        <v>84</v>
      </c>
      <c r="F79">
        <v>1940.5</v>
      </c>
      <c r="G79">
        <v>0</v>
      </c>
    </row>
    <row r="80" spans="1:7" ht="15" x14ac:dyDescent="0.25">
      <c r="A80" s="285" t="s">
        <v>62</v>
      </c>
      <c r="B80" t="s">
        <v>63</v>
      </c>
      <c r="C80" t="s">
        <v>64</v>
      </c>
      <c r="D80" t="s">
        <v>63</v>
      </c>
      <c r="E80" t="s">
        <v>63</v>
      </c>
      <c r="F80" t="s">
        <v>63</v>
      </c>
      <c r="G80" t="s">
        <v>65</v>
      </c>
    </row>
    <row r="81" spans="1:7" ht="15" x14ac:dyDescent="0.25">
      <c r="A81" s="285" t="s">
        <v>124</v>
      </c>
      <c r="B81">
        <v>9722.6</v>
      </c>
      <c r="C81">
        <v>5505</v>
      </c>
      <c r="D81">
        <v>49739.6</v>
      </c>
      <c r="E81">
        <v>27363.7</v>
      </c>
      <c r="F81">
        <v>4424.8999999999996</v>
      </c>
      <c r="G81">
        <v>0</v>
      </c>
    </row>
    <row r="82" spans="1:7" ht="15" x14ac:dyDescent="0.25">
      <c r="A82" s="285" t="s">
        <v>125</v>
      </c>
      <c r="B82" t="s">
        <v>42</v>
      </c>
      <c r="C82" t="s">
        <v>42</v>
      </c>
      <c r="D82">
        <v>5.8</v>
      </c>
      <c r="E82">
        <v>2.1</v>
      </c>
      <c r="F82" t="s">
        <v>42</v>
      </c>
      <c r="G82" t="s">
        <v>42</v>
      </c>
    </row>
    <row r="83" spans="1:7" ht="15" x14ac:dyDescent="0.25">
      <c r="A83" s="285" t="s">
        <v>126</v>
      </c>
      <c r="B83">
        <v>0</v>
      </c>
      <c r="C83">
        <v>0</v>
      </c>
      <c r="D83" t="s">
        <v>42</v>
      </c>
      <c r="E83" t="s">
        <v>42</v>
      </c>
      <c r="F83">
        <v>0</v>
      </c>
      <c r="G83">
        <v>0</v>
      </c>
    </row>
    <row r="84" spans="1:7" ht="15" x14ac:dyDescent="0.25">
      <c r="A84" s="285" t="s">
        <v>62</v>
      </c>
      <c r="B84" t="s">
        <v>63</v>
      </c>
      <c r="C84" t="s">
        <v>64</v>
      </c>
      <c r="D84" t="s">
        <v>63</v>
      </c>
      <c r="E84" t="s">
        <v>63</v>
      </c>
      <c r="F84" t="s">
        <v>63</v>
      </c>
      <c r="G84" t="s">
        <v>65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A0B6-635C-4A36-B084-C402F33F226B}">
  <dimension ref="A1:G81"/>
  <sheetViews>
    <sheetView workbookViewId="0">
      <selection activeCell="N25" sqref="N25"/>
    </sheetView>
  </sheetViews>
  <sheetFormatPr defaultRowHeight="13.2" x14ac:dyDescent="0.25"/>
  <cols>
    <col min="1" max="1" width="27.6640625" customWidth="1"/>
    <col min="2" max="2" width="16" customWidth="1"/>
  </cols>
  <sheetData>
    <row r="1" spans="1:7" ht="15" x14ac:dyDescent="0.25">
      <c r="A1" s="282" t="s">
        <v>47</v>
      </c>
    </row>
    <row r="2" spans="1:7" ht="15" x14ac:dyDescent="0.25">
      <c r="A2" s="282" t="s">
        <v>48</v>
      </c>
    </row>
    <row r="3" spans="1:7" ht="15" x14ac:dyDescent="0.25">
      <c r="A3" s="282" t="s">
        <v>988</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319</v>
      </c>
      <c r="C12">
        <v>331.5</v>
      </c>
      <c r="D12">
        <v>2551.5</v>
      </c>
      <c r="E12">
        <v>1837.9</v>
      </c>
      <c r="F12">
        <v>0</v>
      </c>
      <c r="G12">
        <v>0</v>
      </c>
    </row>
    <row r="13" spans="1:7" ht="15" x14ac:dyDescent="0.25">
      <c r="A13" s="282" t="s">
        <v>68</v>
      </c>
      <c r="B13">
        <v>0</v>
      </c>
      <c r="C13">
        <v>0</v>
      </c>
      <c r="D13">
        <v>470.8</v>
      </c>
      <c r="E13">
        <v>372.2</v>
      </c>
      <c r="F13">
        <v>0</v>
      </c>
      <c r="G13">
        <v>0</v>
      </c>
    </row>
    <row r="14" spans="1:7" ht="15" x14ac:dyDescent="0.25">
      <c r="A14" s="282" t="s">
        <v>70</v>
      </c>
      <c r="B14">
        <v>214</v>
      </c>
      <c r="C14">
        <v>150</v>
      </c>
      <c r="D14">
        <v>155</v>
      </c>
      <c r="E14">
        <v>23.2</v>
      </c>
      <c r="F14">
        <v>0</v>
      </c>
      <c r="G14">
        <v>0</v>
      </c>
    </row>
    <row r="15" spans="1:7" ht="15" x14ac:dyDescent="0.25">
      <c r="A15" s="282" t="s">
        <v>71</v>
      </c>
      <c r="B15">
        <v>0</v>
      </c>
      <c r="C15">
        <v>0</v>
      </c>
      <c r="D15">
        <v>713.9</v>
      </c>
      <c r="E15">
        <v>345.2</v>
      </c>
      <c r="F15">
        <v>0</v>
      </c>
      <c r="G15">
        <v>0</v>
      </c>
    </row>
    <row r="16" spans="1:7" ht="15" x14ac:dyDescent="0.25">
      <c r="A16" s="282" t="s">
        <v>72</v>
      </c>
      <c r="B16">
        <v>0</v>
      </c>
      <c r="C16">
        <v>49.5</v>
      </c>
      <c r="D16">
        <v>169.5</v>
      </c>
      <c r="E16">
        <v>57.4</v>
      </c>
      <c r="F16">
        <v>0</v>
      </c>
      <c r="G16">
        <v>0</v>
      </c>
    </row>
    <row r="17" spans="1:7" ht="15" x14ac:dyDescent="0.25">
      <c r="A17" s="282" t="s">
        <v>73</v>
      </c>
      <c r="B17">
        <v>105</v>
      </c>
      <c r="C17">
        <v>132</v>
      </c>
      <c r="D17">
        <v>977.7</v>
      </c>
      <c r="E17">
        <v>972</v>
      </c>
      <c r="F17">
        <v>0</v>
      </c>
      <c r="G17">
        <v>0</v>
      </c>
    </row>
    <row r="18" spans="1:7" ht="15" x14ac:dyDescent="0.25">
      <c r="A18" s="282" t="s">
        <v>74</v>
      </c>
      <c r="B18">
        <v>0</v>
      </c>
      <c r="C18">
        <v>0</v>
      </c>
      <c r="D18">
        <v>64.7</v>
      </c>
      <c r="E18">
        <v>67.900000000000006</v>
      </c>
      <c r="F18">
        <v>0</v>
      </c>
      <c r="G18">
        <v>0</v>
      </c>
    </row>
    <row r="19" spans="1:7" ht="15" x14ac:dyDescent="0.25">
      <c r="A19" s="282" t="s">
        <v>66</v>
      </c>
    </row>
    <row r="20" spans="1:7" ht="15" x14ac:dyDescent="0.25">
      <c r="A20" s="282" t="s">
        <v>75</v>
      </c>
      <c r="B20">
        <v>174</v>
      </c>
      <c r="C20">
        <v>0</v>
      </c>
      <c r="D20">
        <v>535.70000000000005</v>
      </c>
      <c r="E20">
        <v>72.3</v>
      </c>
      <c r="F20">
        <v>0</v>
      </c>
      <c r="G20">
        <v>0</v>
      </c>
    </row>
    <row r="21" spans="1:7" ht="15" x14ac:dyDescent="0.25">
      <c r="A21" s="282" t="s">
        <v>504</v>
      </c>
      <c r="B21">
        <v>0</v>
      </c>
      <c r="C21">
        <v>0</v>
      </c>
      <c r="D21">
        <v>207.2</v>
      </c>
      <c r="E21">
        <v>0</v>
      </c>
      <c r="F21">
        <v>0</v>
      </c>
      <c r="G21">
        <v>0</v>
      </c>
    </row>
    <row r="22" spans="1:7" ht="15" x14ac:dyDescent="0.25">
      <c r="A22" s="282" t="s">
        <v>77</v>
      </c>
      <c r="B22">
        <v>174</v>
      </c>
      <c r="C22">
        <v>0</v>
      </c>
      <c r="D22">
        <v>328.5</v>
      </c>
      <c r="E22">
        <v>72.3</v>
      </c>
      <c r="F22">
        <v>0</v>
      </c>
      <c r="G22">
        <v>0</v>
      </c>
    </row>
    <row r="23" spans="1:7" ht="15" x14ac:dyDescent="0.25">
      <c r="A23" s="282" t="s">
        <v>66</v>
      </c>
    </row>
    <row r="24" spans="1:7" ht="15" x14ac:dyDescent="0.25">
      <c r="A24" s="282" t="s">
        <v>78</v>
      </c>
      <c r="B24">
        <v>413.1</v>
      </c>
      <c r="C24">
        <v>609.70000000000005</v>
      </c>
      <c r="D24">
        <v>527.70000000000005</v>
      </c>
      <c r="E24">
        <v>545</v>
      </c>
      <c r="F24">
        <v>1.2</v>
      </c>
      <c r="G24">
        <v>0</v>
      </c>
    </row>
    <row r="25" spans="1:7" ht="15" x14ac:dyDescent="0.25">
      <c r="A25" s="282" t="s">
        <v>66</v>
      </c>
    </row>
    <row r="26" spans="1:7" ht="15" x14ac:dyDescent="0.25">
      <c r="A26" s="282" t="s">
        <v>79</v>
      </c>
      <c r="B26">
        <v>234.4</v>
      </c>
      <c r="C26">
        <v>294.2</v>
      </c>
      <c r="D26">
        <v>466.9</v>
      </c>
      <c r="E26">
        <v>331.5</v>
      </c>
      <c r="F26">
        <v>0</v>
      </c>
      <c r="G26">
        <v>0</v>
      </c>
    </row>
    <row r="27" spans="1:7" ht="15" x14ac:dyDescent="0.25">
      <c r="A27" s="282" t="s">
        <v>66</v>
      </c>
    </row>
    <row r="28" spans="1:7" ht="15" x14ac:dyDescent="0.25">
      <c r="A28" s="282" t="s">
        <v>80</v>
      </c>
      <c r="B28">
        <v>3741.9</v>
      </c>
      <c r="C28">
        <v>5221.7</v>
      </c>
      <c r="D28">
        <v>12740.9</v>
      </c>
      <c r="E28">
        <v>12321.4</v>
      </c>
      <c r="F28">
        <v>0</v>
      </c>
      <c r="G28">
        <v>0</v>
      </c>
    </row>
    <row r="29" spans="1:7" ht="15" x14ac:dyDescent="0.25">
      <c r="A29" s="282" t="s">
        <v>66</v>
      </c>
    </row>
    <row r="30" spans="1:7" ht="15" x14ac:dyDescent="0.25">
      <c r="A30" s="282" t="s">
        <v>81</v>
      </c>
      <c r="B30">
        <v>957.2</v>
      </c>
      <c r="C30">
        <v>833.1</v>
      </c>
      <c r="D30">
        <v>1995.6</v>
      </c>
      <c r="E30">
        <v>1250.5999999999999</v>
      </c>
      <c r="F30">
        <v>0</v>
      </c>
      <c r="G30">
        <v>0</v>
      </c>
    </row>
    <row r="31" spans="1:7" ht="15" x14ac:dyDescent="0.25">
      <c r="A31" s="282" t="s">
        <v>82</v>
      </c>
      <c r="B31">
        <v>0</v>
      </c>
      <c r="C31">
        <v>0</v>
      </c>
      <c r="D31">
        <v>0</v>
      </c>
      <c r="E31">
        <v>0.2</v>
      </c>
      <c r="F31">
        <v>0</v>
      </c>
      <c r="G31">
        <v>0</v>
      </c>
    </row>
    <row r="32" spans="1:7" ht="15" x14ac:dyDescent="0.25">
      <c r="A32" s="282" t="s">
        <v>83</v>
      </c>
      <c r="B32">
        <v>145.5</v>
      </c>
      <c r="C32">
        <v>65.8</v>
      </c>
      <c r="D32">
        <v>243.4</v>
      </c>
      <c r="E32">
        <v>297</v>
      </c>
      <c r="F32">
        <v>0</v>
      </c>
      <c r="G32">
        <v>0</v>
      </c>
    </row>
    <row r="33" spans="1:7" ht="15" x14ac:dyDescent="0.25">
      <c r="A33" s="282" t="s">
        <v>85</v>
      </c>
      <c r="B33">
        <v>0</v>
      </c>
      <c r="C33">
        <v>1.8</v>
      </c>
      <c r="D33">
        <v>0</v>
      </c>
      <c r="E33">
        <v>2.5</v>
      </c>
      <c r="F33">
        <v>0</v>
      </c>
      <c r="G33">
        <v>0</v>
      </c>
    </row>
    <row r="34" spans="1:7" ht="15" x14ac:dyDescent="0.25">
      <c r="A34" s="282" t="s">
        <v>86</v>
      </c>
      <c r="B34">
        <v>3.5</v>
      </c>
      <c r="C34">
        <v>3.1</v>
      </c>
      <c r="D34">
        <v>5.4</v>
      </c>
      <c r="E34">
        <v>0.3</v>
      </c>
      <c r="F34">
        <v>0</v>
      </c>
      <c r="G34">
        <v>0</v>
      </c>
    </row>
    <row r="35" spans="1:7" ht="15" x14ac:dyDescent="0.25">
      <c r="A35" s="282" t="s">
        <v>87</v>
      </c>
      <c r="B35">
        <v>0</v>
      </c>
      <c r="C35">
        <v>0</v>
      </c>
      <c r="D35">
        <v>0</v>
      </c>
      <c r="E35">
        <v>0.9</v>
      </c>
      <c r="F35">
        <v>0</v>
      </c>
      <c r="G35">
        <v>0</v>
      </c>
    </row>
    <row r="36" spans="1:7" ht="15" x14ac:dyDescent="0.25">
      <c r="A36" s="282" t="s">
        <v>88</v>
      </c>
      <c r="B36">
        <v>185.5</v>
      </c>
      <c r="C36">
        <v>209.1</v>
      </c>
      <c r="D36">
        <v>509.3</v>
      </c>
      <c r="E36">
        <v>357</v>
      </c>
      <c r="F36">
        <v>0</v>
      </c>
      <c r="G36">
        <v>0</v>
      </c>
    </row>
    <row r="37" spans="1:7" ht="15" x14ac:dyDescent="0.25">
      <c r="A37" s="282" t="s">
        <v>89</v>
      </c>
      <c r="B37">
        <v>45</v>
      </c>
      <c r="C37">
        <v>0</v>
      </c>
      <c r="D37">
        <v>95.9</v>
      </c>
      <c r="E37">
        <v>0</v>
      </c>
      <c r="F37">
        <v>0</v>
      </c>
      <c r="G37">
        <v>0</v>
      </c>
    </row>
    <row r="38" spans="1:7" ht="15" x14ac:dyDescent="0.25">
      <c r="A38" s="282" t="s">
        <v>90</v>
      </c>
      <c r="B38">
        <v>30</v>
      </c>
      <c r="C38">
        <v>0</v>
      </c>
      <c r="D38">
        <v>34</v>
      </c>
      <c r="E38">
        <v>0</v>
      </c>
      <c r="F38">
        <v>0</v>
      </c>
      <c r="G38">
        <v>0</v>
      </c>
    </row>
    <row r="39" spans="1:7" ht="15" x14ac:dyDescent="0.25">
      <c r="A39" s="282" t="s">
        <v>91</v>
      </c>
      <c r="B39">
        <v>29.8</v>
      </c>
      <c r="C39">
        <v>13.9</v>
      </c>
      <c r="D39">
        <v>173</v>
      </c>
      <c r="E39">
        <v>170.5</v>
      </c>
      <c r="F39">
        <v>0</v>
      </c>
      <c r="G39">
        <v>0</v>
      </c>
    </row>
    <row r="40" spans="1:7" ht="15" x14ac:dyDescent="0.25">
      <c r="A40" s="282" t="s">
        <v>92</v>
      </c>
      <c r="B40">
        <v>18</v>
      </c>
      <c r="C40">
        <v>0</v>
      </c>
      <c r="D40">
        <v>19.600000000000001</v>
      </c>
      <c r="E40">
        <v>0</v>
      </c>
      <c r="F40">
        <v>0</v>
      </c>
      <c r="G40">
        <v>0</v>
      </c>
    </row>
    <row r="41" spans="1:7" ht="15" x14ac:dyDescent="0.25">
      <c r="A41" s="282" t="s">
        <v>93</v>
      </c>
      <c r="B41">
        <v>66.2</v>
      </c>
      <c r="C41">
        <v>78.900000000000006</v>
      </c>
      <c r="D41">
        <v>121.4</v>
      </c>
      <c r="E41">
        <v>60.2</v>
      </c>
      <c r="F41">
        <v>0</v>
      </c>
      <c r="G41">
        <v>0</v>
      </c>
    </row>
    <row r="42" spans="1:7" ht="15" x14ac:dyDescent="0.25">
      <c r="A42" s="282" t="s">
        <v>94</v>
      </c>
      <c r="B42">
        <v>46.3</v>
      </c>
      <c r="C42">
        <v>43.9</v>
      </c>
      <c r="D42">
        <v>24.4</v>
      </c>
      <c r="E42">
        <v>1.1000000000000001</v>
      </c>
      <c r="F42">
        <v>0</v>
      </c>
      <c r="G42">
        <v>0</v>
      </c>
    </row>
    <row r="43" spans="1:7" ht="15" x14ac:dyDescent="0.25">
      <c r="A43" s="282" t="s">
        <v>95</v>
      </c>
      <c r="B43">
        <v>66</v>
      </c>
      <c r="C43">
        <v>132</v>
      </c>
      <c r="D43">
        <v>0</v>
      </c>
      <c r="E43">
        <v>0</v>
      </c>
      <c r="F43">
        <v>0</v>
      </c>
      <c r="G43">
        <v>0</v>
      </c>
    </row>
    <row r="44" spans="1:7" ht="15" x14ac:dyDescent="0.25">
      <c r="A44" s="282" t="s">
        <v>96</v>
      </c>
      <c r="B44">
        <v>22.3</v>
      </c>
      <c r="C44">
        <v>22.9</v>
      </c>
      <c r="D44">
        <v>19.3</v>
      </c>
      <c r="E44">
        <v>8.3000000000000007</v>
      </c>
      <c r="F44">
        <v>0</v>
      </c>
      <c r="G44">
        <v>0</v>
      </c>
    </row>
    <row r="45" spans="1:7" ht="15" x14ac:dyDescent="0.25">
      <c r="A45" s="282" t="s">
        <v>97</v>
      </c>
      <c r="B45">
        <v>0.4</v>
      </c>
      <c r="C45">
        <v>0.4</v>
      </c>
      <c r="D45">
        <v>0</v>
      </c>
      <c r="E45">
        <v>0</v>
      </c>
      <c r="F45">
        <v>0</v>
      </c>
      <c r="G45">
        <v>0</v>
      </c>
    </row>
    <row r="46" spans="1:7" ht="15" x14ac:dyDescent="0.25">
      <c r="A46" s="282" t="s">
        <v>98</v>
      </c>
      <c r="B46">
        <v>0</v>
      </c>
      <c r="C46">
        <v>50</v>
      </c>
      <c r="D46">
        <v>31.1</v>
      </c>
      <c r="E46">
        <v>79</v>
      </c>
      <c r="F46">
        <v>0</v>
      </c>
      <c r="G46">
        <v>0</v>
      </c>
    </row>
    <row r="47" spans="1:7" ht="15" x14ac:dyDescent="0.25">
      <c r="A47" s="282" t="s">
        <v>169</v>
      </c>
      <c r="B47">
        <v>0</v>
      </c>
      <c r="C47">
        <v>0.5</v>
      </c>
      <c r="D47">
        <v>0</v>
      </c>
      <c r="E47">
        <v>0</v>
      </c>
      <c r="F47">
        <v>0</v>
      </c>
      <c r="G47">
        <v>0</v>
      </c>
    </row>
    <row r="48" spans="1:7" ht="15" x14ac:dyDescent="0.25">
      <c r="A48" s="282" t="s">
        <v>99</v>
      </c>
      <c r="B48">
        <v>3.4</v>
      </c>
      <c r="C48">
        <v>9</v>
      </c>
      <c r="D48">
        <v>2.2000000000000002</v>
      </c>
      <c r="E48">
        <v>1.2</v>
      </c>
      <c r="F48">
        <v>0</v>
      </c>
      <c r="G48">
        <v>0</v>
      </c>
    </row>
    <row r="49" spans="1:7" ht="15" x14ac:dyDescent="0.25">
      <c r="A49" s="282" t="s">
        <v>100</v>
      </c>
      <c r="B49">
        <v>126.2</v>
      </c>
      <c r="C49">
        <v>118.4</v>
      </c>
      <c r="D49">
        <v>172.8</v>
      </c>
      <c r="E49">
        <v>41.3</v>
      </c>
      <c r="F49">
        <v>0</v>
      </c>
      <c r="G49">
        <v>0</v>
      </c>
    </row>
    <row r="50" spans="1:7" ht="15" x14ac:dyDescent="0.25">
      <c r="A50" s="282" t="s">
        <v>101</v>
      </c>
      <c r="B50">
        <v>169.1</v>
      </c>
      <c r="C50">
        <v>83.4</v>
      </c>
      <c r="D50">
        <v>543.79999999999995</v>
      </c>
      <c r="E50">
        <v>231.3</v>
      </c>
      <c r="F50">
        <v>0</v>
      </c>
      <c r="G50">
        <v>0</v>
      </c>
    </row>
    <row r="51" spans="1:7" ht="15" x14ac:dyDescent="0.25">
      <c r="A51" s="282" t="s">
        <v>66</v>
      </c>
    </row>
    <row r="52" spans="1:7" ht="15" x14ac:dyDescent="0.25">
      <c r="A52" s="282" t="s">
        <v>102</v>
      </c>
      <c r="B52">
        <v>687.1</v>
      </c>
      <c r="C52">
        <v>172.7</v>
      </c>
      <c r="D52">
        <v>1202</v>
      </c>
      <c r="E52">
        <v>165.3</v>
      </c>
      <c r="F52">
        <v>0</v>
      </c>
      <c r="G52">
        <v>0</v>
      </c>
    </row>
    <row r="53" spans="1:7" ht="15" x14ac:dyDescent="0.25">
      <c r="A53" s="282" t="s">
        <v>103</v>
      </c>
      <c r="B53">
        <v>0</v>
      </c>
      <c r="C53">
        <v>0</v>
      </c>
      <c r="D53">
        <v>86.5</v>
      </c>
      <c r="E53">
        <v>0</v>
      </c>
      <c r="F53">
        <v>0</v>
      </c>
      <c r="G53">
        <v>0</v>
      </c>
    </row>
    <row r="54" spans="1:7" ht="15" x14ac:dyDescent="0.25">
      <c r="A54" s="282" t="s">
        <v>104</v>
      </c>
      <c r="B54">
        <v>529.9</v>
      </c>
      <c r="C54">
        <v>172.7</v>
      </c>
      <c r="D54">
        <v>906.7</v>
      </c>
      <c r="E54">
        <v>95.3</v>
      </c>
      <c r="F54">
        <v>0</v>
      </c>
      <c r="G54">
        <v>0</v>
      </c>
    </row>
    <row r="55" spans="1:7" ht="15" x14ac:dyDescent="0.25">
      <c r="A55" s="282" t="s">
        <v>989</v>
      </c>
      <c r="B55">
        <v>27</v>
      </c>
      <c r="C55">
        <v>0</v>
      </c>
      <c r="D55">
        <v>0</v>
      </c>
      <c r="E55">
        <v>0</v>
      </c>
      <c r="F55">
        <v>0</v>
      </c>
      <c r="G55">
        <v>0</v>
      </c>
    </row>
    <row r="56" spans="1:7" ht="15" x14ac:dyDescent="0.25">
      <c r="A56" s="282" t="s">
        <v>105</v>
      </c>
      <c r="B56">
        <v>9</v>
      </c>
      <c r="C56">
        <v>0</v>
      </c>
      <c r="D56">
        <v>0</v>
      </c>
      <c r="E56">
        <v>6.6</v>
      </c>
      <c r="F56">
        <v>0</v>
      </c>
      <c r="G56">
        <v>0</v>
      </c>
    </row>
    <row r="57" spans="1:7" ht="15" x14ac:dyDescent="0.25">
      <c r="A57" s="282" t="s">
        <v>258</v>
      </c>
      <c r="B57">
        <v>64</v>
      </c>
      <c r="C57">
        <v>0</v>
      </c>
      <c r="D57">
        <v>0</v>
      </c>
      <c r="E57">
        <v>0</v>
      </c>
      <c r="F57">
        <v>0</v>
      </c>
      <c r="G57">
        <v>0</v>
      </c>
    </row>
    <row r="58" spans="1:7" ht="15" x14ac:dyDescent="0.25">
      <c r="A58" s="282" t="s">
        <v>318</v>
      </c>
      <c r="B58">
        <v>0</v>
      </c>
      <c r="C58">
        <v>0</v>
      </c>
      <c r="D58">
        <v>56.1</v>
      </c>
      <c r="E58">
        <v>0</v>
      </c>
      <c r="F58">
        <v>0</v>
      </c>
      <c r="G58">
        <v>0</v>
      </c>
    </row>
    <row r="59" spans="1:7" ht="15" x14ac:dyDescent="0.25">
      <c r="A59" s="282" t="s">
        <v>106</v>
      </c>
      <c r="B59">
        <v>0.2</v>
      </c>
      <c r="C59">
        <v>0</v>
      </c>
      <c r="D59">
        <v>0</v>
      </c>
      <c r="E59">
        <v>0</v>
      </c>
      <c r="F59">
        <v>0</v>
      </c>
      <c r="G59">
        <v>0</v>
      </c>
    </row>
    <row r="60" spans="1:7" ht="15" x14ac:dyDescent="0.25">
      <c r="A60" s="282" t="s">
        <v>107</v>
      </c>
      <c r="B60">
        <v>57</v>
      </c>
      <c r="C60">
        <v>0</v>
      </c>
      <c r="D60">
        <v>152.6</v>
      </c>
      <c r="E60">
        <v>63.5</v>
      </c>
      <c r="F60">
        <v>0</v>
      </c>
      <c r="G60">
        <v>0</v>
      </c>
    </row>
    <row r="61" spans="1:7" ht="15" x14ac:dyDescent="0.25">
      <c r="A61" s="282" t="s">
        <v>66</v>
      </c>
    </row>
    <row r="62" spans="1:7" ht="15" x14ac:dyDescent="0.25">
      <c r="A62" s="282" t="s">
        <v>108</v>
      </c>
      <c r="B62">
        <v>1729.9</v>
      </c>
      <c r="C62">
        <v>1674.5</v>
      </c>
      <c r="D62">
        <v>1682.5</v>
      </c>
      <c r="E62">
        <v>1685.7</v>
      </c>
      <c r="F62">
        <v>0</v>
      </c>
      <c r="G62">
        <v>0</v>
      </c>
    </row>
    <row r="63" spans="1:7" ht="15" x14ac:dyDescent="0.25">
      <c r="A63" s="282" t="s">
        <v>109</v>
      </c>
      <c r="B63">
        <v>4.5</v>
      </c>
      <c r="C63">
        <v>4</v>
      </c>
      <c r="D63">
        <v>6.4</v>
      </c>
      <c r="E63">
        <v>7.1</v>
      </c>
      <c r="F63">
        <v>0</v>
      </c>
      <c r="G63">
        <v>0</v>
      </c>
    </row>
    <row r="64" spans="1:7" ht="15" x14ac:dyDescent="0.25">
      <c r="A64" s="282" t="s">
        <v>111</v>
      </c>
      <c r="B64">
        <v>74.2</v>
      </c>
      <c r="C64">
        <v>24</v>
      </c>
      <c r="D64">
        <v>63.6</v>
      </c>
      <c r="E64">
        <v>48.9</v>
      </c>
      <c r="F64">
        <v>0</v>
      </c>
      <c r="G64">
        <v>0</v>
      </c>
    </row>
    <row r="65" spans="1:7" ht="15" x14ac:dyDescent="0.25">
      <c r="A65" s="282" t="s">
        <v>112</v>
      </c>
      <c r="B65">
        <v>10.8</v>
      </c>
      <c r="C65">
        <v>2.2999999999999998</v>
      </c>
      <c r="D65">
        <v>43.4</v>
      </c>
      <c r="E65">
        <v>69.900000000000006</v>
      </c>
      <c r="F65">
        <v>0</v>
      </c>
      <c r="G65">
        <v>0</v>
      </c>
    </row>
    <row r="66" spans="1:7" ht="15" x14ac:dyDescent="0.25">
      <c r="A66" s="282" t="s">
        <v>113</v>
      </c>
      <c r="B66">
        <v>69</v>
      </c>
      <c r="C66">
        <v>42</v>
      </c>
      <c r="D66">
        <v>104.4</v>
      </c>
      <c r="E66">
        <v>80.5</v>
      </c>
      <c r="F66">
        <v>0</v>
      </c>
      <c r="G66">
        <v>0</v>
      </c>
    </row>
    <row r="67" spans="1:7" ht="15" x14ac:dyDescent="0.25">
      <c r="A67" s="282" t="s">
        <v>114</v>
      </c>
      <c r="B67">
        <v>0</v>
      </c>
      <c r="C67">
        <v>14.4</v>
      </c>
      <c r="D67">
        <v>0</v>
      </c>
      <c r="E67">
        <v>0</v>
      </c>
      <c r="F67">
        <v>0</v>
      </c>
      <c r="G67">
        <v>0</v>
      </c>
    </row>
    <row r="68" spans="1:7" ht="15" x14ac:dyDescent="0.25">
      <c r="A68" s="282" t="s">
        <v>115</v>
      </c>
      <c r="B68">
        <v>0</v>
      </c>
      <c r="C68">
        <v>0</v>
      </c>
      <c r="D68">
        <v>5.5</v>
      </c>
      <c r="E68">
        <v>5.5</v>
      </c>
      <c r="F68">
        <v>0</v>
      </c>
      <c r="G68">
        <v>0</v>
      </c>
    </row>
    <row r="69" spans="1:7" ht="15" x14ac:dyDescent="0.25">
      <c r="A69" s="282" t="s">
        <v>117</v>
      </c>
      <c r="B69">
        <v>1536.1</v>
      </c>
      <c r="C69">
        <v>1551.7</v>
      </c>
      <c r="D69">
        <v>1362.1</v>
      </c>
      <c r="E69">
        <v>1451</v>
      </c>
      <c r="F69">
        <v>0</v>
      </c>
      <c r="G69">
        <v>0</v>
      </c>
    </row>
    <row r="70" spans="1:7" ht="15" x14ac:dyDescent="0.25">
      <c r="A70" s="282" t="s">
        <v>118</v>
      </c>
      <c r="B70">
        <v>18.8</v>
      </c>
      <c r="C70">
        <v>17.100000000000001</v>
      </c>
      <c r="D70">
        <v>25.9</v>
      </c>
      <c r="E70">
        <v>11</v>
      </c>
      <c r="F70">
        <v>0</v>
      </c>
      <c r="G70">
        <v>0</v>
      </c>
    </row>
    <row r="71" spans="1:7" ht="15" x14ac:dyDescent="0.25">
      <c r="A71" s="282" t="s">
        <v>119</v>
      </c>
      <c r="B71">
        <v>0</v>
      </c>
      <c r="C71">
        <v>0</v>
      </c>
      <c r="D71">
        <v>51.7</v>
      </c>
      <c r="E71">
        <v>0</v>
      </c>
      <c r="F71">
        <v>0</v>
      </c>
      <c r="G71">
        <v>0</v>
      </c>
    </row>
    <row r="72" spans="1:7" ht="15" x14ac:dyDescent="0.25">
      <c r="A72" s="282" t="s">
        <v>120</v>
      </c>
      <c r="B72">
        <v>0</v>
      </c>
      <c r="C72">
        <v>0</v>
      </c>
      <c r="D72">
        <v>0</v>
      </c>
      <c r="E72" t="s">
        <v>84</v>
      </c>
      <c r="F72">
        <v>0</v>
      </c>
      <c r="G72">
        <v>0</v>
      </c>
    </row>
    <row r="73" spans="1:7" ht="15" x14ac:dyDescent="0.25">
      <c r="A73" s="282" t="s">
        <v>121</v>
      </c>
      <c r="B73">
        <v>16.5</v>
      </c>
      <c r="C73">
        <v>19</v>
      </c>
      <c r="D73">
        <v>19.600000000000001</v>
      </c>
      <c r="E73">
        <v>11.8</v>
      </c>
      <c r="F73">
        <v>0</v>
      </c>
      <c r="G73">
        <v>0</v>
      </c>
    </row>
    <row r="74" spans="1:7" ht="15" x14ac:dyDescent="0.25">
      <c r="A74" s="282" t="s">
        <v>62</v>
      </c>
      <c r="B74" t="s">
        <v>63</v>
      </c>
      <c r="C74" t="s">
        <v>64</v>
      </c>
      <c r="D74" t="s">
        <v>63</v>
      </c>
      <c r="E74" t="s">
        <v>63</v>
      </c>
      <c r="F74" t="s">
        <v>63</v>
      </c>
      <c r="G74" t="s">
        <v>65</v>
      </c>
    </row>
    <row r="75" spans="1:7" ht="15" x14ac:dyDescent="0.25">
      <c r="A75" s="282" t="s">
        <v>122</v>
      </c>
      <c r="B75">
        <v>8256.6</v>
      </c>
      <c r="C75">
        <v>9137.4</v>
      </c>
      <c r="D75">
        <v>21702.799999999999</v>
      </c>
      <c r="E75">
        <v>18209.7</v>
      </c>
      <c r="F75">
        <v>1.2</v>
      </c>
      <c r="G75">
        <v>0</v>
      </c>
    </row>
    <row r="76" spans="1:7" ht="15" x14ac:dyDescent="0.25">
      <c r="A76" s="282" t="s">
        <v>123</v>
      </c>
      <c r="B76">
        <v>6226.1</v>
      </c>
      <c r="C76">
        <v>4939.6000000000004</v>
      </c>
      <c r="D76">
        <v>0</v>
      </c>
      <c r="E76">
        <v>0</v>
      </c>
      <c r="F76">
        <v>18</v>
      </c>
      <c r="G76">
        <v>0</v>
      </c>
    </row>
    <row r="77" spans="1:7" ht="15" x14ac:dyDescent="0.25">
      <c r="A77" s="282" t="s">
        <v>62</v>
      </c>
      <c r="B77" t="s">
        <v>63</v>
      </c>
      <c r="C77" t="s">
        <v>64</v>
      </c>
      <c r="D77" t="s">
        <v>63</v>
      </c>
      <c r="E77" t="s">
        <v>63</v>
      </c>
      <c r="F77" t="s">
        <v>63</v>
      </c>
      <c r="G77" t="s">
        <v>65</v>
      </c>
    </row>
    <row r="78" spans="1:7" ht="15" x14ac:dyDescent="0.25">
      <c r="A78" s="282" t="s">
        <v>124</v>
      </c>
      <c r="B78">
        <v>14482.6</v>
      </c>
      <c r="C78">
        <v>14077</v>
      </c>
      <c r="D78">
        <v>21702.799999999999</v>
      </c>
      <c r="E78">
        <v>18209.7</v>
      </c>
      <c r="F78">
        <v>19.2</v>
      </c>
      <c r="G78">
        <v>0</v>
      </c>
    </row>
    <row r="79" spans="1:7" ht="15" x14ac:dyDescent="0.25">
      <c r="A79" s="282" t="s">
        <v>125</v>
      </c>
      <c r="B79" t="s">
        <v>42</v>
      </c>
      <c r="C79" t="s">
        <v>42</v>
      </c>
      <c r="D79">
        <v>2.5</v>
      </c>
      <c r="E79">
        <v>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0C70-C551-4518-A71B-7F9827F87CDA}">
  <dimension ref="A1:G84"/>
  <sheetViews>
    <sheetView topLeftCell="A7" workbookViewId="0">
      <selection activeCell="B7" sqref="B7"/>
    </sheetView>
  </sheetViews>
  <sheetFormatPr defaultRowHeight="13.2" x14ac:dyDescent="0.25"/>
  <cols>
    <col min="1" max="1" width="23.109375" customWidth="1"/>
    <col min="2" max="2" width="12.88671875" customWidth="1"/>
    <col min="3" max="3" width="9.33203125" customWidth="1"/>
  </cols>
  <sheetData>
    <row r="1" spans="1:7" ht="15" x14ac:dyDescent="0.25">
      <c r="A1" s="285" t="s">
        <v>47</v>
      </c>
    </row>
    <row r="2" spans="1:7" ht="15" x14ac:dyDescent="0.25">
      <c r="A2" s="285" t="s">
        <v>48</v>
      </c>
    </row>
    <row r="3" spans="1:7" ht="15" x14ac:dyDescent="0.25">
      <c r="A3" s="285" t="s">
        <v>412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60</v>
      </c>
      <c r="C12" t="s">
        <v>84</v>
      </c>
      <c r="D12">
        <v>3548.8</v>
      </c>
      <c r="E12">
        <v>3595</v>
      </c>
      <c r="F12">
        <v>383</v>
      </c>
      <c r="G12">
        <v>0</v>
      </c>
    </row>
    <row r="13" spans="1:7" ht="15" x14ac:dyDescent="0.25">
      <c r="A13" s="285" t="s">
        <v>254</v>
      </c>
      <c r="B13">
        <v>0</v>
      </c>
      <c r="C13">
        <v>0</v>
      </c>
      <c r="D13">
        <v>121.5</v>
      </c>
      <c r="E13">
        <v>38.6</v>
      </c>
      <c r="F13">
        <v>0</v>
      </c>
      <c r="G13">
        <v>0</v>
      </c>
    </row>
    <row r="14" spans="1:7" ht="15" x14ac:dyDescent="0.25">
      <c r="A14" s="285" t="s">
        <v>68</v>
      </c>
      <c r="B14">
        <v>0</v>
      </c>
      <c r="C14">
        <v>0</v>
      </c>
      <c r="D14">
        <v>695.8</v>
      </c>
      <c r="E14">
        <v>785.9</v>
      </c>
      <c r="F14">
        <v>0</v>
      </c>
      <c r="G14">
        <v>0</v>
      </c>
    </row>
    <row r="15" spans="1:7" ht="15" x14ac:dyDescent="0.25">
      <c r="A15" s="285" t="s">
        <v>69</v>
      </c>
      <c r="B15">
        <v>17.5</v>
      </c>
      <c r="C15">
        <v>0</v>
      </c>
      <c r="D15">
        <v>53.8</v>
      </c>
      <c r="E15">
        <v>0</v>
      </c>
      <c r="F15">
        <v>0</v>
      </c>
      <c r="G15">
        <v>0</v>
      </c>
    </row>
    <row r="16" spans="1:7" ht="15" x14ac:dyDescent="0.25">
      <c r="A16" s="285" t="s">
        <v>255</v>
      </c>
      <c r="B16">
        <v>12.5</v>
      </c>
      <c r="C16">
        <v>0</v>
      </c>
      <c r="D16">
        <v>0</v>
      </c>
      <c r="E16">
        <v>0</v>
      </c>
      <c r="F16">
        <v>0</v>
      </c>
      <c r="G16">
        <v>0</v>
      </c>
    </row>
    <row r="17" spans="1:7" ht="15" x14ac:dyDescent="0.25">
      <c r="A17" s="285" t="s">
        <v>70</v>
      </c>
      <c r="B17">
        <v>30</v>
      </c>
      <c r="C17" t="s">
        <v>84</v>
      </c>
      <c r="D17">
        <v>176.9</v>
      </c>
      <c r="E17">
        <v>194</v>
      </c>
      <c r="F17">
        <v>0</v>
      </c>
      <c r="G17">
        <v>0</v>
      </c>
    </row>
    <row r="18" spans="1:7" ht="15" x14ac:dyDescent="0.25">
      <c r="A18" s="285" t="s">
        <v>71</v>
      </c>
      <c r="B18">
        <v>0</v>
      </c>
      <c r="C18">
        <v>0</v>
      </c>
      <c r="D18">
        <v>1095.5999999999999</v>
      </c>
      <c r="E18">
        <v>848.1</v>
      </c>
      <c r="F18">
        <v>323</v>
      </c>
      <c r="G18">
        <v>0</v>
      </c>
    </row>
    <row r="19" spans="1:7" ht="15" x14ac:dyDescent="0.25">
      <c r="A19" s="285" t="s">
        <v>72</v>
      </c>
      <c r="B19">
        <v>0</v>
      </c>
      <c r="C19">
        <v>0</v>
      </c>
      <c r="D19">
        <v>366.3</v>
      </c>
      <c r="E19">
        <v>355.1</v>
      </c>
      <c r="F19">
        <v>0</v>
      </c>
      <c r="G19">
        <v>0</v>
      </c>
    </row>
    <row r="20" spans="1:7" ht="15" x14ac:dyDescent="0.25">
      <c r="A20" s="285" t="s">
        <v>256</v>
      </c>
      <c r="B20">
        <v>0</v>
      </c>
      <c r="C20">
        <v>0</v>
      </c>
      <c r="D20">
        <v>25</v>
      </c>
      <c r="E20">
        <v>0</v>
      </c>
      <c r="F20">
        <v>0</v>
      </c>
      <c r="G20">
        <v>0</v>
      </c>
    </row>
    <row r="21" spans="1:7" ht="15" x14ac:dyDescent="0.25">
      <c r="A21" s="285" t="s">
        <v>73</v>
      </c>
      <c r="B21">
        <v>0</v>
      </c>
      <c r="C21">
        <v>0</v>
      </c>
      <c r="D21">
        <v>910.1</v>
      </c>
      <c r="E21">
        <v>1199.9000000000001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518.6</v>
      </c>
      <c r="C27">
        <v>476.8</v>
      </c>
      <c r="D27">
        <v>931.4</v>
      </c>
      <c r="E27">
        <v>982.8</v>
      </c>
      <c r="F27">
        <v>31</v>
      </c>
      <c r="G27">
        <v>0</v>
      </c>
    </row>
    <row r="28" spans="1:7" ht="15" x14ac:dyDescent="0.25">
      <c r="A28" s="285" t="s">
        <v>66</v>
      </c>
    </row>
    <row r="29" spans="1:7" ht="15" x14ac:dyDescent="0.25">
      <c r="A29" s="285" t="s">
        <v>79</v>
      </c>
      <c r="B29">
        <v>534.6</v>
      </c>
      <c r="C29">
        <v>256.3</v>
      </c>
      <c r="D29">
        <v>788</v>
      </c>
      <c r="E29">
        <v>1234.2</v>
      </c>
      <c r="F29">
        <v>0</v>
      </c>
      <c r="G29">
        <v>0</v>
      </c>
    </row>
    <row r="30" spans="1:7" ht="15" x14ac:dyDescent="0.25">
      <c r="A30" s="285" t="s">
        <v>66</v>
      </c>
    </row>
    <row r="31" spans="1:7" ht="15" x14ac:dyDescent="0.25">
      <c r="A31" s="285" t="s">
        <v>80</v>
      </c>
      <c r="B31">
        <v>2951.5</v>
      </c>
      <c r="C31">
        <v>611</v>
      </c>
      <c r="D31">
        <v>32381.3</v>
      </c>
      <c r="E31">
        <v>11395.6</v>
      </c>
      <c r="F31">
        <v>1880</v>
      </c>
      <c r="G31">
        <v>0</v>
      </c>
    </row>
    <row r="32" spans="1:7" ht="15" x14ac:dyDescent="0.25">
      <c r="A32" s="285" t="s">
        <v>66</v>
      </c>
    </row>
    <row r="33" spans="1:7" ht="15" x14ac:dyDescent="0.25">
      <c r="A33" s="285" t="s">
        <v>81</v>
      </c>
      <c r="B33">
        <v>1076.8</v>
      </c>
      <c r="C33">
        <v>818.8</v>
      </c>
      <c r="D33">
        <v>5019.3999999999996</v>
      </c>
      <c r="E33">
        <v>5288</v>
      </c>
      <c r="F33">
        <v>0</v>
      </c>
      <c r="G33">
        <v>0</v>
      </c>
    </row>
    <row r="34" spans="1:7" ht="15" x14ac:dyDescent="0.25">
      <c r="A34" s="285" t="s">
        <v>83</v>
      </c>
      <c r="B34">
        <v>55.5</v>
      </c>
      <c r="C34">
        <v>135</v>
      </c>
      <c r="D34">
        <v>485.6</v>
      </c>
      <c r="E34">
        <v>921</v>
      </c>
      <c r="F34">
        <v>0</v>
      </c>
      <c r="G34">
        <v>0</v>
      </c>
    </row>
    <row r="35" spans="1:7" ht="15" x14ac:dyDescent="0.25">
      <c r="A35" s="285" t="s">
        <v>85</v>
      </c>
      <c r="B35">
        <v>0</v>
      </c>
      <c r="C35">
        <v>0</v>
      </c>
      <c r="D35">
        <v>3</v>
      </c>
      <c r="E35">
        <v>4.8</v>
      </c>
      <c r="F35">
        <v>0</v>
      </c>
      <c r="G35">
        <v>0</v>
      </c>
    </row>
    <row r="36" spans="1:7" ht="15" x14ac:dyDescent="0.25">
      <c r="A36" s="285" t="s">
        <v>86</v>
      </c>
      <c r="B36">
        <v>0</v>
      </c>
      <c r="C36">
        <v>0</v>
      </c>
      <c r="D36">
        <v>0.5</v>
      </c>
      <c r="E36">
        <v>1</v>
      </c>
      <c r="F36">
        <v>0</v>
      </c>
      <c r="G36">
        <v>0</v>
      </c>
    </row>
    <row r="37" spans="1:7" ht="15" x14ac:dyDescent="0.25">
      <c r="A37" s="285" t="s">
        <v>87</v>
      </c>
      <c r="B37">
        <v>66.5</v>
      </c>
      <c r="C37">
        <v>1.3</v>
      </c>
      <c r="D37">
        <v>1.2</v>
      </c>
      <c r="E37">
        <v>0.2</v>
      </c>
      <c r="F37">
        <v>0</v>
      </c>
      <c r="G37">
        <v>0</v>
      </c>
    </row>
    <row r="38" spans="1:7" ht="15" x14ac:dyDescent="0.25">
      <c r="A38" s="285" t="s">
        <v>88</v>
      </c>
      <c r="B38">
        <v>430.3</v>
      </c>
      <c r="C38">
        <v>220.1</v>
      </c>
      <c r="D38">
        <v>948.3</v>
      </c>
      <c r="E38">
        <v>835.7</v>
      </c>
      <c r="F38">
        <v>0</v>
      </c>
      <c r="G38">
        <v>0</v>
      </c>
    </row>
    <row r="39" spans="1:7" ht="15" x14ac:dyDescent="0.25">
      <c r="A39" s="285" t="s">
        <v>90</v>
      </c>
      <c r="B39">
        <v>17.5</v>
      </c>
      <c r="C39">
        <v>0</v>
      </c>
      <c r="D39">
        <v>45.3</v>
      </c>
      <c r="E39">
        <v>63.4</v>
      </c>
      <c r="F39">
        <v>0</v>
      </c>
      <c r="G39">
        <v>0</v>
      </c>
    </row>
    <row r="40" spans="1:7" ht="15" x14ac:dyDescent="0.25">
      <c r="A40" s="285" t="s">
        <v>178</v>
      </c>
      <c r="B40">
        <v>0</v>
      </c>
      <c r="C40">
        <v>0</v>
      </c>
      <c r="D40">
        <v>0</v>
      </c>
      <c r="E40">
        <v>1</v>
      </c>
      <c r="F40">
        <v>0</v>
      </c>
      <c r="G40">
        <v>0</v>
      </c>
    </row>
    <row r="41" spans="1:7" ht="15" x14ac:dyDescent="0.25">
      <c r="A41" s="285" t="s">
        <v>91</v>
      </c>
      <c r="B41">
        <v>44.3</v>
      </c>
      <c r="C41">
        <v>35.5</v>
      </c>
      <c r="D41">
        <v>432</v>
      </c>
      <c r="E41">
        <v>483.7</v>
      </c>
      <c r="F41">
        <v>0</v>
      </c>
      <c r="G41">
        <v>0</v>
      </c>
    </row>
    <row r="42" spans="1:7" ht="15" x14ac:dyDescent="0.25">
      <c r="A42" s="285" t="s">
        <v>92</v>
      </c>
      <c r="B42">
        <v>0</v>
      </c>
      <c r="C42">
        <v>0</v>
      </c>
      <c r="D42">
        <v>40.6</v>
      </c>
      <c r="E42">
        <v>29.7</v>
      </c>
      <c r="F42">
        <v>0</v>
      </c>
      <c r="G42">
        <v>0</v>
      </c>
    </row>
    <row r="43" spans="1:7" ht="15" x14ac:dyDescent="0.25">
      <c r="A43" s="285" t="s">
        <v>93</v>
      </c>
      <c r="B43">
        <v>141.80000000000001</v>
      </c>
      <c r="C43">
        <v>67.8</v>
      </c>
      <c r="D43">
        <v>186.2</v>
      </c>
      <c r="E43">
        <v>243.5</v>
      </c>
      <c r="F43">
        <v>0</v>
      </c>
      <c r="G43">
        <v>0</v>
      </c>
    </row>
    <row r="44" spans="1:7" ht="15" x14ac:dyDescent="0.25">
      <c r="A44" s="285" t="s">
        <v>94</v>
      </c>
      <c r="B44">
        <v>5.9</v>
      </c>
      <c r="C44">
        <v>29.2</v>
      </c>
      <c r="D44">
        <v>24.8</v>
      </c>
      <c r="E44">
        <v>66.2</v>
      </c>
      <c r="F44">
        <v>0</v>
      </c>
      <c r="G44">
        <v>0</v>
      </c>
    </row>
    <row r="45" spans="1:7" ht="15" x14ac:dyDescent="0.25">
      <c r="A45" s="285" t="s">
        <v>95</v>
      </c>
      <c r="B45">
        <v>0</v>
      </c>
      <c r="C45">
        <v>0</v>
      </c>
      <c r="D45">
        <v>887.3</v>
      </c>
      <c r="E45">
        <v>935.2</v>
      </c>
      <c r="F45">
        <v>0</v>
      </c>
      <c r="G45">
        <v>0</v>
      </c>
    </row>
    <row r="46" spans="1:7" ht="15" x14ac:dyDescent="0.25">
      <c r="A46" s="285" t="s">
        <v>96</v>
      </c>
      <c r="B46">
        <v>25.8</v>
      </c>
      <c r="C46">
        <v>19.399999999999999</v>
      </c>
      <c r="D46">
        <v>27.2</v>
      </c>
      <c r="E46">
        <v>56.6</v>
      </c>
      <c r="F46">
        <v>0</v>
      </c>
      <c r="G46">
        <v>0</v>
      </c>
    </row>
    <row r="47" spans="1:7" ht="15" x14ac:dyDescent="0.25">
      <c r="A47" s="285" t="s">
        <v>98</v>
      </c>
      <c r="B47">
        <v>0</v>
      </c>
      <c r="C47" t="s">
        <v>84</v>
      </c>
      <c r="D47">
        <v>186.9</v>
      </c>
      <c r="E47">
        <v>286.3</v>
      </c>
      <c r="F47">
        <v>0</v>
      </c>
      <c r="G47">
        <v>0</v>
      </c>
    </row>
    <row r="48" spans="1:7" ht="15" x14ac:dyDescent="0.25">
      <c r="A48" s="285" t="s">
        <v>99</v>
      </c>
      <c r="B48">
        <v>0.4</v>
      </c>
      <c r="C48">
        <v>3.2</v>
      </c>
      <c r="D48">
        <v>19.899999999999999</v>
      </c>
      <c r="E48">
        <v>0.1</v>
      </c>
      <c r="F48">
        <v>0</v>
      </c>
      <c r="G48">
        <v>0</v>
      </c>
    </row>
    <row r="49" spans="1:7" ht="15" x14ac:dyDescent="0.25">
      <c r="A49" s="285" t="s">
        <v>100</v>
      </c>
      <c r="B49">
        <v>104.1</v>
      </c>
      <c r="C49">
        <v>235.5</v>
      </c>
      <c r="D49">
        <v>1072.5</v>
      </c>
      <c r="E49">
        <v>805.6</v>
      </c>
      <c r="F49">
        <v>0</v>
      </c>
      <c r="G49">
        <v>0</v>
      </c>
    </row>
    <row r="50" spans="1:7" ht="15" x14ac:dyDescent="0.25">
      <c r="A50" s="285" t="s">
        <v>101</v>
      </c>
      <c r="B50">
        <v>184.5</v>
      </c>
      <c r="C50">
        <v>71.8</v>
      </c>
      <c r="D50">
        <v>658.4</v>
      </c>
      <c r="E50">
        <v>554.20000000000005</v>
      </c>
      <c r="F50">
        <v>0</v>
      </c>
      <c r="G50">
        <v>0</v>
      </c>
    </row>
    <row r="51" spans="1:7" ht="15" x14ac:dyDescent="0.25">
      <c r="A51" s="285" t="s">
        <v>66</v>
      </c>
    </row>
    <row r="52" spans="1:7" ht="15" x14ac:dyDescent="0.25">
      <c r="A52" s="285" t="s">
        <v>102</v>
      </c>
      <c r="B52">
        <v>503.5</v>
      </c>
      <c r="C52">
        <v>530.20000000000005</v>
      </c>
      <c r="D52">
        <v>2040</v>
      </c>
      <c r="E52">
        <v>1619.7</v>
      </c>
      <c r="F52">
        <v>0</v>
      </c>
      <c r="G52">
        <v>0</v>
      </c>
    </row>
    <row r="53" spans="1:7" ht="15" x14ac:dyDescent="0.25">
      <c r="A53" s="285" t="s">
        <v>103</v>
      </c>
      <c r="B53">
        <v>0</v>
      </c>
      <c r="C53">
        <v>30</v>
      </c>
      <c r="D53">
        <v>108</v>
      </c>
      <c r="E53">
        <v>30</v>
      </c>
      <c r="F53">
        <v>0</v>
      </c>
      <c r="G53">
        <v>0</v>
      </c>
    </row>
    <row r="54" spans="1:7" ht="15" x14ac:dyDescent="0.25">
      <c r="A54" s="285" t="s">
        <v>104</v>
      </c>
      <c r="B54">
        <v>495</v>
      </c>
      <c r="C54">
        <v>470</v>
      </c>
      <c r="D54">
        <v>1655.3</v>
      </c>
      <c r="E54">
        <v>1369</v>
      </c>
      <c r="F54">
        <v>0</v>
      </c>
      <c r="G54">
        <v>0</v>
      </c>
    </row>
    <row r="55" spans="1:7" ht="15" x14ac:dyDescent="0.25">
      <c r="A55" s="285" t="s">
        <v>105</v>
      </c>
      <c r="B55">
        <v>8</v>
      </c>
      <c r="C55">
        <v>0.2</v>
      </c>
      <c r="D55">
        <v>0</v>
      </c>
      <c r="E55">
        <v>0</v>
      </c>
      <c r="F55">
        <v>0</v>
      </c>
      <c r="G55">
        <v>0</v>
      </c>
    </row>
    <row r="56" spans="1:7" ht="15" x14ac:dyDescent="0.25">
      <c r="A56" s="285" t="s">
        <v>258</v>
      </c>
      <c r="B56">
        <v>0.5</v>
      </c>
      <c r="C56">
        <v>0</v>
      </c>
      <c r="D56">
        <v>0</v>
      </c>
      <c r="E56">
        <v>0</v>
      </c>
      <c r="F56">
        <v>0</v>
      </c>
      <c r="G56">
        <v>0</v>
      </c>
    </row>
    <row r="57" spans="1:7" ht="15" x14ac:dyDescent="0.25">
      <c r="A57" s="285" t="s">
        <v>318</v>
      </c>
      <c r="B57">
        <v>0</v>
      </c>
      <c r="C57">
        <v>0</v>
      </c>
      <c r="D57">
        <v>52.7</v>
      </c>
      <c r="E57">
        <v>0</v>
      </c>
      <c r="F57">
        <v>0</v>
      </c>
      <c r="G57">
        <v>0</v>
      </c>
    </row>
    <row r="58" spans="1:7" ht="15" x14ac:dyDescent="0.25">
      <c r="A58" s="285" t="s">
        <v>107</v>
      </c>
      <c r="B58">
        <v>0</v>
      </c>
      <c r="C58">
        <v>30</v>
      </c>
      <c r="D58">
        <v>224</v>
      </c>
      <c r="E58">
        <v>220.8</v>
      </c>
      <c r="F58">
        <v>0</v>
      </c>
      <c r="G58">
        <v>0</v>
      </c>
    </row>
    <row r="59" spans="1:7" ht="15" x14ac:dyDescent="0.25">
      <c r="A59" s="285" t="s">
        <v>66</v>
      </c>
    </row>
    <row r="60" spans="1:7" ht="15" x14ac:dyDescent="0.25">
      <c r="A60" s="285" t="s">
        <v>108</v>
      </c>
      <c r="B60">
        <v>1921.7</v>
      </c>
      <c r="C60">
        <v>1267.2</v>
      </c>
      <c r="D60">
        <v>2816.8</v>
      </c>
      <c r="E60">
        <v>2655.1</v>
      </c>
      <c r="F60">
        <v>76.900000000000006</v>
      </c>
      <c r="G60">
        <v>0</v>
      </c>
    </row>
    <row r="61" spans="1:7" ht="15" x14ac:dyDescent="0.25">
      <c r="A61" s="285" t="s">
        <v>109</v>
      </c>
      <c r="B61">
        <v>4</v>
      </c>
      <c r="C61">
        <v>0</v>
      </c>
      <c r="D61">
        <v>7.2</v>
      </c>
      <c r="E61">
        <v>11.9</v>
      </c>
      <c r="F61">
        <v>0</v>
      </c>
      <c r="G61">
        <v>0</v>
      </c>
    </row>
    <row r="62" spans="1:7" ht="15" x14ac:dyDescent="0.25">
      <c r="A62" s="285" t="s">
        <v>110</v>
      </c>
      <c r="B62">
        <v>0</v>
      </c>
      <c r="C62">
        <v>0</v>
      </c>
      <c r="D62">
        <v>30.5</v>
      </c>
      <c r="E62">
        <v>0</v>
      </c>
      <c r="F62">
        <v>0</v>
      </c>
      <c r="G62">
        <v>0</v>
      </c>
    </row>
    <row r="63" spans="1:7" ht="15" x14ac:dyDescent="0.25">
      <c r="A63" s="285" t="s">
        <v>111</v>
      </c>
      <c r="B63">
        <v>63.5</v>
      </c>
      <c r="C63">
        <v>43</v>
      </c>
      <c r="D63">
        <v>125.7</v>
      </c>
      <c r="E63">
        <v>123</v>
      </c>
      <c r="F63">
        <v>0</v>
      </c>
      <c r="G63">
        <v>0</v>
      </c>
    </row>
    <row r="64" spans="1:7" ht="15" x14ac:dyDescent="0.25">
      <c r="A64" s="285" t="s">
        <v>112</v>
      </c>
      <c r="B64">
        <v>8.4</v>
      </c>
      <c r="C64">
        <v>4.5</v>
      </c>
      <c r="D64">
        <v>74.8</v>
      </c>
      <c r="E64">
        <v>32</v>
      </c>
      <c r="F64">
        <v>1.4</v>
      </c>
      <c r="G64">
        <v>0</v>
      </c>
    </row>
    <row r="65" spans="1:7" ht="15" x14ac:dyDescent="0.25">
      <c r="A65" s="285" t="s">
        <v>259</v>
      </c>
      <c r="B65">
        <v>9</v>
      </c>
      <c r="C65">
        <v>0</v>
      </c>
      <c r="D65">
        <v>0</v>
      </c>
      <c r="E65">
        <v>0</v>
      </c>
      <c r="F65">
        <v>0</v>
      </c>
      <c r="G65">
        <v>0</v>
      </c>
    </row>
    <row r="66" spans="1:7" ht="15" x14ac:dyDescent="0.25">
      <c r="A66" s="285" t="s">
        <v>113</v>
      </c>
      <c r="B66">
        <v>67.3</v>
      </c>
      <c r="C66">
        <v>11.4</v>
      </c>
      <c r="D66">
        <v>188</v>
      </c>
      <c r="E66">
        <v>255.4</v>
      </c>
      <c r="F66">
        <v>0</v>
      </c>
      <c r="G66">
        <v>0</v>
      </c>
    </row>
    <row r="67" spans="1:7" ht="15" x14ac:dyDescent="0.25">
      <c r="A67" s="285" t="s">
        <v>114</v>
      </c>
      <c r="B67">
        <v>8</v>
      </c>
      <c r="C67">
        <v>0</v>
      </c>
      <c r="D67">
        <v>11.3</v>
      </c>
      <c r="E67">
        <v>0</v>
      </c>
      <c r="F67">
        <v>0</v>
      </c>
      <c r="G67">
        <v>0</v>
      </c>
    </row>
    <row r="68" spans="1:7" ht="15" x14ac:dyDescent="0.25">
      <c r="A68" s="285" t="s">
        <v>115</v>
      </c>
      <c r="B68">
        <v>5</v>
      </c>
      <c r="C68">
        <v>0</v>
      </c>
      <c r="D68">
        <v>6.1</v>
      </c>
      <c r="E68">
        <v>11.1</v>
      </c>
      <c r="F68">
        <v>0</v>
      </c>
      <c r="G68">
        <v>0</v>
      </c>
    </row>
    <row r="69" spans="1:7" ht="15" x14ac:dyDescent="0.25">
      <c r="A69" s="285" t="s">
        <v>382</v>
      </c>
      <c r="B69">
        <v>0</v>
      </c>
      <c r="C69">
        <v>3</v>
      </c>
      <c r="D69">
        <v>0</v>
      </c>
      <c r="E69">
        <v>0</v>
      </c>
      <c r="F69">
        <v>0</v>
      </c>
      <c r="G69">
        <v>0</v>
      </c>
    </row>
    <row r="70" spans="1:7" ht="15" x14ac:dyDescent="0.25">
      <c r="A70" s="285" t="s">
        <v>116</v>
      </c>
      <c r="B70">
        <v>1.9</v>
      </c>
      <c r="C70">
        <v>4.0999999999999996</v>
      </c>
      <c r="D70">
        <v>3.8</v>
      </c>
      <c r="E70">
        <v>5.4</v>
      </c>
      <c r="F70">
        <v>0</v>
      </c>
      <c r="G70">
        <v>0</v>
      </c>
    </row>
    <row r="71" spans="1:7" ht="15" x14ac:dyDescent="0.25">
      <c r="A71" s="285" t="s">
        <v>117</v>
      </c>
      <c r="B71">
        <v>1726.1</v>
      </c>
      <c r="C71">
        <v>1167.8</v>
      </c>
      <c r="D71">
        <v>2236.1999999999998</v>
      </c>
      <c r="E71">
        <v>2054.1999999999998</v>
      </c>
      <c r="F71">
        <v>75.5</v>
      </c>
      <c r="G71">
        <v>0</v>
      </c>
    </row>
    <row r="72" spans="1:7" ht="15" x14ac:dyDescent="0.25">
      <c r="A72" s="285" t="s">
        <v>331</v>
      </c>
      <c r="B72">
        <v>0.5</v>
      </c>
      <c r="C72">
        <v>0.5</v>
      </c>
      <c r="D72">
        <v>0</v>
      </c>
      <c r="E72">
        <v>6</v>
      </c>
      <c r="F72">
        <v>0</v>
      </c>
      <c r="G72">
        <v>0</v>
      </c>
    </row>
    <row r="73" spans="1:7" ht="15" x14ac:dyDescent="0.25">
      <c r="A73" s="285" t="s">
        <v>118</v>
      </c>
      <c r="B73">
        <v>12.1</v>
      </c>
      <c r="C73">
        <v>17.899999999999999</v>
      </c>
      <c r="D73">
        <v>10</v>
      </c>
      <c r="E73">
        <v>17.2</v>
      </c>
      <c r="F73">
        <v>0</v>
      </c>
      <c r="G73">
        <v>0</v>
      </c>
    </row>
    <row r="74" spans="1:7" ht="15" x14ac:dyDescent="0.25">
      <c r="A74" s="285" t="s">
        <v>119</v>
      </c>
      <c r="B74">
        <v>16</v>
      </c>
      <c r="C74">
        <v>15</v>
      </c>
      <c r="D74">
        <v>118.3</v>
      </c>
      <c r="E74">
        <v>118.9</v>
      </c>
      <c r="F74">
        <v>0</v>
      </c>
      <c r="G74">
        <v>0</v>
      </c>
    </row>
    <row r="75" spans="1:7" ht="15" x14ac:dyDescent="0.25">
      <c r="A75" s="285" t="s">
        <v>120</v>
      </c>
      <c r="B75">
        <v>0</v>
      </c>
      <c r="C75">
        <v>0</v>
      </c>
      <c r="D75">
        <v>0</v>
      </c>
      <c r="E75" t="s">
        <v>84</v>
      </c>
      <c r="F75">
        <v>0</v>
      </c>
      <c r="G75">
        <v>0</v>
      </c>
    </row>
    <row r="76" spans="1:7" ht="15" x14ac:dyDescent="0.25">
      <c r="A76" s="285" t="s">
        <v>121</v>
      </c>
      <c r="B76">
        <v>0</v>
      </c>
      <c r="C76">
        <v>0</v>
      </c>
      <c r="D76">
        <v>5</v>
      </c>
      <c r="E76">
        <v>20</v>
      </c>
      <c r="F76">
        <v>0</v>
      </c>
      <c r="G76">
        <v>0</v>
      </c>
    </row>
    <row r="77" spans="1:7" ht="15" x14ac:dyDescent="0.25">
      <c r="A77" s="285" t="s">
        <v>62</v>
      </c>
      <c r="B77" t="s">
        <v>63</v>
      </c>
      <c r="C77" t="s">
        <v>64</v>
      </c>
      <c r="D77" t="s">
        <v>63</v>
      </c>
      <c r="E77" t="s">
        <v>63</v>
      </c>
      <c r="F77" t="s">
        <v>63</v>
      </c>
      <c r="G77" t="s">
        <v>65</v>
      </c>
    </row>
    <row r="78" spans="1:7" ht="15" x14ac:dyDescent="0.25">
      <c r="A78" s="285" t="s">
        <v>122</v>
      </c>
      <c r="B78">
        <v>7566.8</v>
      </c>
      <c r="C78">
        <v>3960.3</v>
      </c>
      <c r="D78">
        <v>47525.7</v>
      </c>
      <c r="E78">
        <v>26770.400000000001</v>
      </c>
      <c r="F78">
        <v>2370.9</v>
      </c>
      <c r="G78">
        <v>0</v>
      </c>
    </row>
    <row r="79" spans="1:7" ht="15" x14ac:dyDescent="0.25">
      <c r="A79" s="285" t="s">
        <v>123</v>
      </c>
      <c r="B79">
        <v>3565</v>
      </c>
      <c r="C79">
        <v>1511.2</v>
      </c>
      <c r="D79">
        <v>0</v>
      </c>
      <c r="E79" t="s">
        <v>84</v>
      </c>
      <c r="F79">
        <v>1875.5</v>
      </c>
      <c r="G79">
        <v>0</v>
      </c>
    </row>
    <row r="80" spans="1:7" ht="15" x14ac:dyDescent="0.25">
      <c r="A80" s="285" t="s">
        <v>62</v>
      </c>
      <c r="B80" t="s">
        <v>63</v>
      </c>
      <c r="C80" t="s">
        <v>64</v>
      </c>
      <c r="D80" t="s">
        <v>63</v>
      </c>
      <c r="E80" t="s">
        <v>63</v>
      </c>
      <c r="F80" t="s">
        <v>63</v>
      </c>
      <c r="G80" t="s">
        <v>65</v>
      </c>
    </row>
    <row r="81" spans="1:7" ht="15" x14ac:dyDescent="0.25">
      <c r="A81" s="285" t="s">
        <v>124</v>
      </c>
      <c r="B81">
        <v>11131.8</v>
      </c>
      <c r="C81">
        <v>5471.5</v>
      </c>
      <c r="D81">
        <v>47525.7</v>
      </c>
      <c r="E81">
        <v>26770.400000000001</v>
      </c>
      <c r="F81">
        <v>4246.3999999999996</v>
      </c>
      <c r="G81">
        <v>0</v>
      </c>
    </row>
    <row r="82" spans="1:7" ht="15" x14ac:dyDescent="0.25">
      <c r="A82" s="285" t="s">
        <v>125</v>
      </c>
      <c r="B82" t="s">
        <v>42</v>
      </c>
      <c r="C82" t="s">
        <v>42</v>
      </c>
      <c r="D82">
        <v>6.1</v>
      </c>
      <c r="E82">
        <v>2.1</v>
      </c>
      <c r="F82" t="s">
        <v>42</v>
      </c>
      <c r="G82" t="s">
        <v>42</v>
      </c>
    </row>
    <row r="83" spans="1:7" ht="15" x14ac:dyDescent="0.25">
      <c r="A83" s="285" t="s">
        <v>126</v>
      </c>
      <c r="B83">
        <v>0</v>
      </c>
      <c r="C83">
        <v>0</v>
      </c>
      <c r="D83" t="s">
        <v>42</v>
      </c>
      <c r="E83" t="s">
        <v>42</v>
      </c>
      <c r="F83">
        <v>0</v>
      </c>
      <c r="G83">
        <v>0</v>
      </c>
    </row>
    <row r="84" spans="1:7" ht="15" x14ac:dyDescent="0.25">
      <c r="A84" s="285" t="s">
        <v>62</v>
      </c>
      <c r="B84" t="s">
        <v>63</v>
      </c>
      <c r="C84" t="s">
        <v>64</v>
      </c>
      <c r="D84" t="s">
        <v>63</v>
      </c>
      <c r="E84" t="s">
        <v>63</v>
      </c>
      <c r="F84" t="s">
        <v>63</v>
      </c>
      <c r="G84" t="s">
        <v>65</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DFD53-B066-40FC-BB78-C1450F252699}">
  <dimension ref="A1:G84"/>
  <sheetViews>
    <sheetView topLeftCell="A7" workbookViewId="0">
      <selection activeCell="B58" sqref="B58"/>
    </sheetView>
  </sheetViews>
  <sheetFormatPr defaultRowHeight="13.2" x14ac:dyDescent="0.25"/>
  <cols>
    <col min="1" max="1" width="18.33203125" customWidth="1"/>
    <col min="2" max="2" width="12.6640625" customWidth="1"/>
    <col min="3" max="3" width="11.33203125" customWidth="1"/>
    <col min="4" max="4" width="13.44140625" customWidth="1"/>
    <col min="5" max="5" width="11.44140625" customWidth="1"/>
    <col min="6" max="6" width="12.109375" customWidth="1"/>
  </cols>
  <sheetData>
    <row r="1" spans="1:7" ht="15" x14ac:dyDescent="0.25">
      <c r="A1" s="285" t="s">
        <v>47</v>
      </c>
    </row>
    <row r="2" spans="1:7" ht="15" x14ac:dyDescent="0.25">
      <c r="A2" s="285" t="s">
        <v>48</v>
      </c>
    </row>
    <row r="3" spans="1:7" ht="15" x14ac:dyDescent="0.25">
      <c r="A3" s="285" t="s">
        <v>413</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60</v>
      </c>
      <c r="C12">
        <v>55</v>
      </c>
      <c r="D12">
        <v>3361.9</v>
      </c>
      <c r="E12">
        <v>3267.7</v>
      </c>
      <c r="F12">
        <v>383</v>
      </c>
      <c r="G12">
        <v>0</v>
      </c>
    </row>
    <row r="13" spans="1:7" ht="15" x14ac:dyDescent="0.25">
      <c r="A13" s="285" t="s">
        <v>254</v>
      </c>
      <c r="B13">
        <v>0</v>
      </c>
      <c r="C13">
        <v>0</v>
      </c>
      <c r="D13">
        <v>121.5</v>
      </c>
      <c r="E13">
        <v>38.6</v>
      </c>
      <c r="F13">
        <v>0</v>
      </c>
      <c r="G13">
        <v>0</v>
      </c>
    </row>
    <row r="14" spans="1:7" ht="15" x14ac:dyDescent="0.25">
      <c r="A14" s="285" t="s">
        <v>68</v>
      </c>
      <c r="B14">
        <v>0</v>
      </c>
      <c r="C14">
        <v>0</v>
      </c>
      <c r="D14">
        <v>695.8</v>
      </c>
      <c r="E14">
        <v>716.7</v>
      </c>
      <c r="F14">
        <v>0</v>
      </c>
      <c r="G14">
        <v>0</v>
      </c>
    </row>
    <row r="15" spans="1:7" ht="15" x14ac:dyDescent="0.25">
      <c r="A15" s="285" t="s">
        <v>69</v>
      </c>
      <c r="B15">
        <v>17.5</v>
      </c>
      <c r="C15">
        <v>0</v>
      </c>
      <c r="D15">
        <v>53.8</v>
      </c>
      <c r="E15">
        <v>0</v>
      </c>
      <c r="F15">
        <v>0</v>
      </c>
      <c r="G15">
        <v>0</v>
      </c>
    </row>
    <row r="16" spans="1:7" ht="15" x14ac:dyDescent="0.25">
      <c r="A16" s="285" t="s">
        <v>255</v>
      </c>
      <c r="B16">
        <v>12.5</v>
      </c>
      <c r="C16">
        <v>0</v>
      </c>
      <c r="D16">
        <v>0</v>
      </c>
      <c r="E16">
        <v>0</v>
      </c>
      <c r="F16">
        <v>0</v>
      </c>
      <c r="G16">
        <v>0</v>
      </c>
    </row>
    <row r="17" spans="1:7" ht="15" x14ac:dyDescent="0.25">
      <c r="A17" s="285" t="s">
        <v>70</v>
      </c>
      <c r="B17">
        <v>30</v>
      </c>
      <c r="C17" t="s">
        <v>84</v>
      </c>
      <c r="D17">
        <v>176.9</v>
      </c>
      <c r="E17">
        <v>194</v>
      </c>
      <c r="F17">
        <v>0</v>
      </c>
      <c r="G17">
        <v>0</v>
      </c>
    </row>
    <row r="18" spans="1:7" ht="15" x14ac:dyDescent="0.25">
      <c r="A18" s="285" t="s">
        <v>71</v>
      </c>
      <c r="B18">
        <v>0</v>
      </c>
      <c r="C18">
        <v>0</v>
      </c>
      <c r="D18">
        <v>980.1</v>
      </c>
      <c r="E18">
        <v>708.5</v>
      </c>
      <c r="F18">
        <v>323</v>
      </c>
      <c r="G18">
        <v>0</v>
      </c>
    </row>
    <row r="19" spans="1:7" ht="15" x14ac:dyDescent="0.25">
      <c r="A19" s="285" t="s">
        <v>72</v>
      </c>
      <c r="B19">
        <v>0</v>
      </c>
      <c r="C19">
        <v>0</v>
      </c>
      <c r="D19">
        <v>346.3</v>
      </c>
      <c r="E19">
        <v>355.1</v>
      </c>
      <c r="F19">
        <v>0</v>
      </c>
      <c r="G19">
        <v>0</v>
      </c>
    </row>
    <row r="20" spans="1:7" ht="15" x14ac:dyDescent="0.25">
      <c r="A20" s="285" t="s">
        <v>256</v>
      </c>
      <c r="B20">
        <v>0</v>
      </c>
      <c r="C20">
        <v>0</v>
      </c>
      <c r="D20">
        <v>25</v>
      </c>
      <c r="E20">
        <v>0</v>
      </c>
      <c r="F20">
        <v>0</v>
      </c>
      <c r="G20">
        <v>0</v>
      </c>
    </row>
    <row r="21" spans="1:7" ht="15" x14ac:dyDescent="0.25">
      <c r="A21" s="285" t="s">
        <v>73</v>
      </c>
      <c r="B21">
        <v>0</v>
      </c>
      <c r="C21">
        <v>55</v>
      </c>
      <c r="D21">
        <v>858.6</v>
      </c>
      <c r="E21">
        <v>1081.4000000000001</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167</v>
      </c>
      <c r="B24" t="s">
        <v>84</v>
      </c>
      <c r="C24">
        <v>0</v>
      </c>
      <c r="D24">
        <v>0</v>
      </c>
      <c r="E24">
        <v>0</v>
      </c>
      <c r="F24">
        <v>0</v>
      </c>
      <c r="G24">
        <v>0</v>
      </c>
    </row>
    <row r="25" spans="1:7" ht="15" x14ac:dyDescent="0.25">
      <c r="A25" s="285" t="s">
        <v>317</v>
      </c>
      <c r="B25" t="s">
        <v>84</v>
      </c>
      <c r="C25">
        <v>0</v>
      </c>
      <c r="D25">
        <v>0</v>
      </c>
      <c r="E25">
        <v>0</v>
      </c>
      <c r="F25">
        <v>0</v>
      </c>
      <c r="G25">
        <v>0</v>
      </c>
    </row>
    <row r="26" spans="1:7" ht="15" x14ac:dyDescent="0.25">
      <c r="A26" s="285" t="s">
        <v>66</v>
      </c>
    </row>
    <row r="27" spans="1:7" ht="15" x14ac:dyDescent="0.25">
      <c r="A27" s="285" t="s">
        <v>78</v>
      </c>
      <c r="B27">
        <v>483.2</v>
      </c>
      <c r="C27">
        <v>476.1</v>
      </c>
      <c r="D27">
        <v>879.3</v>
      </c>
      <c r="E27">
        <v>970.4</v>
      </c>
      <c r="F27">
        <v>30.6</v>
      </c>
      <c r="G27">
        <v>0</v>
      </c>
    </row>
    <row r="28" spans="1:7" ht="15" x14ac:dyDescent="0.25">
      <c r="A28" s="285" t="s">
        <v>66</v>
      </c>
    </row>
    <row r="29" spans="1:7" ht="15" x14ac:dyDescent="0.25">
      <c r="A29" s="285" t="s">
        <v>79</v>
      </c>
      <c r="B29">
        <v>545.5</v>
      </c>
      <c r="C29">
        <v>303.3</v>
      </c>
      <c r="D29">
        <v>761.6</v>
      </c>
      <c r="E29">
        <v>1070.3</v>
      </c>
      <c r="F29">
        <v>0</v>
      </c>
      <c r="G29">
        <v>0</v>
      </c>
    </row>
    <row r="30" spans="1:7" ht="15" x14ac:dyDescent="0.25">
      <c r="A30" s="285" t="s">
        <v>66</v>
      </c>
    </row>
    <row r="31" spans="1:7" ht="15" x14ac:dyDescent="0.25">
      <c r="A31" s="285" t="s">
        <v>80</v>
      </c>
      <c r="B31">
        <v>3616.3</v>
      </c>
      <c r="C31">
        <v>1132</v>
      </c>
      <c r="D31">
        <v>31117.7</v>
      </c>
      <c r="E31">
        <v>10843.1</v>
      </c>
      <c r="F31">
        <v>1352</v>
      </c>
      <c r="G31">
        <v>0</v>
      </c>
    </row>
    <row r="32" spans="1:7" ht="15" x14ac:dyDescent="0.25">
      <c r="A32" s="285" t="s">
        <v>66</v>
      </c>
    </row>
    <row r="33" spans="1:7" ht="15" x14ac:dyDescent="0.25">
      <c r="A33" s="285" t="s">
        <v>81</v>
      </c>
      <c r="B33">
        <v>1239.3</v>
      </c>
      <c r="C33">
        <v>831.6</v>
      </c>
      <c r="D33">
        <v>4757.3999999999996</v>
      </c>
      <c r="E33">
        <v>5149.5</v>
      </c>
      <c r="F33">
        <v>0</v>
      </c>
      <c r="G33">
        <v>0</v>
      </c>
    </row>
    <row r="34" spans="1:7" ht="15" x14ac:dyDescent="0.25">
      <c r="A34" s="285" t="s">
        <v>83</v>
      </c>
      <c r="B34">
        <v>111</v>
      </c>
      <c r="C34">
        <v>135</v>
      </c>
      <c r="D34">
        <v>435.5</v>
      </c>
      <c r="E34">
        <v>921</v>
      </c>
      <c r="F34">
        <v>0</v>
      </c>
      <c r="G34">
        <v>0</v>
      </c>
    </row>
    <row r="35" spans="1:7" ht="15" x14ac:dyDescent="0.25">
      <c r="A35" s="285" t="s">
        <v>85</v>
      </c>
      <c r="B35">
        <v>0</v>
      </c>
      <c r="C35">
        <v>0</v>
      </c>
      <c r="D35">
        <v>3</v>
      </c>
      <c r="E35">
        <v>4.8</v>
      </c>
      <c r="F35">
        <v>0</v>
      </c>
      <c r="G35">
        <v>0</v>
      </c>
    </row>
    <row r="36" spans="1:7" ht="15" x14ac:dyDescent="0.25">
      <c r="A36" s="285" t="s">
        <v>86</v>
      </c>
      <c r="B36">
        <v>0</v>
      </c>
      <c r="C36">
        <v>0</v>
      </c>
      <c r="D36">
        <v>0.5</v>
      </c>
      <c r="E36">
        <v>1</v>
      </c>
      <c r="F36">
        <v>0</v>
      </c>
      <c r="G36">
        <v>0</v>
      </c>
    </row>
    <row r="37" spans="1:7" ht="15" x14ac:dyDescent="0.25">
      <c r="A37" s="285" t="s">
        <v>87</v>
      </c>
      <c r="B37">
        <v>0.5</v>
      </c>
      <c r="C37">
        <v>1.3</v>
      </c>
      <c r="D37">
        <v>1.2</v>
      </c>
      <c r="E37">
        <v>0.2</v>
      </c>
      <c r="F37">
        <v>0</v>
      </c>
      <c r="G37">
        <v>0</v>
      </c>
    </row>
    <row r="38" spans="1:7" ht="15" x14ac:dyDescent="0.25">
      <c r="A38" s="285" t="s">
        <v>88</v>
      </c>
      <c r="B38">
        <v>449.8</v>
      </c>
      <c r="C38">
        <v>227.3</v>
      </c>
      <c r="D38">
        <v>924.1</v>
      </c>
      <c r="E38">
        <v>803.8</v>
      </c>
      <c r="F38">
        <v>0</v>
      </c>
      <c r="G38">
        <v>0</v>
      </c>
    </row>
    <row r="39" spans="1:7" ht="15" x14ac:dyDescent="0.25">
      <c r="A39" s="285" t="s">
        <v>90</v>
      </c>
      <c r="B39">
        <v>17.5</v>
      </c>
      <c r="C39">
        <v>0</v>
      </c>
      <c r="D39">
        <v>45.3</v>
      </c>
      <c r="E39">
        <v>63.4</v>
      </c>
      <c r="F39">
        <v>0</v>
      </c>
      <c r="G39">
        <v>0</v>
      </c>
    </row>
    <row r="40" spans="1:7" ht="15" x14ac:dyDescent="0.25">
      <c r="A40" s="285" t="s">
        <v>178</v>
      </c>
      <c r="B40">
        <v>0</v>
      </c>
      <c r="C40">
        <v>0</v>
      </c>
      <c r="D40">
        <v>0</v>
      </c>
      <c r="E40">
        <v>1</v>
      </c>
      <c r="F40">
        <v>0</v>
      </c>
      <c r="G40">
        <v>0</v>
      </c>
    </row>
    <row r="41" spans="1:7" ht="15" x14ac:dyDescent="0.25">
      <c r="A41" s="285" t="s">
        <v>91</v>
      </c>
      <c r="B41">
        <v>44.6</v>
      </c>
      <c r="C41">
        <v>40.9</v>
      </c>
      <c r="D41">
        <v>431.7</v>
      </c>
      <c r="E41">
        <v>419.6</v>
      </c>
      <c r="F41">
        <v>0</v>
      </c>
      <c r="G41">
        <v>0</v>
      </c>
    </row>
    <row r="42" spans="1:7" ht="15" x14ac:dyDescent="0.25">
      <c r="A42" s="285" t="s">
        <v>92</v>
      </c>
      <c r="B42">
        <v>0</v>
      </c>
      <c r="C42">
        <v>0</v>
      </c>
      <c r="D42">
        <v>40.6</v>
      </c>
      <c r="E42">
        <v>29.7</v>
      </c>
      <c r="F42">
        <v>0</v>
      </c>
      <c r="G42">
        <v>0</v>
      </c>
    </row>
    <row r="43" spans="1:7" ht="15" x14ac:dyDescent="0.25">
      <c r="A43" s="285" t="s">
        <v>93</v>
      </c>
      <c r="B43">
        <v>137.30000000000001</v>
      </c>
      <c r="C43">
        <v>78.8</v>
      </c>
      <c r="D43">
        <v>176</v>
      </c>
      <c r="E43">
        <v>230.6</v>
      </c>
      <c r="F43">
        <v>0</v>
      </c>
      <c r="G43">
        <v>0</v>
      </c>
    </row>
    <row r="44" spans="1:7" ht="15" x14ac:dyDescent="0.25">
      <c r="A44" s="285" t="s">
        <v>94</v>
      </c>
      <c r="B44">
        <v>5.9</v>
      </c>
      <c r="C44">
        <v>32.9</v>
      </c>
      <c r="D44">
        <v>24.8</v>
      </c>
      <c r="E44">
        <v>62.6</v>
      </c>
      <c r="F44">
        <v>0</v>
      </c>
      <c r="G44">
        <v>0</v>
      </c>
    </row>
    <row r="45" spans="1:7" ht="15" x14ac:dyDescent="0.25">
      <c r="A45" s="285" t="s">
        <v>95</v>
      </c>
      <c r="B45">
        <v>66</v>
      </c>
      <c r="C45">
        <v>0</v>
      </c>
      <c r="D45">
        <v>819.9</v>
      </c>
      <c r="E45">
        <v>935.2</v>
      </c>
      <c r="F45">
        <v>0</v>
      </c>
      <c r="G45">
        <v>0</v>
      </c>
    </row>
    <row r="46" spans="1:7" ht="15" x14ac:dyDescent="0.25">
      <c r="A46" s="285" t="s">
        <v>96</v>
      </c>
      <c r="B46">
        <v>25</v>
      </c>
      <c r="C46">
        <v>20</v>
      </c>
      <c r="D46">
        <v>26.1</v>
      </c>
      <c r="E46">
        <v>54.6</v>
      </c>
      <c r="F46">
        <v>0</v>
      </c>
      <c r="G46">
        <v>0</v>
      </c>
    </row>
    <row r="47" spans="1:7" ht="15" x14ac:dyDescent="0.25">
      <c r="A47" s="285" t="s">
        <v>98</v>
      </c>
      <c r="B47">
        <v>66</v>
      </c>
      <c r="C47" t="s">
        <v>84</v>
      </c>
      <c r="D47">
        <v>118.8</v>
      </c>
      <c r="E47">
        <v>286.3</v>
      </c>
      <c r="F47">
        <v>0</v>
      </c>
      <c r="G47">
        <v>0</v>
      </c>
    </row>
    <row r="48" spans="1:7" ht="15" x14ac:dyDescent="0.25">
      <c r="A48" s="285" t="s">
        <v>99</v>
      </c>
      <c r="B48">
        <v>0.7</v>
      </c>
      <c r="C48">
        <v>3.2</v>
      </c>
      <c r="D48">
        <v>19.899999999999999</v>
      </c>
      <c r="E48">
        <v>0.1</v>
      </c>
      <c r="F48">
        <v>0</v>
      </c>
      <c r="G48">
        <v>0</v>
      </c>
    </row>
    <row r="49" spans="1:7" ht="15" x14ac:dyDescent="0.25">
      <c r="A49" s="285" t="s">
        <v>100</v>
      </c>
      <c r="B49">
        <v>127</v>
      </c>
      <c r="C49">
        <v>216.5</v>
      </c>
      <c r="D49">
        <v>1046.5</v>
      </c>
      <c r="E49">
        <v>790.7</v>
      </c>
      <c r="F49">
        <v>0</v>
      </c>
      <c r="G49">
        <v>0</v>
      </c>
    </row>
    <row r="50" spans="1:7" ht="15" x14ac:dyDescent="0.25">
      <c r="A50" s="285" t="s">
        <v>101</v>
      </c>
      <c r="B50">
        <v>187.9</v>
      </c>
      <c r="C50">
        <v>75.599999999999994</v>
      </c>
      <c r="D50">
        <v>643.6</v>
      </c>
      <c r="E50">
        <v>545.1</v>
      </c>
      <c r="F50">
        <v>0</v>
      </c>
      <c r="G50">
        <v>0</v>
      </c>
    </row>
    <row r="51" spans="1:7" ht="15" x14ac:dyDescent="0.25">
      <c r="A51" s="285" t="s">
        <v>66</v>
      </c>
    </row>
    <row r="52" spans="1:7" ht="15" x14ac:dyDescent="0.25">
      <c r="A52" s="285" t="s">
        <v>102</v>
      </c>
      <c r="B52">
        <v>458.5</v>
      </c>
      <c r="C52">
        <v>353.2</v>
      </c>
      <c r="D52">
        <v>1974.6</v>
      </c>
      <c r="E52">
        <v>1532.3</v>
      </c>
      <c r="F52">
        <v>0</v>
      </c>
      <c r="G52">
        <v>0</v>
      </c>
    </row>
    <row r="53" spans="1:7" ht="15" x14ac:dyDescent="0.25">
      <c r="A53" s="285" t="s">
        <v>103</v>
      </c>
      <c r="B53">
        <v>35</v>
      </c>
      <c r="C53">
        <v>60</v>
      </c>
      <c r="D53">
        <v>75.599999999999994</v>
      </c>
      <c r="E53">
        <v>0</v>
      </c>
      <c r="F53">
        <v>0</v>
      </c>
      <c r="G53">
        <v>0</v>
      </c>
    </row>
    <row r="54" spans="1:7" ht="15" x14ac:dyDescent="0.25">
      <c r="A54" s="285" t="s">
        <v>104</v>
      </c>
      <c r="B54">
        <v>385</v>
      </c>
      <c r="C54">
        <v>263</v>
      </c>
      <c r="D54">
        <v>1655.3</v>
      </c>
      <c r="E54">
        <v>1311.6</v>
      </c>
      <c r="F54">
        <v>0</v>
      </c>
      <c r="G54">
        <v>0</v>
      </c>
    </row>
    <row r="55" spans="1:7" ht="15" x14ac:dyDescent="0.25">
      <c r="A55" s="285" t="s">
        <v>105</v>
      </c>
      <c r="B55">
        <v>8</v>
      </c>
      <c r="C55">
        <v>0.2</v>
      </c>
      <c r="D55">
        <v>0</v>
      </c>
      <c r="E55">
        <v>0</v>
      </c>
      <c r="F55">
        <v>0</v>
      </c>
      <c r="G55">
        <v>0</v>
      </c>
    </row>
    <row r="56" spans="1:7" ht="15" x14ac:dyDescent="0.25">
      <c r="A56" s="285" t="s">
        <v>258</v>
      </c>
      <c r="B56">
        <v>0.5</v>
      </c>
      <c r="C56">
        <v>0</v>
      </c>
      <c r="D56">
        <v>0</v>
      </c>
      <c r="E56">
        <v>0</v>
      </c>
      <c r="F56">
        <v>0</v>
      </c>
      <c r="G56">
        <v>0</v>
      </c>
    </row>
    <row r="57" spans="1:7" ht="15" x14ac:dyDescent="0.25">
      <c r="A57" s="285" t="s">
        <v>318</v>
      </c>
      <c r="B57">
        <v>0</v>
      </c>
      <c r="C57">
        <v>0</v>
      </c>
      <c r="D57">
        <v>52.7</v>
      </c>
      <c r="E57">
        <v>0</v>
      </c>
      <c r="F57">
        <v>0</v>
      </c>
      <c r="G57">
        <v>0</v>
      </c>
    </row>
    <row r="58" spans="1:7" ht="15" x14ac:dyDescent="0.25">
      <c r="A58" s="285" t="s">
        <v>107</v>
      </c>
      <c r="B58">
        <v>30</v>
      </c>
      <c r="C58">
        <v>30</v>
      </c>
      <c r="D58">
        <v>191</v>
      </c>
      <c r="E58">
        <v>220.8</v>
      </c>
      <c r="F58">
        <v>0</v>
      </c>
      <c r="G58">
        <v>0</v>
      </c>
    </row>
    <row r="59" spans="1:7" ht="15" x14ac:dyDescent="0.25">
      <c r="A59" s="285" t="s">
        <v>66</v>
      </c>
    </row>
    <row r="60" spans="1:7" ht="15" x14ac:dyDescent="0.25">
      <c r="A60" s="285" t="s">
        <v>108</v>
      </c>
      <c r="B60">
        <v>1893.9</v>
      </c>
      <c r="C60">
        <v>1314.9</v>
      </c>
      <c r="D60">
        <v>2709.8</v>
      </c>
      <c r="E60">
        <v>2554.6</v>
      </c>
      <c r="F60">
        <v>29.4</v>
      </c>
      <c r="G60">
        <v>0</v>
      </c>
    </row>
    <row r="61" spans="1:7" ht="15" x14ac:dyDescent="0.25">
      <c r="A61" s="285" t="s">
        <v>109</v>
      </c>
      <c r="B61">
        <v>4</v>
      </c>
      <c r="C61">
        <v>0</v>
      </c>
      <c r="D61">
        <v>7.2</v>
      </c>
      <c r="E61">
        <v>11.9</v>
      </c>
      <c r="F61">
        <v>0</v>
      </c>
      <c r="G61">
        <v>0</v>
      </c>
    </row>
    <row r="62" spans="1:7" ht="15" x14ac:dyDescent="0.25">
      <c r="A62" s="285" t="s">
        <v>110</v>
      </c>
      <c r="B62">
        <v>0</v>
      </c>
      <c r="C62">
        <v>0</v>
      </c>
      <c r="D62">
        <v>30.5</v>
      </c>
      <c r="E62">
        <v>0</v>
      </c>
      <c r="F62">
        <v>0</v>
      </c>
      <c r="G62">
        <v>0</v>
      </c>
    </row>
    <row r="63" spans="1:7" ht="15" x14ac:dyDescent="0.25">
      <c r="A63" s="285" t="s">
        <v>111</v>
      </c>
      <c r="B63">
        <v>63.5</v>
      </c>
      <c r="C63">
        <v>60</v>
      </c>
      <c r="D63">
        <v>125.7</v>
      </c>
      <c r="E63">
        <v>104.1</v>
      </c>
      <c r="F63">
        <v>0</v>
      </c>
      <c r="G63">
        <v>0</v>
      </c>
    </row>
    <row r="64" spans="1:7" ht="15" x14ac:dyDescent="0.25">
      <c r="A64" s="285" t="s">
        <v>112</v>
      </c>
      <c r="B64">
        <v>17.600000000000001</v>
      </c>
      <c r="C64">
        <v>4.9000000000000004</v>
      </c>
      <c r="D64">
        <v>72.3</v>
      </c>
      <c r="E64">
        <v>31.3</v>
      </c>
      <c r="F64">
        <v>1.4</v>
      </c>
      <c r="G64">
        <v>0</v>
      </c>
    </row>
    <row r="65" spans="1:7" ht="15" x14ac:dyDescent="0.25">
      <c r="A65" s="285" t="s">
        <v>259</v>
      </c>
      <c r="B65">
        <v>9</v>
      </c>
      <c r="C65">
        <v>0</v>
      </c>
      <c r="D65">
        <v>0</v>
      </c>
      <c r="E65">
        <v>0</v>
      </c>
      <c r="F65">
        <v>0</v>
      </c>
      <c r="G65">
        <v>0</v>
      </c>
    </row>
    <row r="66" spans="1:7" ht="15" x14ac:dyDescent="0.25">
      <c r="A66" s="285" t="s">
        <v>113</v>
      </c>
      <c r="B66">
        <v>50.7</v>
      </c>
      <c r="C66">
        <v>9.9</v>
      </c>
      <c r="D66">
        <v>188</v>
      </c>
      <c r="E66">
        <v>247.2</v>
      </c>
      <c r="F66">
        <v>0</v>
      </c>
      <c r="G66">
        <v>0</v>
      </c>
    </row>
    <row r="67" spans="1:7" ht="15" x14ac:dyDescent="0.25">
      <c r="A67" s="285" t="s">
        <v>114</v>
      </c>
      <c r="B67">
        <v>8</v>
      </c>
      <c r="C67">
        <v>0</v>
      </c>
      <c r="D67">
        <v>11.3</v>
      </c>
      <c r="E67">
        <v>0</v>
      </c>
      <c r="F67">
        <v>0</v>
      </c>
      <c r="G67">
        <v>0</v>
      </c>
    </row>
    <row r="68" spans="1:7" ht="15" x14ac:dyDescent="0.25">
      <c r="A68" s="285" t="s">
        <v>115</v>
      </c>
      <c r="B68">
        <v>2.5</v>
      </c>
      <c r="C68">
        <v>0</v>
      </c>
      <c r="D68">
        <v>6.1</v>
      </c>
      <c r="E68">
        <v>11.1</v>
      </c>
      <c r="F68">
        <v>0</v>
      </c>
      <c r="G68">
        <v>0</v>
      </c>
    </row>
    <row r="69" spans="1:7" ht="15" x14ac:dyDescent="0.25">
      <c r="A69" s="285" t="s">
        <v>382</v>
      </c>
      <c r="B69">
        <v>0</v>
      </c>
      <c r="C69">
        <v>3</v>
      </c>
      <c r="D69">
        <v>0</v>
      </c>
      <c r="E69">
        <v>0</v>
      </c>
      <c r="F69">
        <v>0</v>
      </c>
      <c r="G69">
        <v>0</v>
      </c>
    </row>
    <row r="70" spans="1:7" ht="15" x14ac:dyDescent="0.25">
      <c r="A70" s="285" t="s">
        <v>116</v>
      </c>
      <c r="B70">
        <v>1.9</v>
      </c>
      <c r="C70">
        <v>2.9</v>
      </c>
      <c r="D70">
        <v>3.8</v>
      </c>
      <c r="E70">
        <v>5.4</v>
      </c>
      <c r="F70">
        <v>0</v>
      </c>
      <c r="G70">
        <v>0</v>
      </c>
    </row>
    <row r="71" spans="1:7" ht="15" x14ac:dyDescent="0.25">
      <c r="A71" s="285" t="s">
        <v>117</v>
      </c>
      <c r="B71">
        <v>1698.3</v>
      </c>
      <c r="C71">
        <v>1200.8</v>
      </c>
      <c r="D71">
        <v>2142.6999999999998</v>
      </c>
      <c r="E71">
        <v>1981.5</v>
      </c>
      <c r="F71">
        <v>28</v>
      </c>
      <c r="G71">
        <v>0</v>
      </c>
    </row>
    <row r="72" spans="1:7" ht="15" x14ac:dyDescent="0.25">
      <c r="A72" s="285" t="s">
        <v>331</v>
      </c>
      <c r="B72">
        <v>0.5</v>
      </c>
      <c r="C72">
        <v>0.5</v>
      </c>
      <c r="D72">
        <v>0</v>
      </c>
      <c r="E72">
        <v>6</v>
      </c>
      <c r="F72">
        <v>0</v>
      </c>
      <c r="G72">
        <v>0</v>
      </c>
    </row>
    <row r="73" spans="1:7" ht="15" x14ac:dyDescent="0.25">
      <c r="A73" s="285" t="s">
        <v>118</v>
      </c>
      <c r="B73">
        <v>12.1</v>
      </c>
      <c r="C73">
        <v>17.899999999999999</v>
      </c>
      <c r="D73">
        <v>10</v>
      </c>
      <c r="E73">
        <v>17.2</v>
      </c>
      <c r="F73">
        <v>0</v>
      </c>
      <c r="G73">
        <v>0</v>
      </c>
    </row>
    <row r="74" spans="1:7" ht="15" x14ac:dyDescent="0.25">
      <c r="A74" s="285" t="s">
        <v>119</v>
      </c>
      <c r="B74">
        <v>26</v>
      </c>
      <c r="C74">
        <v>15</v>
      </c>
      <c r="D74">
        <v>107.3</v>
      </c>
      <c r="E74">
        <v>118.9</v>
      </c>
      <c r="F74">
        <v>0</v>
      </c>
      <c r="G74">
        <v>0</v>
      </c>
    </row>
    <row r="75" spans="1:7" ht="15" x14ac:dyDescent="0.25">
      <c r="A75" s="285" t="s">
        <v>120</v>
      </c>
      <c r="B75">
        <v>0</v>
      </c>
      <c r="C75">
        <v>0</v>
      </c>
      <c r="D75">
        <v>0</v>
      </c>
      <c r="E75" t="s">
        <v>84</v>
      </c>
      <c r="F75">
        <v>0</v>
      </c>
      <c r="G75">
        <v>0</v>
      </c>
    </row>
    <row r="76" spans="1:7" ht="15" x14ac:dyDescent="0.25">
      <c r="A76" s="285" t="s">
        <v>121</v>
      </c>
      <c r="B76">
        <v>0</v>
      </c>
      <c r="C76">
        <v>0</v>
      </c>
      <c r="D76">
        <v>5</v>
      </c>
      <c r="E76">
        <v>20</v>
      </c>
      <c r="F76">
        <v>0</v>
      </c>
      <c r="G76">
        <v>0</v>
      </c>
    </row>
    <row r="77" spans="1:7" ht="15" x14ac:dyDescent="0.25">
      <c r="A77" s="285" t="s">
        <v>62</v>
      </c>
      <c r="B77" t="s">
        <v>63</v>
      </c>
      <c r="C77" t="s">
        <v>64</v>
      </c>
      <c r="D77" t="s">
        <v>63</v>
      </c>
      <c r="E77" t="s">
        <v>63</v>
      </c>
      <c r="F77" t="s">
        <v>63</v>
      </c>
      <c r="G77" t="s">
        <v>65</v>
      </c>
    </row>
    <row r="78" spans="1:7" ht="15" x14ac:dyDescent="0.25">
      <c r="A78" s="285" t="s">
        <v>122</v>
      </c>
      <c r="B78">
        <v>8296.7000000000007</v>
      </c>
      <c r="C78">
        <v>4466</v>
      </c>
      <c r="D78">
        <v>45562.3</v>
      </c>
      <c r="E78">
        <v>25388.1</v>
      </c>
      <c r="F78">
        <v>1795</v>
      </c>
      <c r="G78">
        <v>0</v>
      </c>
    </row>
    <row r="79" spans="1:7" ht="15" x14ac:dyDescent="0.25">
      <c r="A79" s="285" t="s">
        <v>123</v>
      </c>
      <c r="B79">
        <v>3974.5</v>
      </c>
      <c r="C79">
        <v>1750</v>
      </c>
      <c r="D79">
        <v>0</v>
      </c>
      <c r="E79" t="s">
        <v>84</v>
      </c>
      <c r="F79">
        <v>1818</v>
      </c>
      <c r="G79">
        <v>0</v>
      </c>
    </row>
    <row r="80" spans="1:7" ht="15" x14ac:dyDescent="0.25">
      <c r="A80" s="285" t="s">
        <v>62</v>
      </c>
      <c r="B80" t="s">
        <v>63</v>
      </c>
      <c r="C80" t="s">
        <v>64</v>
      </c>
      <c r="D80" t="s">
        <v>63</v>
      </c>
      <c r="E80" t="s">
        <v>63</v>
      </c>
      <c r="F80" t="s">
        <v>63</v>
      </c>
      <c r="G80" t="s">
        <v>65</v>
      </c>
    </row>
    <row r="81" spans="1:7" ht="15" x14ac:dyDescent="0.25">
      <c r="A81" s="285" t="s">
        <v>124</v>
      </c>
      <c r="B81">
        <v>12271.2</v>
      </c>
      <c r="C81">
        <v>6215.9</v>
      </c>
      <c r="D81">
        <v>45562.3</v>
      </c>
      <c r="E81">
        <v>25388.1</v>
      </c>
      <c r="F81">
        <v>3613</v>
      </c>
      <c r="G81">
        <v>0</v>
      </c>
    </row>
    <row r="82" spans="1:7" ht="15" x14ac:dyDescent="0.25">
      <c r="A82" s="285" t="s">
        <v>125</v>
      </c>
      <c r="B82" t="s">
        <v>42</v>
      </c>
      <c r="C82" t="s">
        <v>42</v>
      </c>
      <c r="D82">
        <v>6.1</v>
      </c>
      <c r="E82">
        <v>2.1</v>
      </c>
      <c r="F82" t="s">
        <v>42</v>
      </c>
      <c r="G82" t="s">
        <v>42</v>
      </c>
    </row>
    <row r="83" spans="1:7" ht="15" x14ac:dyDescent="0.25">
      <c r="A83" s="285" t="s">
        <v>126</v>
      </c>
      <c r="B83">
        <v>0</v>
      </c>
      <c r="C83">
        <v>0</v>
      </c>
      <c r="D83" t="s">
        <v>42</v>
      </c>
      <c r="E83" t="s">
        <v>42</v>
      </c>
      <c r="F83">
        <v>0</v>
      </c>
      <c r="G83">
        <v>0</v>
      </c>
    </row>
    <row r="84" spans="1:7" ht="15" x14ac:dyDescent="0.35">
      <c r="A84" s="53" t="s">
        <v>62</v>
      </c>
      <c r="B84" t="s">
        <v>63</v>
      </c>
      <c r="C84" t="s">
        <v>64</v>
      </c>
      <c r="D84" t="s">
        <v>63</v>
      </c>
      <c r="E84" t="s">
        <v>63</v>
      </c>
      <c r="F84" t="s">
        <v>63</v>
      </c>
      <c r="G84" t="s">
        <v>65</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90604-2AFE-456B-9912-1613104ABE96}">
  <dimension ref="A1:G80"/>
  <sheetViews>
    <sheetView workbookViewId="0">
      <selection activeCell="D7" sqref="D7"/>
    </sheetView>
  </sheetViews>
  <sheetFormatPr defaultRowHeight="13.2" x14ac:dyDescent="0.25"/>
  <cols>
    <col min="1" max="1" width="14.33203125" customWidth="1"/>
    <col min="2" max="2" width="12.33203125" customWidth="1"/>
    <col min="4" max="4" width="12.33203125" customWidth="1"/>
    <col min="5" max="5" width="13" customWidth="1"/>
    <col min="6" max="6" width="12.33203125" customWidth="1"/>
    <col min="7" max="7" width="11.44140625" customWidth="1"/>
  </cols>
  <sheetData>
    <row r="1" spans="1:7" ht="15" x14ac:dyDescent="0.25">
      <c r="A1" s="285" t="s">
        <v>47</v>
      </c>
    </row>
    <row r="2" spans="1:7" ht="15" x14ac:dyDescent="0.25">
      <c r="A2" s="285" t="s">
        <v>48</v>
      </c>
    </row>
    <row r="3" spans="1:7" ht="15" x14ac:dyDescent="0.25">
      <c r="A3" s="285" t="s">
        <v>414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190</v>
      </c>
      <c r="C12">
        <v>55</v>
      </c>
      <c r="D12">
        <v>3150.9</v>
      </c>
      <c r="E12">
        <v>3124.8</v>
      </c>
      <c r="F12">
        <v>60</v>
      </c>
      <c r="G12">
        <v>0</v>
      </c>
    </row>
    <row r="13" spans="1:7" ht="15" x14ac:dyDescent="0.25">
      <c r="A13" s="285" t="s">
        <v>254</v>
      </c>
      <c r="B13">
        <v>0</v>
      </c>
      <c r="C13">
        <v>0</v>
      </c>
      <c r="D13">
        <v>121.5</v>
      </c>
      <c r="E13">
        <v>38.6</v>
      </c>
      <c r="F13">
        <v>0</v>
      </c>
      <c r="G13">
        <v>0</v>
      </c>
    </row>
    <row r="14" spans="1:7" ht="15" x14ac:dyDescent="0.25">
      <c r="A14" s="285" t="s">
        <v>68</v>
      </c>
      <c r="B14">
        <v>0</v>
      </c>
      <c r="C14">
        <v>0</v>
      </c>
      <c r="D14">
        <v>695.8</v>
      </c>
      <c r="E14">
        <v>716.7</v>
      </c>
      <c r="F14">
        <v>0</v>
      </c>
      <c r="G14">
        <v>0</v>
      </c>
    </row>
    <row r="15" spans="1:7" ht="15" x14ac:dyDescent="0.25">
      <c r="A15" s="285" t="s">
        <v>69</v>
      </c>
      <c r="B15">
        <v>17.5</v>
      </c>
      <c r="C15">
        <v>0</v>
      </c>
      <c r="D15">
        <v>41.7</v>
      </c>
      <c r="E15">
        <v>0</v>
      </c>
      <c r="F15">
        <v>0</v>
      </c>
      <c r="G15">
        <v>0</v>
      </c>
    </row>
    <row r="16" spans="1:7" ht="15" x14ac:dyDescent="0.25">
      <c r="A16" s="285" t="s">
        <v>255</v>
      </c>
      <c r="B16">
        <v>12.5</v>
      </c>
      <c r="C16">
        <v>0</v>
      </c>
      <c r="D16">
        <v>0</v>
      </c>
      <c r="E16">
        <v>0</v>
      </c>
      <c r="F16">
        <v>0</v>
      </c>
      <c r="G16">
        <v>0</v>
      </c>
    </row>
    <row r="17" spans="1:7" ht="15" x14ac:dyDescent="0.25">
      <c r="A17" s="285" t="s">
        <v>70</v>
      </c>
      <c r="B17">
        <v>30</v>
      </c>
      <c r="C17" t="s">
        <v>84</v>
      </c>
      <c r="D17">
        <v>176.9</v>
      </c>
      <c r="E17">
        <v>149</v>
      </c>
      <c r="F17">
        <v>0</v>
      </c>
      <c r="G17">
        <v>0</v>
      </c>
    </row>
    <row r="18" spans="1:7" ht="15" x14ac:dyDescent="0.25">
      <c r="A18" s="285" t="s">
        <v>71</v>
      </c>
      <c r="B18">
        <v>130</v>
      </c>
      <c r="C18">
        <v>0</v>
      </c>
      <c r="D18">
        <v>848.6</v>
      </c>
      <c r="E18">
        <v>708.5</v>
      </c>
      <c r="F18">
        <v>0</v>
      </c>
      <c r="G18">
        <v>0</v>
      </c>
    </row>
    <row r="19" spans="1:7" ht="15" x14ac:dyDescent="0.25">
      <c r="A19" s="285" t="s">
        <v>72</v>
      </c>
      <c r="B19">
        <v>0</v>
      </c>
      <c r="C19">
        <v>0</v>
      </c>
      <c r="D19">
        <v>346.3</v>
      </c>
      <c r="E19">
        <v>328.6</v>
      </c>
      <c r="F19">
        <v>0</v>
      </c>
      <c r="G19">
        <v>0</v>
      </c>
    </row>
    <row r="20" spans="1:7" ht="15" x14ac:dyDescent="0.25">
      <c r="A20" s="285" t="s">
        <v>256</v>
      </c>
      <c r="B20">
        <v>0</v>
      </c>
      <c r="C20">
        <v>0</v>
      </c>
      <c r="D20">
        <v>25</v>
      </c>
      <c r="E20">
        <v>0</v>
      </c>
      <c r="F20">
        <v>0</v>
      </c>
      <c r="G20">
        <v>0</v>
      </c>
    </row>
    <row r="21" spans="1:7" ht="15" x14ac:dyDescent="0.25">
      <c r="A21" s="285" t="s">
        <v>73</v>
      </c>
      <c r="B21">
        <v>0</v>
      </c>
      <c r="C21">
        <v>55</v>
      </c>
      <c r="D21">
        <v>791.3</v>
      </c>
      <c r="E21">
        <v>1010</v>
      </c>
      <c r="F21">
        <v>60</v>
      </c>
      <c r="G21">
        <v>0</v>
      </c>
    </row>
    <row r="22" spans="1:7" ht="15" x14ac:dyDescent="0.25">
      <c r="A22" s="285" t="s">
        <v>74</v>
      </c>
      <c r="B22">
        <v>0</v>
      </c>
      <c r="C22">
        <v>0</v>
      </c>
      <c r="D22">
        <v>103.9</v>
      </c>
      <c r="E22">
        <v>173.3</v>
      </c>
      <c r="F22">
        <v>0</v>
      </c>
      <c r="G22">
        <v>0</v>
      </c>
    </row>
    <row r="23" spans="1:7" ht="15" x14ac:dyDescent="0.25">
      <c r="A23" s="285" t="s">
        <v>66</v>
      </c>
    </row>
    <row r="24" spans="1:7" ht="15" x14ac:dyDescent="0.25">
      <c r="A24" s="285" t="s">
        <v>78</v>
      </c>
      <c r="B24">
        <v>446.1</v>
      </c>
      <c r="C24">
        <v>495.6</v>
      </c>
      <c r="D24">
        <v>855.9</v>
      </c>
      <c r="E24">
        <v>855.2</v>
      </c>
      <c r="F24">
        <v>30.6</v>
      </c>
      <c r="G24">
        <v>0</v>
      </c>
    </row>
    <row r="25" spans="1:7" ht="15" x14ac:dyDescent="0.25">
      <c r="A25" s="285" t="s">
        <v>66</v>
      </c>
    </row>
    <row r="26" spans="1:7" ht="15" x14ac:dyDescent="0.25">
      <c r="A26" s="285" t="s">
        <v>79</v>
      </c>
      <c r="B26">
        <v>499.2</v>
      </c>
      <c r="C26">
        <v>350.6</v>
      </c>
      <c r="D26">
        <v>735.8</v>
      </c>
      <c r="E26">
        <v>1016.7</v>
      </c>
      <c r="F26">
        <v>0</v>
      </c>
      <c r="G26">
        <v>0</v>
      </c>
    </row>
    <row r="27" spans="1:7" ht="15" x14ac:dyDescent="0.25">
      <c r="A27" s="285" t="s">
        <v>66</v>
      </c>
    </row>
    <row r="28" spans="1:7" ht="15" x14ac:dyDescent="0.25">
      <c r="A28" s="285" t="s">
        <v>80</v>
      </c>
      <c r="B28">
        <v>4636.2</v>
      </c>
      <c r="C28">
        <v>1328</v>
      </c>
      <c r="D28">
        <v>29775.200000000001</v>
      </c>
      <c r="E28">
        <v>10286.200000000001</v>
      </c>
      <c r="F28">
        <v>766</v>
      </c>
      <c r="G28">
        <v>0</v>
      </c>
    </row>
    <row r="29" spans="1:7" ht="15" x14ac:dyDescent="0.25">
      <c r="A29" s="285" t="s">
        <v>66</v>
      </c>
    </row>
    <row r="30" spans="1:7" ht="15" x14ac:dyDescent="0.25">
      <c r="A30" s="285" t="s">
        <v>81</v>
      </c>
      <c r="B30">
        <v>1211.2</v>
      </c>
      <c r="C30">
        <v>881</v>
      </c>
      <c r="D30">
        <v>4533.6000000000004</v>
      </c>
      <c r="E30">
        <v>5015.7</v>
      </c>
      <c r="F30">
        <v>0</v>
      </c>
      <c r="G30">
        <v>0</v>
      </c>
    </row>
    <row r="31" spans="1:7" ht="15" x14ac:dyDescent="0.25">
      <c r="A31" s="285" t="s">
        <v>83</v>
      </c>
      <c r="B31">
        <v>56.7</v>
      </c>
      <c r="C31">
        <v>135</v>
      </c>
      <c r="D31">
        <v>435</v>
      </c>
      <c r="E31">
        <v>921</v>
      </c>
      <c r="F31">
        <v>0</v>
      </c>
      <c r="G31">
        <v>0</v>
      </c>
    </row>
    <row r="32" spans="1:7" ht="15" x14ac:dyDescent="0.25">
      <c r="A32" s="285" t="s">
        <v>85</v>
      </c>
      <c r="B32">
        <v>0</v>
      </c>
      <c r="C32" t="s">
        <v>84</v>
      </c>
      <c r="D32">
        <v>3</v>
      </c>
      <c r="E32">
        <v>4.8</v>
      </c>
      <c r="F32">
        <v>0</v>
      </c>
      <c r="G32">
        <v>0</v>
      </c>
    </row>
    <row r="33" spans="1:7" ht="15" x14ac:dyDescent="0.25">
      <c r="A33" s="285" t="s">
        <v>86</v>
      </c>
      <c r="B33">
        <v>0</v>
      </c>
      <c r="C33">
        <v>0</v>
      </c>
      <c r="D33">
        <v>0.5</v>
      </c>
      <c r="E33">
        <v>1</v>
      </c>
      <c r="F33">
        <v>0</v>
      </c>
      <c r="G33">
        <v>0</v>
      </c>
    </row>
    <row r="34" spans="1:7" ht="15" x14ac:dyDescent="0.25">
      <c r="A34" s="285" t="s">
        <v>87</v>
      </c>
      <c r="B34">
        <v>0.6</v>
      </c>
      <c r="C34">
        <v>1.3</v>
      </c>
      <c r="D34">
        <v>1.2</v>
      </c>
      <c r="E34">
        <v>0.2</v>
      </c>
      <c r="F34">
        <v>0</v>
      </c>
      <c r="G34">
        <v>0</v>
      </c>
    </row>
    <row r="35" spans="1:7" ht="15" x14ac:dyDescent="0.25">
      <c r="A35" s="285" t="s">
        <v>88</v>
      </c>
      <c r="B35">
        <v>384.3</v>
      </c>
      <c r="C35">
        <v>236</v>
      </c>
      <c r="D35">
        <v>824.3</v>
      </c>
      <c r="E35">
        <v>781.3</v>
      </c>
      <c r="F35">
        <v>0</v>
      </c>
      <c r="G35">
        <v>0</v>
      </c>
    </row>
    <row r="36" spans="1:7" ht="15" x14ac:dyDescent="0.25">
      <c r="A36" s="285" t="s">
        <v>90</v>
      </c>
      <c r="B36">
        <v>17.5</v>
      </c>
      <c r="C36">
        <v>0</v>
      </c>
      <c r="D36">
        <v>45.3</v>
      </c>
      <c r="E36">
        <v>63.4</v>
      </c>
      <c r="F36">
        <v>0</v>
      </c>
      <c r="G36">
        <v>0</v>
      </c>
    </row>
    <row r="37" spans="1:7" ht="15" x14ac:dyDescent="0.25">
      <c r="A37" s="285" t="s">
        <v>178</v>
      </c>
      <c r="B37">
        <v>0</v>
      </c>
      <c r="C37">
        <v>0</v>
      </c>
      <c r="D37">
        <v>0</v>
      </c>
      <c r="E37">
        <v>1</v>
      </c>
      <c r="F37">
        <v>0</v>
      </c>
      <c r="G37">
        <v>0</v>
      </c>
    </row>
    <row r="38" spans="1:7" ht="15" x14ac:dyDescent="0.25">
      <c r="A38" s="285" t="s">
        <v>91</v>
      </c>
      <c r="B38">
        <v>49.3</v>
      </c>
      <c r="C38">
        <v>41.7</v>
      </c>
      <c r="D38">
        <v>426.8</v>
      </c>
      <c r="E38">
        <v>418.8</v>
      </c>
      <c r="F38">
        <v>0</v>
      </c>
      <c r="G38">
        <v>0</v>
      </c>
    </row>
    <row r="39" spans="1:7" ht="15" x14ac:dyDescent="0.25">
      <c r="A39" s="285" t="s">
        <v>92</v>
      </c>
      <c r="B39">
        <v>0</v>
      </c>
      <c r="C39">
        <v>0</v>
      </c>
      <c r="D39">
        <v>40.6</v>
      </c>
      <c r="E39">
        <v>29.7</v>
      </c>
      <c r="F39">
        <v>0</v>
      </c>
      <c r="G39">
        <v>0</v>
      </c>
    </row>
    <row r="40" spans="1:7" ht="15" x14ac:dyDescent="0.25">
      <c r="A40" s="285" t="s">
        <v>93</v>
      </c>
      <c r="B40">
        <v>142.6</v>
      </c>
      <c r="C40">
        <v>85.2</v>
      </c>
      <c r="D40">
        <v>167.2</v>
      </c>
      <c r="E40">
        <v>222.4</v>
      </c>
      <c r="F40">
        <v>0</v>
      </c>
      <c r="G40">
        <v>0</v>
      </c>
    </row>
    <row r="41" spans="1:7" ht="15" x14ac:dyDescent="0.25">
      <c r="A41" s="285" t="s">
        <v>94</v>
      </c>
      <c r="B41">
        <v>8</v>
      </c>
      <c r="C41">
        <v>37</v>
      </c>
      <c r="D41">
        <v>22.7</v>
      </c>
      <c r="E41">
        <v>57</v>
      </c>
      <c r="F41">
        <v>0</v>
      </c>
      <c r="G41">
        <v>0</v>
      </c>
    </row>
    <row r="42" spans="1:7" ht="15" x14ac:dyDescent="0.25">
      <c r="A42" s="285" t="s">
        <v>95</v>
      </c>
      <c r="B42">
        <v>132</v>
      </c>
      <c r="C42">
        <v>0</v>
      </c>
      <c r="D42">
        <v>750.5</v>
      </c>
      <c r="E42">
        <v>935.2</v>
      </c>
      <c r="F42">
        <v>0</v>
      </c>
      <c r="G42">
        <v>0</v>
      </c>
    </row>
    <row r="43" spans="1:7" ht="15" x14ac:dyDescent="0.25">
      <c r="A43" s="285" t="s">
        <v>96</v>
      </c>
      <c r="B43">
        <v>24.6</v>
      </c>
      <c r="C43">
        <v>11</v>
      </c>
      <c r="D43">
        <v>25.4</v>
      </c>
      <c r="E43">
        <v>53.1</v>
      </c>
      <c r="F43">
        <v>0</v>
      </c>
      <c r="G43">
        <v>0</v>
      </c>
    </row>
    <row r="44" spans="1:7" ht="15" x14ac:dyDescent="0.25">
      <c r="A44" s="285" t="s">
        <v>98</v>
      </c>
      <c r="B44">
        <v>66</v>
      </c>
      <c r="C44">
        <v>65</v>
      </c>
      <c r="D44">
        <v>118.8</v>
      </c>
      <c r="E44">
        <v>214.8</v>
      </c>
      <c r="F44">
        <v>0</v>
      </c>
      <c r="G44">
        <v>0</v>
      </c>
    </row>
    <row r="45" spans="1:7" ht="15" x14ac:dyDescent="0.25">
      <c r="A45" s="285" t="s">
        <v>99</v>
      </c>
      <c r="B45">
        <v>1.4</v>
      </c>
      <c r="C45">
        <v>3.3</v>
      </c>
      <c r="D45">
        <v>19.100000000000001</v>
      </c>
      <c r="E45">
        <v>0.1</v>
      </c>
      <c r="F45">
        <v>0</v>
      </c>
      <c r="G45">
        <v>0</v>
      </c>
    </row>
    <row r="46" spans="1:7" ht="15" x14ac:dyDescent="0.25">
      <c r="A46" s="285" t="s">
        <v>100</v>
      </c>
      <c r="B46">
        <v>145.1</v>
      </c>
      <c r="C46">
        <v>188.4</v>
      </c>
      <c r="D46">
        <v>1020.8</v>
      </c>
      <c r="E46">
        <v>773.4</v>
      </c>
      <c r="F46">
        <v>0</v>
      </c>
      <c r="G46">
        <v>0</v>
      </c>
    </row>
    <row r="47" spans="1:7" ht="15" x14ac:dyDescent="0.25">
      <c r="A47" s="285" t="s">
        <v>101</v>
      </c>
      <c r="B47">
        <v>183.1</v>
      </c>
      <c r="C47">
        <v>77.099999999999994</v>
      </c>
      <c r="D47">
        <v>632.5</v>
      </c>
      <c r="E47">
        <v>538.70000000000005</v>
      </c>
      <c r="F47">
        <v>0</v>
      </c>
      <c r="G47">
        <v>0</v>
      </c>
    </row>
    <row r="48" spans="1:7" ht="15" x14ac:dyDescent="0.25">
      <c r="A48" s="285" t="s">
        <v>66</v>
      </c>
    </row>
    <row r="49" spans="1:7" ht="15" x14ac:dyDescent="0.25">
      <c r="A49" s="285" t="s">
        <v>102</v>
      </c>
      <c r="B49">
        <v>508.5</v>
      </c>
      <c r="C49">
        <v>353</v>
      </c>
      <c r="D49">
        <v>1826.8</v>
      </c>
      <c r="E49">
        <v>1474.2</v>
      </c>
      <c r="F49">
        <v>0</v>
      </c>
      <c r="G49">
        <v>0</v>
      </c>
    </row>
    <row r="50" spans="1:7" ht="15" x14ac:dyDescent="0.25">
      <c r="A50" s="285" t="s">
        <v>103</v>
      </c>
      <c r="B50">
        <v>35</v>
      </c>
      <c r="C50">
        <v>30</v>
      </c>
      <c r="D50">
        <v>67.5</v>
      </c>
      <c r="E50">
        <v>0</v>
      </c>
      <c r="F50">
        <v>0</v>
      </c>
      <c r="G50">
        <v>0</v>
      </c>
    </row>
    <row r="51" spans="1:7" ht="15" x14ac:dyDescent="0.25">
      <c r="A51" s="285" t="s">
        <v>104</v>
      </c>
      <c r="B51">
        <v>435</v>
      </c>
      <c r="C51">
        <v>293</v>
      </c>
      <c r="D51">
        <v>1515.7</v>
      </c>
      <c r="E51">
        <v>1253.4000000000001</v>
      </c>
      <c r="F51">
        <v>0</v>
      </c>
      <c r="G51">
        <v>0</v>
      </c>
    </row>
    <row r="52" spans="1:7" ht="15" x14ac:dyDescent="0.25">
      <c r="A52" s="285" t="s">
        <v>105</v>
      </c>
      <c r="B52">
        <v>8</v>
      </c>
      <c r="C52">
        <v>0</v>
      </c>
      <c r="D52">
        <v>0</v>
      </c>
      <c r="E52">
        <v>0</v>
      </c>
      <c r="F52">
        <v>0</v>
      </c>
      <c r="G52">
        <v>0</v>
      </c>
    </row>
    <row r="53" spans="1:7" ht="15" x14ac:dyDescent="0.25">
      <c r="A53" s="285" t="s">
        <v>258</v>
      </c>
      <c r="B53">
        <v>0.5</v>
      </c>
      <c r="C53">
        <v>0</v>
      </c>
      <c r="D53">
        <v>0</v>
      </c>
      <c r="E53">
        <v>0</v>
      </c>
      <c r="F53">
        <v>0</v>
      </c>
      <c r="G53">
        <v>0</v>
      </c>
    </row>
    <row r="54" spans="1:7" ht="15" x14ac:dyDescent="0.25">
      <c r="A54" s="285" t="s">
        <v>318</v>
      </c>
      <c r="B54">
        <v>0</v>
      </c>
      <c r="C54">
        <v>0</v>
      </c>
      <c r="D54">
        <v>52.7</v>
      </c>
      <c r="E54">
        <v>0</v>
      </c>
      <c r="F54">
        <v>0</v>
      </c>
      <c r="G54">
        <v>0</v>
      </c>
    </row>
    <row r="55" spans="1:7" ht="15" x14ac:dyDescent="0.25">
      <c r="A55" s="285" t="s">
        <v>107</v>
      </c>
      <c r="B55">
        <v>30</v>
      </c>
      <c r="C55">
        <v>30</v>
      </c>
      <c r="D55">
        <v>191</v>
      </c>
      <c r="E55">
        <v>220.8</v>
      </c>
      <c r="F55">
        <v>0</v>
      </c>
      <c r="G55">
        <v>0</v>
      </c>
    </row>
    <row r="56" spans="1:7" ht="15" x14ac:dyDescent="0.25">
      <c r="A56" s="285" t="s">
        <v>66</v>
      </c>
    </row>
    <row r="57" spans="1:7" ht="15" x14ac:dyDescent="0.25">
      <c r="A57" s="285" t="s">
        <v>108</v>
      </c>
      <c r="B57">
        <v>1914</v>
      </c>
      <c r="C57">
        <v>1393.9</v>
      </c>
      <c r="D57">
        <v>2489.6</v>
      </c>
      <c r="E57">
        <v>2453.1</v>
      </c>
      <c r="F57">
        <v>28</v>
      </c>
      <c r="G57">
        <v>0</v>
      </c>
    </row>
    <row r="58" spans="1:7" ht="15" x14ac:dyDescent="0.25">
      <c r="A58" s="285" t="s">
        <v>109</v>
      </c>
      <c r="B58">
        <v>4</v>
      </c>
      <c r="C58">
        <v>5.5</v>
      </c>
      <c r="D58">
        <v>7.2</v>
      </c>
      <c r="E58">
        <v>6.1</v>
      </c>
      <c r="F58">
        <v>0</v>
      </c>
      <c r="G58">
        <v>0</v>
      </c>
    </row>
    <row r="59" spans="1:7" ht="15" x14ac:dyDescent="0.25">
      <c r="A59" s="285" t="s">
        <v>110</v>
      </c>
      <c r="B59">
        <v>0</v>
      </c>
      <c r="C59">
        <v>0</v>
      </c>
      <c r="D59">
        <v>30.5</v>
      </c>
      <c r="E59">
        <v>0</v>
      </c>
      <c r="F59">
        <v>0</v>
      </c>
      <c r="G59">
        <v>0</v>
      </c>
    </row>
    <row r="60" spans="1:7" ht="15" x14ac:dyDescent="0.25">
      <c r="A60" s="285" t="s">
        <v>111</v>
      </c>
      <c r="B60">
        <v>63.5</v>
      </c>
      <c r="C60">
        <v>60</v>
      </c>
      <c r="D60">
        <v>125.7</v>
      </c>
      <c r="E60">
        <v>104.1</v>
      </c>
      <c r="F60">
        <v>0</v>
      </c>
      <c r="G60">
        <v>0</v>
      </c>
    </row>
    <row r="61" spans="1:7" ht="15" x14ac:dyDescent="0.25">
      <c r="A61" s="285" t="s">
        <v>112</v>
      </c>
      <c r="B61">
        <v>16.7</v>
      </c>
      <c r="C61">
        <v>5.9</v>
      </c>
      <c r="D61">
        <v>70.3</v>
      </c>
      <c r="E61">
        <v>30.3</v>
      </c>
      <c r="F61">
        <v>0</v>
      </c>
      <c r="G61">
        <v>0</v>
      </c>
    </row>
    <row r="62" spans="1:7" ht="15" x14ac:dyDescent="0.25">
      <c r="A62" s="285" t="s">
        <v>259</v>
      </c>
      <c r="B62">
        <v>9</v>
      </c>
      <c r="C62">
        <v>0</v>
      </c>
      <c r="D62">
        <v>0</v>
      </c>
      <c r="E62">
        <v>0</v>
      </c>
      <c r="F62">
        <v>0</v>
      </c>
      <c r="G62">
        <v>0</v>
      </c>
    </row>
    <row r="63" spans="1:7" ht="15" x14ac:dyDescent="0.25">
      <c r="A63" s="285" t="s">
        <v>113</v>
      </c>
      <c r="B63">
        <v>63.7</v>
      </c>
      <c r="C63">
        <v>21</v>
      </c>
      <c r="D63">
        <v>175.7</v>
      </c>
      <c r="E63">
        <v>219.8</v>
      </c>
      <c r="F63">
        <v>0</v>
      </c>
      <c r="G63">
        <v>0</v>
      </c>
    </row>
    <row r="64" spans="1:7" ht="15" x14ac:dyDescent="0.25">
      <c r="A64" s="285" t="s">
        <v>114</v>
      </c>
      <c r="B64">
        <v>12</v>
      </c>
      <c r="C64">
        <v>0</v>
      </c>
      <c r="D64">
        <v>7.2</v>
      </c>
      <c r="E64">
        <v>0</v>
      </c>
      <c r="F64">
        <v>0</v>
      </c>
      <c r="G64">
        <v>0</v>
      </c>
    </row>
    <row r="65" spans="1:7" ht="15" x14ac:dyDescent="0.25">
      <c r="A65" s="285" t="s">
        <v>115</v>
      </c>
      <c r="B65">
        <v>2.5</v>
      </c>
      <c r="C65">
        <v>0</v>
      </c>
      <c r="D65">
        <v>6.1</v>
      </c>
      <c r="E65">
        <v>11.1</v>
      </c>
      <c r="F65">
        <v>0</v>
      </c>
      <c r="G65">
        <v>0</v>
      </c>
    </row>
    <row r="66" spans="1:7" ht="15" x14ac:dyDescent="0.25">
      <c r="A66" s="285" t="s">
        <v>116</v>
      </c>
      <c r="B66">
        <v>1.9</v>
      </c>
      <c r="C66">
        <v>2.9</v>
      </c>
      <c r="D66">
        <v>3.8</v>
      </c>
      <c r="E66">
        <v>5.4</v>
      </c>
      <c r="F66">
        <v>0</v>
      </c>
      <c r="G66">
        <v>0</v>
      </c>
    </row>
    <row r="67" spans="1:7" ht="15" x14ac:dyDescent="0.25">
      <c r="A67" s="285" t="s">
        <v>117</v>
      </c>
      <c r="B67">
        <v>1702.2</v>
      </c>
      <c r="C67">
        <v>1265.2</v>
      </c>
      <c r="D67">
        <v>1940.9</v>
      </c>
      <c r="E67">
        <v>1919.3</v>
      </c>
      <c r="F67">
        <v>28</v>
      </c>
      <c r="G67">
        <v>0</v>
      </c>
    </row>
    <row r="68" spans="1:7" ht="15" x14ac:dyDescent="0.25">
      <c r="A68" s="285" t="s">
        <v>331</v>
      </c>
      <c r="B68">
        <v>0.5</v>
      </c>
      <c r="C68">
        <v>0.5</v>
      </c>
      <c r="D68">
        <v>0</v>
      </c>
      <c r="E68">
        <v>6</v>
      </c>
      <c r="F68">
        <v>0</v>
      </c>
      <c r="G68">
        <v>0</v>
      </c>
    </row>
    <row r="69" spans="1:7" ht="15" x14ac:dyDescent="0.25">
      <c r="A69" s="285" t="s">
        <v>118</v>
      </c>
      <c r="B69">
        <v>12.1</v>
      </c>
      <c r="C69">
        <v>17.899999999999999</v>
      </c>
      <c r="D69">
        <v>10</v>
      </c>
      <c r="E69">
        <v>17.2</v>
      </c>
      <c r="F69">
        <v>0</v>
      </c>
      <c r="G69">
        <v>0</v>
      </c>
    </row>
    <row r="70" spans="1:7" ht="15" x14ac:dyDescent="0.25">
      <c r="A70" s="285" t="s">
        <v>119</v>
      </c>
      <c r="B70">
        <v>26</v>
      </c>
      <c r="C70">
        <v>15</v>
      </c>
      <c r="D70">
        <v>107.3</v>
      </c>
      <c r="E70">
        <v>118.9</v>
      </c>
      <c r="F70">
        <v>0</v>
      </c>
      <c r="G70">
        <v>0</v>
      </c>
    </row>
    <row r="71" spans="1:7" ht="15" x14ac:dyDescent="0.25">
      <c r="A71" s="285" t="s">
        <v>120</v>
      </c>
      <c r="B71">
        <v>0</v>
      </c>
      <c r="C71">
        <v>0</v>
      </c>
      <c r="D71">
        <v>0</v>
      </c>
      <c r="E71" t="s">
        <v>84</v>
      </c>
      <c r="F71">
        <v>0</v>
      </c>
      <c r="G71">
        <v>0</v>
      </c>
    </row>
    <row r="72" spans="1:7" ht="15" x14ac:dyDescent="0.25">
      <c r="A72" s="285" t="s">
        <v>121</v>
      </c>
      <c r="B72">
        <v>0</v>
      </c>
      <c r="C72">
        <v>0</v>
      </c>
      <c r="D72">
        <v>5</v>
      </c>
      <c r="E72">
        <v>15</v>
      </c>
      <c r="F72">
        <v>0</v>
      </c>
      <c r="G72">
        <v>0</v>
      </c>
    </row>
    <row r="73" spans="1:7" ht="15" x14ac:dyDescent="0.25">
      <c r="A73" s="285" t="s">
        <v>62</v>
      </c>
      <c r="B73" t="s">
        <v>63</v>
      </c>
      <c r="C73" t="s">
        <v>64</v>
      </c>
      <c r="D73" t="s">
        <v>63</v>
      </c>
      <c r="E73" t="s">
        <v>63</v>
      </c>
      <c r="F73" t="s">
        <v>63</v>
      </c>
      <c r="G73" t="s">
        <v>65</v>
      </c>
    </row>
    <row r="74" spans="1:7" ht="15" x14ac:dyDescent="0.25">
      <c r="A74" s="285" t="s">
        <v>122</v>
      </c>
      <c r="B74">
        <v>9405.2000000000007</v>
      </c>
      <c r="C74">
        <v>4857</v>
      </c>
      <c r="D74">
        <v>43367.8</v>
      </c>
      <c r="E74">
        <v>24225.9</v>
      </c>
      <c r="F74">
        <v>884.6</v>
      </c>
      <c r="G74">
        <v>0</v>
      </c>
    </row>
    <row r="75" spans="1:7" ht="15" x14ac:dyDescent="0.25">
      <c r="A75" s="285" t="s">
        <v>123</v>
      </c>
      <c r="B75">
        <v>4594.5</v>
      </c>
      <c r="C75">
        <v>2120.5</v>
      </c>
      <c r="D75">
        <v>0</v>
      </c>
      <c r="E75" t="s">
        <v>84</v>
      </c>
      <c r="F75">
        <v>1164</v>
      </c>
      <c r="G75">
        <v>0</v>
      </c>
    </row>
    <row r="76" spans="1:7" ht="15" x14ac:dyDescent="0.25">
      <c r="A76" s="285" t="s">
        <v>62</v>
      </c>
      <c r="B76" t="s">
        <v>63</v>
      </c>
      <c r="C76" t="s">
        <v>64</v>
      </c>
      <c r="D76" t="s">
        <v>63</v>
      </c>
      <c r="E76" t="s">
        <v>63</v>
      </c>
      <c r="F76" t="s">
        <v>63</v>
      </c>
      <c r="G76" t="s">
        <v>65</v>
      </c>
    </row>
    <row r="77" spans="1:7" ht="15" x14ac:dyDescent="0.25">
      <c r="A77" s="285" t="s">
        <v>124</v>
      </c>
      <c r="B77">
        <v>13999.7</v>
      </c>
      <c r="C77">
        <v>6977.5</v>
      </c>
      <c r="D77">
        <v>43367.8</v>
      </c>
      <c r="E77">
        <v>24226</v>
      </c>
      <c r="F77">
        <v>2048.6</v>
      </c>
      <c r="G77">
        <v>0</v>
      </c>
    </row>
    <row r="78" spans="1:7" ht="15" x14ac:dyDescent="0.25">
      <c r="A78" s="285" t="s">
        <v>125</v>
      </c>
      <c r="B78" t="s">
        <v>42</v>
      </c>
      <c r="C78" t="s">
        <v>42</v>
      </c>
      <c r="D78">
        <v>6.1</v>
      </c>
      <c r="E78">
        <v>2.1</v>
      </c>
      <c r="F78" t="s">
        <v>42</v>
      </c>
      <c r="G78" t="s">
        <v>42</v>
      </c>
    </row>
    <row r="79" spans="1:7" ht="15" x14ac:dyDescent="0.25">
      <c r="A79" s="285" t="s">
        <v>126</v>
      </c>
      <c r="B79">
        <v>0</v>
      </c>
      <c r="C79">
        <v>0</v>
      </c>
      <c r="D79" t="s">
        <v>42</v>
      </c>
      <c r="E79" t="s">
        <v>42</v>
      </c>
      <c r="F79">
        <v>0</v>
      </c>
      <c r="G79">
        <v>0</v>
      </c>
    </row>
    <row r="80" spans="1:7" ht="15" x14ac:dyDescent="0.35">
      <c r="A80" s="53" t="s">
        <v>62</v>
      </c>
      <c r="B80" t="s">
        <v>63</v>
      </c>
      <c r="C80" t="s">
        <v>64</v>
      </c>
      <c r="D80" t="s">
        <v>63</v>
      </c>
      <c r="E80" t="s">
        <v>63</v>
      </c>
      <c r="F80" t="s">
        <v>63</v>
      </c>
      <c r="G80" t="s">
        <v>65</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B2DF-442A-4C9E-9C8E-C716E1A6B9D6}">
  <dimension ref="A1:G78"/>
  <sheetViews>
    <sheetView topLeftCell="A13" workbookViewId="0">
      <selection activeCell="B7" sqref="B7"/>
    </sheetView>
  </sheetViews>
  <sheetFormatPr defaultRowHeight="13.2" x14ac:dyDescent="0.25"/>
  <cols>
    <col min="1" max="1" width="18.88671875" customWidth="1"/>
    <col min="2" max="2" width="12.109375" customWidth="1"/>
    <col min="3" max="3" width="9.44140625" customWidth="1"/>
    <col min="4" max="4" width="12.109375" customWidth="1"/>
    <col min="5" max="5" width="11.6640625" customWidth="1"/>
    <col min="6" max="6" width="12.5546875" customWidth="1"/>
  </cols>
  <sheetData>
    <row r="1" spans="1:7" ht="15" x14ac:dyDescent="0.25">
      <c r="A1" s="285" t="s">
        <v>47</v>
      </c>
    </row>
    <row r="2" spans="1:7" ht="15" x14ac:dyDescent="0.25">
      <c r="A2" s="285" t="s">
        <v>48</v>
      </c>
    </row>
    <row r="3" spans="1:7" ht="15" x14ac:dyDescent="0.25">
      <c r="A3" s="285" t="s">
        <v>415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90</v>
      </c>
      <c r="C12">
        <v>55</v>
      </c>
      <c r="D12">
        <v>2928.6</v>
      </c>
      <c r="E12">
        <v>3055.4</v>
      </c>
      <c r="F12">
        <v>0</v>
      </c>
      <c r="G12">
        <v>0</v>
      </c>
    </row>
    <row r="13" spans="1:7" ht="15" x14ac:dyDescent="0.25">
      <c r="A13" s="285" t="s">
        <v>254</v>
      </c>
      <c r="B13">
        <v>0</v>
      </c>
      <c r="C13">
        <v>0</v>
      </c>
      <c r="D13">
        <v>121.5</v>
      </c>
      <c r="E13">
        <v>38.6</v>
      </c>
      <c r="F13">
        <v>0</v>
      </c>
      <c r="G13">
        <v>0</v>
      </c>
    </row>
    <row r="14" spans="1:7" ht="15" x14ac:dyDescent="0.25">
      <c r="A14" s="285" t="s">
        <v>68</v>
      </c>
      <c r="B14">
        <v>0</v>
      </c>
      <c r="C14">
        <v>0</v>
      </c>
      <c r="D14">
        <v>636.5</v>
      </c>
      <c r="E14">
        <v>647.4</v>
      </c>
      <c r="F14">
        <v>0</v>
      </c>
      <c r="G14">
        <v>0</v>
      </c>
    </row>
    <row r="15" spans="1:7" ht="15" x14ac:dyDescent="0.25">
      <c r="A15" s="285" t="s">
        <v>69</v>
      </c>
      <c r="B15">
        <v>17.5</v>
      </c>
      <c r="C15">
        <v>0</v>
      </c>
      <c r="D15">
        <v>41.7</v>
      </c>
      <c r="E15">
        <v>0</v>
      </c>
      <c r="F15">
        <v>0</v>
      </c>
      <c r="G15">
        <v>0</v>
      </c>
    </row>
    <row r="16" spans="1:7" ht="15" x14ac:dyDescent="0.25">
      <c r="A16" s="285" t="s">
        <v>255</v>
      </c>
      <c r="B16">
        <v>12.5</v>
      </c>
      <c r="C16">
        <v>0</v>
      </c>
      <c r="D16">
        <v>0</v>
      </c>
      <c r="E16">
        <v>0</v>
      </c>
      <c r="F16">
        <v>0</v>
      </c>
      <c r="G16">
        <v>0</v>
      </c>
    </row>
    <row r="17" spans="1:7" ht="15" x14ac:dyDescent="0.25">
      <c r="A17" s="285" t="s">
        <v>70</v>
      </c>
      <c r="B17">
        <v>60</v>
      </c>
      <c r="C17" t="s">
        <v>84</v>
      </c>
      <c r="D17">
        <v>103.9</v>
      </c>
      <c r="E17">
        <v>149</v>
      </c>
      <c r="F17">
        <v>0</v>
      </c>
      <c r="G17">
        <v>0</v>
      </c>
    </row>
    <row r="18" spans="1:7" ht="15" x14ac:dyDescent="0.25">
      <c r="A18" s="285" t="s">
        <v>71</v>
      </c>
      <c r="B18">
        <v>0</v>
      </c>
      <c r="C18">
        <v>0</v>
      </c>
      <c r="D18">
        <v>801.9</v>
      </c>
      <c r="E18">
        <v>708.5</v>
      </c>
      <c r="F18">
        <v>0</v>
      </c>
      <c r="G18">
        <v>0</v>
      </c>
    </row>
    <row r="19" spans="1:7" ht="15" x14ac:dyDescent="0.25">
      <c r="A19" s="285" t="s">
        <v>72</v>
      </c>
      <c r="B19">
        <v>0</v>
      </c>
      <c r="C19">
        <v>0</v>
      </c>
      <c r="D19">
        <v>321.3</v>
      </c>
      <c r="E19">
        <v>328.6</v>
      </c>
      <c r="F19">
        <v>0</v>
      </c>
      <c r="G19">
        <v>0</v>
      </c>
    </row>
    <row r="20" spans="1:7" ht="15" x14ac:dyDescent="0.25">
      <c r="A20" s="285" t="s">
        <v>73</v>
      </c>
      <c r="B20">
        <v>0</v>
      </c>
      <c r="C20">
        <v>55</v>
      </c>
      <c r="D20">
        <v>798</v>
      </c>
      <c r="E20">
        <v>1010</v>
      </c>
      <c r="F20">
        <v>0</v>
      </c>
      <c r="G20">
        <v>0</v>
      </c>
    </row>
    <row r="21" spans="1:7" ht="15" x14ac:dyDescent="0.25">
      <c r="A21" s="285" t="s">
        <v>74</v>
      </c>
      <c r="B21">
        <v>0</v>
      </c>
      <c r="C21">
        <v>0</v>
      </c>
      <c r="D21">
        <v>103.9</v>
      </c>
      <c r="E21">
        <v>173.3</v>
      </c>
      <c r="F21">
        <v>0</v>
      </c>
      <c r="G21">
        <v>0</v>
      </c>
    </row>
    <row r="22" spans="1:7" ht="15" x14ac:dyDescent="0.25">
      <c r="A22" s="285" t="s">
        <v>66</v>
      </c>
    </row>
    <row r="23" spans="1:7" ht="15" x14ac:dyDescent="0.25">
      <c r="A23" s="285" t="s">
        <v>78</v>
      </c>
      <c r="B23">
        <v>414.7</v>
      </c>
      <c r="C23">
        <v>479.9</v>
      </c>
      <c r="D23">
        <v>850.7</v>
      </c>
      <c r="E23">
        <v>814.9</v>
      </c>
      <c r="F23">
        <v>30.6</v>
      </c>
      <c r="G23">
        <v>0</v>
      </c>
    </row>
    <row r="24" spans="1:7" ht="15" x14ac:dyDescent="0.25">
      <c r="A24" s="285" t="s">
        <v>66</v>
      </c>
    </row>
    <row r="25" spans="1:7" ht="15" x14ac:dyDescent="0.25">
      <c r="A25" s="285" t="s">
        <v>79</v>
      </c>
      <c r="B25">
        <v>488.3</v>
      </c>
      <c r="C25">
        <v>366.2</v>
      </c>
      <c r="D25">
        <v>700.6</v>
      </c>
      <c r="E25">
        <v>977</v>
      </c>
      <c r="F25">
        <v>0</v>
      </c>
      <c r="G25">
        <v>0</v>
      </c>
    </row>
    <row r="26" spans="1:7" ht="15" x14ac:dyDescent="0.25">
      <c r="A26" s="285" t="s">
        <v>66</v>
      </c>
    </row>
    <row r="27" spans="1:7" ht="15" x14ac:dyDescent="0.25">
      <c r="A27" s="285" t="s">
        <v>80</v>
      </c>
      <c r="B27">
        <v>5122.1000000000004</v>
      </c>
      <c r="C27">
        <v>1549.8</v>
      </c>
      <c r="D27">
        <v>28425.3</v>
      </c>
      <c r="E27">
        <v>9838.6</v>
      </c>
      <c r="F27">
        <v>447</v>
      </c>
      <c r="G27">
        <v>0</v>
      </c>
    </row>
    <row r="28" spans="1:7" ht="15" x14ac:dyDescent="0.25">
      <c r="A28" s="285" t="s">
        <v>66</v>
      </c>
    </row>
    <row r="29" spans="1:7" ht="15" x14ac:dyDescent="0.25">
      <c r="A29" s="285" t="s">
        <v>81</v>
      </c>
      <c r="B29">
        <v>1407.6</v>
      </c>
      <c r="C29">
        <v>957.6</v>
      </c>
      <c r="D29">
        <v>4124.8</v>
      </c>
      <c r="E29">
        <v>4721.1000000000004</v>
      </c>
      <c r="F29">
        <v>0</v>
      </c>
      <c r="G29">
        <v>0</v>
      </c>
    </row>
    <row r="30" spans="1:7" ht="15" x14ac:dyDescent="0.25">
      <c r="A30" s="285" t="s">
        <v>83</v>
      </c>
      <c r="B30">
        <v>113.2</v>
      </c>
      <c r="C30">
        <v>245</v>
      </c>
      <c r="D30">
        <v>383.6</v>
      </c>
      <c r="E30">
        <v>755.8</v>
      </c>
      <c r="F30">
        <v>0</v>
      </c>
      <c r="G30">
        <v>0</v>
      </c>
    </row>
    <row r="31" spans="1:7" ht="15" x14ac:dyDescent="0.25">
      <c r="A31" s="285" t="s">
        <v>85</v>
      </c>
      <c r="B31">
        <v>0</v>
      </c>
      <c r="C31" t="s">
        <v>84</v>
      </c>
      <c r="D31">
        <v>3</v>
      </c>
      <c r="E31">
        <v>4.8</v>
      </c>
      <c r="F31">
        <v>0</v>
      </c>
      <c r="G31">
        <v>0</v>
      </c>
    </row>
    <row r="32" spans="1:7" ht="15" x14ac:dyDescent="0.25">
      <c r="A32" s="285" t="s">
        <v>86</v>
      </c>
      <c r="B32">
        <v>0</v>
      </c>
      <c r="C32">
        <v>0</v>
      </c>
      <c r="D32">
        <v>0.5</v>
      </c>
      <c r="E32">
        <v>1</v>
      </c>
      <c r="F32">
        <v>0</v>
      </c>
      <c r="G32">
        <v>0</v>
      </c>
    </row>
    <row r="33" spans="1:7" ht="15" x14ac:dyDescent="0.25">
      <c r="A33" s="285" t="s">
        <v>87</v>
      </c>
      <c r="B33">
        <v>0.6</v>
      </c>
      <c r="C33">
        <v>1.3</v>
      </c>
      <c r="D33">
        <v>1.2</v>
      </c>
      <c r="E33">
        <v>0.2</v>
      </c>
      <c r="F33">
        <v>0</v>
      </c>
      <c r="G33">
        <v>0</v>
      </c>
    </row>
    <row r="34" spans="1:7" ht="15" x14ac:dyDescent="0.25">
      <c r="A34" s="285" t="s">
        <v>88</v>
      </c>
      <c r="B34">
        <v>363.5</v>
      </c>
      <c r="C34">
        <v>244</v>
      </c>
      <c r="D34">
        <v>785.6</v>
      </c>
      <c r="E34">
        <v>756</v>
      </c>
      <c r="F34">
        <v>0</v>
      </c>
      <c r="G34">
        <v>0</v>
      </c>
    </row>
    <row r="35" spans="1:7" ht="15" x14ac:dyDescent="0.25">
      <c r="A35" s="285" t="s">
        <v>90</v>
      </c>
      <c r="B35">
        <v>17.5</v>
      </c>
      <c r="C35">
        <v>0</v>
      </c>
      <c r="D35">
        <v>45.3</v>
      </c>
      <c r="E35">
        <v>63.4</v>
      </c>
      <c r="F35">
        <v>0</v>
      </c>
      <c r="G35">
        <v>0</v>
      </c>
    </row>
    <row r="36" spans="1:7" ht="15" x14ac:dyDescent="0.25">
      <c r="A36" s="285" t="s">
        <v>178</v>
      </c>
      <c r="B36">
        <v>0</v>
      </c>
      <c r="C36">
        <v>0</v>
      </c>
      <c r="D36">
        <v>0</v>
      </c>
      <c r="E36">
        <v>1</v>
      </c>
      <c r="F36">
        <v>0</v>
      </c>
      <c r="G36">
        <v>0</v>
      </c>
    </row>
    <row r="37" spans="1:7" ht="15" x14ac:dyDescent="0.25">
      <c r="A37" s="285" t="s">
        <v>91</v>
      </c>
      <c r="B37">
        <v>49.9</v>
      </c>
      <c r="C37">
        <v>43.6</v>
      </c>
      <c r="D37">
        <v>370.6</v>
      </c>
      <c r="E37">
        <v>416.9</v>
      </c>
      <c r="F37">
        <v>0</v>
      </c>
      <c r="G37">
        <v>0</v>
      </c>
    </row>
    <row r="38" spans="1:7" ht="15" x14ac:dyDescent="0.25">
      <c r="A38" s="285" t="s">
        <v>92</v>
      </c>
      <c r="B38">
        <v>0</v>
      </c>
      <c r="C38">
        <v>0</v>
      </c>
      <c r="D38">
        <v>40.6</v>
      </c>
      <c r="E38">
        <v>29.7</v>
      </c>
      <c r="F38">
        <v>0</v>
      </c>
      <c r="G38">
        <v>0</v>
      </c>
    </row>
    <row r="39" spans="1:7" ht="15" x14ac:dyDescent="0.25">
      <c r="A39" s="285" t="s">
        <v>93</v>
      </c>
      <c r="B39">
        <v>137.5</v>
      </c>
      <c r="C39">
        <v>76.7</v>
      </c>
      <c r="D39">
        <v>162.6</v>
      </c>
      <c r="E39">
        <v>212.8</v>
      </c>
      <c r="F39">
        <v>0</v>
      </c>
      <c r="G39">
        <v>0</v>
      </c>
    </row>
    <row r="40" spans="1:7" ht="15" x14ac:dyDescent="0.25">
      <c r="A40" s="285" t="s">
        <v>94</v>
      </c>
      <c r="B40">
        <v>8</v>
      </c>
      <c r="C40">
        <v>38.4</v>
      </c>
      <c r="D40">
        <v>22.7</v>
      </c>
      <c r="E40">
        <v>54.1</v>
      </c>
      <c r="F40">
        <v>0</v>
      </c>
      <c r="G40">
        <v>0</v>
      </c>
    </row>
    <row r="41" spans="1:7" ht="15" x14ac:dyDescent="0.25">
      <c r="A41" s="285" t="s">
        <v>95</v>
      </c>
      <c r="B41">
        <v>202</v>
      </c>
      <c r="C41">
        <v>0</v>
      </c>
      <c r="D41">
        <v>613.20000000000005</v>
      </c>
      <c r="E41">
        <v>935.2</v>
      </c>
      <c r="F41">
        <v>0</v>
      </c>
      <c r="G41">
        <v>0</v>
      </c>
    </row>
    <row r="42" spans="1:7" ht="15" x14ac:dyDescent="0.25">
      <c r="A42" s="285" t="s">
        <v>96</v>
      </c>
      <c r="B42">
        <v>26.5</v>
      </c>
      <c r="C42">
        <v>9.1</v>
      </c>
      <c r="D42">
        <v>22.1</v>
      </c>
      <c r="E42">
        <v>53.1</v>
      </c>
      <c r="F42">
        <v>0</v>
      </c>
      <c r="G42">
        <v>0</v>
      </c>
    </row>
    <row r="43" spans="1:7" ht="15" x14ac:dyDescent="0.25">
      <c r="A43" s="285" t="s">
        <v>98</v>
      </c>
      <c r="B43">
        <v>66</v>
      </c>
      <c r="C43">
        <v>65</v>
      </c>
      <c r="D43">
        <v>118.8</v>
      </c>
      <c r="E43">
        <v>214.8</v>
      </c>
      <c r="F43">
        <v>0</v>
      </c>
      <c r="G43">
        <v>0</v>
      </c>
    </row>
    <row r="44" spans="1:7" ht="15" x14ac:dyDescent="0.25">
      <c r="A44" s="285" t="s">
        <v>99</v>
      </c>
      <c r="B44">
        <v>1.9</v>
      </c>
      <c r="C44">
        <v>3.3</v>
      </c>
      <c r="D44">
        <v>18.7</v>
      </c>
      <c r="E44">
        <v>0.1</v>
      </c>
      <c r="F44">
        <v>0</v>
      </c>
      <c r="G44">
        <v>0</v>
      </c>
    </row>
    <row r="45" spans="1:7" ht="15" x14ac:dyDescent="0.25">
      <c r="A45" s="285" t="s">
        <v>100</v>
      </c>
      <c r="B45">
        <v>232.2</v>
      </c>
      <c r="C45">
        <v>160.9</v>
      </c>
      <c r="D45">
        <v>926.6</v>
      </c>
      <c r="E45">
        <v>764.6</v>
      </c>
      <c r="F45">
        <v>0</v>
      </c>
      <c r="G45">
        <v>0</v>
      </c>
    </row>
    <row r="46" spans="1:7" ht="15" x14ac:dyDescent="0.25">
      <c r="A46" s="285" t="s">
        <v>101</v>
      </c>
      <c r="B46">
        <v>188.8</v>
      </c>
      <c r="C46">
        <v>70.3</v>
      </c>
      <c r="D46">
        <v>609.9</v>
      </c>
      <c r="E46">
        <v>457.8</v>
      </c>
      <c r="F46">
        <v>0</v>
      </c>
      <c r="G46">
        <v>0</v>
      </c>
    </row>
    <row r="47" spans="1:7" ht="15" x14ac:dyDescent="0.25">
      <c r="A47" s="285" t="s">
        <v>66</v>
      </c>
    </row>
    <row r="48" spans="1:7" ht="15" x14ac:dyDescent="0.25">
      <c r="A48" s="285" t="s">
        <v>102</v>
      </c>
      <c r="B48">
        <v>550.4</v>
      </c>
      <c r="C48">
        <v>203</v>
      </c>
      <c r="D48">
        <v>1728.4</v>
      </c>
      <c r="E48">
        <v>1406.7</v>
      </c>
      <c r="F48">
        <v>0</v>
      </c>
      <c r="G48">
        <v>0</v>
      </c>
    </row>
    <row r="49" spans="1:7" ht="15" x14ac:dyDescent="0.25">
      <c r="A49" s="285" t="s">
        <v>103</v>
      </c>
      <c r="B49">
        <v>35</v>
      </c>
      <c r="C49">
        <v>30</v>
      </c>
      <c r="D49">
        <v>67.5</v>
      </c>
      <c r="E49">
        <v>0</v>
      </c>
      <c r="F49">
        <v>0</v>
      </c>
      <c r="G49">
        <v>0</v>
      </c>
    </row>
    <row r="50" spans="1:7" ht="15" x14ac:dyDescent="0.25">
      <c r="A50" s="285" t="s">
        <v>104</v>
      </c>
      <c r="B50">
        <v>485</v>
      </c>
      <c r="C50">
        <v>173</v>
      </c>
      <c r="D50">
        <v>1417.3</v>
      </c>
      <c r="E50">
        <v>1185.9000000000001</v>
      </c>
      <c r="F50">
        <v>0</v>
      </c>
      <c r="G50">
        <v>0</v>
      </c>
    </row>
    <row r="51" spans="1:7" ht="15" x14ac:dyDescent="0.25">
      <c r="A51" s="285" t="s">
        <v>258</v>
      </c>
      <c r="B51">
        <v>0.4</v>
      </c>
      <c r="C51">
        <v>0</v>
      </c>
      <c r="D51">
        <v>0</v>
      </c>
      <c r="E51">
        <v>0</v>
      </c>
      <c r="F51">
        <v>0</v>
      </c>
      <c r="G51">
        <v>0</v>
      </c>
    </row>
    <row r="52" spans="1:7" ht="15" x14ac:dyDescent="0.25">
      <c r="A52" s="285" t="s">
        <v>318</v>
      </c>
      <c r="B52">
        <v>0</v>
      </c>
      <c r="C52">
        <v>0</v>
      </c>
      <c r="D52">
        <v>52.7</v>
      </c>
      <c r="E52">
        <v>0</v>
      </c>
      <c r="F52">
        <v>0</v>
      </c>
      <c r="G52">
        <v>0</v>
      </c>
    </row>
    <row r="53" spans="1:7" ht="15" x14ac:dyDescent="0.25">
      <c r="A53" s="285" t="s">
        <v>107</v>
      </c>
      <c r="B53">
        <v>30</v>
      </c>
      <c r="C53">
        <v>0</v>
      </c>
      <c r="D53">
        <v>191</v>
      </c>
      <c r="E53">
        <v>220.8</v>
      </c>
      <c r="F53">
        <v>0</v>
      </c>
      <c r="G53">
        <v>0</v>
      </c>
    </row>
    <row r="54" spans="1:7" ht="15" x14ac:dyDescent="0.25">
      <c r="A54" s="285" t="s">
        <v>66</v>
      </c>
    </row>
    <row r="55" spans="1:7" ht="15" x14ac:dyDescent="0.25">
      <c r="A55" s="285" t="s">
        <v>108</v>
      </c>
      <c r="B55">
        <v>1925.3</v>
      </c>
      <c r="C55">
        <v>1251.7</v>
      </c>
      <c r="D55">
        <v>2356.5</v>
      </c>
      <c r="E55">
        <v>2359.1999999999998</v>
      </c>
      <c r="F55">
        <v>28</v>
      </c>
      <c r="G55">
        <v>0</v>
      </c>
    </row>
    <row r="56" spans="1:7" ht="15" x14ac:dyDescent="0.25">
      <c r="A56" s="285" t="s">
        <v>109</v>
      </c>
      <c r="B56">
        <v>4</v>
      </c>
      <c r="C56">
        <v>5.5</v>
      </c>
      <c r="D56">
        <v>7.2</v>
      </c>
      <c r="E56">
        <v>6.1</v>
      </c>
      <c r="F56">
        <v>0</v>
      </c>
      <c r="G56">
        <v>0</v>
      </c>
    </row>
    <row r="57" spans="1:7" ht="15" x14ac:dyDescent="0.25">
      <c r="A57" s="285" t="s">
        <v>110</v>
      </c>
      <c r="B57">
        <v>0</v>
      </c>
      <c r="C57">
        <v>0</v>
      </c>
      <c r="D57">
        <v>30.5</v>
      </c>
      <c r="E57">
        <v>0</v>
      </c>
      <c r="F57">
        <v>0</v>
      </c>
      <c r="G57">
        <v>0</v>
      </c>
    </row>
    <row r="58" spans="1:7" ht="15" x14ac:dyDescent="0.25">
      <c r="A58" s="285" t="s">
        <v>111</v>
      </c>
      <c r="B58">
        <v>83.3</v>
      </c>
      <c r="C58">
        <v>60</v>
      </c>
      <c r="D58">
        <v>104</v>
      </c>
      <c r="E58">
        <v>104.1</v>
      </c>
      <c r="F58">
        <v>0</v>
      </c>
      <c r="G58">
        <v>0</v>
      </c>
    </row>
    <row r="59" spans="1:7" ht="15" x14ac:dyDescent="0.25">
      <c r="A59" s="285" t="s">
        <v>112</v>
      </c>
      <c r="B59">
        <v>18.8</v>
      </c>
      <c r="C59">
        <v>6.7</v>
      </c>
      <c r="D59">
        <v>68.099999999999994</v>
      </c>
      <c r="E59">
        <v>29.3</v>
      </c>
      <c r="F59">
        <v>0</v>
      </c>
      <c r="G59">
        <v>0</v>
      </c>
    </row>
    <row r="60" spans="1:7" ht="15" x14ac:dyDescent="0.25">
      <c r="A60" s="285" t="s">
        <v>259</v>
      </c>
      <c r="B60">
        <v>9</v>
      </c>
      <c r="C60">
        <v>0</v>
      </c>
      <c r="D60">
        <v>0</v>
      </c>
      <c r="E60">
        <v>0</v>
      </c>
      <c r="F60">
        <v>0</v>
      </c>
      <c r="G60">
        <v>0</v>
      </c>
    </row>
    <row r="61" spans="1:7" ht="15" x14ac:dyDescent="0.25">
      <c r="A61" s="285" t="s">
        <v>113</v>
      </c>
      <c r="B61">
        <v>63</v>
      </c>
      <c r="C61">
        <v>19</v>
      </c>
      <c r="D61">
        <v>169</v>
      </c>
      <c r="E61">
        <v>219.8</v>
      </c>
      <c r="F61">
        <v>0</v>
      </c>
      <c r="G61">
        <v>0</v>
      </c>
    </row>
    <row r="62" spans="1:7" ht="15" x14ac:dyDescent="0.25">
      <c r="A62" s="285" t="s">
        <v>114</v>
      </c>
      <c r="B62">
        <v>12</v>
      </c>
      <c r="C62">
        <v>0</v>
      </c>
      <c r="D62">
        <v>7.2</v>
      </c>
      <c r="E62">
        <v>0</v>
      </c>
      <c r="F62">
        <v>0</v>
      </c>
      <c r="G62">
        <v>0</v>
      </c>
    </row>
    <row r="63" spans="1:7" ht="15" x14ac:dyDescent="0.25">
      <c r="A63" s="285" t="s">
        <v>115</v>
      </c>
      <c r="B63">
        <v>2.5</v>
      </c>
      <c r="C63">
        <v>0</v>
      </c>
      <c r="D63">
        <v>6.1</v>
      </c>
      <c r="E63">
        <v>11.1</v>
      </c>
      <c r="F63">
        <v>0</v>
      </c>
      <c r="G63">
        <v>0</v>
      </c>
    </row>
    <row r="64" spans="1:7" ht="15" x14ac:dyDescent="0.25">
      <c r="A64" s="285" t="s">
        <v>116</v>
      </c>
      <c r="B64">
        <v>1.9</v>
      </c>
      <c r="C64">
        <v>4.0999999999999996</v>
      </c>
      <c r="D64">
        <v>3.8</v>
      </c>
      <c r="E64">
        <v>4.2</v>
      </c>
      <c r="F64">
        <v>0</v>
      </c>
      <c r="G64">
        <v>0</v>
      </c>
    </row>
    <row r="65" spans="1:7" ht="15" x14ac:dyDescent="0.25">
      <c r="A65" s="285" t="s">
        <v>117</v>
      </c>
      <c r="B65">
        <v>1682.3</v>
      </c>
      <c r="C65">
        <v>1138.0999999999999</v>
      </c>
      <c r="D65">
        <v>1847.4</v>
      </c>
      <c r="E65">
        <v>1827.6</v>
      </c>
      <c r="F65">
        <v>28</v>
      </c>
      <c r="G65">
        <v>0</v>
      </c>
    </row>
    <row r="66" spans="1:7" ht="15" x14ac:dyDescent="0.25">
      <c r="A66" s="285" t="s">
        <v>331</v>
      </c>
      <c r="B66">
        <v>0.5</v>
      </c>
      <c r="C66">
        <v>0.5</v>
      </c>
      <c r="D66">
        <v>0</v>
      </c>
      <c r="E66">
        <v>6</v>
      </c>
      <c r="F66">
        <v>0</v>
      </c>
      <c r="G66">
        <v>0</v>
      </c>
    </row>
    <row r="67" spans="1:7" ht="15" x14ac:dyDescent="0.25">
      <c r="A67" s="285" t="s">
        <v>118</v>
      </c>
      <c r="B67">
        <v>12.1</v>
      </c>
      <c r="C67">
        <v>17.899999999999999</v>
      </c>
      <c r="D67">
        <v>10</v>
      </c>
      <c r="E67">
        <v>17.2</v>
      </c>
      <c r="F67">
        <v>0</v>
      </c>
      <c r="G67">
        <v>0</v>
      </c>
    </row>
    <row r="68" spans="1:7" ht="15" x14ac:dyDescent="0.25">
      <c r="A68" s="285" t="s">
        <v>119</v>
      </c>
      <c r="B68">
        <v>36</v>
      </c>
      <c r="C68">
        <v>0</v>
      </c>
      <c r="D68">
        <v>98.1</v>
      </c>
      <c r="E68">
        <v>118.9</v>
      </c>
      <c r="F68">
        <v>0</v>
      </c>
      <c r="G68">
        <v>0</v>
      </c>
    </row>
    <row r="69" spans="1:7" ht="15" x14ac:dyDescent="0.25">
      <c r="A69" s="285" t="s">
        <v>120</v>
      </c>
      <c r="B69">
        <v>0</v>
      </c>
      <c r="C69">
        <v>0</v>
      </c>
      <c r="D69">
        <v>0</v>
      </c>
      <c r="E69" t="s">
        <v>84</v>
      </c>
      <c r="F69">
        <v>0</v>
      </c>
      <c r="G69">
        <v>0</v>
      </c>
    </row>
    <row r="70" spans="1:7" ht="15" x14ac:dyDescent="0.25">
      <c r="A70" s="285" t="s">
        <v>121</v>
      </c>
      <c r="B70">
        <v>0</v>
      </c>
      <c r="C70">
        <v>0</v>
      </c>
      <c r="D70">
        <v>5</v>
      </c>
      <c r="E70">
        <v>15</v>
      </c>
      <c r="F70">
        <v>0</v>
      </c>
      <c r="G70">
        <v>0</v>
      </c>
    </row>
    <row r="71" spans="1:7" ht="15" x14ac:dyDescent="0.25">
      <c r="A71" s="285" t="s">
        <v>62</v>
      </c>
      <c r="B71" t="s">
        <v>63</v>
      </c>
      <c r="C71" t="s">
        <v>64</v>
      </c>
      <c r="D71" t="s">
        <v>63</v>
      </c>
      <c r="E71" t="s">
        <v>63</v>
      </c>
      <c r="F71" t="s">
        <v>63</v>
      </c>
      <c r="G71" t="s">
        <v>65</v>
      </c>
    </row>
    <row r="72" spans="1:7" ht="15" x14ac:dyDescent="0.25">
      <c r="A72" s="285" t="s">
        <v>122</v>
      </c>
      <c r="B72">
        <v>9998.4</v>
      </c>
      <c r="C72">
        <v>4863.2</v>
      </c>
      <c r="D72">
        <v>41114.9</v>
      </c>
      <c r="E72">
        <v>23172.9</v>
      </c>
      <c r="F72">
        <v>505.6</v>
      </c>
      <c r="G72">
        <v>0</v>
      </c>
    </row>
    <row r="73" spans="1:7" ht="15" x14ac:dyDescent="0.25">
      <c r="A73" s="285" t="s">
        <v>123</v>
      </c>
      <c r="B73">
        <v>4562.7</v>
      </c>
      <c r="C73">
        <v>2377.4</v>
      </c>
      <c r="D73">
        <v>0</v>
      </c>
      <c r="E73" t="s">
        <v>84</v>
      </c>
      <c r="F73">
        <v>712</v>
      </c>
      <c r="G73">
        <v>0</v>
      </c>
    </row>
    <row r="74" spans="1:7" ht="15" x14ac:dyDescent="0.25">
      <c r="A74" s="285" t="s">
        <v>62</v>
      </c>
      <c r="B74" t="s">
        <v>63</v>
      </c>
      <c r="C74" t="s">
        <v>64</v>
      </c>
      <c r="D74" t="s">
        <v>63</v>
      </c>
      <c r="E74" t="s">
        <v>63</v>
      </c>
      <c r="F74" t="s">
        <v>63</v>
      </c>
      <c r="G74" t="s">
        <v>65</v>
      </c>
    </row>
    <row r="75" spans="1:7" ht="15" x14ac:dyDescent="0.25">
      <c r="A75" s="285" t="s">
        <v>124</v>
      </c>
      <c r="B75">
        <v>14561.1</v>
      </c>
      <c r="C75">
        <v>7240.6</v>
      </c>
      <c r="D75">
        <v>41114.9</v>
      </c>
      <c r="E75">
        <v>23172.9</v>
      </c>
      <c r="F75">
        <v>1217.5999999999999</v>
      </c>
      <c r="G75">
        <v>0</v>
      </c>
    </row>
    <row r="76" spans="1:7" ht="15" x14ac:dyDescent="0.25">
      <c r="A76" s="285" t="s">
        <v>125</v>
      </c>
      <c r="B76" t="s">
        <v>42</v>
      </c>
      <c r="C76" t="s">
        <v>42</v>
      </c>
      <c r="D76">
        <v>6.1</v>
      </c>
      <c r="E76">
        <v>2.1</v>
      </c>
      <c r="F76" t="s">
        <v>42</v>
      </c>
      <c r="G76" t="s">
        <v>42</v>
      </c>
    </row>
    <row r="77" spans="1:7" ht="15" x14ac:dyDescent="0.25">
      <c r="A77" s="285" t="s">
        <v>126</v>
      </c>
      <c r="B77">
        <v>0</v>
      </c>
      <c r="C77">
        <v>0</v>
      </c>
      <c r="D77" t="s">
        <v>42</v>
      </c>
      <c r="E77" t="s">
        <v>42</v>
      </c>
      <c r="F77">
        <v>0</v>
      </c>
      <c r="G77">
        <v>0</v>
      </c>
    </row>
    <row r="78" spans="1:7" ht="15" x14ac:dyDescent="0.25">
      <c r="A78" s="285" t="s">
        <v>62</v>
      </c>
      <c r="B78" t="s">
        <v>63</v>
      </c>
      <c r="C78" t="s">
        <v>64</v>
      </c>
      <c r="D78" t="s">
        <v>63</v>
      </c>
      <c r="E78" t="s">
        <v>63</v>
      </c>
      <c r="F78" t="s">
        <v>63</v>
      </c>
      <c r="G78" t="s">
        <v>65</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5C99-0D36-4B1B-B36F-444606FBA650}">
  <dimension ref="A1:G78"/>
  <sheetViews>
    <sheetView topLeftCell="A10" workbookViewId="0">
      <selection activeCell="K49" sqref="K49:K50"/>
    </sheetView>
  </sheetViews>
  <sheetFormatPr defaultRowHeight="13.2" x14ac:dyDescent="0.25"/>
  <cols>
    <col min="1" max="1" width="21.33203125" customWidth="1"/>
    <col min="5" max="5" width="15.33203125" customWidth="1"/>
  </cols>
  <sheetData>
    <row r="1" spans="1:7" ht="15" x14ac:dyDescent="0.25">
      <c r="A1" s="285" t="s">
        <v>47</v>
      </c>
    </row>
    <row r="2" spans="1:7" ht="15" x14ac:dyDescent="0.25">
      <c r="A2" s="285" t="s">
        <v>48</v>
      </c>
    </row>
    <row r="3" spans="1:7" ht="15" x14ac:dyDescent="0.25">
      <c r="A3" s="285" t="s">
        <v>416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107.5</v>
      </c>
      <c r="C12">
        <v>55</v>
      </c>
      <c r="D12">
        <v>2616.5</v>
      </c>
      <c r="E12">
        <v>2824.9</v>
      </c>
      <c r="F12">
        <v>0</v>
      </c>
      <c r="G12">
        <v>0</v>
      </c>
    </row>
    <row r="13" spans="1:7" ht="15" x14ac:dyDescent="0.25">
      <c r="A13" s="285" t="s">
        <v>254</v>
      </c>
      <c r="B13">
        <v>0</v>
      </c>
      <c r="C13">
        <v>0</v>
      </c>
      <c r="D13">
        <v>121.5</v>
      </c>
      <c r="E13">
        <v>38.6</v>
      </c>
      <c r="F13">
        <v>0</v>
      </c>
      <c r="G13">
        <v>0</v>
      </c>
    </row>
    <row r="14" spans="1:7" ht="15" x14ac:dyDescent="0.25">
      <c r="A14" s="285" t="s">
        <v>68</v>
      </c>
      <c r="B14">
        <v>0</v>
      </c>
      <c r="C14">
        <v>0</v>
      </c>
      <c r="D14">
        <v>567.20000000000005</v>
      </c>
      <c r="E14">
        <v>647.4</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t="s">
        <v>84</v>
      </c>
      <c r="D17">
        <v>103.9</v>
      </c>
      <c r="E17">
        <v>117.1</v>
      </c>
      <c r="F17">
        <v>0</v>
      </c>
      <c r="G17">
        <v>0</v>
      </c>
    </row>
    <row r="18" spans="1:7" ht="15" x14ac:dyDescent="0.25">
      <c r="A18" s="285" t="s">
        <v>71</v>
      </c>
      <c r="B18">
        <v>0</v>
      </c>
      <c r="C18">
        <v>0</v>
      </c>
      <c r="D18">
        <v>716.4</v>
      </c>
      <c r="E18">
        <v>580.4</v>
      </c>
      <c r="F18">
        <v>0</v>
      </c>
      <c r="G18">
        <v>0</v>
      </c>
    </row>
    <row r="19" spans="1:7" ht="15" x14ac:dyDescent="0.25">
      <c r="A19" s="285" t="s">
        <v>72</v>
      </c>
      <c r="B19">
        <v>0</v>
      </c>
      <c r="C19">
        <v>0</v>
      </c>
      <c r="D19">
        <v>321.3</v>
      </c>
      <c r="E19">
        <v>328.6</v>
      </c>
      <c r="F19">
        <v>0</v>
      </c>
      <c r="G19">
        <v>0</v>
      </c>
    </row>
    <row r="20" spans="1:7" ht="15" x14ac:dyDescent="0.25">
      <c r="A20" s="285" t="s">
        <v>73</v>
      </c>
      <c r="B20">
        <v>0</v>
      </c>
      <c r="C20">
        <v>55</v>
      </c>
      <c r="D20">
        <v>655</v>
      </c>
      <c r="E20">
        <v>939.6</v>
      </c>
      <c r="F20">
        <v>0</v>
      </c>
      <c r="G20">
        <v>0</v>
      </c>
    </row>
    <row r="21" spans="1:7" ht="15" x14ac:dyDescent="0.25">
      <c r="A21" s="285" t="s">
        <v>74</v>
      </c>
      <c r="B21">
        <v>0</v>
      </c>
      <c r="C21">
        <v>0</v>
      </c>
      <c r="D21">
        <v>103.9</v>
      </c>
      <c r="E21">
        <v>173.3</v>
      </c>
      <c r="F21">
        <v>0</v>
      </c>
      <c r="G21">
        <v>0</v>
      </c>
    </row>
    <row r="22" spans="1:7" ht="15" x14ac:dyDescent="0.25">
      <c r="A22" s="285" t="s">
        <v>66</v>
      </c>
    </row>
    <row r="23" spans="1:7" ht="15" x14ac:dyDescent="0.25">
      <c r="A23" s="285" t="s">
        <v>78</v>
      </c>
      <c r="B23">
        <v>424.7</v>
      </c>
      <c r="C23">
        <v>441</v>
      </c>
      <c r="D23">
        <v>798.1</v>
      </c>
      <c r="E23">
        <v>767.7</v>
      </c>
      <c r="F23">
        <v>30.6</v>
      </c>
      <c r="G23">
        <v>0</v>
      </c>
    </row>
    <row r="24" spans="1:7" ht="15" x14ac:dyDescent="0.25">
      <c r="A24" s="285" t="s">
        <v>66</v>
      </c>
    </row>
    <row r="25" spans="1:7" ht="15" x14ac:dyDescent="0.25">
      <c r="A25" s="285" t="s">
        <v>79</v>
      </c>
      <c r="B25">
        <v>505.9</v>
      </c>
      <c r="C25">
        <v>402</v>
      </c>
      <c r="D25">
        <v>672.9</v>
      </c>
      <c r="E25">
        <v>935.7</v>
      </c>
      <c r="F25">
        <v>0</v>
      </c>
      <c r="G25">
        <v>0</v>
      </c>
    </row>
    <row r="26" spans="1:7" ht="15" x14ac:dyDescent="0.25">
      <c r="A26" s="285" t="s">
        <v>66</v>
      </c>
    </row>
    <row r="27" spans="1:7" ht="15" x14ac:dyDescent="0.25">
      <c r="A27" s="285" t="s">
        <v>80</v>
      </c>
      <c r="B27">
        <v>5529.8</v>
      </c>
      <c r="C27">
        <v>1745.8</v>
      </c>
      <c r="D27">
        <v>27259.3</v>
      </c>
      <c r="E27">
        <v>9426</v>
      </c>
      <c r="F27">
        <v>381</v>
      </c>
      <c r="G27">
        <v>0</v>
      </c>
    </row>
    <row r="28" spans="1:7" ht="15" x14ac:dyDescent="0.25">
      <c r="A28" s="285" t="s">
        <v>66</v>
      </c>
    </row>
    <row r="29" spans="1:7" ht="15" x14ac:dyDescent="0.25">
      <c r="A29" s="285" t="s">
        <v>81</v>
      </c>
      <c r="B29">
        <v>1474.9</v>
      </c>
      <c r="C29">
        <v>1020</v>
      </c>
      <c r="D29">
        <v>3857.5</v>
      </c>
      <c r="E29">
        <v>4478.5</v>
      </c>
      <c r="F29">
        <v>0</v>
      </c>
      <c r="G29">
        <v>0</v>
      </c>
    </row>
    <row r="30" spans="1:7" ht="15" x14ac:dyDescent="0.25">
      <c r="A30" s="285" t="s">
        <v>83</v>
      </c>
      <c r="B30">
        <v>114.6</v>
      </c>
      <c r="C30">
        <v>220</v>
      </c>
      <c r="D30">
        <v>382.2</v>
      </c>
      <c r="E30">
        <v>698.1</v>
      </c>
      <c r="F30">
        <v>0</v>
      </c>
      <c r="G30">
        <v>0</v>
      </c>
    </row>
    <row r="31" spans="1:7" ht="15" x14ac:dyDescent="0.25">
      <c r="A31" s="285" t="s">
        <v>85</v>
      </c>
      <c r="B31">
        <v>0</v>
      </c>
      <c r="C31" t="s">
        <v>84</v>
      </c>
      <c r="D31">
        <v>3</v>
      </c>
      <c r="E31">
        <v>4.8</v>
      </c>
      <c r="F31">
        <v>0</v>
      </c>
      <c r="G31">
        <v>0</v>
      </c>
    </row>
    <row r="32" spans="1:7" ht="15" x14ac:dyDescent="0.25">
      <c r="A32" s="285" t="s">
        <v>86</v>
      </c>
      <c r="B32">
        <v>0</v>
      </c>
      <c r="C32">
        <v>0</v>
      </c>
      <c r="D32">
        <v>0.5</v>
      </c>
      <c r="E32">
        <v>1</v>
      </c>
      <c r="F32">
        <v>0</v>
      </c>
      <c r="G32">
        <v>0</v>
      </c>
    </row>
    <row r="33" spans="1:7" ht="15" x14ac:dyDescent="0.25">
      <c r="A33" s="285" t="s">
        <v>87</v>
      </c>
      <c r="B33">
        <v>0.6</v>
      </c>
      <c r="C33">
        <v>1.3</v>
      </c>
      <c r="D33">
        <v>1.2</v>
      </c>
      <c r="E33">
        <v>0.2</v>
      </c>
      <c r="F33">
        <v>0</v>
      </c>
      <c r="G33">
        <v>0</v>
      </c>
    </row>
    <row r="34" spans="1:7" ht="15" x14ac:dyDescent="0.25">
      <c r="A34" s="285" t="s">
        <v>88</v>
      </c>
      <c r="B34">
        <v>360.4</v>
      </c>
      <c r="C34">
        <v>220</v>
      </c>
      <c r="D34">
        <v>774.2</v>
      </c>
      <c r="E34">
        <v>736.4</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50.2</v>
      </c>
      <c r="C37">
        <v>43</v>
      </c>
      <c r="D37">
        <v>305.8</v>
      </c>
      <c r="E37">
        <v>416.5</v>
      </c>
      <c r="F37">
        <v>0</v>
      </c>
      <c r="G37">
        <v>0</v>
      </c>
    </row>
    <row r="38" spans="1:7" ht="15" x14ac:dyDescent="0.25">
      <c r="A38" s="285" t="s">
        <v>92</v>
      </c>
      <c r="B38">
        <v>0</v>
      </c>
      <c r="C38">
        <v>0</v>
      </c>
      <c r="D38">
        <v>40.6</v>
      </c>
      <c r="E38">
        <v>29.7</v>
      </c>
      <c r="F38">
        <v>0</v>
      </c>
      <c r="G38">
        <v>0</v>
      </c>
    </row>
    <row r="39" spans="1:7" ht="15" x14ac:dyDescent="0.25">
      <c r="A39" s="285" t="s">
        <v>93</v>
      </c>
      <c r="B39">
        <v>131.69999999999999</v>
      </c>
      <c r="C39">
        <v>66.599999999999994</v>
      </c>
      <c r="D39">
        <v>158.69999999999999</v>
      </c>
      <c r="E39">
        <v>209.1</v>
      </c>
      <c r="F39">
        <v>0</v>
      </c>
      <c r="G39">
        <v>0</v>
      </c>
    </row>
    <row r="40" spans="1:7" ht="15" x14ac:dyDescent="0.25">
      <c r="A40" s="285" t="s">
        <v>94</v>
      </c>
      <c r="B40">
        <v>8.1</v>
      </c>
      <c r="C40">
        <v>35.700000000000003</v>
      </c>
      <c r="D40">
        <v>22.6</v>
      </c>
      <c r="E40">
        <v>49.8</v>
      </c>
      <c r="F40">
        <v>0</v>
      </c>
      <c r="G40">
        <v>0</v>
      </c>
    </row>
    <row r="41" spans="1:7" ht="15" x14ac:dyDescent="0.25">
      <c r="A41" s="285" t="s">
        <v>95</v>
      </c>
      <c r="B41">
        <v>191</v>
      </c>
      <c r="C41">
        <v>132</v>
      </c>
      <c r="D41">
        <v>554.1</v>
      </c>
      <c r="E41">
        <v>798.2</v>
      </c>
      <c r="F41">
        <v>0</v>
      </c>
      <c r="G41">
        <v>0</v>
      </c>
    </row>
    <row r="42" spans="1:7" ht="15" x14ac:dyDescent="0.25">
      <c r="A42" s="285" t="s">
        <v>96</v>
      </c>
      <c r="B42">
        <v>14.9</v>
      </c>
      <c r="C42">
        <v>9.3000000000000007</v>
      </c>
      <c r="D42">
        <v>21.8</v>
      </c>
      <c r="E42">
        <v>52.8</v>
      </c>
      <c r="F42">
        <v>0</v>
      </c>
      <c r="G42">
        <v>0</v>
      </c>
    </row>
    <row r="43" spans="1:7" ht="15" x14ac:dyDescent="0.25">
      <c r="A43" s="285" t="s">
        <v>98</v>
      </c>
      <c r="B43">
        <v>66</v>
      </c>
      <c r="C43">
        <v>65</v>
      </c>
      <c r="D43">
        <v>118.8</v>
      </c>
      <c r="E43">
        <v>214.8</v>
      </c>
      <c r="F43">
        <v>0</v>
      </c>
      <c r="G43">
        <v>0</v>
      </c>
    </row>
    <row r="44" spans="1:7" ht="15" x14ac:dyDescent="0.25">
      <c r="A44" s="285" t="s">
        <v>99</v>
      </c>
      <c r="B44">
        <v>1.6</v>
      </c>
      <c r="C44">
        <v>0.2</v>
      </c>
      <c r="D44">
        <v>18.7</v>
      </c>
      <c r="E44">
        <v>0.1</v>
      </c>
      <c r="F44">
        <v>0</v>
      </c>
      <c r="G44">
        <v>0</v>
      </c>
    </row>
    <row r="45" spans="1:7" ht="15" x14ac:dyDescent="0.25">
      <c r="A45" s="285" t="s">
        <v>100</v>
      </c>
      <c r="B45">
        <v>235.2</v>
      </c>
      <c r="C45">
        <v>158.69999999999999</v>
      </c>
      <c r="D45">
        <v>908</v>
      </c>
      <c r="E45">
        <v>756.7</v>
      </c>
      <c r="F45">
        <v>0</v>
      </c>
      <c r="G45">
        <v>0</v>
      </c>
    </row>
    <row r="46" spans="1:7" ht="15" x14ac:dyDescent="0.25">
      <c r="A46" s="285" t="s">
        <v>101</v>
      </c>
      <c r="B46">
        <v>265.8</v>
      </c>
      <c r="C46">
        <v>68.2</v>
      </c>
      <c r="D46">
        <v>520.20000000000005</v>
      </c>
      <c r="E46">
        <v>446.1</v>
      </c>
      <c r="F46">
        <v>0</v>
      </c>
      <c r="G46">
        <v>0</v>
      </c>
    </row>
    <row r="47" spans="1:7" ht="15" x14ac:dyDescent="0.25">
      <c r="A47" s="285" t="s">
        <v>66</v>
      </c>
    </row>
    <row r="48" spans="1:7" ht="15" x14ac:dyDescent="0.25">
      <c r="A48" s="285" t="s">
        <v>102</v>
      </c>
      <c r="B48">
        <v>548.4</v>
      </c>
      <c r="C48">
        <v>108</v>
      </c>
      <c r="D48">
        <v>1651.8</v>
      </c>
      <c r="E48">
        <v>1318.6</v>
      </c>
      <c r="F48">
        <v>0</v>
      </c>
      <c r="G48">
        <v>0</v>
      </c>
    </row>
    <row r="49" spans="1:7" ht="15" x14ac:dyDescent="0.25">
      <c r="A49" s="285" t="s">
        <v>103</v>
      </c>
      <c r="B49">
        <v>35</v>
      </c>
      <c r="C49">
        <v>0</v>
      </c>
      <c r="D49">
        <v>67.5</v>
      </c>
      <c r="E49">
        <v>0</v>
      </c>
      <c r="F49">
        <v>0</v>
      </c>
      <c r="G49">
        <v>0</v>
      </c>
    </row>
    <row r="50" spans="1:7" ht="15" x14ac:dyDescent="0.25">
      <c r="A50" s="285" t="s">
        <v>104</v>
      </c>
      <c r="B50">
        <v>483</v>
      </c>
      <c r="C50">
        <v>108</v>
      </c>
      <c r="D50">
        <v>1367.7</v>
      </c>
      <c r="E50">
        <v>1129.9000000000001</v>
      </c>
      <c r="F50">
        <v>0</v>
      </c>
      <c r="G50">
        <v>0</v>
      </c>
    </row>
    <row r="51" spans="1:7" ht="15" x14ac:dyDescent="0.25">
      <c r="A51" s="285" t="s">
        <v>258</v>
      </c>
      <c r="B51">
        <v>0.4</v>
      </c>
      <c r="C51">
        <v>0</v>
      </c>
      <c r="D51">
        <v>0</v>
      </c>
      <c r="E51">
        <v>0</v>
      </c>
      <c r="F51">
        <v>0</v>
      </c>
      <c r="G51">
        <v>0</v>
      </c>
    </row>
    <row r="52" spans="1:7" ht="15" x14ac:dyDescent="0.25">
      <c r="A52" s="285" t="s">
        <v>318</v>
      </c>
      <c r="B52">
        <v>0</v>
      </c>
      <c r="C52">
        <v>0</v>
      </c>
      <c r="D52">
        <v>52.7</v>
      </c>
      <c r="E52">
        <v>0</v>
      </c>
      <c r="F52">
        <v>0</v>
      </c>
      <c r="G52">
        <v>0</v>
      </c>
    </row>
    <row r="53" spans="1:7" ht="15" x14ac:dyDescent="0.25">
      <c r="A53" s="285" t="s">
        <v>107</v>
      </c>
      <c r="B53">
        <v>30</v>
      </c>
      <c r="C53">
        <v>0</v>
      </c>
      <c r="D53">
        <v>164</v>
      </c>
      <c r="E53">
        <v>188.7</v>
      </c>
      <c r="F53">
        <v>0</v>
      </c>
      <c r="G53">
        <v>0</v>
      </c>
    </row>
    <row r="54" spans="1:7" ht="15" x14ac:dyDescent="0.25">
      <c r="A54" s="285" t="s">
        <v>66</v>
      </c>
    </row>
    <row r="55" spans="1:7" ht="15" x14ac:dyDescent="0.25">
      <c r="A55" s="285" t="s">
        <v>108</v>
      </c>
      <c r="B55">
        <v>1952.8</v>
      </c>
      <c r="C55">
        <v>1281</v>
      </c>
      <c r="D55">
        <v>2218.9</v>
      </c>
      <c r="E55">
        <v>2212.5</v>
      </c>
      <c r="F55">
        <v>28</v>
      </c>
      <c r="G55">
        <v>0</v>
      </c>
    </row>
    <row r="56" spans="1:7" ht="15" x14ac:dyDescent="0.25">
      <c r="A56" s="285" t="s">
        <v>109</v>
      </c>
      <c r="B56">
        <v>4</v>
      </c>
      <c r="C56">
        <v>5.5</v>
      </c>
      <c r="D56">
        <v>7.2</v>
      </c>
      <c r="E56">
        <v>6.1</v>
      </c>
      <c r="F56">
        <v>0</v>
      </c>
      <c r="G56">
        <v>0</v>
      </c>
    </row>
    <row r="57" spans="1:7" ht="15" x14ac:dyDescent="0.25">
      <c r="A57" s="285" t="s">
        <v>110</v>
      </c>
      <c r="B57">
        <v>0</v>
      </c>
      <c r="C57">
        <v>0</v>
      </c>
      <c r="D57">
        <v>30.5</v>
      </c>
      <c r="E57">
        <v>0</v>
      </c>
      <c r="F57">
        <v>0</v>
      </c>
      <c r="G57">
        <v>0</v>
      </c>
    </row>
    <row r="58" spans="1:7" ht="15" x14ac:dyDescent="0.25">
      <c r="A58" s="285" t="s">
        <v>111</v>
      </c>
      <c r="B58">
        <v>98.1</v>
      </c>
      <c r="C58">
        <v>85.3</v>
      </c>
      <c r="D58">
        <v>87.2</v>
      </c>
      <c r="E58">
        <v>79.099999999999994</v>
      </c>
      <c r="F58">
        <v>0</v>
      </c>
      <c r="G58">
        <v>0</v>
      </c>
    </row>
    <row r="59" spans="1:7" ht="15" x14ac:dyDescent="0.25">
      <c r="A59" s="285" t="s">
        <v>112</v>
      </c>
      <c r="B59">
        <v>20.100000000000001</v>
      </c>
      <c r="C59">
        <v>6.5</v>
      </c>
      <c r="D59">
        <v>66.900000000000006</v>
      </c>
      <c r="E59">
        <v>28.6</v>
      </c>
      <c r="F59">
        <v>0</v>
      </c>
      <c r="G59">
        <v>0</v>
      </c>
    </row>
    <row r="60" spans="1:7" ht="15" x14ac:dyDescent="0.25">
      <c r="A60" s="285" t="s">
        <v>259</v>
      </c>
      <c r="B60">
        <v>9</v>
      </c>
      <c r="C60">
        <v>0</v>
      </c>
      <c r="D60">
        <v>0</v>
      </c>
      <c r="E60">
        <v>0</v>
      </c>
      <c r="F60">
        <v>0</v>
      </c>
      <c r="G60">
        <v>0</v>
      </c>
    </row>
    <row r="61" spans="1:7" ht="15" x14ac:dyDescent="0.25">
      <c r="A61" s="285" t="s">
        <v>113</v>
      </c>
      <c r="B61">
        <v>63</v>
      </c>
      <c r="C61">
        <v>31.1</v>
      </c>
      <c r="D61">
        <v>159</v>
      </c>
      <c r="E61">
        <v>207.8</v>
      </c>
      <c r="F61">
        <v>0</v>
      </c>
      <c r="G61">
        <v>0</v>
      </c>
    </row>
    <row r="62" spans="1:7" ht="15" x14ac:dyDescent="0.25">
      <c r="A62" s="285" t="s">
        <v>114</v>
      </c>
      <c r="B62">
        <v>12</v>
      </c>
      <c r="C62">
        <v>0</v>
      </c>
      <c r="D62">
        <v>7.2</v>
      </c>
      <c r="E62">
        <v>0</v>
      </c>
      <c r="F62">
        <v>0</v>
      </c>
      <c r="G62">
        <v>0</v>
      </c>
    </row>
    <row r="63" spans="1:7" ht="15" x14ac:dyDescent="0.25">
      <c r="A63" s="285" t="s">
        <v>115</v>
      </c>
      <c r="B63">
        <v>2.5</v>
      </c>
      <c r="C63">
        <v>0</v>
      </c>
      <c r="D63">
        <v>6.1</v>
      </c>
      <c r="E63">
        <v>11.1</v>
      </c>
      <c r="F63">
        <v>0</v>
      </c>
      <c r="G63">
        <v>0</v>
      </c>
    </row>
    <row r="64" spans="1:7" ht="15" x14ac:dyDescent="0.25">
      <c r="A64" s="285" t="s">
        <v>116</v>
      </c>
      <c r="B64">
        <v>1.9</v>
      </c>
      <c r="C64">
        <v>2.9</v>
      </c>
      <c r="D64">
        <v>3.8</v>
      </c>
      <c r="E64">
        <v>4.2</v>
      </c>
      <c r="F64">
        <v>0</v>
      </c>
      <c r="G64">
        <v>0</v>
      </c>
    </row>
    <row r="65" spans="1:7" ht="15" x14ac:dyDescent="0.25">
      <c r="A65" s="285" t="s">
        <v>117</v>
      </c>
      <c r="B65">
        <v>1693.8</v>
      </c>
      <c r="C65">
        <v>1131.4000000000001</v>
      </c>
      <c r="D65">
        <v>1737.9</v>
      </c>
      <c r="E65">
        <v>1718.5</v>
      </c>
      <c r="F65">
        <v>28</v>
      </c>
      <c r="G65">
        <v>0</v>
      </c>
    </row>
    <row r="66" spans="1:7" ht="15" x14ac:dyDescent="0.25">
      <c r="A66" s="285" t="s">
        <v>331</v>
      </c>
      <c r="B66">
        <v>0.5</v>
      </c>
      <c r="C66">
        <v>0.5</v>
      </c>
      <c r="D66">
        <v>0</v>
      </c>
      <c r="E66">
        <v>6</v>
      </c>
      <c r="F66">
        <v>0</v>
      </c>
      <c r="G66">
        <v>0</v>
      </c>
    </row>
    <row r="67" spans="1:7" ht="15" x14ac:dyDescent="0.25">
      <c r="A67" s="285" t="s">
        <v>118</v>
      </c>
      <c r="B67">
        <v>12.1</v>
      </c>
      <c r="C67">
        <v>17.899999999999999</v>
      </c>
      <c r="D67">
        <v>10</v>
      </c>
      <c r="E67">
        <v>17.2</v>
      </c>
      <c r="F67">
        <v>0</v>
      </c>
      <c r="G67">
        <v>0</v>
      </c>
    </row>
    <row r="68" spans="1:7" ht="15" x14ac:dyDescent="0.25">
      <c r="A68" s="285" t="s">
        <v>119</v>
      </c>
      <c r="B68">
        <v>36</v>
      </c>
      <c r="C68">
        <v>0</v>
      </c>
      <c r="D68">
        <v>98.1</v>
      </c>
      <c r="E68">
        <v>118.9</v>
      </c>
      <c r="F68">
        <v>0</v>
      </c>
      <c r="G68">
        <v>0</v>
      </c>
    </row>
    <row r="69" spans="1:7" ht="15" x14ac:dyDescent="0.25">
      <c r="A69" s="285" t="s">
        <v>120</v>
      </c>
      <c r="B69">
        <v>0</v>
      </c>
      <c r="C69">
        <v>0</v>
      </c>
      <c r="D69">
        <v>0</v>
      </c>
      <c r="E69" t="s">
        <v>84</v>
      </c>
      <c r="F69">
        <v>0</v>
      </c>
      <c r="G69">
        <v>0</v>
      </c>
    </row>
    <row r="70" spans="1:7" ht="15" x14ac:dyDescent="0.25">
      <c r="A70" s="285" t="s">
        <v>121</v>
      </c>
      <c r="B70">
        <v>0</v>
      </c>
      <c r="C70">
        <v>0</v>
      </c>
      <c r="D70">
        <v>5</v>
      </c>
      <c r="E70">
        <v>15</v>
      </c>
      <c r="F70">
        <v>0</v>
      </c>
      <c r="G70">
        <v>0</v>
      </c>
    </row>
    <row r="71" spans="1:7" ht="15" x14ac:dyDescent="0.25">
      <c r="A71" s="285" t="s">
        <v>62</v>
      </c>
      <c r="B71" t="s">
        <v>63</v>
      </c>
      <c r="C71" t="s">
        <v>64</v>
      </c>
      <c r="D71" t="s">
        <v>63</v>
      </c>
      <c r="E71" t="s">
        <v>63</v>
      </c>
      <c r="F71" t="s">
        <v>63</v>
      </c>
      <c r="G71" t="s">
        <v>65</v>
      </c>
    </row>
    <row r="72" spans="1:7" ht="15" x14ac:dyDescent="0.25">
      <c r="A72" s="285" t="s">
        <v>122</v>
      </c>
      <c r="B72">
        <v>10544.1</v>
      </c>
      <c r="C72">
        <v>5052.8</v>
      </c>
      <c r="D72">
        <v>39074.9</v>
      </c>
      <c r="E72">
        <v>21963.8</v>
      </c>
      <c r="F72">
        <v>439.6</v>
      </c>
      <c r="G72">
        <v>0</v>
      </c>
    </row>
    <row r="73" spans="1:7" ht="15" x14ac:dyDescent="0.25">
      <c r="A73" s="285" t="s">
        <v>123</v>
      </c>
      <c r="B73">
        <v>5149</v>
      </c>
      <c r="C73">
        <v>2754.7</v>
      </c>
      <c r="D73">
        <v>0</v>
      </c>
      <c r="E73" t="s">
        <v>84</v>
      </c>
      <c r="F73">
        <v>452</v>
      </c>
      <c r="G73">
        <v>0</v>
      </c>
    </row>
    <row r="74" spans="1:7" ht="15" x14ac:dyDescent="0.25">
      <c r="A74" s="285" t="s">
        <v>62</v>
      </c>
      <c r="B74" t="s">
        <v>63</v>
      </c>
      <c r="C74" t="s">
        <v>64</v>
      </c>
      <c r="D74" t="s">
        <v>63</v>
      </c>
      <c r="E74" t="s">
        <v>63</v>
      </c>
      <c r="F74" t="s">
        <v>63</v>
      </c>
      <c r="G74" t="s">
        <v>65</v>
      </c>
    </row>
    <row r="75" spans="1:7" ht="15" x14ac:dyDescent="0.25">
      <c r="A75" s="285" t="s">
        <v>124</v>
      </c>
      <c r="B75">
        <v>15693.1</v>
      </c>
      <c r="C75">
        <v>7807.5</v>
      </c>
      <c r="D75">
        <v>39074.9</v>
      </c>
      <c r="E75">
        <v>21963.8</v>
      </c>
      <c r="F75">
        <v>891.6</v>
      </c>
      <c r="G75">
        <v>0</v>
      </c>
    </row>
    <row r="76" spans="1:7" ht="15" x14ac:dyDescent="0.25">
      <c r="A76" s="285" t="s">
        <v>125</v>
      </c>
      <c r="B76" t="s">
        <v>42</v>
      </c>
      <c r="C76" t="s">
        <v>42</v>
      </c>
      <c r="D76">
        <v>6.1</v>
      </c>
      <c r="E76">
        <v>2.1</v>
      </c>
      <c r="F76" t="s">
        <v>42</v>
      </c>
      <c r="G76" t="s">
        <v>42</v>
      </c>
    </row>
    <row r="77" spans="1:7" ht="15" x14ac:dyDescent="0.25">
      <c r="A77" s="285" t="s">
        <v>126</v>
      </c>
      <c r="B77">
        <v>0</v>
      </c>
      <c r="C77">
        <v>0</v>
      </c>
      <c r="D77" t="s">
        <v>42</v>
      </c>
      <c r="E77" t="s">
        <v>42</v>
      </c>
      <c r="F77">
        <v>0</v>
      </c>
      <c r="G77">
        <v>0</v>
      </c>
    </row>
    <row r="78" spans="1:7" ht="15" x14ac:dyDescent="0.25">
      <c r="A78" s="285" t="s">
        <v>50</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6195-41C2-4875-8613-35174291D64C}">
  <dimension ref="A1:G78"/>
  <sheetViews>
    <sheetView topLeftCell="A7" workbookViewId="0">
      <selection activeCell="A9" sqref="A9"/>
    </sheetView>
  </sheetViews>
  <sheetFormatPr defaultRowHeight="13.2" x14ac:dyDescent="0.25"/>
  <cols>
    <col min="1" max="1" width="27" customWidth="1"/>
  </cols>
  <sheetData>
    <row r="1" spans="1:7" ht="15" x14ac:dyDescent="0.25">
      <c r="A1" s="285" t="s">
        <v>47</v>
      </c>
    </row>
    <row r="2" spans="1:7" ht="15" x14ac:dyDescent="0.25">
      <c r="A2" s="285" t="s">
        <v>48</v>
      </c>
    </row>
    <row r="3" spans="1:7" ht="15" x14ac:dyDescent="0.25">
      <c r="A3" s="285" t="s">
        <v>417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107.5</v>
      </c>
      <c r="C12">
        <v>55</v>
      </c>
      <c r="D12">
        <v>2424</v>
      </c>
      <c r="E12">
        <v>2649.4</v>
      </c>
      <c r="F12">
        <v>0</v>
      </c>
      <c r="G12">
        <v>0</v>
      </c>
    </row>
    <row r="13" spans="1:7" ht="15" x14ac:dyDescent="0.25">
      <c r="A13" s="285" t="s">
        <v>254</v>
      </c>
      <c r="B13">
        <v>0</v>
      </c>
      <c r="C13">
        <v>0</v>
      </c>
      <c r="D13">
        <v>121.5</v>
      </c>
      <c r="E13">
        <v>38.6</v>
      </c>
      <c r="F13">
        <v>0</v>
      </c>
      <c r="G13">
        <v>0</v>
      </c>
    </row>
    <row r="14" spans="1:7" ht="15" x14ac:dyDescent="0.25">
      <c r="A14" s="285" t="s">
        <v>68</v>
      </c>
      <c r="B14">
        <v>0</v>
      </c>
      <c r="C14">
        <v>0</v>
      </c>
      <c r="D14">
        <v>444.6</v>
      </c>
      <c r="E14">
        <v>571.6</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t="s">
        <v>84</v>
      </c>
      <c r="D17">
        <v>103.9</v>
      </c>
      <c r="E17">
        <v>84.6</v>
      </c>
      <c r="F17">
        <v>0</v>
      </c>
      <c r="G17">
        <v>0</v>
      </c>
    </row>
    <row r="18" spans="1:7" ht="15" x14ac:dyDescent="0.25">
      <c r="A18" s="285" t="s">
        <v>71</v>
      </c>
      <c r="B18">
        <v>0</v>
      </c>
      <c r="C18">
        <v>0</v>
      </c>
      <c r="D18">
        <v>779.7</v>
      </c>
      <c r="E18">
        <v>513.20000000000005</v>
      </c>
      <c r="F18">
        <v>0</v>
      </c>
      <c r="G18">
        <v>0</v>
      </c>
    </row>
    <row r="19" spans="1:7" ht="15" x14ac:dyDescent="0.25">
      <c r="A19" s="285" t="s">
        <v>72</v>
      </c>
      <c r="B19">
        <v>0</v>
      </c>
      <c r="C19">
        <v>0</v>
      </c>
      <c r="D19">
        <v>260.8</v>
      </c>
      <c r="E19">
        <v>328.6</v>
      </c>
      <c r="F19">
        <v>0</v>
      </c>
      <c r="G19">
        <v>0</v>
      </c>
    </row>
    <row r="20" spans="1:7" ht="15" x14ac:dyDescent="0.25">
      <c r="A20" s="285" t="s">
        <v>73</v>
      </c>
      <c r="B20">
        <v>0</v>
      </c>
      <c r="C20">
        <v>55</v>
      </c>
      <c r="D20">
        <v>582.5</v>
      </c>
      <c r="E20">
        <v>939.6</v>
      </c>
      <c r="F20">
        <v>0</v>
      </c>
      <c r="G20">
        <v>0</v>
      </c>
    </row>
    <row r="21" spans="1:7" ht="15" x14ac:dyDescent="0.25">
      <c r="A21" s="285" t="s">
        <v>74</v>
      </c>
      <c r="B21">
        <v>0</v>
      </c>
      <c r="C21">
        <v>0</v>
      </c>
      <c r="D21">
        <v>103.9</v>
      </c>
      <c r="E21">
        <v>173.3</v>
      </c>
      <c r="F21">
        <v>0</v>
      </c>
      <c r="G21">
        <v>0</v>
      </c>
    </row>
    <row r="22" spans="1:7" ht="15" x14ac:dyDescent="0.25">
      <c r="A22" s="285" t="s">
        <v>66</v>
      </c>
    </row>
    <row r="23" spans="1:7" ht="15" x14ac:dyDescent="0.25">
      <c r="A23" s="285" t="s">
        <v>78</v>
      </c>
      <c r="B23">
        <v>437.5</v>
      </c>
      <c r="C23">
        <v>425.5</v>
      </c>
      <c r="D23">
        <v>766.1</v>
      </c>
      <c r="E23">
        <v>764.6</v>
      </c>
      <c r="F23">
        <v>13.8</v>
      </c>
      <c r="G23">
        <v>0</v>
      </c>
    </row>
    <row r="24" spans="1:7" ht="15" x14ac:dyDescent="0.25">
      <c r="A24" s="285" t="s">
        <v>66</v>
      </c>
    </row>
    <row r="25" spans="1:7" ht="15" x14ac:dyDescent="0.25">
      <c r="A25" s="285" t="s">
        <v>79</v>
      </c>
      <c r="B25">
        <v>536.6</v>
      </c>
      <c r="C25">
        <v>433.8</v>
      </c>
      <c r="D25">
        <v>640.6</v>
      </c>
      <c r="E25">
        <v>904.3</v>
      </c>
      <c r="F25">
        <v>0</v>
      </c>
      <c r="G25">
        <v>0</v>
      </c>
    </row>
    <row r="26" spans="1:7" ht="15" x14ac:dyDescent="0.25">
      <c r="A26" s="285" t="s">
        <v>66</v>
      </c>
    </row>
    <row r="27" spans="1:7" ht="15" x14ac:dyDescent="0.25">
      <c r="A27" s="285" t="s">
        <v>80</v>
      </c>
      <c r="B27">
        <v>6245.2</v>
      </c>
      <c r="C27">
        <v>2024.9</v>
      </c>
      <c r="D27">
        <v>26174.9</v>
      </c>
      <c r="E27">
        <v>9072.2000000000007</v>
      </c>
      <c r="F27">
        <v>318</v>
      </c>
      <c r="G27">
        <v>0</v>
      </c>
    </row>
    <row r="28" spans="1:7" ht="15" x14ac:dyDescent="0.25">
      <c r="A28" s="285" t="s">
        <v>66</v>
      </c>
    </row>
    <row r="29" spans="1:7" ht="15" x14ac:dyDescent="0.25">
      <c r="A29" s="285" t="s">
        <v>81</v>
      </c>
      <c r="B29">
        <v>1577.2</v>
      </c>
      <c r="C29">
        <v>1188.5</v>
      </c>
      <c r="D29">
        <v>3712.4</v>
      </c>
      <c r="E29">
        <v>4162.2</v>
      </c>
      <c r="F29">
        <v>0</v>
      </c>
      <c r="G29">
        <v>0</v>
      </c>
    </row>
    <row r="30" spans="1:7" ht="15" x14ac:dyDescent="0.25">
      <c r="A30" s="285" t="s">
        <v>83</v>
      </c>
      <c r="B30">
        <v>61.4</v>
      </c>
      <c r="C30">
        <v>220</v>
      </c>
      <c r="D30">
        <v>380.4</v>
      </c>
      <c r="E30">
        <v>698.1</v>
      </c>
      <c r="F30">
        <v>0</v>
      </c>
      <c r="G30">
        <v>0</v>
      </c>
    </row>
    <row r="31" spans="1:7" ht="15" x14ac:dyDescent="0.25">
      <c r="A31" s="285" t="s">
        <v>85</v>
      </c>
      <c r="B31">
        <v>0</v>
      </c>
      <c r="C31">
        <v>0.3</v>
      </c>
      <c r="D31">
        <v>3</v>
      </c>
      <c r="E31">
        <v>4.5999999999999996</v>
      </c>
      <c r="F31">
        <v>0</v>
      </c>
      <c r="G31">
        <v>0</v>
      </c>
    </row>
    <row r="32" spans="1:7" ht="15" x14ac:dyDescent="0.25">
      <c r="A32" s="285" t="s">
        <v>86</v>
      </c>
      <c r="B32">
        <v>0</v>
      </c>
      <c r="C32">
        <v>0</v>
      </c>
      <c r="D32">
        <v>0.5</v>
      </c>
      <c r="E32">
        <v>1</v>
      </c>
      <c r="F32">
        <v>0</v>
      </c>
      <c r="G32">
        <v>0</v>
      </c>
    </row>
    <row r="33" spans="1:7" ht="15" x14ac:dyDescent="0.25">
      <c r="A33" s="285" t="s">
        <v>87</v>
      </c>
      <c r="B33">
        <v>0.6</v>
      </c>
      <c r="C33">
        <v>1.3</v>
      </c>
      <c r="D33">
        <v>1.2</v>
      </c>
      <c r="E33">
        <v>0.2</v>
      </c>
      <c r="F33">
        <v>0</v>
      </c>
      <c r="G33">
        <v>0</v>
      </c>
    </row>
    <row r="34" spans="1:7" ht="15" x14ac:dyDescent="0.25">
      <c r="A34" s="285" t="s">
        <v>88</v>
      </c>
      <c r="B34">
        <v>379</v>
      </c>
      <c r="C34">
        <v>239.5</v>
      </c>
      <c r="D34">
        <v>750.1</v>
      </c>
      <c r="E34">
        <v>638.29999999999995</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117</v>
      </c>
      <c r="C37">
        <v>46.4</v>
      </c>
      <c r="D37">
        <v>304.7</v>
      </c>
      <c r="E37">
        <v>354.5</v>
      </c>
      <c r="F37">
        <v>0</v>
      </c>
      <c r="G37">
        <v>0</v>
      </c>
    </row>
    <row r="38" spans="1:7" ht="15" x14ac:dyDescent="0.25">
      <c r="A38" s="285" t="s">
        <v>92</v>
      </c>
      <c r="B38">
        <v>0</v>
      </c>
      <c r="C38">
        <v>0</v>
      </c>
      <c r="D38">
        <v>40.6</v>
      </c>
      <c r="E38">
        <v>29.7</v>
      </c>
      <c r="F38">
        <v>0</v>
      </c>
      <c r="G38">
        <v>0</v>
      </c>
    </row>
    <row r="39" spans="1:7" ht="15" x14ac:dyDescent="0.25">
      <c r="A39" s="285" t="s">
        <v>93</v>
      </c>
      <c r="B39">
        <v>128.30000000000001</v>
      </c>
      <c r="C39">
        <v>73.5</v>
      </c>
      <c r="D39">
        <v>152.1</v>
      </c>
      <c r="E39">
        <v>202.3</v>
      </c>
      <c r="F39">
        <v>0</v>
      </c>
      <c r="G39">
        <v>0</v>
      </c>
    </row>
    <row r="40" spans="1:7" ht="15" x14ac:dyDescent="0.25">
      <c r="A40" s="285" t="s">
        <v>94</v>
      </c>
      <c r="B40">
        <v>10.3</v>
      </c>
      <c r="C40">
        <v>38.1</v>
      </c>
      <c r="D40">
        <v>20.7</v>
      </c>
      <c r="E40">
        <v>47.4</v>
      </c>
      <c r="F40">
        <v>0</v>
      </c>
      <c r="G40">
        <v>0</v>
      </c>
    </row>
    <row r="41" spans="1:7" ht="15" x14ac:dyDescent="0.25">
      <c r="A41" s="285" t="s">
        <v>95</v>
      </c>
      <c r="B41">
        <v>191</v>
      </c>
      <c r="C41">
        <v>202</v>
      </c>
      <c r="D41">
        <v>484.1</v>
      </c>
      <c r="E41">
        <v>728.6</v>
      </c>
      <c r="F41">
        <v>0</v>
      </c>
      <c r="G41">
        <v>0</v>
      </c>
    </row>
    <row r="42" spans="1:7" ht="15" x14ac:dyDescent="0.25">
      <c r="A42" s="285" t="s">
        <v>96</v>
      </c>
      <c r="B42">
        <v>15.4</v>
      </c>
      <c r="C42">
        <v>10</v>
      </c>
      <c r="D42">
        <v>21.6</v>
      </c>
      <c r="E42">
        <v>52.1</v>
      </c>
      <c r="F42">
        <v>0</v>
      </c>
      <c r="G42">
        <v>0</v>
      </c>
    </row>
    <row r="43" spans="1:7" ht="15" x14ac:dyDescent="0.25">
      <c r="A43" s="285" t="s">
        <v>98</v>
      </c>
      <c r="B43">
        <v>66</v>
      </c>
      <c r="C43">
        <v>65</v>
      </c>
      <c r="D43">
        <v>118.8</v>
      </c>
      <c r="E43">
        <v>214.8</v>
      </c>
      <c r="F43">
        <v>0</v>
      </c>
      <c r="G43">
        <v>0</v>
      </c>
    </row>
    <row r="44" spans="1:7" ht="15" x14ac:dyDescent="0.25">
      <c r="A44" s="285" t="s">
        <v>99</v>
      </c>
      <c r="B44">
        <v>66.599999999999994</v>
      </c>
      <c r="C44">
        <v>0.3</v>
      </c>
      <c r="D44">
        <v>18.7</v>
      </c>
      <c r="E44" t="s">
        <v>84</v>
      </c>
      <c r="F44">
        <v>0</v>
      </c>
      <c r="G44">
        <v>0</v>
      </c>
    </row>
    <row r="45" spans="1:7" ht="15" x14ac:dyDescent="0.25">
      <c r="A45" s="285" t="s">
        <v>100</v>
      </c>
      <c r="B45">
        <v>243.3</v>
      </c>
      <c r="C45">
        <v>187.6</v>
      </c>
      <c r="D45">
        <v>875.2</v>
      </c>
      <c r="E45">
        <v>727.8</v>
      </c>
      <c r="F45">
        <v>0</v>
      </c>
      <c r="G45">
        <v>0</v>
      </c>
    </row>
    <row r="46" spans="1:7" ht="15" x14ac:dyDescent="0.25">
      <c r="A46" s="285" t="s">
        <v>101</v>
      </c>
      <c r="B46">
        <v>263.60000000000002</v>
      </c>
      <c r="C46">
        <v>104.7</v>
      </c>
      <c r="D46">
        <v>513.6</v>
      </c>
      <c r="E46">
        <v>398.6</v>
      </c>
      <c r="F46">
        <v>0</v>
      </c>
      <c r="G46">
        <v>0</v>
      </c>
    </row>
    <row r="47" spans="1:7" ht="15" x14ac:dyDescent="0.25">
      <c r="A47" s="285" t="s">
        <v>66</v>
      </c>
    </row>
    <row r="48" spans="1:7" ht="15" x14ac:dyDescent="0.25">
      <c r="A48" s="285" t="s">
        <v>102</v>
      </c>
      <c r="B48">
        <v>602</v>
      </c>
      <c r="C48">
        <v>228</v>
      </c>
      <c r="D48">
        <v>1562.7</v>
      </c>
      <c r="E48">
        <v>1190.0999999999999</v>
      </c>
      <c r="F48">
        <v>0</v>
      </c>
      <c r="G48">
        <v>0</v>
      </c>
    </row>
    <row r="49" spans="1:7" ht="15" x14ac:dyDescent="0.25">
      <c r="A49" s="285" t="s">
        <v>103</v>
      </c>
      <c r="B49">
        <v>35</v>
      </c>
      <c r="C49">
        <v>0</v>
      </c>
      <c r="D49">
        <v>67.5</v>
      </c>
      <c r="E49">
        <v>0</v>
      </c>
      <c r="F49">
        <v>0</v>
      </c>
      <c r="G49">
        <v>0</v>
      </c>
    </row>
    <row r="50" spans="1:7" ht="15" x14ac:dyDescent="0.25">
      <c r="A50" s="285" t="s">
        <v>104</v>
      </c>
      <c r="B50">
        <v>536.6</v>
      </c>
      <c r="C50">
        <v>228</v>
      </c>
      <c r="D50">
        <v>1310.5</v>
      </c>
      <c r="E50">
        <v>1001.4</v>
      </c>
      <c r="F50">
        <v>0</v>
      </c>
      <c r="G50">
        <v>0</v>
      </c>
    </row>
    <row r="51" spans="1:7" ht="15" x14ac:dyDescent="0.25">
      <c r="A51" s="285" t="s">
        <v>258</v>
      </c>
      <c r="B51">
        <v>0.4</v>
      </c>
      <c r="C51">
        <v>0</v>
      </c>
      <c r="D51">
        <v>0</v>
      </c>
      <c r="E51">
        <v>0</v>
      </c>
      <c r="F51">
        <v>0</v>
      </c>
      <c r="G51">
        <v>0</v>
      </c>
    </row>
    <row r="52" spans="1:7" ht="15" x14ac:dyDescent="0.25">
      <c r="A52" s="285" t="s">
        <v>318</v>
      </c>
      <c r="B52">
        <v>0</v>
      </c>
      <c r="C52">
        <v>0</v>
      </c>
      <c r="D52">
        <v>52.7</v>
      </c>
      <c r="E52">
        <v>0</v>
      </c>
      <c r="F52">
        <v>0</v>
      </c>
      <c r="G52">
        <v>0</v>
      </c>
    </row>
    <row r="53" spans="1:7" ht="15" x14ac:dyDescent="0.25">
      <c r="A53" s="285" t="s">
        <v>107</v>
      </c>
      <c r="B53">
        <v>30</v>
      </c>
      <c r="C53">
        <v>0</v>
      </c>
      <c r="D53">
        <v>132.1</v>
      </c>
      <c r="E53">
        <v>188.7</v>
      </c>
      <c r="F53">
        <v>0</v>
      </c>
      <c r="G53">
        <v>0</v>
      </c>
    </row>
    <row r="54" spans="1:7" ht="15" x14ac:dyDescent="0.25">
      <c r="A54" s="285" t="s">
        <v>66</v>
      </c>
    </row>
    <row r="55" spans="1:7" ht="15" x14ac:dyDescent="0.25">
      <c r="A55" s="285" t="s">
        <v>108</v>
      </c>
      <c r="B55">
        <v>2088.6</v>
      </c>
      <c r="C55">
        <v>1387.4</v>
      </c>
      <c r="D55">
        <v>2059.9</v>
      </c>
      <c r="E55">
        <v>2102.1</v>
      </c>
      <c r="F55">
        <v>28</v>
      </c>
      <c r="G55">
        <v>0</v>
      </c>
    </row>
    <row r="56" spans="1:7" ht="15" x14ac:dyDescent="0.25">
      <c r="A56" s="285" t="s">
        <v>109</v>
      </c>
      <c r="B56">
        <v>8</v>
      </c>
      <c r="C56">
        <v>5.5</v>
      </c>
      <c r="D56">
        <v>3.6</v>
      </c>
      <c r="E56">
        <v>6.1</v>
      </c>
      <c r="F56">
        <v>0</v>
      </c>
      <c r="G56">
        <v>0</v>
      </c>
    </row>
    <row r="57" spans="1:7" ht="15" x14ac:dyDescent="0.25">
      <c r="A57" s="285" t="s">
        <v>110</v>
      </c>
      <c r="B57">
        <v>0</v>
      </c>
      <c r="C57">
        <v>0</v>
      </c>
      <c r="D57">
        <v>30.5</v>
      </c>
      <c r="E57">
        <v>0</v>
      </c>
      <c r="F57">
        <v>0</v>
      </c>
      <c r="G57">
        <v>0</v>
      </c>
    </row>
    <row r="58" spans="1:7" ht="15" x14ac:dyDescent="0.25">
      <c r="A58" s="285" t="s">
        <v>111</v>
      </c>
      <c r="B58">
        <v>98.1</v>
      </c>
      <c r="C58">
        <v>85.3</v>
      </c>
      <c r="D58">
        <v>87.2</v>
      </c>
      <c r="E58">
        <v>79.099999999999994</v>
      </c>
      <c r="F58">
        <v>0</v>
      </c>
      <c r="G58">
        <v>0</v>
      </c>
    </row>
    <row r="59" spans="1:7" ht="15" x14ac:dyDescent="0.25">
      <c r="A59" s="285" t="s">
        <v>112</v>
      </c>
      <c r="B59">
        <v>20</v>
      </c>
      <c r="C59">
        <v>6.7</v>
      </c>
      <c r="D59">
        <v>66.2</v>
      </c>
      <c r="E59">
        <v>28.4</v>
      </c>
      <c r="F59">
        <v>0</v>
      </c>
      <c r="G59">
        <v>0</v>
      </c>
    </row>
    <row r="60" spans="1:7" ht="15" x14ac:dyDescent="0.25">
      <c r="A60" s="285" t="s">
        <v>259</v>
      </c>
      <c r="B60">
        <v>9</v>
      </c>
      <c r="C60">
        <v>0</v>
      </c>
      <c r="D60">
        <v>0</v>
      </c>
      <c r="E60">
        <v>0</v>
      </c>
      <c r="F60">
        <v>0</v>
      </c>
      <c r="G60">
        <v>0</v>
      </c>
    </row>
    <row r="61" spans="1:7" ht="15" x14ac:dyDescent="0.25">
      <c r="A61" s="285" t="s">
        <v>113</v>
      </c>
      <c r="B61">
        <v>86</v>
      </c>
      <c r="C61">
        <v>36</v>
      </c>
      <c r="D61">
        <v>137</v>
      </c>
      <c r="E61">
        <v>200.1</v>
      </c>
      <c r="F61">
        <v>0</v>
      </c>
      <c r="G61">
        <v>0</v>
      </c>
    </row>
    <row r="62" spans="1:7" ht="15" x14ac:dyDescent="0.25">
      <c r="A62" s="285" t="s">
        <v>114</v>
      </c>
      <c r="B62">
        <v>12</v>
      </c>
      <c r="C62">
        <v>0</v>
      </c>
      <c r="D62">
        <v>7.2</v>
      </c>
      <c r="E62">
        <v>0</v>
      </c>
      <c r="F62">
        <v>0</v>
      </c>
      <c r="G62">
        <v>0</v>
      </c>
    </row>
    <row r="63" spans="1:7" ht="15" x14ac:dyDescent="0.25">
      <c r="A63" s="285" t="s">
        <v>115</v>
      </c>
      <c r="B63">
        <v>2.5</v>
      </c>
      <c r="C63">
        <v>0</v>
      </c>
      <c r="D63">
        <v>6.1</v>
      </c>
      <c r="E63">
        <v>11.1</v>
      </c>
      <c r="F63">
        <v>0</v>
      </c>
      <c r="G63">
        <v>0</v>
      </c>
    </row>
    <row r="64" spans="1:7" ht="15" x14ac:dyDescent="0.25">
      <c r="A64" s="285" t="s">
        <v>116</v>
      </c>
      <c r="B64">
        <v>1.9</v>
      </c>
      <c r="C64">
        <v>2.9</v>
      </c>
      <c r="D64">
        <v>3.8</v>
      </c>
      <c r="E64">
        <v>4.2</v>
      </c>
      <c r="F64">
        <v>0</v>
      </c>
      <c r="G64">
        <v>0</v>
      </c>
    </row>
    <row r="65" spans="1:7" ht="15" x14ac:dyDescent="0.25">
      <c r="A65" s="285" t="s">
        <v>117</v>
      </c>
      <c r="B65">
        <v>1807.5</v>
      </c>
      <c r="C65">
        <v>1232.7</v>
      </c>
      <c r="D65">
        <v>1610.6</v>
      </c>
      <c r="E65">
        <v>1616</v>
      </c>
      <c r="F65">
        <v>28</v>
      </c>
      <c r="G65">
        <v>0</v>
      </c>
    </row>
    <row r="66" spans="1:7" ht="15" x14ac:dyDescent="0.25">
      <c r="A66" s="285" t="s">
        <v>331</v>
      </c>
      <c r="B66">
        <v>0.5</v>
      </c>
      <c r="C66">
        <v>0.5</v>
      </c>
      <c r="D66">
        <v>0</v>
      </c>
      <c r="E66">
        <v>6</v>
      </c>
      <c r="F66">
        <v>0</v>
      </c>
      <c r="G66">
        <v>0</v>
      </c>
    </row>
    <row r="67" spans="1:7" ht="15" x14ac:dyDescent="0.25">
      <c r="A67" s="285" t="s">
        <v>118</v>
      </c>
      <c r="B67">
        <v>17.3</v>
      </c>
      <c r="C67">
        <v>17.899999999999999</v>
      </c>
      <c r="D67">
        <v>4.5</v>
      </c>
      <c r="E67">
        <v>17.2</v>
      </c>
      <c r="F67">
        <v>0</v>
      </c>
      <c r="G67">
        <v>0</v>
      </c>
    </row>
    <row r="68" spans="1:7" ht="15" x14ac:dyDescent="0.25">
      <c r="A68" s="285" t="s">
        <v>119</v>
      </c>
      <c r="B68">
        <v>26</v>
      </c>
      <c r="C68">
        <v>0</v>
      </c>
      <c r="D68">
        <v>98.1</v>
      </c>
      <c r="E68">
        <v>118.9</v>
      </c>
      <c r="F68">
        <v>0</v>
      </c>
      <c r="G68">
        <v>0</v>
      </c>
    </row>
    <row r="69" spans="1:7" ht="15" x14ac:dyDescent="0.25">
      <c r="A69" s="285" t="s">
        <v>120</v>
      </c>
      <c r="B69">
        <v>0</v>
      </c>
      <c r="C69">
        <v>0</v>
      </c>
      <c r="D69">
        <v>0</v>
      </c>
      <c r="E69" t="s">
        <v>84</v>
      </c>
      <c r="F69">
        <v>0</v>
      </c>
      <c r="G69">
        <v>0</v>
      </c>
    </row>
    <row r="70" spans="1:7" ht="15" x14ac:dyDescent="0.25">
      <c r="A70" s="285" t="s">
        <v>121</v>
      </c>
      <c r="B70">
        <v>0</v>
      </c>
      <c r="C70">
        <v>0</v>
      </c>
      <c r="D70">
        <v>5</v>
      </c>
      <c r="E70">
        <v>15</v>
      </c>
      <c r="F70">
        <v>0</v>
      </c>
      <c r="G70">
        <v>0</v>
      </c>
    </row>
    <row r="71" spans="1:7" ht="15" x14ac:dyDescent="0.25">
      <c r="A71" s="285" t="s">
        <v>62</v>
      </c>
      <c r="B71" t="s">
        <v>63</v>
      </c>
      <c r="C71" t="s">
        <v>64</v>
      </c>
      <c r="D71" t="s">
        <v>63</v>
      </c>
      <c r="E71" t="s">
        <v>63</v>
      </c>
      <c r="F71" t="s">
        <v>63</v>
      </c>
      <c r="G71" t="s">
        <v>65</v>
      </c>
    </row>
    <row r="72" spans="1:7" ht="15" x14ac:dyDescent="0.25">
      <c r="A72" s="285" t="s">
        <v>122</v>
      </c>
      <c r="B72">
        <v>11594.6</v>
      </c>
      <c r="C72">
        <v>5743.1</v>
      </c>
      <c r="D72">
        <v>37340.6</v>
      </c>
      <c r="E72">
        <v>20845</v>
      </c>
      <c r="F72">
        <v>359.8</v>
      </c>
      <c r="G72">
        <v>0</v>
      </c>
    </row>
    <row r="73" spans="1:7" ht="15" x14ac:dyDescent="0.25">
      <c r="A73" s="285" t="s">
        <v>123</v>
      </c>
      <c r="B73">
        <v>5918.5</v>
      </c>
      <c r="C73">
        <v>2827.7</v>
      </c>
      <c r="D73">
        <v>0</v>
      </c>
      <c r="E73" t="s">
        <v>84</v>
      </c>
      <c r="F73">
        <v>452</v>
      </c>
      <c r="G73">
        <v>0</v>
      </c>
    </row>
    <row r="74" spans="1:7" ht="15" x14ac:dyDescent="0.25">
      <c r="A74" s="285" t="s">
        <v>62</v>
      </c>
      <c r="B74" t="s">
        <v>63</v>
      </c>
      <c r="C74" t="s">
        <v>64</v>
      </c>
      <c r="D74" t="s">
        <v>63</v>
      </c>
      <c r="E74" t="s">
        <v>63</v>
      </c>
      <c r="F74" t="s">
        <v>63</v>
      </c>
      <c r="G74" t="s">
        <v>65</v>
      </c>
    </row>
    <row r="75" spans="1:7" ht="15" x14ac:dyDescent="0.25">
      <c r="A75" s="285" t="s">
        <v>124</v>
      </c>
      <c r="B75">
        <v>17513.099999999999</v>
      </c>
      <c r="C75">
        <v>8570.7999999999993</v>
      </c>
      <c r="D75">
        <v>37340.6</v>
      </c>
      <c r="E75">
        <v>20845</v>
      </c>
      <c r="F75">
        <v>811.8</v>
      </c>
      <c r="G75">
        <v>0</v>
      </c>
    </row>
    <row r="76" spans="1:7" ht="15" x14ac:dyDescent="0.25">
      <c r="A76" s="285" t="s">
        <v>125</v>
      </c>
      <c r="B76" t="s">
        <v>42</v>
      </c>
      <c r="C76" t="s">
        <v>42</v>
      </c>
      <c r="D76">
        <v>6.1</v>
      </c>
      <c r="E76">
        <v>2.1</v>
      </c>
      <c r="F76" t="s">
        <v>42</v>
      </c>
      <c r="G76" t="s">
        <v>42</v>
      </c>
    </row>
    <row r="77" spans="1:7" ht="15" x14ac:dyDescent="0.25">
      <c r="A77" s="285" t="s">
        <v>126</v>
      </c>
      <c r="B77">
        <v>0</v>
      </c>
      <c r="C77">
        <v>0</v>
      </c>
      <c r="D77" t="s">
        <v>42</v>
      </c>
      <c r="E77" t="s">
        <v>42</v>
      </c>
      <c r="F77">
        <v>0</v>
      </c>
      <c r="G77">
        <v>0</v>
      </c>
    </row>
    <row r="78" spans="1:7" ht="15" x14ac:dyDescent="0.35">
      <c r="A78" s="53" t="s">
        <v>50</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7822-69C4-4A17-80F9-6FBAEA9BEC4C}">
  <dimension ref="A1:G77"/>
  <sheetViews>
    <sheetView topLeftCell="A10" workbookViewId="0">
      <selection activeCell="A13" sqref="A12:A13"/>
    </sheetView>
  </sheetViews>
  <sheetFormatPr defaultRowHeight="13.2" x14ac:dyDescent="0.25"/>
  <cols>
    <col min="1" max="1" width="27.33203125" customWidth="1"/>
    <col min="2" max="2" width="14" customWidth="1"/>
    <col min="3" max="3" width="10.5546875" customWidth="1"/>
    <col min="4" max="4" width="12.6640625" customWidth="1"/>
    <col min="5" max="5" width="12.44140625" customWidth="1"/>
  </cols>
  <sheetData>
    <row r="1" spans="1:7" ht="15" x14ac:dyDescent="0.25">
      <c r="A1" s="285" t="s">
        <v>47</v>
      </c>
    </row>
    <row r="2" spans="1:7" ht="15" x14ac:dyDescent="0.25">
      <c r="A2" s="285" t="s">
        <v>48</v>
      </c>
    </row>
    <row r="3" spans="1:7" ht="15" x14ac:dyDescent="0.25">
      <c r="A3" s="285" t="s">
        <v>418</v>
      </c>
    </row>
    <row r="4" spans="1:7" ht="15" x14ac:dyDescent="0.25">
      <c r="A4" s="285" t="s">
        <v>50</v>
      </c>
    </row>
    <row r="5" spans="1:7" ht="15" x14ac:dyDescent="0.25">
      <c r="A5" s="285" t="s">
        <v>51</v>
      </c>
    </row>
    <row r="6" spans="1:7" ht="15" x14ac:dyDescent="0.25">
      <c r="A6" s="285" t="s">
        <v>52</v>
      </c>
    </row>
    <row r="7" spans="1:7" ht="15" x14ac:dyDescent="0.25">
      <c r="A7" s="285" t="s">
        <v>137</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153.5</v>
      </c>
      <c r="C12">
        <v>107</v>
      </c>
      <c r="D12">
        <v>2289.1</v>
      </c>
      <c r="E12">
        <v>2505.4</v>
      </c>
      <c r="F12">
        <v>0</v>
      </c>
      <c r="G12">
        <v>0</v>
      </c>
    </row>
    <row r="13" spans="1:7" ht="15" x14ac:dyDescent="0.25">
      <c r="A13" s="285" t="s">
        <v>254</v>
      </c>
      <c r="B13">
        <v>0</v>
      </c>
      <c r="C13">
        <v>0</v>
      </c>
      <c r="D13">
        <v>121.5</v>
      </c>
      <c r="E13">
        <v>19.399999999999999</v>
      </c>
      <c r="F13">
        <v>0</v>
      </c>
      <c r="G13">
        <v>0</v>
      </c>
    </row>
    <row r="14" spans="1:7" ht="15" x14ac:dyDescent="0.25">
      <c r="A14" s="285" t="s">
        <v>68</v>
      </c>
      <c r="B14">
        <v>0</v>
      </c>
      <c r="C14">
        <v>0</v>
      </c>
      <c r="D14">
        <v>444.6</v>
      </c>
      <c r="E14">
        <v>571.6</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t="s">
        <v>84</v>
      </c>
      <c r="D17">
        <v>103.9</v>
      </c>
      <c r="E17">
        <v>84.5</v>
      </c>
      <c r="F17">
        <v>0</v>
      </c>
      <c r="G17">
        <v>0</v>
      </c>
    </row>
    <row r="18" spans="1:7" ht="15" x14ac:dyDescent="0.25">
      <c r="A18" s="285" t="s">
        <v>71</v>
      </c>
      <c r="B18">
        <v>0</v>
      </c>
      <c r="C18">
        <v>0</v>
      </c>
      <c r="D18">
        <v>691.1</v>
      </c>
      <c r="E18">
        <v>513.20000000000005</v>
      </c>
      <c r="F18">
        <v>0</v>
      </c>
      <c r="G18">
        <v>0</v>
      </c>
    </row>
    <row r="19" spans="1:7" ht="15" x14ac:dyDescent="0.25">
      <c r="A19" s="285" t="s">
        <v>72</v>
      </c>
      <c r="B19">
        <v>46</v>
      </c>
      <c r="C19">
        <v>52</v>
      </c>
      <c r="D19">
        <v>214.4</v>
      </c>
      <c r="E19">
        <v>270.5</v>
      </c>
      <c r="F19">
        <v>0</v>
      </c>
      <c r="G19">
        <v>0</v>
      </c>
    </row>
    <row r="20" spans="1:7" ht="15" x14ac:dyDescent="0.25">
      <c r="A20" s="285" t="s">
        <v>73</v>
      </c>
      <c r="B20">
        <v>0</v>
      </c>
      <c r="C20">
        <v>55</v>
      </c>
      <c r="D20">
        <v>582.5</v>
      </c>
      <c r="E20">
        <v>873</v>
      </c>
      <c r="F20">
        <v>0</v>
      </c>
      <c r="G20">
        <v>0</v>
      </c>
    </row>
    <row r="21" spans="1:7" ht="15" x14ac:dyDescent="0.25">
      <c r="A21" s="285" t="s">
        <v>74</v>
      </c>
      <c r="B21">
        <v>0</v>
      </c>
      <c r="C21">
        <v>0</v>
      </c>
      <c r="D21">
        <v>103.9</v>
      </c>
      <c r="E21">
        <v>173.3</v>
      </c>
      <c r="F21">
        <v>0</v>
      </c>
      <c r="G21">
        <v>0</v>
      </c>
    </row>
    <row r="22" spans="1:7" ht="15" x14ac:dyDescent="0.25">
      <c r="A22" s="285" t="s">
        <v>66</v>
      </c>
    </row>
    <row r="23" spans="1:7" ht="15" x14ac:dyDescent="0.25">
      <c r="A23" s="285" t="s">
        <v>78</v>
      </c>
      <c r="B23">
        <v>452.8</v>
      </c>
      <c r="C23">
        <v>421.2</v>
      </c>
      <c r="D23">
        <v>680.8</v>
      </c>
      <c r="E23">
        <v>733.3</v>
      </c>
      <c r="F23">
        <v>9</v>
      </c>
      <c r="G23">
        <v>0</v>
      </c>
    </row>
    <row r="24" spans="1:7" ht="15" x14ac:dyDescent="0.25">
      <c r="A24" s="285" t="s">
        <v>66</v>
      </c>
    </row>
    <row r="25" spans="1:7" ht="15" x14ac:dyDescent="0.25">
      <c r="A25" s="285" t="s">
        <v>79</v>
      </c>
      <c r="B25">
        <v>572.29999999999995</v>
      </c>
      <c r="C25">
        <v>470</v>
      </c>
      <c r="D25">
        <v>588.5</v>
      </c>
      <c r="E25">
        <v>856.7</v>
      </c>
      <c r="F25">
        <v>0</v>
      </c>
      <c r="G25">
        <v>0</v>
      </c>
    </row>
    <row r="26" spans="1:7" ht="15" x14ac:dyDescent="0.25">
      <c r="A26" s="285" t="s">
        <v>66</v>
      </c>
    </row>
    <row r="27" spans="1:7" ht="15" x14ac:dyDescent="0.25">
      <c r="A27" s="285" t="s">
        <v>80</v>
      </c>
      <c r="B27">
        <v>7090.5</v>
      </c>
      <c r="C27">
        <v>2283.6</v>
      </c>
      <c r="D27">
        <v>24709.9</v>
      </c>
      <c r="E27">
        <v>8653.2000000000007</v>
      </c>
      <c r="F27">
        <v>192</v>
      </c>
      <c r="G27">
        <v>0</v>
      </c>
    </row>
    <row r="28" spans="1:7" ht="15" x14ac:dyDescent="0.25">
      <c r="A28" s="285" t="s">
        <v>66</v>
      </c>
    </row>
    <row r="29" spans="1:7" ht="15" x14ac:dyDescent="0.25">
      <c r="A29" s="285" t="s">
        <v>81</v>
      </c>
      <c r="B29">
        <v>1730.4</v>
      </c>
      <c r="C29">
        <v>1266.8</v>
      </c>
      <c r="D29">
        <v>3282.2</v>
      </c>
      <c r="E29">
        <v>3861.8</v>
      </c>
      <c r="F29">
        <v>0</v>
      </c>
      <c r="G29">
        <v>0</v>
      </c>
    </row>
    <row r="30" spans="1:7" ht="15" x14ac:dyDescent="0.25">
      <c r="A30" s="285" t="s">
        <v>83</v>
      </c>
      <c r="B30">
        <v>115.9</v>
      </c>
      <c r="C30">
        <v>220</v>
      </c>
      <c r="D30">
        <v>326.10000000000002</v>
      </c>
      <c r="E30">
        <v>585.79999999999995</v>
      </c>
      <c r="F30">
        <v>0</v>
      </c>
      <c r="G30">
        <v>0</v>
      </c>
    </row>
    <row r="31" spans="1:7" ht="15" x14ac:dyDescent="0.25">
      <c r="A31" s="285" t="s">
        <v>85</v>
      </c>
      <c r="B31">
        <v>0</v>
      </c>
      <c r="C31">
        <v>0.3</v>
      </c>
      <c r="D31">
        <v>3</v>
      </c>
      <c r="E31">
        <v>4.5999999999999996</v>
      </c>
      <c r="F31">
        <v>0</v>
      </c>
      <c r="G31">
        <v>0</v>
      </c>
    </row>
    <row r="32" spans="1:7" ht="15" x14ac:dyDescent="0.25">
      <c r="A32" s="285" t="s">
        <v>86</v>
      </c>
      <c r="B32">
        <v>0</v>
      </c>
      <c r="C32">
        <v>0</v>
      </c>
      <c r="D32">
        <v>0.5</v>
      </c>
      <c r="E32">
        <v>1</v>
      </c>
      <c r="F32">
        <v>0</v>
      </c>
      <c r="G32">
        <v>0</v>
      </c>
    </row>
    <row r="33" spans="1:7" ht="15" x14ac:dyDescent="0.25">
      <c r="A33" s="285" t="s">
        <v>87</v>
      </c>
      <c r="B33">
        <v>0.6</v>
      </c>
      <c r="C33">
        <v>1.3</v>
      </c>
      <c r="D33">
        <v>1.2</v>
      </c>
      <c r="E33">
        <v>0.2</v>
      </c>
      <c r="F33">
        <v>0</v>
      </c>
      <c r="G33">
        <v>0</v>
      </c>
    </row>
    <row r="34" spans="1:7" ht="15" x14ac:dyDescent="0.25">
      <c r="A34" s="285" t="s">
        <v>88</v>
      </c>
      <c r="B34">
        <v>374.4</v>
      </c>
      <c r="C34">
        <v>255</v>
      </c>
      <c r="D34">
        <v>665.9</v>
      </c>
      <c r="E34">
        <v>617.29999999999995</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118.4</v>
      </c>
      <c r="C37">
        <v>47.2</v>
      </c>
      <c r="D37">
        <v>244.5</v>
      </c>
      <c r="E37">
        <v>353.6</v>
      </c>
      <c r="F37">
        <v>0</v>
      </c>
      <c r="G37">
        <v>0</v>
      </c>
    </row>
    <row r="38" spans="1:7" ht="15" x14ac:dyDescent="0.25">
      <c r="A38" s="285" t="s">
        <v>92</v>
      </c>
      <c r="B38">
        <v>0</v>
      </c>
      <c r="C38">
        <v>0</v>
      </c>
      <c r="D38">
        <v>19.8</v>
      </c>
      <c r="E38">
        <v>29.7</v>
      </c>
      <c r="F38">
        <v>0</v>
      </c>
      <c r="G38">
        <v>0</v>
      </c>
    </row>
    <row r="39" spans="1:7" ht="15" x14ac:dyDescent="0.25">
      <c r="A39" s="285" t="s">
        <v>93</v>
      </c>
      <c r="B39">
        <v>133.30000000000001</v>
      </c>
      <c r="C39">
        <v>76.099999999999994</v>
      </c>
      <c r="D39">
        <v>132.6</v>
      </c>
      <c r="E39">
        <v>197.7</v>
      </c>
      <c r="F39">
        <v>0</v>
      </c>
      <c r="G39">
        <v>0</v>
      </c>
    </row>
    <row r="40" spans="1:7" ht="15" x14ac:dyDescent="0.25">
      <c r="A40" s="285" t="s">
        <v>94</v>
      </c>
      <c r="B40">
        <v>10.5</v>
      </c>
      <c r="C40">
        <v>35.9</v>
      </c>
      <c r="D40">
        <v>20.399999999999999</v>
      </c>
      <c r="E40">
        <v>44.1</v>
      </c>
      <c r="F40">
        <v>0</v>
      </c>
      <c r="G40">
        <v>0</v>
      </c>
    </row>
    <row r="41" spans="1:7" ht="15" x14ac:dyDescent="0.25">
      <c r="A41" s="285" t="s">
        <v>95</v>
      </c>
      <c r="B41">
        <v>257</v>
      </c>
      <c r="C41">
        <v>268</v>
      </c>
      <c r="D41">
        <v>412.8</v>
      </c>
      <c r="E41">
        <v>660.3</v>
      </c>
      <c r="F41">
        <v>0</v>
      </c>
      <c r="G41">
        <v>0</v>
      </c>
    </row>
    <row r="42" spans="1:7" ht="15" x14ac:dyDescent="0.25">
      <c r="A42" s="285" t="s">
        <v>96</v>
      </c>
      <c r="B42">
        <v>19.5</v>
      </c>
      <c r="C42">
        <v>8.8000000000000007</v>
      </c>
      <c r="D42">
        <v>17.8</v>
      </c>
      <c r="E42">
        <v>50.5</v>
      </c>
      <c r="F42">
        <v>0</v>
      </c>
      <c r="G42">
        <v>0</v>
      </c>
    </row>
    <row r="43" spans="1:7" ht="15" x14ac:dyDescent="0.25">
      <c r="A43" s="285" t="s">
        <v>98</v>
      </c>
      <c r="B43">
        <v>66</v>
      </c>
      <c r="C43">
        <v>65</v>
      </c>
      <c r="D43">
        <v>118.8</v>
      </c>
      <c r="E43">
        <v>214.8</v>
      </c>
      <c r="F43">
        <v>0</v>
      </c>
      <c r="G43">
        <v>0</v>
      </c>
    </row>
    <row r="44" spans="1:7" ht="15" x14ac:dyDescent="0.25">
      <c r="A44" s="285" t="s">
        <v>99</v>
      </c>
      <c r="B44">
        <v>70.5</v>
      </c>
      <c r="C44">
        <v>0.3</v>
      </c>
      <c r="D44">
        <v>14.7</v>
      </c>
      <c r="E44" t="s">
        <v>84</v>
      </c>
      <c r="F44">
        <v>0</v>
      </c>
      <c r="G44">
        <v>0</v>
      </c>
    </row>
    <row r="45" spans="1:7" ht="15" x14ac:dyDescent="0.25">
      <c r="A45" s="285" t="s">
        <v>100</v>
      </c>
      <c r="B45">
        <v>265.8</v>
      </c>
      <c r="C45">
        <v>191.4</v>
      </c>
      <c r="D45">
        <v>774.7</v>
      </c>
      <c r="E45">
        <v>716.8</v>
      </c>
      <c r="F45">
        <v>0</v>
      </c>
      <c r="G45">
        <v>0</v>
      </c>
    </row>
    <row r="46" spans="1:7" ht="15" x14ac:dyDescent="0.25">
      <c r="A46" s="285" t="s">
        <v>101</v>
      </c>
      <c r="B46">
        <v>263.60000000000002</v>
      </c>
      <c r="C46">
        <v>97.5</v>
      </c>
      <c r="D46">
        <v>502.3</v>
      </c>
      <c r="E46">
        <v>321.2</v>
      </c>
      <c r="F46">
        <v>0</v>
      </c>
      <c r="G46">
        <v>0</v>
      </c>
    </row>
    <row r="47" spans="1:7" ht="15" x14ac:dyDescent="0.25">
      <c r="A47" s="285" t="s">
        <v>66</v>
      </c>
    </row>
    <row r="48" spans="1:7" ht="15" x14ac:dyDescent="0.25">
      <c r="A48" s="285" t="s">
        <v>102</v>
      </c>
      <c r="B48">
        <v>683.5</v>
      </c>
      <c r="C48">
        <v>228</v>
      </c>
      <c r="D48">
        <v>1391.7</v>
      </c>
      <c r="E48">
        <v>1190.0999999999999</v>
      </c>
      <c r="F48">
        <v>0</v>
      </c>
      <c r="G48">
        <v>0</v>
      </c>
    </row>
    <row r="49" spans="1:7" ht="15" x14ac:dyDescent="0.25">
      <c r="A49" s="285" t="s">
        <v>103</v>
      </c>
      <c r="B49">
        <v>35</v>
      </c>
      <c r="C49">
        <v>0</v>
      </c>
      <c r="D49">
        <v>67.5</v>
      </c>
      <c r="E49">
        <v>0</v>
      </c>
      <c r="F49">
        <v>0</v>
      </c>
      <c r="G49">
        <v>0</v>
      </c>
    </row>
    <row r="50" spans="1:7" ht="15" x14ac:dyDescent="0.25">
      <c r="A50" s="285" t="s">
        <v>104</v>
      </c>
      <c r="B50">
        <v>563.1</v>
      </c>
      <c r="C50">
        <v>228</v>
      </c>
      <c r="D50">
        <v>1192.2</v>
      </c>
      <c r="E50">
        <v>1001.4</v>
      </c>
      <c r="F50">
        <v>0</v>
      </c>
      <c r="G50">
        <v>0</v>
      </c>
    </row>
    <row r="51" spans="1:7" ht="15" x14ac:dyDescent="0.25">
      <c r="A51" s="285" t="s">
        <v>258</v>
      </c>
      <c r="B51">
        <v>0.4</v>
      </c>
      <c r="C51">
        <v>0</v>
      </c>
      <c r="D51">
        <v>0</v>
      </c>
      <c r="E51">
        <v>0</v>
      </c>
      <c r="F51">
        <v>0</v>
      </c>
      <c r="G51">
        <v>0</v>
      </c>
    </row>
    <row r="52" spans="1:7" ht="15" x14ac:dyDescent="0.25">
      <c r="A52" s="285" t="s">
        <v>318</v>
      </c>
      <c r="B52">
        <v>55</v>
      </c>
      <c r="C52">
        <v>0</v>
      </c>
      <c r="D52">
        <v>0</v>
      </c>
      <c r="E52">
        <v>0</v>
      </c>
      <c r="F52">
        <v>0</v>
      </c>
      <c r="G52">
        <v>0</v>
      </c>
    </row>
    <row r="53" spans="1:7" ht="15" x14ac:dyDescent="0.25">
      <c r="A53" s="285" t="s">
        <v>107</v>
      </c>
      <c r="B53">
        <v>30</v>
      </c>
      <c r="C53">
        <v>0</v>
      </c>
      <c r="D53">
        <v>132.1</v>
      </c>
      <c r="E53">
        <v>188.7</v>
      </c>
      <c r="F53">
        <v>0</v>
      </c>
      <c r="G53">
        <v>0</v>
      </c>
    </row>
    <row r="54" spans="1:7" ht="15" x14ac:dyDescent="0.25">
      <c r="A54" s="285" t="s">
        <v>66</v>
      </c>
    </row>
    <row r="55" spans="1:7" ht="15" x14ac:dyDescent="0.25">
      <c r="A55" s="285" t="s">
        <v>108</v>
      </c>
      <c r="B55">
        <v>2066.5</v>
      </c>
      <c r="C55">
        <v>1509.7</v>
      </c>
      <c r="D55">
        <v>1960</v>
      </c>
      <c r="E55">
        <v>1968.1</v>
      </c>
      <c r="F55">
        <v>28</v>
      </c>
      <c r="G55">
        <v>0</v>
      </c>
    </row>
    <row r="56" spans="1:7" ht="15" x14ac:dyDescent="0.25">
      <c r="A56" s="285" t="s">
        <v>109</v>
      </c>
      <c r="B56">
        <v>4</v>
      </c>
      <c r="C56">
        <v>5.5</v>
      </c>
      <c r="D56">
        <v>3.6</v>
      </c>
      <c r="E56">
        <v>6.1</v>
      </c>
      <c r="F56">
        <v>0</v>
      </c>
      <c r="G56">
        <v>0</v>
      </c>
    </row>
    <row r="57" spans="1:7" ht="15" x14ac:dyDescent="0.25">
      <c r="A57" s="285" t="s">
        <v>110</v>
      </c>
      <c r="B57">
        <v>0</v>
      </c>
      <c r="C57">
        <v>0</v>
      </c>
      <c r="D57">
        <v>30.5</v>
      </c>
      <c r="E57">
        <v>0</v>
      </c>
      <c r="F57">
        <v>0</v>
      </c>
      <c r="G57">
        <v>0</v>
      </c>
    </row>
    <row r="58" spans="1:7" ht="15" x14ac:dyDescent="0.25">
      <c r="A58" s="285" t="s">
        <v>111</v>
      </c>
      <c r="B58">
        <v>35.700000000000003</v>
      </c>
      <c r="C58">
        <v>85.3</v>
      </c>
      <c r="D58">
        <v>87.2</v>
      </c>
      <c r="E58">
        <v>79.099999999999994</v>
      </c>
      <c r="F58">
        <v>0</v>
      </c>
      <c r="G58">
        <v>0</v>
      </c>
    </row>
    <row r="59" spans="1:7" ht="15" x14ac:dyDescent="0.25">
      <c r="A59" s="285" t="s">
        <v>112</v>
      </c>
      <c r="B59">
        <v>19.8</v>
      </c>
      <c r="C59">
        <v>6.6</v>
      </c>
      <c r="D59">
        <v>65.3</v>
      </c>
      <c r="E59">
        <v>28.1</v>
      </c>
      <c r="F59">
        <v>0</v>
      </c>
      <c r="G59">
        <v>0</v>
      </c>
    </row>
    <row r="60" spans="1:7" ht="15" x14ac:dyDescent="0.25">
      <c r="A60" s="285" t="s">
        <v>113</v>
      </c>
      <c r="B60">
        <v>92.5</v>
      </c>
      <c r="C60">
        <v>47.5</v>
      </c>
      <c r="D60">
        <v>126</v>
      </c>
      <c r="E60">
        <v>177</v>
      </c>
      <c r="F60">
        <v>0</v>
      </c>
      <c r="G60">
        <v>0</v>
      </c>
    </row>
    <row r="61" spans="1:7" ht="15" x14ac:dyDescent="0.25">
      <c r="A61" s="285" t="s">
        <v>114</v>
      </c>
      <c r="B61">
        <v>12</v>
      </c>
      <c r="C61">
        <v>0</v>
      </c>
      <c r="D61">
        <v>7.2</v>
      </c>
      <c r="E61">
        <v>0</v>
      </c>
      <c r="F61">
        <v>0</v>
      </c>
      <c r="G61">
        <v>0</v>
      </c>
    </row>
    <row r="62" spans="1:7" ht="15" x14ac:dyDescent="0.25">
      <c r="A62" s="285" t="s">
        <v>115</v>
      </c>
      <c r="B62">
        <v>4</v>
      </c>
      <c r="C62">
        <v>0</v>
      </c>
      <c r="D62">
        <v>2.5</v>
      </c>
      <c r="E62">
        <v>11.1</v>
      </c>
      <c r="F62">
        <v>0</v>
      </c>
      <c r="G62">
        <v>0</v>
      </c>
    </row>
    <row r="63" spans="1:7" ht="15" x14ac:dyDescent="0.25">
      <c r="A63" s="285" t="s">
        <v>116</v>
      </c>
      <c r="B63">
        <v>1.9</v>
      </c>
      <c r="C63">
        <v>4.2</v>
      </c>
      <c r="D63">
        <v>3.8</v>
      </c>
      <c r="E63">
        <v>2.9</v>
      </c>
      <c r="F63">
        <v>0</v>
      </c>
      <c r="G63">
        <v>0</v>
      </c>
    </row>
    <row r="64" spans="1:7" ht="15" x14ac:dyDescent="0.25">
      <c r="A64" s="285" t="s">
        <v>117</v>
      </c>
      <c r="B64">
        <v>1850</v>
      </c>
      <c r="C64">
        <v>1342.2</v>
      </c>
      <c r="D64">
        <v>1537.3</v>
      </c>
      <c r="E64">
        <v>1506.7</v>
      </c>
      <c r="F64">
        <v>28</v>
      </c>
      <c r="G64">
        <v>0</v>
      </c>
    </row>
    <row r="65" spans="1:7" ht="15" x14ac:dyDescent="0.25">
      <c r="A65" s="285" t="s">
        <v>331</v>
      </c>
      <c r="B65">
        <v>0.5</v>
      </c>
      <c r="C65">
        <v>0.5</v>
      </c>
      <c r="D65">
        <v>0</v>
      </c>
      <c r="E65">
        <v>6</v>
      </c>
      <c r="F65">
        <v>0</v>
      </c>
      <c r="G65">
        <v>0</v>
      </c>
    </row>
    <row r="66" spans="1:7" ht="15" x14ac:dyDescent="0.25">
      <c r="A66" s="285" t="s">
        <v>118</v>
      </c>
      <c r="B66">
        <v>17.3</v>
      </c>
      <c r="C66">
        <v>17.899999999999999</v>
      </c>
      <c r="D66">
        <v>4.5</v>
      </c>
      <c r="E66">
        <v>17.2</v>
      </c>
      <c r="F66">
        <v>0</v>
      </c>
      <c r="G66">
        <v>0</v>
      </c>
    </row>
    <row r="67" spans="1:7" ht="15" x14ac:dyDescent="0.25">
      <c r="A67" s="285" t="s">
        <v>119</v>
      </c>
      <c r="B67">
        <v>29</v>
      </c>
      <c r="C67">
        <v>0</v>
      </c>
      <c r="D67">
        <v>87.1</v>
      </c>
      <c r="E67">
        <v>118.9</v>
      </c>
      <c r="F67">
        <v>0</v>
      </c>
      <c r="G67">
        <v>0</v>
      </c>
    </row>
    <row r="68" spans="1:7" ht="15" x14ac:dyDescent="0.25">
      <c r="A68" s="285" t="s">
        <v>120</v>
      </c>
      <c r="B68">
        <v>0</v>
      </c>
      <c r="C68">
        <v>0</v>
      </c>
      <c r="D68">
        <v>0</v>
      </c>
      <c r="E68" t="s">
        <v>84</v>
      </c>
      <c r="F68">
        <v>0</v>
      </c>
      <c r="G68">
        <v>0</v>
      </c>
    </row>
    <row r="69" spans="1:7" ht="15" x14ac:dyDescent="0.25">
      <c r="A69" s="285" t="s">
        <v>121</v>
      </c>
      <c r="B69">
        <v>0</v>
      </c>
      <c r="C69">
        <v>0</v>
      </c>
      <c r="D69">
        <v>5</v>
      </c>
      <c r="E69">
        <v>15</v>
      </c>
      <c r="F69">
        <v>0</v>
      </c>
      <c r="G69">
        <v>0</v>
      </c>
    </row>
    <row r="70" spans="1:7" ht="15" x14ac:dyDescent="0.25">
      <c r="A70" s="285" t="s">
        <v>62</v>
      </c>
      <c r="B70" t="s">
        <v>63</v>
      </c>
      <c r="C70" t="s">
        <v>64</v>
      </c>
      <c r="D70" t="s">
        <v>63</v>
      </c>
      <c r="E70" t="s">
        <v>63</v>
      </c>
      <c r="F70" t="s">
        <v>63</v>
      </c>
      <c r="G70" t="s">
        <v>65</v>
      </c>
    </row>
    <row r="71" spans="1:7" ht="15" x14ac:dyDescent="0.25">
      <c r="A71" s="285" t="s">
        <v>122</v>
      </c>
      <c r="B71">
        <v>12749.4</v>
      </c>
      <c r="C71">
        <v>6286.3</v>
      </c>
      <c r="D71">
        <v>34902.199999999997</v>
      </c>
      <c r="E71">
        <v>19768.5</v>
      </c>
      <c r="F71">
        <v>229</v>
      </c>
      <c r="G71">
        <v>0</v>
      </c>
    </row>
    <row r="72" spans="1:7" ht="15" x14ac:dyDescent="0.25">
      <c r="A72" s="285" t="s">
        <v>123</v>
      </c>
      <c r="B72">
        <v>6506.7</v>
      </c>
      <c r="C72">
        <v>3030.6</v>
      </c>
      <c r="D72">
        <v>0</v>
      </c>
      <c r="E72" t="s">
        <v>84</v>
      </c>
      <c r="F72">
        <v>267</v>
      </c>
      <c r="G72">
        <v>0</v>
      </c>
    </row>
    <row r="73" spans="1:7" ht="15" x14ac:dyDescent="0.25">
      <c r="A73" s="285" t="s">
        <v>62</v>
      </c>
      <c r="B73" t="s">
        <v>63</v>
      </c>
      <c r="C73" t="s">
        <v>64</v>
      </c>
      <c r="D73" t="s">
        <v>63</v>
      </c>
      <c r="E73" t="s">
        <v>63</v>
      </c>
      <c r="F73" t="s">
        <v>63</v>
      </c>
      <c r="G73" t="s">
        <v>65</v>
      </c>
    </row>
    <row r="74" spans="1:7" ht="15" x14ac:dyDescent="0.25">
      <c r="A74" s="285" t="s">
        <v>124</v>
      </c>
      <c r="B74">
        <v>19256.099999999999</v>
      </c>
      <c r="C74">
        <v>9316.9</v>
      </c>
      <c r="D74">
        <v>34902.199999999997</v>
      </c>
      <c r="E74">
        <v>19768.5</v>
      </c>
      <c r="F74">
        <v>496</v>
      </c>
      <c r="G74">
        <v>0</v>
      </c>
    </row>
    <row r="75" spans="1:7" ht="15" x14ac:dyDescent="0.25">
      <c r="A75" s="285" t="s">
        <v>125</v>
      </c>
      <c r="B75" t="s">
        <v>42</v>
      </c>
      <c r="C75" t="s">
        <v>42</v>
      </c>
      <c r="D75">
        <v>74</v>
      </c>
      <c r="E75">
        <v>2.1</v>
      </c>
      <c r="F75" t="s">
        <v>42</v>
      </c>
      <c r="G75" t="s">
        <v>42</v>
      </c>
    </row>
    <row r="76" spans="1:7" ht="15" x14ac:dyDescent="0.25">
      <c r="A76" s="285" t="s">
        <v>126</v>
      </c>
      <c r="B76">
        <v>63</v>
      </c>
      <c r="C76">
        <v>0</v>
      </c>
      <c r="D76" t="s">
        <v>42</v>
      </c>
      <c r="E76" t="s">
        <v>42</v>
      </c>
      <c r="F76">
        <v>0</v>
      </c>
      <c r="G76">
        <v>0</v>
      </c>
    </row>
    <row r="77" spans="1:7" ht="15" x14ac:dyDescent="0.25">
      <c r="A77" s="285" t="s">
        <v>62</v>
      </c>
      <c r="B77" t="s">
        <v>63</v>
      </c>
      <c r="C77" t="s">
        <v>64</v>
      </c>
      <c r="D77" t="s">
        <v>63</v>
      </c>
      <c r="E77" t="s">
        <v>63</v>
      </c>
      <c r="F77" t="s">
        <v>63</v>
      </c>
      <c r="G77" t="s">
        <v>65</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D573F-F496-4AAE-A635-2957A3663290}">
  <dimension ref="A1:G77"/>
  <sheetViews>
    <sheetView topLeftCell="A52" workbookViewId="0">
      <selection activeCell="B75" sqref="B75"/>
    </sheetView>
  </sheetViews>
  <sheetFormatPr defaultRowHeight="13.2" x14ac:dyDescent="0.25"/>
  <cols>
    <col min="1" max="1" width="23.109375" customWidth="1"/>
    <col min="3" max="3" width="12.6640625" customWidth="1"/>
    <col min="5" max="5" width="15.44140625" customWidth="1"/>
    <col min="7" max="7" width="10.5546875" customWidth="1"/>
  </cols>
  <sheetData>
    <row r="1" spans="1:7" ht="15" x14ac:dyDescent="0.25">
      <c r="A1" s="285" t="s">
        <v>47</v>
      </c>
    </row>
    <row r="2" spans="1:7" ht="15" x14ac:dyDescent="0.25">
      <c r="A2" s="285" t="s">
        <v>48</v>
      </c>
    </row>
    <row r="3" spans="1:7" ht="15" x14ac:dyDescent="0.25">
      <c r="A3" s="285" t="s">
        <v>419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153.5</v>
      </c>
      <c r="C12">
        <v>110.3</v>
      </c>
      <c r="D12">
        <v>2020.1</v>
      </c>
      <c r="E12">
        <v>2353.5</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421.2</v>
      </c>
      <c r="E14">
        <v>571.6</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t="s">
        <v>84</v>
      </c>
      <c r="D17">
        <v>103.9</v>
      </c>
      <c r="E17">
        <v>84.5</v>
      </c>
      <c r="F17">
        <v>0</v>
      </c>
      <c r="G17">
        <v>0</v>
      </c>
    </row>
    <row r="18" spans="1:7" ht="15" x14ac:dyDescent="0.25">
      <c r="A18" s="285" t="s">
        <v>71</v>
      </c>
      <c r="B18">
        <v>0</v>
      </c>
      <c r="C18">
        <v>0</v>
      </c>
      <c r="D18">
        <v>575.5</v>
      </c>
      <c r="E18">
        <v>427.9</v>
      </c>
      <c r="F18">
        <v>0</v>
      </c>
      <c r="G18">
        <v>0</v>
      </c>
    </row>
    <row r="19" spans="1:7" ht="15" x14ac:dyDescent="0.25">
      <c r="A19" s="285" t="s">
        <v>72</v>
      </c>
      <c r="B19">
        <v>46</v>
      </c>
      <c r="C19">
        <v>52</v>
      </c>
      <c r="D19">
        <v>214.4</v>
      </c>
      <c r="E19">
        <v>270.5</v>
      </c>
      <c r="F19">
        <v>0</v>
      </c>
      <c r="G19">
        <v>0</v>
      </c>
    </row>
    <row r="20" spans="1:7" ht="15" x14ac:dyDescent="0.25">
      <c r="A20" s="285" t="s">
        <v>73</v>
      </c>
      <c r="B20">
        <v>0</v>
      </c>
      <c r="C20">
        <v>55</v>
      </c>
      <c r="D20">
        <v>510.6</v>
      </c>
      <c r="E20">
        <v>873</v>
      </c>
      <c r="F20">
        <v>0</v>
      </c>
      <c r="G20">
        <v>0</v>
      </c>
    </row>
    <row r="21" spans="1:7" ht="15" x14ac:dyDescent="0.25">
      <c r="A21" s="285" t="s">
        <v>74</v>
      </c>
      <c r="B21">
        <v>0</v>
      </c>
      <c r="C21">
        <v>3.3</v>
      </c>
      <c r="D21">
        <v>103.9</v>
      </c>
      <c r="E21">
        <v>106.8</v>
      </c>
      <c r="F21">
        <v>0</v>
      </c>
      <c r="G21">
        <v>0</v>
      </c>
    </row>
    <row r="22" spans="1:7" ht="15" x14ac:dyDescent="0.25">
      <c r="A22" s="285" t="s">
        <v>66</v>
      </c>
    </row>
    <row r="23" spans="1:7" ht="15" x14ac:dyDescent="0.25">
      <c r="A23" s="285" t="s">
        <v>78</v>
      </c>
      <c r="B23">
        <v>511.8</v>
      </c>
      <c r="C23">
        <v>395.9</v>
      </c>
      <c r="D23">
        <v>546.9</v>
      </c>
      <c r="E23">
        <v>710</v>
      </c>
      <c r="F23">
        <v>9</v>
      </c>
      <c r="G23">
        <v>0</v>
      </c>
    </row>
    <row r="24" spans="1:7" ht="15" x14ac:dyDescent="0.25">
      <c r="A24" s="285" t="s">
        <v>66</v>
      </c>
    </row>
    <row r="25" spans="1:7" ht="15" x14ac:dyDescent="0.25">
      <c r="A25" s="285" t="s">
        <v>79</v>
      </c>
      <c r="B25">
        <v>628</v>
      </c>
      <c r="C25">
        <v>476.4</v>
      </c>
      <c r="D25">
        <v>524.70000000000005</v>
      </c>
      <c r="E25">
        <v>805.8</v>
      </c>
      <c r="F25">
        <v>0</v>
      </c>
      <c r="G25">
        <v>0</v>
      </c>
    </row>
    <row r="26" spans="1:7" ht="15" x14ac:dyDescent="0.25">
      <c r="A26" s="285" t="s">
        <v>66</v>
      </c>
    </row>
    <row r="27" spans="1:7" ht="15" x14ac:dyDescent="0.25">
      <c r="A27" s="285" t="s">
        <v>80</v>
      </c>
      <c r="B27">
        <v>7938.6</v>
      </c>
      <c r="C27">
        <v>2231.6999999999998</v>
      </c>
      <c r="D27">
        <v>23335.3</v>
      </c>
      <c r="E27">
        <v>8304.7999999999993</v>
      </c>
      <c r="F27">
        <v>192</v>
      </c>
      <c r="G27">
        <v>0</v>
      </c>
    </row>
    <row r="28" spans="1:7" ht="15" x14ac:dyDescent="0.25">
      <c r="A28" s="285" t="s">
        <v>66</v>
      </c>
    </row>
    <row r="29" spans="1:7" ht="15" x14ac:dyDescent="0.25">
      <c r="A29" s="285" t="s">
        <v>81</v>
      </c>
      <c r="B29">
        <v>1856.2</v>
      </c>
      <c r="C29">
        <v>1294.0999999999999</v>
      </c>
      <c r="D29">
        <v>2988.2</v>
      </c>
      <c r="E29">
        <v>3581.9</v>
      </c>
      <c r="F29">
        <v>0</v>
      </c>
      <c r="G29">
        <v>0</v>
      </c>
    </row>
    <row r="30" spans="1:7" ht="15" x14ac:dyDescent="0.25">
      <c r="A30" s="285" t="s">
        <v>83</v>
      </c>
      <c r="B30">
        <v>225.9</v>
      </c>
      <c r="C30">
        <v>220</v>
      </c>
      <c r="D30">
        <v>213.2</v>
      </c>
      <c r="E30">
        <v>528.70000000000005</v>
      </c>
      <c r="F30">
        <v>0</v>
      </c>
      <c r="G30">
        <v>0</v>
      </c>
    </row>
    <row r="31" spans="1:7" ht="15" x14ac:dyDescent="0.25">
      <c r="A31" s="285" t="s">
        <v>85</v>
      </c>
      <c r="B31">
        <v>0</v>
      </c>
      <c r="C31">
        <v>0.3</v>
      </c>
      <c r="D31">
        <v>3</v>
      </c>
      <c r="E31">
        <v>4.5999999999999996</v>
      </c>
      <c r="F31">
        <v>0</v>
      </c>
      <c r="G31">
        <v>0</v>
      </c>
    </row>
    <row r="32" spans="1:7" ht="15" x14ac:dyDescent="0.25">
      <c r="A32" s="285" t="s">
        <v>86</v>
      </c>
      <c r="B32">
        <v>0</v>
      </c>
      <c r="C32">
        <v>0</v>
      </c>
      <c r="D32">
        <v>0.5</v>
      </c>
      <c r="E32">
        <v>1</v>
      </c>
      <c r="F32">
        <v>0</v>
      </c>
      <c r="G32">
        <v>0</v>
      </c>
    </row>
    <row r="33" spans="1:7" ht="15" x14ac:dyDescent="0.25">
      <c r="A33" s="285" t="s">
        <v>87</v>
      </c>
      <c r="B33">
        <v>0.6</v>
      </c>
      <c r="C33">
        <v>1.3</v>
      </c>
      <c r="D33">
        <v>1.2</v>
      </c>
      <c r="E33">
        <v>0.2</v>
      </c>
      <c r="F33">
        <v>0</v>
      </c>
      <c r="G33">
        <v>0</v>
      </c>
    </row>
    <row r="34" spans="1:7" ht="15" x14ac:dyDescent="0.25">
      <c r="A34" s="285" t="s">
        <v>88</v>
      </c>
      <c r="B34">
        <v>383.8</v>
      </c>
      <c r="C34">
        <v>240</v>
      </c>
      <c r="D34">
        <v>644.70000000000005</v>
      </c>
      <c r="E34">
        <v>592.5</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118.8</v>
      </c>
      <c r="C37">
        <v>64</v>
      </c>
      <c r="D37">
        <v>186.1</v>
      </c>
      <c r="E37">
        <v>351.8</v>
      </c>
      <c r="F37">
        <v>0</v>
      </c>
      <c r="G37">
        <v>0</v>
      </c>
    </row>
    <row r="38" spans="1:7" ht="15" x14ac:dyDescent="0.25">
      <c r="A38" s="285" t="s">
        <v>92</v>
      </c>
      <c r="B38">
        <v>0</v>
      </c>
      <c r="C38">
        <v>0</v>
      </c>
      <c r="D38">
        <v>19.8</v>
      </c>
      <c r="E38">
        <v>29.7</v>
      </c>
      <c r="F38">
        <v>0</v>
      </c>
      <c r="G38">
        <v>0</v>
      </c>
    </row>
    <row r="39" spans="1:7" ht="15" x14ac:dyDescent="0.25">
      <c r="A39" s="285" t="s">
        <v>93</v>
      </c>
      <c r="B39">
        <v>135.1</v>
      </c>
      <c r="C39">
        <v>81.599999999999994</v>
      </c>
      <c r="D39">
        <v>120.1</v>
      </c>
      <c r="E39">
        <v>191</v>
      </c>
      <c r="F39">
        <v>0</v>
      </c>
      <c r="G39">
        <v>0</v>
      </c>
    </row>
    <row r="40" spans="1:7" ht="15" x14ac:dyDescent="0.25">
      <c r="A40" s="285" t="s">
        <v>94</v>
      </c>
      <c r="B40">
        <v>11.5</v>
      </c>
      <c r="C40">
        <v>36.1</v>
      </c>
      <c r="D40">
        <v>19.399999999999999</v>
      </c>
      <c r="E40">
        <v>41.9</v>
      </c>
      <c r="F40">
        <v>0</v>
      </c>
      <c r="G40">
        <v>0</v>
      </c>
    </row>
    <row r="41" spans="1:7" ht="15" x14ac:dyDescent="0.25">
      <c r="A41" s="285" t="s">
        <v>95</v>
      </c>
      <c r="B41">
        <v>323</v>
      </c>
      <c r="C41">
        <v>268</v>
      </c>
      <c r="D41">
        <v>343.2</v>
      </c>
      <c r="E41">
        <v>660.3</v>
      </c>
      <c r="F41">
        <v>0</v>
      </c>
      <c r="G41">
        <v>0</v>
      </c>
    </row>
    <row r="42" spans="1:7" ht="15" x14ac:dyDescent="0.25">
      <c r="A42" s="285" t="s">
        <v>96</v>
      </c>
      <c r="B42">
        <v>16.600000000000001</v>
      </c>
      <c r="C42">
        <v>21.7</v>
      </c>
      <c r="D42">
        <v>17.100000000000001</v>
      </c>
      <c r="E42">
        <v>37.299999999999997</v>
      </c>
      <c r="F42">
        <v>0</v>
      </c>
      <c r="G42">
        <v>0</v>
      </c>
    </row>
    <row r="43" spans="1:7" ht="15" x14ac:dyDescent="0.25">
      <c r="A43" s="285" t="s">
        <v>98</v>
      </c>
      <c r="B43">
        <v>66</v>
      </c>
      <c r="C43">
        <v>65</v>
      </c>
      <c r="D43">
        <v>118.8</v>
      </c>
      <c r="E43">
        <v>142.69999999999999</v>
      </c>
      <c r="F43">
        <v>0</v>
      </c>
      <c r="G43">
        <v>0</v>
      </c>
    </row>
    <row r="44" spans="1:7" ht="15" x14ac:dyDescent="0.25">
      <c r="A44" s="285" t="s">
        <v>99</v>
      </c>
      <c r="B44">
        <v>72.3</v>
      </c>
      <c r="C44">
        <v>0.3</v>
      </c>
      <c r="D44">
        <v>12.9</v>
      </c>
      <c r="E44" t="s">
        <v>84</v>
      </c>
      <c r="F44">
        <v>0</v>
      </c>
      <c r="G44">
        <v>0</v>
      </c>
    </row>
    <row r="45" spans="1:7" ht="15" x14ac:dyDescent="0.25">
      <c r="A45" s="285" t="s">
        <v>100</v>
      </c>
      <c r="B45">
        <v>206.9</v>
      </c>
      <c r="C45">
        <v>200</v>
      </c>
      <c r="D45">
        <v>767.5</v>
      </c>
      <c r="E45">
        <v>622.79999999999995</v>
      </c>
      <c r="F45">
        <v>0</v>
      </c>
      <c r="G45">
        <v>0</v>
      </c>
    </row>
    <row r="46" spans="1:7" ht="15" x14ac:dyDescent="0.25">
      <c r="A46" s="285" t="s">
        <v>101</v>
      </c>
      <c r="B46">
        <v>260.89999999999998</v>
      </c>
      <c r="C46">
        <v>95.7</v>
      </c>
      <c r="D46">
        <v>493.4</v>
      </c>
      <c r="E46">
        <v>313.3</v>
      </c>
      <c r="F46">
        <v>0</v>
      </c>
      <c r="G46">
        <v>0</v>
      </c>
    </row>
    <row r="47" spans="1:7" ht="15" x14ac:dyDescent="0.25">
      <c r="A47" s="285" t="s">
        <v>66</v>
      </c>
    </row>
    <row r="48" spans="1:7" ht="15" x14ac:dyDescent="0.25">
      <c r="A48" s="285" t="s">
        <v>102</v>
      </c>
      <c r="B48">
        <v>785.5</v>
      </c>
      <c r="C48">
        <v>228</v>
      </c>
      <c r="D48">
        <v>1194.0999999999999</v>
      </c>
      <c r="E48">
        <v>1190.0999999999999</v>
      </c>
      <c r="F48">
        <v>0</v>
      </c>
      <c r="G48">
        <v>0</v>
      </c>
    </row>
    <row r="49" spans="1:7" ht="15" x14ac:dyDescent="0.25">
      <c r="A49" s="285" t="s">
        <v>103</v>
      </c>
      <c r="B49">
        <v>35</v>
      </c>
      <c r="C49">
        <v>0</v>
      </c>
      <c r="D49">
        <v>67.5</v>
      </c>
      <c r="E49">
        <v>0</v>
      </c>
      <c r="F49">
        <v>0</v>
      </c>
      <c r="G49">
        <v>0</v>
      </c>
    </row>
    <row r="50" spans="1:7" ht="15" x14ac:dyDescent="0.25">
      <c r="A50" s="285" t="s">
        <v>104</v>
      </c>
      <c r="B50">
        <v>660.1</v>
      </c>
      <c r="C50">
        <v>228</v>
      </c>
      <c r="D50">
        <v>999.4</v>
      </c>
      <c r="E50">
        <v>1001.4</v>
      </c>
      <c r="F50">
        <v>0</v>
      </c>
      <c r="G50">
        <v>0</v>
      </c>
    </row>
    <row r="51" spans="1:7" ht="15" x14ac:dyDescent="0.25">
      <c r="A51" s="285" t="s">
        <v>258</v>
      </c>
      <c r="B51">
        <v>0.4</v>
      </c>
      <c r="C51">
        <v>0</v>
      </c>
      <c r="D51">
        <v>0</v>
      </c>
      <c r="E51">
        <v>0</v>
      </c>
      <c r="F51">
        <v>0</v>
      </c>
      <c r="G51">
        <v>0</v>
      </c>
    </row>
    <row r="52" spans="1:7" ht="15" x14ac:dyDescent="0.25">
      <c r="A52" s="285" t="s">
        <v>318</v>
      </c>
      <c r="B52">
        <v>55</v>
      </c>
      <c r="C52">
        <v>0</v>
      </c>
      <c r="D52">
        <v>0</v>
      </c>
      <c r="E52">
        <v>0</v>
      </c>
      <c r="F52">
        <v>0</v>
      </c>
      <c r="G52">
        <v>0</v>
      </c>
    </row>
    <row r="53" spans="1:7" ht="15" x14ac:dyDescent="0.25">
      <c r="A53" s="285" t="s">
        <v>107</v>
      </c>
      <c r="B53">
        <v>35</v>
      </c>
      <c r="C53">
        <v>0</v>
      </c>
      <c r="D53">
        <v>127.2</v>
      </c>
      <c r="E53">
        <v>188.7</v>
      </c>
      <c r="F53">
        <v>0</v>
      </c>
      <c r="G53">
        <v>0</v>
      </c>
    </row>
    <row r="54" spans="1:7" ht="15" x14ac:dyDescent="0.25">
      <c r="A54" s="285" t="s">
        <v>66</v>
      </c>
    </row>
    <row r="55" spans="1:7" ht="15" x14ac:dyDescent="0.25">
      <c r="A55" s="285" t="s">
        <v>108</v>
      </c>
      <c r="B55">
        <v>2250.1</v>
      </c>
      <c r="C55">
        <v>1507.8</v>
      </c>
      <c r="D55">
        <v>1797.8</v>
      </c>
      <c r="E55">
        <v>1890.9</v>
      </c>
      <c r="F55">
        <v>28</v>
      </c>
      <c r="G55">
        <v>0</v>
      </c>
    </row>
    <row r="56" spans="1:7" ht="15" x14ac:dyDescent="0.25">
      <c r="A56" s="285" t="s">
        <v>109</v>
      </c>
      <c r="B56">
        <v>4</v>
      </c>
      <c r="C56">
        <v>0</v>
      </c>
      <c r="D56">
        <v>3.6</v>
      </c>
      <c r="E56">
        <v>6.1</v>
      </c>
      <c r="F56">
        <v>0</v>
      </c>
      <c r="G56">
        <v>0</v>
      </c>
    </row>
    <row r="57" spans="1:7" ht="15" x14ac:dyDescent="0.25">
      <c r="A57" s="285" t="s">
        <v>110</v>
      </c>
      <c r="B57">
        <v>0</v>
      </c>
      <c r="C57">
        <v>0</v>
      </c>
      <c r="D57">
        <v>30.5</v>
      </c>
      <c r="E57">
        <v>0</v>
      </c>
      <c r="F57">
        <v>0</v>
      </c>
      <c r="G57">
        <v>0</v>
      </c>
    </row>
    <row r="58" spans="1:7" ht="15" x14ac:dyDescent="0.25">
      <c r="A58" s="285" t="s">
        <v>111</v>
      </c>
      <c r="B58">
        <v>43.3</v>
      </c>
      <c r="C58">
        <v>85.3</v>
      </c>
      <c r="D58">
        <v>75.599999999999994</v>
      </c>
      <c r="E58">
        <v>79.099999999999994</v>
      </c>
      <c r="F58">
        <v>0</v>
      </c>
      <c r="G58">
        <v>0</v>
      </c>
    </row>
    <row r="59" spans="1:7" ht="15" x14ac:dyDescent="0.25">
      <c r="A59" s="285" t="s">
        <v>112</v>
      </c>
      <c r="B59">
        <v>54</v>
      </c>
      <c r="C59">
        <v>6</v>
      </c>
      <c r="D59">
        <v>63.6</v>
      </c>
      <c r="E59">
        <v>27.9</v>
      </c>
      <c r="F59">
        <v>0</v>
      </c>
      <c r="G59">
        <v>0</v>
      </c>
    </row>
    <row r="60" spans="1:7" ht="15" x14ac:dyDescent="0.25">
      <c r="A60" s="285" t="s">
        <v>113</v>
      </c>
      <c r="B60">
        <v>88.9</v>
      </c>
      <c r="C60">
        <v>46.5</v>
      </c>
      <c r="D60">
        <v>126</v>
      </c>
      <c r="E60">
        <v>177</v>
      </c>
      <c r="F60">
        <v>0</v>
      </c>
      <c r="G60">
        <v>0</v>
      </c>
    </row>
    <row r="61" spans="1:7" ht="15" x14ac:dyDescent="0.25">
      <c r="A61" s="285" t="s">
        <v>114</v>
      </c>
      <c r="B61">
        <v>12</v>
      </c>
      <c r="C61">
        <v>0</v>
      </c>
      <c r="D61">
        <v>7.2</v>
      </c>
      <c r="E61">
        <v>0</v>
      </c>
      <c r="F61">
        <v>0</v>
      </c>
      <c r="G61">
        <v>0</v>
      </c>
    </row>
    <row r="62" spans="1:7" ht="15" x14ac:dyDescent="0.25">
      <c r="A62" s="285" t="s">
        <v>115</v>
      </c>
      <c r="B62">
        <v>4</v>
      </c>
      <c r="C62">
        <v>8</v>
      </c>
      <c r="D62">
        <v>2.5</v>
      </c>
      <c r="E62">
        <v>7.2</v>
      </c>
      <c r="F62">
        <v>0</v>
      </c>
      <c r="G62">
        <v>0</v>
      </c>
    </row>
    <row r="63" spans="1:7" ht="15" x14ac:dyDescent="0.25">
      <c r="A63" s="285" t="s">
        <v>116</v>
      </c>
      <c r="B63">
        <v>3.2</v>
      </c>
      <c r="C63">
        <v>4.2</v>
      </c>
      <c r="D63">
        <v>2.5</v>
      </c>
      <c r="E63">
        <v>2.9</v>
      </c>
      <c r="F63">
        <v>0</v>
      </c>
      <c r="G63">
        <v>0</v>
      </c>
    </row>
    <row r="64" spans="1:7" ht="15" x14ac:dyDescent="0.25">
      <c r="A64" s="285" t="s">
        <v>117</v>
      </c>
      <c r="B64">
        <v>1994</v>
      </c>
      <c r="C64">
        <v>1333.8</v>
      </c>
      <c r="D64">
        <v>1389.7</v>
      </c>
      <c r="E64">
        <v>1453.6</v>
      </c>
      <c r="F64">
        <v>28</v>
      </c>
      <c r="G64">
        <v>0</v>
      </c>
    </row>
    <row r="65" spans="1:7" ht="15" x14ac:dyDescent="0.25">
      <c r="A65" s="285" t="s">
        <v>331</v>
      </c>
      <c r="B65">
        <v>0.5</v>
      </c>
      <c r="C65">
        <v>0.5</v>
      </c>
      <c r="D65">
        <v>0</v>
      </c>
      <c r="E65">
        <v>6</v>
      </c>
      <c r="F65">
        <v>0</v>
      </c>
      <c r="G65">
        <v>0</v>
      </c>
    </row>
    <row r="66" spans="1:7" ht="15" x14ac:dyDescent="0.25">
      <c r="A66" s="285" t="s">
        <v>118</v>
      </c>
      <c r="B66">
        <v>17.3</v>
      </c>
      <c r="C66">
        <v>23.5</v>
      </c>
      <c r="D66">
        <v>4.5</v>
      </c>
      <c r="E66">
        <v>12.2</v>
      </c>
      <c r="F66">
        <v>0</v>
      </c>
      <c r="G66">
        <v>0</v>
      </c>
    </row>
    <row r="67" spans="1:7" ht="15" x14ac:dyDescent="0.25">
      <c r="A67" s="285" t="s">
        <v>119</v>
      </c>
      <c r="B67">
        <v>29</v>
      </c>
      <c r="C67">
        <v>0</v>
      </c>
      <c r="D67">
        <v>87.1</v>
      </c>
      <c r="E67">
        <v>118.9</v>
      </c>
      <c r="F67">
        <v>0</v>
      </c>
      <c r="G67">
        <v>0</v>
      </c>
    </row>
    <row r="68" spans="1:7" ht="15" x14ac:dyDescent="0.25">
      <c r="A68" s="285" t="s">
        <v>120</v>
      </c>
      <c r="B68">
        <v>0</v>
      </c>
      <c r="C68">
        <v>0</v>
      </c>
      <c r="D68">
        <v>0</v>
      </c>
      <c r="E68" t="s">
        <v>84</v>
      </c>
      <c r="F68">
        <v>0</v>
      </c>
      <c r="G68">
        <v>0</v>
      </c>
    </row>
    <row r="69" spans="1:7" ht="15" x14ac:dyDescent="0.25">
      <c r="A69" s="285" t="s">
        <v>121</v>
      </c>
      <c r="B69">
        <v>0</v>
      </c>
      <c r="C69">
        <v>0</v>
      </c>
      <c r="D69">
        <v>5</v>
      </c>
      <c r="E69">
        <v>0</v>
      </c>
      <c r="F69">
        <v>0</v>
      </c>
      <c r="G69">
        <v>0</v>
      </c>
    </row>
    <row r="70" spans="1:7" ht="15" x14ac:dyDescent="0.25">
      <c r="A70" s="285" t="s">
        <v>62</v>
      </c>
      <c r="B70" t="s">
        <v>63</v>
      </c>
      <c r="C70" t="s">
        <v>64</v>
      </c>
      <c r="D70" t="s">
        <v>63</v>
      </c>
      <c r="E70" t="s">
        <v>63</v>
      </c>
      <c r="F70" t="s">
        <v>63</v>
      </c>
      <c r="G70" t="s">
        <v>65</v>
      </c>
    </row>
    <row r="71" spans="1:7" ht="15" x14ac:dyDescent="0.25">
      <c r="A71" s="285" t="s">
        <v>122</v>
      </c>
      <c r="B71">
        <v>14123.8</v>
      </c>
      <c r="C71">
        <v>6244.2</v>
      </c>
      <c r="D71">
        <v>32407.1</v>
      </c>
      <c r="E71">
        <v>18837</v>
      </c>
      <c r="F71">
        <v>229</v>
      </c>
      <c r="G71">
        <v>0</v>
      </c>
    </row>
    <row r="72" spans="1:7" ht="15" x14ac:dyDescent="0.25">
      <c r="A72" s="285" t="s">
        <v>123</v>
      </c>
      <c r="B72">
        <v>7298</v>
      </c>
      <c r="C72">
        <v>3343.9</v>
      </c>
      <c r="D72">
        <v>0</v>
      </c>
      <c r="E72" t="s">
        <v>84</v>
      </c>
      <c r="F72">
        <v>102</v>
      </c>
      <c r="G72">
        <v>0</v>
      </c>
    </row>
    <row r="73" spans="1:7" ht="15" x14ac:dyDescent="0.25">
      <c r="A73" s="285" t="s">
        <v>62</v>
      </c>
      <c r="B73" t="s">
        <v>63</v>
      </c>
      <c r="C73" t="s">
        <v>64</v>
      </c>
      <c r="D73" t="s">
        <v>63</v>
      </c>
      <c r="E73" t="s">
        <v>63</v>
      </c>
      <c r="F73" t="s">
        <v>63</v>
      </c>
      <c r="G73" t="s">
        <v>65</v>
      </c>
    </row>
    <row r="74" spans="1:7" ht="15" x14ac:dyDescent="0.25">
      <c r="A74" s="285" t="s">
        <v>124</v>
      </c>
      <c r="B74">
        <v>21421.8</v>
      </c>
      <c r="C74">
        <v>9588.1</v>
      </c>
      <c r="D74">
        <v>32407.1</v>
      </c>
      <c r="E74">
        <v>18837</v>
      </c>
      <c r="F74">
        <v>331</v>
      </c>
      <c r="G74">
        <v>0</v>
      </c>
    </row>
    <row r="75" spans="1:7" ht="15" x14ac:dyDescent="0.25">
      <c r="A75" s="285" t="s">
        <v>125</v>
      </c>
      <c r="B75" t="s">
        <v>42</v>
      </c>
      <c r="C75" t="s">
        <v>42</v>
      </c>
      <c r="D75">
        <v>74</v>
      </c>
      <c r="E75">
        <v>2.1</v>
      </c>
      <c r="F75" t="s">
        <v>42</v>
      </c>
      <c r="G75" t="s">
        <v>42</v>
      </c>
    </row>
    <row r="76" spans="1:7" ht="15" x14ac:dyDescent="0.25">
      <c r="A76" s="285" t="s">
        <v>126</v>
      </c>
      <c r="B76">
        <v>63</v>
      </c>
      <c r="C76">
        <v>0</v>
      </c>
      <c r="D76" t="s">
        <v>42</v>
      </c>
      <c r="E76" t="s">
        <v>42</v>
      </c>
      <c r="F76">
        <v>0</v>
      </c>
      <c r="G76">
        <v>0</v>
      </c>
    </row>
    <row r="77" spans="1:7" ht="15" x14ac:dyDescent="0.25">
      <c r="A77" s="285" t="s">
        <v>62</v>
      </c>
      <c r="B77" t="s">
        <v>63</v>
      </c>
      <c r="C77" t="s">
        <v>64</v>
      </c>
      <c r="D77" t="s">
        <v>63</v>
      </c>
      <c r="E77" t="s">
        <v>63</v>
      </c>
      <c r="F77" t="s">
        <v>63</v>
      </c>
      <c r="G77" t="s">
        <v>65</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60C7-6BC8-465D-A31C-CC43D1A87A36}">
  <dimension ref="A1:G77"/>
  <sheetViews>
    <sheetView workbookViewId="0">
      <selection activeCell="F19" sqref="F19"/>
    </sheetView>
  </sheetViews>
  <sheetFormatPr defaultRowHeight="13.2" x14ac:dyDescent="0.25"/>
  <cols>
    <col min="1" max="1" width="16.88671875" customWidth="1"/>
  </cols>
  <sheetData>
    <row r="1" spans="1:7" ht="15" x14ac:dyDescent="0.25">
      <c r="A1" s="285" t="s">
        <v>47</v>
      </c>
    </row>
    <row r="2" spans="1:7" ht="15" x14ac:dyDescent="0.25">
      <c r="A2" s="285" t="s">
        <v>48</v>
      </c>
    </row>
    <row r="3" spans="1:7" ht="15" x14ac:dyDescent="0.25">
      <c r="A3" s="285" t="s">
        <v>420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195</v>
      </c>
      <c r="C12">
        <v>107</v>
      </c>
      <c r="D12">
        <v>1910.6</v>
      </c>
      <c r="E12">
        <v>2222.3000000000002</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421.2</v>
      </c>
      <c r="E14">
        <v>571.6</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v>0</v>
      </c>
      <c r="D17">
        <v>103.9</v>
      </c>
      <c r="E17">
        <v>84.5</v>
      </c>
      <c r="F17">
        <v>0</v>
      </c>
      <c r="G17">
        <v>0</v>
      </c>
    </row>
    <row r="18" spans="1:7" ht="15" x14ac:dyDescent="0.25">
      <c r="A18" s="285" t="s">
        <v>71</v>
      </c>
      <c r="B18">
        <v>21.5</v>
      </c>
      <c r="C18">
        <v>0</v>
      </c>
      <c r="D18">
        <v>485.1</v>
      </c>
      <c r="E18">
        <v>427.9</v>
      </c>
      <c r="F18">
        <v>0</v>
      </c>
      <c r="G18">
        <v>0</v>
      </c>
    </row>
    <row r="19" spans="1:7" ht="15" x14ac:dyDescent="0.25">
      <c r="A19" s="285" t="s">
        <v>72</v>
      </c>
      <c r="B19">
        <v>46</v>
      </c>
      <c r="C19">
        <v>52</v>
      </c>
      <c r="D19">
        <v>214.4</v>
      </c>
      <c r="E19">
        <v>270.5</v>
      </c>
      <c r="F19">
        <v>0</v>
      </c>
      <c r="G19">
        <v>0</v>
      </c>
    </row>
    <row r="20" spans="1:7" ht="15" x14ac:dyDescent="0.25">
      <c r="A20" s="285" t="s">
        <v>73</v>
      </c>
      <c r="B20">
        <v>20</v>
      </c>
      <c r="C20">
        <v>55</v>
      </c>
      <c r="D20">
        <v>491.6</v>
      </c>
      <c r="E20">
        <v>741.8</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488.2</v>
      </c>
      <c r="C23">
        <v>381.2</v>
      </c>
      <c r="D23">
        <v>504.7</v>
      </c>
      <c r="E23">
        <v>668.5</v>
      </c>
      <c r="F23">
        <v>9</v>
      </c>
      <c r="G23">
        <v>0</v>
      </c>
    </row>
    <row r="24" spans="1:7" ht="15" x14ac:dyDescent="0.25">
      <c r="A24" s="285" t="s">
        <v>66</v>
      </c>
    </row>
    <row r="25" spans="1:7" ht="15" x14ac:dyDescent="0.25">
      <c r="A25" s="285" t="s">
        <v>79</v>
      </c>
      <c r="B25">
        <v>675.3</v>
      </c>
      <c r="C25">
        <v>422</v>
      </c>
      <c r="D25">
        <v>467.9</v>
      </c>
      <c r="E25">
        <v>766.1</v>
      </c>
      <c r="F25">
        <v>0</v>
      </c>
      <c r="G25">
        <v>0</v>
      </c>
    </row>
    <row r="26" spans="1:7" ht="15" x14ac:dyDescent="0.25">
      <c r="A26" s="285" t="s">
        <v>66</v>
      </c>
    </row>
    <row r="27" spans="1:7" ht="15" x14ac:dyDescent="0.25">
      <c r="A27" s="285" t="s">
        <v>80</v>
      </c>
      <c r="B27">
        <v>8721</v>
      </c>
      <c r="C27">
        <v>2368.6999999999998</v>
      </c>
      <c r="D27">
        <v>21633.3</v>
      </c>
      <c r="E27">
        <v>7478.2</v>
      </c>
      <c r="F27">
        <v>126</v>
      </c>
      <c r="G27">
        <v>0</v>
      </c>
    </row>
    <row r="28" spans="1:7" ht="15" x14ac:dyDescent="0.25">
      <c r="A28" s="285" t="s">
        <v>66</v>
      </c>
    </row>
    <row r="29" spans="1:7" ht="15" x14ac:dyDescent="0.25">
      <c r="A29" s="285" t="s">
        <v>81</v>
      </c>
      <c r="B29">
        <v>1895</v>
      </c>
      <c r="C29">
        <v>1338.2</v>
      </c>
      <c r="D29">
        <v>2498.6</v>
      </c>
      <c r="E29">
        <v>3406.8</v>
      </c>
      <c r="F29">
        <v>0</v>
      </c>
      <c r="G29">
        <v>0</v>
      </c>
    </row>
    <row r="30" spans="1:7" ht="15" x14ac:dyDescent="0.25">
      <c r="A30" s="285" t="s">
        <v>83</v>
      </c>
      <c r="B30">
        <v>171.4</v>
      </c>
      <c r="C30">
        <v>220</v>
      </c>
      <c r="D30">
        <v>212.7</v>
      </c>
      <c r="E30">
        <v>528.70000000000005</v>
      </c>
      <c r="F30">
        <v>0</v>
      </c>
      <c r="G30">
        <v>0</v>
      </c>
    </row>
    <row r="31" spans="1:7" ht="15" x14ac:dyDescent="0.25">
      <c r="A31" s="285" t="s">
        <v>85</v>
      </c>
      <c r="B31">
        <v>0.3</v>
      </c>
      <c r="C31">
        <v>0.3</v>
      </c>
      <c r="D31">
        <v>2.7</v>
      </c>
      <c r="E31">
        <v>4.5999999999999996</v>
      </c>
      <c r="F31">
        <v>0</v>
      </c>
      <c r="G31">
        <v>0</v>
      </c>
    </row>
    <row r="32" spans="1:7" ht="15" x14ac:dyDescent="0.25">
      <c r="A32" s="285" t="s">
        <v>86</v>
      </c>
      <c r="B32">
        <v>0</v>
      </c>
      <c r="C32">
        <v>0</v>
      </c>
      <c r="D32">
        <v>0.5</v>
      </c>
      <c r="E32">
        <v>1</v>
      </c>
      <c r="F32">
        <v>0</v>
      </c>
      <c r="G32">
        <v>0</v>
      </c>
    </row>
    <row r="33" spans="1:7" ht="15" x14ac:dyDescent="0.25">
      <c r="A33" s="285" t="s">
        <v>87</v>
      </c>
      <c r="B33">
        <v>0.4</v>
      </c>
      <c r="C33">
        <v>1.3</v>
      </c>
      <c r="D33">
        <v>1.2</v>
      </c>
      <c r="E33">
        <v>0.2</v>
      </c>
      <c r="F33">
        <v>0</v>
      </c>
      <c r="G33">
        <v>0</v>
      </c>
    </row>
    <row r="34" spans="1:7" ht="15" x14ac:dyDescent="0.25">
      <c r="A34" s="285" t="s">
        <v>88</v>
      </c>
      <c r="B34">
        <v>370.3</v>
      </c>
      <c r="C34">
        <v>248.8</v>
      </c>
      <c r="D34">
        <v>552.5</v>
      </c>
      <c r="E34">
        <v>574.5</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120.5</v>
      </c>
      <c r="C37">
        <v>65.099999999999994</v>
      </c>
      <c r="D37">
        <v>184.4</v>
      </c>
      <c r="E37">
        <v>292.7</v>
      </c>
      <c r="F37">
        <v>0</v>
      </c>
      <c r="G37">
        <v>0</v>
      </c>
    </row>
    <row r="38" spans="1:7" ht="15" x14ac:dyDescent="0.25">
      <c r="A38" s="285" t="s">
        <v>92</v>
      </c>
      <c r="B38">
        <v>0</v>
      </c>
      <c r="C38">
        <v>0</v>
      </c>
      <c r="D38">
        <v>19.8</v>
      </c>
      <c r="E38">
        <v>29.7</v>
      </c>
      <c r="F38">
        <v>0</v>
      </c>
      <c r="G38">
        <v>0</v>
      </c>
    </row>
    <row r="39" spans="1:7" ht="15" x14ac:dyDescent="0.25">
      <c r="A39" s="285" t="s">
        <v>93</v>
      </c>
      <c r="B39">
        <v>127.9</v>
      </c>
      <c r="C39">
        <v>69.8</v>
      </c>
      <c r="D39">
        <v>112.9</v>
      </c>
      <c r="E39">
        <v>183.1</v>
      </c>
      <c r="F39">
        <v>0</v>
      </c>
      <c r="G39">
        <v>0</v>
      </c>
    </row>
    <row r="40" spans="1:7" ht="15" x14ac:dyDescent="0.25">
      <c r="A40" s="285" t="s">
        <v>94</v>
      </c>
      <c r="B40">
        <v>13.4</v>
      </c>
      <c r="C40">
        <v>34.5</v>
      </c>
      <c r="D40">
        <v>17.5</v>
      </c>
      <c r="E40">
        <v>40.6</v>
      </c>
      <c r="F40">
        <v>0</v>
      </c>
      <c r="G40">
        <v>0</v>
      </c>
    </row>
    <row r="41" spans="1:7" ht="15" x14ac:dyDescent="0.25">
      <c r="A41" s="285" t="s">
        <v>95</v>
      </c>
      <c r="B41">
        <v>323</v>
      </c>
      <c r="C41">
        <v>328</v>
      </c>
      <c r="D41">
        <v>274.60000000000002</v>
      </c>
      <c r="E41">
        <v>595.20000000000005</v>
      </c>
      <c r="F41">
        <v>0</v>
      </c>
      <c r="G41">
        <v>0</v>
      </c>
    </row>
    <row r="42" spans="1:7" ht="15" x14ac:dyDescent="0.25">
      <c r="A42" s="285" t="s">
        <v>96</v>
      </c>
      <c r="B42">
        <v>14.8</v>
      </c>
      <c r="C42">
        <v>23.2</v>
      </c>
      <c r="D42">
        <v>16.600000000000001</v>
      </c>
      <c r="E42">
        <v>34.9</v>
      </c>
      <c r="F42">
        <v>0</v>
      </c>
      <c r="G42">
        <v>0</v>
      </c>
    </row>
    <row r="43" spans="1:7" ht="15" x14ac:dyDescent="0.25">
      <c r="A43" s="285" t="s">
        <v>98</v>
      </c>
      <c r="B43">
        <v>125</v>
      </c>
      <c r="C43">
        <v>65</v>
      </c>
      <c r="D43">
        <v>53.8</v>
      </c>
      <c r="E43">
        <v>142.69999999999999</v>
      </c>
      <c r="F43">
        <v>0</v>
      </c>
      <c r="G43">
        <v>0</v>
      </c>
    </row>
    <row r="44" spans="1:7" ht="15" x14ac:dyDescent="0.25">
      <c r="A44" s="285" t="s">
        <v>99</v>
      </c>
      <c r="B44">
        <v>72.3</v>
      </c>
      <c r="C44">
        <v>0.3</v>
      </c>
      <c r="D44">
        <v>12.9</v>
      </c>
      <c r="E44" t="s">
        <v>84</v>
      </c>
      <c r="F44">
        <v>0</v>
      </c>
      <c r="G44">
        <v>0</v>
      </c>
    </row>
    <row r="45" spans="1:7" ht="15" x14ac:dyDescent="0.25">
      <c r="A45" s="285" t="s">
        <v>100</v>
      </c>
      <c r="B45">
        <v>281.10000000000002</v>
      </c>
      <c r="C45">
        <v>203.9</v>
      </c>
      <c r="D45">
        <v>598</v>
      </c>
      <c r="E45">
        <v>611.79999999999995</v>
      </c>
      <c r="F45">
        <v>0</v>
      </c>
      <c r="G45">
        <v>0</v>
      </c>
    </row>
    <row r="46" spans="1:7" ht="15" x14ac:dyDescent="0.25">
      <c r="A46" s="285" t="s">
        <v>101</v>
      </c>
      <c r="B46">
        <v>239.7</v>
      </c>
      <c r="C46">
        <v>78.2</v>
      </c>
      <c r="D46">
        <v>411.4</v>
      </c>
      <c r="E46">
        <v>303</v>
      </c>
      <c r="F46">
        <v>0</v>
      </c>
      <c r="G46">
        <v>0</v>
      </c>
    </row>
    <row r="47" spans="1:7" ht="15" x14ac:dyDescent="0.25">
      <c r="A47" s="285" t="s">
        <v>66</v>
      </c>
    </row>
    <row r="48" spans="1:7" ht="15" x14ac:dyDescent="0.25">
      <c r="A48" s="285" t="s">
        <v>102</v>
      </c>
      <c r="B48">
        <v>890.5</v>
      </c>
      <c r="C48">
        <v>173</v>
      </c>
      <c r="D48">
        <v>1090.3</v>
      </c>
      <c r="E48">
        <v>1190.0999999999999</v>
      </c>
      <c r="F48">
        <v>0</v>
      </c>
      <c r="G48">
        <v>0</v>
      </c>
    </row>
    <row r="49" spans="1:7" ht="15" x14ac:dyDescent="0.25">
      <c r="A49" s="285" t="s">
        <v>103</v>
      </c>
      <c r="B49">
        <v>35</v>
      </c>
      <c r="C49">
        <v>0</v>
      </c>
      <c r="D49">
        <v>67.5</v>
      </c>
      <c r="E49">
        <v>0</v>
      </c>
      <c r="F49">
        <v>0</v>
      </c>
      <c r="G49">
        <v>0</v>
      </c>
    </row>
    <row r="50" spans="1:7" ht="15" x14ac:dyDescent="0.25">
      <c r="A50" s="285" t="s">
        <v>104</v>
      </c>
      <c r="B50">
        <v>765.1</v>
      </c>
      <c r="C50">
        <v>173</v>
      </c>
      <c r="D50">
        <v>895.6</v>
      </c>
      <c r="E50">
        <v>1001.4</v>
      </c>
      <c r="F50">
        <v>0</v>
      </c>
      <c r="G50">
        <v>0</v>
      </c>
    </row>
    <row r="51" spans="1:7" ht="15" x14ac:dyDescent="0.25">
      <c r="A51" s="285" t="s">
        <v>258</v>
      </c>
      <c r="B51">
        <v>0.4</v>
      </c>
      <c r="C51">
        <v>0</v>
      </c>
      <c r="D51">
        <v>0</v>
      </c>
      <c r="E51">
        <v>0</v>
      </c>
      <c r="F51">
        <v>0</v>
      </c>
      <c r="G51">
        <v>0</v>
      </c>
    </row>
    <row r="52" spans="1:7" ht="15" x14ac:dyDescent="0.25">
      <c r="A52" s="285" t="s">
        <v>318</v>
      </c>
      <c r="B52">
        <v>55</v>
      </c>
      <c r="C52">
        <v>0</v>
      </c>
      <c r="D52">
        <v>0</v>
      </c>
      <c r="E52">
        <v>0</v>
      </c>
      <c r="F52">
        <v>0</v>
      </c>
      <c r="G52">
        <v>0</v>
      </c>
    </row>
    <row r="53" spans="1:7" ht="15" x14ac:dyDescent="0.25">
      <c r="A53" s="285" t="s">
        <v>107</v>
      </c>
      <c r="B53">
        <v>35</v>
      </c>
      <c r="C53">
        <v>0</v>
      </c>
      <c r="D53">
        <v>127.2</v>
      </c>
      <c r="E53">
        <v>188.7</v>
      </c>
      <c r="F53">
        <v>0</v>
      </c>
      <c r="G53">
        <v>0</v>
      </c>
    </row>
    <row r="54" spans="1:7" ht="15" x14ac:dyDescent="0.25">
      <c r="A54" s="285" t="s">
        <v>66</v>
      </c>
    </row>
    <row r="55" spans="1:7" ht="15" x14ac:dyDescent="0.25">
      <c r="A55" s="285" t="s">
        <v>108</v>
      </c>
      <c r="B55">
        <v>2108.9</v>
      </c>
      <c r="C55">
        <v>1610.1</v>
      </c>
      <c r="D55">
        <v>1712.3</v>
      </c>
      <c r="E55">
        <v>1699.2</v>
      </c>
      <c r="F55">
        <v>0</v>
      </c>
      <c r="G55">
        <v>0</v>
      </c>
    </row>
    <row r="56" spans="1:7" ht="15" x14ac:dyDescent="0.25">
      <c r="A56" s="285" t="s">
        <v>109</v>
      </c>
      <c r="B56">
        <v>4</v>
      </c>
      <c r="C56">
        <v>0</v>
      </c>
      <c r="D56">
        <v>3.6</v>
      </c>
      <c r="E56">
        <v>6.1</v>
      </c>
      <c r="F56">
        <v>0</v>
      </c>
      <c r="G56">
        <v>0</v>
      </c>
    </row>
    <row r="57" spans="1:7" ht="15" x14ac:dyDescent="0.25">
      <c r="A57" s="285" t="s">
        <v>110</v>
      </c>
      <c r="B57">
        <v>0</v>
      </c>
      <c r="C57">
        <v>0</v>
      </c>
      <c r="D57">
        <v>30.5</v>
      </c>
      <c r="E57">
        <v>0</v>
      </c>
      <c r="F57">
        <v>0</v>
      </c>
      <c r="G57">
        <v>0</v>
      </c>
    </row>
    <row r="58" spans="1:7" ht="15" x14ac:dyDescent="0.25">
      <c r="A58" s="285" t="s">
        <v>111</v>
      </c>
      <c r="B58">
        <v>43.3</v>
      </c>
      <c r="C58">
        <v>71.3</v>
      </c>
      <c r="D58">
        <v>75.599999999999994</v>
      </c>
      <c r="E58">
        <v>65.900000000000006</v>
      </c>
      <c r="F58">
        <v>0</v>
      </c>
      <c r="G58">
        <v>0</v>
      </c>
    </row>
    <row r="59" spans="1:7" ht="15" x14ac:dyDescent="0.25">
      <c r="A59" s="285" t="s">
        <v>112</v>
      </c>
      <c r="B59">
        <v>54</v>
      </c>
      <c r="C59">
        <v>6.5</v>
      </c>
      <c r="D59">
        <v>62.2</v>
      </c>
      <c r="E59">
        <v>27.3</v>
      </c>
      <c r="F59">
        <v>0</v>
      </c>
      <c r="G59">
        <v>0</v>
      </c>
    </row>
    <row r="60" spans="1:7" ht="15" x14ac:dyDescent="0.25">
      <c r="A60" s="285" t="s">
        <v>113</v>
      </c>
      <c r="B60">
        <v>88.9</v>
      </c>
      <c r="C60">
        <v>42.1</v>
      </c>
      <c r="D60">
        <v>126</v>
      </c>
      <c r="E60">
        <v>167.6</v>
      </c>
      <c r="F60">
        <v>0</v>
      </c>
      <c r="G60">
        <v>0</v>
      </c>
    </row>
    <row r="61" spans="1:7" ht="15" x14ac:dyDescent="0.25">
      <c r="A61" s="285" t="s">
        <v>114</v>
      </c>
      <c r="B61">
        <v>12</v>
      </c>
      <c r="C61">
        <v>0</v>
      </c>
      <c r="D61">
        <v>7.2</v>
      </c>
      <c r="E61">
        <v>0</v>
      </c>
      <c r="F61">
        <v>0</v>
      </c>
      <c r="G61">
        <v>0</v>
      </c>
    </row>
    <row r="62" spans="1:7" ht="15" x14ac:dyDescent="0.25">
      <c r="A62" s="285" t="s">
        <v>115</v>
      </c>
      <c r="B62">
        <v>4</v>
      </c>
      <c r="C62">
        <v>8</v>
      </c>
      <c r="D62">
        <v>2.5</v>
      </c>
      <c r="E62">
        <v>7.2</v>
      </c>
      <c r="F62">
        <v>0</v>
      </c>
      <c r="G62">
        <v>0</v>
      </c>
    </row>
    <row r="63" spans="1:7" ht="15" x14ac:dyDescent="0.25">
      <c r="A63" s="285" t="s">
        <v>116</v>
      </c>
      <c r="B63">
        <v>3.2</v>
      </c>
      <c r="C63">
        <v>3</v>
      </c>
      <c r="D63">
        <v>2.5</v>
      </c>
      <c r="E63">
        <v>2.9</v>
      </c>
      <c r="F63">
        <v>0</v>
      </c>
      <c r="G63">
        <v>0</v>
      </c>
    </row>
    <row r="64" spans="1:7" ht="15" x14ac:dyDescent="0.25">
      <c r="A64" s="285" t="s">
        <v>117</v>
      </c>
      <c r="B64">
        <v>1852.8</v>
      </c>
      <c r="C64">
        <v>1445.3</v>
      </c>
      <c r="D64">
        <v>1305.5999999999999</v>
      </c>
      <c r="E64">
        <v>1333</v>
      </c>
      <c r="F64">
        <v>0</v>
      </c>
      <c r="G64">
        <v>0</v>
      </c>
    </row>
    <row r="65" spans="1:7" ht="15" x14ac:dyDescent="0.25">
      <c r="A65" s="285" t="s">
        <v>331</v>
      </c>
      <c r="B65">
        <v>0.5</v>
      </c>
      <c r="C65">
        <v>0.5</v>
      </c>
      <c r="D65">
        <v>0</v>
      </c>
      <c r="E65">
        <v>6</v>
      </c>
      <c r="F65">
        <v>0</v>
      </c>
      <c r="G65">
        <v>0</v>
      </c>
    </row>
    <row r="66" spans="1:7" ht="15" x14ac:dyDescent="0.25">
      <c r="A66" s="285" t="s">
        <v>118</v>
      </c>
      <c r="B66">
        <v>17.3</v>
      </c>
      <c r="C66">
        <v>23.5</v>
      </c>
      <c r="D66">
        <v>4.5</v>
      </c>
      <c r="E66">
        <v>12.2</v>
      </c>
      <c r="F66">
        <v>0</v>
      </c>
      <c r="G66">
        <v>0</v>
      </c>
    </row>
    <row r="67" spans="1:7" ht="15" x14ac:dyDescent="0.25">
      <c r="A67" s="285" t="s">
        <v>119</v>
      </c>
      <c r="B67">
        <v>29</v>
      </c>
      <c r="C67">
        <v>10</v>
      </c>
      <c r="D67">
        <v>87.1</v>
      </c>
      <c r="E67">
        <v>71</v>
      </c>
      <c r="F67">
        <v>0</v>
      </c>
      <c r="G67">
        <v>0</v>
      </c>
    </row>
    <row r="68" spans="1:7" ht="15" x14ac:dyDescent="0.25">
      <c r="A68" s="285" t="s">
        <v>120</v>
      </c>
      <c r="B68">
        <v>0</v>
      </c>
      <c r="C68">
        <v>0</v>
      </c>
      <c r="D68">
        <v>0</v>
      </c>
      <c r="E68" t="s">
        <v>84</v>
      </c>
      <c r="F68">
        <v>0</v>
      </c>
      <c r="G68">
        <v>0</v>
      </c>
    </row>
    <row r="69" spans="1:7" ht="15" x14ac:dyDescent="0.25">
      <c r="A69" s="285" t="s">
        <v>121</v>
      </c>
      <c r="B69">
        <v>0</v>
      </c>
      <c r="C69">
        <v>0</v>
      </c>
      <c r="D69">
        <v>5</v>
      </c>
      <c r="E69">
        <v>0</v>
      </c>
      <c r="F69">
        <v>0</v>
      </c>
      <c r="G69">
        <v>0</v>
      </c>
    </row>
    <row r="70" spans="1:7" ht="15" x14ac:dyDescent="0.25">
      <c r="A70" s="285" t="s">
        <v>62</v>
      </c>
      <c r="B70" t="s">
        <v>63</v>
      </c>
      <c r="C70" t="s">
        <v>64</v>
      </c>
      <c r="D70" t="s">
        <v>63</v>
      </c>
      <c r="E70" t="s">
        <v>63</v>
      </c>
      <c r="F70" t="s">
        <v>63</v>
      </c>
      <c r="G70" t="s">
        <v>65</v>
      </c>
    </row>
    <row r="71" spans="1:7" ht="15" x14ac:dyDescent="0.25">
      <c r="A71" s="285" t="s">
        <v>122</v>
      </c>
      <c r="B71">
        <v>14973.9</v>
      </c>
      <c r="C71">
        <v>6400.2</v>
      </c>
      <c r="D71">
        <v>29817.7</v>
      </c>
      <c r="E71">
        <v>17431.2</v>
      </c>
      <c r="F71">
        <v>135</v>
      </c>
      <c r="G71">
        <v>0</v>
      </c>
    </row>
    <row r="72" spans="1:7" ht="15" x14ac:dyDescent="0.25">
      <c r="A72" s="285" t="s">
        <v>123</v>
      </c>
      <c r="B72">
        <v>8115</v>
      </c>
      <c r="C72">
        <v>3163.1</v>
      </c>
      <c r="D72">
        <v>0</v>
      </c>
      <c r="E72" t="s">
        <v>84</v>
      </c>
      <c r="F72">
        <v>102</v>
      </c>
      <c r="G72">
        <v>0</v>
      </c>
    </row>
    <row r="73" spans="1:7" ht="15" x14ac:dyDescent="0.25">
      <c r="A73" s="285" t="s">
        <v>62</v>
      </c>
      <c r="B73" t="s">
        <v>63</v>
      </c>
      <c r="C73" t="s">
        <v>64</v>
      </c>
      <c r="D73" t="s">
        <v>63</v>
      </c>
      <c r="E73" t="s">
        <v>63</v>
      </c>
      <c r="F73" t="s">
        <v>63</v>
      </c>
      <c r="G73" t="s">
        <v>65</v>
      </c>
    </row>
    <row r="74" spans="1:7" ht="15" x14ac:dyDescent="0.25">
      <c r="A74" s="285" t="s">
        <v>124</v>
      </c>
      <c r="B74">
        <v>23088.9</v>
      </c>
      <c r="C74">
        <v>9563.2999999999993</v>
      </c>
      <c r="D74">
        <v>29817.7</v>
      </c>
      <c r="E74">
        <v>17431.2</v>
      </c>
      <c r="F74">
        <v>237</v>
      </c>
      <c r="G74">
        <v>0</v>
      </c>
    </row>
    <row r="75" spans="1:7" ht="15" x14ac:dyDescent="0.25">
      <c r="A75" s="285" t="s">
        <v>125</v>
      </c>
      <c r="B75" t="s">
        <v>42</v>
      </c>
      <c r="C75" t="s">
        <v>42</v>
      </c>
      <c r="D75">
        <v>109.6</v>
      </c>
      <c r="E75">
        <v>2.1</v>
      </c>
      <c r="F75" t="s">
        <v>42</v>
      </c>
      <c r="G75" t="s">
        <v>42</v>
      </c>
    </row>
    <row r="76" spans="1:7" ht="15" x14ac:dyDescent="0.25">
      <c r="A76" s="285" t="s">
        <v>126</v>
      </c>
      <c r="B76">
        <v>63</v>
      </c>
      <c r="C76">
        <v>0</v>
      </c>
      <c r="D76" t="s">
        <v>42</v>
      </c>
      <c r="E76" t="s">
        <v>42</v>
      </c>
      <c r="F76">
        <v>0</v>
      </c>
      <c r="G76">
        <v>0</v>
      </c>
    </row>
    <row r="77" spans="1:7" ht="15" x14ac:dyDescent="0.35">
      <c r="A77" s="53" t="s">
        <v>62</v>
      </c>
      <c r="B77" t="s">
        <v>63</v>
      </c>
      <c r="C77" t="s">
        <v>64</v>
      </c>
      <c r="D77" t="s">
        <v>63</v>
      </c>
      <c r="E77" t="s">
        <v>63</v>
      </c>
      <c r="F77" t="s">
        <v>63</v>
      </c>
      <c r="G77" t="s">
        <v>65</v>
      </c>
    </row>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AB35-CCD5-40AE-888B-AAC3840CD10C}">
  <dimension ref="A1:G76"/>
  <sheetViews>
    <sheetView topLeftCell="A28" workbookViewId="0">
      <selection activeCell="B7" sqref="B7"/>
    </sheetView>
  </sheetViews>
  <sheetFormatPr defaultRowHeight="13.2" x14ac:dyDescent="0.25"/>
  <cols>
    <col min="1" max="1" width="23.33203125" customWidth="1"/>
    <col min="2" max="2" width="11.33203125" customWidth="1"/>
  </cols>
  <sheetData>
    <row r="1" spans="1:7" ht="15" x14ac:dyDescent="0.25">
      <c r="A1" s="285" t="s">
        <v>47</v>
      </c>
    </row>
    <row r="2" spans="1:7" ht="15" x14ac:dyDescent="0.25">
      <c r="A2" s="285" t="s">
        <v>48</v>
      </c>
    </row>
    <row r="3" spans="1:7" ht="15" x14ac:dyDescent="0.25">
      <c r="A3" s="285" t="s">
        <v>421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215</v>
      </c>
      <c r="C12">
        <v>52</v>
      </c>
      <c r="D12">
        <v>1774.1</v>
      </c>
      <c r="E12">
        <v>2222.3000000000002</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421.2</v>
      </c>
      <c r="E14">
        <v>571.6</v>
      </c>
      <c r="F14">
        <v>0</v>
      </c>
      <c r="G14">
        <v>0</v>
      </c>
    </row>
    <row r="15" spans="1:7" ht="15" x14ac:dyDescent="0.25">
      <c r="A15" s="285" t="s">
        <v>69</v>
      </c>
      <c r="B15">
        <v>35</v>
      </c>
      <c r="C15">
        <v>0</v>
      </c>
      <c r="D15">
        <v>27.3</v>
      </c>
      <c r="E15">
        <v>0</v>
      </c>
      <c r="F15">
        <v>0</v>
      </c>
      <c r="G15">
        <v>0</v>
      </c>
    </row>
    <row r="16" spans="1:7" ht="15" x14ac:dyDescent="0.25">
      <c r="A16" s="285" t="s">
        <v>255</v>
      </c>
      <c r="B16">
        <v>12.5</v>
      </c>
      <c r="C16">
        <v>0</v>
      </c>
      <c r="D16">
        <v>0</v>
      </c>
      <c r="E16">
        <v>0</v>
      </c>
      <c r="F16">
        <v>0</v>
      </c>
      <c r="G16">
        <v>0</v>
      </c>
    </row>
    <row r="17" spans="1:7" ht="15" x14ac:dyDescent="0.25">
      <c r="A17" s="285" t="s">
        <v>70</v>
      </c>
      <c r="B17">
        <v>60</v>
      </c>
      <c r="C17">
        <v>0</v>
      </c>
      <c r="D17">
        <v>103.9</v>
      </c>
      <c r="E17">
        <v>84.5</v>
      </c>
      <c r="F17">
        <v>0</v>
      </c>
      <c r="G17">
        <v>0</v>
      </c>
    </row>
    <row r="18" spans="1:7" ht="15" x14ac:dyDescent="0.25">
      <c r="A18" s="285" t="s">
        <v>71</v>
      </c>
      <c r="B18">
        <v>41.5</v>
      </c>
      <c r="C18">
        <v>0</v>
      </c>
      <c r="D18">
        <v>369.8</v>
      </c>
      <c r="E18">
        <v>427.9</v>
      </c>
      <c r="F18">
        <v>0</v>
      </c>
      <c r="G18">
        <v>0</v>
      </c>
    </row>
    <row r="19" spans="1:7" ht="15" x14ac:dyDescent="0.25">
      <c r="A19" s="285" t="s">
        <v>72</v>
      </c>
      <c r="B19">
        <v>46</v>
      </c>
      <c r="C19">
        <v>52</v>
      </c>
      <c r="D19">
        <v>193.1</v>
      </c>
      <c r="E19">
        <v>270.5</v>
      </c>
      <c r="F19">
        <v>0</v>
      </c>
      <c r="G19">
        <v>0</v>
      </c>
    </row>
    <row r="20" spans="1:7" ht="15" x14ac:dyDescent="0.25">
      <c r="A20" s="285" t="s">
        <v>73</v>
      </c>
      <c r="B20">
        <v>20</v>
      </c>
      <c r="C20">
        <v>0</v>
      </c>
      <c r="D20">
        <v>491.6</v>
      </c>
      <c r="E20">
        <v>741.8</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474.9</v>
      </c>
      <c r="C23">
        <v>416.2</v>
      </c>
      <c r="D23">
        <v>445.9</v>
      </c>
      <c r="E23">
        <v>544.1</v>
      </c>
      <c r="F23">
        <v>9</v>
      </c>
      <c r="G23">
        <v>0</v>
      </c>
    </row>
    <row r="24" spans="1:7" ht="15" x14ac:dyDescent="0.25">
      <c r="A24" s="285" t="s">
        <v>66</v>
      </c>
    </row>
    <row r="25" spans="1:7" ht="15" x14ac:dyDescent="0.25">
      <c r="A25" s="285" t="s">
        <v>79</v>
      </c>
      <c r="B25">
        <v>718.3</v>
      </c>
      <c r="C25">
        <v>455.9</v>
      </c>
      <c r="D25">
        <v>420.7</v>
      </c>
      <c r="E25">
        <v>726.9</v>
      </c>
      <c r="F25">
        <v>0</v>
      </c>
      <c r="G25">
        <v>0</v>
      </c>
    </row>
    <row r="26" spans="1:7" ht="15" x14ac:dyDescent="0.25">
      <c r="A26" s="285" t="s">
        <v>66</v>
      </c>
    </row>
    <row r="27" spans="1:7" ht="15" x14ac:dyDescent="0.25">
      <c r="A27" s="285" t="s">
        <v>80</v>
      </c>
      <c r="B27">
        <v>9934.6</v>
      </c>
      <c r="C27">
        <v>3024.7</v>
      </c>
      <c r="D27">
        <v>19734.2</v>
      </c>
      <c r="E27">
        <v>6580.6</v>
      </c>
      <c r="F27">
        <v>0</v>
      </c>
      <c r="G27">
        <v>0</v>
      </c>
    </row>
    <row r="28" spans="1:7" ht="15" x14ac:dyDescent="0.25">
      <c r="A28" s="285" t="s">
        <v>66</v>
      </c>
    </row>
    <row r="29" spans="1:7" ht="15" x14ac:dyDescent="0.25">
      <c r="A29" s="285" t="s">
        <v>81</v>
      </c>
      <c r="B29">
        <v>1972.4</v>
      </c>
      <c r="C29">
        <v>1241.2</v>
      </c>
      <c r="D29">
        <v>2340.3000000000002</v>
      </c>
      <c r="E29">
        <v>3118.8</v>
      </c>
      <c r="F29">
        <v>0</v>
      </c>
      <c r="G29">
        <v>0</v>
      </c>
    </row>
    <row r="30" spans="1:7" ht="15" x14ac:dyDescent="0.25">
      <c r="A30" s="285" t="s">
        <v>83</v>
      </c>
      <c r="B30">
        <v>173.2</v>
      </c>
      <c r="C30">
        <v>215</v>
      </c>
      <c r="D30">
        <v>211</v>
      </c>
      <c r="E30">
        <v>357.8</v>
      </c>
      <c r="F30">
        <v>0</v>
      </c>
      <c r="G30">
        <v>0</v>
      </c>
    </row>
    <row r="31" spans="1:7" ht="15" x14ac:dyDescent="0.25">
      <c r="A31" s="285" t="s">
        <v>85</v>
      </c>
      <c r="B31">
        <v>0.3</v>
      </c>
      <c r="C31">
        <v>0.9</v>
      </c>
      <c r="D31">
        <v>2.7</v>
      </c>
      <c r="E31">
        <v>3.7</v>
      </c>
      <c r="F31">
        <v>0</v>
      </c>
      <c r="G31">
        <v>0</v>
      </c>
    </row>
    <row r="32" spans="1:7" ht="15" x14ac:dyDescent="0.25">
      <c r="A32" s="285" t="s">
        <v>86</v>
      </c>
      <c r="B32">
        <v>0</v>
      </c>
      <c r="C32">
        <v>0</v>
      </c>
      <c r="D32">
        <v>0.5</v>
      </c>
      <c r="E32">
        <v>1</v>
      </c>
      <c r="F32">
        <v>0</v>
      </c>
      <c r="G32">
        <v>0</v>
      </c>
    </row>
    <row r="33" spans="1:7" ht="15" x14ac:dyDescent="0.25">
      <c r="A33" s="285" t="s">
        <v>87</v>
      </c>
      <c r="B33">
        <v>0.4</v>
      </c>
      <c r="C33">
        <v>1.3</v>
      </c>
      <c r="D33">
        <v>1.2</v>
      </c>
      <c r="E33">
        <v>0.2</v>
      </c>
      <c r="F33">
        <v>0</v>
      </c>
      <c r="G33">
        <v>0</v>
      </c>
    </row>
    <row r="34" spans="1:7" ht="15" x14ac:dyDescent="0.25">
      <c r="A34" s="285" t="s">
        <v>88</v>
      </c>
      <c r="B34">
        <v>445.9</v>
      </c>
      <c r="C34">
        <v>257.60000000000002</v>
      </c>
      <c r="D34">
        <v>527.79999999999995</v>
      </c>
      <c r="E34">
        <v>555.29999999999995</v>
      </c>
      <c r="F34">
        <v>0</v>
      </c>
      <c r="G34">
        <v>0</v>
      </c>
    </row>
    <row r="35" spans="1:7" ht="15" x14ac:dyDescent="0.25">
      <c r="A35" s="285" t="s">
        <v>90</v>
      </c>
      <c r="B35">
        <v>35</v>
      </c>
      <c r="C35">
        <v>0</v>
      </c>
      <c r="D35">
        <v>27.3</v>
      </c>
      <c r="E35">
        <v>63.4</v>
      </c>
      <c r="F35">
        <v>0</v>
      </c>
      <c r="G35">
        <v>0</v>
      </c>
    </row>
    <row r="36" spans="1:7" ht="15" x14ac:dyDescent="0.25">
      <c r="A36" s="285" t="s">
        <v>178</v>
      </c>
      <c r="B36">
        <v>0</v>
      </c>
      <c r="C36">
        <v>0</v>
      </c>
      <c r="D36">
        <v>0</v>
      </c>
      <c r="E36">
        <v>1</v>
      </c>
      <c r="F36">
        <v>0</v>
      </c>
      <c r="G36">
        <v>0</v>
      </c>
    </row>
    <row r="37" spans="1:7" ht="15" x14ac:dyDescent="0.25">
      <c r="A37" s="285" t="s">
        <v>91</v>
      </c>
      <c r="B37">
        <v>121.6</v>
      </c>
      <c r="C37">
        <v>65.599999999999994</v>
      </c>
      <c r="D37">
        <v>183.2</v>
      </c>
      <c r="E37">
        <v>244</v>
      </c>
      <c r="F37">
        <v>0</v>
      </c>
      <c r="G37">
        <v>0</v>
      </c>
    </row>
    <row r="38" spans="1:7" ht="15" x14ac:dyDescent="0.25">
      <c r="A38" s="285" t="s">
        <v>92</v>
      </c>
      <c r="B38">
        <v>0</v>
      </c>
      <c r="C38">
        <v>0</v>
      </c>
      <c r="D38">
        <v>19.8</v>
      </c>
      <c r="E38">
        <v>29.7</v>
      </c>
      <c r="F38">
        <v>0</v>
      </c>
      <c r="G38">
        <v>0</v>
      </c>
    </row>
    <row r="39" spans="1:7" ht="15" x14ac:dyDescent="0.25">
      <c r="A39" s="285" t="s">
        <v>93</v>
      </c>
      <c r="B39">
        <v>126.1</v>
      </c>
      <c r="C39">
        <v>70.099999999999994</v>
      </c>
      <c r="D39">
        <v>105.7</v>
      </c>
      <c r="E39">
        <v>169.5</v>
      </c>
      <c r="F39">
        <v>0</v>
      </c>
      <c r="G39">
        <v>0</v>
      </c>
    </row>
    <row r="40" spans="1:7" ht="15" x14ac:dyDescent="0.25">
      <c r="A40" s="285" t="s">
        <v>94</v>
      </c>
      <c r="B40">
        <v>13.9</v>
      </c>
      <c r="C40">
        <v>36.799999999999997</v>
      </c>
      <c r="D40">
        <v>17.100000000000001</v>
      </c>
      <c r="E40">
        <v>38.299999999999997</v>
      </c>
      <c r="F40">
        <v>0</v>
      </c>
      <c r="G40">
        <v>0</v>
      </c>
    </row>
    <row r="41" spans="1:7" ht="15" x14ac:dyDescent="0.25">
      <c r="A41" s="285" t="s">
        <v>95</v>
      </c>
      <c r="B41">
        <v>323</v>
      </c>
      <c r="C41">
        <v>258</v>
      </c>
      <c r="D41">
        <v>274.60000000000002</v>
      </c>
      <c r="E41">
        <v>595.20000000000005</v>
      </c>
      <c r="F41">
        <v>0</v>
      </c>
      <c r="G41">
        <v>0</v>
      </c>
    </row>
    <row r="42" spans="1:7" ht="15" x14ac:dyDescent="0.25">
      <c r="A42" s="285" t="s">
        <v>96</v>
      </c>
      <c r="B42">
        <v>15.2</v>
      </c>
      <c r="C42">
        <v>24.1</v>
      </c>
      <c r="D42">
        <v>15</v>
      </c>
      <c r="E42">
        <v>33.799999999999997</v>
      </c>
      <c r="F42">
        <v>0</v>
      </c>
      <c r="G42">
        <v>0</v>
      </c>
    </row>
    <row r="43" spans="1:7" ht="15" x14ac:dyDescent="0.25">
      <c r="A43" s="285" t="s">
        <v>98</v>
      </c>
      <c r="B43">
        <v>125.1</v>
      </c>
      <c r="C43">
        <v>65</v>
      </c>
      <c r="D43">
        <v>53.8</v>
      </c>
      <c r="E43">
        <v>142.69999999999999</v>
      </c>
      <c r="F43">
        <v>0</v>
      </c>
      <c r="G43">
        <v>0</v>
      </c>
    </row>
    <row r="44" spans="1:7" ht="15" x14ac:dyDescent="0.25">
      <c r="A44" s="285" t="s">
        <v>99</v>
      </c>
      <c r="B44">
        <v>73.8</v>
      </c>
      <c r="C44">
        <v>0.3</v>
      </c>
      <c r="D44">
        <v>11.4</v>
      </c>
      <c r="E44" t="s">
        <v>84</v>
      </c>
      <c r="F44">
        <v>0</v>
      </c>
      <c r="G44">
        <v>0</v>
      </c>
    </row>
    <row r="45" spans="1:7" ht="15" x14ac:dyDescent="0.25">
      <c r="A45" s="285" t="s">
        <v>100</v>
      </c>
      <c r="B45">
        <v>286.3</v>
      </c>
      <c r="C45">
        <v>196</v>
      </c>
      <c r="D45">
        <v>489</v>
      </c>
      <c r="E45">
        <v>587.6</v>
      </c>
      <c r="F45">
        <v>0</v>
      </c>
      <c r="G45">
        <v>0</v>
      </c>
    </row>
    <row r="46" spans="1:7" ht="15" x14ac:dyDescent="0.25">
      <c r="A46" s="285" t="s">
        <v>101</v>
      </c>
      <c r="B46">
        <v>232.7</v>
      </c>
      <c r="C46">
        <v>50.5</v>
      </c>
      <c r="D46">
        <v>400.5</v>
      </c>
      <c r="E46">
        <v>295.8</v>
      </c>
      <c r="F46">
        <v>0</v>
      </c>
      <c r="G46">
        <v>0</v>
      </c>
    </row>
    <row r="47" spans="1:7" ht="15" x14ac:dyDescent="0.25">
      <c r="A47" s="285" t="s">
        <v>66</v>
      </c>
    </row>
    <row r="48" spans="1:7" ht="15" x14ac:dyDescent="0.25">
      <c r="A48" s="285" t="s">
        <v>102</v>
      </c>
      <c r="B48">
        <v>1065.5</v>
      </c>
      <c r="C48">
        <v>203</v>
      </c>
      <c r="D48">
        <v>771</v>
      </c>
      <c r="E48">
        <v>1159.0999999999999</v>
      </c>
      <c r="F48">
        <v>0</v>
      </c>
      <c r="G48">
        <v>0</v>
      </c>
    </row>
    <row r="49" spans="1:7" ht="15" x14ac:dyDescent="0.25">
      <c r="A49" s="285" t="s">
        <v>103</v>
      </c>
      <c r="B49">
        <v>35</v>
      </c>
      <c r="C49">
        <v>0</v>
      </c>
      <c r="D49">
        <v>67.5</v>
      </c>
      <c r="E49">
        <v>0</v>
      </c>
      <c r="F49">
        <v>0</v>
      </c>
      <c r="G49">
        <v>0</v>
      </c>
    </row>
    <row r="50" spans="1:7" ht="15" x14ac:dyDescent="0.25">
      <c r="A50" s="285" t="s">
        <v>104</v>
      </c>
      <c r="B50">
        <v>935.1</v>
      </c>
      <c r="C50">
        <v>173</v>
      </c>
      <c r="D50">
        <v>639.5</v>
      </c>
      <c r="E50">
        <v>1001.4</v>
      </c>
      <c r="F50">
        <v>0</v>
      </c>
      <c r="G50">
        <v>0</v>
      </c>
    </row>
    <row r="51" spans="1:7" ht="15" x14ac:dyDescent="0.25">
      <c r="A51" s="285" t="s">
        <v>258</v>
      </c>
      <c r="B51">
        <v>0.4</v>
      </c>
      <c r="C51">
        <v>0</v>
      </c>
      <c r="D51">
        <v>0</v>
      </c>
      <c r="E51">
        <v>0</v>
      </c>
      <c r="F51">
        <v>0</v>
      </c>
      <c r="G51">
        <v>0</v>
      </c>
    </row>
    <row r="52" spans="1:7" ht="15" x14ac:dyDescent="0.25">
      <c r="A52" s="285" t="s">
        <v>107</v>
      </c>
      <c r="B52">
        <v>95</v>
      </c>
      <c r="C52">
        <v>30</v>
      </c>
      <c r="D52">
        <v>64</v>
      </c>
      <c r="E52">
        <v>157.69999999999999</v>
      </c>
      <c r="F52">
        <v>0</v>
      </c>
      <c r="G52">
        <v>0</v>
      </c>
    </row>
    <row r="53" spans="1:7" ht="15" x14ac:dyDescent="0.25">
      <c r="A53" s="285" t="s">
        <v>66</v>
      </c>
    </row>
    <row r="54" spans="1:7" ht="15" x14ac:dyDescent="0.25">
      <c r="A54" s="285" t="s">
        <v>108</v>
      </c>
      <c r="B54">
        <v>2000.4</v>
      </c>
      <c r="C54">
        <v>1651.7</v>
      </c>
      <c r="D54">
        <v>1640.3</v>
      </c>
      <c r="E54">
        <v>1636.2</v>
      </c>
      <c r="F54">
        <v>0</v>
      </c>
      <c r="G54">
        <v>0</v>
      </c>
    </row>
    <row r="55" spans="1:7" ht="15" x14ac:dyDescent="0.25">
      <c r="A55" s="285" t="s">
        <v>109</v>
      </c>
      <c r="B55">
        <v>4</v>
      </c>
      <c r="C55">
        <v>0</v>
      </c>
      <c r="D55">
        <v>3.6</v>
      </c>
      <c r="E55">
        <v>6.1</v>
      </c>
      <c r="F55">
        <v>0</v>
      </c>
      <c r="G55">
        <v>0</v>
      </c>
    </row>
    <row r="56" spans="1:7" ht="15" x14ac:dyDescent="0.25">
      <c r="A56" s="285" t="s">
        <v>110</v>
      </c>
      <c r="B56">
        <v>0</v>
      </c>
      <c r="C56">
        <v>0</v>
      </c>
      <c r="D56">
        <v>30.5</v>
      </c>
      <c r="E56">
        <v>0</v>
      </c>
      <c r="F56">
        <v>0</v>
      </c>
      <c r="G56">
        <v>0</v>
      </c>
    </row>
    <row r="57" spans="1:7" ht="15" x14ac:dyDescent="0.25">
      <c r="A57" s="285" t="s">
        <v>111</v>
      </c>
      <c r="B57">
        <v>43.3</v>
      </c>
      <c r="C57">
        <v>71.3</v>
      </c>
      <c r="D57">
        <v>60.7</v>
      </c>
      <c r="E57">
        <v>65.900000000000006</v>
      </c>
      <c r="F57">
        <v>0</v>
      </c>
      <c r="G57">
        <v>0</v>
      </c>
    </row>
    <row r="58" spans="1:7" ht="15" x14ac:dyDescent="0.25">
      <c r="A58" s="285" t="s">
        <v>112</v>
      </c>
      <c r="B58">
        <v>82.5</v>
      </c>
      <c r="C58">
        <v>6.7</v>
      </c>
      <c r="D58">
        <v>60.8</v>
      </c>
      <c r="E58">
        <v>26.1</v>
      </c>
      <c r="F58">
        <v>0</v>
      </c>
      <c r="G58">
        <v>0</v>
      </c>
    </row>
    <row r="59" spans="1:7" ht="15" x14ac:dyDescent="0.25">
      <c r="A59" s="285" t="s">
        <v>113</v>
      </c>
      <c r="B59">
        <v>88.9</v>
      </c>
      <c r="C59">
        <v>39.9</v>
      </c>
      <c r="D59">
        <v>126</v>
      </c>
      <c r="E59">
        <v>167.6</v>
      </c>
      <c r="F59">
        <v>0</v>
      </c>
      <c r="G59">
        <v>0</v>
      </c>
    </row>
    <row r="60" spans="1:7" ht="15" x14ac:dyDescent="0.25">
      <c r="A60" s="285" t="s">
        <v>114</v>
      </c>
      <c r="B60">
        <v>12</v>
      </c>
      <c r="C60">
        <v>0</v>
      </c>
      <c r="D60">
        <v>7.2</v>
      </c>
      <c r="E60">
        <v>0</v>
      </c>
      <c r="F60">
        <v>0</v>
      </c>
      <c r="G60">
        <v>0</v>
      </c>
    </row>
    <row r="61" spans="1:7" ht="15" x14ac:dyDescent="0.25">
      <c r="A61" s="285" t="s">
        <v>115</v>
      </c>
      <c r="B61">
        <v>4</v>
      </c>
      <c r="C61">
        <v>7.5</v>
      </c>
      <c r="D61">
        <v>2.5</v>
      </c>
      <c r="E61">
        <v>7.2</v>
      </c>
      <c r="F61">
        <v>0</v>
      </c>
      <c r="G61">
        <v>0</v>
      </c>
    </row>
    <row r="62" spans="1:7" ht="15" x14ac:dyDescent="0.25">
      <c r="A62" s="285" t="s">
        <v>116</v>
      </c>
      <c r="B62">
        <v>3.2</v>
      </c>
      <c r="C62">
        <v>3</v>
      </c>
      <c r="D62">
        <v>2.5</v>
      </c>
      <c r="E62">
        <v>2.9</v>
      </c>
      <c r="F62">
        <v>0</v>
      </c>
      <c r="G62">
        <v>0</v>
      </c>
    </row>
    <row r="63" spans="1:7" ht="15" x14ac:dyDescent="0.25">
      <c r="A63" s="285" t="s">
        <v>117</v>
      </c>
      <c r="B63">
        <v>1729.8</v>
      </c>
      <c r="C63">
        <v>1490.9</v>
      </c>
      <c r="D63">
        <v>1250</v>
      </c>
      <c r="E63">
        <v>1275.8</v>
      </c>
      <c r="F63">
        <v>0</v>
      </c>
      <c r="G63">
        <v>0</v>
      </c>
    </row>
    <row r="64" spans="1:7" ht="15" x14ac:dyDescent="0.25">
      <c r="A64" s="285" t="s">
        <v>331</v>
      </c>
      <c r="B64">
        <v>0.5</v>
      </c>
      <c r="C64">
        <v>5</v>
      </c>
      <c r="D64">
        <v>0</v>
      </c>
      <c r="E64">
        <v>1.4</v>
      </c>
      <c r="F64">
        <v>0</v>
      </c>
      <c r="G64">
        <v>0</v>
      </c>
    </row>
    <row r="65" spans="1:7" ht="15" x14ac:dyDescent="0.25">
      <c r="A65" s="285" t="s">
        <v>118</v>
      </c>
      <c r="B65">
        <v>11.2</v>
      </c>
      <c r="C65">
        <v>17.5</v>
      </c>
      <c r="D65">
        <v>4.5</v>
      </c>
      <c r="E65">
        <v>12.2</v>
      </c>
      <c r="F65">
        <v>0</v>
      </c>
      <c r="G65">
        <v>0</v>
      </c>
    </row>
    <row r="66" spans="1:7" ht="15" x14ac:dyDescent="0.25">
      <c r="A66" s="285" t="s">
        <v>119</v>
      </c>
      <c r="B66">
        <v>21</v>
      </c>
      <c r="C66">
        <v>10</v>
      </c>
      <c r="D66">
        <v>87.1</v>
      </c>
      <c r="E66">
        <v>71</v>
      </c>
      <c r="F66">
        <v>0</v>
      </c>
      <c r="G66">
        <v>0</v>
      </c>
    </row>
    <row r="67" spans="1:7" ht="15" x14ac:dyDescent="0.25">
      <c r="A67" s="285" t="s">
        <v>120</v>
      </c>
      <c r="B67">
        <v>0</v>
      </c>
      <c r="C67" t="s">
        <v>84</v>
      </c>
      <c r="D67">
        <v>0</v>
      </c>
      <c r="E67">
        <v>0</v>
      </c>
      <c r="F67">
        <v>0</v>
      </c>
      <c r="G67">
        <v>0</v>
      </c>
    </row>
    <row r="68" spans="1:7" ht="15" x14ac:dyDescent="0.25">
      <c r="A68" s="285" t="s">
        <v>121</v>
      </c>
      <c r="B68">
        <v>0</v>
      </c>
      <c r="C68">
        <v>0</v>
      </c>
      <c r="D68">
        <v>5</v>
      </c>
      <c r="E68">
        <v>0</v>
      </c>
      <c r="F68">
        <v>0</v>
      </c>
      <c r="G68">
        <v>0</v>
      </c>
    </row>
    <row r="69" spans="1:7" ht="15" x14ac:dyDescent="0.25">
      <c r="A69" s="285" t="s">
        <v>62</v>
      </c>
      <c r="B69" t="s">
        <v>63</v>
      </c>
      <c r="C69" t="s">
        <v>64</v>
      </c>
      <c r="D69" t="s">
        <v>63</v>
      </c>
      <c r="E69" t="s">
        <v>63</v>
      </c>
      <c r="F69" t="s">
        <v>63</v>
      </c>
      <c r="G69" t="s">
        <v>65</v>
      </c>
    </row>
    <row r="70" spans="1:7" ht="15" x14ac:dyDescent="0.25">
      <c r="A70" s="285" t="s">
        <v>122</v>
      </c>
      <c r="B70">
        <v>16381.1</v>
      </c>
      <c r="C70">
        <v>7044.7</v>
      </c>
      <c r="D70">
        <v>27126.400000000001</v>
      </c>
      <c r="E70">
        <v>15987.9</v>
      </c>
      <c r="F70">
        <v>9</v>
      </c>
      <c r="G70">
        <v>0</v>
      </c>
    </row>
    <row r="71" spans="1:7" ht="15" x14ac:dyDescent="0.25">
      <c r="A71" s="285" t="s">
        <v>123</v>
      </c>
      <c r="B71">
        <v>8830.1</v>
      </c>
      <c r="C71">
        <v>2911.7</v>
      </c>
      <c r="D71">
        <v>0</v>
      </c>
      <c r="E71" t="s">
        <v>84</v>
      </c>
      <c r="F71">
        <v>60</v>
      </c>
      <c r="G71">
        <v>0</v>
      </c>
    </row>
    <row r="72" spans="1:7" ht="15" x14ac:dyDescent="0.25">
      <c r="A72" s="285" t="s">
        <v>62</v>
      </c>
      <c r="B72" t="s">
        <v>63</v>
      </c>
      <c r="C72" t="s">
        <v>64</v>
      </c>
      <c r="D72" t="s">
        <v>63</v>
      </c>
      <c r="E72" t="s">
        <v>63</v>
      </c>
      <c r="F72" t="s">
        <v>63</v>
      </c>
      <c r="G72" t="s">
        <v>65</v>
      </c>
    </row>
    <row r="73" spans="1:7" ht="15" x14ac:dyDescent="0.25">
      <c r="A73" s="285" t="s">
        <v>124</v>
      </c>
      <c r="B73">
        <v>25211.200000000001</v>
      </c>
      <c r="C73">
        <v>9956.2999999999993</v>
      </c>
      <c r="D73">
        <v>27126.400000000001</v>
      </c>
      <c r="E73">
        <v>15988</v>
      </c>
      <c r="F73">
        <v>69</v>
      </c>
      <c r="G73">
        <v>0</v>
      </c>
    </row>
    <row r="74" spans="1:7" ht="15" x14ac:dyDescent="0.25">
      <c r="A74" s="285" t="s">
        <v>125</v>
      </c>
      <c r="B74" t="s">
        <v>42</v>
      </c>
      <c r="C74" t="s">
        <v>42</v>
      </c>
      <c r="D74">
        <v>84.3</v>
      </c>
      <c r="E74">
        <v>2.1</v>
      </c>
      <c r="F74" t="s">
        <v>42</v>
      </c>
      <c r="G74" t="s">
        <v>42</v>
      </c>
    </row>
    <row r="75" spans="1:7" ht="15" x14ac:dyDescent="0.25">
      <c r="A75" s="285" t="s">
        <v>126</v>
      </c>
      <c r="B75">
        <v>63</v>
      </c>
      <c r="C75">
        <v>0</v>
      </c>
      <c r="D75" t="s">
        <v>42</v>
      </c>
      <c r="E75" t="s">
        <v>42</v>
      </c>
      <c r="F75">
        <v>0</v>
      </c>
      <c r="G75">
        <v>0</v>
      </c>
    </row>
    <row r="76" spans="1:7" ht="15" x14ac:dyDescent="0.25">
      <c r="A76" s="285" t="s">
        <v>62</v>
      </c>
      <c r="B76" t="s">
        <v>63</v>
      </c>
      <c r="C76" t="s">
        <v>64</v>
      </c>
      <c r="D76" t="s">
        <v>63</v>
      </c>
      <c r="E76" t="s">
        <v>63</v>
      </c>
      <c r="F76" t="s">
        <v>63</v>
      </c>
      <c r="G76" t="s">
        <v>65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E80D9-4749-4B69-937D-B91584BD3138}">
  <dimension ref="A1:G81"/>
  <sheetViews>
    <sheetView topLeftCell="A3" workbookViewId="0">
      <selection activeCell="B7" sqref="B7"/>
    </sheetView>
  </sheetViews>
  <sheetFormatPr defaultRowHeight="13.2" x14ac:dyDescent="0.25"/>
  <cols>
    <col min="1" max="1" width="26" customWidth="1"/>
    <col min="2" max="2" width="15.88671875" customWidth="1"/>
    <col min="3" max="3" width="12.21875" customWidth="1"/>
    <col min="4" max="4" width="14.44140625" customWidth="1"/>
    <col min="5" max="5" width="16" customWidth="1"/>
    <col min="6" max="6" width="13.21875" customWidth="1"/>
    <col min="7" max="7" width="11.6640625" customWidth="1"/>
  </cols>
  <sheetData>
    <row r="1" spans="1:7" ht="15" x14ac:dyDescent="0.25">
      <c r="A1" s="282" t="s">
        <v>47</v>
      </c>
    </row>
    <row r="2" spans="1:7" ht="15" x14ac:dyDescent="0.25">
      <c r="A2" s="282" t="s">
        <v>48</v>
      </c>
    </row>
    <row r="3" spans="1:7" ht="15" x14ac:dyDescent="0.25">
      <c r="A3" s="282" t="s">
        <v>987</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536.5</v>
      </c>
      <c r="C12">
        <v>368.5</v>
      </c>
      <c r="D12">
        <v>1947.5</v>
      </c>
      <c r="E12">
        <v>1423.7</v>
      </c>
      <c r="F12">
        <v>0</v>
      </c>
      <c r="G12">
        <v>0</v>
      </c>
    </row>
    <row r="13" spans="1:7" ht="15" x14ac:dyDescent="0.25">
      <c r="A13" s="282" t="s">
        <v>68</v>
      </c>
      <c r="B13">
        <v>0</v>
      </c>
      <c r="C13">
        <v>0</v>
      </c>
      <c r="D13">
        <v>470.8</v>
      </c>
      <c r="E13">
        <v>304.2</v>
      </c>
      <c r="F13">
        <v>0</v>
      </c>
      <c r="G13">
        <v>0</v>
      </c>
    </row>
    <row r="14" spans="1:7" ht="15" x14ac:dyDescent="0.25">
      <c r="A14" s="282" t="s">
        <v>255</v>
      </c>
      <c r="B14">
        <v>21.5</v>
      </c>
      <c r="C14">
        <v>0</v>
      </c>
      <c r="D14">
        <v>0</v>
      </c>
      <c r="E14">
        <v>0</v>
      </c>
      <c r="F14">
        <v>0</v>
      </c>
      <c r="G14">
        <v>0</v>
      </c>
    </row>
    <row r="15" spans="1:7" ht="15" x14ac:dyDescent="0.25">
      <c r="A15" s="282" t="s">
        <v>70</v>
      </c>
      <c r="B15">
        <v>214</v>
      </c>
      <c r="C15">
        <v>150</v>
      </c>
      <c r="D15">
        <v>99.8</v>
      </c>
      <c r="E15">
        <v>23.2</v>
      </c>
      <c r="F15">
        <v>0</v>
      </c>
      <c r="G15">
        <v>0</v>
      </c>
    </row>
    <row r="16" spans="1:7" ht="15" x14ac:dyDescent="0.25">
      <c r="A16" s="282" t="s">
        <v>71</v>
      </c>
      <c r="B16">
        <v>0</v>
      </c>
      <c r="C16">
        <v>0</v>
      </c>
      <c r="D16">
        <v>713.9</v>
      </c>
      <c r="E16">
        <v>276.10000000000002</v>
      </c>
      <c r="F16">
        <v>0</v>
      </c>
      <c r="G16">
        <v>0</v>
      </c>
    </row>
    <row r="17" spans="1:7" ht="15" x14ac:dyDescent="0.25">
      <c r="A17" s="282" t="s">
        <v>72</v>
      </c>
      <c r="B17">
        <v>70</v>
      </c>
      <c r="C17">
        <v>86.5</v>
      </c>
      <c r="D17">
        <v>99</v>
      </c>
      <c r="E17">
        <v>21</v>
      </c>
      <c r="F17">
        <v>0</v>
      </c>
      <c r="G17">
        <v>0</v>
      </c>
    </row>
    <row r="18" spans="1:7" ht="15" x14ac:dyDescent="0.25">
      <c r="A18" s="282" t="s">
        <v>73</v>
      </c>
      <c r="B18">
        <v>231</v>
      </c>
      <c r="C18">
        <v>132</v>
      </c>
      <c r="D18">
        <v>499.4</v>
      </c>
      <c r="E18">
        <v>731.4</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174</v>
      </c>
      <c r="C21">
        <v>0</v>
      </c>
      <c r="D21">
        <v>464.7</v>
      </c>
      <c r="E21">
        <v>72.3</v>
      </c>
      <c r="F21">
        <v>0</v>
      </c>
      <c r="G21">
        <v>0</v>
      </c>
    </row>
    <row r="22" spans="1:7" ht="15" x14ac:dyDescent="0.25">
      <c r="A22" s="282" t="s">
        <v>504</v>
      </c>
      <c r="B22">
        <v>0</v>
      </c>
      <c r="C22">
        <v>0</v>
      </c>
      <c r="D22">
        <v>207.2</v>
      </c>
      <c r="E22">
        <v>0</v>
      </c>
      <c r="F22">
        <v>0</v>
      </c>
      <c r="G22">
        <v>0</v>
      </c>
    </row>
    <row r="23" spans="1:7" ht="15" x14ac:dyDescent="0.25">
      <c r="A23" s="282" t="s">
        <v>77</v>
      </c>
      <c r="B23">
        <v>174</v>
      </c>
      <c r="C23">
        <v>0</v>
      </c>
      <c r="D23">
        <v>257.5</v>
      </c>
      <c r="E23">
        <v>72.3</v>
      </c>
      <c r="F23">
        <v>0</v>
      </c>
      <c r="G23">
        <v>0</v>
      </c>
    </row>
    <row r="24" spans="1:7" ht="15" x14ac:dyDescent="0.25">
      <c r="A24" s="282" t="s">
        <v>66</v>
      </c>
    </row>
    <row r="25" spans="1:7" ht="15" x14ac:dyDescent="0.25">
      <c r="A25" s="282" t="s">
        <v>78</v>
      </c>
      <c r="B25">
        <v>464.6</v>
      </c>
      <c r="C25">
        <v>540.1</v>
      </c>
      <c r="D25">
        <v>472.5</v>
      </c>
      <c r="E25">
        <v>498.5</v>
      </c>
      <c r="F25">
        <v>1</v>
      </c>
      <c r="G25">
        <v>0</v>
      </c>
    </row>
    <row r="26" spans="1:7" ht="15" x14ac:dyDescent="0.25">
      <c r="A26" s="282" t="s">
        <v>66</v>
      </c>
    </row>
    <row r="27" spans="1:7" ht="15" x14ac:dyDescent="0.25">
      <c r="A27" s="282" t="s">
        <v>79</v>
      </c>
      <c r="B27">
        <v>244.5</v>
      </c>
      <c r="C27">
        <v>280.60000000000002</v>
      </c>
      <c r="D27">
        <v>370.7</v>
      </c>
      <c r="E27">
        <v>319.2</v>
      </c>
      <c r="F27">
        <v>0</v>
      </c>
      <c r="G27">
        <v>0</v>
      </c>
    </row>
    <row r="28" spans="1:7" ht="15" x14ac:dyDescent="0.25">
      <c r="A28" s="282" t="s">
        <v>66</v>
      </c>
    </row>
    <row r="29" spans="1:7" ht="15" x14ac:dyDescent="0.25">
      <c r="A29" s="282" t="s">
        <v>80</v>
      </c>
      <c r="B29">
        <v>4318.6000000000004</v>
      </c>
      <c r="C29">
        <v>5100.7</v>
      </c>
      <c r="D29">
        <v>11494.6</v>
      </c>
      <c r="E29">
        <v>11877.2</v>
      </c>
      <c r="F29">
        <v>0</v>
      </c>
      <c r="G29">
        <v>0</v>
      </c>
    </row>
    <row r="30" spans="1:7" ht="15" x14ac:dyDescent="0.25">
      <c r="A30" s="282" t="s">
        <v>66</v>
      </c>
    </row>
    <row r="31" spans="1:7" ht="15" x14ac:dyDescent="0.25">
      <c r="A31" s="282" t="s">
        <v>81</v>
      </c>
      <c r="B31">
        <v>1044</v>
      </c>
      <c r="C31">
        <v>834.3</v>
      </c>
      <c r="D31">
        <v>1816.6</v>
      </c>
      <c r="E31">
        <v>1080.2</v>
      </c>
      <c r="F31">
        <v>0</v>
      </c>
      <c r="G31">
        <v>0</v>
      </c>
    </row>
    <row r="32" spans="1:7" ht="15" x14ac:dyDescent="0.25">
      <c r="A32" s="282" t="s">
        <v>82</v>
      </c>
      <c r="B32">
        <v>0</v>
      </c>
      <c r="C32">
        <v>0.2</v>
      </c>
      <c r="D32">
        <v>0</v>
      </c>
      <c r="E32">
        <v>0</v>
      </c>
      <c r="F32">
        <v>0</v>
      </c>
      <c r="G32">
        <v>0</v>
      </c>
    </row>
    <row r="33" spans="1:7" ht="15" x14ac:dyDescent="0.25">
      <c r="A33" s="282" t="s">
        <v>83</v>
      </c>
      <c r="B33">
        <v>144.5</v>
      </c>
      <c r="C33">
        <v>68.099999999999994</v>
      </c>
      <c r="D33">
        <v>186.6</v>
      </c>
      <c r="E33">
        <v>294.7</v>
      </c>
      <c r="F33">
        <v>0</v>
      </c>
      <c r="G33">
        <v>0</v>
      </c>
    </row>
    <row r="34" spans="1:7" ht="15" x14ac:dyDescent="0.25">
      <c r="A34" s="282" t="s">
        <v>85</v>
      </c>
      <c r="B34">
        <v>0</v>
      </c>
      <c r="C34">
        <v>2.9</v>
      </c>
      <c r="D34">
        <v>0</v>
      </c>
      <c r="E34">
        <v>1.4</v>
      </c>
      <c r="F34">
        <v>0</v>
      </c>
      <c r="G34">
        <v>0</v>
      </c>
    </row>
    <row r="35" spans="1:7" ht="15" x14ac:dyDescent="0.25">
      <c r="A35" s="282" t="s">
        <v>86</v>
      </c>
      <c r="B35">
        <v>3.9</v>
      </c>
      <c r="C35">
        <v>1.6</v>
      </c>
      <c r="D35">
        <v>5</v>
      </c>
      <c r="E35">
        <v>0.3</v>
      </c>
      <c r="F35">
        <v>0</v>
      </c>
      <c r="G35">
        <v>0</v>
      </c>
    </row>
    <row r="36" spans="1:7" ht="15" x14ac:dyDescent="0.25">
      <c r="A36" s="282" t="s">
        <v>87</v>
      </c>
      <c r="B36">
        <v>0</v>
      </c>
      <c r="C36">
        <v>0</v>
      </c>
      <c r="D36">
        <v>0</v>
      </c>
      <c r="E36">
        <v>0.9</v>
      </c>
      <c r="F36">
        <v>0</v>
      </c>
      <c r="G36">
        <v>0</v>
      </c>
    </row>
    <row r="37" spans="1:7" ht="15" x14ac:dyDescent="0.25">
      <c r="A37" s="282" t="s">
        <v>88</v>
      </c>
      <c r="B37">
        <v>209.5</v>
      </c>
      <c r="C37">
        <v>219.2</v>
      </c>
      <c r="D37">
        <v>482.5</v>
      </c>
      <c r="E37">
        <v>323.5</v>
      </c>
      <c r="F37">
        <v>0</v>
      </c>
      <c r="G37">
        <v>0</v>
      </c>
    </row>
    <row r="38" spans="1:7" ht="15" x14ac:dyDescent="0.25">
      <c r="A38" s="282" t="s">
        <v>89</v>
      </c>
      <c r="B38">
        <v>90</v>
      </c>
      <c r="C38">
        <v>0</v>
      </c>
      <c r="D38">
        <v>52.5</v>
      </c>
      <c r="E38">
        <v>0</v>
      </c>
      <c r="F38">
        <v>0</v>
      </c>
      <c r="G38">
        <v>0</v>
      </c>
    </row>
    <row r="39" spans="1:7" ht="15" x14ac:dyDescent="0.25">
      <c r="A39" s="282" t="s">
        <v>90</v>
      </c>
      <c r="B39">
        <v>30</v>
      </c>
      <c r="C39">
        <v>0</v>
      </c>
      <c r="D39">
        <v>34</v>
      </c>
      <c r="E39">
        <v>0</v>
      </c>
      <c r="F39">
        <v>0</v>
      </c>
      <c r="G39">
        <v>0</v>
      </c>
    </row>
    <row r="40" spans="1:7" ht="15" x14ac:dyDescent="0.25">
      <c r="A40" s="282" t="s">
        <v>91</v>
      </c>
      <c r="B40">
        <v>29.9</v>
      </c>
      <c r="C40">
        <v>14</v>
      </c>
      <c r="D40">
        <v>172.9</v>
      </c>
      <c r="E40">
        <v>121.9</v>
      </c>
      <c r="F40">
        <v>0</v>
      </c>
      <c r="G40">
        <v>0</v>
      </c>
    </row>
    <row r="41" spans="1:7" ht="15" x14ac:dyDescent="0.25">
      <c r="A41" s="282" t="s">
        <v>92</v>
      </c>
      <c r="B41">
        <v>0</v>
      </c>
      <c r="C41">
        <v>0</v>
      </c>
      <c r="D41">
        <v>19.600000000000001</v>
      </c>
      <c r="E41">
        <v>0</v>
      </c>
      <c r="F41">
        <v>0</v>
      </c>
      <c r="G41">
        <v>0</v>
      </c>
    </row>
    <row r="42" spans="1:7" ht="15" x14ac:dyDescent="0.25">
      <c r="A42" s="282" t="s">
        <v>93</v>
      </c>
      <c r="B42">
        <v>77.8</v>
      </c>
      <c r="C42">
        <v>80.099999999999994</v>
      </c>
      <c r="D42">
        <v>106.7</v>
      </c>
      <c r="E42">
        <v>55.5</v>
      </c>
      <c r="F42">
        <v>0</v>
      </c>
      <c r="G42">
        <v>0</v>
      </c>
    </row>
    <row r="43" spans="1:7" ht="15" x14ac:dyDescent="0.25">
      <c r="A43" s="282" t="s">
        <v>94</v>
      </c>
      <c r="B43">
        <v>47.4</v>
      </c>
      <c r="C43">
        <v>43.9</v>
      </c>
      <c r="D43">
        <v>20.9</v>
      </c>
      <c r="E43">
        <v>1.1000000000000001</v>
      </c>
      <c r="F43">
        <v>0</v>
      </c>
      <c r="G43">
        <v>0</v>
      </c>
    </row>
    <row r="44" spans="1:7" ht="15" x14ac:dyDescent="0.25">
      <c r="A44" s="282" t="s">
        <v>95</v>
      </c>
      <c r="B44">
        <v>66</v>
      </c>
      <c r="C44">
        <v>132</v>
      </c>
      <c r="D44">
        <v>0</v>
      </c>
      <c r="E44">
        <v>0</v>
      </c>
      <c r="F44">
        <v>0</v>
      </c>
      <c r="G44">
        <v>0</v>
      </c>
    </row>
    <row r="45" spans="1:7" ht="15" x14ac:dyDescent="0.25">
      <c r="A45" s="282" t="s">
        <v>96</v>
      </c>
      <c r="B45">
        <v>24.5</v>
      </c>
      <c r="C45">
        <v>23.7</v>
      </c>
      <c r="D45">
        <v>16.399999999999999</v>
      </c>
      <c r="E45">
        <v>7.3</v>
      </c>
      <c r="F45">
        <v>0</v>
      </c>
      <c r="G45">
        <v>0</v>
      </c>
    </row>
    <row r="46" spans="1:7" ht="15" x14ac:dyDescent="0.25">
      <c r="A46" s="282" t="s">
        <v>97</v>
      </c>
      <c r="B46">
        <v>0.4</v>
      </c>
      <c r="C46">
        <v>0.4</v>
      </c>
      <c r="D46">
        <v>0</v>
      </c>
      <c r="E46">
        <v>0</v>
      </c>
      <c r="F46">
        <v>0</v>
      </c>
      <c r="G46">
        <v>0</v>
      </c>
    </row>
    <row r="47" spans="1:7" ht="15" x14ac:dyDescent="0.25">
      <c r="A47" s="282" t="s">
        <v>98</v>
      </c>
      <c r="B47">
        <v>0</v>
      </c>
      <c r="C47">
        <v>50</v>
      </c>
      <c r="D47">
        <v>31.1</v>
      </c>
      <c r="E47">
        <v>17.8</v>
      </c>
      <c r="F47">
        <v>0</v>
      </c>
      <c r="G47">
        <v>0</v>
      </c>
    </row>
    <row r="48" spans="1:7" ht="15" x14ac:dyDescent="0.25">
      <c r="A48" s="282" t="s">
        <v>169</v>
      </c>
      <c r="B48">
        <v>0</v>
      </c>
      <c r="C48">
        <v>0.5</v>
      </c>
      <c r="D48">
        <v>0</v>
      </c>
      <c r="E48">
        <v>0</v>
      </c>
      <c r="F48">
        <v>0</v>
      </c>
      <c r="G48">
        <v>0</v>
      </c>
    </row>
    <row r="49" spans="1:7" ht="15" x14ac:dyDescent="0.25">
      <c r="A49" s="282" t="s">
        <v>99</v>
      </c>
      <c r="B49">
        <v>3.7</v>
      </c>
      <c r="C49">
        <v>9.1999999999999993</v>
      </c>
      <c r="D49">
        <v>1.9</v>
      </c>
      <c r="E49">
        <v>1.1000000000000001</v>
      </c>
      <c r="F49">
        <v>0</v>
      </c>
      <c r="G49">
        <v>0</v>
      </c>
    </row>
    <row r="50" spans="1:7" ht="15" x14ac:dyDescent="0.25">
      <c r="A50" s="282" t="s">
        <v>100</v>
      </c>
      <c r="B50">
        <v>136.4</v>
      </c>
      <c r="C50">
        <v>113</v>
      </c>
      <c r="D50">
        <v>160.6</v>
      </c>
      <c r="E50">
        <v>35.6</v>
      </c>
      <c r="F50">
        <v>0</v>
      </c>
      <c r="G50">
        <v>0</v>
      </c>
    </row>
    <row r="51" spans="1:7" ht="15" x14ac:dyDescent="0.25">
      <c r="A51" s="282" t="s">
        <v>101</v>
      </c>
      <c r="B51">
        <v>179.9</v>
      </c>
      <c r="C51">
        <v>75.599999999999994</v>
      </c>
      <c r="D51">
        <v>526.1</v>
      </c>
      <c r="E51">
        <v>219.3</v>
      </c>
      <c r="F51">
        <v>0</v>
      </c>
      <c r="G51">
        <v>0</v>
      </c>
    </row>
    <row r="52" spans="1:7" ht="15" x14ac:dyDescent="0.25">
      <c r="A52" s="282" t="s">
        <v>66</v>
      </c>
    </row>
    <row r="53" spans="1:7" ht="15" x14ac:dyDescent="0.25">
      <c r="A53" s="282" t="s">
        <v>102</v>
      </c>
      <c r="B53">
        <v>507.1</v>
      </c>
      <c r="C53">
        <v>159.69999999999999</v>
      </c>
      <c r="D53">
        <v>1121.4000000000001</v>
      </c>
      <c r="E53">
        <v>126</v>
      </c>
      <c r="F53">
        <v>0</v>
      </c>
      <c r="G53">
        <v>0</v>
      </c>
    </row>
    <row r="54" spans="1:7" ht="15" x14ac:dyDescent="0.25">
      <c r="A54" s="282" t="s">
        <v>103</v>
      </c>
      <c r="B54">
        <v>0</v>
      </c>
      <c r="C54">
        <v>0</v>
      </c>
      <c r="D54">
        <v>86.5</v>
      </c>
      <c r="E54">
        <v>0</v>
      </c>
      <c r="F54">
        <v>0</v>
      </c>
      <c r="G54">
        <v>0</v>
      </c>
    </row>
    <row r="55" spans="1:7" ht="15" x14ac:dyDescent="0.25">
      <c r="A55" s="282" t="s">
        <v>104</v>
      </c>
      <c r="B55">
        <v>410.9</v>
      </c>
      <c r="C55">
        <v>122.7</v>
      </c>
      <c r="D55">
        <v>849.8</v>
      </c>
      <c r="E55">
        <v>95.3</v>
      </c>
      <c r="F55">
        <v>0</v>
      </c>
      <c r="G55">
        <v>0</v>
      </c>
    </row>
    <row r="56" spans="1:7" ht="15" x14ac:dyDescent="0.25">
      <c r="A56" s="282" t="s">
        <v>105</v>
      </c>
      <c r="B56">
        <v>9</v>
      </c>
      <c r="C56">
        <v>7</v>
      </c>
      <c r="D56">
        <v>0</v>
      </c>
      <c r="E56">
        <v>0</v>
      </c>
      <c r="F56">
        <v>0</v>
      </c>
      <c r="G56">
        <v>0</v>
      </c>
    </row>
    <row r="57" spans="1:7" ht="15" x14ac:dyDescent="0.25">
      <c r="A57" s="282" t="s">
        <v>258</v>
      </c>
      <c r="B57">
        <v>30</v>
      </c>
      <c r="C57">
        <v>0</v>
      </c>
      <c r="D57">
        <v>0</v>
      </c>
      <c r="E57">
        <v>0</v>
      </c>
      <c r="F57">
        <v>0</v>
      </c>
      <c r="G57">
        <v>0</v>
      </c>
    </row>
    <row r="58" spans="1:7" ht="15" x14ac:dyDescent="0.25">
      <c r="A58" s="282" t="s">
        <v>318</v>
      </c>
      <c r="B58">
        <v>0</v>
      </c>
      <c r="C58">
        <v>0</v>
      </c>
      <c r="D58">
        <v>32.4</v>
      </c>
      <c r="E58">
        <v>0</v>
      </c>
      <c r="F58">
        <v>0</v>
      </c>
      <c r="G58">
        <v>0</v>
      </c>
    </row>
    <row r="59" spans="1:7" ht="15" x14ac:dyDescent="0.25">
      <c r="A59" s="282" t="s">
        <v>106</v>
      </c>
      <c r="B59">
        <v>0.2</v>
      </c>
      <c r="C59">
        <v>0</v>
      </c>
      <c r="D59">
        <v>0</v>
      </c>
      <c r="E59">
        <v>0</v>
      </c>
      <c r="F59">
        <v>0</v>
      </c>
      <c r="G59">
        <v>0</v>
      </c>
    </row>
    <row r="60" spans="1:7" ht="15" x14ac:dyDescent="0.25">
      <c r="A60" s="282" t="s">
        <v>107</v>
      </c>
      <c r="B60">
        <v>57</v>
      </c>
      <c r="C60">
        <v>30</v>
      </c>
      <c r="D60">
        <v>152.6</v>
      </c>
      <c r="E60">
        <v>30.7</v>
      </c>
      <c r="F60">
        <v>0</v>
      </c>
      <c r="G60">
        <v>0</v>
      </c>
    </row>
    <row r="61" spans="1:7" ht="15" x14ac:dyDescent="0.25">
      <c r="A61" s="282" t="s">
        <v>66</v>
      </c>
    </row>
    <row r="62" spans="1:7" ht="15" x14ac:dyDescent="0.25">
      <c r="A62" s="282" t="s">
        <v>108</v>
      </c>
      <c r="B62">
        <v>1516.2</v>
      </c>
      <c r="C62">
        <v>1670.5</v>
      </c>
      <c r="D62">
        <v>1586</v>
      </c>
      <c r="E62">
        <v>1590.6</v>
      </c>
      <c r="F62">
        <v>0</v>
      </c>
      <c r="G62">
        <v>0</v>
      </c>
    </row>
    <row r="63" spans="1:7" ht="15" x14ac:dyDescent="0.25">
      <c r="A63" s="282" t="s">
        <v>109</v>
      </c>
      <c r="B63">
        <v>4.5</v>
      </c>
      <c r="C63">
        <v>0.2</v>
      </c>
      <c r="D63">
        <v>6.4</v>
      </c>
      <c r="E63">
        <v>7.1</v>
      </c>
      <c r="F63">
        <v>0</v>
      </c>
      <c r="G63">
        <v>0</v>
      </c>
    </row>
    <row r="64" spans="1:7" ht="15" x14ac:dyDescent="0.25">
      <c r="A64" s="282" t="s">
        <v>111</v>
      </c>
      <c r="B64">
        <v>0</v>
      </c>
      <c r="C64">
        <v>24</v>
      </c>
      <c r="D64">
        <v>63.6</v>
      </c>
      <c r="E64">
        <v>48.9</v>
      </c>
      <c r="F64">
        <v>0</v>
      </c>
      <c r="G64">
        <v>0</v>
      </c>
    </row>
    <row r="65" spans="1:7" ht="15" x14ac:dyDescent="0.25">
      <c r="A65" s="282" t="s">
        <v>112</v>
      </c>
      <c r="B65">
        <v>11.2</v>
      </c>
      <c r="C65">
        <v>3.1</v>
      </c>
      <c r="D65">
        <v>43.1</v>
      </c>
      <c r="E65">
        <v>69.099999999999994</v>
      </c>
      <c r="F65">
        <v>0</v>
      </c>
      <c r="G65">
        <v>0</v>
      </c>
    </row>
    <row r="66" spans="1:7" ht="15" x14ac:dyDescent="0.25">
      <c r="A66" s="282" t="s">
        <v>113</v>
      </c>
      <c r="B66">
        <v>51</v>
      </c>
      <c r="C66">
        <v>48</v>
      </c>
      <c r="D66">
        <v>86.7</v>
      </c>
      <c r="E66">
        <v>70.5</v>
      </c>
      <c r="F66">
        <v>0</v>
      </c>
      <c r="G66">
        <v>0</v>
      </c>
    </row>
    <row r="67" spans="1:7" ht="15" x14ac:dyDescent="0.25">
      <c r="A67" s="282" t="s">
        <v>114</v>
      </c>
      <c r="B67">
        <v>0</v>
      </c>
      <c r="C67">
        <v>14.4</v>
      </c>
      <c r="D67">
        <v>0</v>
      </c>
      <c r="E67">
        <v>0</v>
      </c>
      <c r="F67">
        <v>0</v>
      </c>
      <c r="G67">
        <v>0</v>
      </c>
    </row>
    <row r="68" spans="1:7" ht="15" x14ac:dyDescent="0.25">
      <c r="A68" s="282" t="s">
        <v>115</v>
      </c>
      <c r="B68">
        <v>0</v>
      </c>
      <c r="C68">
        <v>0</v>
      </c>
      <c r="D68">
        <v>5.5</v>
      </c>
      <c r="E68">
        <v>5.5</v>
      </c>
      <c r="F68">
        <v>0</v>
      </c>
      <c r="G68">
        <v>0</v>
      </c>
    </row>
    <row r="69" spans="1:7" ht="15" x14ac:dyDescent="0.25">
      <c r="A69" s="282" t="s">
        <v>117</v>
      </c>
      <c r="B69">
        <v>1433.5</v>
      </c>
      <c r="C69">
        <v>1544.7</v>
      </c>
      <c r="D69">
        <v>1283.5999999999999</v>
      </c>
      <c r="E69">
        <v>1366.8</v>
      </c>
      <c r="F69">
        <v>0</v>
      </c>
      <c r="G69">
        <v>0</v>
      </c>
    </row>
    <row r="70" spans="1:7" ht="15" x14ac:dyDescent="0.25">
      <c r="A70" s="282" t="s">
        <v>118</v>
      </c>
      <c r="B70">
        <v>6.5</v>
      </c>
      <c r="C70">
        <v>17.100000000000001</v>
      </c>
      <c r="D70">
        <v>25.9</v>
      </c>
      <c r="E70">
        <v>11</v>
      </c>
      <c r="F70">
        <v>0</v>
      </c>
      <c r="G70">
        <v>0</v>
      </c>
    </row>
    <row r="71" spans="1:7" ht="15" x14ac:dyDescent="0.25">
      <c r="A71" s="282" t="s">
        <v>119</v>
      </c>
      <c r="B71">
        <v>0</v>
      </c>
      <c r="C71">
        <v>0</v>
      </c>
      <c r="D71">
        <v>51.7</v>
      </c>
      <c r="E71">
        <v>0</v>
      </c>
      <c r="F71">
        <v>0</v>
      </c>
      <c r="G71">
        <v>0</v>
      </c>
    </row>
    <row r="72" spans="1:7" ht="15" x14ac:dyDescent="0.25">
      <c r="A72" s="282" t="s">
        <v>120</v>
      </c>
      <c r="B72">
        <v>0</v>
      </c>
      <c r="C72">
        <v>0</v>
      </c>
      <c r="D72">
        <v>0</v>
      </c>
      <c r="E72" t="s">
        <v>84</v>
      </c>
      <c r="F72">
        <v>0</v>
      </c>
      <c r="G72">
        <v>0</v>
      </c>
    </row>
    <row r="73" spans="1:7" ht="15" x14ac:dyDescent="0.25">
      <c r="A73" s="282" t="s">
        <v>121</v>
      </c>
      <c r="B73">
        <v>9.5</v>
      </c>
      <c r="C73">
        <v>19</v>
      </c>
      <c r="D73">
        <v>19.600000000000001</v>
      </c>
      <c r="E73">
        <v>11.8</v>
      </c>
      <c r="F73">
        <v>0</v>
      </c>
      <c r="G73">
        <v>0</v>
      </c>
    </row>
    <row r="74" spans="1:7" ht="15" x14ac:dyDescent="0.25">
      <c r="A74" s="282" t="s">
        <v>62</v>
      </c>
      <c r="B74" t="s">
        <v>63</v>
      </c>
      <c r="C74" t="s">
        <v>64</v>
      </c>
      <c r="D74" t="s">
        <v>63</v>
      </c>
      <c r="E74" t="s">
        <v>63</v>
      </c>
      <c r="F74" t="s">
        <v>63</v>
      </c>
      <c r="G74" t="s">
        <v>65</v>
      </c>
    </row>
    <row r="75" spans="1:7" ht="15" x14ac:dyDescent="0.25">
      <c r="A75" s="282" t="s">
        <v>122</v>
      </c>
      <c r="B75">
        <v>8805.5</v>
      </c>
      <c r="C75">
        <v>8954.5</v>
      </c>
      <c r="D75">
        <v>19273.900000000001</v>
      </c>
      <c r="E75">
        <v>16987.5</v>
      </c>
      <c r="F75">
        <v>1</v>
      </c>
      <c r="G75">
        <v>0</v>
      </c>
    </row>
    <row r="76" spans="1:7" ht="15" x14ac:dyDescent="0.25">
      <c r="A76" s="282" t="s">
        <v>123</v>
      </c>
      <c r="B76">
        <v>5793.4</v>
      </c>
      <c r="C76">
        <v>4940.3</v>
      </c>
      <c r="D76">
        <v>0</v>
      </c>
      <c r="E76">
        <v>0</v>
      </c>
      <c r="F76">
        <v>18</v>
      </c>
      <c r="G76">
        <v>0</v>
      </c>
    </row>
    <row r="77" spans="1:7" ht="15" x14ac:dyDescent="0.25">
      <c r="A77" s="282" t="s">
        <v>62</v>
      </c>
      <c r="B77" t="s">
        <v>63</v>
      </c>
      <c r="C77" t="s">
        <v>64</v>
      </c>
      <c r="D77" t="s">
        <v>63</v>
      </c>
      <c r="E77" t="s">
        <v>63</v>
      </c>
      <c r="F77" t="s">
        <v>63</v>
      </c>
      <c r="G77" t="s">
        <v>65</v>
      </c>
    </row>
    <row r="78" spans="1:7" ht="15" x14ac:dyDescent="0.25">
      <c r="A78" s="282" t="s">
        <v>124</v>
      </c>
      <c r="B78">
        <v>14598.8</v>
      </c>
      <c r="C78">
        <v>13894.7</v>
      </c>
      <c r="D78">
        <v>19273.900000000001</v>
      </c>
      <c r="E78">
        <v>16987.5</v>
      </c>
      <c r="F78">
        <v>19</v>
      </c>
      <c r="G78">
        <v>0</v>
      </c>
    </row>
    <row r="79" spans="1:7" ht="15" x14ac:dyDescent="0.25">
      <c r="A79" s="282" t="s">
        <v>125</v>
      </c>
      <c r="B79" t="s">
        <v>42</v>
      </c>
      <c r="C79" t="s">
        <v>42</v>
      </c>
      <c r="D79">
        <v>3.9</v>
      </c>
      <c r="E79">
        <v>2</v>
      </c>
      <c r="F79" t="s">
        <v>42</v>
      </c>
      <c r="G79" t="s">
        <v>42</v>
      </c>
    </row>
    <row r="80" spans="1:7" ht="15" x14ac:dyDescent="0.25">
      <c r="A80" s="282" t="s">
        <v>126</v>
      </c>
      <c r="B80">
        <v>0</v>
      </c>
      <c r="C80">
        <v>0</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FCBB-4966-44F7-9442-345153A7CC1A}">
  <dimension ref="A1:G76"/>
  <sheetViews>
    <sheetView topLeftCell="A64" workbookViewId="0">
      <selection activeCell="B7" sqref="B7"/>
    </sheetView>
  </sheetViews>
  <sheetFormatPr defaultRowHeight="13.2" x14ac:dyDescent="0.25"/>
  <cols>
    <col min="1" max="1" width="20.6640625" customWidth="1"/>
    <col min="2" max="2" width="11.44140625" customWidth="1"/>
    <col min="3" max="3" width="11" customWidth="1"/>
    <col min="4" max="4" width="13.44140625" customWidth="1"/>
    <col min="5" max="5" width="12.6640625" customWidth="1"/>
    <col min="6" max="6" width="11.6640625" customWidth="1"/>
  </cols>
  <sheetData>
    <row r="1" spans="1:7" ht="15" x14ac:dyDescent="0.25">
      <c r="A1" s="285" t="s">
        <v>47</v>
      </c>
    </row>
    <row r="2" spans="1:7" ht="15" x14ac:dyDescent="0.25">
      <c r="A2" s="285" t="s">
        <v>48</v>
      </c>
    </row>
    <row r="3" spans="1:7" ht="15" x14ac:dyDescent="0.25">
      <c r="A3" s="285" t="s">
        <v>422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225</v>
      </c>
      <c r="C12">
        <v>52</v>
      </c>
      <c r="D12">
        <v>1631.4</v>
      </c>
      <c r="E12">
        <v>2154.1999999999998</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421.2</v>
      </c>
      <c r="E14">
        <v>571.6</v>
      </c>
      <c r="F14">
        <v>0</v>
      </c>
      <c r="G14">
        <v>0</v>
      </c>
    </row>
    <row r="15" spans="1:7" ht="15" x14ac:dyDescent="0.25">
      <c r="A15" s="285" t="s">
        <v>69</v>
      </c>
      <c r="B15">
        <v>45</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60</v>
      </c>
      <c r="C17">
        <v>0</v>
      </c>
      <c r="D17">
        <v>103.9</v>
      </c>
      <c r="E17">
        <v>84.5</v>
      </c>
      <c r="F17">
        <v>0</v>
      </c>
      <c r="G17">
        <v>0</v>
      </c>
    </row>
    <row r="18" spans="1:7" ht="15" x14ac:dyDescent="0.25">
      <c r="A18" s="285" t="s">
        <v>71</v>
      </c>
      <c r="B18">
        <v>41.5</v>
      </c>
      <c r="C18">
        <v>0</v>
      </c>
      <c r="D18">
        <v>303.8</v>
      </c>
      <c r="E18">
        <v>427.9</v>
      </c>
      <c r="F18">
        <v>0</v>
      </c>
      <c r="G18">
        <v>0</v>
      </c>
    </row>
    <row r="19" spans="1:7" ht="15" x14ac:dyDescent="0.25">
      <c r="A19" s="285" t="s">
        <v>72</v>
      </c>
      <c r="B19">
        <v>46</v>
      </c>
      <c r="C19">
        <v>52</v>
      </c>
      <c r="D19">
        <v>193.1</v>
      </c>
      <c r="E19">
        <v>244.1</v>
      </c>
      <c r="F19">
        <v>0</v>
      </c>
      <c r="G19">
        <v>0</v>
      </c>
    </row>
    <row r="20" spans="1:7" ht="15" x14ac:dyDescent="0.25">
      <c r="A20" s="285" t="s">
        <v>73</v>
      </c>
      <c r="B20">
        <v>20</v>
      </c>
      <c r="C20">
        <v>0</v>
      </c>
      <c r="D20">
        <v>424.6</v>
      </c>
      <c r="E20">
        <v>700.1</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475.6</v>
      </c>
      <c r="C23">
        <v>419.6</v>
      </c>
      <c r="D23">
        <v>424.2</v>
      </c>
      <c r="E23">
        <v>514.20000000000005</v>
      </c>
      <c r="F23">
        <v>9</v>
      </c>
      <c r="G23">
        <v>0</v>
      </c>
    </row>
    <row r="24" spans="1:7" ht="15" x14ac:dyDescent="0.25">
      <c r="A24" s="285" t="s">
        <v>66</v>
      </c>
    </row>
    <row r="25" spans="1:7" ht="15" x14ac:dyDescent="0.25">
      <c r="A25" s="285" t="s">
        <v>79</v>
      </c>
      <c r="B25">
        <v>727.7</v>
      </c>
      <c r="C25">
        <v>483.4</v>
      </c>
      <c r="D25">
        <v>386.4</v>
      </c>
      <c r="E25">
        <v>682.1</v>
      </c>
      <c r="F25">
        <v>0</v>
      </c>
      <c r="G25">
        <v>0</v>
      </c>
    </row>
    <row r="26" spans="1:7" ht="15" x14ac:dyDescent="0.25">
      <c r="A26" s="285" t="s">
        <v>66</v>
      </c>
    </row>
    <row r="27" spans="1:7" ht="15" x14ac:dyDescent="0.25">
      <c r="A27" s="285" t="s">
        <v>80</v>
      </c>
      <c r="B27">
        <v>11469.9</v>
      </c>
      <c r="C27">
        <v>3748.8</v>
      </c>
      <c r="D27">
        <v>17722.099999999999</v>
      </c>
      <c r="E27">
        <v>5557.9</v>
      </c>
      <c r="F27">
        <v>0</v>
      </c>
      <c r="G27">
        <v>0</v>
      </c>
    </row>
    <row r="28" spans="1:7" ht="15" x14ac:dyDescent="0.25">
      <c r="A28" s="285" t="s">
        <v>66</v>
      </c>
    </row>
    <row r="29" spans="1:7" ht="15" x14ac:dyDescent="0.25">
      <c r="A29" s="285" t="s">
        <v>81</v>
      </c>
      <c r="B29">
        <v>1931.7</v>
      </c>
      <c r="C29">
        <v>1167.4000000000001</v>
      </c>
      <c r="D29">
        <v>2135.4</v>
      </c>
      <c r="E29">
        <v>2874.7</v>
      </c>
      <c r="F29">
        <v>0</v>
      </c>
      <c r="G29">
        <v>0</v>
      </c>
    </row>
    <row r="30" spans="1:7" ht="15" x14ac:dyDescent="0.25">
      <c r="A30" s="285" t="s">
        <v>83</v>
      </c>
      <c r="B30">
        <v>119.3</v>
      </c>
      <c r="C30">
        <v>215</v>
      </c>
      <c r="D30">
        <v>209.8</v>
      </c>
      <c r="E30">
        <v>357.8</v>
      </c>
      <c r="F30">
        <v>0</v>
      </c>
      <c r="G30">
        <v>0</v>
      </c>
    </row>
    <row r="31" spans="1:7" ht="15" x14ac:dyDescent="0.25">
      <c r="A31" s="285" t="s">
        <v>85</v>
      </c>
      <c r="B31">
        <v>0.3</v>
      </c>
      <c r="C31">
        <v>1</v>
      </c>
      <c r="D31">
        <v>2.7</v>
      </c>
      <c r="E31">
        <v>3.7</v>
      </c>
      <c r="F31">
        <v>0</v>
      </c>
      <c r="G31">
        <v>0</v>
      </c>
    </row>
    <row r="32" spans="1:7" ht="15" x14ac:dyDescent="0.25">
      <c r="A32" s="285" t="s">
        <v>86</v>
      </c>
      <c r="B32">
        <v>0</v>
      </c>
      <c r="C32">
        <v>0</v>
      </c>
      <c r="D32">
        <v>0.5</v>
      </c>
      <c r="E32">
        <v>1</v>
      </c>
      <c r="F32">
        <v>0</v>
      </c>
      <c r="G32">
        <v>0</v>
      </c>
    </row>
    <row r="33" spans="1:7" ht="15" x14ac:dyDescent="0.25">
      <c r="A33" s="285" t="s">
        <v>87</v>
      </c>
      <c r="B33">
        <v>0.4</v>
      </c>
      <c r="C33">
        <v>1.3</v>
      </c>
      <c r="D33">
        <v>1.2</v>
      </c>
      <c r="E33">
        <v>0.2</v>
      </c>
      <c r="F33">
        <v>0</v>
      </c>
      <c r="G33">
        <v>0</v>
      </c>
    </row>
    <row r="34" spans="1:7" ht="15" x14ac:dyDescent="0.25">
      <c r="A34" s="285" t="s">
        <v>88</v>
      </c>
      <c r="B34">
        <v>444.7</v>
      </c>
      <c r="C34">
        <v>253.9</v>
      </c>
      <c r="D34">
        <v>506.7</v>
      </c>
      <c r="E34">
        <v>479.8</v>
      </c>
      <c r="F34">
        <v>0</v>
      </c>
      <c r="G34">
        <v>0</v>
      </c>
    </row>
    <row r="35" spans="1:7" ht="15" x14ac:dyDescent="0.25">
      <c r="A35" s="285" t="s">
        <v>90</v>
      </c>
      <c r="B35">
        <v>45</v>
      </c>
      <c r="C35">
        <v>0</v>
      </c>
      <c r="D35">
        <v>17.5</v>
      </c>
      <c r="E35">
        <v>63.4</v>
      </c>
      <c r="F35">
        <v>0</v>
      </c>
      <c r="G35">
        <v>0</v>
      </c>
    </row>
    <row r="36" spans="1:7" ht="15" x14ac:dyDescent="0.25">
      <c r="A36" s="285" t="s">
        <v>178</v>
      </c>
      <c r="B36">
        <v>0</v>
      </c>
      <c r="C36">
        <v>0</v>
      </c>
      <c r="D36">
        <v>0</v>
      </c>
      <c r="E36">
        <v>1</v>
      </c>
      <c r="F36">
        <v>0</v>
      </c>
      <c r="G36">
        <v>0</v>
      </c>
    </row>
    <row r="37" spans="1:7" ht="15" x14ac:dyDescent="0.25">
      <c r="A37" s="285" t="s">
        <v>91</v>
      </c>
      <c r="B37">
        <v>122.6</v>
      </c>
      <c r="C37">
        <v>64.7</v>
      </c>
      <c r="D37">
        <v>182.3</v>
      </c>
      <c r="E37">
        <v>243.1</v>
      </c>
      <c r="F37">
        <v>0</v>
      </c>
      <c r="G37">
        <v>0</v>
      </c>
    </row>
    <row r="38" spans="1:7" ht="15" x14ac:dyDescent="0.25">
      <c r="A38" s="285" t="s">
        <v>92</v>
      </c>
      <c r="B38">
        <v>0</v>
      </c>
      <c r="C38">
        <v>0</v>
      </c>
      <c r="D38">
        <v>19.8</v>
      </c>
      <c r="E38">
        <v>29.7</v>
      </c>
      <c r="F38">
        <v>0</v>
      </c>
      <c r="G38">
        <v>0</v>
      </c>
    </row>
    <row r="39" spans="1:7" ht="15" x14ac:dyDescent="0.25">
      <c r="A39" s="285" t="s">
        <v>93</v>
      </c>
      <c r="B39">
        <v>125.5</v>
      </c>
      <c r="C39">
        <v>74.2</v>
      </c>
      <c r="D39">
        <v>99.8</v>
      </c>
      <c r="E39">
        <v>163.80000000000001</v>
      </c>
      <c r="F39">
        <v>0</v>
      </c>
      <c r="G39">
        <v>0</v>
      </c>
    </row>
    <row r="40" spans="1:7" ht="15" x14ac:dyDescent="0.25">
      <c r="A40" s="285" t="s">
        <v>94</v>
      </c>
      <c r="B40">
        <v>15</v>
      </c>
      <c r="C40">
        <v>38.4</v>
      </c>
      <c r="D40">
        <v>16</v>
      </c>
      <c r="E40">
        <v>35.200000000000003</v>
      </c>
      <c r="F40">
        <v>0</v>
      </c>
      <c r="G40">
        <v>0</v>
      </c>
    </row>
    <row r="41" spans="1:7" ht="15" x14ac:dyDescent="0.25">
      <c r="A41" s="285" t="s">
        <v>95</v>
      </c>
      <c r="B41">
        <v>323</v>
      </c>
      <c r="C41">
        <v>258</v>
      </c>
      <c r="D41">
        <v>274.60000000000002</v>
      </c>
      <c r="E41">
        <v>529</v>
      </c>
      <c r="F41">
        <v>0</v>
      </c>
      <c r="G41">
        <v>0</v>
      </c>
    </row>
    <row r="42" spans="1:7" ht="15" x14ac:dyDescent="0.25">
      <c r="A42" s="285" t="s">
        <v>96</v>
      </c>
      <c r="B42">
        <v>14.3</v>
      </c>
      <c r="C42">
        <v>22.5</v>
      </c>
      <c r="D42">
        <v>14.4</v>
      </c>
      <c r="E42">
        <v>33.200000000000003</v>
      </c>
      <c r="F42">
        <v>0</v>
      </c>
      <c r="G42">
        <v>0</v>
      </c>
    </row>
    <row r="43" spans="1:7" ht="15" x14ac:dyDescent="0.25">
      <c r="A43" s="285" t="s">
        <v>98</v>
      </c>
      <c r="B43">
        <v>125.1</v>
      </c>
      <c r="C43">
        <v>0</v>
      </c>
      <c r="D43">
        <v>53.8</v>
      </c>
      <c r="E43">
        <v>142.69999999999999</v>
      </c>
      <c r="F43">
        <v>0</v>
      </c>
      <c r="G43">
        <v>0</v>
      </c>
    </row>
    <row r="44" spans="1:7" ht="15" x14ac:dyDescent="0.25">
      <c r="A44" s="285" t="s">
        <v>99</v>
      </c>
      <c r="B44">
        <v>73.8</v>
      </c>
      <c r="C44">
        <v>0.3</v>
      </c>
      <c r="D44">
        <v>11.4</v>
      </c>
      <c r="E44" t="s">
        <v>84</v>
      </c>
      <c r="F44">
        <v>0</v>
      </c>
      <c r="G44">
        <v>0</v>
      </c>
    </row>
    <row r="45" spans="1:7" ht="15" x14ac:dyDescent="0.25">
      <c r="A45" s="285" t="s">
        <v>100</v>
      </c>
      <c r="B45">
        <v>283.60000000000002</v>
      </c>
      <c r="C45">
        <v>186.6</v>
      </c>
      <c r="D45">
        <v>409.2</v>
      </c>
      <c r="E45">
        <v>507.3</v>
      </c>
      <c r="F45">
        <v>0</v>
      </c>
      <c r="G45">
        <v>0</v>
      </c>
    </row>
    <row r="46" spans="1:7" ht="15" x14ac:dyDescent="0.25">
      <c r="A46" s="285" t="s">
        <v>101</v>
      </c>
      <c r="B46">
        <v>239.3</v>
      </c>
      <c r="C46">
        <v>51.6</v>
      </c>
      <c r="D46">
        <v>315.8</v>
      </c>
      <c r="E46">
        <v>284</v>
      </c>
      <c r="F46">
        <v>0</v>
      </c>
      <c r="G46">
        <v>0</v>
      </c>
    </row>
    <row r="47" spans="1:7" ht="15" x14ac:dyDescent="0.25">
      <c r="A47" s="285" t="s">
        <v>66</v>
      </c>
    </row>
    <row r="48" spans="1:7" ht="15" x14ac:dyDescent="0.25">
      <c r="A48" s="285" t="s">
        <v>102</v>
      </c>
      <c r="B48">
        <v>1065.5</v>
      </c>
      <c r="C48">
        <v>145</v>
      </c>
      <c r="D48">
        <v>771</v>
      </c>
      <c r="E48">
        <v>1159.0999999999999</v>
      </c>
      <c r="F48">
        <v>0</v>
      </c>
      <c r="G48">
        <v>0</v>
      </c>
    </row>
    <row r="49" spans="1:7" ht="15" x14ac:dyDescent="0.25">
      <c r="A49" s="285" t="s">
        <v>103</v>
      </c>
      <c r="B49">
        <v>35</v>
      </c>
      <c r="C49">
        <v>0</v>
      </c>
      <c r="D49">
        <v>67.5</v>
      </c>
      <c r="E49">
        <v>0</v>
      </c>
      <c r="F49">
        <v>0</v>
      </c>
      <c r="G49">
        <v>0</v>
      </c>
    </row>
    <row r="50" spans="1:7" ht="15" x14ac:dyDescent="0.25">
      <c r="A50" s="285" t="s">
        <v>104</v>
      </c>
      <c r="B50">
        <v>935.1</v>
      </c>
      <c r="C50">
        <v>115</v>
      </c>
      <c r="D50">
        <v>639.5</v>
      </c>
      <c r="E50">
        <v>1001.4</v>
      </c>
      <c r="F50">
        <v>0</v>
      </c>
      <c r="G50">
        <v>0</v>
      </c>
    </row>
    <row r="51" spans="1:7" ht="15" x14ac:dyDescent="0.25">
      <c r="A51" s="285" t="s">
        <v>258</v>
      </c>
      <c r="B51">
        <v>0.4</v>
      </c>
      <c r="C51">
        <v>0</v>
      </c>
      <c r="D51">
        <v>0</v>
      </c>
      <c r="E51">
        <v>0</v>
      </c>
      <c r="F51">
        <v>0</v>
      </c>
      <c r="G51">
        <v>0</v>
      </c>
    </row>
    <row r="52" spans="1:7" ht="15" x14ac:dyDescent="0.25">
      <c r="A52" s="285" t="s">
        <v>107</v>
      </c>
      <c r="B52">
        <v>95</v>
      </c>
      <c r="C52">
        <v>30</v>
      </c>
      <c r="D52">
        <v>64</v>
      </c>
      <c r="E52">
        <v>157.69999999999999</v>
      </c>
      <c r="F52">
        <v>0</v>
      </c>
      <c r="G52">
        <v>0</v>
      </c>
    </row>
    <row r="53" spans="1:7" ht="15" x14ac:dyDescent="0.25">
      <c r="A53" s="285" t="s">
        <v>66</v>
      </c>
    </row>
    <row r="54" spans="1:7" ht="15" x14ac:dyDescent="0.25">
      <c r="A54" s="285" t="s">
        <v>108</v>
      </c>
      <c r="B54">
        <v>2032.2</v>
      </c>
      <c r="C54">
        <v>1700.3</v>
      </c>
      <c r="D54">
        <v>1563.5</v>
      </c>
      <c r="E54">
        <v>1547.6</v>
      </c>
      <c r="F54">
        <v>0</v>
      </c>
      <c r="G54">
        <v>0</v>
      </c>
    </row>
    <row r="55" spans="1:7" ht="15" x14ac:dyDescent="0.25">
      <c r="A55" s="285" t="s">
        <v>109</v>
      </c>
      <c r="B55">
        <v>4</v>
      </c>
      <c r="C55">
        <v>0</v>
      </c>
      <c r="D55">
        <v>3.6</v>
      </c>
      <c r="E55">
        <v>6.1</v>
      </c>
      <c r="F55">
        <v>0</v>
      </c>
      <c r="G55">
        <v>0</v>
      </c>
    </row>
    <row r="56" spans="1:7" ht="15" x14ac:dyDescent="0.25">
      <c r="A56" s="285" t="s">
        <v>110</v>
      </c>
      <c r="B56">
        <v>0</v>
      </c>
      <c r="C56">
        <v>0</v>
      </c>
      <c r="D56">
        <v>30.5</v>
      </c>
      <c r="E56">
        <v>0</v>
      </c>
      <c r="F56">
        <v>0</v>
      </c>
      <c r="G56">
        <v>0</v>
      </c>
    </row>
    <row r="57" spans="1:7" ht="15" x14ac:dyDescent="0.25">
      <c r="A57" s="285" t="s">
        <v>111</v>
      </c>
      <c r="B57">
        <v>43.3</v>
      </c>
      <c r="C57">
        <v>78.5</v>
      </c>
      <c r="D57">
        <v>60.7</v>
      </c>
      <c r="E57">
        <v>58.9</v>
      </c>
      <c r="F57">
        <v>0</v>
      </c>
      <c r="G57">
        <v>0</v>
      </c>
    </row>
    <row r="58" spans="1:7" ht="15" x14ac:dyDescent="0.25">
      <c r="A58" s="285" t="s">
        <v>112</v>
      </c>
      <c r="B58">
        <v>83.8</v>
      </c>
      <c r="C58">
        <v>6.9</v>
      </c>
      <c r="D58">
        <v>59.5</v>
      </c>
      <c r="E58">
        <v>25.9</v>
      </c>
      <c r="F58">
        <v>0</v>
      </c>
      <c r="G58">
        <v>0</v>
      </c>
    </row>
    <row r="59" spans="1:7" ht="15" x14ac:dyDescent="0.25">
      <c r="A59" s="285" t="s">
        <v>113</v>
      </c>
      <c r="B59">
        <v>88.9</v>
      </c>
      <c r="C59">
        <v>39.9</v>
      </c>
      <c r="D59">
        <v>126</v>
      </c>
      <c r="E59">
        <v>167.6</v>
      </c>
      <c r="F59">
        <v>0</v>
      </c>
      <c r="G59">
        <v>0</v>
      </c>
    </row>
    <row r="60" spans="1:7" ht="15" x14ac:dyDescent="0.25">
      <c r="A60" s="285" t="s">
        <v>114</v>
      </c>
      <c r="B60">
        <v>12</v>
      </c>
      <c r="C60">
        <v>0</v>
      </c>
      <c r="D60">
        <v>7.2</v>
      </c>
      <c r="E60">
        <v>0</v>
      </c>
      <c r="F60">
        <v>0</v>
      </c>
      <c r="G60">
        <v>0</v>
      </c>
    </row>
    <row r="61" spans="1:7" ht="15" x14ac:dyDescent="0.25">
      <c r="A61" s="285" t="s">
        <v>115</v>
      </c>
      <c r="B61">
        <v>4</v>
      </c>
      <c r="C61">
        <v>7.5</v>
      </c>
      <c r="D61">
        <v>2.5</v>
      </c>
      <c r="E61">
        <v>7.2</v>
      </c>
      <c r="F61">
        <v>0</v>
      </c>
      <c r="G61">
        <v>0</v>
      </c>
    </row>
    <row r="62" spans="1:7" ht="15" x14ac:dyDescent="0.25">
      <c r="A62" s="285" t="s">
        <v>116</v>
      </c>
      <c r="B62">
        <v>3.2</v>
      </c>
      <c r="C62">
        <v>3.9</v>
      </c>
      <c r="D62">
        <v>2.5</v>
      </c>
      <c r="E62">
        <v>2</v>
      </c>
      <c r="F62">
        <v>0</v>
      </c>
      <c r="G62">
        <v>0</v>
      </c>
    </row>
    <row r="63" spans="1:7" ht="15" x14ac:dyDescent="0.25">
      <c r="A63" s="285" t="s">
        <v>117</v>
      </c>
      <c r="B63">
        <v>1760.4</v>
      </c>
      <c r="C63">
        <v>1531.1</v>
      </c>
      <c r="D63">
        <v>1174.4000000000001</v>
      </c>
      <c r="E63">
        <v>1195.3</v>
      </c>
      <c r="F63">
        <v>0</v>
      </c>
      <c r="G63">
        <v>0</v>
      </c>
    </row>
    <row r="64" spans="1:7" ht="15" x14ac:dyDescent="0.25">
      <c r="A64" s="285" t="s">
        <v>331</v>
      </c>
      <c r="B64">
        <v>0.5</v>
      </c>
      <c r="C64">
        <v>5</v>
      </c>
      <c r="D64">
        <v>0</v>
      </c>
      <c r="E64">
        <v>1.4</v>
      </c>
      <c r="F64">
        <v>0</v>
      </c>
      <c r="G64">
        <v>0</v>
      </c>
    </row>
    <row r="65" spans="1:7" ht="15" x14ac:dyDescent="0.25">
      <c r="A65" s="285" t="s">
        <v>118</v>
      </c>
      <c r="B65">
        <v>11.2</v>
      </c>
      <c r="C65">
        <v>17.5</v>
      </c>
      <c r="D65">
        <v>4.5</v>
      </c>
      <c r="E65">
        <v>12.2</v>
      </c>
      <c r="F65">
        <v>0</v>
      </c>
      <c r="G65">
        <v>0</v>
      </c>
    </row>
    <row r="66" spans="1:7" ht="15" x14ac:dyDescent="0.25">
      <c r="A66" s="285" t="s">
        <v>119</v>
      </c>
      <c r="B66">
        <v>21</v>
      </c>
      <c r="C66">
        <v>10</v>
      </c>
      <c r="D66">
        <v>87.1</v>
      </c>
      <c r="E66">
        <v>71</v>
      </c>
      <c r="F66">
        <v>0</v>
      </c>
      <c r="G66">
        <v>0</v>
      </c>
    </row>
    <row r="67" spans="1:7" ht="15" x14ac:dyDescent="0.25">
      <c r="A67" s="285" t="s">
        <v>120</v>
      </c>
      <c r="B67">
        <v>0</v>
      </c>
      <c r="C67" t="s">
        <v>84</v>
      </c>
      <c r="D67">
        <v>0</v>
      </c>
      <c r="E67">
        <v>0</v>
      </c>
      <c r="F67">
        <v>0</v>
      </c>
      <c r="G67">
        <v>0</v>
      </c>
    </row>
    <row r="68" spans="1:7" ht="15" x14ac:dyDescent="0.25">
      <c r="A68" s="285" t="s">
        <v>121</v>
      </c>
      <c r="B68">
        <v>0</v>
      </c>
      <c r="C68">
        <v>0</v>
      </c>
      <c r="D68">
        <v>5</v>
      </c>
      <c r="E68">
        <v>0</v>
      </c>
      <c r="F68">
        <v>0</v>
      </c>
      <c r="G68">
        <v>0</v>
      </c>
    </row>
    <row r="69" spans="1:7" ht="15" x14ac:dyDescent="0.25">
      <c r="A69" s="285" t="s">
        <v>62</v>
      </c>
      <c r="B69" t="s">
        <v>63</v>
      </c>
      <c r="C69" t="s">
        <v>64</v>
      </c>
      <c r="D69" t="s">
        <v>63</v>
      </c>
      <c r="E69" t="s">
        <v>63</v>
      </c>
      <c r="F69" t="s">
        <v>63</v>
      </c>
      <c r="G69" t="s">
        <v>65</v>
      </c>
    </row>
    <row r="70" spans="1:7" ht="15" x14ac:dyDescent="0.25">
      <c r="A70" s="285" t="s">
        <v>122</v>
      </c>
      <c r="B70">
        <v>17927.599999999999</v>
      </c>
      <c r="C70">
        <v>7716.5</v>
      </c>
      <c r="D70">
        <v>24633.9</v>
      </c>
      <c r="E70">
        <v>14489.8</v>
      </c>
      <c r="F70">
        <v>9</v>
      </c>
      <c r="G70">
        <v>0</v>
      </c>
    </row>
    <row r="71" spans="1:7" ht="15" x14ac:dyDescent="0.25">
      <c r="A71" s="285" t="s">
        <v>123</v>
      </c>
      <c r="B71">
        <v>9369.2000000000007</v>
      </c>
      <c r="C71">
        <v>3054.2</v>
      </c>
      <c r="D71">
        <v>0</v>
      </c>
      <c r="E71" t="s">
        <v>84</v>
      </c>
      <c r="F71">
        <v>60</v>
      </c>
      <c r="G71">
        <v>0</v>
      </c>
    </row>
    <row r="72" spans="1:7" ht="15" x14ac:dyDescent="0.25">
      <c r="A72" s="285" t="s">
        <v>62</v>
      </c>
      <c r="B72" t="s">
        <v>63</v>
      </c>
      <c r="C72" t="s">
        <v>64</v>
      </c>
      <c r="D72" t="s">
        <v>63</v>
      </c>
      <c r="E72" t="s">
        <v>63</v>
      </c>
      <c r="F72" t="s">
        <v>63</v>
      </c>
      <c r="G72" t="s">
        <v>65</v>
      </c>
    </row>
    <row r="73" spans="1:7" ht="15" x14ac:dyDescent="0.25">
      <c r="A73" s="285" t="s">
        <v>124</v>
      </c>
      <c r="B73">
        <v>27296.799999999999</v>
      </c>
      <c r="C73">
        <v>10770.7</v>
      </c>
      <c r="D73">
        <v>24633.9</v>
      </c>
      <c r="E73">
        <v>14489.8</v>
      </c>
      <c r="F73">
        <v>69</v>
      </c>
      <c r="G73">
        <v>0</v>
      </c>
    </row>
    <row r="74" spans="1:7" ht="15" x14ac:dyDescent="0.25">
      <c r="A74" s="285" t="s">
        <v>125</v>
      </c>
      <c r="B74" t="s">
        <v>42</v>
      </c>
      <c r="C74" t="s">
        <v>42</v>
      </c>
      <c r="D74">
        <v>54.9</v>
      </c>
      <c r="E74">
        <v>2.1</v>
      </c>
      <c r="F74" t="s">
        <v>42</v>
      </c>
      <c r="G74" t="s">
        <v>42</v>
      </c>
    </row>
    <row r="75" spans="1:7" ht="15" x14ac:dyDescent="0.25">
      <c r="A75" s="285" t="s">
        <v>126</v>
      </c>
      <c r="B75">
        <v>63</v>
      </c>
      <c r="C75">
        <v>0</v>
      </c>
      <c r="D75" t="s">
        <v>42</v>
      </c>
      <c r="E75" t="s">
        <v>42</v>
      </c>
      <c r="F75">
        <v>0</v>
      </c>
      <c r="G75">
        <v>0</v>
      </c>
    </row>
    <row r="76" spans="1:7" ht="15" x14ac:dyDescent="0.25">
      <c r="A76" s="285" t="s">
        <v>62</v>
      </c>
      <c r="B76" t="s">
        <v>63</v>
      </c>
      <c r="C76" t="s">
        <v>64</v>
      </c>
      <c r="D76" t="s">
        <v>63</v>
      </c>
      <c r="E76" t="s">
        <v>63</v>
      </c>
      <c r="F76" t="s">
        <v>63</v>
      </c>
      <c r="G76" t="s">
        <v>65</v>
      </c>
    </row>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DAB6-F1E7-4EF0-BC57-3718D71E3179}">
  <dimension ref="A1:H76"/>
  <sheetViews>
    <sheetView topLeftCell="A7" workbookViewId="0">
      <selection activeCell="A9" sqref="A9:A76"/>
    </sheetView>
  </sheetViews>
  <sheetFormatPr defaultRowHeight="13.2" x14ac:dyDescent="0.25"/>
  <cols>
    <col min="1" max="1" width="18.5546875" customWidth="1"/>
    <col min="2" max="2" width="12.6640625" customWidth="1"/>
    <col min="3" max="3" width="10.33203125" customWidth="1"/>
    <col min="4" max="4" width="9.6640625" customWidth="1"/>
    <col min="5" max="5" width="10.109375" customWidth="1"/>
    <col min="6" max="6" width="12.88671875" customWidth="1"/>
    <col min="7" max="7" width="10.6640625" customWidth="1"/>
  </cols>
  <sheetData>
    <row r="1" spans="1:8" ht="15" x14ac:dyDescent="0.25">
      <c r="A1" s="285" t="s">
        <v>47</v>
      </c>
    </row>
    <row r="2" spans="1:8" ht="15" x14ac:dyDescent="0.25">
      <c r="A2" s="285" t="s">
        <v>48</v>
      </c>
    </row>
    <row r="3" spans="1:8" ht="15" x14ac:dyDescent="0.25">
      <c r="A3" s="285" t="s">
        <v>423</v>
      </c>
    </row>
    <row r="4" spans="1:8" ht="15" x14ac:dyDescent="0.25">
      <c r="A4" s="285" t="s">
        <v>50</v>
      </c>
    </row>
    <row r="5" spans="1:8" ht="15" x14ac:dyDescent="0.25">
      <c r="A5" s="285" t="s">
        <v>51</v>
      </c>
    </row>
    <row r="6" spans="1:8" ht="15" x14ac:dyDescent="0.25">
      <c r="A6" s="285" t="s">
        <v>52</v>
      </c>
    </row>
    <row r="7" spans="1:8" ht="15" x14ac:dyDescent="0.25">
      <c r="C7" s="285" t="s">
        <v>53</v>
      </c>
      <c r="E7" t="s">
        <v>54</v>
      </c>
      <c r="H7" t="s">
        <v>55</v>
      </c>
    </row>
    <row r="8" spans="1:8" ht="15" x14ac:dyDescent="0.25">
      <c r="A8" s="285" t="s">
        <v>52</v>
      </c>
    </row>
    <row r="9" spans="1:8" ht="15" x14ac:dyDescent="0.25">
      <c r="A9" s="285" t="s">
        <v>56</v>
      </c>
      <c r="B9" t="s">
        <v>57</v>
      </c>
      <c r="C9" t="s">
        <v>58</v>
      </c>
      <c r="D9" t="s">
        <v>57</v>
      </c>
      <c r="E9" t="s">
        <v>59</v>
      </c>
      <c r="F9" t="s">
        <v>60</v>
      </c>
      <c r="G9" t="s">
        <v>61</v>
      </c>
    </row>
    <row r="10" spans="1:8" ht="15" x14ac:dyDescent="0.25">
      <c r="A10" s="285" t="s">
        <v>62</v>
      </c>
      <c r="B10" t="s">
        <v>63</v>
      </c>
      <c r="C10" t="s">
        <v>64</v>
      </c>
      <c r="D10" t="s">
        <v>63</v>
      </c>
      <c r="E10" t="s">
        <v>63</v>
      </c>
      <c r="F10" t="s">
        <v>63</v>
      </c>
      <c r="G10" t="s">
        <v>65</v>
      </c>
    </row>
    <row r="11" spans="1:8" ht="15" x14ac:dyDescent="0.25">
      <c r="A11" s="285" t="s">
        <v>66</v>
      </c>
    </row>
    <row r="12" spans="1:8" ht="15" x14ac:dyDescent="0.25">
      <c r="A12" s="285" t="s">
        <v>67</v>
      </c>
      <c r="B12">
        <v>225</v>
      </c>
      <c r="C12">
        <v>52</v>
      </c>
      <c r="D12">
        <v>1507.4</v>
      </c>
      <c r="E12">
        <v>1970</v>
      </c>
      <c r="F12">
        <v>0</v>
      </c>
      <c r="G12">
        <v>0</v>
      </c>
    </row>
    <row r="13" spans="1:8" ht="15" x14ac:dyDescent="0.25">
      <c r="A13" s="285" t="s">
        <v>254</v>
      </c>
      <c r="B13">
        <v>0</v>
      </c>
      <c r="C13">
        <v>0</v>
      </c>
      <c r="D13">
        <v>63.4</v>
      </c>
      <c r="E13">
        <v>19.399999999999999</v>
      </c>
      <c r="F13">
        <v>0</v>
      </c>
      <c r="G13">
        <v>0</v>
      </c>
    </row>
    <row r="14" spans="1:8" ht="15" x14ac:dyDescent="0.25">
      <c r="A14" s="285" t="s">
        <v>68</v>
      </c>
      <c r="B14">
        <v>0</v>
      </c>
      <c r="C14">
        <v>0</v>
      </c>
      <c r="D14">
        <v>295.8</v>
      </c>
      <c r="E14">
        <v>447.2</v>
      </c>
      <c r="F14">
        <v>0</v>
      </c>
      <c r="G14">
        <v>0</v>
      </c>
    </row>
    <row r="15" spans="1:8" ht="15" x14ac:dyDescent="0.25">
      <c r="A15" s="285" t="s">
        <v>69</v>
      </c>
      <c r="B15">
        <v>45</v>
      </c>
      <c r="C15">
        <v>0</v>
      </c>
      <c r="D15">
        <v>17.5</v>
      </c>
      <c r="E15">
        <v>0</v>
      </c>
      <c r="F15">
        <v>0</v>
      </c>
      <c r="G15">
        <v>0</v>
      </c>
    </row>
    <row r="16" spans="1:8" ht="15" x14ac:dyDescent="0.25">
      <c r="A16" s="285" t="s">
        <v>255</v>
      </c>
      <c r="B16">
        <v>12.5</v>
      </c>
      <c r="C16">
        <v>0</v>
      </c>
      <c r="D16">
        <v>0</v>
      </c>
      <c r="E16">
        <v>0</v>
      </c>
      <c r="F16">
        <v>0</v>
      </c>
      <c r="G16">
        <v>0</v>
      </c>
    </row>
    <row r="17" spans="1:7" ht="15" x14ac:dyDescent="0.25">
      <c r="A17" s="285" t="s">
        <v>70</v>
      </c>
      <c r="B17">
        <v>60</v>
      </c>
      <c r="C17">
        <v>0</v>
      </c>
      <c r="D17">
        <v>100.5</v>
      </c>
      <c r="E17">
        <v>84.4</v>
      </c>
      <c r="F17">
        <v>0</v>
      </c>
      <c r="G17">
        <v>0</v>
      </c>
    </row>
    <row r="18" spans="1:7" ht="15" x14ac:dyDescent="0.25">
      <c r="A18" s="285" t="s">
        <v>71</v>
      </c>
      <c r="B18">
        <v>41.5</v>
      </c>
      <c r="C18">
        <v>0</v>
      </c>
      <c r="D18">
        <v>375</v>
      </c>
      <c r="E18">
        <v>368</v>
      </c>
      <c r="F18">
        <v>0</v>
      </c>
      <c r="G18">
        <v>0</v>
      </c>
    </row>
    <row r="19" spans="1:7" ht="15" x14ac:dyDescent="0.25">
      <c r="A19" s="285" t="s">
        <v>72</v>
      </c>
      <c r="B19">
        <v>46</v>
      </c>
      <c r="C19">
        <v>52</v>
      </c>
      <c r="D19">
        <v>193.1</v>
      </c>
      <c r="E19">
        <v>244.1</v>
      </c>
      <c r="F19">
        <v>0</v>
      </c>
      <c r="G19">
        <v>0</v>
      </c>
    </row>
    <row r="20" spans="1:7" ht="15" x14ac:dyDescent="0.25">
      <c r="A20" s="285" t="s">
        <v>73</v>
      </c>
      <c r="B20">
        <v>20</v>
      </c>
      <c r="C20">
        <v>0</v>
      </c>
      <c r="D20">
        <v>358.2</v>
      </c>
      <c r="E20">
        <v>700.1</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493.1</v>
      </c>
      <c r="C23">
        <v>419.8</v>
      </c>
      <c r="D23">
        <v>392.9</v>
      </c>
      <c r="E23">
        <v>501</v>
      </c>
      <c r="F23">
        <v>9</v>
      </c>
      <c r="G23">
        <v>0</v>
      </c>
    </row>
    <row r="24" spans="1:7" ht="15" x14ac:dyDescent="0.25">
      <c r="A24" s="285" t="s">
        <v>66</v>
      </c>
    </row>
    <row r="25" spans="1:7" ht="15" x14ac:dyDescent="0.25">
      <c r="A25" s="285" t="s">
        <v>79</v>
      </c>
      <c r="B25">
        <v>744</v>
      </c>
      <c r="C25">
        <v>428.5</v>
      </c>
      <c r="D25">
        <v>356.6</v>
      </c>
      <c r="E25">
        <v>637.29999999999995</v>
      </c>
      <c r="F25">
        <v>0</v>
      </c>
      <c r="G25">
        <v>0</v>
      </c>
    </row>
    <row r="26" spans="1:7" ht="15" x14ac:dyDescent="0.25">
      <c r="A26" s="285" t="s">
        <v>66</v>
      </c>
    </row>
    <row r="27" spans="1:7" ht="15" x14ac:dyDescent="0.25">
      <c r="A27" s="285" t="s">
        <v>80</v>
      </c>
      <c r="B27">
        <v>12559.2</v>
      </c>
      <c r="C27">
        <v>4448.8</v>
      </c>
      <c r="D27">
        <v>16054</v>
      </c>
      <c r="E27">
        <v>4026.7</v>
      </c>
      <c r="F27">
        <v>0</v>
      </c>
      <c r="G27">
        <v>0</v>
      </c>
    </row>
    <row r="28" spans="1:7" ht="15" x14ac:dyDescent="0.25">
      <c r="A28" s="285" t="s">
        <v>66</v>
      </c>
    </row>
    <row r="29" spans="1:7" ht="15" x14ac:dyDescent="0.25">
      <c r="A29" s="285" t="s">
        <v>81</v>
      </c>
      <c r="B29">
        <v>1758.5</v>
      </c>
      <c r="C29">
        <v>1127.9000000000001</v>
      </c>
      <c r="D29">
        <v>1988.9</v>
      </c>
      <c r="E29">
        <v>2572.6999999999998</v>
      </c>
      <c r="F29">
        <v>0</v>
      </c>
      <c r="G29">
        <v>0</v>
      </c>
    </row>
    <row r="30" spans="1:7" ht="15" x14ac:dyDescent="0.25">
      <c r="A30" s="285" t="s">
        <v>83</v>
      </c>
      <c r="B30">
        <v>66.099999999999994</v>
      </c>
      <c r="C30">
        <v>217</v>
      </c>
      <c r="D30">
        <v>208</v>
      </c>
      <c r="E30">
        <v>296</v>
      </c>
      <c r="F30">
        <v>0</v>
      </c>
      <c r="G30">
        <v>0</v>
      </c>
    </row>
    <row r="31" spans="1:7" ht="15" x14ac:dyDescent="0.25">
      <c r="A31" s="285" t="s">
        <v>85</v>
      </c>
      <c r="B31">
        <v>0.5</v>
      </c>
      <c r="C31">
        <v>1</v>
      </c>
      <c r="D31">
        <v>2.7</v>
      </c>
      <c r="E31">
        <v>3.7</v>
      </c>
      <c r="F31">
        <v>0</v>
      </c>
      <c r="G31">
        <v>0</v>
      </c>
    </row>
    <row r="32" spans="1:7" ht="15" x14ac:dyDescent="0.25">
      <c r="A32" s="285" t="s">
        <v>86</v>
      </c>
      <c r="B32">
        <v>0</v>
      </c>
      <c r="C32">
        <v>0</v>
      </c>
      <c r="D32">
        <v>0.5</v>
      </c>
      <c r="E32">
        <v>0.5</v>
      </c>
      <c r="F32">
        <v>0</v>
      </c>
      <c r="G32">
        <v>0</v>
      </c>
    </row>
    <row r="33" spans="1:7" ht="15" x14ac:dyDescent="0.25">
      <c r="A33" s="285" t="s">
        <v>87</v>
      </c>
      <c r="B33">
        <v>0.4</v>
      </c>
      <c r="C33">
        <v>1.3</v>
      </c>
      <c r="D33">
        <v>1.2</v>
      </c>
      <c r="E33">
        <v>0.2</v>
      </c>
      <c r="F33">
        <v>0</v>
      </c>
      <c r="G33">
        <v>0</v>
      </c>
    </row>
    <row r="34" spans="1:7" ht="15" x14ac:dyDescent="0.25">
      <c r="A34" s="285" t="s">
        <v>88</v>
      </c>
      <c r="B34">
        <v>443.5</v>
      </c>
      <c r="C34">
        <v>242.8</v>
      </c>
      <c r="D34">
        <v>407.2</v>
      </c>
      <c r="E34">
        <v>378.3</v>
      </c>
      <c r="F34">
        <v>0</v>
      </c>
      <c r="G34">
        <v>0</v>
      </c>
    </row>
    <row r="35" spans="1:7" ht="15" x14ac:dyDescent="0.25">
      <c r="A35" s="285" t="s">
        <v>90</v>
      </c>
      <c r="B35">
        <v>45</v>
      </c>
      <c r="C35">
        <v>0</v>
      </c>
      <c r="D35">
        <v>17.5</v>
      </c>
      <c r="E35">
        <v>33</v>
      </c>
      <c r="F35">
        <v>0</v>
      </c>
      <c r="G35">
        <v>0</v>
      </c>
    </row>
    <row r="36" spans="1:7" ht="15" x14ac:dyDescent="0.25">
      <c r="A36" s="285" t="s">
        <v>178</v>
      </c>
      <c r="B36">
        <v>0</v>
      </c>
      <c r="C36">
        <v>0</v>
      </c>
      <c r="D36">
        <v>0</v>
      </c>
      <c r="E36">
        <v>1</v>
      </c>
      <c r="F36">
        <v>0</v>
      </c>
      <c r="G36">
        <v>0</v>
      </c>
    </row>
    <row r="37" spans="1:7" ht="15" x14ac:dyDescent="0.25">
      <c r="A37" s="285" t="s">
        <v>91</v>
      </c>
      <c r="B37">
        <v>122.6</v>
      </c>
      <c r="C37">
        <v>62.5</v>
      </c>
      <c r="D37">
        <v>182.3</v>
      </c>
      <c r="E37">
        <v>243.1</v>
      </c>
      <c r="F37">
        <v>0</v>
      </c>
      <c r="G37">
        <v>0</v>
      </c>
    </row>
    <row r="38" spans="1:7" ht="15" x14ac:dyDescent="0.25">
      <c r="A38" s="285" t="s">
        <v>92</v>
      </c>
      <c r="B38">
        <v>0</v>
      </c>
      <c r="C38">
        <v>0</v>
      </c>
      <c r="D38">
        <v>19.8</v>
      </c>
      <c r="E38">
        <v>29.7</v>
      </c>
      <c r="F38">
        <v>0</v>
      </c>
      <c r="G38">
        <v>0</v>
      </c>
    </row>
    <row r="39" spans="1:7" ht="15" x14ac:dyDescent="0.25">
      <c r="A39" s="285" t="s">
        <v>93</v>
      </c>
      <c r="B39">
        <v>127.2</v>
      </c>
      <c r="C39">
        <v>83.3</v>
      </c>
      <c r="D39">
        <v>89.7</v>
      </c>
      <c r="E39">
        <v>152.4</v>
      </c>
      <c r="F39">
        <v>0</v>
      </c>
      <c r="G39">
        <v>0</v>
      </c>
    </row>
    <row r="40" spans="1:7" ht="15" x14ac:dyDescent="0.25">
      <c r="A40" s="285" t="s">
        <v>94</v>
      </c>
      <c r="B40">
        <v>13.9</v>
      </c>
      <c r="C40">
        <v>42</v>
      </c>
      <c r="D40">
        <v>15</v>
      </c>
      <c r="E40">
        <v>30.5</v>
      </c>
      <c r="F40">
        <v>0</v>
      </c>
      <c r="G40">
        <v>0</v>
      </c>
    </row>
    <row r="41" spans="1:7" ht="15" x14ac:dyDescent="0.25">
      <c r="A41" s="285" t="s">
        <v>95</v>
      </c>
      <c r="B41">
        <v>323</v>
      </c>
      <c r="C41">
        <v>258</v>
      </c>
      <c r="D41">
        <v>274.60000000000002</v>
      </c>
      <c r="E41">
        <v>459.8</v>
      </c>
      <c r="F41">
        <v>0</v>
      </c>
      <c r="G41">
        <v>0</v>
      </c>
    </row>
    <row r="42" spans="1:7" ht="15" x14ac:dyDescent="0.25">
      <c r="A42" s="285" t="s">
        <v>96</v>
      </c>
      <c r="B42">
        <v>13.9</v>
      </c>
      <c r="C42">
        <v>13.2</v>
      </c>
      <c r="D42">
        <v>14.1</v>
      </c>
      <c r="E42">
        <v>32.299999999999997</v>
      </c>
      <c r="F42">
        <v>0</v>
      </c>
      <c r="G42">
        <v>0</v>
      </c>
    </row>
    <row r="43" spans="1:7" ht="15" x14ac:dyDescent="0.25">
      <c r="A43" s="285" t="s">
        <v>98</v>
      </c>
      <c r="B43">
        <v>59.1</v>
      </c>
      <c r="C43">
        <v>0</v>
      </c>
      <c r="D43">
        <v>53.8</v>
      </c>
      <c r="E43">
        <v>142.69999999999999</v>
      </c>
      <c r="F43">
        <v>0</v>
      </c>
      <c r="G43">
        <v>0</v>
      </c>
    </row>
    <row r="44" spans="1:7" ht="15" x14ac:dyDescent="0.25">
      <c r="A44" s="285" t="s">
        <v>99</v>
      </c>
      <c r="B44">
        <v>73.900000000000006</v>
      </c>
      <c r="C44">
        <v>0.3</v>
      </c>
      <c r="D44">
        <v>11.3</v>
      </c>
      <c r="E44">
        <v>0</v>
      </c>
      <c r="F44">
        <v>0</v>
      </c>
      <c r="G44">
        <v>0</v>
      </c>
    </row>
    <row r="45" spans="1:7" ht="15" x14ac:dyDescent="0.25">
      <c r="A45" s="285" t="s">
        <v>100</v>
      </c>
      <c r="B45">
        <v>230.6</v>
      </c>
      <c r="C45">
        <v>151.9</v>
      </c>
      <c r="D45">
        <v>386.7</v>
      </c>
      <c r="E45">
        <v>490.7</v>
      </c>
      <c r="F45">
        <v>0</v>
      </c>
      <c r="G45">
        <v>0</v>
      </c>
    </row>
    <row r="46" spans="1:7" ht="15" x14ac:dyDescent="0.25">
      <c r="A46" s="285" t="s">
        <v>101</v>
      </c>
      <c r="B46">
        <v>239</v>
      </c>
      <c r="C46">
        <v>54.8</v>
      </c>
      <c r="D46">
        <v>304.60000000000002</v>
      </c>
      <c r="E46">
        <v>278.89999999999998</v>
      </c>
      <c r="F46">
        <v>0</v>
      </c>
      <c r="G46">
        <v>0</v>
      </c>
    </row>
    <row r="47" spans="1:7" ht="15" x14ac:dyDescent="0.25">
      <c r="A47" s="285" t="s">
        <v>66</v>
      </c>
    </row>
    <row r="48" spans="1:7" ht="15" x14ac:dyDescent="0.25">
      <c r="A48" s="285" t="s">
        <v>102</v>
      </c>
      <c r="B48">
        <v>955.5</v>
      </c>
      <c r="C48">
        <v>150.9</v>
      </c>
      <c r="D48">
        <v>683.3</v>
      </c>
      <c r="E48">
        <v>1049.9000000000001</v>
      </c>
      <c r="F48">
        <v>0</v>
      </c>
      <c r="G48">
        <v>0</v>
      </c>
    </row>
    <row r="49" spans="1:7" ht="15" x14ac:dyDescent="0.25">
      <c r="A49" s="285" t="s">
        <v>103</v>
      </c>
      <c r="B49">
        <v>35</v>
      </c>
      <c r="C49">
        <v>0</v>
      </c>
      <c r="D49">
        <v>67.5</v>
      </c>
      <c r="E49">
        <v>0</v>
      </c>
      <c r="F49">
        <v>0</v>
      </c>
      <c r="G49">
        <v>0</v>
      </c>
    </row>
    <row r="50" spans="1:7" ht="15" x14ac:dyDescent="0.25">
      <c r="A50" s="285" t="s">
        <v>104</v>
      </c>
      <c r="B50">
        <v>855.1</v>
      </c>
      <c r="C50">
        <v>120.9</v>
      </c>
      <c r="D50">
        <v>551.79999999999995</v>
      </c>
      <c r="E50">
        <v>921.1</v>
      </c>
      <c r="F50">
        <v>0</v>
      </c>
      <c r="G50">
        <v>0</v>
      </c>
    </row>
    <row r="51" spans="1:7" ht="15" x14ac:dyDescent="0.25">
      <c r="A51" s="285" t="s">
        <v>258</v>
      </c>
      <c r="B51">
        <v>0.4</v>
      </c>
      <c r="C51">
        <v>0</v>
      </c>
      <c r="D51">
        <v>0</v>
      </c>
      <c r="E51">
        <v>0</v>
      </c>
      <c r="F51">
        <v>0</v>
      </c>
      <c r="G51">
        <v>0</v>
      </c>
    </row>
    <row r="52" spans="1:7" ht="15" x14ac:dyDescent="0.25">
      <c r="A52" s="285" t="s">
        <v>107</v>
      </c>
      <c r="B52">
        <v>65</v>
      </c>
      <c r="C52">
        <v>30</v>
      </c>
      <c r="D52">
        <v>64</v>
      </c>
      <c r="E52">
        <v>128.80000000000001</v>
      </c>
      <c r="F52">
        <v>0</v>
      </c>
      <c r="G52">
        <v>0</v>
      </c>
    </row>
    <row r="53" spans="1:7" ht="15" x14ac:dyDescent="0.25">
      <c r="A53" s="285" t="s">
        <v>66</v>
      </c>
    </row>
    <row r="54" spans="1:7" ht="15" x14ac:dyDescent="0.25">
      <c r="A54" s="285" t="s">
        <v>108</v>
      </c>
      <c r="B54">
        <v>2097.5</v>
      </c>
      <c r="C54">
        <v>1622.4</v>
      </c>
      <c r="D54">
        <v>1363.9</v>
      </c>
      <c r="E54">
        <v>1486.5</v>
      </c>
      <c r="F54">
        <v>0</v>
      </c>
      <c r="G54">
        <v>0</v>
      </c>
    </row>
    <row r="55" spans="1:7" ht="15" x14ac:dyDescent="0.25">
      <c r="A55" s="285" t="s">
        <v>109</v>
      </c>
      <c r="B55">
        <v>4</v>
      </c>
      <c r="C55">
        <v>4.5</v>
      </c>
      <c r="D55">
        <v>3.6</v>
      </c>
      <c r="E55">
        <v>2.6</v>
      </c>
      <c r="F55">
        <v>0</v>
      </c>
      <c r="G55">
        <v>0</v>
      </c>
    </row>
    <row r="56" spans="1:7" ht="15" x14ac:dyDescent="0.25">
      <c r="A56" s="285" t="s">
        <v>110</v>
      </c>
      <c r="B56">
        <v>0</v>
      </c>
      <c r="C56">
        <v>0</v>
      </c>
      <c r="D56">
        <v>30.5</v>
      </c>
      <c r="E56">
        <v>0</v>
      </c>
      <c r="F56">
        <v>0</v>
      </c>
      <c r="G56">
        <v>0</v>
      </c>
    </row>
    <row r="57" spans="1:7" ht="15" x14ac:dyDescent="0.25">
      <c r="A57" s="285" t="s">
        <v>111</v>
      </c>
      <c r="B57">
        <v>43.3</v>
      </c>
      <c r="C57">
        <v>14.5</v>
      </c>
      <c r="D57">
        <v>60.7</v>
      </c>
      <c r="E57">
        <v>58.9</v>
      </c>
      <c r="F57">
        <v>0</v>
      </c>
      <c r="G57">
        <v>0</v>
      </c>
    </row>
    <row r="58" spans="1:7" ht="15" x14ac:dyDescent="0.25">
      <c r="A58" s="285" t="s">
        <v>112</v>
      </c>
      <c r="B58">
        <v>82.6</v>
      </c>
      <c r="C58">
        <v>7</v>
      </c>
      <c r="D58">
        <v>57.8</v>
      </c>
      <c r="E58">
        <v>25.8</v>
      </c>
      <c r="F58">
        <v>0</v>
      </c>
      <c r="G58">
        <v>0</v>
      </c>
    </row>
    <row r="59" spans="1:7" ht="15" x14ac:dyDescent="0.25">
      <c r="A59" s="285" t="s">
        <v>113</v>
      </c>
      <c r="B59">
        <v>87.2</v>
      </c>
      <c r="C59">
        <v>34.9</v>
      </c>
      <c r="D59">
        <v>79.599999999999994</v>
      </c>
      <c r="E59">
        <v>151.69999999999999</v>
      </c>
      <c r="F59">
        <v>0</v>
      </c>
      <c r="G59">
        <v>0</v>
      </c>
    </row>
    <row r="60" spans="1:7" ht="15" x14ac:dyDescent="0.25">
      <c r="A60" s="285" t="s">
        <v>114</v>
      </c>
      <c r="B60">
        <v>12</v>
      </c>
      <c r="C60">
        <v>0</v>
      </c>
      <c r="D60">
        <v>7.2</v>
      </c>
      <c r="E60">
        <v>0</v>
      </c>
      <c r="F60">
        <v>0</v>
      </c>
      <c r="G60">
        <v>0</v>
      </c>
    </row>
    <row r="61" spans="1:7" ht="15" x14ac:dyDescent="0.25">
      <c r="A61" s="285" t="s">
        <v>115</v>
      </c>
      <c r="B61">
        <v>4</v>
      </c>
      <c r="C61">
        <v>7.5</v>
      </c>
      <c r="D61">
        <v>2.5</v>
      </c>
      <c r="E61">
        <v>7.2</v>
      </c>
      <c r="F61">
        <v>0</v>
      </c>
      <c r="G61">
        <v>0</v>
      </c>
    </row>
    <row r="62" spans="1:7" ht="15" x14ac:dyDescent="0.25">
      <c r="A62" s="285" t="s">
        <v>116</v>
      </c>
      <c r="B62">
        <v>3.2</v>
      </c>
      <c r="C62">
        <v>3.9</v>
      </c>
      <c r="D62">
        <v>2.5</v>
      </c>
      <c r="E62">
        <v>2</v>
      </c>
      <c r="F62">
        <v>0</v>
      </c>
      <c r="G62">
        <v>0</v>
      </c>
    </row>
    <row r="63" spans="1:7" ht="15" x14ac:dyDescent="0.25">
      <c r="A63" s="285" t="s">
        <v>117</v>
      </c>
      <c r="B63">
        <v>1828.5</v>
      </c>
      <c r="C63">
        <v>1517.7</v>
      </c>
      <c r="D63">
        <v>1048.4000000000001</v>
      </c>
      <c r="E63">
        <v>1153.8</v>
      </c>
      <c r="F63">
        <v>0</v>
      </c>
      <c r="G63">
        <v>0</v>
      </c>
    </row>
    <row r="64" spans="1:7" ht="15" x14ac:dyDescent="0.25">
      <c r="A64" s="285" t="s">
        <v>331</v>
      </c>
      <c r="B64">
        <v>0.5</v>
      </c>
      <c r="C64">
        <v>5</v>
      </c>
      <c r="D64">
        <v>0</v>
      </c>
      <c r="E64">
        <v>1.4</v>
      </c>
      <c r="F64">
        <v>0</v>
      </c>
      <c r="G64">
        <v>0</v>
      </c>
    </row>
    <row r="65" spans="1:7" ht="15" x14ac:dyDescent="0.25">
      <c r="A65" s="285" t="s">
        <v>118</v>
      </c>
      <c r="B65">
        <v>11.2</v>
      </c>
      <c r="C65">
        <v>17.5</v>
      </c>
      <c r="D65">
        <v>4.5</v>
      </c>
      <c r="E65">
        <v>12.2</v>
      </c>
      <c r="F65">
        <v>0</v>
      </c>
      <c r="G65">
        <v>0</v>
      </c>
    </row>
    <row r="66" spans="1:7" ht="15" x14ac:dyDescent="0.25">
      <c r="A66" s="285" t="s">
        <v>119</v>
      </c>
      <c r="B66">
        <v>21</v>
      </c>
      <c r="C66">
        <v>10</v>
      </c>
      <c r="D66">
        <v>61.6</v>
      </c>
      <c r="E66">
        <v>71</v>
      </c>
      <c r="F66">
        <v>0</v>
      </c>
      <c r="G66">
        <v>0</v>
      </c>
    </row>
    <row r="67" spans="1:7" ht="15" x14ac:dyDescent="0.25">
      <c r="A67" s="285" t="s">
        <v>120</v>
      </c>
      <c r="B67">
        <v>0</v>
      </c>
      <c r="C67" t="s">
        <v>84</v>
      </c>
      <c r="D67">
        <v>0</v>
      </c>
      <c r="E67">
        <v>0</v>
      </c>
      <c r="F67">
        <v>0</v>
      </c>
      <c r="G67">
        <v>0</v>
      </c>
    </row>
    <row r="68" spans="1:7" ht="15" x14ac:dyDescent="0.25">
      <c r="A68" s="285" t="s">
        <v>121</v>
      </c>
      <c r="B68">
        <v>0</v>
      </c>
      <c r="C68">
        <v>0</v>
      </c>
      <c r="D68">
        <v>5</v>
      </c>
      <c r="E68">
        <v>0</v>
      </c>
      <c r="F68">
        <v>0</v>
      </c>
      <c r="G68">
        <v>0</v>
      </c>
    </row>
    <row r="69" spans="1:7" ht="15" x14ac:dyDescent="0.25">
      <c r="A69" s="285" t="s">
        <v>62</v>
      </c>
      <c r="B69" t="s">
        <v>63</v>
      </c>
      <c r="C69" t="s">
        <v>64</v>
      </c>
      <c r="D69" t="s">
        <v>63</v>
      </c>
      <c r="E69" t="s">
        <v>63</v>
      </c>
      <c r="F69" t="s">
        <v>63</v>
      </c>
      <c r="G69" t="s">
        <v>65</v>
      </c>
    </row>
    <row r="70" spans="1:7" ht="15" x14ac:dyDescent="0.25">
      <c r="A70" s="285" t="s">
        <v>122</v>
      </c>
      <c r="B70">
        <v>18832.8</v>
      </c>
      <c r="C70">
        <v>8250.2999999999993</v>
      </c>
      <c r="D70">
        <v>22347.1</v>
      </c>
      <c r="E70">
        <v>12244</v>
      </c>
      <c r="F70">
        <v>9</v>
      </c>
      <c r="G70">
        <v>0</v>
      </c>
    </row>
    <row r="71" spans="1:7" ht="15" x14ac:dyDescent="0.25">
      <c r="A71" s="285" t="s">
        <v>123</v>
      </c>
      <c r="B71">
        <v>10108.1</v>
      </c>
      <c r="C71">
        <v>3102.2</v>
      </c>
      <c r="D71">
        <v>0</v>
      </c>
      <c r="E71" t="s">
        <v>84</v>
      </c>
      <c r="F71">
        <v>60</v>
      </c>
      <c r="G71">
        <v>0</v>
      </c>
    </row>
    <row r="72" spans="1:7" ht="15" x14ac:dyDescent="0.25">
      <c r="A72" s="285" t="s">
        <v>62</v>
      </c>
      <c r="B72" t="s">
        <v>63</v>
      </c>
      <c r="C72" t="s">
        <v>64</v>
      </c>
      <c r="D72" t="s">
        <v>63</v>
      </c>
      <c r="E72" t="s">
        <v>63</v>
      </c>
      <c r="F72" t="s">
        <v>63</v>
      </c>
      <c r="G72" t="s">
        <v>65</v>
      </c>
    </row>
    <row r="73" spans="1:7" ht="15" x14ac:dyDescent="0.25">
      <c r="A73" s="285" t="s">
        <v>124</v>
      </c>
      <c r="B73">
        <v>28940.9</v>
      </c>
      <c r="C73">
        <v>11352.4</v>
      </c>
      <c r="D73">
        <v>22347.1</v>
      </c>
      <c r="E73">
        <v>12244</v>
      </c>
      <c r="F73">
        <v>69</v>
      </c>
      <c r="G73">
        <v>0</v>
      </c>
    </row>
    <row r="74" spans="1:7" ht="15" x14ac:dyDescent="0.25">
      <c r="A74" s="285" t="s">
        <v>125</v>
      </c>
      <c r="B74" t="s">
        <v>42</v>
      </c>
      <c r="C74" t="s">
        <v>42</v>
      </c>
      <c r="D74">
        <v>29.8</v>
      </c>
      <c r="E74">
        <v>2.1</v>
      </c>
      <c r="F74" t="s">
        <v>42</v>
      </c>
      <c r="G74" t="s">
        <v>42</v>
      </c>
    </row>
    <row r="75" spans="1:7" ht="15" x14ac:dyDescent="0.25">
      <c r="A75" s="285" t="s">
        <v>126</v>
      </c>
      <c r="B75">
        <v>63</v>
      </c>
      <c r="C75">
        <v>0</v>
      </c>
      <c r="D75" t="s">
        <v>42</v>
      </c>
      <c r="E75" t="s">
        <v>42</v>
      </c>
      <c r="F75">
        <v>0</v>
      </c>
      <c r="G75">
        <v>0</v>
      </c>
    </row>
    <row r="76" spans="1:7" ht="15" x14ac:dyDescent="0.35">
      <c r="A76" s="53" t="s">
        <v>62</v>
      </c>
      <c r="B76" t="s">
        <v>63</v>
      </c>
      <c r="C76" t="s">
        <v>64</v>
      </c>
      <c r="D76" t="s">
        <v>63</v>
      </c>
      <c r="E76" t="s">
        <v>63</v>
      </c>
      <c r="F76" t="s">
        <v>63</v>
      </c>
      <c r="G76" t="s">
        <v>65</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3293-D0EF-4CE2-B1C3-D664951C87F2}">
  <dimension ref="A1:J76"/>
  <sheetViews>
    <sheetView topLeftCell="A51" workbookViewId="0">
      <selection activeCell="J65" sqref="J65"/>
    </sheetView>
  </sheetViews>
  <sheetFormatPr defaultRowHeight="13.2" x14ac:dyDescent="0.25"/>
  <cols>
    <col min="1" max="1" width="15.44140625" customWidth="1"/>
    <col min="2" max="2" width="14.109375" customWidth="1"/>
    <col min="3" max="3" width="11.44140625" customWidth="1"/>
    <col min="4" max="4" width="12.33203125" customWidth="1"/>
    <col min="5" max="5" width="12" customWidth="1"/>
    <col min="6" max="6" width="13.44140625" customWidth="1"/>
  </cols>
  <sheetData>
    <row r="1" spans="1:7" ht="15" x14ac:dyDescent="0.25">
      <c r="A1" s="285" t="s">
        <v>47</v>
      </c>
    </row>
    <row r="2" spans="1:7" ht="15" x14ac:dyDescent="0.25">
      <c r="A2" s="285" t="s">
        <v>48</v>
      </c>
    </row>
    <row r="3" spans="1:7" ht="15" x14ac:dyDescent="0.25">
      <c r="A3" s="285" t="s">
        <v>424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225</v>
      </c>
      <c r="C12">
        <v>0</v>
      </c>
      <c r="D12">
        <v>1304.9000000000001</v>
      </c>
      <c r="E12">
        <v>1643</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295.8</v>
      </c>
      <c r="E14">
        <v>249.3</v>
      </c>
      <c r="F14">
        <v>0</v>
      </c>
      <c r="G14">
        <v>0</v>
      </c>
    </row>
    <row r="15" spans="1:7" ht="15" x14ac:dyDescent="0.25">
      <c r="A15" s="285" t="s">
        <v>69</v>
      </c>
      <c r="B15">
        <v>45</v>
      </c>
      <c r="C15">
        <v>0</v>
      </c>
      <c r="D15">
        <v>17.5</v>
      </c>
      <c r="E15">
        <v>0</v>
      </c>
      <c r="F15">
        <v>0</v>
      </c>
      <c r="G15">
        <v>0</v>
      </c>
    </row>
    <row r="16" spans="1:7" ht="15" x14ac:dyDescent="0.25">
      <c r="A16" s="285" t="s">
        <v>255</v>
      </c>
      <c r="B16">
        <v>12.5</v>
      </c>
      <c r="C16">
        <v>0</v>
      </c>
      <c r="D16">
        <v>0</v>
      </c>
      <c r="E16">
        <v>0</v>
      </c>
      <c r="F16">
        <v>0</v>
      </c>
      <c r="G16">
        <v>0</v>
      </c>
    </row>
    <row r="17" spans="1:10" ht="15" x14ac:dyDescent="0.25">
      <c r="A17" s="285" t="s">
        <v>70</v>
      </c>
      <c r="B17">
        <v>60</v>
      </c>
      <c r="C17">
        <v>0</v>
      </c>
      <c r="D17">
        <v>100.5</v>
      </c>
      <c r="E17">
        <v>84.4</v>
      </c>
      <c r="F17">
        <v>0</v>
      </c>
      <c r="G17">
        <v>0</v>
      </c>
    </row>
    <row r="18" spans="1:10" ht="15" x14ac:dyDescent="0.25">
      <c r="A18" s="285" t="s">
        <v>71</v>
      </c>
      <c r="B18">
        <v>61.5</v>
      </c>
      <c r="C18">
        <v>0</v>
      </c>
      <c r="D18">
        <v>318.3</v>
      </c>
      <c r="E18">
        <v>368</v>
      </c>
      <c r="F18">
        <v>0</v>
      </c>
      <c r="G18">
        <v>0</v>
      </c>
    </row>
    <row r="19" spans="1:10" ht="15" x14ac:dyDescent="0.25">
      <c r="A19" s="285" t="s">
        <v>72</v>
      </c>
      <c r="B19">
        <v>46</v>
      </c>
      <c r="C19">
        <v>0</v>
      </c>
      <c r="D19">
        <v>172.1</v>
      </c>
      <c r="E19">
        <v>244.1</v>
      </c>
      <c r="F19">
        <v>0</v>
      </c>
      <c r="G19">
        <v>0</v>
      </c>
    </row>
    <row r="20" spans="1:10" ht="15" x14ac:dyDescent="0.25">
      <c r="A20" s="285" t="s">
        <v>73</v>
      </c>
      <c r="B20">
        <v>0</v>
      </c>
      <c r="C20">
        <v>0</v>
      </c>
      <c r="D20">
        <v>233.5</v>
      </c>
      <c r="E20">
        <v>571.1</v>
      </c>
      <c r="F20">
        <v>0</v>
      </c>
      <c r="G20">
        <v>0</v>
      </c>
    </row>
    <row r="21" spans="1:10" ht="15" x14ac:dyDescent="0.25">
      <c r="A21" s="285" t="s">
        <v>74</v>
      </c>
      <c r="B21">
        <v>0</v>
      </c>
      <c r="C21">
        <v>0</v>
      </c>
      <c r="D21">
        <v>103.9</v>
      </c>
      <c r="E21">
        <v>106.8</v>
      </c>
      <c r="F21">
        <v>0</v>
      </c>
      <c r="G21">
        <v>0</v>
      </c>
      <c r="J21">
        <f>SUM(D13:D25)</f>
        <v>1944</v>
      </c>
    </row>
    <row r="22" spans="1:10" ht="15" x14ac:dyDescent="0.25">
      <c r="A22" s="285" t="s">
        <v>66</v>
      </c>
    </row>
    <row r="23" spans="1:10" ht="15" x14ac:dyDescent="0.25">
      <c r="A23" s="285" t="s">
        <v>78</v>
      </c>
      <c r="B23">
        <v>495.3</v>
      </c>
      <c r="C23">
        <v>445.8</v>
      </c>
      <c r="D23">
        <v>342</v>
      </c>
      <c r="E23">
        <v>441.2</v>
      </c>
      <c r="F23">
        <v>9</v>
      </c>
      <c r="G23">
        <v>0</v>
      </c>
      <c r="J23">
        <f>SUM(D30:D46)</f>
        <v>1920.3999999999996</v>
      </c>
    </row>
    <row r="24" spans="1:10" ht="15" x14ac:dyDescent="0.25">
      <c r="A24" s="285" t="s">
        <v>66</v>
      </c>
    </row>
    <row r="25" spans="1:10" ht="15" x14ac:dyDescent="0.25">
      <c r="A25" s="285" t="s">
        <v>79</v>
      </c>
      <c r="B25">
        <v>720.2</v>
      </c>
      <c r="C25">
        <v>450.6</v>
      </c>
      <c r="D25">
        <v>297</v>
      </c>
      <c r="E25">
        <v>584.79999999999995</v>
      </c>
      <c r="F25">
        <v>0</v>
      </c>
      <c r="G25">
        <v>0</v>
      </c>
    </row>
    <row r="26" spans="1:10" ht="15" x14ac:dyDescent="0.25">
      <c r="A26" s="285" t="s">
        <v>66</v>
      </c>
    </row>
    <row r="27" spans="1:10" ht="15" x14ac:dyDescent="0.25">
      <c r="A27" s="285" t="s">
        <v>80</v>
      </c>
      <c r="B27">
        <v>13343.4</v>
      </c>
      <c r="C27">
        <v>4753.8</v>
      </c>
      <c r="D27">
        <v>14209.1</v>
      </c>
      <c r="E27">
        <v>3153.2</v>
      </c>
      <c r="F27">
        <v>0</v>
      </c>
      <c r="G27">
        <v>0</v>
      </c>
    </row>
    <row r="28" spans="1:10" ht="15" x14ac:dyDescent="0.25">
      <c r="A28" s="285" t="s">
        <v>66</v>
      </c>
    </row>
    <row r="29" spans="1:10" ht="15" x14ac:dyDescent="0.25">
      <c r="A29" s="285" t="s">
        <v>81</v>
      </c>
      <c r="B29">
        <v>1694</v>
      </c>
      <c r="C29">
        <v>967.3</v>
      </c>
      <c r="D29">
        <v>1920.2</v>
      </c>
      <c r="E29">
        <v>2390.6</v>
      </c>
      <c r="F29">
        <v>0</v>
      </c>
      <c r="G29">
        <v>0</v>
      </c>
    </row>
    <row r="30" spans="1:10" ht="15" x14ac:dyDescent="0.25">
      <c r="A30" s="285" t="s">
        <v>83</v>
      </c>
      <c r="B30">
        <v>66.5</v>
      </c>
      <c r="C30">
        <v>112</v>
      </c>
      <c r="D30">
        <v>207.6</v>
      </c>
      <c r="E30">
        <v>296</v>
      </c>
      <c r="F30">
        <v>0</v>
      </c>
      <c r="G30">
        <v>0</v>
      </c>
    </row>
    <row r="31" spans="1:10" ht="15" x14ac:dyDescent="0.25">
      <c r="A31" s="285" t="s">
        <v>85</v>
      </c>
      <c r="B31">
        <v>0.9</v>
      </c>
      <c r="C31">
        <v>1</v>
      </c>
      <c r="D31">
        <v>2.2999999999999998</v>
      </c>
      <c r="E31">
        <v>3.7</v>
      </c>
      <c r="F31">
        <v>0</v>
      </c>
      <c r="G31">
        <v>0</v>
      </c>
    </row>
    <row r="32" spans="1:10" ht="15" x14ac:dyDescent="0.25">
      <c r="A32" s="285" t="s">
        <v>86</v>
      </c>
      <c r="B32">
        <v>0</v>
      </c>
      <c r="C32">
        <v>0.3</v>
      </c>
      <c r="D32">
        <v>0.5</v>
      </c>
      <c r="E32">
        <v>0</v>
      </c>
      <c r="F32">
        <v>0</v>
      </c>
      <c r="G32">
        <v>0</v>
      </c>
    </row>
    <row r="33" spans="1:7" ht="15" x14ac:dyDescent="0.25">
      <c r="A33" s="285" t="s">
        <v>87</v>
      </c>
      <c r="B33">
        <v>0.2</v>
      </c>
      <c r="C33">
        <v>1.3</v>
      </c>
      <c r="D33">
        <v>1.1000000000000001</v>
      </c>
      <c r="E33">
        <v>0.2</v>
      </c>
      <c r="F33">
        <v>0</v>
      </c>
      <c r="G33">
        <v>0</v>
      </c>
    </row>
    <row r="34" spans="1:7" ht="15" x14ac:dyDescent="0.25">
      <c r="A34" s="285" t="s">
        <v>88</v>
      </c>
      <c r="B34">
        <v>390.4</v>
      </c>
      <c r="C34">
        <v>212.2</v>
      </c>
      <c r="D34">
        <v>382.6</v>
      </c>
      <c r="E34">
        <v>360.1</v>
      </c>
      <c r="F34">
        <v>0</v>
      </c>
      <c r="G34">
        <v>0</v>
      </c>
    </row>
    <row r="35" spans="1:7" ht="15" x14ac:dyDescent="0.25">
      <c r="A35" s="285" t="s">
        <v>90</v>
      </c>
      <c r="B35">
        <v>45</v>
      </c>
      <c r="C35">
        <v>0</v>
      </c>
      <c r="D35">
        <v>17.5</v>
      </c>
      <c r="E35">
        <v>33</v>
      </c>
      <c r="F35">
        <v>0</v>
      </c>
      <c r="G35">
        <v>0</v>
      </c>
    </row>
    <row r="36" spans="1:7" ht="15" x14ac:dyDescent="0.25">
      <c r="A36" s="285" t="s">
        <v>178</v>
      </c>
      <c r="B36">
        <v>0</v>
      </c>
      <c r="C36">
        <v>0</v>
      </c>
      <c r="D36">
        <v>0</v>
      </c>
      <c r="E36">
        <v>1</v>
      </c>
      <c r="F36">
        <v>0</v>
      </c>
      <c r="G36">
        <v>0</v>
      </c>
    </row>
    <row r="37" spans="1:7" ht="15" x14ac:dyDescent="0.25">
      <c r="A37" s="285" t="s">
        <v>91</v>
      </c>
      <c r="B37">
        <v>107.7</v>
      </c>
      <c r="C37">
        <v>29.9</v>
      </c>
      <c r="D37">
        <v>181.2</v>
      </c>
      <c r="E37">
        <v>184.9</v>
      </c>
      <c r="F37">
        <v>0</v>
      </c>
      <c r="G37">
        <v>0</v>
      </c>
    </row>
    <row r="38" spans="1:7" ht="15" x14ac:dyDescent="0.25">
      <c r="A38" s="285" t="s">
        <v>92</v>
      </c>
      <c r="B38">
        <v>0</v>
      </c>
      <c r="C38">
        <v>0</v>
      </c>
      <c r="D38">
        <v>19.8</v>
      </c>
      <c r="E38">
        <v>29.7</v>
      </c>
      <c r="F38">
        <v>0</v>
      </c>
      <c r="G38">
        <v>0</v>
      </c>
    </row>
    <row r="39" spans="1:7" ht="15" x14ac:dyDescent="0.25">
      <c r="A39" s="285" t="s">
        <v>93</v>
      </c>
      <c r="B39">
        <v>132</v>
      </c>
      <c r="C39">
        <v>89.1</v>
      </c>
      <c r="D39">
        <v>78.599999999999994</v>
      </c>
      <c r="E39">
        <v>141.9</v>
      </c>
      <c r="F39">
        <v>0</v>
      </c>
      <c r="G39">
        <v>0</v>
      </c>
    </row>
    <row r="40" spans="1:7" ht="15" x14ac:dyDescent="0.25">
      <c r="A40" s="285" t="s">
        <v>94</v>
      </c>
      <c r="B40">
        <v>16.100000000000001</v>
      </c>
      <c r="C40">
        <v>42.8</v>
      </c>
      <c r="D40">
        <v>9.9</v>
      </c>
      <c r="E40">
        <v>26.8</v>
      </c>
      <c r="F40">
        <v>0</v>
      </c>
      <c r="G40">
        <v>0</v>
      </c>
    </row>
    <row r="41" spans="1:7" ht="15" x14ac:dyDescent="0.25">
      <c r="A41" s="285" t="s">
        <v>95</v>
      </c>
      <c r="B41">
        <v>323</v>
      </c>
      <c r="C41">
        <v>268</v>
      </c>
      <c r="D41">
        <v>274.60000000000002</v>
      </c>
      <c r="E41">
        <v>389.8</v>
      </c>
      <c r="F41">
        <v>0</v>
      </c>
      <c r="G41">
        <v>0</v>
      </c>
    </row>
    <row r="42" spans="1:7" ht="15" x14ac:dyDescent="0.25">
      <c r="A42" s="285" t="s">
        <v>96</v>
      </c>
      <c r="B42">
        <v>11.9</v>
      </c>
      <c r="C42">
        <v>15.1</v>
      </c>
      <c r="D42">
        <v>13.6</v>
      </c>
      <c r="E42">
        <v>29.9</v>
      </c>
      <c r="F42">
        <v>0</v>
      </c>
      <c r="G42">
        <v>0</v>
      </c>
    </row>
    <row r="43" spans="1:7" ht="15" x14ac:dyDescent="0.25">
      <c r="A43" s="285" t="s">
        <v>98</v>
      </c>
      <c r="B43">
        <v>59.1</v>
      </c>
      <c r="C43">
        <v>0</v>
      </c>
      <c r="D43">
        <v>53.8</v>
      </c>
      <c r="E43">
        <v>142.69999999999999</v>
      </c>
      <c r="F43">
        <v>0</v>
      </c>
      <c r="G43">
        <v>0</v>
      </c>
    </row>
    <row r="44" spans="1:7" ht="15" x14ac:dyDescent="0.25">
      <c r="A44" s="285" t="s">
        <v>99</v>
      </c>
      <c r="B44">
        <v>75.2</v>
      </c>
      <c r="C44">
        <v>0.9</v>
      </c>
      <c r="D44">
        <v>10.1</v>
      </c>
      <c r="E44">
        <v>0</v>
      </c>
      <c r="F44">
        <v>0</v>
      </c>
      <c r="G44">
        <v>0</v>
      </c>
    </row>
    <row r="45" spans="1:7" ht="15" x14ac:dyDescent="0.25">
      <c r="A45" s="285" t="s">
        <v>100</v>
      </c>
      <c r="B45">
        <v>222.9</v>
      </c>
      <c r="C45">
        <v>145.80000000000001</v>
      </c>
      <c r="D45">
        <v>374.1</v>
      </c>
      <c r="E45">
        <v>479</v>
      </c>
      <c r="F45">
        <v>0</v>
      </c>
      <c r="G45">
        <v>0</v>
      </c>
    </row>
    <row r="46" spans="1:7" ht="15" x14ac:dyDescent="0.25">
      <c r="A46" s="285" t="s">
        <v>101</v>
      </c>
      <c r="B46">
        <v>243.3</v>
      </c>
      <c r="C46">
        <v>49</v>
      </c>
      <c r="D46">
        <v>293.10000000000002</v>
      </c>
      <c r="E46">
        <v>271.89999999999998</v>
      </c>
      <c r="F46">
        <v>0</v>
      </c>
      <c r="G46">
        <v>0</v>
      </c>
    </row>
    <row r="47" spans="1:7" ht="15" x14ac:dyDescent="0.25">
      <c r="A47" s="285" t="s">
        <v>66</v>
      </c>
    </row>
    <row r="48" spans="1:7" ht="15" x14ac:dyDescent="0.25">
      <c r="A48" s="285" t="s">
        <v>102</v>
      </c>
      <c r="B48">
        <v>1080.5</v>
      </c>
      <c r="C48">
        <v>85.9</v>
      </c>
      <c r="D48">
        <v>480.4</v>
      </c>
      <c r="E48">
        <v>992.7</v>
      </c>
      <c r="F48">
        <v>0</v>
      </c>
      <c r="G48">
        <v>0</v>
      </c>
    </row>
    <row r="49" spans="1:10" ht="15" x14ac:dyDescent="0.25">
      <c r="A49" s="285" t="s">
        <v>103</v>
      </c>
      <c r="B49">
        <v>35</v>
      </c>
      <c r="C49">
        <v>0</v>
      </c>
      <c r="D49">
        <v>67.5</v>
      </c>
      <c r="E49">
        <v>0</v>
      </c>
      <c r="F49">
        <v>0</v>
      </c>
      <c r="G49">
        <v>0</v>
      </c>
    </row>
    <row r="50" spans="1:10" ht="15" x14ac:dyDescent="0.25">
      <c r="A50" s="285" t="s">
        <v>104</v>
      </c>
      <c r="B50">
        <v>950.1</v>
      </c>
      <c r="C50">
        <v>55.9</v>
      </c>
      <c r="D50">
        <v>381.9</v>
      </c>
      <c r="E50">
        <v>863.9</v>
      </c>
      <c r="F50">
        <v>0</v>
      </c>
      <c r="G50">
        <v>0</v>
      </c>
    </row>
    <row r="51" spans="1:10" ht="15" x14ac:dyDescent="0.25">
      <c r="A51" s="285" t="s">
        <v>258</v>
      </c>
      <c r="B51">
        <v>0.4</v>
      </c>
      <c r="C51">
        <v>0</v>
      </c>
      <c r="D51">
        <v>0</v>
      </c>
      <c r="E51">
        <v>0</v>
      </c>
      <c r="F51">
        <v>0</v>
      </c>
      <c r="G51">
        <v>0</v>
      </c>
      <c r="J51">
        <f>SUM(D49:D52)</f>
        <v>480.4</v>
      </c>
    </row>
    <row r="52" spans="1:10" ht="15" x14ac:dyDescent="0.25">
      <c r="A52" s="285" t="s">
        <v>107</v>
      </c>
      <c r="B52">
        <v>95</v>
      </c>
      <c r="C52">
        <v>30</v>
      </c>
      <c r="D52">
        <v>31</v>
      </c>
      <c r="E52">
        <v>128.80000000000001</v>
      </c>
      <c r="F52">
        <v>0</v>
      </c>
      <c r="G52">
        <v>0</v>
      </c>
    </row>
    <row r="53" spans="1:10" ht="15" x14ac:dyDescent="0.25">
      <c r="A53" s="285" t="s">
        <v>66</v>
      </c>
    </row>
    <row r="54" spans="1:10" ht="15" x14ac:dyDescent="0.25">
      <c r="A54" s="285" t="s">
        <v>108</v>
      </c>
      <c r="B54">
        <v>2008.5</v>
      </c>
      <c r="C54">
        <v>1633.8</v>
      </c>
      <c r="D54">
        <v>1235.0999999999999</v>
      </c>
      <c r="E54">
        <v>1389.2</v>
      </c>
      <c r="F54">
        <v>0</v>
      </c>
      <c r="G54">
        <v>0</v>
      </c>
    </row>
    <row r="55" spans="1:10" ht="15" x14ac:dyDescent="0.25">
      <c r="A55" s="285" t="s">
        <v>109</v>
      </c>
      <c r="B55">
        <v>4</v>
      </c>
      <c r="C55">
        <v>4.5</v>
      </c>
      <c r="D55">
        <v>3.6</v>
      </c>
      <c r="E55">
        <v>2.6</v>
      </c>
      <c r="F55">
        <v>0</v>
      </c>
      <c r="G55">
        <v>0</v>
      </c>
      <c r="J55">
        <f>SUM(D55:D68)</f>
        <v>1235.1999999999998</v>
      </c>
    </row>
    <row r="56" spans="1:10" ht="15" x14ac:dyDescent="0.25">
      <c r="A56" s="285" t="s">
        <v>110</v>
      </c>
      <c r="B56">
        <v>0</v>
      </c>
      <c r="C56">
        <v>0</v>
      </c>
      <c r="D56">
        <v>30.5</v>
      </c>
      <c r="E56">
        <v>0</v>
      </c>
      <c r="F56">
        <v>0</v>
      </c>
      <c r="G56">
        <v>0</v>
      </c>
    </row>
    <row r="57" spans="1:10" ht="15" x14ac:dyDescent="0.25">
      <c r="A57" s="285" t="s">
        <v>111</v>
      </c>
      <c r="B57">
        <v>43.3</v>
      </c>
      <c r="C57">
        <v>14.5</v>
      </c>
      <c r="D57">
        <v>60.7</v>
      </c>
      <c r="E57">
        <v>47.1</v>
      </c>
      <c r="F57">
        <v>0</v>
      </c>
      <c r="G57">
        <v>0</v>
      </c>
    </row>
    <row r="58" spans="1:10" ht="15" x14ac:dyDescent="0.25">
      <c r="A58" s="285" t="s">
        <v>112</v>
      </c>
      <c r="B58">
        <v>83.9</v>
      </c>
      <c r="C58">
        <v>7.2</v>
      </c>
      <c r="D58">
        <v>55.7</v>
      </c>
      <c r="E58">
        <v>25</v>
      </c>
      <c r="F58">
        <v>0</v>
      </c>
      <c r="G58">
        <v>0</v>
      </c>
    </row>
    <row r="59" spans="1:10" ht="15" x14ac:dyDescent="0.25">
      <c r="A59" s="285" t="s">
        <v>113</v>
      </c>
      <c r="B59">
        <v>63.2</v>
      </c>
      <c r="C59">
        <v>50.3</v>
      </c>
      <c r="D59">
        <v>79.599999999999994</v>
      </c>
      <c r="E59">
        <v>134.80000000000001</v>
      </c>
      <c r="F59">
        <v>0</v>
      </c>
      <c r="G59">
        <v>0</v>
      </c>
    </row>
    <row r="60" spans="1:10" ht="15" x14ac:dyDescent="0.25">
      <c r="A60" s="285" t="s">
        <v>114</v>
      </c>
      <c r="B60">
        <v>0</v>
      </c>
      <c r="C60">
        <v>0</v>
      </c>
      <c r="D60">
        <v>7.2</v>
      </c>
      <c r="E60">
        <v>0</v>
      </c>
      <c r="F60">
        <v>0</v>
      </c>
      <c r="G60">
        <v>0</v>
      </c>
    </row>
    <row r="61" spans="1:10" ht="15" x14ac:dyDescent="0.25">
      <c r="A61" s="285" t="s">
        <v>115</v>
      </c>
      <c r="B61">
        <v>0</v>
      </c>
      <c r="C61">
        <v>7.8</v>
      </c>
      <c r="D61">
        <v>2.5</v>
      </c>
      <c r="E61">
        <v>3.8</v>
      </c>
      <c r="F61">
        <v>0</v>
      </c>
      <c r="G61">
        <v>0</v>
      </c>
    </row>
    <row r="62" spans="1:10" ht="15" x14ac:dyDescent="0.25">
      <c r="A62" s="285" t="s">
        <v>116</v>
      </c>
      <c r="B62">
        <v>3.2</v>
      </c>
      <c r="C62">
        <v>3.1</v>
      </c>
      <c r="D62">
        <v>2.5</v>
      </c>
      <c r="E62">
        <v>2</v>
      </c>
      <c r="F62">
        <v>0</v>
      </c>
      <c r="G62">
        <v>0</v>
      </c>
    </row>
    <row r="63" spans="1:10" ht="15" x14ac:dyDescent="0.25">
      <c r="A63" s="285" t="s">
        <v>117</v>
      </c>
      <c r="B63">
        <v>1799.2</v>
      </c>
      <c r="C63">
        <v>1513.8</v>
      </c>
      <c r="D63">
        <v>921.8</v>
      </c>
      <c r="E63">
        <v>1100.5</v>
      </c>
      <c r="F63">
        <v>0</v>
      </c>
      <c r="G63">
        <v>0</v>
      </c>
    </row>
    <row r="64" spans="1:10" ht="15" x14ac:dyDescent="0.25">
      <c r="A64" s="285" t="s">
        <v>331</v>
      </c>
      <c r="B64">
        <v>0.5</v>
      </c>
      <c r="C64">
        <v>5</v>
      </c>
      <c r="D64">
        <v>0</v>
      </c>
      <c r="E64">
        <v>1.4</v>
      </c>
      <c r="F64">
        <v>0</v>
      </c>
      <c r="G64">
        <v>0</v>
      </c>
      <c r="J64">
        <f>J55+J51+J23+J21+D27</f>
        <v>19789.099999999999</v>
      </c>
    </row>
    <row r="65" spans="1:7" ht="15" x14ac:dyDescent="0.25">
      <c r="A65" s="285" t="s">
        <v>118</v>
      </c>
      <c r="B65">
        <v>11.2</v>
      </c>
      <c r="C65">
        <v>17.5</v>
      </c>
      <c r="D65">
        <v>4.5</v>
      </c>
      <c r="E65">
        <v>12.2</v>
      </c>
      <c r="F65">
        <v>0</v>
      </c>
      <c r="G65">
        <v>0</v>
      </c>
    </row>
    <row r="66" spans="1:7" ht="15" x14ac:dyDescent="0.25">
      <c r="A66" s="285" t="s">
        <v>119</v>
      </c>
      <c r="B66">
        <v>0</v>
      </c>
      <c r="C66">
        <v>10</v>
      </c>
      <c r="D66">
        <v>61.6</v>
      </c>
      <c r="E66">
        <v>60</v>
      </c>
      <c r="F66">
        <v>0</v>
      </c>
      <c r="G66">
        <v>0</v>
      </c>
    </row>
    <row r="67" spans="1:7" ht="15" x14ac:dyDescent="0.25">
      <c r="A67" s="285" t="s">
        <v>120</v>
      </c>
      <c r="B67">
        <v>0</v>
      </c>
      <c r="C67" t="s">
        <v>84</v>
      </c>
      <c r="D67">
        <v>0</v>
      </c>
      <c r="E67">
        <v>0</v>
      </c>
      <c r="F67">
        <v>0</v>
      </c>
      <c r="G67">
        <v>0</v>
      </c>
    </row>
    <row r="68" spans="1:7" ht="15" x14ac:dyDescent="0.25">
      <c r="A68" s="285" t="s">
        <v>121</v>
      </c>
      <c r="B68">
        <v>0</v>
      </c>
      <c r="C68">
        <v>0</v>
      </c>
      <c r="D68">
        <v>5</v>
      </c>
      <c r="E68">
        <v>0</v>
      </c>
      <c r="F68">
        <v>0</v>
      </c>
      <c r="G68">
        <v>0</v>
      </c>
    </row>
    <row r="69" spans="1:7" ht="15" x14ac:dyDescent="0.25">
      <c r="A69" s="285" t="s">
        <v>62</v>
      </c>
      <c r="B69" t="s">
        <v>63</v>
      </c>
      <c r="C69" t="s">
        <v>64</v>
      </c>
      <c r="D69" t="s">
        <v>63</v>
      </c>
      <c r="E69" t="s">
        <v>63</v>
      </c>
      <c r="F69" t="s">
        <v>63</v>
      </c>
      <c r="G69" t="s">
        <v>65</v>
      </c>
    </row>
    <row r="70" spans="1:7" ht="15" x14ac:dyDescent="0.25">
      <c r="A70" s="285" t="s">
        <v>122</v>
      </c>
      <c r="B70">
        <v>19567</v>
      </c>
      <c r="C70">
        <v>8337.1</v>
      </c>
      <c r="D70">
        <v>19788.7</v>
      </c>
      <c r="E70">
        <v>10594.5</v>
      </c>
      <c r="F70">
        <v>9</v>
      </c>
      <c r="G70">
        <v>0</v>
      </c>
    </row>
    <row r="71" spans="1:7" ht="15" x14ac:dyDescent="0.25">
      <c r="A71" s="285" t="s">
        <v>123</v>
      </c>
      <c r="B71">
        <v>10544.7</v>
      </c>
      <c r="C71">
        <v>3206</v>
      </c>
      <c r="D71">
        <v>0</v>
      </c>
      <c r="E71" t="s">
        <v>84</v>
      </c>
      <c r="F71">
        <v>60</v>
      </c>
      <c r="G71">
        <v>0</v>
      </c>
    </row>
    <row r="72" spans="1:7" ht="15" x14ac:dyDescent="0.25">
      <c r="A72" s="285" t="s">
        <v>62</v>
      </c>
      <c r="B72" t="s">
        <v>63</v>
      </c>
      <c r="C72" t="s">
        <v>64</v>
      </c>
      <c r="D72" t="s">
        <v>63</v>
      </c>
      <c r="E72" t="s">
        <v>63</v>
      </c>
      <c r="F72" t="s">
        <v>63</v>
      </c>
      <c r="G72" t="s">
        <v>65</v>
      </c>
    </row>
    <row r="73" spans="1:7" ht="15" x14ac:dyDescent="0.25">
      <c r="A73" s="285" t="s">
        <v>124</v>
      </c>
      <c r="B73">
        <v>30111.599999999999</v>
      </c>
      <c r="C73">
        <v>11543.1</v>
      </c>
      <c r="D73">
        <v>19788.7</v>
      </c>
      <c r="E73">
        <v>10594.5</v>
      </c>
      <c r="F73">
        <v>69</v>
      </c>
      <c r="G73">
        <v>0</v>
      </c>
    </row>
    <row r="74" spans="1:7" ht="15" x14ac:dyDescent="0.25">
      <c r="A74" s="285" t="s">
        <v>125</v>
      </c>
      <c r="B74" t="s">
        <v>42</v>
      </c>
      <c r="C74" t="s">
        <v>42</v>
      </c>
      <c r="D74">
        <v>32.299999999999997</v>
      </c>
      <c r="E74">
        <v>2.1</v>
      </c>
      <c r="F74" t="s">
        <v>42</v>
      </c>
      <c r="G74" t="s">
        <v>42</v>
      </c>
    </row>
    <row r="75" spans="1:7" ht="15" x14ac:dyDescent="0.25">
      <c r="A75" s="285" t="s">
        <v>126</v>
      </c>
      <c r="B75">
        <v>126</v>
      </c>
      <c r="C75">
        <v>0</v>
      </c>
      <c r="D75" t="s">
        <v>42</v>
      </c>
      <c r="E75" t="s">
        <v>42</v>
      </c>
      <c r="F75">
        <v>0</v>
      </c>
      <c r="G75">
        <v>0</v>
      </c>
    </row>
    <row r="76" spans="1:7" ht="15" x14ac:dyDescent="0.25">
      <c r="A76" s="285" t="s">
        <v>50</v>
      </c>
    </row>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7AA5C-94D5-45D6-802D-60CF162C0A3A}">
  <dimension ref="A1:G75"/>
  <sheetViews>
    <sheetView workbookViewId="0">
      <selection activeCell="M17" sqref="M17"/>
    </sheetView>
  </sheetViews>
  <sheetFormatPr defaultRowHeight="13.2" x14ac:dyDescent="0.25"/>
  <cols>
    <col min="1" max="1" width="17.33203125" customWidth="1"/>
    <col min="2" max="2" width="12.6640625" customWidth="1"/>
    <col min="4" max="5" width="11.33203125" customWidth="1"/>
    <col min="6" max="6" width="12.5546875" customWidth="1"/>
  </cols>
  <sheetData>
    <row r="1" spans="1:7" ht="15" x14ac:dyDescent="0.25">
      <c r="A1" s="285" t="s">
        <v>47</v>
      </c>
    </row>
    <row r="2" spans="1:7" ht="15" x14ac:dyDescent="0.25">
      <c r="A2" s="285" t="s">
        <v>48</v>
      </c>
    </row>
    <row r="3" spans="1:7" ht="15" x14ac:dyDescent="0.25">
      <c r="A3" s="285" t="s">
        <v>425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195</v>
      </c>
      <c r="C12">
        <v>0</v>
      </c>
      <c r="D12">
        <v>1148.7</v>
      </c>
      <c r="E12">
        <v>1532</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227</v>
      </c>
      <c r="E14">
        <v>192.4</v>
      </c>
      <c r="F14">
        <v>0</v>
      </c>
      <c r="G14">
        <v>0</v>
      </c>
    </row>
    <row r="15" spans="1:7" ht="15" x14ac:dyDescent="0.25">
      <c r="A15" s="285" t="s">
        <v>69</v>
      </c>
      <c r="B15">
        <v>45</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30</v>
      </c>
      <c r="C17">
        <v>0</v>
      </c>
      <c r="D17">
        <v>56.2</v>
      </c>
      <c r="E17">
        <v>84.4</v>
      </c>
      <c r="F17">
        <v>0</v>
      </c>
      <c r="G17">
        <v>0</v>
      </c>
    </row>
    <row r="18" spans="1:7" ht="15" x14ac:dyDescent="0.25">
      <c r="A18" s="285" t="s">
        <v>71</v>
      </c>
      <c r="B18">
        <v>61.5</v>
      </c>
      <c r="C18">
        <v>0</v>
      </c>
      <c r="D18">
        <v>318.5</v>
      </c>
      <c r="E18">
        <v>368</v>
      </c>
      <c r="F18">
        <v>0</v>
      </c>
      <c r="G18">
        <v>0</v>
      </c>
    </row>
    <row r="19" spans="1:7" ht="15" x14ac:dyDescent="0.25">
      <c r="A19" s="285" t="s">
        <v>72</v>
      </c>
      <c r="B19">
        <v>46</v>
      </c>
      <c r="C19">
        <v>0</v>
      </c>
      <c r="D19">
        <v>128.9</v>
      </c>
      <c r="E19">
        <v>244.1</v>
      </c>
      <c r="F19">
        <v>0</v>
      </c>
      <c r="G19">
        <v>0</v>
      </c>
    </row>
    <row r="20" spans="1:7" ht="15" x14ac:dyDescent="0.25">
      <c r="A20" s="285" t="s">
        <v>73</v>
      </c>
      <c r="B20">
        <v>0</v>
      </c>
      <c r="C20">
        <v>0</v>
      </c>
      <c r="D20">
        <v>233.5</v>
      </c>
      <c r="E20">
        <v>517</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502.1</v>
      </c>
      <c r="C23">
        <v>434.5</v>
      </c>
      <c r="D23">
        <v>271.5</v>
      </c>
      <c r="E23">
        <v>426.8</v>
      </c>
      <c r="F23">
        <v>9</v>
      </c>
      <c r="G23">
        <v>0</v>
      </c>
    </row>
    <row r="24" spans="1:7" ht="15" x14ac:dyDescent="0.25">
      <c r="A24" s="285" t="s">
        <v>66</v>
      </c>
    </row>
    <row r="25" spans="1:7" ht="15" x14ac:dyDescent="0.25">
      <c r="A25" s="285" t="s">
        <v>79</v>
      </c>
      <c r="B25">
        <v>750.4</v>
      </c>
      <c r="C25">
        <v>463.2</v>
      </c>
      <c r="D25">
        <v>248.1</v>
      </c>
      <c r="E25">
        <v>555.9</v>
      </c>
      <c r="F25">
        <v>0</v>
      </c>
      <c r="G25">
        <v>0</v>
      </c>
    </row>
    <row r="26" spans="1:7" ht="15" x14ac:dyDescent="0.25">
      <c r="A26" s="285" t="s">
        <v>66</v>
      </c>
    </row>
    <row r="27" spans="1:7" ht="15" x14ac:dyDescent="0.25">
      <c r="A27" s="285" t="s">
        <v>80</v>
      </c>
      <c r="B27">
        <v>14686.2</v>
      </c>
      <c r="C27">
        <v>4686.8</v>
      </c>
      <c r="D27">
        <v>12120.7</v>
      </c>
      <c r="E27">
        <v>2459.6</v>
      </c>
      <c r="F27">
        <v>0</v>
      </c>
      <c r="G27">
        <v>0</v>
      </c>
    </row>
    <row r="28" spans="1:7" ht="15" x14ac:dyDescent="0.25">
      <c r="A28" s="285" t="s">
        <v>66</v>
      </c>
    </row>
    <row r="29" spans="1:7" ht="15" x14ac:dyDescent="0.25">
      <c r="A29" s="285" t="s">
        <v>81</v>
      </c>
      <c r="B29">
        <v>1945</v>
      </c>
      <c r="C29">
        <v>1095.4000000000001</v>
      </c>
      <c r="D29">
        <v>1394</v>
      </c>
      <c r="E29">
        <v>2248.1</v>
      </c>
      <c r="F29">
        <v>0</v>
      </c>
      <c r="G29">
        <v>0</v>
      </c>
    </row>
    <row r="30" spans="1:7" ht="15" x14ac:dyDescent="0.25">
      <c r="A30" s="285" t="s">
        <v>83</v>
      </c>
      <c r="B30">
        <v>120.5</v>
      </c>
      <c r="C30">
        <v>112.1</v>
      </c>
      <c r="D30">
        <v>158.1</v>
      </c>
      <c r="E30">
        <v>296</v>
      </c>
      <c r="F30">
        <v>0</v>
      </c>
      <c r="G30">
        <v>0</v>
      </c>
    </row>
    <row r="31" spans="1:7" ht="15" x14ac:dyDescent="0.25">
      <c r="A31" s="285" t="s">
        <v>85</v>
      </c>
      <c r="B31">
        <v>0.9</v>
      </c>
      <c r="C31">
        <v>1.9</v>
      </c>
      <c r="D31">
        <v>2.2999999999999998</v>
      </c>
      <c r="E31">
        <v>2.5</v>
      </c>
      <c r="F31">
        <v>0</v>
      </c>
      <c r="G31">
        <v>0</v>
      </c>
    </row>
    <row r="32" spans="1:7" ht="15" x14ac:dyDescent="0.25">
      <c r="A32" s="285" t="s">
        <v>86</v>
      </c>
      <c r="B32">
        <v>0</v>
      </c>
      <c r="C32">
        <v>0.3</v>
      </c>
      <c r="D32">
        <v>0.5</v>
      </c>
      <c r="E32">
        <v>0</v>
      </c>
      <c r="F32">
        <v>0</v>
      </c>
      <c r="G32">
        <v>0</v>
      </c>
    </row>
    <row r="33" spans="1:7" ht="15" x14ac:dyDescent="0.25">
      <c r="A33" s="285" t="s">
        <v>87</v>
      </c>
      <c r="B33">
        <v>0.2</v>
      </c>
      <c r="C33">
        <v>1.3</v>
      </c>
      <c r="D33">
        <v>1.1000000000000001</v>
      </c>
      <c r="E33">
        <v>0.2</v>
      </c>
      <c r="F33">
        <v>0</v>
      </c>
      <c r="G33">
        <v>0</v>
      </c>
    </row>
    <row r="34" spans="1:7" ht="15" x14ac:dyDescent="0.25">
      <c r="A34" s="285" t="s">
        <v>88</v>
      </c>
      <c r="B34">
        <v>383.6</v>
      </c>
      <c r="C34">
        <v>218.6</v>
      </c>
      <c r="D34">
        <v>359.5</v>
      </c>
      <c r="E34">
        <v>317.39999999999998</v>
      </c>
      <c r="F34">
        <v>0</v>
      </c>
      <c r="G34">
        <v>0</v>
      </c>
    </row>
    <row r="35" spans="1:7" ht="15" x14ac:dyDescent="0.25">
      <c r="A35" s="285" t="s">
        <v>90</v>
      </c>
      <c r="B35">
        <v>45</v>
      </c>
      <c r="C35">
        <v>0</v>
      </c>
      <c r="D35">
        <v>17.5</v>
      </c>
      <c r="E35">
        <v>33</v>
      </c>
      <c r="F35">
        <v>0</v>
      </c>
      <c r="G35">
        <v>0</v>
      </c>
    </row>
    <row r="36" spans="1:7" ht="15" x14ac:dyDescent="0.25">
      <c r="A36" s="285" t="s">
        <v>178</v>
      </c>
      <c r="B36">
        <v>0</v>
      </c>
      <c r="C36">
        <v>0</v>
      </c>
      <c r="D36">
        <v>0</v>
      </c>
      <c r="E36">
        <v>1</v>
      </c>
      <c r="F36">
        <v>0</v>
      </c>
      <c r="G36">
        <v>0</v>
      </c>
    </row>
    <row r="37" spans="1:7" ht="15" x14ac:dyDescent="0.25">
      <c r="A37" s="285" t="s">
        <v>91</v>
      </c>
      <c r="B37">
        <v>107.7</v>
      </c>
      <c r="C37">
        <v>31.5</v>
      </c>
      <c r="D37">
        <v>120.3</v>
      </c>
      <c r="E37">
        <v>183.2</v>
      </c>
      <c r="F37">
        <v>0</v>
      </c>
      <c r="G37">
        <v>0</v>
      </c>
    </row>
    <row r="38" spans="1:7" ht="15" x14ac:dyDescent="0.25">
      <c r="A38" s="285" t="s">
        <v>92</v>
      </c>
      <c r="B38">
        <v>0</v>
      </c>
      <c r="C38">
        <v>0</v>
      </c>
      <c r="D38">
        <v>19.8</v>
      </c>
      <c r="E38">
        <v>29.7</v>
      </c>
      <c r="F38">
        <v>0</v>
      </c>
      <c r="G38">
        <v>0</v>
      </c>
    </row>
    <row r="39" spans="1:7" ht="15" x14ac:dyDescent="0.25">
      <c r="A39" s="285" t="s">
        <v>93</v>
      </c>
      <c r="B39">
        <v>133.6</v>
      </c>
      <c r="C39">
        <v>94.1</v>
      </c>
      <c r="D39">
        <v>72.8</v>
      </c>
      <c r="E39">
        <v>132.4</v>
      </c>
      <c r="F39">
        <v>0</v>
      </c>
      <c r="G39">
        <v>0</v>
      </c>
    </row>
    <row r="40" spans="1:7" ht="15" x14ac:dyDescent="0.25">
      <c r="A40" s="285" t="s">
        <v>94</v>
      </c>
      <c r="B40">
        <v>17.600000000000001</v>
      </c>
      <c r="C40">
        <v>40.9</v>
      </c>
      <c r="D40">
        <v>7.3</v>
      </c>
      <c r="E40">
        <v>23.7</v>
      </c>
      <c r="F40">
        <v>0</v>
      </c>
      <c r="G40">
        <v>0</v>
      </c>
    </row>
    <row r="41" spans="1:7" ht="15" x14ac:dyDescent="0.25">
      <c r="A41" s="285" t="s">
        <v>95</v>
      </c>
      <c r="B41">
        <v>388</v>
      </c>
      <c r="C41">
        <v>268</v>
      </c>
      <c r="D41">
        <v>207.5</v>
      </c>
      <c r="E41">
        <v>389.8</v>
      </c>
      <c r="F41">
        <v>0</v>
      </c>
      <c r="G41">
        <v>0</v>
      </c>
    </row>
    <row r="42" spans="1:7" ht="15" x14ac:dyDescent="0.25">
      <c r="A42" s="285" t="s">
        <v>96</v>
      </c>
      <c r="B42">
        <v>11.6</v>
      </c>
      <c r="C42">
        <v>61.9</v>
      </c>
      <c r="D42">
        <v>13.6</v>
      </c>
      <c r="E42">
        <v>29.5</v>
      </c>
      <c r="F42">
        <v>0</v>
      </c>
      <c r="G42">
        <v>0</v>
      </c>
    </row>
    <row r="43" spans="1:7" ht="15" x14ac:dyDescent="0.25">
      <c r="A43" s="285" t="s">
        <v>98</v>
      </c>
      <c r="B43">
        <v>59.1</v>
      </c>
      <c r="C43">
        <v>0</v>
      </c>
      <c r="D43">
        <v>53.8</v>
      </c>
      <c r="E43">
        <v>142.69999999999999</v>
      </c>
      <c r="F43">
        <v>0</v>
      </c>
      <c r="G43">
        <v>0</v>
      </c>
    </row>
    <row r="44" spans="1:7" ht="15" x14ac:dyDescent="0.25">
      <c r="A44" s="285" t="s">
        <v>99</v>
      </c>
      <c r="B44">
        <v>82.7</v>
      </c>
      <c r="C44">
        <v>0.9</v>
      </c>
      <c r="D44">
        <v>2.5</v>
      </c>
      <c r="E44">
        <v>0</v>
      </c>
      <c r="F44">
        <v>0</v>
      </c>
      <c r="G44">
        <v>0</v>
      </c>
    </row>
    <row r="45" spans="1:7" ht="15" x14ac:dyDescent="0.25">
      <c r="A45" s="285" t="s">
        <v>100</v>
      </c>
      <c r="B45">
        <v>358.4</v>
      </c>
      <c r="C45">
        <v>220.1</v>
      </c>
      <c r="D45">
        <v>146.6</v>
      </c>
      <c r="E45">
        <v>399.7</v>
      </c>
      <c r="F45">
        <v>0</v>
      </c>
      <c r="G45">
        <v>0</v>
      </c>
    </row>
    <row r="46" spans="1:7" ht="15" x14ac:dyDescent="0.25">
      <c r="A46" s="285" t="s">
        <v>101</v>
      </c>
      <c r="B46">
        <v>236</v>
      </c>
      <c r="C46">
        <v>43.9</v>
      </c>
      <c r="D46">
        <v>210.9</v>
      </c>
      <c r="E46">
        <v>267.39999999999998</v>
      </c>
      <c r="F46">
        <v>0</v>
      </c>
      <c r="G46">
        <v>0</v>
      </c>
    </row>
    <row r="47" spans="1:7" ht="15" x14ac:dyDescent="0.25">
      <c r="A47" s="285" t="s">
        <v>66</v>
      </c>
    </row>
    <row r="48" spans="1:7" ht="15" x14ac:dyDescent="0.25">
      <c r="A48" s="285" t="s">
        <v>102</v>
      </c>
      <c r="B48">
        <v>1103</v>
      </c>
      <c r="C48">
        <v>55.9</v>
      </c>
      <c r="D48">
        <v>441.5</v>
      </c>
      <c r="E48">
        <v>877.4</v>
      </c>
      <c r="F48">
        <v>0</v>
      </c>
      <c r="G48">
        <v>0</v>
      </c>
    </row>
    <row r="49" spans="1:7" ht="15" x14ac:dyDescent="0.25">
      <c r="A49" s="285" t="s">
        <v>103</v>
      </c>
      <c r="B49">
        <v>35</v>
      </c>
      <c r="C49">
        <v>0</v>
      </c>
      <c r="D49">
        <v>67.5</v>
      </c>
      <c r="E49">
        <v>0</v>
      </c>
      <c r="F49">
        <v>0</v>
      </c>
      <c r="G49">
        <v>0</v>
      </c>
    </row>
    <row r="50" spans="1:7" ht="15" x14ac:dyDescent="0.25">
      <c r="A50" s="285" t="s">
        <v>104</v>
      </c>
      <c r="B50">
        <v>972.5</v>
      </c>
      <c r="C50">
        <v>55.9</v>
      </c>
      <c r="D50">
        <v>343.1</v>
      </c>
      <c r="E50">
        <v>748.6</v>
      </c>
      <c r="F50">
        <v>0</v>
      </c>
      <c r="G50">
        <v>0</v>
      </c>
    </row>
    <row r="51" spans="1:7" ht="15" x14ac:dyDescent="0.25">
      <c r="A51" s="285" t="s">
        <v>258</v>
      </c>
      <c r="B51">
        <v>0.4</v>
      </c>
      <c r="C51">
        <v>0</v>
      </c>
      <c r="D51">
        <v>0</v>
      </c>
      <c r="E51">
        <v>0</v>
      </c>
      <c r="F51">
        <v>0</v>
      </c>
      <c r="G51">
        <v>0</v>
      </c>
    </row>
    <row r="52" spans="1:7" ht="15" x14ac:dyDescent="0.25">
      <c r="A52" s="285" t="s">
        <v>107</v>
      </c>
      <c r="B52">
        <v>95</v>
      </c>
      <c r="C52">
        <v>0</v>
      </c>
      <c r="D52">
        <v>31</v>
      </c>
      <c r="E52">
        <v>128.80000000000001</v>
      </c>
      <c r="F52">
        <v>0</v>
      </c>
      <c r="G52">
        <v>0</v>
      </c>
    </row>
    <row r="53" spans="1:7" ht="15" x14ac:dyDescent="0.25">
      <c r="A53" s="285" t="s">
        <v>66</v>
      </c>
    </row>
    <row r="54" spans="1:7" ht="15" x14ac:dyDescent="0.25">
      <c r="A54" s="285" t="s">
        <v>108</v>
      </c>
      <c r="B54">
        <v>2168.6999999999998</v>
      </c>
      <c r="C54">
        <v>1752.1</v>
      </c>
      <c r="D54">
        <v>1023</v>
      </c>
      <c r="E54">
        <v>1234</v>
      </c>
      <c r="F54">
        <v>0</v>
      </c>
      <c r="G54">
        <v>0</v>
      </c>
    </row>
    <row r="55" spans="1:7" ht="15" x14ac:dyDescent="0.25">
      <c r="A55" s="285" t="s">
        <v>109</v>
      </c>
      <c r="B55">
        <v>4</v>
      </c>
      <c r="C55">
        <v>4.5</v>
      </c>
      <c r="D55">
        <v>3.6</v>
      </c>
      <c r="E55">
        <v>2.6</v>
      </c>
      <c r="F55">
        <v>0</v>
      </c>
      <c r="G55">
        <v>0</v>
      </c>
    </row>
    <row r="56" spans="1:7" ht="15" x14ac:dyDescent="0.25">
      <c r="A56" s="285" t="s">
        <v>110</v>
      </c>
      <c r="B56">
        <v>30</v>
      </c>
      <c r="C56">
        <v>0</v>
      </c>
      <c r="D56">
        <v>0</v>
      </c>
      <c r="E56">
        <v>0</v>
      </c>
      <c r="F56">
        <v>0</v>
      </c>
      <c r="G56">
        <v>0</v>
      </c>
    </row>
    <row r="57" spans="1:7" ht="15" x14ac:dyDescent="0.25">
      <c r="A57" s="285" t="s">
        <v>111</v>
      </c>
      <c r="B57">
        <v>55.3</v>
      </c>
      <c r="C57">
        <v>14.5</v>
      </c>
      <c r="D57">
        <v>30.8</v>
      </c>
      <c r="E57">
        <v>47.1</v>
      </c>
      <c r="F57">
        <v>0</v>
      </c>
      <c r="G57">
        <v>0</v>
      </c>
    </row>
    <row r="58" spans="1:7" ht="15" x14ac:dyDescent="0.25">
      <c r="A58" s="285" t="s">
        <v>112</v>
      </c>
      <c r="B58">
        <v>85.2</v>
      </c>
      <c r="C58">
        <v>7.4</v>
      </c>
      <c r="D58">
        <v>46.5</v>
      </c>
      <c r="E58">
        <v>24.7</v>
      </c>
      <c r="F58">
        <v>0</v>
      </c>
      <c r="G58">
        <v>0</v>
      </c>
    </row>
    <row r="59" spans="1:7" ht="15" x14ac:dyDescent="0.25">
      <c r="A59" s="285" t="s">
        <v>113</v>
      </c>
      <c r="B59">
        <v>57.2</v>
      </c>
      <c r="C59">
        <v>49.8</v>
      </c>
      <c r="D59">
        <v>79.599999999999994</v>
      </c>
      <c r="E59">
        <v>117.6</v>
      </c>
      <c r="F59">
        <v>0</v>
      </c>
      <c r="G59">
        <v>0</v>
      </c>
    </row>
    <row r="60" spans="1:7" ht="15" x14ac:dyDescent="0.25">
      <c r="A60" s="285" t="s">
        <v>114</v>
      </c>
      <c r="B60">
        <v>0</v>
      </c>
      <c r="C60">
        <v>0</v>
      </c>
      <c r="D60">
        <v>7.2</v>
      </c>
      <c r="E60">
        <v>0</v>
      </c>
      <c r="F60">
        <v>0</v>
      </c>
      <c r="G60">
        <v>0</v>
      </c>
    </row>
    <row r="61" spans="1:7" ht="15" x14ac:dyDescent="0.25">
      <c r="A61" s="285" t="s">
        <v>115</v>
      </c>
      <c r="B61">
        <v>0</v>
      </c>
      <c r="C61">
        <v>7.8</v>
      </c>
      <c r="D61">
        <v>2.5</v>
      </c>
      <c r="E61">
        <v>3.8</v>
      </c>
      <c r="F61">
        <v>0</v>
      </c>
      <c r="G61">
        <v>0</v>
      </c>
    </row>
    <row r="62" spans="1:7" ht="15" x14ac:dyDescent="0.25">
      <c r="A62" s="285" t="s">
        <v>116</v>
      </c>
      <c r="B62">
        <v>4.4000000000000004</v>
      </c>
      <c r="C62">
        <v>4</v>
      </c>
      <c r="D62">
        <v>1.3</v>
      </c>
      <c r="E62">
        <v>1.1000000000000001</v>
      </c>
      <c r="F62">
        <v>0</v>
      </c>
      <c r="G62">
        <v>0</v>
      </c>
    </row>
    <row r="63" spans="1:7" ht="15" x14ac:dyDescent="0.25">
      <c r="A63" s="285" t="s">
        <v>117</v>
      </c>
      <c r="B63">
        <v>1901.6</v>
      </c>
      <c r="C63">
        <v>1635.6</v>
      </c>
      <c r="D63">
        <v>799.4</v>
      </c>
      <c r="E63">
        <v>969.1</v>
      </c>
      <c r="F63">
        <v>0</v>
      </c>
      <c r="G63">
        <v>0</v>
      </c>
    </row>
    <row r="64" spans="1:7" ht="15" x14ac:dyDescent="0.25">
      <c r="A64" s="285" t="s">
        <v>331</v>
      </c>
      <c r="B64">
        <v>0.5</v>
      </c>
      <c r="C64">
        <v>0</v>
      </c>
      <c r="D64">
        <v>0</v>
      </c>
      <c r="E64">
        <v>1.4</v>
      </c>
      <c r="F64">
        <v>0</v>
      </c>
      <c r="G64">
        <v>0</v>
      </c>
    </row>
    <row r="65" spans="1:7" ht="15" x14ac:dyDescent="0.25">
      <c r="A65" s="285" t="s">
        <v>118</v>
      </c>
      <c r="B65">
        <v>15.5</v>
      </c>
      <c r="C65">
        <v>18.399999999999999</v>
      </c>
      <c r="D65">
        <v>0</v>
      </c>
      <c r="E65">
        <v>6.6</v>
      </c>
      <c r="F65">
        <v>0</v>
      </c>
      <c r="G65">
        <v>0</v>
      </c>
    </row>
    <row r="66" spans="1:7" ht="15" x14ac:dyDescent="0.25">
      <c r="A66" s="285" t="s">
        <v>119</v>
      </c>
      <c r="B66">
        <v>15</v>
      </c>
      <c r="C66">
        <v>10</v>
      </c>
      <c r="D66">
        <v>47.1</v>
      </c>
      <c r="E66">
        <v>60</v>
      </c>
      <c r="F66">
        <v>0</v>
      </c>
      <c r="G66">
        <v>0</v>
      </c>
    </row>
    <row r="67" spans="1:7" ht="15" x14ac:dyDescent="0.25">
      <c r="A67" s="285" t="s">
        <v>120</v>
      </c>
      <c r="B67">
        <v>0</v>
      </c>
      <c r="C67" t="s">
        <v>84</v>
      </c>
      <c r="D67">
        <v>0</v>
      </c>
      <c r="E67">
        <v>0</v>
      </c>
      <c r="F67">
        <v>0</v>
      </c>
      <c r="G67">
        <v>0</v>
      </c>
    </row>
    <row r="68" spans="1:7" ht="15" x14ac:dyDescent="0.25">
      <c r="A68" s="285" t="s">
        <v>121</v>
      </c>
      <c r="B68">
        <v>0</v>
      </c>
      <c r="C68">
        <v>0</v>
      </c>
      <c r="D68">
        <v>5</v>
      </c>
      <c r="E68">
        <v>0</v>
      </c>
      <c r="F68">
        <v>0</v>
      </c>
      <c r="G68">
        <v>0</v>
      </c>
    </row>
    <row r="69" spans="1:7" ht="15" x14ac:dyDescent="0.25">
      <c r="A69" s="285" t="s">
        <v>62</v>
      </c>
      <c r="B69" t="s">
        <v>63</v>
      </c>
      <c r="C69" t="s">
        <v>64</v>
      </c>
      <c r="D69" t="s">
        <v>63</v>
      </c>
      <c r="E69" t="s">
        <v>63</v>
      </c>
      <c r="F69" t="s">
        <v>63</v>
      </c>
      <c r="G69" t="s">
        <v>65</v>
      </c>
    </row>
    <row r="70" spans="1:7" ht="15" x14ac:dyDescent="0.25">
      <c r="A70" s="285" t="s">
        <v>122</v>
      </c>
      <c r="B70">
        <v>21350.3</v>
      </c>
      <c r="C70">
        <v>8487.7999999999993</v>
      </c>
      <c r="D70">
        <v>16647.5</v>
      </c>
      <c r="E70">
        <v>9333.7000000000007</v>
      </c>
      <c r="F70">
        <v>9</v>
      </c>
      <c r="G70">
        <v>0</v>
      </c>
    </row>
    <row r="71" spans="1:7" ht="15" x14ac:dyDescent="0.25">
      <c r="A71" s="285" t="s">
        <v>123</v>
      </c>
      <c r="B71">
        <v>10502.9</v>
      </c>
      <c r="C71">
        <v>3076.8</v>
      </c>
      <c r="D71">
        <v>0</v>
      </c>
      <c r="E71" t="s">
        <v>84</v>
      </c>
      <c r="F71">
        <v>60</v>
      </c>
      <c r="G71">
        <v>0</v>
      </c>
    </row>
    <row r="72" spans="1:7" ht="15" x14ac:dyDescent="0.25">
      <c r="A72" s="285" t="s">
        <v>62</v>
      </c>
      <c r="B72" t="s">
        <v>63</v>
      </c>
      <c r="C72" t="s">
        <v>64</v>
      </c>
      <c r="D72" t="s">
        <v>63</v>
      </c>
      <c r="E72" t="s">
        <v>63</v>
      </c>
      <c r="F72" t="s">
        <v>63</v>
      </c>
      <c r="G72" t="s">
        <v>65</v>
      </c>
    </row>
    <row r="73" spans="1:7" ht="15" x14ac:dyDescent="0.25">
      <c r="A73" s="285" t="s">
        <v>124</v>
      </c>
      <c r="B73">
        <v>31853.200000000001</v>
      </c>
      <c r="C73">
        <v>11564.6</v>
      </c>
      <c r="D73">
        <v>16647.5</v>
      </c>
      <c r="E73">
        <v>9333.7000000000007</v>
      </c>
      <c r="F73">
        <v>69</v>
      </c>
      <c r="G73">
        <v>0</v>
      </c>
    </row>
    <row r="74" spans="1:7" ht="15" x14ac:dyDescent="0.25">
      <c r="A74" s="285" t="s">
        <v>125</v>
      </c>
      <c r="B74" t="s">
        <v>42</v>
      </c>
      <c r="C74" t="s">
        <v>42</v>
      </c>
      <c r="D74">
        <v>32.299999999999997</v>
      </c>
      <c r="E74">
        <v>2.1</v>
      </c>
      <c r="F74" t="s">
        <v>42</v>
      </c>
      <c r="G74" t="s">
        <v>42</v>
      </c>
    </row>
    <row r="75" spans="1:7" ht="15" x14ac:dyDescent="0.25">
      <c r="A75" s="285" t="s">
        <v>126</v>
      </c>
      <c r="B75">
        <v>126</v>
      </c>
      <c r="C75">
        <v>0</v>
      </c>
      <c r="D75" t="s">
        <v>42</v>
      </c>
      <c r="E75" t="s">
        <v>42</v>
      </c>
      <c r="F75">
        <v>0</v>
      </c>
      <c r="G75">
        <v>0</v>
      </c>
    </row>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5B76-57E1-40B3-AB2A-1DBB5D5C96F1}">
  <dimension ref="A1:G75"/>
  <sheetViews>
    <sheetView workbookViewId="0">
      <selection activeCell="B78" sqref="B78:C78"/>
    </sheetView>
  </sheetViews>
  <sheetFormatPr defaultRowHeight="13.2" x14ac:dyDescent="0.25"/>
  <cols>
    <col min="1" max="1" width="18.44140625" customWidth="1"/>
    <col min="2" max="2" width="14" customWidth="1"/>
    <col min="3" max="3" width="13.33203125" customWidth="1"/>
    <col min="4" max="4" width="15.109375" customWidth="1"/>
    <col min="5" max="5" width="15.5546875" customWidth="1"/>
    <col min="6" max="6" width="12.33203125" customWidth="1"/>
    <col min="7" max="7" width="10.6640625" customWidth="1"/>
  </cols>
  <sheetData>
    <row r="1" spans="1:7" ht="15" x14ac:dyDescent="0.25">
      <c r="A1" s="285" t="s">
        <v>47</v>
      </c>
    </row>
    <row r="2" spans="1:7" ht="15" x14ac:dyDescent="0.25">
      <c r="A2" s="285" t="s">
        <v>48</v>
      </c>
    </row>
    <row r="3" spans="1:7" ht="15" x14ac:dyDescent="0.25">
      <c r="A3" s="285" t="s">
        <v>426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131</v>
      </c>
      <c r="C10" t="s">
        <v>133</v>
      </c>
      <c r="D10" t="s">
        <v>63</v>
      </c>
      <c r="E10" t="s">
        <v>63</v>
      </c>
      <c r="F10" t="s">
        <v>63</v>
      </c>
      <c r="G10" t="s">
        <v>65</v>
      </c>
    </row>
    <row r="11" spans="1:7" ht="15" x14ac:dyDescent="0.25">
      <c r="A11" s="285" t="s">
        <v>66</v>
      </c>
    </row>
    <row r="12" spans="1:7" ht="15" x14ac:dyDescent="0.25">
      <c r="A12" s="285" t="s">
        <v>67</v>
      </c>
      <c r="B12">
        <v>196</v>
      </c>
      <c r="C12">
        <v>-135.9</v>
      </c>
      <c r="D12">
        <v>1015.8</v>
      </c>
      <c r="E12">
        <v>1356.8</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227</v>
      </c>
      <c r="E14">
        <v>192.4</v>
      </c>
      <c r="F14">
        <v>0</v>
      </c>
      <c r="G14">
        <v>0</v>
      </c>
    </row>
    <row r="15" spans="1:7" ht="15" x14ac:dyDescent="0.25">
      <c r="A15" s="285" t="s">
        <v>69</v>
      </c>
      <c r="B15">
        <v>27.5</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0</v>
      </c>
      <c r="C17">
        <v>0</v>
      </c>
      <c r="D17">
        <v>56.1</v>
      </c>
      <c r="E17">
        <v>84.4</v>
      </c>
      <c r="F17">
        <v>0</v>
      </c>
      <c r="G17">
        <v>0</v>
      </c>
    </row>
    <row r="18" spans="1:7" ht="15" x14ac:dyDescent="0.25">
      <c r="A18" s="285" t="s">
        <v>71</v>
      </c>
      <c r="B18">
        <v>61</v>
      </c>
      <c r="C18">
        <v>-135.9</v>
      </c>
      <c r="D18">
        <v>233.2</v>
      </c>
      <c r="E18">
        <v>276.8</v>
      </c>
      <c r="F18">
        <v>0</v>
      </c>
      <c r="G18">
        <v>0</v>
      </c>
    </row>
    <row r="19" spans="1:7" ht="15" x14ac:dyDescent="0.25">
      <c r="A19" s="285" t="s">
        <v>72</v>
      </c>
      <c r="B19">
        <v>95</v>
      </c>
      <c r="C19">
        <v>0</v>
      </c>
      <c r="D19">
        <v>81.3</v>
      </c>
      <c r="E19">
        <v>190.5</v>
      </c>
      <c r="F19">
        <v>0</v>
      </c>
      <c r="G19">
        <v>0</v>
      </c>
    </row>
    <row r="20" spans="1:7" ht="15" x14ac:dyDescent="0.25">
      <c r="A20" s="285" t="s">
        <v>73</v>
      </c>
      <c r="B20">
        <v>0</v>
      </c>
      <c r="C20">
        <v>0</v>
      </c>
      <c r="D20">
        <v>233.5</v>
      </c>
      <c r="E20">
        <v>486.6</v>
      </c>
      <c r="F20">
        <v>0</v>
      </c>
      <c r="G20">
        <v>0</v>
      </c>
    </row>
    <row r="21" spans="1:7" ht="15" x14ac:dyDescent="0.25">
      <c r="A21" s="285" t="s">
        <v>74</v>
      </c>
      <c r="B21">
        <v>0</v>
      </c>
      <c r="C21">
        <v>0</v>
      </c>
      <c r="D21">
        <v>103.9</v>
      </c>
      <c r="E21">
        <v>106.8</v>
      </c>
      <c r="F21">
        <v>0</v>
      </c>
      <c r="G21">
        <v>0</v>
      </c>
    </row>
    <row r="22" spans="1:7" ht="15" x14ac:dyDescent="0.25">
      <c r="A22" s="285" t="s">
        <v>66</v>
      </c>
    </row>
    <row r="23" spans="1:7" ht="15" x14ac:dyDescent="0.25">
      <c r="A23" s="285" t="s">
        <v>78</v>
      </c>
      <c r="B23">
        <v>495.7</v>
      </c>
      <c r="C23">
        <v>387.2</v>
      </c>
      <c r="D23">
        <v>248.3</v>
      </c>
      <c r="E23">
        <v>393.5</v>
      </c>
      <c r="F23">
        <v>9</v>
      </c>
      <c r="G23">
        <v>0</v>
      </c>
    </row>
    <row r="24" spans="1:7" ht="15" x14ac:dyDescent="0.25">
      <c r="A24" s="285" t="s">
        <v>66</v>
      </c>
    </row>
    <row r="25" spans="1:7" ht="15" x14ac:dyDescent="0.25">
      <c r="A25" s="285" t="s">
        <v>79</v>
      </c>
      <c r="B25">
        <v>785</v>
      </c>
      <c r="C25">
        <v>453.6</v>
      </c>
      <c r="D25">
        <v>199.1</v>
      </c>
      <c r="E25">
        <v>515.79999999999995</v>
      </c>
      <c r="F25">
        <v>0</v>
      </c>
      <c r="G25">
        <v>0</v>
      </c>
    </row>
    <row r="26" spans="1:7" ht="15" x14ac:dyDescent="0.25">
      <c r="A26" s="285" t="s">
        <v>66</v>
      </c>
    </row>
    <row r="27" spans="1:7" ht="15" x14ac:dyDescent="0.25">
      <c r="A27" s="285" t="s">
        <v>80</v>
      </c>
      <c r="B27">
        <v>15814.2</v>
      </c>
      <c r="C27">
        <v>4551.8</v>
      </c>
      <c r="D27">
        <v>10181.9</v>
      </c>
      <c r="E27">
        <v>1638.4</v>
      </c>
      <c r="F27">
        <v>0</v>
      </c>
      <c r="G27">
        <v>0</v>
      </c>
    </row>
    <row r="28" spans="1:7" ht="15" x14ac:dyDescent="0.25">
      <c r="A28" s="285" t="s">
        <v>66</v>
      </c>
    </row>
    <row r="29" spans="1:7" ht="15" x14ac:dyDescent="0.25">
      <c r="A29" s="285" t="s">
        <v>81</v>
      </c>
      <c r="B29">
        <v>2095.6</v>
      </c>
      <c r="C29">
        <v>1031.8</v>
      </c>
      <c r="D29">
        <v>1159.5999999999999</v>
      </c>
      <c r="E29">
        <v>1983.8</v>
      </c>
      <c r="F29">
        <v>0</v>
      </c>
      <c r="G29">
        <v>0</v>
      </c>
    </row>
    <row r="30" spans="1:7" ht="15" x14ac:dyDescent="0.25">
      <c r="A30" s="285" t="s">
        <v>83</v>
      </c>
      <c r="B30">
        <v>228</v>
      </c>
      <c r="C30">
        <v>57.1</v>
      </c>
      <c r="D30">
        <v>52</v>
      </c>
      <c r="E30">
        <v>296</v>
      </c>
      <c r="F30">
        <v>0</v>
      </c>
      <c r="G30">
        <v>0</v>
      </c>
    </row>
    <row r="31" spans="1:7" ht="15" x14ac:dyDescent="0.25">
      <c r="A31" s="285" t="s">
        <v>85</v>
      </c>
      <c r="B31">
        <v>2.7</v>
      </c>
      <c r="C31">
        <v>1.9</v>
      </c>
      <c r="D31">
        <v>0.5</v>
      </c>
      <c r="E31">
        <v>1.8</v>
      </c>
      <c r="F31">
        <v>0</v>
      </c>
      <c r="G31">
        <v>0</v>
      </c>
    </row>
    <row r="32" spans="1:7" ht="15" x14ac:dyDescent="0.25">
      <c r="A32" s="285" t="s">
        <v>86</v>
      </c>
      <c r="B32">
        <v>0</v>
      </c>
      <c r="C32">
        <v>0.3</v>
      </c>
      <c r="D32">
        <v>0.5</v>
      </c>
      <c r="E32">
        <v>0</v>
      </c>
      <c r="F32">
        <v>0</v>
      </c>
      <c r="G32">
        <v>0</v>
      </c>
    </row>
    <row r="33" spans="1:7" ht="15" x14ac:dyDescent="0.25">
      <c r="A33" s="285" t="s">
        <v>87</v>
      </c>
      <c r="B33">
        <v>0.2</v>
      </c>
      <c r="C33">
        <v>1.3</v>
      </c>
      <c r="D33">
        <v>1.1000000000000001</v>
      </c>
      <c r="E33">
        <v>0.1</v>
      </c>
      <c r="F33">
        <v>0</v>
      </c>
      <c r="G33">
        <v>0</v>
      </c>
    </row>
    <row r="34" spans="1:7" ht="15" x14ac:dyDescent="0.25">
      <c r="A34" s="285" t="s">
        <v>88</v>
      </c>
      <c r="B34">
        <v>392.6</v>
      </c>
      <c r="C34">
        <v>206.4</v>
      </c>
      <c r="D34">
        <v>334.2</v>
      </c>
      <c r="E34">
        <v>297.2</v>
      </c>
      <c r="F34">
        <v>0</v>
      </c>
      <c r="G34">
        <v>0</v>
      </c>
    </row>
    <row r="35" spans="1:7" ht="15" x14ac:dyDescent="0.25">
      <c r="A35" s="285" t="s">
        <v>90</v>
      </c>
      <c r="B35">
        <v>27.5</v>
      </c>
      <c r="C35">
        <v>0</v>
      </c>
      <c r="D35">
        <v>17.5</v>
      </c>
      <c r="E35">
        <v>33</v>
      </c>
      <c r="F35">
        <v>0</v>
      </c>
      <c r="G35">
        <v>0</v>
      </c>
    </row>
    <row r="36" spans="1:7" ht="15" x14ac:dyDescent="0.25">
      <c r="A36" s="285" t="s">
        <v>178</v>
      </c>
      <c r="B36">
        <v>0</v>
      </c>
      <c r="C36">
        <v>0</v>
      </c>
      <c r="D36">
        <v>0</v>
      </c>
      <c r="E36">
        <v>1</v>
      </c>
      <c r="F36">
        <v>0</v>
      </c>
      <c r="G36">
        <v>0</v>
      </c>
    </row>
    <row r="37" spans="1:7" ht="15" x14ac:dyDescent="0.25">
      <c r="A37" s="285" t="s">
        <v>91</v>
      </c>
      <c r="B37">
        <v>107.5</v>
      </c>
      <c r="C37">
        <v>33</v>
      </c>
      <c r="D37">
        <v>120.3</v>
      </c>
      <c r="E37">
        <v>181.7</v>
      </c>
      <c r="F37">
        <v>0</v>
      </c>
      <c r="G37">
        <v>0</v>
      </c>
    </row>
    <row r="38" spans="1:7" ht="15" x14ac:dyDescent="0.25">
      <c r="A38" s="285" t="s">
        <v>92</v>
      </c>
      <c r="B38">
        <v>0</v>
      </c>
      <c r="C38">
        <v>0</v>
      </c>
      <c r="D38">
        <v>19.8</v>
      </c>
      <c r="E38">
        <v>29.7</v>
      </c>
      <c r="F38">
        <v>0</v>
      </c>
      <c r="G38">
        <v>0</v>
      </c>
    </row>
    <row r="39" spans="1:7" ht="15" x14ac:dyDescent="0.25">
      <c r="A39" s="285" t="s">
        <v>93</v>
      </c>
      <c r="B39">
        <v>138.9</v>
      </c>
      <c r="C39">
        <v>83.5</v>
      </c>
      <c r="D39">
        <v>62.3</v>
      </c>
      <c r="E39">
        <v>125.8</v>
      </c>
      <c r="F39">
        <v>0</v>
      </c>
      <c r="G39">
        <v>0</v>
      </c>
    </row>
    <row r="40" spans="1:7" ht="15" x14ac:dyDescent="0.25">
      <c r="A40" s="285" t="s">
        <v>94</v>
      </c>
      <c r="B40">
        <v>16.600000000000001</v>
      </c>
      <c r="C40">
        <v>40.1</v>
      </c>
      <c r="D40">
        <v>6.4</v>
      </c>
      <c r="E40">
        <v>18.8</v>
      </c>
      <c r="F40">
        <v>0</v>
      </c>
      <c r="G40">
        <v>0</v>
      </c>
    </row>
    <row r="41" spans="1:7" ht="15" x14ac:dyDescent="0.25">
      <c r="A41" s="285" t="s">
        <v>95</v>
      </c>
      <c r="B41">
        <v>458</v>
      </c>
      <c r="C41">
        <v>325</v>
      </c>
      <c r="D41">
        <v>138.9</v>
      </c>
      <c r="E41">
        <v>332.7</v>
      </c>
      <c r="F41">
        <v>0</v>
      </c>
      <c r="G41">
        <v>0</v>
      </c>
    </row>
    <row r="42" spans="1:7" ht="15" x14ac:dyDescent="0.25">
      <c r="A42" s="285" t="s">
        <v>96</v>
      </c>
      <c r="B42">
        <v>5.8</v>
      </c>
      <c r="C42">
        <v>10.4</v>
      </c>
      <c r="D42">
        <v>12.8</v>
      </c>
      <c r="E42">
        <v>28.4</v>
      </c>
      <c r="F42">
        <v>0</v>
      </c>
      <c r="G42">
        <v>0</v>
      </c>
    </row>
    <row r="43" spans="1:7" ht="15" x14ac:dyDescent="0.25">
      <c r="A43" s="285" t="s">
        <v>98</v>
      </c>
      <c r="B43">
        <v>59.1</v>
      </c>
      <c r="C43">
        <v>0</v>
      </c>
      <c r="D43">
        <v>53.8</v>
      </c>
      <c r="E43">
        <v>71.5</v>
      </c>
      <c r="F43">
        <v>0</v>
      </c>
      <c r="G43">
        <v>0</v>
      </c>
    </row>
    <row r="44" spans="1:7" ht="15" x14ac:dyDescent="0.25">
      <c r="A44" s="285" t="s">
        <v>99</v>
      </c>
      <c r="B44">
        <v>85.2</v>
      </c>
      <c r="C44">
        <v>0.9</v>
      </c>
      <c r="D44">
        <v>0</v>
      </c>
      <c r="E44">
        <v>0</v>
      </c>
      <c r="F44">
        <v>0</v>
      </c>
      <c r="G44">
        <v>0</v>
      </c>
    </row>
    <row r="45" spans="1:7" ht="15" x14ac:dyDescent="0.25">
      <c r="A45" s="285" t="s">
        <v>100</v>
      </c>
      <c r="B45">
        <v>344.2</v>
      </c>
      <c r="C45">
        <v>225.9</v>
      </c>
      <c r="D45">
        <v>137.4</v>
      </c>
      <c r="E45">
        <v>385.9</v>
      </c>
      <c r="F45">
        <v>0</v>
      </c>
      <c r="G45">
        <v>0</v>
      </c>
    </row>
    <row r="46" spans="1:7" ht="15" x14ac:dyDescent="0.25">
      <c r="A46" s="285" t="s">
        <v>101</v>
      </c>
      <c r="B46">
        <v>229.3</v>
      </c>
      <c r="C46">
        <v>46</v>
      </c>
      <c r="D46">
        <v>202.1</v>
      </c>
      <c r="E46">
        <v>180.2</v>
      </c>
      <c r="F46">
        <v>0</v>
      </c>
      <c r="G46">
        <v>0</v>
      </c>
    </row>
    <row r="47" spans="1:7" ht="15" x14ac:dyDescent="0.25">
      <c r="A47" s="285" t="s">
        <v>66</v>
      </c>
    </row>
    <row r="48" spans="1:7" ht="15" x14ac:dyDescent="0.25">
      <c r="A48" s="285" t="s">
        <v>102</v>
      </c>
      <c r="B48">
        <v>858</v>
      </c>
      <c r="C48">
        <v>85.9</v>
      </c>
      <c r="D48">
        <v>396.7</v>
      </c>
      <c r="E48">
        <v>779.3</v>
      </c>
      <c r="F48">
        <v>0</v>
      </c>
      <c r="G48">
        <v>0</v>
      </c>
    </row>
    <row r="49" spans="1:7" ht="15" x14ac:dyDescent="0.25">
      <c r="A49" s="285" t="s">
        <v>103</v>
      </c>
      <c r="B49">
        <v>35</v>
      </c>
      <c r="C49">
        <v>0</v>
      </c>
      <c r="D49">
        <v>67.5</v>
      </c>
      <c r="E49">
        <v>0</v>
      </c>
      <c r="F49">
        <v>0</v>
      </c>
      <c r="G49">
        <v>0</v>
      </c>
    </row>
    <row r="50" spans="1:7" ht="15" x14ac:dyDescent="0.25">
      <c r="A50" s="285" t="s">
        <v>104</v>
      </c>
      <c r="B50">
        <v>702.5</v>
      </c>
      <c r="C50">
        <v>55.9</v>
      </c>
      <c r="D50">
        <v>329.2</v>
      </c>
      <c r="E50">
        <v>682.6</v>
      </c>
      <c r="F50">
        <v>0</v>
      </c>
      <c r="G50">
        <v>0</v>
      </c>
    </row>
    <row r="51" spans="1:7" ht="15" x14ac:dyDescent="0.25">
      <c r="A51" s="285" t="s">
        <v>258</v>
      </c>
      <c r="B51">
        <v>0.4</v>
      </c>
      <c r="C51">
        <v>0</v>
      </c>
      <c r="D51">
        <v>0</v>
      </c>
      <c r="E51">
        <v>0</v>
      </c>
      <c r="F51">
        <v>0</v>
      </c>
      <c r="G51">
        <v>0</v>
      </c>
    </row>
    <row r="52" spans="1:7" ht="15" x14ac:dyDescent="0.25">
      <c r="A52" s="285" t="s">
        <v>107</v>
      </c>
      <c r="B52">
        <v>120</v>
      </c>
      <c r="C52">
        <v>30</v>
      </c>
      <c r="D52">
        <v>0</v>
      </c>
      <c r="E52">
        <v>96.6</v>
      </c>
      <c r="F52">
        <v>0</v>
      </c>
      <c r="G52">
        <v>0</v>
      </c>
    </row>
    <row r="53" spans="1:7" ht="15" x14ac:dyDescent="0.25">
      <c r="A53" s="285" t="s">
        <v>66</v>
      </c>
    </row>
    <row r="54" spans="1:7" ht="15" x14ac:dyDescent="0.25">
      <c r="A54" s="285" t="s">
        <v>108</v>
      </c>
      <c r="B54">
        <v>2076.6</v>
      </c>
      <c r="C54">
        <v>1708.4</v>
      </c>
      <c r="D54">
        <v>917.9</v>
      </c>
      <c r="E54">
        <v>1163.8</v>
      </c>
      <c r="F54">
        <v>0</v>
      </c>
      <c r="G54">
        <v>0</v>
      </c>
    </row>
    <row r="55" spans="1:7" ht="15" x14ac:dyDescent="0.25">
      <c r="A55" s="285" t="s">
        <v>109</v>
      </c>
      <c r="B55">
        <v>0</v>
      </c>
      <c r="C55">
        <v>4.5</v>
      </c>
      <c r="D55">
        <v>3.6</v>
      </c>
      <c r="E55">
        <v>2.6</v>
      </c>
      <c r="F55">
        <v>0</v>
      </c>
      <c r="G55">
        <v>0</v>
      </c>
    </row>
    <row r="56" spans="1:7" ht="15" x14ac:dyDescent="0.25">
      <c r="A56" s="285" t="s">
        <v>111</v>
      </c>
      <c r="B56">
        <v>55.3</v>
      </c>
      <c r="C56">
        <v>15</v>
      </c>
      <c r="D56">
        <v>30.8</v>
      </c>
      <c r="E56">
        <v>47.1</v>
      </c>
      <c r="F56">
        <v>0</v>
      </c>
      <c r="G56">
        <v>0</v>
      </c>
    </row>
    <row r="57" spans="1:7" ht="15" x14ac:dyDescent="0.25">
      <c r="A57" s="285" t="s">
        <v>112</v>
      </c>
      <c r="B57">
        <v>15.6</v>
      </c>
      <c r="C57">
        <v>8.3000000000000007</v>
      </c>
      <c r="D57">
        <v>44.7</v>
      </c>
      <c r="E57">
        <v>22.9</v>
      </c>
      <c r="F57">
        <v>0</v>
      </c>
      <c r="G57">
        <v>0</v>
      </c>
    </row>
    <row r="58" spans="1:7" ht="15" x14ac:dyDescent="0.25">
      <c r="A58" s="285" t="s">
        <v>113</v>
      </c>
      <c r="B58">
        <v>69.2</v>
      </c>
      <c r="C58">
        <v>46.8</v>
      </c>
      <c r="D58">
        <v>68.599999999999994</v>
      </c>
      <c r="E58">
        <v>117.6</v>
      </c>
      <c r="F58">
        <v>0</v>
      </c>
      <c r="G58">
        <v>0</v>
      </c>
    </row>
    <row r="59" spans="1:7" ht="15" x14ac:dyDescent="0.25">
      <c r="A59" s="285" t="s">
        <v>114</v>
      </c>
      <c r="B59">
        <v>0</v>
      </c>
      <c r="C59">
        <v>0</v>
      </c>
      <c r="D59">
        <v>7.2</v>
      </c>
      <c r="E59">
        <v>0</v>
      </c>
      <c r="F59">
        <v>0</v>
      </c>
      <c r="G59">
        <v>0</v>
      </c>
    </row>
    <row r="60" spans="1:7" ht="15" x14ac:dyDescent="0.25">
      <c r="A60" s="285" t="s">
        <v>115</v>
      </c>
      <c r="B60">
        <v>0</v>
      </c>
      <c r="C60">
        <v>3.8</v>
      </c>
      <c r="D60">
        <v>2.5</v>
      </c>
      <c r="E60">
        <v>3.8</v>
      </c>
      <c r="F60">
        <v>0</v>
      </c>
      <c r="G60">
        <v>0</v>
      </c>
    </row>
    <row r="61" spans="1:7" ht="15" x14ac:dyDescent="0.25">
      <c r="A61" s="285" t="s">
        <v>116</v>
      </c>
      <c r="B61">
        <v>4.4000000000000004</v>
      </c>
      <c r="C61">
        <v>4</v>
      </c>
      <c r="D61">
        <v>1.3</v>
      </c>
      <c r="E61">
        <v>1.1000000000000001</v>
      </c>
      <c r="F61">
        <v>0</v>
      </c>
      <c r="G61">
        <v>0</v>
      </c>
    </row>
    <row r="62" spans="1:7" ht="15" x14ac:dyDescent="0.25">
      <c r="A62" s="285" t="s">
        <v>117</v>
      </c>
      <c r="B62">
        <v>1896.1</v>
      </c>
      <c r="C62">
        <v>1597.3</v>
      </c>
      <c r="D62">
        <v>712.2</v>
      </c>
      <c r="E62">
        <v>900.7</v>
      </c>
      <c r="F62">
        <v>0</v>
      </c>
      <c r="G62">
        <v>0</v>
      </c>
    </row>
    <row r="63" spans="1:7" ht="15" x14ac:dyDescent="0.25">
      <c r="A63" s="285" t="s">
        <v>331</v>
      </c>
      <c r="B63">
        <v>0.5</v>
      </c>
      <c r="C63">
        <v>0</v>
      </c>
      <c r="D63">
        <v>0</v>
      </c>
      <c r="E63">
        <v>1.4</v>
      </c>
      <c r="F63">
        <v>0</v>
      </c>
      <c r="G63">
        <v>0</v>
      </c>
    </row>
    <row r="64" spans="1:7" ht="15" x14ac:dyDescent="0.25">
      <c r="A64" s="285" t="s">
        <v>118</v>
      </c>
      <c r="B64">
        <v>15.5</v>
      </c>
      <c r="C64">
        <v>18.600000000000001</v>
      </c>
      <c r="D64">
        <v>0</v>
      </c>
      <c r="E64">
        <v>6.6</v>
      </c>
      <c r="F64">
        <v>0</v>
      </c>
      <c r="G64">
        <v>0</v>
      </c>
    </row>
    <row r="65" spans="1:7" ht="15" x14ac:dyDescent="0.25">
      <c r="A65" s="285" t="s">
        <v>119</v>
      </c>
      <c r="B65">
        <v>15</v>
      </c>
      <c r="C65">
        <v>10</v>
      </c>
      <c r="D65">
        <v>47.1</v>
      </c>
      <c r="E65">
        <v>60</v>
      </c>
      <c r="F65">
        <v>0</v>
      </c>
      <c r="G65">
        <v>0</v>
      </c>
    </row>
    <row r="66" spans="1:7" ht="15" x14ac:dyDescent="0.25">
      <c r="A66" s="285" t="s">
        <v>120</v>
      </c>
      <c r="B66">
        <v>0</v>
      </c>
      <c r="C66" t="s">
        <v>84</v>
      </c>
      <c r="D66">
        <v>0</v>
      </c>
      <c r="E66">
        <v>0</v>
      </c>
      <c r="F66">
        <v>0</v>
      </c>
      <c r="G66">
        <v>0</v>
      </c>
    </row>
    <row r="67" spans="1:7" ht="15" x14ac:dyDescent="0.25">
      <c r="A67" s="285" t="s">
        <v>121</v>
      </c>
      <c r="B67">
        <v>5</v>
      </c>
      <c r="C67">
        <v>0</v>
      </c>
      <c r="D67">
        <v>0</v>
      </c>
      <c r="E67">
        <v>0</v>
      </c>
      <c r="F67">
        <v>0</v>
      </c>
      <c r="G67">
        <v>0</v>
      </c>
    </row>
    <row r="68" spans="1:7" ht="15" x14ac:dyDescent="0.25">
      <c r="A68" s="285" t="s">
        <v>62</v>
      </c>
      <c r="B68" t="s">
        <v>131</v>
      </c>
      <c r="C68" t="s">
        <v>133</v>
      </c>
      <c r="D68" t="s">
        <v>63</v>
      </c>
      <c r="E68" t="s">
        <v>63</v>
      </c>
      <c r="F68" t="s">
        <v>63</v>
      </c>
      <c r="G68" t="s">
        <v>65</v>
      </c>
    </row>
    <row r="69" spans="1:7" ht="15" x14ac:dyDescent="0.25">
      <c r="A69" s="285" t="s">
        <v>122</v>
      </c>
      <c r="B69">
        <v>22321</v>
      </c>
      <c r="C69">
        <v>8082.7</v>
      </c>
      <c r="D69">
        <v>14119.3</v>
      </c>
      <c r="E69">
        <v>7831.3</v>
      </c>
      <c r="F69">
        <v>9</v>
      </c>
      <c r="G69">
        <v>0</v>
      </c>
    </row>
    <row r="70" spans="1:7" ht="15" x14ac:dyDescent="0.25">
      <c r="A70" s="285" t="s">
        <v>123</v>
      </c>
      <c r="B70">
        <v>10529.9</v>
      </c>
      <c r="C70">
        <v>3234</v>
      </c>
      <c r="D70">
        <v>0</v>
      </c>
      <c r="E70">
        <v>0</v>
      </c>
      <c r="F70">
        <v>60</v>
      </c>
      <c r="G70">
        <v>0</v>
      </c>
    </row>
    <row r="71" spans="1:7" ht="15" x14ac:dyDescent="0.25">
      <c r="A71" s="285" t="s">
        <v>62</v>
      </c>
      <c r="B71" t="s">
        <v>131</v>
      </c>
      <c r="C71" t="s">
        <v>133</v>
      </c>
      <c r="D71" t="s">
        <v>63</v>
      </c>
      <c r="E71" t="s">
        <v>63</v>
      </c>
      <c r="F71" t="s">
        <v>63</v>
      </c>
      <c r="G71" t="s">
        <v>65</v>
      </c>
    </row>
    <row r="72" spans="1:7" ht="15" x14ac:dyDescent="0.25">
      <c r="A72" s="285" t="s">
        <v>124</v>
      </c>
      <c r="B72">
        <v>32850.800000000003</v>
      </c>
      <c r="C72">
        <v>11316.7</v>
      </c>
      <c r="D72">
        <v>14119.3</v>
      </c>
      <c r="E72">
        <v>7831.3</v>
      </c>
      <c r="F72">
        <v>69</v>
      </c>
      <c r="G72">
        <v>0</v>
      </c>
    </row>
    <row r="73" spans="1:7" ht="15" x14ac:dyDescent="0.25">
      <c r="A73" s="285" t="s">
        <v>125</v>
      </c>
      <c r="B73" t="s">
        <v>42</v>
      </c>
      <c r="C73" t="s">
        <v>42</v>
      </c>
      <c r="D73">
        <v>32.299999999999997</v>
      </c>
      <c r="E73">
        <v>2.1</v>
      </c>
      <c r="F73" t="s">
        <v>42</v>
      </c>
      <c r="G73" t="s">
        <v>42</v>
      </c>
    </row>
    <row r="74" spans="1:7" ht="15" x14ac:dyDescent="0.25">
      <c r="A74" s="285" t="s">
        <v>126</v>
      </c>
      <c r="B74">
        <v>126</v>
      </c>
      <c r="C74">
        <v>0</v>
      </c>
      <c r="D74" t="s">
        <v>42</v>
      </c>
      <c r="E74" t="s">
        <v>42</v>
      </c>
      <c r="F74">
        <v>0</v>
      </c>
      <c r="G74">
        <v>0</v>
      </c>
    </row>
    <row r="75" spans="1:7" ht="15" x14ac:dyDescent="0.25">
      <c r="A75" s="285" t="s">
        <v>62</v>
      </c>
      <c r="B75" t="s">
        <v>131</v>
      </c>
      <c r="C75" t="s">
        <v>133</v>
      </c>
      <c r="D75" t="s">
        <v>63</v>
      </c>
      <c r="E75" t="s">
        <v>63</v>
      </c>
      <c r="F75" t="s">
        <v>63</v>
      </c>
      <c r="G75" t="s">
        <v>65</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D-AA91-463D-B98E-BEAF2F3B36BB}">
  <dimension ref="A1:G74"/>
  <sheetViews>
    <sheetView workbookViewId="0">
      <selection activeCell="B7" sqref="B7"/>
    </sheetView>
  </sheetViews>
  <sheetFormatPr defaultRowHeight="13.2" x14ac:dyDescent="0.25"/>
  <cols>
    <col min="1" max="1" width="25.33203125" customWidth="1"/>
    <col min="2" max="2" width="13.109375" customWidth="1"/>
    <col min="4" max="4" width="11.5546875" customWidth="1"/>
    <col min="5" max="6" width="13.33203125" customWidth="1"/>
    <col min="7" max="7" width="10.44140625" customWidth="1"/>
  </cols>
  <sheetData>
    <row r="1" spans="1:7" ht="15" x14ac:dyDescent="0.25">
      <c r="A1" s="285" t="s">
        <v>47</v>
      </c>
    </row>
    <row r="2" spans="1:7" ht="15" x14ac:dyDescent="0.25">
      <c r="A2" s="285" t="s">
        <v>48</v>
      </c>
    </row>
    <row r="3" spans="1:7" ht="15" x14ac:dyDescent="0.25">
      <c r="A3" s="285" t="s">
        <v>427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256</v>
      </c>
      <c r="C12">
        <v>40</v>
      </c>
      <c r="D12">
        <v>788.6</v>
      </c>
      <c r="E12">
        <v>950.9</v>
      </c>
      <c r="F12">
        <v>0</v>
      </c>
      <c r="G12">
        <v>0</v>
      </c>
    </row>
    <row r="13" spans="1:7" ht="15" x14ac:dyDescent="0.25">
      <c r="A13" s="285" t="s">
        <v>254</v>
      </c>
      <c r="B13">
        <v>0</v>
      </c>
      <c r="C13">
        <v>0</v>
      </c>
      <c r="D13">
        <v>63.4</v>
      </c>
      <c r="E13">
        <v>19.399999999999999</v>
      </c>
      <c r="F13">
        <v>0</v>
      </c>
      <c r="G13">
        <v>0</v>
      </c>
    </row>
    <row r="14" spans="1:7" ht="15" x14ac:dyDescent="0.25">
      <c r="A14" s="285" t="s">
        <v>68</v>
      </c>
      <c r="B14">
        <v>0</v>
      </c>
      <c r="C14">
        <v>0</v>
      </c>
      <c r="D14">
        <v>227</v>
      </c>
      <c r="E14">
        <v>56.5</v>
      </c>
      <c r="F14">
        <v>0</v>
      </c>
      <c r="G14">
        <v>0</v>
      </c>
    </row>
    <row r="15" spans="1:7" ht="15" x14ac:dyDescent="0.25">
      <c r="A15" s="285" t="s">
        <v>69</v>
      </c>
      <c r="B15">
        <v>27.5</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0</v>
      </c>
      <c r="C17">
        <v>0</v>
      </c>
      <c r="D17">
        <v>56.1</v>
      </c>
      <c r="E17">
        <v>84.4</v>
      </c>
      <c r="F17">
        <v>0</v>
      </c>
      <c r="G17">
        <v>0</v>
      </c>
    </row>
    <row r="18" spans="1:7" ht="15" x14ac:dyDescent="0.25">
      <c r="A18" s="285" t="s">
        <v>71</v>
      </c>
      <c r="B18">
        <v>61</v>
      </c>
      <c r="C18">
        <v>0</v>
      </c>
      <c r="D18">
        <v>57.6</v>
      </c>
      <c r="E18">
        <v>192.6</v>
      </c>
      <c r="F18">
        <v>0</v>
      </c>
      <c r="G18">
        <v>0</v>
      </c>
    </row>
    <row r="19" spans="1:7" ht="15" x14ac:dyDescent="0.25">
      <c r="A19" s="285" t="s">
        <v>72</v>
      </c>
      <c r="B19">
        <v>95</v>
      </c>
      <c r="C19">
        <v>40</v>
      </c>
      <c r="D19">
        <v>81.3</v>
      </c>
      <c r="E19">
        <v>92.3</v>
      </c>
      <c r="F19">
        <v>0</v>
      </c>
      <c r="G19">
        <v>0</v>
      </c>
    </row>
    <row r="20" spans="1:7" ht="15" x14ac:dyDescent="0.25">
      <c r="A20" s="285" t="s">
        <v>73</v>
      </c>
      <c r="B20">
        <v>60</v>
      </c>
      <c r="C20">
        <v>0</v>
      </c>
      <c r="D20">
        <v>233.5</v>
      </c>
      <c r="E20">
        <v>399.1</v>
      </c>
      <c r="F20">
        <v>0</v>
      </c>
      <c r="G20">
        <v>0</v>
      </c>
    </row>
    <row r="21" spans="1:7" ht="15" x14ac:dyDescent="0.25">
      <c r="A21" s="285" t="s">
        <v>74</v>
      </c>
      <c r="B21">
        <v>0</v>
      </c>
      <c r="C21">
        <v>0</v>
      </c>
      <c r="D21">
        <v>52.3</v>
      </c>
      <c r="E21">
        <v>106.8</v>
      </c>
      <c r="F21">
        <v>0</v>
      </c>
      <c r="G21">
        <v>0</v>
      </c>
    </row>
    <row r="22" spans="1:7" ht="15" x14ac:dyDescent="0.25">
      <c r="A22" s="285" t="s">
        <v>66</v>
      </c>
    </row>
    <row r="23" spans="1:7" ht="15" x14ac:dyDescent="0.25">
      <c r="A23" s="285" t="s">
        <v>78</v>
      </c>
      <c r="B23">
        <v>496.9</v>
      </c>
      <c r="C23">
        <v>387.8</v>
      </c>
      <c r="D23">
        <v>216.4</v>
      </c>
      <c r="E23">
        <v>302.39999999999998</v>
      </c>
      <c r="F23">
        <v>0</v>
      </c>
      <c r="G23">
        <v>0</v>
      </c>
    </row>
    <row r="24" spans="1:7" ht="15" x14ac:dyDescent="0.25">
      <c r="A24" s="285" t="s">
        <v>66</v>
      </c>
    </row>
    <row r="25" spans="1:7" ht="15" x14ac:dyDescent="0.25">
      <c r="A25" s="285" t="s">
        <v>79</v>
      </c>
      <c r="B25">
        <v>781.9</v>
      </c>
      <c r="C25">
        <v>459.2</v>
      </c>
      <c r="D25">
        <v>154</v>
      </c>
      <c r="E25">
        <v>423.4</v>
      </c>
      <c r="F25">
        <v>0</v>
      </c>
      <c r="G25">
        <v>0</v>
      </c>
    </row>
    <row r="26" spans="1:7" ht="15" x14ac:dyDescent="0.25">
      <c r="A26" s="285" t="s">
        <v>66</v>
      </c>
    </row>
    <row r="27" spans="1:7" ht="15" x14ac:dyDescent="0.25">
      <c r="A27" s="285" t="s">
        <v>80</v>
      </c>
      <c r="B27">
        <v>16680.2</v>
      </c>
      <c r="C27">
        <v>4606.8</v>
      </c>
      <c r="D27">
        <v>8242.1</v>
      </c>
      <c r="E27">
        <v>1102.4000000000001</v>
      </c>
      <c r="F27">
        <v>0</v>
      </c>
      <c r="G27">
        <v>0</v>
      </c>
    </row>
    <row r="28" spans="1:7" ht="15" x14ac:dyDescent="0.25">
      <c r="A28" s="285" t="s">
        <v>66</v>
      </c>
    </row>
    <row r="29" spans="1:7" ht="15" x14ac:dyDescent="0.25">
      <c r="A29" s="285" t="s">
        <v>81</v>
      </c>
      <c r="B29">
        <v>2002.9</v>
      </c>
      <c r="C29">
        <v>1030</v>
      </c>
      <c r="D29">
        <v>959.8</v>
      </c>
      <c r="E29">
        <v>1762.7</v>
      </c>
      <c r="F29">
        <v>0</v>
      </c>
      <c r="G29">
        <v>0</v>
      </c>
    </row>
    <row r="30" spans="1:7" ht="15" x14ac:dyDescent="0.25">
      <c r="A30" s="285" t="s">
        <v>83</v>
      </c>
      <c r="B30">
        <v>225</v>
      </c>
      <c r="C30">
        <v>57.1</v>
      </c>
      <c r="D30">
        <v>52</v>
      </c>
      <c r="E30">
        <v>296</v>
      </c>
      <c r="F30">
        <v>0</v>
      </c>
      <c r="G30">
        <v>0</v>
      </c>
    </row>
    <row r="31" spans="1:7" ht="15" x14ac:dyDescent="0.25">
      <c r="A31" s="285" t="s">
        <v>85</v>
      </c>
      <c r="B31">
        <v>2.4</v>
      </c>
      <c r="C31">
        <v>2.6</v>
      </c>
      <c r="D31">
        <v>0.5</v>
      </c>
      <c r="E31">
        <v>1.1000000000000001</v>
      </c>
      <c r="F31">
        <v>0</v>
      </c>
      <c r="G31">
        <v>0</v>
      </c>
    </row>
    <row r="32" spans="1:7" ht="15" x14ac:dyDescent="0.25">
      <c r="A32" s="285" t="s">
        <v>86</v>
      </c>
      <c r="B32">
        <v>0</v>
      </c>
      <c r="C32">
        <v>0.3</v>
      </c>
      <c r="D32">
        <v>0.5</v>
      </c>
      <c r="E32">
        <v>0</v>
      </c>
      <c r="F32">
        <v>0</v>
      </c>
      <c r="G32">
        <v>0</v>
      </c>
    </row>
    <row r="33" spans="1:7" ht="15" x14ac:dyDescent="0.25">
      <c r="A33" s="285" t="s">
        <v>87</v>
      </c>
      <c r="B33">
        <v>0.2</v>
      </c>
      <c r="C33">
        <v>1.3</v>
      </c>
      <c r="D33">
        <v>1.1000000000000001</v>
      </c>
      <c r="E33">
        <v>0.1</v>
      </c>
      <c r="F33">
        <v>0</v>
      </c>
      <c r="G33">
        <v>0</v>
      </c>
    </row>
    <row r="34" spans="1:7" ht="15" x14ac:dyDescent="0.25">
      <c r="A34" s="285" t="s">
        <v>88</v>
      </c>
      <c r="B34">
        <v>401.2</v>
      </c>
      <c r="C34">
        <v>215.4</v>
      </c>
      <c r="D34">
        <v>302</v>
      </c>
      <c r="E34">
        <v>270.5</v>
      </c>
      <c r="F34">
        <v>0</v>
      </c>
      <c r="G34">
        <v>0</v>
      </c>
    </row>
    <row r="35" spans="1:7" ht="15" x14ac:dyDescent="0.25">
      <c r="A35" s="285" t="s">
        <v>90</v>
      </c>
      <c r="B35">
        <v>27.5</v>
      </c>
      <c r="C35">
        <v>0</v>
      </c>
      <c r="D35">
        <v>17.5</v>
      </c>
      <c r="E35">
        <v>0</v>
      </c>
      <c r="F35">
        <v>0</v>
      </c>
      <c r="G35">
        <v>0</v>
      </c>
    </row>
    <row r="36" spans="1:7" ht="15" x14ac:dyDescent="0.25">
      <c r="A36" s="285" t="s">
        <v>178</v>
      </c>
      <c r="B36">
        <v>0</v>
      </c>
      <c r="C36">
        <v>0</v>
      </c>
      <c r="D36">
        <v>0</v>
      </c>
      <c r="E36">
        <v>1</v>
      </c>
      <c r="F36">
        <v>0</v>
      </c>
      <c r="G36">
        <v>0</v>
      </c>
    </row>
    <row r="37" spans="1:7" ht="15" x14ac:dyDescent="0.25">
      <c r="A37" s="285" t="s">
        <v>91</v>
      </c>
      <c r="B37">
        <v>104.5</v>
      </c>
      <c r="C37">
        <v>33</v>
      </c>
      <c r="D37">
        <v>60.3</v>
      </c>
      <c r="E37">
        <v>122.3</v>
      </c>
      <c r="F37">
        <v>0</v>
      </c>
      <c r="G37">
        <v>0</v>
      </c>
    </row>
    <row r="38" spans="1:7" ht="15" x14ac:dyDescent="0.25">
      <c r="A38" s="285" t="s">
        <v>92</v>
      </c>
      <c r="B38">
        <v>0</v>
      </c>
      <c r="C38">
        <v>0</v>
      </c>
      <c r="D38">
        <v>19.8</v>
      </c>
      <c r="E38">
        <v>29.7</v>
      </c>
      <c r="F38">
        <v>0</v>
      </c>
      <c r="G38">
        <v>0</v>
      </c>
    </row>
    <row r="39" spans="1:7" ht="15" x14ac:dyDescent="0.25">
      <c r="A39" s="285" t="s">
        <v>93</v>
      </c>
      <c r="B39">
        <v>142</v>
      </c>
      <c r="C39">
        <v>89.5</v>
      </c>
      <c r="D39">
        <v>51.9</v>
      </c>
      <c r="E39">
        <v>108.8</v>
      </c>
      <c r="F39">
        <v>0</v>
      </c>
      <c r="G39">
        <v>0</v>
      </c>
    </row>
    <row r="40" spans="1:7" ht="15" x14ac:dyDescent="0.25">
      <c r="A40" s="285" t="s">
        <v>94</v>
      </c>
      <c r="B40">
        <v>16.2</v>
      </c>
      <c r="C40">
        <v>41.9</v>
      </c>
      <c r="D40">
        <v>3.8</v>
      </c>
      <c r="E40">
        <v>15.4</v>
      </c>
      <c r="F40">
        <v>0</v>
      </c>
      <c r="G40">
        <v>0</v>
      </c>
    </row>
    <row r="41" spans="1:7" ht="15" x14ac:dyDescent="0.25">
      <c r="A41" s="285" t="s">
        <v>95</v>
      </c>
      <c r="B41">
        <v>393</v>
      </c>
      <c r="C41">
        <v>325</v>
      </c>
      <c r="D41">
        <v>138.9</v>
      </c>
      <c r="E41">
        <v>332.7</v>
      </c>
      <c r="F41">
        <v>0</v>
      </c>
      <c r="G41">
        <v>0</v>
      </c>
    </row>
    <row r="42" spans="1:7" ht="15" x14ac:dyDescent="0.25">
      <c r="A42" s="285" t="s">
        <v>96</v>
      </c>
      <c r="B42">
        <v>6.3</v>
      </c>
      <c r="C42">
        <v>10.3</v>
      </c>
      <c r="D42">
        <v>12.2</v>
      </c>
      <c r="E42">
        <v>27.1</v>
      </c>
      <c r="F42">
        <v>0</v>
      </c>
      <c r="G42">
        <v>0</v>
      </c>
    </row>
    <row r="43" spans="1:7" ht="15" x14ac:dyDescent="0.25">
      <c r="A43" s="285" t="s">
        <v>98</v>
      </c>
      <c r="B43">
        <v>59</v>
      </c>
      <c r="C43">
        <v>0</v>
      </c>
      <c r="D43">
        <v>53.8</v>
      </c>
      <c r="E43">
        <v>71.5</v>
      </c>
      <c r="F43">
        <v>0</v>
      </c>
      <c r="G43">
        <v>0</v>
      </c>
    </row>
    <row r="44" spans="1:7" ht="15" x14ac:dyDescent="0.25">
      <c r="A44" s="285" t="s">
        <v>99</v>
      </c>
      <c r="B44">
        <v>20.100000000000001</v>
      </c>
      <c r="C44">
        <v>0.9</v>
      </c>
      <c r="D44">
        <v>0</v>
      </c>
      <c r="E44">
        <v>0</v>
      </c>
      <c r="F44">
        <v>0</v>
      </c>
      <c r="G44">
        <v>0</v>
      </c>
    </row>
    <row r="45" spans="1:7" ht="15" x14ac:dyDescent="0.25">
      <c r="A45" s="285" t="s">
        <v>100</v>
      </c>
      <c r="B45">
        <v>391.1</v>
      </c>
      <c r="C45">
        <v>206.5</v>
      </c>
      <c r="D45">
        <v>55.1</v>
      </c>
      <c r="E45">
        <v>310</v>
      </c>
      <c r="F45">
        <v>0</v>
      </c>
      <c r="G45">
        <v>0</v>
      </c>
    </row>
    <row r="46" spans="1:7" ht="15" x14ac:dyDescent="0.25">
      <c r="A46" s="285" t="s">
        <v>101</v>
      </c>
      <c r="B46">
        <v>214.3</v>
      </c>
      <c r="C46">
        <v>46.2</v>
      </c>
      <c r="D46">
        <v>190.4</v>
      </c>
      <c r="E46">
        <v>176.7</v>
      </c>
      <c r="F46">
        <v>0</v>
      </c>
      <c r="G46">
        <v>0</v>
      </c>
    </row>
    <row r="47" spans="1:7" ht="15" x14ac:dyDescent="0.25">
      <c r="A47" s="285" t="s">
        <v>66</v>
      </c>
    </row>
    <row r="48" spans="1:7" ht="15" x14ac:dyDescent="0.25">
      <c r="A48" s="285" t="s">
        <v>102</v>
      </c>
      <c r="B48">
        <v>747.9</v>
      </c>
      <c r="C48">
        <v>140.9</v>
      </c>
      <c r="D48">
        <v>353.4</v>
      </c>
      <c r="E48">
        <v>674.1</v>
      </c>
      <c r="F48">
        <v>0</v>
      </c>
      <c r="G48">
        <v>0</v>
      </c>
    </row>
    <row r="49" spans="1:7" ht="15" x14ac:dyDescent="0.25">
      <c r="A49" s="285" t="s">
        <v>103</v>
      </c>
      <c r="B49">
        <v>35</v>
      </c>
      <c r="C49">
        <v>0</v>
      </c>
      <c r="D49">
        <v>67.5</v>
      </c>
      <c r="E49">
        <v>0</v>
      </c>
      <c r="F49">
        <v>0</v>
      </c>
      <c r="G49">
        <v>0</v>
      </c>
    </row>
    <row r="50" spans="1:7" ht="15" x14ac:dyDescent="0.25">
      <c r="A50" s="285" t="s">
        <v>104</v>
      </c>
      <c r="B50">
        <v>592.4</v>
      </c>
      <c r="C50">
        <v>110.9</v>
      </c>
      <c r="D50">
        <v>285.89999999999998</v>
      </c>
      <c r="E50">
        <v>577.5</v>
      </c>
      <c r="F50">
        <v>0</v>
      </c>
      <c r="G50">
        <v>0</v>
      </c>
    </row>
    <row r="51" spans="1:7" ht="15" x14ac:dyDescent="0.25">
      <c r="A51" s="285" t="s">
        <v>258</v>
      </c>
      <c r="B51">
        <v>0.4</v>
      </c>
      <c r="C51">
        <v>0</v>
      </c>
      <c r="D51">
        <v>0</v>
      </c>
      <c r="E51">
        <v>0</v>
      </c>
      <c r="F51">
        <v>0</v>
      </c>
      <c r="G51">
        <v>0</v>
      </c>
    </row>
    <row r="52" spans="1:7" ht="15" x14ac:dyDescent="0.25">
      <c r="A52" s="285" t="s">
        <v>107</v>
      </c>
      <c r="B52">
        <v>120</v>
      </c>
      <c r="C52">
        <v>30</v>
      </c>
      <c r="D52">
        <v>0</v>
      </c>
      <c r="E52">
        <v>96.6</v>
      </c>
      <c r="F52">
        <v>0</v>
      </c>
      <c r="G52">
        <v>0</v>
      </c>
    </row>
    <row r="53" spans="1:7" ht="15" x14ac:dyDescent="0.25">
      <c r="A53" s="285" t="s">
        <v>66</v>
      </c>
    </row>
    <row r="54" spans="1:7" ht="15" x14ac:dyDescent="0.25">
      <c r="A54" s="285" t="s">
        <v>108</v>
      </c>
      <c r="B54">
        <v>2080.1999999999998</v>
      </c>
      <c r="C54">
        <v>1846.3</v>
      </c>
      <c r="D54">
        <v>709</v>
      </c>
      <c r="E54">
        <v>948.9</v>
      </c>
      <c r="F54">
        <v>0</v>
      </c>
      <c r="G54">
        <v>0</v>
      </c>
    </row>
    <row r="55" spans="1:7" ht="15" x14ac:dyDescent="0.25">
      <c r="A55" s="285" t="s">
        <v>109</v>
      </c>
      <c r="B55">
        <v>3.6</v>
      </c>
      <c r="C55">
        <v>4.5</v>
      </c>
      <c r="D55">
        <v>0</v>
      </c>
      <c r="E55">
        <v>2.6</v>
      </c>
      <c r="F55">
        <v>0</v>
      </c>
      <c r="G55">
        <v>0</v>
      </c>
    </row>
    <row r="56" spans="1:7" ht="15" x14ac:dyDescent="0.25">
      <c r="A56" s="285" t="s">
        <v>111</v>
      </c>
      <c r="B56">
        <v>55.3</v>
      </c>
      <c r="C56">
        <v>15</v>
      </c>
      <c r="D56">
        <v>30.8</v>
      </c>
      <c r="E56">
        <v>47.1</v>
      </c>
      <c r="F56">
        <v>0</v>
      </c>
      <c r="G56">
        <v>0</v>
      </c>
    </row>
    <row r="57" spans="1:7" ht="15" x14ac:dyDescent="0.25">
      <c r="A57" s="285" t="s">
        <v>112</v>
      </c>
      <c r="B57">
        <v>17</v>
      </c>
      <c r="C57">
        <v>9.9</v>
      </c>
      <c r="D57">
        <v>42.5</v>
      </c>
      <c r="E57">
        <v>21.3</v>
      </c>
      <c r="F57">
        <v>0</v>
      </c>
      <c r="G57">
        <v>0</v>
      </c>
    </row>
    <row r="58" spans="1:7" ht="15" x14ac:dyDescent="0.25">
      <c r="A58" s="285" t="s">
        <v>113</v>
      </c>
      <c r="B58">
        <v>59.2</v>
      </c>
      <c r="C58">
        <v>47.1</v>
      </c>
      <c r="D58">
        <v>52.8</v>
      </c>
      <c r="E58">
        <v>111.8</v>
      </c>
      <c r="F58">
        <v>0</v>
      </c>
      <c r="G58">
        <v>0</v>
      </c>
    </row>
    <row r="59" spans="1:7" ht="15" x14ac:dyDescent="0.25">
      <c r="A59" s="285" t="s">
        <v>114</v>
      </c>
      <c r="B59">
        <v>0</v>
      </c>
      <c r="C59">
        <v>0</v>
      </c>
      <c r="D59">
        <v>7.2</v>
      </c>
      <c r="E59">
        <v>0</v>
      </c>
      <c r="F59">
        <v>0</v>
      </c>
      <c r="G59">
        <v>0</v>
      </c>
    </row>
    <row r="60" spans="1:7" ht="15" x14ac:dyDescent="0.25">
      <c r="A60" s="285" t="s">
        <v>115</v>
      </c>
      <c r="B60">
        <v>0</v>
      </c>
      <c r="C60">
        <v>3.8</v>
      </c>
      <c r="D60">
        <v>2.5</v>
      </c>
      <c r="E60">
        <v>3.8</v>
      </c>
      <c r="F60">
        <v>0</v>
      </c>
      <c r="G60">
        <v>0</v>
      </c>
    </row>
    <row r="61" spans="1:7" ht="15" x14ac:dyDescent="0.25">
      <c r="A61" s="285" t="s">
        <v>116</v>
      </c>
      <c r="B61">
        <v>4.4000000000000004</v>
      </c>
      <c r="C61">
        <v>4</v>
      </c>
      <c r="D61">
        <v>1.3</v>
      </c>
      <c r="E61">
        <v>1.1000000000000001</v>
      </c>
      <c r="F61">
        <v>0</v>
      </c>
      <c r="G61">
        <v>0</v>
      </c>
    </row>
    <row r="62" spans="1:7" ht="15" x14ac:dyDescent="0.25">
      <c r="A62" s="285" t="s">
        <v>117</v>
      </c>
      <c r="B62">
        <v>1904.8</v>
      </c>
      <c r="C62">
        <v>1743.4</v>
      </c>
      <c r="D62">
        <v>524.79999999999995</v>
      </c>
      <c r="E62">
        <v>693.2</v>
      </c>
      <c r="F62">
        <v>0</v>
      </c>
      <c r="G62">
        <v>0</v>
      </c>
    </row>
    <row r="63" spans="1:7" ht="15" x14ac:dyDescent="0.25">
      <c r="A63" s="285" t="s">
        <v>331</v>
      </c>
      <c r="B63">
        <v>0.5</v>
      </c>
      <c r="C63">
        <v>0</v>
      </c>
      <c r="D63">
        <v>0</v>
      </c>
      <c r="E63">
        <v>1.4</v>
      </c>
      <c r="F63">
        <v>0</v>
      </c>
      <c r="G63">
        <v>0</v>
      </c>
    </row>
    <row r="64" spans="1:7" ht="15" x14ac:dyDescent="0.25">
      <c r="A64" s="285" t="s">
        <v>118</v>
      </c>
      <c r="B64">
        <v>15.5</v>
      </c>
      <c r="C64">
        <v>18.600000000000001</v>
      </c>
      <c r="D64">
        <v>0</v>
      </c>
      <c r="E64">
        <v>6.6</v>
      </c>
      <c r="F64">
        <v>0</v>
      </c>
      <c r="G64">
        <v>0</v>
      </c>
    </row>
    <row r="65" spans="1:7" ht="15" x14ac:dyDescent="0.25">
      <c r="A65" s="285" t="s">
        <v>119</v>
      </c>
      <c r="B65">
        <v>15</v>
      </c>
      <c r="C65">
        <v>0</v>
      </c>
      <c r="D65">
        <v>47.1</v>
      </c>
      <c r="E65">
        <v>60</v>
      </c>
      <c r="F65">
        <v>0</v>
      </c>
      <c r="G65">
        <v>0</v>
      </c>
    </row>
    <row r="66" spans="1:7" ht="15" x14ac:dyDescent="0.25">
      <c r="A66" s="285" t="s">
        <v>121</v>
      </c>
      <c r="B66">
        <v>5</v>
      </c>
      <c r="C66">
        <v>0</v>
      </c>
      <c r="D66">
        <v>0</v>
      </c>
      <c r="E66">
        <v>0</v>
      </c>
      <c r="F66">
        <v>0</v>
      </c>
      <c r="G66">
        <v>0</v>
      </c>
    </row>
    <row r="67" spans="1:7" ht="15" x14ac:dyDescent="0.25">
      <c r="A67" s="285" t="s">
        <v>62</v>
      </c>
      <c r="B67" t="s">
        <v>63</v>
      </c>
      <c r="C67" t="s">
        <v>64</v>
      </c>
      <c r="D67" t="s">
        <v>63</v>
      </c>
      <c r="E67" t="s">
        <v>63</v>
      </c>
      <c r="F67" t="s">
        <v>63</v>
      </c>
      <c r="G67" t="s">
        <v>65</v>
      </c>
    </row>
    <row r="68" spans="1:7" ht="15" x14ac:dyDescent="0.25">
      <c r="A68" s="285" t="s">
        <v>122</v>
      </c>
      <c r="B68">
        <v>23045.9</v>
      </c>
      <c r="C68">
        <v>8510.9</v>
      </c>
      <c r="D68">
        <v>11423.2</v>
      </c>
      <c r="E68">
        <v>6164.9</v>
      </c>
      <c r="F68">
        <v>0</v>
      </c>
      <c r="G68">
        <v>0</v>
      </c>
    </row>
    <row r="69" spans="1:7" ht="15" x14ac:dyDescent="0.25">
      <c r="A69" s="285" t="s">
        <v>123</v>
      </c>
      <c r="B69">
        <v>10880.4</v>
      </c>
      <c r="C69">
        <v>3585.5</v>
      </c>
      <c r="D69">
        <v>0</v>
      </c>
      <c r="E69">
        <v>0</v>
      </c>
      <c r="F69">
        <v>60</v>
      </c>
      <c r="G69">
        <v>0</v>
      </c>
    </row>
    <row r="70" spans="1:7" ht="15" x14ac:dyDescent="0.25">
      <c r="A70" s="285" t="s">
        <v>62</v>
      </c>
      <c r="B70" t="s">
        <v>63</v>
      </c>
      <c r="C70" t="s">
        <v>64</v>
      </c>
      <c r="D70" t="s">
        <v>63</v>
      </c>
      <c r="E70" t="s">
        <v>63</v>
      </c>
      <c r="F70" t="s">
        <v>63</v>
      </c>
      <c r="G70" t="s">
        <v>65</v>
      </c>
    </row>
    <row r="71" spans="1:7" ht="15" x14ac:dyDescent="0.25">
      <c r="A71" s="285" t="s">
        <v>124</v>
      </c>
      <c r="B71">
        <v>33926.300000000003</v>
      </c>
      <c r="C71">
        <v>12096.4</v>
      </c>
      <c r="D71">
        <v>11423.2</v>
      </c>
      <c r="E71">
        <v>6164.9</v>
      </c>
      <c r="F71">
        <v>60</v>
      </c>
      <c r="G71">
        <v>0</v>
      </c>
    </row>
    <row r="72" spans="1:7" ht="15" x14ac:dyDescent="0.25">
      <c r="A72" s="285" t="s">
        <v>125</v>
      </c>
      <c r="B72" t="s">
        <v>42</v>
      </c>
      <c r="C72" t="s">
        <v>42</v>
      </c>
      <c r="D72">
        <v>7.3</v>
      </c>
      <c r="E72">
        <v>2.1</v>
      </c>
      <c r="F72" t="s">
        <v>42</v>
      </c>
      <c r="G72" t="s">
        <v>42</v>
      </c>
    </row>
    <row r="73" spans="1:7" ht="15" x14ac:dyDescent="0.25">
      <c r="A73" s="285" t="s">
        <v>126</v>
      </c>
      <c r="B73">
        <v>126</v>
      </c>
      <c r="C73">
        <v>0</v>
      </c>
      <c r="D73" t="s">
        <v>42</v>
      </c>
      <c r="E73" t="s">
        <v>42</v>
      </c>
      <c r="F73">
        <v>0</v>
      </c>
      <c r="G73">
        <v>0</v>
      </c>
    </row>
    <row r="74" spans="1:7" ht="15" x14ac:dyDescent="0.35">
      <c r="A74" s="53" t="s">
        <v>62</v>
      </c>
      <c r="B74" t="s">
        <v>63</v>
      </c>
      <c r="C74" t="s">
        <v>64</v>
      </c>
      <c r="D74" t="s">
        <v>63</v>
      </c>
      <c r="E74" t="s">
        <v>63</v>
      </c>
      <c r="F74" t="s">
        <v>63</v>
      </c>
      <c r="G74" t="s">
        <v>65</v>
      </c>
    </row>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D2D9-F342-454E-A829-113B25975F8C}">
  <dimension ref="A1:G74"/>
  <sheetViews>
    <sheetView workbookViewId="0">
      <selection activeCell="C10" sqref="C10"/>
    </sheetView>
  </sheetViews>
  <sheetFormatPr defaultRowHeight="13.2" x14ac:dyDescent="0.25"/>
  <cols>
    <col min="1" max="1" width="25.6640625" customWidth="1"/>
    <col min="3" max="3" width="13.88671875" customWidth="1"/>
    <col min="5" max="5" width="14.88671875" customWidth="1"/>
    <col min="7" max="7" width="11.88671875" customWidth="1"/>
  </cols>
  <sheetData>
    <row r="1" spans="1:7" ht="15" x14ac:dyDescent="0.25">
      <c r="A1" s="285" t="s">
        <v>47</v>
      </c>
    </row>
    <row r="2" spans="1:7" ht="15" x14ac:dyDescent="0.25">
      <c r="A2" s="285" t="s">
        <v>48</v>
      </c>
    </row>
    <row r="3" spans="1:7" ht="15" x14ac:dyDescent="0.25">
      <c r="A3" s="285" t="s">
        <v>428</v>
      </c>
    </row>
    <row r="4" spans="1:7" ht="15" x14ac:dyDescent="0.25">
      <c r="A4" s="285" t="s">
        <v>50</v>
      </c>
    </row>
    <row r="5" spans="1:7" ht="15" x14ac:dyDescent="0.25">
      <c r="A5" s="285" t="s">
        <v>51</v>
      </c>
    </row>
    <row r="6" spans="1:7" ht="15" x14ac:dyDescent="0.25">
      <c r="A6" s="285" t="s">
        <v>52</v>
      </c>
    </row>
    <row r="7" spans="1:7" ht="15" x14ac:dyDescent="0.25">
      <c r="B7" s="285" t="s">
        <v>55</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285</v>
      </c>
      <c r="C12">
        <v>40</v>
      </c>
      <c r="D12">
        <v>716.2</v>
      </c>
      <c r="E12">
        <v>809.1</v>
      </c>
      <c r="F12">
        <v>0</v>
      </c>
      <c r="G12">
        <v>0</v>
      </c>
    </row>
    <row r="13" spans="1:7" ht="15" x14ac:dyDescent="0.25">
      <c r="A13" s="285" t="s">
        <v>254</v>
      </c>
      <c r="B13">
        <v>0</v>
      </c>
      <c r="C13">
        <v>0</v>
      </c>
      <c r="D13">
        <v>42.4</v>
      </c>
      <c r="E13">
        <v>19.399999999999999</v>
      </c>
      <c r="F13">
        <v>0</v>
      </c>
      <c r="G13">
        <v>0</v>
      </c>
    </row>
    <row r="14" spans="1:7" ht="15" x14ac:dyDescent="0.25">
      <c r="A14" s="285" t="s">
        <v>68</v>
      </c>
      <c r="B14">
        <v>0</v>
      </c>
      <c r="C14">
        <v>0</v>
      </c>
      <c r="D14">
        <v>115.7</v>
      </c>
      <c r="E14">
        <v>56.5</v>
      </c>
      <c r="F14">
        <v>0</v>
      </c>
      <c r="G14">
        <v>0</v>
      </c>
    </row>
    <row r="15" spans="1:7" ht="15" x14ac:dyDescent="0.25">
      <c r="A15" s="285" t="s">
        <v>69</v>
      </c>
      <c r="B15">
        <v>27.5</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0</v>
      </c>
      <c r="C17">
        <v>0</v>
      </c>
      <c r="D17">
        <v>56.1</v>
      </c>
      <c r="E17">
        <v>84.4</v>
      </c>
      <c r="F17">
        <v>0</v>
      </c>
      <c r="G17">
        <v>0</v>
      </c>
    </row>
    <row r="18" spans="1:7" ht="15" x14ac:dyDescent="0.25">
      <c r="A18" s="285" t="s">
        <v>71</v>
      </c>
      <c r="B18">
        <v>81</v>
      </c>
      <c r="C18">
        <v>0</v>
      </c>
      <c r="D18">
        <v>168.9</v>
      </c>
      <c r="E18">
        <v>116.8</v>
      </c>
      <c r="F18">
        <v>0</v>
      </c>
      <c r="G18">
        <v>0</v>
      </c>
    </row>
    <row r="19" spans="1:7" ht="15" x14ac:dyDescent="0.25">
      <c r="A19" s="285" t="s">
        <v>72</v>
      </c>
      <c r="B19">
        <v>49</v>
      </c>
      <c r="C19">
        <v>40</v>
      </c>
      <c r="D19">
        <v>81.3</v>
      </c>
      <c r="E19">
        <v>92.3</v>
      </c>
      <c r="F19">
        <v>0</v>
      </c>
      <c r="G19">
        <v>0</v>
      </c>
    </row>
    <row r="20" spans="1:7" ht="15" x14ac:dyDescent="0.25">
      <c r="A20" s="285" t="s">
        <v>73</v>
      </c>
      <c r="B20">
        <v>115</v>
      </c>
      <c r="C20">
        <v>0</v>
      </c>
      <c r="D20">
        <v>182.1</v>
      </c>
      <c r="E20">
        <v>333</v>
      </c>
      <c r="F20">
        <v>0</v>
      </c>
      <c r="G20">
        <v>0</v>
      </c>
    </row>
    <row r="21" spans="1:7" ht="15" x14ac:dyDescent="0.25">
      <c r="A21" s="285" t="s">
        <v>74</v>
      </c>
      <c r="B21">
        <v>0</v>
      </c>
      <c r="C21">
        <v>0</v>
      </c>
      <c r="D21">
        <v>52.3</v>
      </c>
      <c r="E21">
        <v>106.8</v>
      </c>
      <c r="F21">
        <v>0</v>
      </c>
      <c r="G21">
        <v>0</v>
      </c>
    </row>
    <row r="22" spans="1:7" ht="15" x14ac:dyDescent="0.25">
      <c r="A22" s="285" t="s">
        <v>66</v>
      </c>
    </row>
    <row r="23" spans="1:7" ht="15" x14ac:dyDescent="0.25">
      <c r="A23" s="285" t="s">
        <v>78</v>
      </c>
      <c r="B23">
        <v>488.1</v>
      </c>
      <c r="C23">
        <v>379.9</v>
      </c>
      <c r="D23">
        <v>179.9</v>
      </c>
      <c r="E23">
        <v>289</v>
      </c>
      <c r="F23">
        <v>0</v>
      </c>
      <c r="G23">
        <v>0</v>
      </c>
    </row>
    <row r="24" spans="1:7" ht="15" x14ac:dyDescent="0.25">
      <c r="A24" s="285" t="s">
        <v>66</v>
      </c>
    </row>
    <row r="25" spans="1:7" ht="15" x14ac:dyDescent="0.25">
      <c r="A25" s="285" t="s">
        <v>79</v>
      </c>
      <c r="B25">
        <v>742.5</v>
      </c>
      <c r="C25">
        <v>519.5</v>
      </c>
      <c r="D25">
        <v>113.4</v>
      </c>
      <c r="E25">
        <v>281.60000000000002</v>
      </c>
      <c r="F25">
        <v>0</v>
      </c>
      <c r="G25">
        <v>0</v>
      </c>
    </row>
    <row r="26" spans="1:7" ht="15" x14ac:dyDescent="0.25">
      <c r="A26" s="285" t="s">
        <v>66</v>
      </c>
    </row>
    <row r="27" spans="1:7" ht="15" x14ac:dyDescent="0.25">
      <c r="A27" s="285" t="s">
        <v>80</v>
      </c>
      <c r="B27">
        <v>17418.400000000001</v>
      </c>
      <c r="C27">
        <v>4608.8</v>
      </c>
      <c r="D27">
        <v>6281.9</v>
      </c>
      <c r="E27">
        <v>1032.0999999999999</v>
      </c>
      <c r="F27">
        <v>0</v>
      </c>
      <c r="G27">
        <v>0</v>
      </c>
    </row>
    <row r="28" spans="1:7" ht="15" x14ac:dyDescent="0.25">
      <c r="A28" s="285" t="s">
        <v>66</v>
      </c>
    </row>
    <row r="29" spans="1:7" ht="15" x14ac:dyDescent="0.25">
      <c r="A29" s="285" t="s">
        <v>81</v>
      </c>
      <c r="B29">
        <v>1920.2</v>
      </c>
      <c r="C29">
        <v>1011.1</v>
      </c>
      <c r="D29">
        <v>852.5</v>
      </c>
      <c r="E29">
        <v>1257.8</v>
      </c>
      <c r="F29">
        <v>0</v>
      </c>
      <c r="G29">
        <v>0</v>
      </c>
    </row>
    <row r="30" spans="1:7" ht="15" x14ac:dyDescent="0.25">
      <c r="A30" s="285" t="s">
        <v>83</v>
      </c>
      <c r="B30">
        <v>166</v>
      </c>
      <c r="C30">
        <v>57.1</v>
      </c>
      <c r="D30">
        <v>52</v>
      </c>
      <c r="E30">
        <v>235.6</v>
      </c>
      <c r="F30">
        <v>0</v>
      </c>
      <c r="G30">
        <v>0</v>
      </c>
    </row>
    <row r="31" spans="1:7" ht="15" x14ac:dyDescent="0.25">
      <c r="A31" s="285" t="s">
        <v>85</v>
      </c>
      <c r="B31">
        <v>4.4000000000000004</v>
      </c>
      <c r="C31">
        <v>2.6</v>
      </c>
      <c r="D31">
        <v>0.5</v>
      </c>
      <c r="E31">
        <v>1.1000000000000001</v>
      </c>
      <c r="F31">
        <v>0</v>
      </c>
      <c r="G31">
        <v>0</v>
      </c>
    </row>
    <row r="32" spans="1:7" ht="15" x14ac:dyDescent="0.25">
      <c r="A32" s="285" t="s">
        <v>86</v>
      </c>
      <c r="B32">
        <v>0</v>
      </c>
      <c r="C32">
        <v>0</v>
      </c>
      <c r="D32">
        <v>0.5</v>
      </c>
      <c r="E32">
        <v>0</v>
      </c>
      <c r="F32">
        <v>0</v>
      </c>
      <c r="G32">
        <v>0</v>
      </c>
    </row>
    <row r="33" spans="1:7" ht="15" x14ac:dyDescent="0.25">
      <c r="A33" s="285" t="s">
        <v>87</v>
      </c>
      <c r="B33">
        <v>0.2</v>
      </c>
      <c r="C33">
        <v>1.3</v>
      </c>
      <c r="D33">
        <v>1.1000000000000001</v>
      </c>
      <c r="E33" t="s">
        <v>84</v>
      </c>
      <c r="F33">
        <v>0</v>
      </c>
      <c r="G33">
        <v>0</v>
      </c>
    </row>
    <row r="34" spans="1:7" ht="15" x14ac:dyDescent="0.25">
      <c r="A34" s="285" t="s">
        <v>88</v>
      </c>
      <c r="B34">
        <v>392.2</v>
      </c>
      <c r="C34">
        <v>184</v>
      </c>
      <c r="D34">
        <v>276</v>
      </c>
      <c r="E34">
        <v>253.9</v>
      </c>
      <c r="F34">
        <v>0</v>
      </c>
      <c r="G34">
        <v>0</v>
      </c>
    </row>
    <row r="35" spans="1:7" ht="15" x14ac:dyDescent="0.25">
      <c r="A35" s="285" t="s">
        <v>90</v>
      </c>
      <c r="B35">
        <v>27.5</v>
      </c>
      <c r="C35">
        <v>0</v>
      </c>
      <c r="D35">
        <v>17.5</v>
      </c>
      <c r="E35">
        <v>0</v>
      </c>
      <c r="F35">
        <v>0</v>
      </c>
      <c r="G35">
        <v>0</v>
      </c>
    </row>
    <row r="36" spans="1:7" ht="15" x14ac:dyDescent="0.25">
      <c r="A36" s="285" t="s">
        <v>178</v>
      </c>
      <c r="B36">
        <v>0</v>
      </c>
      <c r="C36">
        <v>0</v>
      </c>
      <c r="D36">
        <v>0</v>
      </c>
      <c r="E36">
        <v>1</v>
      </c>
      <c r="F36">
        <v>0</v>
      </c>
      <c r="G36">
        <v>0</v>
      </c>
    </row>
    <row r="37" spans="1:7" ht="15" x14ac:dyDescent="0.25">
      <c r="A37" s="285" t="s">
        <v>91</v>
      </c>
      <c r="B37">
        <v>104.8</v>
      </c>
      <c r="C37">
        <v>33.9</v>
      </c>
      <c r="D37">
        <v>60</v>
      </c>
      <c r="E37">
        <v>121.3</v>
      </c>
      <c r="F37">
        <v>0</v>
      </c>
      <c r="G37">
        <v>0</v>
      </c>
    </row>
    <row r="38" spans="1:7" ht="15" x14ac:dyDescent="0.25">
      <c r="A38" s="285" t="s">
        <v>92</v>
      </c>
      <c r="B38">
        <v>0</v>
      </c>
      <c r="C38">
        <v>0</v>
      </c>
      <c r="D38">
        <v>19.8</v>
      </c>
      <c r="E38">
        <v>29.7</v>
      </c>
      <c r="F38">
        <v>0</v>
      </c>
      <c r="G38">
        <v>0</v>
      </c>
    </row>
    <row r="39" spans="1:7" ht="15" x14ac:dyDescent="0.25">
      <c r="A39" s="285" t="s">
        <v>93</v>
      </c>
      <c r="B39">
        <v>140.30000000000001</v>
      </c>
      <c r="C39">
        <v>85.2</v>
      </c>
      <c r="D39">
        <v>41.9</v>
      </c>
      <c r="E39">
        <v>78.7</v>
      </c>
      <c r="F39">
        <v>0</v>
      </c>
      <c r="G39">
        <v>0</v>
      </c>
    </row>
    <row r="40" spans="1:7" ht="15" x14ac:dyDescent="0.25">
      <c r="A40" s="285" t="s">
        <v>94</v>
      </c>
      <c r="B40">
        <v>16.2</v>
      </c>
      <c r="C40">
        <v>36.9</v>
      </c>
      <c r="D40">
        <v>3.8</v>
      </c>
      <c r="E40">
        <v>12.9</v>
      </c>
      <c r="F40">
        <v>0</v>
      </c>
      <c r="G40">
        <v>0</v>
      </c>
    </row>
    <row r="41" spans="1:7" ht="15" x14ac:dyDescent="0.25">
      <c r="A41" s="285" t="s">
        <v>95</v>
      </c>
      <c r="B41">
        <v>393</v>
      </c>
      <c r="C41">
        <v>255</v>
      </c>
      <c r="D41">
        <v>138.9</v>
      </c>
      <c r="E41">
        <v>209.1</v>
      </c>
      <c r="F41">
        <v>0</v>
      </c>
      <c r="G41">
        <v>0</v>
      </c>
    </row>
    <row r="42" spans="1:7" ht="15" x14ac:dyDescent="0.25">
      <c r="A42" s="285" t="s">
        <v>96</v>
      </c>
      <c r="B42">
        <v>4.4000000000000004</v>
      </c>
      <c r="C42">
        <v>19.3</v>
      </c>
      <c r="D42">
        <v>12.1</v>
      </c>
      <c r="E42">
        <v>15.7</v>
      </c>
      <c r="F42">
        <v>0</v>
      </c>
      <c r="G42">
        <v>0</v>
      </c>
    </row>
    <row r="43" spans="1:7" ht="15" x14ac:dyDescent="0.25">
      <c r="A43" s="285" t="s">
        <v>98</v>
      </c>
      <c r="B43">
        <v>55</v>
      </c>
      <c r="C43">
        <v>0</v>
      </c>
      <c r="D43">
        <v>0</v>
      </c>
      <c r="E43">
        <v>71.5</v>
      </c>
      <c r="F43">
        <v>0</v>
      </c>
      <c r="G43">
        <v>0</v>
      </c>
    </row>
    <row r="44" spans="1:7" ht="15" x14ac:dyDescent="0.25">
      <c r="A44" s="285" t="s">
        <v>99</v>
      </c>
      <c r="B44">
        <v>20.100000000000001</v>
      </c>
      <c r="C44">
        <v>0.9</v>
      </c>
      <c r="D44">
        <v>0</v>
      </c>
      <c r="E44">
        <v>0</v>
      </c>
      <c r="F44">
        <v>0</v>
      </c>
      <c r="G44">
        <v>0</v>
      </c>
    </row>
    <row r="45" spans="1:7" ht="15" x14ac:dyDescent="0.25">
      <c r="A45" s="285" t="s">
        <v>100</v>
      </c>
      <c r="B45">
        <v>381</v>
      </c>
      <c r="C45">
        <v>289.89999999999998</v>
      </c>
      <c r="D45">
        <v>47.6</v>
      </c>
      <c r="E45">
        <v>127.7</v>
      </c>
      <c r="F45">
        <v>0</v>
      </c>
      <c r="G45">
        <v>0</v>
      </c>
    </row>
    <row r="46" spans="1:7" ht="15" x14ac:dyDescent="0.25">
      <c r="A46" s="285" t="s">
        <v>101</v>
      </c>
      <c r="B46">
        <v>215.1</v>
      </c>
      <c r="C46">
        <v>44.8</v>
      </c>
      <c r="D46">
        <v>180.7</v>
      </c>
      <c r="E46">
        <v>99.7</v>
      </c>
      <c r="F46">
        <v>0</v>
      </c>
      <c r="G46">
        <v>0</v>
      </c>
    </row>
    <row r="47" spans="1:7" ht="15" x14ac:dyDescent="0.25">
      <c r="A47" s="285" t="s">
        <v>66</v>
      </c>
    </row>
    <row r="48" spans="1:7" ht="15" x14ac:dyDescent="0.25">
      <c r="A48" s="285" t="s">
        <v>102</v>
      </c>
      <c r="B48">
        <v>649.9</v>
      </c>
      <c r="C48">
        <v>335.9</v>
      </c>
      <c r="D48">
        <v>227</v>
      </c>
      <c r="E48">
        <v>470.9</v>
      </c>
      <c r="F48">
        <v>0</v>
      </c>
      <c r="G48">
        <v>0</v>
      </c>
    </row>
    <row r="49" spans="1:7" ht="15" x14ac:dyDescent="0.25">
      <c r="A49" s="285" t="s">
        <v>103</v>
      </c>
      <c r="B49">
        <v>35</v>
      </c>
      <c r="C49">
        <v>0</v>
      </c>
      <c r="D49">
        <v>67.5</v>
      </c>
      <c r="E49">
        <v>0</v>
      </c>
      <c r="F49">
        <v>0</v>
      </c>
      <c r="G49">
        <v>0</v>
      </c>
    </row>
    <row r="50" spans="1:7" ht="15" x14ac:dyDescent="0.25">
      <c r="A50" s="285" t="s">
        <v>104</v>
      </c>
      <c r="B50">
        <v>524.4</v>
      </c>
      <c r="C50">
        <v>305.89999999999998</v>
      </c>
      <c r="D50">
        <v>159.5</v>
      </c>
      <c r="E50">
        <v>374.3</v>
      </c>
      <c r="F50">
        <v>0</v>
      </c>
      <c r="G50">
        <v>0</v>
      </c>
    </row>
    <row r="51" spans="1:7" ht="15" x14ac:dyDescent="0.25">
      <c r="A51" s="285" t="s">
        <v>258</v>
      </c>
      <c r="B51">
        <v>0.4</v>
      </c>
      <c r="C51">
        <v>0</v>
      </c>
      <c r="D51">
        <v>0</v>
      </c>
      <c r="E51">
        <v>0</v>
      </c>
      <c r="F51">
        <v>0</v>
      </c>
      <c r="G51">
        <v>0</v>
      </c>
    </row>
    <row r="52" spans="1:7" ht="15" x14ac:dyDescent="0.25">
      <c r="A52" s="285" t="s">
        <v>107</v>
      </c>
      <c r="B52">
        <v>90</v>
      </c>
      <c r="C52">
        <v>30</v>
      </c>
      <c r="D52">
        <v>0</v>
      </c>
      <c r="E52">
        <v>96.6</v>
      </c>
      <c r="F52">
        <v>0</v>
      </c>
      <c r="G52">
        <v>0</v>
      </c>
    </row>
    <row r="53" spans="1:7" ht="15" x14ac:dyDescent="0.25">
      <c r="A53" s="285" t="s">
        <v>66</v>
      </c>
    </row>
    <row r="54" spans="1:7" ht="15" x14ac:dyDescent="0.25">
      <c r="A54" s="285" t="s">
        <v>108</v>
      </c>
      <c r="B54">
        <v>2017.9</v>
      </c>
      <c r="C54">
        <v>1939.5</v>
      </c>
      <c r="D54">
        <v>647.20000000000005</v>
      </c>
      <c r="E54">
        <v>707.9</v>
      </c>
      <c r="F54">
        <v>0</v>
      </c>
      <c r="G54">
        <v>0</v>
      </c>
    </row>
    <row r="55" spans="1:7" ht="15" x14ac:dyDescent="0.25">
      <c r="A55" s="285" t="s">
        <v>109</v>
      </c>
      <c r="B55">
        <v>3.6</v>
      </c>
      <c r="C55">
        <v>0</v>
      </c>
      <c r="D55">
        <v>0</v>
      </c>
      <c r="E55">
        <v>2.6</v>
      </c>
      <c r="F55">
        <v>0</v>
      </c>
      <c r="G55">
        <v>0</v>
      </c>
    </row>
    <row r="56" spans="1:7" ht="15" x14ac:dyDescent="0.25">
      <c r="A56" s="285" t="s">
        <v>111</v>
      </c>
      <c r="B56">
        <v>41.3</v>
      </c>
      <c r="C56">
        <v>15</v>
      </c>
      <c r="D56">
        <v>30.8</v>
      </c>
      <c r="E56">
        <v>35.6</v>
      </c>
      <c r="F56">
        <v>0</v>
      </c>
      <c r="G56">
        <v>0</v>
      </c>
    </row>
    <row r="57" spans="1:7" ht="15" x14ac:dyDescent="0.25">
      <c r="A57" s="285" t="s">
        <v>112</v>
      </c>
      <c r="B57">
        <v>16.600000000000001</v>
      </c>
      <c r="C57">
        <v>12.9</v>
      </c>
      <c r="D57">
        <v>40.4</v>
      </c>
      <c r="E57">
        <v>18.100000000000001</v>
      </c>
      <c r="F57">
        <v>0</v>
      </c>
      <c r="G57">
        <v>0</v>
      </c>
    </row>
    <row r="58" spans="1:7" ht="15" x14ac:dyDescent="0.25">
      <c r="A58" s="285" t="s">
        <v>113</v>
      </c>
      <c r="B58">
        <v>57.3</v>
      </c>
      <c r="C58">
        <v>72.8</v>
      </c>
      <c r="D58">
        <v>52.8</v>
      </c>
      <c r="E58">
        <v>82.6</v>
      </c>
      <c r="F58">
        <v>0</v>
      </c>
      <c r="G58">
        <v>0</v>
      </c>
    </row>
    <row r="59" spans="1:7" ht="15" x14ac:dyDescent="0.25">
      <c r="A59" s="285" t="s">
        <v>114</v>
      </c>
      <c r="B59">
        <v>0</v>
      </c>
      <c r="C59">
        <v>0</v>
      </c>
      <c r="D59">
        <v>7.2</v>
      </c>
      <c r="E59">
        <v>0</v>
      </c>
      <c r="F59">
        <v>0</v>
      </c>
      <c r="G59">
        <v>0</v>
      </c>
    </row>
    <row r="60" spans="1:7" ht="15" x14ac:dyDescent="0.25">
      <c r="A60" s="285" t="s">
        <v>115</v>
      </c>
      <c r="B60">
        <v>0</v>
      </c>
      <c r="C60">
        <v>3</v>
      </c>
      <c r="D60">
        <v>2.5</v>
      </c>
      <c r="E60">
        <v>3.8</v>
      </c>
      <c r="F60">
        <v>0</v>
      </c>
      <c r="G60">
        <v>0</v>
      </c>
    </row>
    <row r="61" spans="1:7" ht="15" x14ac:dyDescent="0.25">
      <c r="A61" s="285" t="s">
        <v>116</v>
      </c>
      <c r="B61">
        <v>4.4000000000000004</v>
      </c>
      <c r="C61">
        <v>3.2</v>
      </c>
      <c r="D61">
        <v>1.3</v>
      </c>
      <c r="E61">
        <v>1.1000000000000001</v>
      </c>
      <c r="F61">
        <v>0</v>
      </c>
      <c r="G61">
        <v>0</v>
      </c>
    </row>
    <row r="62" spans="1:7" ht="15" x14ac:dyDescent="0.25">
      <c r="A62" s="285" t="s">
        <v>117</v>
      </c>
      <c r="B62">
        <v>1858.8</v>
      </c>
      <c r="C62">
        <v>1794</v>
      </c>
      <c r="D62">
        <v>465.1</v>
      </c>
      <c r="E62">
        <v>518.1</v>
      </c>
      <c r="F62">
        <v>0</v>
      </c>
      <c r="G62">
        <v>0</v>
      </c>
    </row>
    <row r="63" spans="1:7" ht="15" x14ac:dyDescent="0.25">
      <c r="A63" s="285" t="s">
        <v>331</v>
      </c>
      <c r="B63">
        <v>0.5</v>
      </c>
      <c r="C63">
        <v>0</v>
      </c>
      <c r="D63">
        <v>0</v>
      </c>
      <c r="E63">
        <v>1.4</v>
      </c>
      <c r="F63">
        <v>0</v>
      </c>
      <c r="G63">
        <v>0</v>
      </c>
    </row>
    <row r="64" spans="1:7" ht="15" x14ac:dyDescent="0.25">
      <c r="A64" s="285" t="s">
        <v>118</v>
      </c>
      <c r="B64">
        <v>15.5</v>
      </c>
      <c r="C64">
        <v>18.600000000000001</v>
      </c>
      <c r="D64">
        <v>0</v>
      </c>
      <c r="E64">
        <v>6.6</v>
      </c>
      <c r="F64">
        <v>0</v>
      </c>
      <c r="G64">
        <v>0</v>
      </c>
    </row>
    <row r="65" spans="1:7" ht="15" x14ac:dyDescent="0.25">
      <c r="A65" s="285" t="s">
        <v>119</v>
      </c>
      <c r="B65">
        <v>15</v>
      </c>
      <c r="C65">
        <v>20.100000000000001</v>
      </c>
      <c r="D65">
        <v>47.1</v>
      </c>
      <c r="E65">
        <v>38</v>
      </c>
      <c r="F65">
        <v>0</v>
      </c>
      <c r="G65">
        <v>0</v>
      </c>
    </row>
    <row r="66" spans="1:7" ht="15" x14ac:dyDescent="0.25">
      <c r="A66" s="285" t="s">
        <v>121</v>
      </c>
      <c r="B66">
        <v>5</v>
      </c>
      <c r="C66">
        <v>0</v>
      </c>
      <c r="D66">
        <v>0</v>
      </c>
      <c r="E66">
        <v>0</v>
      </c>
      <c r="F66">
        <v>0</v>
      </c>
      <c r="G66">
        <v>0</v>
      </c>
    </row>
    <row r="67" spans="1:7" ht="15" x14ac:dyDescent="0.25">
      <c r="A67" s="285" t="s">
        <v>62</v>
      </c>
      <c r="B67" t="s">
        <v>63</v>
      </c>
      <c r="C67" t="s">
        <v>64</v>
      </c>
      <c r="D67" t="s">
        <v>63</v>
      </c>
      <c r="E67" t="s">
        <v>63</v>
      </c>
      <c r="F67" t="s">
        <v>63</v>
      </c>
      <c r="G67" t="s">
        <v>65</v>
      </c>
    </row>
    <row r="68" spans="1:7" ht="15" x14ac:dyDescent="0.25">
      <c r="A68" s="285" t="s">
        <v>122</v>
      </c>
      <c r="B68">
        <v>23521.9</v>
      </c>
      <c r="C68">
        <v>8834.7000000000007</v>
      </c>
      <c r="D68">
        <v>9018</v>
      </c>
      <c r="E68">
        <v>4848.3999999999996</v>
      </c>
      <c r="F68">
        <v>0</v>
      </c>
      <c r="G68">
        <v>0</v>
      </c>
    </row>
    <row r="69" spans="1:7" ht="15" x14ac:dyDescent="0.25">
      <c r="A69" s="285" t="s">
        <v>123</v>
      </c>
      <c r="B69">
        <v>10695.3</v>
      </c>
      <c r="C69">
        <v>4169.3999999999996</v>
      </c>
      <c r="D69">
        <v>0</v>
      </c>
      <c r="E69">
        <v>0</v>
      </c>
      <c r="F69">
        <v>60</v>
      </c>
      <c r="G69">
        <v>0</v>
      </c>
    </row>
    <row r="70" spans="1:7" ht="15" x14ac:dyDescent="0.25">
      <c r="A70" s="285" t="s">
        <v>62</v>
      </c>
      <c r="B70" t="s">
        <v>63</v>
      </c>
      <c r="C70" t="s">
        <v>64</v>
      </c>
      <c r="D70" t="s">
        <v>63</v>
      </c>
      <c r="E70" t="s">
        <v>63</v>
      </c>
      <c r="F70" t="s">
        <v>63</v>
      </c>
      <c r="G70" t="s">
        <v>65</v>
      </c>
    </row>
    <row r="71" spans="1:7" ht="15" x14ac:dyDescent="0.25">
      <c r="A71" s="285" t="s">
        <v>124</v>
      </c>
      <c r="B71">
        <v>34217.199999999997</v>
      </c>
      <c r="C71">
        <v>13004.1</v>
      </c>
      <c r="D71">
        <v>9018</v>
      </c>
      <c r="E71">
        <v>4848.3999999999996</v>
      </c>
      <c r="F71">
        <v>60</v>
      </c>
      <c r="G71">
        <v>0</v>
      </c>
    </row>
    <row r="72" spans="1:7" ht="15" x14ac:dyDescent="0.25">
      <c r="A72" s="285" t="s">
        <v>125</v>
      </c>
      <c r="B72" t="s">
        <v>42</v>
      </c>
      <c r="C72" t="s">
        <v>42</v>
      </c>
      <c r="D72">
        <v>7.3</v>
      </c>
      <c r="E72">
        <v>2.1</v>
      </c>
      <c r="F72" t="s">
        <v>42</v>
      </c>
      <c r="G72" t="s">
        <v>42</v>
      </c>
    </row>
    <row r="73" spans="1:7" ht="15" x14ac:dyDescent="0.25">
      <c r="A73" s="285" t="s">
        <v>126</v>
      </c>
      <c r="B73">
        <v>126</v>
      </c>
      <c r="C73">
        <v>0</v>
      </c>
      <c r="D73" t="s">
        <v>42</v>
      </c>
      <c r="E73" t="s">
        <v>42</v>
      </c>
      <c r="F73">
        <v>0</v>
      </c>
      <c r="G73">
        <v>0</v>
      </c>
    </row>
    <row r="74" spans="1:7" ht="15" x14ac:dyDescent="0.25">
      <c r="A74" s="285" t="s">
        <v>62</v>
      </c>
      <c r="B74" t="s">
        <v>63</v>
      </c>
      <c r="C74" t="s">
        <v>64</v>
      </c>
      <c r="D74" t="s">
        <v>63</v>
      </c>
      <c r="E74" t="s">
        <v>63</v>
      </c>
      <c r="F74" t="s">
        <v>63</v>
      </c>
      <c r="G74" t="s">
        <v>65</v>
      </c>
    </row>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0C65-8CC7-4ADB-BB71-A93BBB5B7721}">
  <dimension ref="A1:G74"/>
  <sheetViews>
    <sheetView topLeftCell="A28" workbookViewId="0">
      <selection activeCell="E29" sqref="E29"/>
    </sheetView>
  </sheetViews>
  <sheetFormatPr defaultRowHeight="13.2" x14ac:dyDescent="0.25"/>
  <cols>
    <col min="1" max="1" width="24.33203125" customWidth="1"/>
    <col min="2" max="2" width="11.109375" customWidth="1"/>
    <col min="3" max="3" width="10.5546875" customWidth="1"/>
    <col min="5" max="5" width="14.6640625" customWidth="1"/>
  </cols>
  <sheetData>
    <row r="1" spans="1:7" ht="15" x14ac:dyDescent="0.25">
      <c r="A1" s="285" t="s">
        <v>47</v>
      </c>
    </row>
    <row r="2" spans="1:7" ht="15" x14ac:dyDescent="0.25">
      <c r="A2" s="285" t="s">
        <v>48</v>
      </c>
    </row>
    <row r="3" spans="1:7" ht="15" x14ac:dyDescent="0.25">
      <c r="A3" s="285" t="s">
        <v>429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257.5</v>
      </c>
      <c r="C12">
        <v>95</v>
      </c>
      <c r="D12">
        <v>590.1</v>
      </c>
      <c r="E12">
        <v>757</v>
      </c>
      <c r="F12">
        <v>0</v>
      </c>
      <c r="G12">
        <v>0</v>
      </c>
    </row>
    <row r="13" spans="1:7" ht="15" x14ac:dyDescent="0.25">
      <c r="A13" s="285" t="s">
        <v>254</v>
      </c>
      <c r="B13">
        <v>0</v>
      </c>
      <c r="C13">
        <v>0</v>
      </c>
      <c r="D13">
        <v>42.4</v>
      </c>
      <c r="E13">
        <v>19.399999999999999</v>
      </c>
      <c r="F13">
        <v>0</v>
      </c>
      <c r="G13">
        <v>0</v>
      </c>
    </row>
    <row r="14" spans="1:7" ht="15" x14ac:dyDescent="0.25">
      <c r="A14" s="285" t="s">
        <v>68</v>
      </c>
      <c r="B14">
        <v>0</v>
      </c>
      <c r="C14">
        <v>0</v>
      </c>
      <c r="D14">
        <v>0</v>
      </c>
      <c r="E14">
        <v>56.5</v>
      </c>
      <c r="F14">
        <v>0</v>
      </c>
      <c r="G14">
        <v>0</v>
      </c>
    </row>
    <row r="15" spans="1:7" ht="15" x14ac:dyDescent="0.25">
      <c r="A15" s="285" t="s">
        <v>69</v>
      </c>
      <c r="B15">
        <v>0</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0</v>
      </c>
      <c r="C17">
        <v>0</v>
      </c>
      <c r="D17">
        <v>56.1</v>
      </c>
      <c r="E17">
        <v>84.4</v>
      </c>
      <c r="F17">
        <v>0</v>
      </c>
      <c r="G17">
        <v>0</v>
      </c>
    </row>
    <row r="18" spans="1:7" ht="15" x14ac:dyDescent="0.25">
      <c r="A18" s="285" t="s">
        <v>71</v>
      </c>
      <c r="B18">
        <v>81</v>
      </c>
      <c r="C18">
        <v>0</v>
      </c>
      <c r="D18">
        <v>229.9</v>
      </c>
      <c r="E18">
        <v>116.8</v>
      </c>
      <c r="F18">
        <v>0</v>
      </c>
      <c r="G18">
        <v>0</v>
      </c>
    </row>
    <row r="19" spans="1:7" ht="15" x14ac:dyDescent="0.25">
      <c r="A19" s="285" t="s">
        <v>72</v>
      </c>
      <c r="B19">
        <v>49</v>
      </c>
      <c r="C19">
        <v>40</v>
      </c>
      <c r="D19">
        <v>45</v>
      </c>
      <c r="E19">
        <v>92.3</v>
      </c>
      <c r="F19">
        <v>0</v>
      </c>
      <c r="G19">
        <v>0</v>
      </c>
    </row>
    <row r="20" spans="1:7" ht="15" x14ac:dyDescent="0.25">
      <c r="A20" s="285" t="s">
        <v>73</v>
      </c>
      <c r="B20">
        <v>115</v>
      </c>
      <c r="C20">
        <v>0</v>
      </c>
      <c r="D20">
        <v>146.9</v>
      </c>
      <c r="E20">
        <v>333</v>
      </c>
      <c r="F20">
        <v>0</v>
      </c>
      <c r="G20">
        <v>0</v>
      </c>
    </row>
    <row r="21" spans="1:7" ht="15" x14ac:dyDescent="0.25">
      <c r="A21" s="285" t="s">
        <v>74</v>
      </c>
      <c r="B21">
        <v>0</v>
      </c>
      <c r="C21">
        <v>55</v>
      </c>
      <c r="D21">
        <v>52.3</v>
      </c>
      <c r="E21">
        <v>54.7</v>
      </c>
      <c r="F21">
        <v>0</v>
      </c>
      <c r="G21">
        <v>0</v>
      </c>
    </row>
    <row r="22" spans="1:7" ht="15" x14ac:dyDescent="0.25">
      <c r="A22" s="285" t="s">
        <v>66</v>
      </c>
    </row>
    <row r="23" spans="1:7" ht="15" x14ac:dyDescent="0.25">
      <c r="A23" s="285" t="s">
        <v>78</v>
      </c>
      <c r="B23">
        <v>487.7</v>
      </c>
      <c r="C23">
        <v>427.7</v>
      </c>
      <c r="D23">
        <v>142.5</v>
      </c>
      <c r="E23">
        <v>208.1</v>
      </c>
      <c r="F23">
        <v>0</v>
      </c>
      <c r="G23">
        <v>0</v>
      </c>
    </row>
    <row r="24" spans="1:7" ht="15" x14ac:dyDescent="0.25">
      <c r="A24" s="285" t="s">
        <v>66</v>
      </c>
    </row>
    <row r="25" spans="1:7" ht="15" x14ac:dyDescent="0.25">
      <c r="A25" s="285" t="s">
        <v>79</v>
      </c>
      <c r="B25">
        <v>680.4</v>
      </c>
      <c r="C25">
        <v>506.1</v>
      </c>
      <c r="D25">
        <v>94.7</v>
      </c>
      <c r="E25">
        <v>264.60000000000002</v>
      </c>
      <c r="F25">
        <v>0</v>
      </c>
      <c r="G25">
        <v>0</v>
      </c>
    </row>
    <row r="26" spans="1:7" ht="15" x14ac:dyDescent="0.25">
      <c r="A26" s="285" t="s">
        <v>66</v>
      </c>
    </row>
    <row r="27" spans="1:7" ht="15" x14ac:dyDescent="0.25">
      <c r="A27" s="285" t="s">
        <v>80</v>
      </c>
      <c r="B27">
        <v>17569.2</v>
      </c>
      <c r="C27">
        <v>3894.3</v>
      </c>
      <c r="D27">
        <v>4538.6000000000004</v>
      </c>
      <c r="E27">
        <v>896</v>
      </c>
      <c r="F27">
        <v>0</v>
      </c>
      <c r="G27">
        <v>0</v>
      </c>
    </row>
    <row r="28" spans="1:7" ht="15" x14ac:dyDescent="0.25">
      <c r="A28" s="285" t="s">
        <v>66</v>
      </c>
    </row>
    <row r="29" spans="1:7" ht="15" x14ac:dyDescent="0.25">
      <c r="A29" s="285" t="s">
        <v>81</v>
      </c>
      <c r="B29">
        <v>1697.7</v>
      </c>
      <c r="C29">
        <v>1073.5999999999999</v>
      </c>
      <c r="D29">
        <v>684.4</v>
      </c>
      <c r="E29">
        <v>945.7</v>
      </c>
      <c r="F29">
        <v>0</v>
      </c>
      <c r="G29">
        <v>0</v>
      </c>
    </row>
    <row r="30" spans="1:7" ht="15" x14ac:dyDescent="0.25">
      <c r="A30" s="285" t="s">
        <v>83</v>
      </c>
      <c r="B30">
        <v>166</v>
      </c>
      <c r="C30">
        <v>57.1</v>
      </c>
      <c r="D30">
        <v>0.5</v>
      </c>
      <c r="E30">
        <v>178.1</v>
      </c>
      <c r="F30">
        <v>0</v>
      </c>
      <c r="G30">
        <v>0</v>
      </c>
    </row>
    <row r="31" spans="1:7" ht="15" x14ac:dyDescent="0.25">
      <c r="A31" s="285" t="s">
        <v>85</v>
      </c>
      <c r="B31">
        <v>2.4</v>
      </c>
      <c r="C31">
        <v>2.6</v>
      </c>
      <c r="D31">
        <v>0.5</v>
      </c>
      <c r="E31">
        <v>0.8</v>
      </c>
      <c r="F31">
        <v>0</v>
      </c>
      <c r="G31">
        <v>0</v>
      </c>
    </row>
    <row r="32" spans="1:7" ht="15" x14ac:dyDescent="0.25">
      <c r="A32" s="285" t="s">
        <v>86</v>
      </c>
      <c r="B32">
        <v>0</v>
      </c>
      <c r="C32">
        <v>0</v>
      </c>
      <c r="D32">
        <v>0.5</v>
      </c>
      <c r="E32">
        <v>0</v>
      </c>
      <c r="F32">
        <v>0</v>
      </c>
      <c r="G32">
        <v>0</v>
      </c>
    </row>
    <row r="33" spans="1:7" ht="15" x14ac:dyDescent="0.25">
      <c r="A33" s="285" t="s">
        <v>87</v>
      </c>
      <c r="B33">
        <v>0.2</v>
      </c>
      <c r="C33">
        <v>1.3</v>
      </c>
      <c r="D33">
        <v>1.1000000000000001</v>
      </c>
      <c r="E33" t="s">
        <v>84</v>
      </c>
      <c r="F33">
        <v>0</v>
      </c>
      <c r="G33">
        <v>0</v>
      </c>
    </row>
    <row r="34" spans="1:7" ht="15" x14ac:dyDescent="0.25">
      <c r="A34" s="285" t="s">
        <v>88</v>
      </c>
      <c r="B34">
        <v>378.5</v>
      </c>
      <c r="C34">
        <v>186.9</v>
      </c>
      <c r="D34">
        <v>178.8</v>
      </c>
      <c r="E34">
        <v>237.7</v>
      </c>
      <c r="F34">
        <v>0</v>
      </c>
      <c r="G34">
        <v>0</v>
      </c>
    </row>
    <row r="35" spans="1:7" ht="15" x14ac:dyDescent="0.25">
      <c r="A35" s="285" t="s">
        <v>90</v>
      </c>
      <c r="B35">
        <v>0</v>
      </c>
      <c r="C35">
        <v>0</v>
      </c>
      <c r="D35">
        <v>17.5</v>
      </c>
      <c r="E35">
        <v>0</v>
      </c>
      <c r="F35">
        <v>0</v>
      </c>
      <c r="G35">
        <v>0</v>
      </c>
    </row>
    <row r="36" spans="1:7" ht="15" x14ac:dyDescent="0.25">
      <c r="A36" s="285" t="s">
        <v>178</v>
      </c>
      <c r="B36">
        <v>0</v>
      </c>
      <c r="C36">
        <v>0</v>
      </c>
      <c r="D36">
        <v>0</v>
      </c>
      <c r="E36">
        <v>1</v>
      </c>
      <c r="F36">
        <v>0</v>
      </c>
      <c r="G36">
        <v>0</v>
      </c>
    </row>
    <row r="37" spans="1:7" ht="15" x14ac:dyDescent="0.25">
      <c r="A37" s="285" t="s">
        <v>91</v>
      </c>
      <c r="B37">
        <v>39.1</v>
      </c>
      <c r="C37">
        <v>33.9</v>
      </c>
      <c r="D37">
        <v>59.7</v>
      </c>
      <c r="E37">
        <v>121.3</v>
      </c>
      <c r="F37">
        <v>0</v>
      </c>
      <c r="G37">
        <v>0</v>
      </c>
    </row>
    <row r="38" spans="1:7" ht="15" x14ac:dyDescent="0.25">
      <c r="A38" s="285" t="s">
        <v>92</v>
      </c>
      <c r="B38">
        <v>0</v>
      </c>
      <c r="C38">
        <v>0</v>
      </c>
      <c r="D38">
        <v>19.8</v>
      </c>
      <c r="E38">
        <v>29.7</v>
      </c>
      <c r="F38">
        <v>0</v>
      </c>
      <c r="G38">
        <v>0</v>
      </c>
    </row>
    <row r="39" spans="1:7" ht="15" x14ac:dyDescent="0.25">
      <c r="A39" s="285" t="s">
        <v>93</v>
      </c>
      <c r="B39">
        <v>118.5</v>
      </c>
      <c r="C39">
        <v>79.7</v>
      </c>
      <c r="D39">
        <v>37.5</v>
      </c>
      <c r="E39">
        <v>73.2</v>
      </c>
      <c r="F39">
        <v>0</v>
      </c>
      <c r="G39">
        <v>0</v>
      </c>
    </row>
    <row r="40" spans="1:7" ht="15" x14ac:dyDescent="0.25">
      <c r="A40" s="285" t="s">
        <v>94</v>
      </c>
      <c r="B40">
        <v>16.3</v>
      </c>
      <c r="C40">
        <v>35</v>
      </c>
      <c r="D40">
        <v>3.8</v>
      </c>
      <c r="E40">
        <v>11.8</v>
      </c>
      <c r="F40">
        <v>0</v>
      </c>
      <c r="G40">
        <v>0</v>
      </c>
    </row>
    <row r="41" spans="1:7" ht="15" x14ac:dyDescent="0.25">
      <c r="A41" s="285" t="s">
        <v>95</v>
      </c>
      <c r="B41">
        <v>393</v>
      </c>
      <c r="C41">
        <v>325</v>
      </c>
      <c r="D41">
        <v>138.9</v>
      </c>
      <c r="E41">
        <v>70</v>
      </c>
      <c r="F41">
        <v>0</v>
      </c>
      <c r="G41">
        <v>0</v>
      </c>
    </row>
    <row r="42" spans="1:7" ht="15" x14ac:dyDescent="0.25">
      <c r="A42" s="285" t="s">
        <v>96</v>
      </c>
      <c r="B42">
        <v>3.8</v>
      </c>
      <c r="C42">
        <v>19</v>
      </c>
      <c r="D42">
        <v>11.8</v>
      </c>
      <c r="E42">
        <v>15.1</v>
      </c>
      <c r="F42">
        <v>0</v>
      </c>
      <c r="G42">
        <v>0</v>
      </c>
    </row>
    <row r="43" spans="1:7" ht="15" x14ac:dyDescent="0.25">
      <c r="A43" s="285" t="s">
        <v>98</v>
      </c>
      <c r="B43">
        <v>55</v>
      </c>
      <c r="C43">
        <v>0</v>
      </c>
      <c r="D43">
        <v>0</v>
      </c>
      <c r="E43">
        <v>71.5</v>
      </c>
      <c r="F43">
        <v>0</v>
      </c>
      <c r="G43">
        <v>0</v>
      </c>
    </row>
    <row r="44" spans="1:7" ht="15" x14ac:dyDescent="0.25">
      <c r="A44" s="285" t="s">
        <v>99</v>
      </c>
      <c r="B44">
        <v>20.100000000000001</v>
      </c>
      <c r="C44">
        <v>0.9</v>
      </c>
      <c r="D44">
        <v>0</v>
      </c>
      <c r="E44">
        <v>0</v>
      </c>
      <c r="F44">
        <v>0</v>
      </c>
      <c r="G44">
        <v>0</v>
      </c>
    </row>
    <row r="45" spans="1:7" ht="15" x14ac:dyDescent="0.25">
      <c r="A45" s="285" t="s">
        <v>100</v>
      </c>
      <c r="B45">
        <v>289.8</v>
      </c>
      <c r="C45">
        <v>290.60000000000002</v>
      </c>
      <c r="D45">
        <v>37.6</v>
      </c>
      <c r="E45">
        <v>42.3</v>
      </c>
      <c r="F45">
        <v>0</v>
      </c>
      <c r="G45">
        <v>0</v>
      </c>
    </row>
    <row r="46" spans="1:7" ht="15" x14ac:dyDescent="0.25">
      <c r="A46" s="285" t="s">
        <v>101</v>
      </c>
      <c r="B46">
        <v>215</v>
      </c>
      <c r="C46">
        <v>41.5</v>
      </c>
      <c r="D46">
        <v>176.4</v>
      </c>
      <c r="E46">
        <v>93.3</v>
      </c>
      <c r="F46">
        <v>0</v>
      </c>
      <c r="G46">
        <v>0</v>
      </c>
    </row>
    <row r="47" spans="1:7" ht="15" x14ac:dyDescent="0.25">
      <c r="A47" s="285" t="s">
        <v>66</v>
      </c>
    </row>
    <row r="48" spans="1:7" ht="15" x14ac:dyDescent="0.25">
      <c r="A48" s="285" t="s">
        <v>102</v>
      </c>
      <c r="B48">
        <v>599.9</v>
      </c>
      <c r="C48">
        <v>415.9</v>
      </c>
      <c r="D48">
        <v>227</v>
      </c>
      <c r="E48">
        <v>228.7</v>
      </c>
      <c r="F48">
        <v>0</v>
      </c>
      <c r="G48">
        <v>0</v>
      </c>
    </row>
    <row r="49" spans="1:7" ht="15" x14ac:dyDescent="0.25">
      <c r="A49" s="285" t="s">
        <v>103</v>
      </c>
      <c r="B49">
        <v>35</v>
      </c>
      <c r="C49">
        <v>0</v>
      </c>
      <c r="D49">
        <v>67.5</v>
      </c>
      <c r="E49">
        <v>0</v>
      </c>
      <c r="F49">
        <v>0</v>
      </c>
      <c r="G49">
        <v>0</v>
      </c>
    </row>
    <row r="50" spans="1:7" ht="15" x14ac:dyDescent="0.25">
      <c r="A50" s="285" t="s">
        <v>104</v>
      </c>
      <c r="B50">
        <v>474.4</v>
      </c>
      <c r="C50">
        <v>355.9</v>
      </c>
      <c r="D50">
        <v>159.5</v>
      </c>
      <c r="E50">
        <v>164.1</v>
      </c>
      <c r="F50">
        <v>0</v>
      </c>
      <c r="G50">
        <v>0</v>
      </c>
    </row>
    <row r="51" spans="1:7" ht="15" x14ac:dyDescent="0.25">
      <c r="A51" s="285" t="s">
        <v>258</v>
      </c>
      <c r="B51">
        <v>0.4</v>
      </c>
      <c r="C51">
        <v>0</v>
      </c>
      <c r="D51">
        <v>0</v>
      </c>
      <c r="E51">
        <v>0</v>
      </c>
      <c r="F51">
        <v>0</v>
      </c>
      <c r="G51">
        <v>0</v>
      </c>
    </row>
    <row r="52" spans="1:7" ht="15" x14ac:dyDescent="0.25">
      <c r="A52" s="285" t="s">
        <v>107</v>
      </c>
      <c r="B52">
        <v>90</v>
      </c>
      <c r="C52">
        <v>60</v>
      </c>
      <c r="D52">
        <v>0</v>
      </c>
      <c r="E52">
        <v>64.599999999999994</v>
      </c>
      <c r="F52">
        <v>0</v>
      </c>
      <c r="G52">
        <v>0</v>
      </c>
    </row>
    <row r="53" spans="1:7" ht="15" x14ac:dyDescent="0.25">
      <c r="A53" s="285" t="s">
        <v>66</v>
      </c>
    </row>
    <row r="54" spans="1:7" ht="15" x14ac:dyDescent="0.25">
      <c r="A54" s="285" t="s">
        <v>108</v>
      </c>
      <c r="B54">
        <v>1944.8</v>
      </c>
      <c r="C54">
        <v>1914.4</v>
      </c>
      <c r="D54">
        <v>472.3</v>
      </c>
      <c r="E54">
        <v>592.1</v>
      </c>
      <c r="F54">
        <v>0</v>
      </c>
      <c r="G54">
        <v>0</v>
      </c>
    </row>
    <row r="55" spans="1:7" ht="15" x14ac:dyDescent="0.25">
      <c r="A55" s="285" t="s">
        <v>109</v>
      </c>
      <c r="B55">
        <v>3.6</v>
      </c>
      <c r="C55">
        <v>3.3</v>
      </c>
      <c r="D55">
        <v>0</v>
      </c>
      <c r="E55">
        <v>0</v>
      </c>
      <c r="F55">
        <v>0</v>
      </c>
      <c r="G55">
        <v>0</v>
      </c>
    </row>
    <row r="56" spans="1:7" ht="15" x14ac:dyDescent="0.25">
      <c r="A56" s="285" t="s">
        <v>111</v>
      </c>
      <c r="B56">
        <v>24.7</v>
      </c>
      <c r="C56">
        <v>15</v>
      </c>
      <c r="D56">
        <v>30.8</v>
      </c>
      <c r="E56">
        <v>35.6</v>
      </c>
      <c r="F56">
        <v>0</v>
      </c>
      <c r="G56">
        <v>0</v>
      </c>
    </row>
    <row r="57" spans="1:7" ht="15" x14ac:dyDescent="0.25">
      <c r="A57" s="285" t="s">
        <v>112</v>
      </c>
      <c r="B57">
        <v>17.3</v>
      </c>
      <c r="C57">
        <v>8.5</v>
      </c>
      <c r="D57">
        <v>38.200000000000003</v>
      </c>
      <c r="E57">
        <v>14.8</v>
      </c>
      <c r="F57">
        <v>0</v>
      </c>
      <c r="G57">
        <v>0</v>
      </c>
    </row>
    <row r="58" spans="1:7" ht="15" x14ac:dyDescent="0.25">
      <c r="A58" s="285" t="s">
        <v>113</v>
      </c>
      <c r="B58">
        <v>63.1</v>
      </c>
      <c r="C58">
        <v>54.5</v>
      </c>
      <c r="D58">
        <v>27.5</v>
      </c>
      <c r="E58">
        <v>71.2</v>
      </c>
      <c r="F58">
        <v>0</v>
      </c>
      <c r="G58">
        <v>0</v>
      </c>
    </row>
    <row r="59" spans="1:7" ht="15" x14ac:dyDescent="0.25">
      <c r="A59" s="285" t="s">
        <v>114</v>
      </c>
      <c r="B59">
        <v>0</v>
      </c>
      <c r="C59">
        <v>0</v>
      </c>
      <c r="D59">
        <v>7.2</v>
      </c>
      <c r="E59">
        <v>0</v>
      </c>
      <c r="F59">
        <v>0</v>
      </c>
      <c r="G59">
        <v>0</v>
      </c>
    </row>
    <row r="60" spans="1:7" ht="15" x14ac:dyDescent="0.25">
      <c r="A60" s="285" t="s">
        <v>115</v>
      </c>
      <c r="B60">
        <v>0</v>
      </c>
      <c r="C60">
        <v>2</v>
      </c>
      <c r="D60">
        <v>2.5</v>
      </c>
      <c r="E60">
        <v>3.8</v>
      </c>
      <c r="F60">
        <v>0</v>
      </c>
      <c r="G60">
        <v>0</v>
      </c>
    </row>
    <row r="61" spans="1:7" ht="15" x14ac:dyDescent="0.25">
      <c r="A61" s="285" t="s">
        <v>116</v>
      </c>
      <c r="B61">
        <v>4.4000000000000004</v>
      </c>
      <c r="C61">
        <v>4.3</v>
      </c>
      <c r="D61">
        <v>1.3</v>
      </c>
      <c r="E61">
        <v>0</v>
      </c>
      <c r="F61">
        <v>0</v>
      </c>
      <c r="G61">
        <v>0</v>
      </c>
    </row>
    <row r="62" spans="1:7" ht="15" x14ac:dyDescent="0.25">
      <c r="A62" s="285" t="s">
        <v>117</v>
      </c>
      <c r="B62">
        <v>1795.8</v>
      </c>
      <c r="C62">
        <v>1787.9</v>
      </c>
      <c r="D62">
        <v>317.7</v>
      </c>
      <c r="E62">
        <v>422.1</v>
      </c>
      <c r="F62">
        <v>0</v>
      </c>
      <c r="G62">
        <v>0</v>
      </c>
    </row>
    <row r="63" spans="1:7" ht="15" x14ac:dyDescent="0.25">
      <c r="A63" s="285" t="s">
        <v>331</v>
      </c>
      <c r="B63">
        <v>0.5</v>
      </c>
      <c r="C63">
        <v>1.3</v>
      </c>
      <c r="D63">
        <v>0</v>
      </c>
      <c r="E63">
        <v>0</v>
      </c>
      <c r="F63">
        <v>0</v>
      </c>
      <c r="G63">
        <v>0</v>
      </c>
    </row>
    <row r="64" spans="1:7" ht="15" x14ac:dyDescent="0.25">
      <c r="A64" s="285" t="s">
        <v>118</v>
      </c>
      <c r="B64">
        <v>15.5</v>
      </c>
      <c r="C64">
        <v>18.600000000000001</v>
      </c>
      <c r="D64">
        <v>0</v>
      </c>
      <c r="E64">
        <v>6.6</v>
      </c>
      <c r="F64">
        <v>0</v>
      </c>
      <c r="G64">
        <v>0</v>
      </c>
    </row>
    <row r="65" spans="1:7" ht="15" x14ac:dyDescent="0.25">
      <c r="A65" s="285" t="s">
        <v>119</v>
      </c>
      <c r="B65">
        <v>15</v>
      </c>
      <c r="C65">
        <v>19</v>
      </c>
      <c r="D65">
        <v>47.1</v>
      </c>
      <c r="E65">
        <v>38</v>
      </c>
      <c r="F65">
        <v>0</v>
      </c>
      <c r="G65">
        <v>0</v>
      </c>
    </row>
    <row r="66" spans="1:7" ht="15" x14ac:dyDescent="0.25">
      <c r="A66" s="285" t="s">
        <v>121</v>
      </c>
      <c r="B66">
        <v>5</v>
      </c>
      <c r="C66">
        <v>0</v>
      </c>
      <c r="D66">
        <v>0</v>
      </c>
      <c r="E66">
        <v>0</v>
      </c>
      <c r="F66">
        <v>0</v>
      </c>
      <c r="G66">
        <v>0</v>
      </c>
    </row>
    <row r="67" spans="1:7" ht="15" x14ac:dyDescent="0.25">
      <c r="A67" s="285" t="s">
        <v>62</v>
      </c>
      <c r="B67" t="s">
        <v>63</v>
      </c>
      <c r="C67" t="s">
        <v>64</v>
      </c>
      <c r="D67" t="s">
        <v>63</v>
      </c>
      <c r="E67" t="s">
        <v>63</v>
      </c>
      <c r="F67" t="s">
        <v>63</v>
      </c>
      <c r="G67" t="s">
        <v>65</v>
      </c>
    </row>
    <row r="68" spans="1:7" ht="15" x14ac:dyDescent="0.25">
      <c r="A68" s="285" t="s">
        <v>122</v>
      </c>
      <c r="B68">
        <v>23237</v>
      </c>
      <c r="C68">
        <v>8326.9</v>
      </c>
      <c r="D68">
        <v>6749.7</v>
      </c>
      <c r="E68">
        <v>3892.3</v>
      </c>
      <c r="F68">
        <v>0</v>
      </c>
      <c r="G68">
        <v>0</v>
      </c>
    </row>
    <row r="69" spans="1:7" ht="15" x14ac:dyDescent="0.25">
      <c r="A69" s="285" t="s">
        <v>123</v>
      </c>
      <c r="B69">
        <v>10733</v>
      </c>
      <c r="C69">
        <v>4032.3</v>
      </c>
      <c r="D69">
        <v>0</v>
      </c>
      <c r="E69">
        <v>0</v>
      </c>
      <c r="F69">
        <v>60</v>
      </c>
      <c r="G69">
        <v>0</v>
      </c>
    </row>
    <row r="70" spans="1:7" ht="15" x14ac:dyDescent="0.25">
      <c r="A70" s="285" t="s">
        <v>62</v>
      </c>
      <c r="B70" t="s">
        <v>63</v>
      </c>
      <c r="C70" t="s">
        <v>64</v>
      </c>
      <c r="D70" t="s">
        <v>63</v>
      </c>
      <c r="E70" t="s">
        <v>63</v>
      </c>
      <c r="F70" t="s">
        <v>63</v>
      </c>
      <c r="G70" t="s">
        <v>65</v>
      </c>
    </row>
    <row r="71" spans="1:7" ht="15" x14ac:dyDescent="0.25">
      <c r="A71" s="285" t="s">
        <v>124</v>
      </c>
      <c r="B71">
        <v>33970</v>
      </c>
      <c r="C71">
        <v>12359.2</v>
      </c>
      <c r="D71">
        <v>6749.7</v>
      </c>
      <c r="E71">
        <v>3892.3</v>
      </c>
      <c r="F71">
        <v>60</v>
      </c>
      <c r="G71">
        <v>0</v>
      </c>
    </row>
    <row r="72" spans="1:7" ht="15" x14ac:dyDescent="0.25">
      <c r="A72" s="285" t="s">
        <v>125</v>
      </c>
      <c r="B72" t="s">
        <v>42</v>
      </c>
      <c r="C72" t="s">
        <v>42</v>
      </c>
      <c r="D72">
        <v>7.3</v>
      </c>
      <c r="E72">
        <v>2.1</v>
      </c>
      <c r="F72" t="s">
        <v>42</v>
      </c>
      <c r="G72" t="s">
        <v>42</v>
      </c>
    </row>
    <row r="73" spans="1:7" ht="15" x14ac:dyDescent="0.25">
      <c r="A73" s="285" t="s">
        <v>126</v>
      </c>
      <c r="B73">
        <v>126</v>
      </c>
      <c r="C73">
        <v>0</v>
      </c>
      <c r="D73" t="s">
        <v>42</v>
      </c>
      <c r="E73" t="s">
        <v>42</v>
      </c>
      <c r="F73">
        <v>0</v>
      </c>
      <c r="G73">
        <v>0</v>
      </c>
    </row>
    <row r="74" spans="1:7" ht="15" x14ac:dyDescent="0.25">
      <c r="A74" s="285" t="s">
        <v>62</v>
      </c>
      <c r="B74" t="s">
        <v>63</v>
      </c>
      <c r="C74" t="s">
        <v>64</v>
      </c>
      <c r="D74" t="s">
        <v>63</v>
      </c>
      <c r="E74" t="s">
        <v>63</v>
      </c>
      <c r="F74" t="s">
        <v>63</v>
      </c>
      <c r="G74" t="s">
        <v>65</v>
      </c>
    </row>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4862-B1A3-455D-9B9A-5F5B21ED5857}">
  <dimension ref="A1:G74"/>
  <sheetViews>
    <sheetView topLeftCell="A53" workbookViewId="0">
      <selection activeCell="D79" sqref="D79"/>
    </sheetView>
  </sheetViews>
  <sheetFormatPr defaultRowHeight="13.2" x14ac:dyDescent="0.25"/>
  <cols>
    <col min="1" max="1" width="17" customWidth="1"/>
    <col min="2" max="2" width="11.5546875" customWidth="1"/>
    <col min="3" max="3" width="8.6640625" customWidth="1"/>
    <col min="4" max="4" width="12" customWidth="1"/>
    <col min="6" max="6" width="11.109375" customWidth="1"/>
    <col min="7" max="7" width="10" customWidth="1"/>
  </cols>
  <sheetData>
    <row r="1" spans="1:7" ht="15" x14ac:dyDescent="0.25">
      <c r="A1" s="285" t="s">
        <v>47</v>
      </c>
    </row>
    <row r="2" spans="1:7" ht="15" x14ac:dyDescent="0.25">
      <c r="A2" s="285" t="s">
        <v>48</v>
      </c>
    </row>
    <row r="3" spans="1:7" ht="15" x14ac:dyDescent="0.25">
      <c r="A3" s="285" t="s">
        <v>430</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257.5</v>
      </c>
      <c r="C12">
        <v>90</v>
      </c>
      <c r="D12">
        <v>400</v>
      </c>
      <c r="E12">
        <v>389.2</v>
      </c>
      <c r="F12">
        <v>0</v>
      </c>
      <c r="G12">
        <v>0</v>
      </c>
    </row>
    <row r="13" spans="1:7" ht="15" x14ac:dyDescent="0.25">
      <c r="A13" s="285" t="s">
        <v>254</v>
      </c>
      <c r="B13">
        <v>0</v>
      </c>
      <c r="C13">
        <v>0</v>
      </c>
      <c r="D13">
        <v>21</v>
      </c>
      <c r="E13">
        <v>19.399999999999999</v>
      </c>
      <c r="F13">
        <v>0</v>
      </c>
      <c r="G13">
        <v>0</v>
      </c>
    </row>
    <row r="14" spans="1:7" ht="15" x14ac:dyDescent="0.25">
      <c r="A14" s="285" t="s">
        <v>68</v>
      </c>
      <c r="B14">
        <v>0</v>
      </c>
      <c r="C14">
        <v>0</v>
      </c>
      <c r="D14">
        <v>0</v>
      </c>
      <c r="E14">
        <v>56.5</v>
      </c>
      <c r="F14">
        <v>0</v>
      </c>
      <c r="G14">
        <v>0</v>
      </c>
    </row>
    <row r="15" spans="1:7" ht="15" x14ac:dyDescent="0.25">
      <c r="A15" s="285" t="s">
        <v>69</v>
      </c>
      <c r="B15">
        <v>0</v>
      </c>
      <c r="C15">
        <v>0</v>
      </c>
      <c r="D15">
        <v>17.5</v>
      </c>
      <c r="E15">
        <v>0</v>
      </c>
      <c r="F15">
        <v>0</v>
      </c>
      <c r="G15">
        <v>0</v>
      </c>
    </row>
    <row r="16" spans="1:7" ht="15" x14ac:dyDescent="0.25">
      <c r="A16" s="285" t="s">
        <v>255</v>
      </c>
      <c r="B16">
        <v>12.5</v>
      </c>
      <c r="C16">
        <v>0</v>
      </c>
      <c r="D16">
        <v>0</v>
      </c>
      <c r="E16">
        <v>0</v>
      </c>
      <c r="F16">
        <v>0</v>
      </c>
      <c r="G16">
        <v>0</v>
      </c>
    </row>
    <row r="17" spans="1:7" ht="15" x14ac:dyDescent="0.25">
      <c r="A17" s="285" t="s">
        <v>70</v>
      </c>
      <c r="B17">
        <v>0</v>
      </c>
      <c r="C17">
        <v>0</v>
      </c>
      <c r="D17">
        <v>56.1</v>
      </c>
      <c r="E17">
        <v>84.4</v>
      </c>
      <c r="F17">
        <v>0</v>
      </c>
      <c r="G17">
        <v>0</v>
      </c>
    </row>
    <row r="18" spans="1:7" ht="15" x14ac:dyDescent="0.25">
      <c r="A18" s="285" t="s">
        <v>71</v>
      </c>
      <c r="B18">
        <v>81</v>
      </c>
      <c r="C18">
        <v>0</v>
      </c>
      <c r="D18">
        <v>173.2</v>
      </c>
      <c r="E18">
        <v>59.2</v>
      </c>
      <c r="F18">
        <v>0</v>
      </c>
      <c r="G18">
        <v>0</v>
      </c>
    </row>
    <row r="19" spans="1:7" ht="15" x14ac:dyDescent="0.25">
      <c r="A19" s="285" t="s">
        <v>72</v>
      </c>
      <c r="B19">
        <v>49</v>
      </c>
      <c r="C19">
        <v>40</v>
      </c>
      <c r="D19">
        <v>0</v>
      </c>
      <c r="E19">
        <v>44</v>
      </c>
      <c r="F19">
        <v>0</v>
      </c>
      <c r="G19">
        <v>0</v>
      </c>
    </row>
    <row r="20" spans="1:7" ht="15" x14ac:dyDescent="0.25">
      <c r="A20" s="285" t="s">
        <v>73</v>
      </c>
      <c r="B20">
        <v>115</v>
      </c>
      <c r="C20">
        <v>0</v>
      </c>
      <c r="D20">
        <v>79.900000000000006</v>
      </c>
      <c r="E20">
        <v>125.8</v>
      </c>
      <c r="F20">
        <v>0</v>
      </c>
      <c r="G20">
        <v>0</v>
      </c>
    </row>
    <row r="21" spans="1:7" ht="15" x14ac:dyDescent="0.25">
      <c r="A21" s="285" t="s">
        <v>74</v>
      </c>
      <c r="B21">
        <v>0</v>
      </c>
      <c r="C21">
        <v>50</v>
      </c>
      <c r="D21">
        <v>52.3</v>
      </c>
      <c r="E21">
        <v>0</v>
      </c>
      <c r="F21">
        <v>0</v>
      </c>
      <c r="G21">
        <v>0</v>
      </c>
    </row>
    <row r="22" spans="1:7" ht="15" x14ac:dyDescent="0.25">
      <c r="A22" s="285" t="s">
        <v>66</v>
      </c>
    </row>
    <row r="23" spans="1:7" ht="15" x14ac:dyDescent="0.25">
      <c r="A23" s="285" t="s">
        <v>78</v>
      </c>
      <c r="B23">
        <v>484.2</v>
      </c>
      <c r="C23">
        <v>428.3</v>
      </c>
      <c r="D23">
        <v>106.4</v>
      </c>
      <c r="E23">
        <v>179.9</v>
      </c>
      <c r="F23">
        <v>0</v>
      </c>
      <c r="G23">
        <v>0</v>
      </c>
    </row>
    <row r="24" spans="1:7" ht="15" x14ac:dyDescent="0.25">
      <c r="A24" s="285" t="s">
        <v>66</v>
      </c>
    </row>
    <row r="25" spans="1:7" ht="15" x14ac:dyDescent="0.25">
      <c r="A25" s="285" t="s">
        <v>79</v>
      </c>
      <c r="B25">
        <v>670.4</v>
      </c>
      <c r="C25">
        <v>445.4</v>
      </c>
      <c r="D25">
        <v>70.099999999999994</v>
      </c>
      <c r="E25">
        <v>246.4</v>
      </c>
      <c r="F25">
        <v>0</v>
      </c>
      <c r="G25">
        <v>0</v>
      </c>
    </row>
    <row r="26" spans="1:7" ht="15" x14ac:dyDescent="0.25">
      <c r="A26" s="285" t="s">
        <v>66</v>
      </c>
    </row>
    <row r="27" spans="1:7" ht="15" x14ac:dyDescent="0.25">
      <c r="A27" s="285" t="s">
        <v>80</v>
      </c>
      <c r="B27">
        <v>17416.2</v>
      </c>
      <c r="C27">
        <v>2856.3</v>
      </c>
      <c r="D27">
        <v>3153.5</v>
      </c>
      <c r="E27">
        <v>756.4</v>
      </c>
      <c r="F27">
        <v>0</v>
      </c>
      <c r="G27">
        <v>0</v>
      </c>
    </row>
    <row r="28" spans="1:7" ht="15" x14ac:dyDescent="0.25">
      <c r="A28" s="285" t="s">
        <v>66</v>
      </c>
    </row>
    <row r="29" spans="1:7" ht="15" x14ac:dyDescent="0.25">
      <c r="A29" s="285" t="s">
        <v>81</v>
      </c>
      <c r="B29">
        <v>1583.4</v>
      </c>
      <c r="C29">
        <v>1127.0999999999999</v>
      </c>
      <c r="D29">
        <v>426.3</v>
      </c>
      <c r="E29">
        <v>717.2</v>
      </c>
      <c r="F29">
        <v>0</v>
      </c>
      <c r="G29">
        <v>0</v>
      </c>
    </row>
    <row r="30" spans="1:7" ht="15" x14ac:dyDescent="0.25">
      <c r="A30" s="285" t="s">
        <v>83</v>
      </c>
      <c r="B30">
        <v>55</v>
      </c>
      <c r="C30">
        <v>57.1</v>
      </c>
      <c r="D30">
        <v>0.5</v>
      </c>
      <c r="E30">
        <v>120.2</v>
      </c>
      <c r="F30">
        <v>0</v>
      </c>
      <c r="G30">
        <v>0</v>
      </c>
    </row>
    <row r="31" spans="1:7" ht="15" x14ac:dyDescent="0.25">
      <c r="A31" s="285" t="s">
        <v>85</v>
      </c>
      <c r="B31">
        <v>2.4</v>
      </c>
      <c r="C31">
        <v>1.6</v>
      </c>
      <c r="D31">
        <v>0.5</v>
      </c>
      <c r="E31">
        <v>0.8</v>
      </c>
      <c r="F31">
        <v>0</v>
      </c>
      <c r="G31">
        <v>0</v>
      </c>
    </row>
    <row r="32" spans="1:7" ht="15" x14ac:dyDescent="0.25">
      <c r="A32" s="285" t="s">
        <v>86</v>
      </c>
      <c r="B32">
        <v>0</v>
      </c>
      <c r="C32">
        <v>0</v>
      </c>
      <c r="D32">
        <v>0.5</v>
      </c>
      <c r="E32">
        <v>0</v>
      </c>
      <c r="F32">
        <v>0</v>
      </c>
      <c r="G32">
        <v>0</v>
      </c>
    </row>
    <row r="33" spans="1:7" ht="15" x14ac:dyDescent="0.25">
      <c r="A33" s="285" t="s">
        <v>87</v>
      </c>
      <c r="B33">
        <v>0.2</v>
      </c>
      <c r="C33">
        <v>1.3</v>
      </c>
      <c r="D33">
        <v>1.1000000000000001</v>
      </c>
      <c r="E33" t="s">
        <v>84</v>
      </c>
      <c r="F33">
        <v>0</v>
      </c>
      <c r="G33">
        <v>0</v>
      </c>
    </row>
    <row r="34" spans="1:7" ht="15" x14ac:dyDescent="0.25">
      <c r="A34" s="285" t="s">
        <v>88</v>
      </c>
      <c r="B34">
        <v>384.4</v>
      </c>
      <c r="C34">
        <v>183.5</v>
      </c>
      <c r="D34">
        <v>155.80000000000001</v>
      </c>
      <c r="E34">
        <v>217.6</v>
      </c>
      <c r="F34">
        <v>0</v>
      </c>
      <c r="G34">
        <v>0</v>
      </c>
    </row>
    <row r="35" spans="1:7" ht="15" x14ac:dyDescent="0.25">
      <c r="A35" s="285" t="s">
        <v>90</v>
      </c>
      <c r="B35">
        <v>0</v>
      </c>
      <c r="C35">
        <v>0</v>
      </c>
      <c r="D35">
        <v>17.5</v>
      </c>
      <c r="E35">
        <v>0</v>
      </c>
      <c r="F35">
        <v>0</v>
      </c>
      <c r="G35">
        <v>0</v>
      </c>
    </row>
    <row r="36" spans="1:7" ht="15" x14ac:dyDescent="0.25">
      <c r="A36" s="285" t="s">
        <v>178</v>
      </c>
      <c r="B36">
        <v>0</v>
      </c>
      <c r="C36">
        <v>0</v>
      </c>
      <c r="D36">
        <v>0</v>
      </c>
      <c r="E36">
        <v>1</v>
      </c>
      <c r="F36">
        <v>0</v>
      </c>
      <c r="G36">
        <v>0</v>
      </c>
    </row>
    <row r="37" spans="1:7" ht="15" x14ac:dyDescent="0.25">
      <c r="A37" s="285" t="s">
        <v>91</v>
      </c>
      <c r="B37">
        <v>40.799999999999997</v>
      </c>
      <c r="C37">
        <v>33.799999999999997</v>
      </c>
      <c r="D37">
        <v>0.6</v>
      </c>
      <c r="E37">
        <v>65.400000000000006</v>
      </c>
      <c r="F37">
        <v>0</v>
      </c>
      <c r="G37">
        <v>0</v>
      </c>
    </row>
    <row r="38" spans="1:7" ht="15" x14ac:dyDescent="0.25">
      <c r="A38" s="285" t="s">
        <v>92</v>
      </c>
      <c r="B38">
        <v>0</v>
      </c>
      <c r="C38">
        <v>0</v>
      </c>
      <c r="D38">
        <v>19.8</v>
      </c>
      <c r="E38">
        <v>29.7</v>
      </c>
      <c r="F38">
        <v>0</v>
      </c>
      <c r="G38">
        <v>0</v>
      </c>
    </row>
    <row r="39" spans="1:7" ht="15" x14ac:dyDescent="0.25">
      <c r="A39" s="285" t="s">
        <v>93</v>
      </c>
      <c r="B39">
        <v>110.2</v>
      </c>
      <c r="C39">
        <v>77</v>
      </c>
      <c r="D39">
        <v>30.9</v>
      </c>
      <c r="E39">
        <v>68.599999999999994</v>
      </c>
      <c r="F39">
        <v>0</v>
      </c>
      <c r="G39">
        <v>0</v>
      </c>
    </row>
    <row r="40" spans="1:7" ht="15" x14ac:dyDescent="0.25">
      <c r="A40" s="285" t="s">
        <v>94</v>
      </c>
      <c r="B40">
        <v>17.100000000000001</v>
      </c>
      <c r="C40">
        <v>29</v>
      </c>
      <c r="D40">
        <v>3</v>
      </c>
      <c r="E40">
        <v>7.9</v>
      </c>
      <c r="F40">
        <v>0</v>
      </c>
      <c r="G40">
        <v>0</v>
      </c>
    </row>
    <row r="41" spans="1:7" ht="15" x14ac:dyDescent="0.25">
      <c r="A41" s="285" t="s">
        <v>95</v>
      </c>
      <c r="B41">
        <v>404</v>
      </c>
      <c r="C41">
        <v>325</v>
      </c>
      <c r="D41">
        <v>68.599999999999994</v>
      </c>
      <c r="E41">
        <v>70</v>
      </c>
      <c r="F41">
        <v>0</v>
      </c>
      <c r="G41">
        <v>0</v>
      </c>
    </row>
    <row r="42" spans="1:7" ht="15" x14ac:dyDescent="0.25">
      <c r="A42" s="285" t="s">
        <v>96</v>
      </c>
      <c r="B42">
        <v>4.2</v>
      </c>
      <c r="C42">
        <v>18.899999999999999</v>
      </c>
      <c r="D42">
        <v>11.3</v>
      </c>
      <c r="E42">
        <v>14.2</v>
      </c>
      <c r="F42">
        <v>0</v>
      </c>
      <c r="G42">
        <v>0</v>
      </c>
    </row>
    <row r="43" spans="1:7" ht="15" x14ac:dyDescent="0.25">
      <c r="A43" s="285" t="s">
        <v>98</v>
      </c>
      <c r="B43">
        <v>55</v>
      </c>
      <c r="C43">
        <v>0</v>
      </c>
      <c r="D43">
        <v>0</v>
      </c>
      <c r="E43">
        <v>71.5</v>
      </c>
      <c r="F43">
        <v>0</v>
      </c>
      <c r="G43">
        <v>0</v>
      </c>
    </row>
    <row r="44" spans="1:7" ht="15" x14ac:dyDescent="0.25">
      <c r="A44" s="285" t="s">
        <v>99</v>
      </c>
      <c r="B44">
        <v>20.100000000000001</v>
      </c>
      <c r="C44">
        <v>0.9</v>
      </c>
      <c r="D44">
        <v>0</v>
      </c>
      <c r="E44">
        <v>0</v>
      </c>
      <c r="F44">
        <v>0</v>
      </c>
      <c r="G44">
        <v>0</v>
      </c>
    </row>
    <row r="45" spans="1:7" ht="15" x14ac:dyDescent="0.25">
      <c r="A45" s="285" t="s">
        <v>100</v>
      </c>
      <c r="B45">
        <v>289.39999999999998</v>
      </c>
      <c r="C45">
        <v>289.2</v>
      </c>
      <c r="D45">
        <v>23.1</v>
      </c>
      <c r="E45">
        <v>36</v>
      </c>
      <c r="F45">
        <v>0</v>
      </c>
      <c r="G45">
        <v>0</v>
      </c>
    </row>
    <row r="46" spans="1:7" ht="15" x14ac:dyDescent="0.25">
      <c r="A46" s="285" t="s">
        <v>101</v>
      </c>
      <c r="B46">
        <v>200.8</v>
      </c>
      <c r="C46">
        <v>109.9</v>
      </c>
      <c r="D46">
        <v>93.2</v>
      </c>
      <c r="E46">
        <v>14.4</v>
      </c>
      <c r="F46">
        <v>0</v>
      </c>
      <c r="G46">
        <v>0</v>
      </c>
    </row>
    <row r="47" spans="1:7" ht="15" x14ac:dyDescent="0.25">
      <c r="A47" s="285" t="s">
        <v>66</v>
      </c>
    </row>
    <row r="48" spans="1:7" ht="15" x14ac:dyDescent="0.25">
      <c r="A48" s="285" t="s">
        <v>102</v>
      </c>
      <c r="B48">
        <v>484.9</v>
      </c>
      <c r="C48">
        <v>533.5</v>
      </c>
      <c r="D48">
        <v>191.9</v>
      </c>
      <c r="E48">
        <v>137.5</v>
      </c>
      <c r="F48">
        <v>0</v>
      </c>
      <c r="G48">
        <v>0</v>
      </c>
    </row>
    <row r="49" spans="1:7" ht="15" x14ac:dyDescent="0.25">
      <c r="A49" s="285" t="s">
        <v>103</v>
      </c>
      <c r="B49">
        <v>70</v>
      </c>
      <c r="C49">
        <v>0</v>
      </c>
      <c r="D49">
        <v>32.4</v>
      </c>
      <c r="E49">
        <v>0</v>
      </c>
      <c r="F49">
        <v>0</v>
      </c>
      <c r="G49">
        <v>0</v>
      </c>
    </row>
    <row r="50" spans="1:7" ht="15" x14ac:dyDescent="0.25">
      <c r="A50" s="285" t="s">
        <v>104</v>
      </c>
      <c r="B50">
        <v>354.4</v>
      </c>
      <c r="C50">
        <v>473.5</v>
      </c>
      <c r="D50">
        <v>159.5</v>
      </c>
      <c r="E50">
        <v>104.5</v>
      </c>
      <c r="F50">
        <v>0</v>
      </c>
      <c r="G50">
        <v>0</v>
      </c>
    </row>
    <row r="51" spans="1:7" ht="15" x14ac:dyDescent="0.25">
      <c r="A51" s="285" t="s">
        <v>258</v>
      </c>
      <c r="B51">
        <v>0.4</v>
      </c>
      <c r="C51">
        <v>0</v>
      </c>
      <c r="D51">
        <v>0</v>
      </c>
      <c r="E51">
        <v>0</v>
      </c>
      <c r="F51">
        <v>0</v>
      </c>
      <c r="G51">
        <v>0</v>
      </c>
    </row>
    <row r="52" spans="1:7" ht="15" x14ac:dyDescent="0.25">
      <c r="A52" s="285" t="s">
        <v>107</v>
      </c>
      <c r="B52">
        <v>60</v>
      </c>
      <c r="C52">
        <v>60</v>
      </c>
      <c r="D52">
        <v>0</v>
      </c>
      <c r="E52">
        <v>33</v>
      </c>
      <c r="F52">
        <v>0</v>
      </c>
      <c r="G52">
        <v>0</v>
      </c>
    </row>
    <row r="53" spans="1:7" ht="15" x14ac:dyDescent="0.25">
      <c r="A53" s="285" t="s">
        <v>66</v>
      </c>
    </row>
    <row r="54" spans="1:7" ht="15" x14ac:dyDescent="0.25">
      <c r="A54" s="285" t="s">
        <v>108</v>
      </c>
      <c r="B54">
        <v>1862.1</v>
      </c>
      <c r="C54">
        <v>2002.3</v>
      </c>
      <c r="D54">
        <v>332.8</v>
      </c>
      <c r="E54">
        <v>427.3</v>
      </c>
      <c r="F54">
        <v>0</v>
      </c>
      <c r="G54">
        <v>0</v>
      </c>
    </row>
    <row r="55" spans="1:7" ht="15" x14ac:dyDescent="0.25">
      <c r="A55" s="285" t="s">
        <v>109</v>
      </c>
      <c r="B55">
        <v>3.6</v>
      </c>
      <c r="C55">
        <v>3.3</v>
      </c>
      <c r="D55">
        <v>0</v>
      </c>
      <c r="E55">
        <v>0</v>
      </c>
      <c r="F55">
        <v>0</v>
      </c>
      <c r="G55">
        <v>0</v>
      </c>
    </row>
    <row r="56" spans="1:7" ht="15" x14ac:dyDescent="0.25">
      <c r="A56" s="285" t="s">
        <v>111</v>
      </c>
      <c r="B56">
        <v>38.9</v>
      </c>
      <c r="C56">
        <v>15</v>
      </c>
      <c r="D56">
        <v>15.1</v>
      </c>
      <c r="E56">
        <v>22.8</v>
      </c>
      <c r="F56">
        <v>0</v>
      </c>
      <c r="G56">
        <v>0</v>
      </c>
    </row>
    <row r="57" spans="1:7" ht="15" x14ac:dyDescent="0.25">
      <c r="A57" s="285" t="s">
        <v>112</v>
      </c>
      <c r="B57">
        <v>19.2</v>
      </c>
      <c r="C57">
        <v>8.8000000000000007</v>
      </c>
      <c r="D57">
        <v>36.1</v>
      </c>
      <c r="E57">
        <v>13.6</v>
      </c>
      <c r="F57">
        <v>0</v>
      </c>
      <c r="G57">
        <v>0</v>
      </c>
    </row>
    <row r="58" spans="1:7" ht="15" x14ac:dyDescent="0.25">
      <c r="A58" s="285" t="s">
        <v>113</v>
      </c>
      <c r="B58">
        <v>48.5</v>
      </c>
      <c r="C58">
        <v>54.5</v>
      </c>
      <c r="D58">
        <v>10.8</v>
      </c>
      <c r="E58">
        <v>41.7</v>
      </c>
      <c r="F58">
        <v>0</v>
      </c>
      <c r="G58">
        <v>0</v>
      </c>
    </row>
    <row r="59" spans="1:7" ht="15" x14ac:dyDescent="0.25">
      <c r="A59" s="285" t="s">
        <v>114</v>
      </c>
      <c r="B59">
        <v>0</v>
      </c>
      <c r="C59">
        <v>0</v>
      </c>
      <c r="D59">
        <v>7.2</v>
      </c>
      <c r="E59">
        <v>0</v>
      </c>
      <c r="F59">
        <v>0</v>
      </c>
      <c r="G59">
        <v>0</v>
      </c>
    </row>
    <row r="60" spans="1:7" ht="15" x14ac:dyDescent="0.25">
      <c r="A60" s="285" t="s">
        <v>115</v>
      </c>
      <c r="B60">
        <v>2.5</v>
      </c>
      <c r="C60">
        <v>3.8</v>
      </c>
      <c r="D60">
        <v>0</v>
      </c>
      <c r="E60">
        <v>3.8</v>
      </c>
      <c r="F60">
        <v>0</v>
      </c>
      <c r="G60">
        <v>0</v>
      </c>
    </row>
    <row r="61" spans="1:7" ht="15" x14ac:dyDescent="0.25">
      <c r="A61" s="285" t="s">
        <v>116</v>
      </c>
      <c r="B61">
        <v>5.7</v>
      </c>
      <c r="C61">
        <v>4.3</v>
      </c>
      <c r="D61">
        <v>0</v>
      </c>
      <c r="E61">
        <v>0</v>
      </c>
      <c r="F61">
        <v>0</v>
      </c>
      <c r="G61">
        <v>0</v>
      </c>
    </row>
    <row r="62" spans="1:7" ht="15" x14ac:dyDescent="0.25">
      <c r="A62" s="285" t="s">
        <v>117</v>
      </c>
      <c r="B62">
        <v>1713.8</v>
      </c>
      <c r="C62">
        <v>1873.7</v>
      </c>
      <c r="D62">
        <v>216.4</v>
      </c>
      <c r="E62">
        <v>301</v>
      </c>
      <c r="F62">
        <v>0</v>
      </c>
      <c r="G62">
        <v>0</v>
      </c>
    </row>
    <row r="63" spans="1:7" ht="15" x14ac:dyDescent="0.25">
      <c r="A63" s="285" t="s">
        <v>331</v>
      </c>
      <c r="B63">
        <v>0.5</v>
      </c>
      <c r="C63">
        <v>1.3</v>
      </c>
      <c r="D63">
        <v>0</v>
      </c>
      <c r="E63">
        <v>0</v>
      </c>
      <c r="F63">
        <v>0</v>
      </c>
      <c r="G63">
        <v>0</v>
      </c>
    </row>
    <row r="64" spans="1:7" ht="15" x14ac:dyDescent="0.25">
      <c r="A64" s="285" t="s">
        <v>118</v>
      </c>
      <c r="B64">
        <v>9.5</v>
      </c>
      <c r="C64">
        <v>18.600000000000001</v>
      </c>
      <c r="D64">
        <v>0</v>
      </c>
      <c r="E64">
        <v>6.6</v>
      </c>
      <c r="F64">
        <v>0</v>
      </c>
      <c r="G64">
        <v>0</v>
      </c>
    </row>
    <row r="65" spans="1:7" ht="15" x14ac:dyDescent="0.25">
      <c r="A65" s="285" t="s">
        <v>119</v>
      </c>
      <c r="B65">
        <v>15</v>
      </c>
      <c r="C65">
        <v>19</v>
      </c>
      <c r="D65">
        <v>47.1</v>
      </c>
      <c r="E65">
        <v>38</v>
      </c>
      <c r="F65">
        <v>0</v>
      </c>
      <c r="G65">
        <v>0</v>
      </c>
    </row>
    <row r="66" spans="1:7" ht="15" x14ac:dyDescent="0.25">
      <c r="A66" s="285" t="s">
        <v>121</v>
      </c>
      <c r="B66">
        <v>5</v>
      </c>
      <c r="C66">
        <v>0</v>
      </c>
      <c r="D66">
        <v>0</v>
      </c>
      <c r="E66">
        <v>0</v>
      </c>
      <c r="F66">
        <v>0</v>
      </c>
      <c r="G66">
        <v>0</v>
      </c>
    </row>
    <row r="67" spans="1:7" ht="15" x14ac:dyDescent="0.25">
      <c r="A67" s="285" t="s">
        <v>62</v>
      </c>
      <c r="B67" t="s">
        <v>63</v>
      </c>
      <c r="C67" t="s">
        <v>64</v>
      </c>
      <c r="D67" t="s">
        <v>63</v>
      </c>
      <c r="E67" t="s">
        <v>63</v>
      </c>
      <c r="F67" t="s">
        <v>63</v>
      </c>
      <c r="G67" t="s">
        <v>65</v>
      </c>
    </row>
    <row r="68" spans="1:7" ht="15" x14ac:dyDescent="0.25">
      <c r="A68" s="285" t="s">
        <v>122</v>
      </c>
      <c r="B68">
        <v>22758.7</v>
      </c>
      <c r="C68">
        <v>7482.9</v>
      </c>
      <c r="D68">
        <v>4681.1000000000004</v>
      </c>
      <c r="E68">
        <v>2853.8</v>
      </c>
      <c r="F68">
        <v>0</v>
      </c>
      <c r="G68">
        <v>0</v>
      </c>
    </row>
    <row r="69" spans="1:7" ht="15" x14ac:dyDescent="0.25">
      <c r="A69" s="285" t="s">
        <v>123</v>
      </c>
      <c r="B69">
        <v>10689.2</v>
      </c>
      <c r="C69">
        <v>3822.3</v>
      </c>
      <c r="D69">
        <v>0</v>
      </c>
      <c r="E69">
        <v>0</v>
      </c>
      <c r="F69">
        <v>60</v>
      </c>
      <c r="G69">
        <v>0</v>
      </c>
    </row>
    <row r="70" spans="1:7" ht="15" x14ac:dyDescent="0.25">
      <c r="A70" s="285" t="s">
        <v>62</v>
      </c>
      <c r="B70" t="s">
        <v>63</v>
      </c>
      <c r="C70" t="s">
        <v>64</v>
      </c>
      <c r="D70" t="s">
        <v>63</v>
      </c>
      <c r="E70" t="s">
        <v>63</v>
      </c>
      <c r="F70" t="s">
        <v>63</v>
      </c>
      <c r="G70" t="s">
        <v>65</v>
      </c>
    </row>
    <row r="71" spans="1:7" ht="15" x14ac:dyDescent="0.25">
      <c r="A71" s="285" t="s">
        <v>124</v>
      </c>
      <c r="B71">
        <v>33447.9</v>
      </c>
      <c r="C71">
        <v>11305.2</v>
      </c>
      <c r="D71">
        <v>4681.1000000000004</v>
      </c>
      <c r="E71">
        <v>2853.8</v>
      </c>
      <c r="F71">
        <v>60</v>
      </c>
      <c r="G71">
        <v>0</v>
      </c>
    </row>
    <row r="72" spans="1:7" ht="15" x14ac:dyDescent="0.25">
      <c r="A72" s="285" t="s">
        <v>125</v>
      </c>
      <c r="B72" t="s">
        <v>42</v>
      </c>
      <c r="C72" t="s">
        <v>42</v>
      </c>
      <c r="D72">
        <v>7.3</v>
      </c>
      <c r="E72">
        <v>2.1</v>
      </c>
      <c r="F72" t="s">
        <v>42</v>
      </c>
      <c r="G72" t="s">
        <v>42</v>
      </c>
    </row>
    <row r="73" spans="1:7" ht="15" x14ac:dyDescent="0.25">
      <c r="A73" s="285" t="s">
        <v>126</v>
      </c>
      <c r="B73">
        <v>126</v>
      </c>
      <c r="C73">
        <v>0</v>
      </c>
      <c r="D73" t="s">
        <v>42</v>
      </c>
      <c r="E73" t="s">
        <v>42</v>
      </c>
      <c r="F73">
        <v>0</v>
      </c>
      <c r="G73">
        <v>0</v>
      </c>
    </row>
    <row r="74" spans="1:7" ht="15" x14ac:dyDescent="0.25">
      <c r="A74" s="285" t="s">
        <v>62</v>
      </c>
      <c r="B74" t="s">
        <v>63</v>
      </c>
      <c r="C74" t="s">
        <v>64</v>
      </c>
      <c r="D74" t="s">
        <v>63</v>
      </c>
      <c r="E74" t="s">
        <v>63</v>
      </c>
      <c r="F74" t="s">
        <v>63</v>
      </c>
      <c r="G74" t="s">
        <v>65</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DA8C-D567-4D83-86AB-81F4B8B59BBD}">
  <dimension ref="A1:H74"/>
  <sheetViews>
    <sheetView workbookViewId="0">
      <selection activeCell="A51" sqref="A51"/>
    </sheetView>
  </sheetViews>
  <sheetFormatPr defaultRowHeight="13.2" x14ac:dyDescent="0.25"/>
  <sheetData>
    <row r="1" spans="1:8" ht="15" x14ac:dyDescent="0.25">
      <c r="A1" s="285" t="s">
        <v>47</v>
      </c>
    </row>
    <row r="2" spans="1:8" ht="15" x14ac:dyDescent="0.25">
      <c r="A2" s="285" t="s">
        <v>48</v>
      </c>
    </row>
    <row r="3" spans="1:8" ht="15" x14ac:dyDescent="0.25">
      <c r="A3" s="285" t="s">
        <v>431</v>
      </c>
    </row>
    <row r="4" spans="1:8" ht="15" x14ac:dyDescent="0.25">
      <c r="A4" s="285" t="s">
        <v>50</v>
      </c>
    </row>
    <row r="5" spans="1:8" ht="15" x14ac:dyDescent="0.25">
      <c r="A5" s="285" t="s">
        <v>51</v>
      </c>
    </row>
    <row r="6" spans="1:8" ht="15" x14ac:dyDescent="0.25">
      <c r="A6" s="285" t="s">
        <v>52</v>
      </c>
    </row>
    <row r="7" spans="1:8" ht="15" x14ac:dyDescent="0.25">
      <c r="A7" s="285" t="s">
        <v>128</v>
      </c>
    </row>
    <row r="8" spans="1:8" ht="15" x14ac:dyDescent="0.25">
      <c r="A8" s="285" t="s">
        <v>52</v>
      </c>
    </row>
    <row r="9" spans="1:8" ht="15" x14ac:dyDescent="0.25">
      <c r="A9" s="285" t="s">
        <v>432</v>
      </c>
      <c r="B9" t="s">
        <v>66</v>
      </c>
      <c r="C9" t="s">
        <v>57</v>
      </c>
      <c r="D9" t="s">
        <v>58</v>
      </c>
      <c r="E9" t="s">
        <v>57</v>
      </c>
      <c r="F9" t="s">
        <v>59</v>
      </c>
      <c r="G9" t="s">
        <v>60</v>
      </c>
      <c r="H9" t="s">
        <v>61</v>
      </c>
    </row>
    <row r="10" spans="1:8" ht="15" x14ac:dyDescent="0.25">
      <c r="A10" s="285" t="s">
        <v>433</v>
      </c>
      <c r="B10" t="s">
        <v>64</v>
      </c>
      <c r="C10" t="s">
        <v>63</v>
      </c>
      <c r="D10" t="s">
        <v>64</v>
      </c>
      <c r="E10" t="s">
        <v>63</v>
      </c>
      <c r="F10" t="s">
        <v>63</v>
      </c>
      <c r="G10" t="s">
        <v>63</v>
      </c>
      <c r="H10" t="s">
        <v>65</v>
      </c>
    </row>
    <row r="11" spans="1:8" ht="15" x14ac:dyDescent="0.25">
      <c r="A11" s="285"/>
      <c r="B11" t="s">
        <v>66</v>
      </c>
    </row>
    <row r="12" spans="1:8" ht="15" x14ac:dyDescent="0.25">
      <c r="A12" s="285" t="s">
        <v>434</v>
      </c>
      <c r="B12" t="s">
        <v>435</v>
      </c>
      <c r="C12">
        <v>257.5</v>
      </c>
      <c r="D12">
        <v>99.1</v>
      </c>
      <c r="E12">
        <v>339.4</v>
      </c>
      <c r="F12">
        <v>254.4</v>
      </c>
      <c r="G12">
        <v>0</v>
      </c>
      <c r="H12">
        <v>0</v>
      </c>
    </row>
    <row r="13" spans="1:8" ht="15" x14ac:dyDescent="0.25">
      <c r="A13" s="285" t="s">
        <v>436</v>
      </c>
      <c r="B13" t="s">
        <v>66</v>
      </c>
      <c r="C13">
        <v>0</v>
      </c>
      <c r="D13">
        <v>0</v>
      </c>
      <c r="E13">
        <v>21</v>
      </c>
      <c r="F13">
        <v>19.399999999999999</v>
      </c>
      <c r="G13">
        <v>0</v>
      </c>
      <c r="H13">
        <v>0</v>
      </c>
    </row>
    <row r="14" spans="1:8" ht="15" x14ac:dyDescent="0.25">
      <c r="A14" s="285" t="s">
        <v>437</v>
      </c>
      <c r="B14" t="s">
        <v>66</v>
      </c>
      <c r="C14">
        <v>0</v>
      </c>
      <c r="D14">
        <v>0</v>
      </c>
      <c r="E14">
        <v>0</v>
      </c>
      <c r="F14">
        <v>56.5</v>
      </c>
      <c r="G14">
        <v>0</v>
      </c>
      <c r="H14">
        <v>0</v>
      </c>
    </row>
    <row r="15" spans="1:8" ht="15" x14ac:dyDescent="0.25">
      <c r="A15" s="285" t="s">
        <v>438</v>
      </c>
      <c r="B15" t="s">
        <v>66</v>
      </c>
      <c r="C15">
        <v>0</v>
      </c>
      <c r="D15">
        <v>0</v>
      </c>
      <c r="E15">
        <v>17.5</v>
      </c>
      <c r="F15">
        <v>0</v>
      </c>
      <c r="G15">
        <v>0</v>
      </c>
      <c r="H15">
        <v>0</v>
      </c>
    </row>
    <row r="16" spans="1:8" ht="15" x14ac:dyDescent="0.25">
      <c r="A16" s="285" t="s">
        <v>439</v>
      </c>
      <c r="B16" t="s">
        <v>66</v>
      </c>
      <c r="C16">
        <v>12.5</v>
      </c>
      <c r="D16">
        <v>0</v>
      </c>
      <c r="E16">
        <v>0</v>
      </c>
      <c r="F16">
        <v>0</v>
      </c>
      <c r="G16">
        <v>0</v>
      </c>
      <c r="H16">
        <v>0</v>
      </c>
    </row>
    <row r="17" spans="1:8" ht="15" x14ac:dyDescent="0.25">
      <c r="A17" s="285" t="s">
        <v>440</v>
      </c>
      <c r="B17" t="s">
        <v>66</v>
      </c>
      <c r="C17">
        <v>0</v>
      </c>
      <c r="D17">
        <v>0</v>
      </c>
      <c r="E17">
        <v>56.1</v>
      </c>
      <c r="F17">
        <v>52.8</v>
      </c>
      <c r="G17">
        <v>0</v>
      </c>
      <c r="H17">
        <v>0</v>
      </c>
    </row>
    <row r="18" spans="1:8" ht="15" x14ac:dyDescent="0.25">
      <c r="A18" s="285" t="s">
        <v>441</v>
      </c>
      <c r="B18" t="s">
        <v>66</v>
      </c>
      <c r="C18">
        <v>81</v>
      </c>
      <c r="D18">
        <v>0</v>
      </c>
      <c r="E18">
        <v>173.2</v>
      </c>
      <c r="F18">
        <v>0</v>
      </c>
      <c r="G18">
        <v>0</v>
      </c>
      <c r="H18">
        <v>0</v>
      </c>
    </row>
    <row r="19" spans="1:8" ht="15" x14ac:dyDescent="0.25">
      <c r="A19" s="285" t="s">
        <v>442</v>
      </c>
      <c r="B19" t="s">
        <v>66</v>
      </c>
      <c r="C19">
        <v>49</v>
      </c>
      <c r="D19">
        <v>40</v>
      </c>
      <c r="E19">
        <v>0</v>
      </c>
      <c r="F19">
        <v>0</v>
      </c>
      <c r="G19">
        <v>0</v>
      </c>
      <c r="H19">
        <v>0</v>
      </c>
    </row>
    <row r="20" spans="1:8" ht="15" x14ac:dyDescent="0.25">
      <c r="A20" s="285" t="s">
        <v>443</v>
      </c>
      <c r="B20" t="s">
        <v>66</v>
      </c>
      <c r="C20">
        <v>115</v>
      </c>
      <c r="D20">
        <v>9.1</v>
      </c>
      <c r="E20">
        <v>19.3</v>
      </c>
      <c r="F20">
        <v>125.8</v>
      </c>
      <c r="G20">
        <v>0</v>
      </c>
      <c r="H20">
        <v>0</v>
      </c>
    </row>
    <row r="21" spans="1:8" ht="15" x14ac:dyDescent="0.25">
      <c r="A21" s="285" t="s">
        <v>444</v>
      </c>
      <c r="B21" t="s">
        <v>66</v>
      </c>
      <c r="C21">
        <v>0</v>
      </c>
      <c r="D21">
        <v>50</v>
      </c>
      <c r="E21">
        <v>52.3</v>
      </c>
      <c r="F21">
        <v>0</v>
      </c>
      <c r="G21">
        <v>0</v>
      </c>
      <c r="H21">
        <v>0</v>
      </c>
    </row>
    <row r="22" spans="1:8" ht="15" x14ac:dyDescent="0.25">
      <c r="A22" s="285"/>
      <c r="B22" t="s">
        <v>66</v>
      </c>
    </row>
    <row r="23" spans="1:8" ht="15" x14ac:dyDescent="0.25">
      <c r="A23" s="285" t="s">
        <v>445</v>
      </c>
      <c r="B23" t="s">
        <v>66</v>
      </c>
      <c r="C23">
        <v>500.3</v>
      </c>
      <c r="D23">
        <v>476.6</v>
      </c>
      <c r="E23">
        <v>92</v>
      </c>
      <c r="F23">
        <v>119.5</v>
      </c>
      <c r="G23">
        <v>0</v>
      </c>
      <c r="H23">
        <v>0</v>
      </c>
    </row>
    <row r="24" spans="1:8" ht="15" x14ac:dyDescent="0.25">
      <c r="A24" s="285"/>
      <c r="B24" t="s">
        <v>66</v>
      </c>
    </row>
    <row r="25" spans="1:8" ht="15" x14ac:dyDescent="0.25">
      <c r="A25" s="285" t="s">
        <v>446</v>
      </c>
      <c r="B25" t="s">
        <v>66</v>
      </c>
      <c r="C25">
        <v>685.4</v>
      </c>
      <c r="D25">
        <v>415.3</v>
      </c>
      <c r="E25">
        <v>49.3</v>
      </c>
      <c r="F25">
        <v>230.3</v>
      </c>
      <c r="G25">
        <v>0</v>
      </c>
      <c r="H25">
        <v>0</v>
      </c>
    </row>
    <row r="26" spans="1:8" ht="15" x14ac:dyDescent="0.25">
      <c r="A26" s="285"/>
      <c r="B26" t="s">
        <v>66</v>
      </c>
    </row>
    <row r="27" spans="1:8" ht="15" x14ac:dyDescent="0.25">
      <c r="A27" s="285" t="s">
        <v>447</v>
      </c>
      <c r="B27" t="s">
        <v>66</v>
      </c>
      <c r="C27">
        <v>16981.5</v>
      </c>
      <c r="D27">
        <v>1437.3</v>
      </c>
      <c r="E27">
        <v>2259.5</v>
      </c>
      <c r="F27">
        <v>617.6</v>
      </c>
      <c r="G27">
        <v>0</v>
      </c>
      <c r="H27">
        <v>0</v>
      </c>
    </row>
    <row r="28" spans="1:8" ht="15" x14ac:dyDescent="0.25">
      <c r="A28" s="285"/>
      <c r="B28" t="s">
        <v>66</v>
      </c>
    </row>
    <row r="29" spans="1:8" ht="15" x14ac:dyDescent="0.25">
      <c r="A29" s="285" t="s">
        <v>448</v>
      </c>
      <c r="B29" t="s">
        <v>449</v>
      </c>
      <c r="C29">
        <v>1392.7</v>
      </c>
      <c r="D29">
        <v>1118.0999999999999</v>
      </c>
      <c r="E29">
        <v>352.8</v>
      </c>
      <c r="F29">
        <v>398.6</v>
      </c>
      <c r="G29">
        <v>0</v>
      </c>
      <c r="H29">
        <v>0</v>
      </c>
    </row>
    <row r="30" spans="1:8" ht="15" x14ac:dyDescent="0.25">
      <c r="A30" s="285" t="s">
        <v>450</v>
      </c>
      <c r="B30" t="s">
        <v>66</v>
      </c>
      <c r="C30">
        <v>55</v>
      </c>
      <c r="D30">
        <v>57.1</v>
      </c>
      <c r="E30">
        <v>0.5</v>
      </c>
      <c r="F30">
        <v>62.1</v>
      </c>
      <c r="G30">
        <v>0</v>
      </c>
      <c r="H30">
        <v>0</v>
      </c>
    </row>
    <row r="31" spans="1:8" ht="15" x14ac:dyDescent="0.25">
      <c r="A31" s="285" t="s">
        <v>451</v>
      </c>
      <c r="B31" t="s">
        <v>66</v>
      </c>
      <c r="C31">
        <v>2</v>
      </c>
      <c r="D31">
        <v>1.1000000000000001</v>
      </c>
      <c r="E31">
        <v>0.5</v>
      </c>
      <c r="F31">
        <v>0.8</v>
      </c>
      <c r="G31">
        <v>0</v>
      </c>
      <c r="H31">
        <v>0</v>
      </c>
    </row>
    <row r="32" spans="1:8" ht="15" x14ac:dyDescent="0.25">
      <c r="A32" s="285" t="s">
        <v>452</v>
      </c>
      <c r="B32" t="s">
        <v>66</v>
      </c>
      <c r="C32" t="s">
        <v>84</v>
      </c>
      <c r="D32">
        <v>0</v>
      </c>
      <c r="E32">
        <v>0.5</v>
      </c>
      <c r="F32">
        <v>0</v>
      </c>
      <c r="G32">
        <v>0</v>
      </c>
      <c r="H32">
        <v>0</v>
      </c>
    </row>
    <row r="33" spans="1:8" ht="15" x14ac:dyDescent="0.25">
      <c r="A33" s="285" t="s">
        <v>453</v>
      </c>
      <c r="B33" t="s">
        <v>66</v>
      </c>
      <c r="C33">
        <v>0.2</v>
      </c>
      <c r="D33">
        <v>1.3</v>
      </c>
      <c r="E33">
        <v>1.1000000000000001</v>
      </c>
      <c r="F33" t="s">
        <v>84</v>
      </c>
      <c r="G33">
        <v>0</v>
      </c>
      <c r="H33">
        <v>0</v>
      </c>
    </row>
    <row r="34" spans="1:8" ht="15" x14ac:dyDescent="0.25">
      <c r="A34" s="285" t="s">
        <v>454</v>
      </c>
      <c r="B34" t="s">
        <v>66</v>
      </c>
      <c r="C34">
        <v>400.5</v>
      </c>
      <c r="D34">
        <v>187.5</v>
      </c>
      <c r="E34">
        <v>128.4</v>
      </c>
      <c r="F34">
        <v>139.1</v>
      </c>
      <c r="G34">
        <v>0</v>
      </c>
      <c r="H34">
        <v>0</v>
      </c>
    </row>
    <row r="35" spans="1:8" ht="15" x14ac:dyDescent="0.25">
      <c r="A35" s="285" t="s">
        <v>455</v>
      </c>
      <c r="B35" t="s">
        <v>66</v>
      </c>
      <c r="C35">
        <v>0</v>
      </c>
      <c r="D35">
        <v>0</v>
      </c>
      <c r="E35">
        <v>17.5</v>
      </c>
      <c r="F35">
        <v>0</v>
      </c>
      <c r="G35">
        <v>0</v>
      </c>
      <c r="H35">
        <v>0</v>
      </c>
    </row>
    <row r="36" spans="1:8" ht="15" x14ac:dyDescent="0.25">
      <c r="A36" s="285" t="s">
        <v>456</v>
      </c>
      <c r="B36" t="s">
        <v>66</v>
      </c>
      <c r="C36">
        <v>0</v>
      </c>
      <c r="D36">
        <v>0</v>
      </c>
      <c r="E36">
        <v>0</v>
      </c>
      <c r="F36">
        <v>1</v>
      </c>
      <c r="G36">
        <v>0</v>
      </c>
      <c r="H36">
        <v>0</v>
      </c>
    </row>
    <row r="37" spans="1:8" ht="15" x14ac:dyDescent="0.25">
      <c r="A37" s="285" t="s">
        <v>457</v>
      </c>
      <c r="B37" t="s">
        <v>66</v>
      </c>
      <c r="C37">
        <v>41.2</v>
      </c>
      <c r="D37">
        <v>35.299999999999997</v>
      </c>
      <c r="E37">
        <v>0.1</v>
      </c>
      <c r="F37">
        <v>63.8</v>
      </c>
      <c r="G37">
        <v>0</v>
      </c>
      <c r="H37">
        <v>0</v>
      </c>
    </row>
    <row r="38" spans="1:8" ht="15" x14ac:dyDescent="0.25">
      <c r="A38" s="285" t="s">
        <v>458</v>
      </c>
      <c r="B38" t="s">
        <v>66</v>
      </c>
      <c r="C38">
        <v>0</v>
      </c>
      <c r="D38">
        <v>0</v>
      </c>
      <c r="E38">
        <v>0</v>
      </c>
      <c r="F38">
        <v>29.7</v>
      </c>
      <c r="G38">
        <v>0</v>
      </c>
      <c r="H38">
        <v>0</v>
      </c>
    </row>
    <row r="39" spans="1:8" ht="15" x14ac:dyDescent="0.25">
      <c r="A39" s="285" t="s">
        <v>459</v>
      </c>
      <c r="B39" t="s">
        <v>66</v>
      </c>
      <c r="C39">
        <v>112.4</v>
      </c>
      <c r="D39">
        <v>69.900000000000006</v>
      </c>
      <c r="E39">
        <v>22.5</v>
      </c>
      <c r="F39">
        <v>47.5</v>
      </c>
      <c r="G39">
        <v>0</v>
      </c>
      <c r="H39">
        <v>0</v>
      </c>
    </row>
    <row r="40" spans="1:8" ht="15" x14ac:dyDescent="0.25">
      <c r="A40" s="285" t="s">
        <v>460</v>
      </c>
      <c r="B40" t="s">
        <v>66</v>
      </c>
      <c r="C40">
        <v>17.600000000000001</v>
      </c>
      <c r="D40">
        <v>27.4</v>
      </c>
      <c r="E40">
        <v>2.5</v>
      </c>
      <c r="F40">
        <v>5.6</v>
      </c>
      <c r="G40">
        <v>0</v>
      </c>
      <c r="H40">
        <v>0</v>
      </c>
    </row>
    <row r="41" spans="1:8" ht="15" x14ac:dyDescent="0.25">
      <c r="A41" s="285" t="s">
        <v>461</v>
      </c>
      <c r="B41" t="s">
        <v>66</v>
      </c>
      <c r="C41">
        <v>272</v>
      </c>
      <c r="D41">
        <v>325</v>
      </c>
      <c r="E41">
        <v>68.599999999999994</v>
      </c>
      <c r="F41">
        <v>0</v>
      </c>
      <c r="G41">
        <v>0</v>
      </c>
      <c r="H41">
        <v>0</v>
      </c>
    </row>
    <row r="42" spans="1:8" ht="15" x14ac:dyDescent="0.25">
      <c r="A42" s="285" t="s">
        <v>462</v>
      </c>
      <c r="B42" t="s">
        <v>66</v>
      </c>
      <c r="C42">
        <v>5</v>
      </c>
      <c r="D42">
        <v>17.899999999999999</v>
      </c>
      <c r="E42">
        <v>10.5</v>
      </c>
      <c r="F42">
        <v>13.2</v>
      </c>
      <c r="G42">
        <v>0</v>
      </c>
      <c r="H42">
        <v>0</v>
      </c>
    </row>
    <row r="43" spans="1:8" ht="15" x14ac:dyDescent="0.25">
      <c r="A43" s="285" t="s">
        <v>463</v>
      </c>
      <c r="B43" t="s">
        <v>66</v>
      </c>
      <c r="C43">
        <v>55</v>
      </c>
      <c r="D43">
        <v>0</v>
      </c>
      <c r="E43">
        <v>0</v>
      </c>
      <c r="F43">
        <v>0</v>
      </c>
      <c r="G43">
        <v>0</v>
      </c>
      <c r="H43">
        <v>0</v>
      </c>
    </row>
    <row r="44" spans="1:8" ht="15" x14ac:dyDescent="0.25">
      <c r="A44" s="285" t="s">
        <v>464</v>
      </c>
      <c r="B44" t="s">
        <v>66</v>
      </c>
      <c r="C44">
        <v>20.100000000000001</v>
      </c>
      <c r="D44">
        <v>0.9</v>
      </c>
      <c r="E44">
        <v>0</v>
      </c>
      <c r="F44">
        <v>0</v>
      </c>
      <c r="G44">
        <v>0</v>
      </c>
      <c r="H44">
        <v>0</v>
      </c>
    </row>
    <row r="45" spans="1:8" ht="15" x14ac:dyDescent="0.25">
      <c r="A45" s="285" t="s">
        <v>465</v>
      </c>
      <c r="B45" t="s">
        <v>66</v>
      </c>
      <c r="C45">
        <v>281.60000000000002</v>
      </c>
      <c r="D45">
        <v>293.3</v>
      </c>
      <c r="E45">
        <v>15.2</v>
      </c>
      <c r="F45">
        <v>25.1</v>
      </c>
      <c r="G45">
        <v>0</v>
      </c>
      <c r="H45">
        <v>0</v>
      </c>
    </row>
    <row r="46" spans="1:8" ht="15" x14ac:dyDescent="0.25">
      <c r="A46" s="285" t="s">
        <v>466</v>
      </c>
      <c r="B46" t="s">
        <v>66</v>
      </c>
      <c r="C46">
        <v>130.1</v>
      </c>
      <c r="D46">
        <v>101.3</v>
      </c>
      <c r="E46">
        <v>84.9</v>
      </c>
      <c r="F46">
        <v>10.7</v>
      </c>
      <c r="G46">
        <v>0</v>
      </c>
      <c r="H46">
        <v>0</v>
      </c>
    </row>
    <row r="47" spans="1:8" ht="15" x14ac:dyDescent="0.25">
      <c r="A47" s="285"/>
      <c r="B47" t="s">
        <v>66</v>
      </c>
    </row>
    <row r="48" spans="1:8" ht="15" x14ac:dyDescent="0.25">
      <c r="A48" s="285" t="s">
        <v>467</v>
      </c>
      <c r="B48" t="s">
        <v>66</v>
      </c>
      <c r="C48">
        <v>384.6</v>
      </c>
      <c r="D48">
        <v>448.5</v>
      </c>
      <c r="E48">
        <v>191.9</v>
      </c>
      <c r="F48">
        <v>137.5</v>
      </c>
      <c r="G48">
        <v>0</v>
      </c>
      <c r="H48">
        <v>0</v>
      </c>
    </row>
    <row r="49" spans="1:8" ht="15" x14ac:dyDescent="0.25">
      <c r="A49" s="285" t="s">
        <v>468</v>
      </c>
      <c r="B49" t="s">
        <v>66</v>
      </c>
      <c r="C49">
        <v>70</v>
      </c>
      <c r="D49">
        <v>0</v>
      </c>
      <c r="E49">
        <v>32.4</v>
      </c>
      <c r="F49">
        <v>0</v>
      </c>
      <c r="G49">
        <v>0</v>
      </c>
      <c r="H49">
        <v>0</v>
      </c>
    </row>
    <row r="50" spans="1:8" ht="15" x14ac:dyDescent="0.25">
      <c r="A50" s="285" t="s">
        <v>469</v>
      </c>
      <c r="B50" t="s">
        <v>66</v>
      </c>
      <c r="C50">
        <v>284.2</v>
      </c>
      <c r="D50">
        <v>418.5</v>
      </c>
      <c r="E50">
        <v>159.5</v>
      </c>
      <c r="F50">
        <v>104.5</v>
      </c>
      <c r="G50">
        <v>0</v>
      </c>
      <c r="H50">
        <v>0</v>
      </c>
    </row>
    <row r="51" spans="1:8" ht="15" x14ac:dyDescent="0.25">
      <c r="A51" s="285" t="s">
        <v>470</v>
      </c>
      <c r="B51" t="s">
        <v>66</v>
      </c>
      <c r="C51">
        <v>0.4</v>
      </c>
      <c r="D51">
        <v>0</v>
      </c>
      <c r="E51">
        <v>0</v>
      </c>
      <c r="F51">
        <v>0</v>
      </c>
      <c r="G51">
        <v>0</v>
      </c>
      <c r="H51">
        <v>0</v>
      </c>
    </row>
    <row r="52" spans="1:8" ht="15" x14ac:dyDescent="0.25">
      <c r="A52" s="285" t="s">
        <v>471</v>
      </c>
      <c r="B52" t="s">
        <v>66</v>
      </c>
      <c r="C52">
        <v>30</v>
      </c>
      <c r="D52">
        <v>30</v>
      </c>
      <c r="E52">
        <v>0</v>
      </c>
      <c r="F52">
        <v>33</v>
      </c>
      <c r="G52">
        <v>0</v>
      </c>
      <c r="H52">
        <v>0</v>
      </c>
    </row>
    <row r="53" spans="1:8" ht="15" x14ac:dyDescent="0.25">
      <c r="A53" s="285"/>
      <c r="B53" t="s">
        <v>66</v>
      </c>
    </row>
    <row r="54" spans="1:8" ht="15" x14ac:dyDescent="0.25">
      <c r="A54" s="285" t="s">
        <v>472</v>
      </c>
      <c r="B54" t="s">
        <v>473</v>
      </c>
      <c r="C54">
        <v>1735.3</v>
      </c>
      <c r="D54">
        <v>2110</v>
      </c>
      <c r="E54">
        <v>256.5</v>
      </c>
      <c r="F54">
        <v>244.8</v>
      </c>
      <c r="G54">
        <v>0</v>
      </c>
      <c r="H54">
        <v>0</v>
      </c>
    </row>
    <row r="55" spans="1:8" ht="15" x14ac:dyDescent="0.25">
      <c r="A55" s="285" t="s">
        <v>474</v>
      </c>
      <c r="B55" t="s">
        <v>66</v>
      </c>
      <c r="C55">
        <v>3.6</v>
      </c>
      <c r="D55">
        <v>3.3</v>
      </c>
      <c r="E55">
        <v>0</v>
      </c>
      <c r="F55">
        <v>0</v>
      </c>
      <c r="G55">
        <v>0</v>
      </c>
      <c r="H55">
        <v>0</v>
      </c>
    </row>
    <row r="56" spans="1:8" ht="15" x14ac:dyDescent="0.25">
      <c r="A56" s="285" t="s">
        <v>475</v>
      </c>
      <c r="B56" t="s">
        <v>66</v>
      </c>
      <c r="C56">
        <v>38.9</v>
      </c>
      <c r="D56">
        <v>23</v>
      </c>
      <c r="E56">
        <v>15.1</v>
      </c>
      <c r="F56">
        <v>15</v>
      </c>
      <c r="G56">
        <v>0</v>
      </c>
      <c r="H56">
        <v>0</v>
      </c>
    </row>
    <row r="57" spans="1:8" ht="15" x14ac:dyDescent="0.25">
      <c r="A57" s="285" t="s">
        <v>476</v>
      </c>
      <c r="B57" t="s">
        <v>66</v>
      </c>
      <c r="C57">
        <v>19.8</v>
      </c>
      <c r="D57">
        <v>12.7</v>
      </c>
      <c r="E57">
        <v>33.6</v>
      </c>
      <c r="F57">
        <v>8.3000000000000007</v>
      </c>
      <c r="G57">
        <v>0</v>
      </c>
      <c r="H57">
        <v>0</v>
      </c>
    </row>
    <row r="58" spans="1:8" ht="15" x14ac:dyDescent="0.25">
      <c r="A58" s="285" t="s">
        <v>477</v>
      </c>
      <c r="B58" t="s">
        <v>66</v>
      </c>
      <c r="C58">
        <v>46</v>
      </c>
      <c r="D58">
        <v>65.599999999999994</v>
      </c>
      <c r="E58">
        <v>10.8</v>
      </c>
      <c r="F58">
        <v>27.9</v>
      </c>
      <c r="G58">
        <v>0</v>
      </c>
      <c r="H58">
        <v>0</v>
      </c>
    </row>
    <row r="59" spans="1:8" ht="15" x14ac:dyDescent="0.25">
      <c r="A59" s="285" t="s">
        <v>478</v>
      </c>
      <c r="B59" t="s">
        <v>66</v>
      </c>
      <c r="C59">
        <v>7.2</v>
      </c>
      <c r="D59">
        <v>0</v>
      </c>
      <c r="E59">
        <v>0</v>
      </c>
      <c r="F59">
        <v>0</v>
      </c>
      <c r="G59">
        <v>0</v>
      </c>
      <c r="H59">
        <v>0</v>
      </c>
    </row>
    <row r="60" spans="1:8" ht="15" x14ac:dyDescent="0.25">
      <c r="A60" s="285" t="s">
        <v>479</v>
      </c>
      <c r="B60" t="s">
        <v>66</v>
      </c>
      <c r="C60">
        <v>2.5</v>
      </c>
      <c r="D60">
        <v>3.8</v>
      </c>
      <c r="E60">
        <v>0</v>
      </c>
      <c r="F60">
        <v>3.8</v>
      </c>
      <c r="G60">
        <v>0</v>
      </c>
      <c r="H60">
        <v>0</v>
      </c>
    </row>
    <row r="61" spans="1:8" ht="15" x14ac:dyDescent="0.25">
      <c r="A61" s="285" t="s">
        <v>480</v>
      </c>
      <c r="B61" t="s">
        <v>66</v>
      </c>
      <c r="C61">
        <v>5.7</v>
      </c>
      <c r="D61">
        <v>4.3</v>
      </c>
      <c r="E61">
        <v>0</v>
      </c>
      <c r="F61">
        <v>0</v>
      </c>
      <c r="G61">
        <v>0</v>
      </c>
      <c r="H61">
        <v>0</v>
      </c>
    </row>
    <row r="62" spans="1:8" ht="15" x14ac:dyDescent="0.25">
      <c r="A62" s="285" t="s">
        <v>481</v>
      </c>
      <c r="B62" t="s">
        <v>66</v>
      </c>
      <c r="C62">
        <v>1581.7</v>
      </c>
      <c r="D62">
        <v>1958.4</v>
      </c>
      <c r="E62">
        <v>149.80000000000001</v>
      </c>
      <c r="F62">
        <v>183.4</v>
      </c>
      <c r="G62">
        <v>0</v>
      </c>
      <c r="H62">
        <v>0</v>
      </c>
    </row>
    <row r="63" spans="1:8" ht="15" x14ac:dyDescent="0.25">
      <c r="A63" s="285" t="s">
        <v>482</v>
      </c>
      <c r="B63" t="s">
        <v>66</v>
      </c>
      <c r="C63">
        <v>0.5</v>
      </c>
      <c r="D63">
        <v>1.3</v>
      </c>
      <c r="E63">
        <v>0</v>
      </c>
      <c r="F63">
        <v>0</v>
      </c>
      <c r="G63">
        <v>0</v>
      </c>
      <c r="H63">
        <v>0</v>
      </c>
    </row>
    <row r="64" spans="1:8" ht="15" x14ac:dyDescent="0.25">
      <c r="A64" s="285" t="s">
        <v>483</v>
      </c>
      <c r="B64" t="s">
        <v>66</v>
      </c>
      <c r="C64">
        <v>9.5</v>
      </c>
      <c r="D64">
        <v>18.600000000000001</v>
      </c>
      <c r="E64">
        <v>0</v>
      </c>
      <c r="F64">
        <v>6.6</v>
      </c>
      <c r="G64">
        <v>0</v>
      </c>
      <c r="H64">
        <v>0</v>
      </c>
    </row>
    <row r="65" spans="1:8" ht="15" x14ac:dyDescent="0.25">
      <c r="A65" s="285" t="s">
        <v>484</v>
      </c>
      <c r="B65" t="s">
        <v>66</v>
      </c>
      <c r="C65">
        <v>15</v>
      </c>
      <c r="D65">
        <v>19</v>
      </c>
      <c r="E65">
        <v>47.1</v>
      </c>
      <c r="F65">
        <v>0</v>
      </c>
      <c r="G65">
        <v>0</v>
      </c>
      <c r="H65">
        <v>0</v>
      </c>
    </row>
    <row r="66" spans="1:8" ht="15" x14ac:dyDescent="0.25">
      <c r="A66" s="285" t="s">
        <v>485</v>
      </c>
      <c r="B66" t="s">
        <v>66</v>
      </c>
      <c r="C66">
        <v>5</v>
      </c>
      <c r="D66">
        <v>0</v>
      </c>
      <c r="E66">
        <v>0</v>
      </c>
      <c r="F66">
        <v>0</v>
      </c>
      <c r="G66">
        <v>0</v>
      </c>
      <c r="H66">
        <v>0</v>
      </c>
    </row>
    <row r="67" spans="1:8" ht="15" x14ac:dyDescent="0.25">
      <c r="A67" s="285" t="s">
        <v>433</v>
      </c>
      <c r="B67" t="s">
        <v>64</v>
      </c>
      <c r="C67" t="s">
        <v>63</v>
      </c>
      <c r="D67" t="s">
        <v>64</v>
      </c>
      <c r="E67" t="s">
        <v>63</v>
      </c>
      <c r="F67" t="s">
        <v>63</v>
      </c>
      <c r="G67" t="s">
        <v>63</v>
      </c>
      <c r="H67" t="s">
        <v>65</v>
      </c>
    </row>
    <row r="68" spans="1:8" ht="15" x14ac:dyDescent="0.25">
      <c r="A68" s="285" t="s">
        <v>486</v>
      </c>
      <c r="B68" t="s">
        <v>66</v>
      </c>
      <c r="C68">
        <v>21937.3</v>
      </c>
      <c r="D68">
        <v>6104.9</v>
      </c>
      <c r="E68">
        <v>3541.5</v>
      </c>
      <c r="F68">
        <v>2002.6</v>
      </c>
      <c r="G68">
        <v>0</v>
      </c>
      <c r="H68">
        <v>0</v>
      </c>
    </row>
    <row r="69" spans="1:8" ht="15" x14ac:dyDescent="0.25">
      <c r="A69" s="285" t="s">
        <v>487</v>
      </c>
      <c r="B69" t="s">
        <v>66</v>
      </c>
      <c r="C69">
        <v>10058.9</v>
      </c>
      <c r="D69">
        <v>4041.5</v>
      </c>
      <c r="E69">
        <v>0</v>
      </c>
      <c r="F69">
        <v>0</v>
      </c>
      <c r="G69">
        <v>60</v>
      </c>
      <c r="H69">
        <v>0</v>
      </c>
    </row>
    <row r="70" spans="1:8" ht="15" x14ac:dyDescent="0.25">
      <c r="A70" s="285" t="s">
        <v>433</v>
      </c>
      <c r="B70" t="s">
        <v>64</v>
      </c>
      <c r="C70" t="s">
        <v>63</v>
      </c>
      <c r="D70" t="s">
        <v>64</v>
      </c>
      <c r="E70" t="s">
        <v>63</v>
      </c>
      <c r="F70" t="s">
        <v>63</v>
      </c>
      <c r="G70" t="s">
        <v>63</v>
      </c>
      <c r="H70" t="s">
        <v>65</v>
      </c>
    </row>
    <row r="71" spans="1:8" ht="15" x14ac:dyDescent="0.25">
      <c r="A71" s="285" t="s">
        <v>488</v>
      </c>
      <c r="B71" t="s">
        <v>489</v>
      </c>
      <c r="C71">
        <v>31996.2</v>
      </c>
      <c r="D71">
        <v>10146.4</v>
      </c>
      <c r="E71">
        <v>3541.5</v>
      </c>
      <c r="F71">
        <v>2002.6</v>
      </c>
      <c r="G71">
        <v>60</v>
      </c>
      <c r="H71">
        <v>0</v>
      </c>
    </row>
    <row r="72" spans="1:8" ht="15" x14ac:dyDescent="0.25">
      <c r="A72" s="285" t="s">
        <v>490</v>
      </c>
      <c r="B72" t="s">
        <v>491</v>
      </c>
      <c r="C72" t="s">
        <v>42</v>
      </c>
      <c r="D72" t="s">
        <v>42</v>
      </c>
      <c r="E72">
        <v>7.3</v>
      </c>
      <c r="F72">
        <v>2.1</v>
      </c>
      <c r="G72" t="s">
        <v>42</v>
      </c>
      <c r="H72" t="s">
        <v>42</v>
      </c>
    </row>
    <row r="73" spans="1:8" ht="15" x14ac:dyDescent="0.25">
      <c r="A73" s="285" t="s">
        <v>335</v>
      </c>
      <c r="B73" t="s">
        <v>66</v>
      </c>
      <c r="C73">
        <v>63</v>
      </c>
      <c r="D73">
        <v>0</v>
      </c>
      <c r="E73" t="s">
        <v>42</v>
      </c>
      <c r="F73" t="s">
        <v>42</v>
      </c>
      <c r="G73">
        <v>0</v>
      </c>
      <c r="H73">
        <v>0</v>
      </c>
    </row>
    <row r="74" spans="1:8" ht="15" x14ac:dyDescent="0.35">
      <c r="A74" s="53" t="s">
        <v>433</v>
      </c>
      <c r="B74" t="s">
        <v>64</v>
      </c>
      <c r="C74" t="s">
        <v>63</v>
      </c>
      <c r="D74" t="s">
        <v>64</v>
      </c>
      <c r="E74" t="s">
        <v>63</v>
      </c>
      <c r="F74" t="s">
        <v>63</v>
      </c>
      <c r="G74" t="s">
        <v>63</v>
      </c>
      <c r="H74" t="s">
        <v>65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B750-8BB3-41D5-AA69-5B26E31054F4}">
  <dimension ref="A1:G78"/>
  <sheetViews>
    <sheetView topLeftCell="A9" workbookViewId="0">
      <selection activeCell="B7" sqref="B7"/>
    </sheetView>
  </sheetViews>
  <sheetFormatPr defaultRowHeight="13.2" x14ac:dyDescent="0.25"/>
  <cols>
    <col min="1" max="1" width="26.6640625" customWidth="1"/>
    <col min="3" max="3" width="12.44140625" customWidth="1"/>
    <col min="4" max="4" width="13.33203125" customWidth="1"/>
    <col min="5" max="5" width="15.88671875" customWidth="1"/>
    <col min="6" max="6" width="13.21875" customWidth="1"/>
    <col min="7" max="7" width="12.33203125" customWidth="1"/>
  </cols>
  <sheetData>
    <row r="1" spans="1:7" ht="15" x14ac:dyDescent="0.25">
      <c r="A1" s="282" t="s">
        <v>47</v>
      </c>
    </row>
    <row r="2" spans="1:7" ht="15" x14ac:dyDescent="0.25">
      <c r="A2" s="282" t="s">
        <v>48</v>
      </c>
    </row>
    <row r="3" spans="1:7" ht="15" x14ac:dyDescent="0.25">
      <c r="A3" s="282" t="s">
        <v>986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536.5</v>
      </c>
      <c r="C12">
        <v>197.5</v>
      </c>
      <c r="D12">
        <v>1737.7</v>
      </c>
      <c r="E12">
        <v>1301.0999999999999</v>
      </c>
      <c r="F12">
        <v>0</v>
      </c>
      <c r="G12">
        <v>0</v>
      </c>
    </row>
    <row r="13" spans="1:7" ht="15" x14ac:dyDescent="0.25">
      <c r="A13" s="282" t="s">
        <v>68</v>
      </c>
      <c r="B13">
        <v>0</v>
      </c>
      <c r="C13">
        <v>0</v>
      </c>
      <c r="D13">
        <v>268.7</v>
      </c>
      <c r="E13">
        <v>304.2</v>
      </c>
      <c r="F13">
        <v>0</v>
      </c>
      <c r="G13">
        <v>0</v>
      </c>
    </row>
    <row r="14" spans="1:7" ht="15" x14ac:dyDescent="0.25">
      <c r="A14" s="282" t="s">
        <v>255</v>
      </c>
      <c r="B14">
        <v>21.5</v>
      </c>
      <c r="C14">
        <v>0</v>
      </c>
      <c r="D14">
        <v>0</v>
      </c>
      <c r="E14">
        <v>0</v>
      </c>
      <c r="F14">
        <v>0</v>
      </c>
      <c r="G14">
        <v>0</v>
      </c>
    </row>
    <row r="15" spans="1:7" ht="15" x14ac:dyDescent="0.25">
      <c r="A15" s="282" t="s">
        <v>70</v>
      </c>
      <c r="B15">
        <v>214</v>
      </c>
      <c r="C15">
        <v>50</v>
      </c>
      <c r="D15">
        <v>99.8</v>
      </c>
      <c r="E15">
        <v>23.2</v>
      </c>
      <c r="F15">
        <v>0</v>
      </c>
      <c r="G15">
        <v>0</v>
      </c>
    </row>
    <row r="16" spans="1:7" ht="15" x14ac:dyDescent="0.25">
      <c r="A16" s="282" t="s">
        <v>71</v>
      </c>
      <c r="B16">
        <v>0</v>
      </c>
      <c r="C16">
        <v>0</v>
      </c>
      <c r="D16">
        <v>846.8</v>
      </c>
      <c r="E16">
        <v>210.8</v>
      </c>
      <c r="F16">
        <v>0</v>
      </c>
      <c r="G16">
        <v>0</v>
      </c>
    </row>
    <row r="17" spans="1:7" ht="15" x14ac:dyDescent="0.25">
      <c r="A17" s="282" t="s">
        <v>72</v>
      </c>
      <c r="B17">
        <v>70</v>
      </c>
      <c r="C17">
        <v>81.5</v>
      </c>
      <c r="D17">
        <v>99</v>
      </c>
      <c r="E17">
        <v>21</v>
      </c>
      <c r="F17">
        <v>0</v>
      </c>
      <c r="G17">
        <v>0</v>
      </c>
    </row>
    <row r="18" spans="1:7" ht="15" x14ac:dyDescent="0.25">
      <c r="A18" s="282" t="s">
        <v>73</v>
      </c>
      <c r="B18">
        <v>231</v>
      </c>
      <c r="C18">
        <v>66</v>
      </c>
      <c r="D18">
        <v>358.7</v>
      </c>
      <c r="E18">
        <v>674.1</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64</v>
      </c>
      <c r="C21">
        <v>0</v>
      </c>
      <c r="D21">
        <v>464.7</v>
      </c>
      <c r="E21">
        <v>72.3</v>
      </c>
      <c r="F21">
        <v>0</v>
      </c>
      <c r="G21">
        <v>0</v>
      </c>
    </row>
    <row r="22" spans="1:7" ht="15" x14ac:dyDescent="0.25">
      <c r="A22" s="282" t="s">
        <v>504</v>
      </c>
      <c r="B22">
        <v>0</v>
      </c>
      <c r="C22">
        <v>0</v>
      </c>
      <c r="D22">
        <v>207.2</v>
      </c>
      <c r="E22">
        <v>0</v>
      </c>
      <c r="F22">
        <v>0</v>
      </c>
      <c r="G22">
        <v>0</v>
      </c>
    </row>
    <row r="23" spans="1:7" ht="15" x14ac:dyDescent="0.25">
      <c r="A23" s="282" t="s">
        <v>77</v>
      </c>
      <c r="B23">
        <v>64</v>
      </c>
      <c r="C23">
        <v>0</v>
      </c>
      <c r="D23">
        <v>257.5</v>
      </c>
      <c r="E23">
        <v>72.3</v>
      </c>
      <c r="F23">
        <v>0</v>
      </c>
      <c r="G23">
        <v>0</v>
      </c>
    </row>
    <row r="24" spans="1:7" ht="15" x14ac:dyDescent="0.25">
      <c r="A24" s="282" t="s">
        <v>66</v>
      </c>
    </row>
    <row r="25" spans="1:7" ht="15" x14ac:dyDescent="0.25">
      <c r="A25" s="282" t="s">
        <v>78</v>
      </c>
      <c r="B25">
        <v>491.2</v>
      </c>
      <c r="C25">
        <v>498.7</v>
      </c>
      <c r="D25">
        <v>417.9</v>
      </c>
      <c r="E25">
        <v>496.5</v>
      </c>
      <c r="F25">
        <v>1</v>
      </c>
      <c r="G25">
        <v>0</v>
      </c>
    </row>
    <row r="26" spans="1:7" ht="15" x14ac:dyDescent="0.25">
      <c r="A26" s="282" t="s">
        <v>66</v>
      </c>
    </row>
    <row r="27" spans="1:7" ht="15" x14ac:dyDescent="0.25">
      <c r="A27" s="282" t="s">
        <v>79</v>
      </c>
      <c r="B27">
        <v>256.60000000000002</v>
      </c>
      <c r="C27">
        <v>289.2</v>
      </c>
      <c r="D27">
        <v>336.9</v>
      </c>
      <c r="E27">
        <v>290.3</v>
      </c>
      <c r="F27">
        <v>0</v>
      </c>
      <c r="G27">
        <v>0</v>
      </c>
    </row>
    <row r="28" spans="1:7" ht="15" x14ac:dyDescent="0.25">
      <c r="A28" s="282" t="s">
        <v>66</v>
      </c>
    </row>
    <row r="29" spans="1:7" ht="15" x14ac:dyDescent="0.25">
      <c r="A29" s="282" t="s">
        <v>80</v>
      </c>
      <c r="B29">
        <v>4199.1000000000004</v>
      </c>
      <c r="C29">
        <v>5202.8999999999996</v>
      </c>
      <c r="D29">
        <v>10527</v>
      </c>
      <c r="E29">
        <v>10882.7</v>
      </c>
      <c r="F29">
        <v>0</v>
      </c>
      <c r="G29">
        <v>0</v>
      </c>
    </row>
    <row r="30" spans="1:7" ht="15" x14ac:dyDescent="0.25">
      <c r="A30" s="282" t="s">
        <v>66</v>
      </c>
    </row>
    <row r="31" spans="1:7" ht="15" x14ac:dyDescent="0.25">
      <c r="A31" s="282" t="s">
        <v>81</v>
      </c>
      <c r="B31">
        <v>1057.5999999999999</v>
      </c>
      <c r="C31">
        <v>805.4</v>
      </c>
      <c r="D31">
        <v>1595.9</v>
      </c>
      <c r="E31">
        <v>895.5</v>
      </c>
      <c r="F31">
        <v>0</v>
      </c>
      <c r="G31">
        <v>0</v>
      </c>
    </row>
    <row r="32" spans="1:7" ht="15" x14ac:dyDescent="0.25">
      <c r="A32" s="282" t="s">
        <v>82</v>
      </c>
      <c r="B32">
        <v>0</v>
      </c>
      <c r="C32">
        <v>0.2</v>
      </c>
      <c r="D32">
        <v>0</v>
      </c>
      <c r="E32">
        <v>0</v>
      </c>
      <c r="F32">
        <v>0</v>
      </c>
      <c r="G32">
        <v>0</v>
      </c>
    </row>
    <row r="33" spans="1:7" ht="15" x14ac:dyDescent="0.25">
      <c r="A33" s="282" t="s">
        <v>83</v>
      </c>
      <c r="B33">
        <v>117</v>
      </c>
      <c r="C33">
        <v>67.7</v>
      </c>
      <c r="D33">
        <v>184.1</v>
      </c>
      <c r="E33">
        <v>293.60000000000002</v>
      </c>
      <c r="F33">
        <v>0</v>
      </c>
      <c r="G33">
        <v>0</v>
      </c>
    </row>
    <row r="34" spans="1:7" ht="15" x14ac:dyDescent="0.25">
      <c r="A34" s="282" t="s">
        <v>85</v>
      </c>
      <c r="B34">
        <v>0</v>
      </c>
      <c r="C34">
        <v>1.9</v>
      </c>
      <c r="D34">
        <v>0</v>
      </c>
      <c r="E34">
        <v>1.4</v>
      </c>
      <c r="F34">
        <v>0</v>
      </c>
      <c r="G34">
        <v>0</v>
      </c>
    </row>
    <row r="35" spans="1:7" ht="15" x14ac:dyDescent="0.25">
      <c r="A35" s="282" t="s">
        <v>86</v>
      </c>
      <c r="B35">
        <v>2.4</v>
      </c>
      <c r="C35">
        <v>1.9</v>
      </c>
      <c r="D35">
        <v>3.3</v>
      </c>
      <c r="E35">
        <v>0</v>
      </c>
      <c r="F35">
        <v>0</v>
      </c>
      <c r="G35">
        <v>0</v>
      </c>
    </row>
    <row r="36" spans="1:7" ht="15" x14ac:dyDescent="0.25">
      <c r="A36" s="282" t="s">
        <v>87</v>
      </c>
      <c r="B36">
        <v>0</v>
      </c>
      <c r="C36">
        <v>0</v>
      </c>
      <c r="D36">
        <v>0</v>
      </c>
      <c r="E36">
        <v>0.9</v>
      </c>
      <c r="F36">
        <v>0</v>
      </c>
      <c r="G36">
        <v>0</v>
      </c>
    </row>
    <row r="37" spans="1:7" ht="15" x14ac:dyDescent="0.25">
      <c r="A37" s="282" t="s">
        <v>88</v>
      </c>
      <c r="B37">
        <v>232</v>
      </c>
      <c r="C37">
        <v>240.4</v>
      </c>
      <c r="D37">
        <v>456.6</v>
      </c>
      <c r="E37">
        <v>297.60000000000002</v>
      </c>
      <c r="F37">
        <v>0</v>
      </c>
      <c r="G37">
        <v>0</v>
      </c>
    </row>
    <row r="38" spans="1:7" ht="15" x14ac:dyDescent="0.25">
      <c r="A38" s="282" t="s">
        <v>89</v>
      </c>
      <c r="B38">
        <v>90</v>
      </c>
      <c r="C38">
        <v>0</v>
      </c>
      <c r="D38">
        <v>52.5</v>
      </c>
      <c r="E38">
        <v>0</v>
      </c>
      <c r="F38">
        <v>0</v>
      </c>
      <c r="G38">
        <v>0</v>
      </c>
    </row>
    <row r="39" spans="1:7" ht="15" x14ac:dyDescent="0.25">
      <c r="A39" s="282" t="s">
        <v>90</v>
      </c>
      <c r="B39">
        <v>30</v>
      </c>
      <c r="C39">
        <v>0</v>
      </c>
      <c r="D39">
        <v>34</v>
      </c>
      <c r="E39">
        <v>0</v>
      </c>
      <c r="F39">
        <v>0</v>
      </c>
      <c r="G39">
        <v>0</v>
      </c>
    </row>
    <row r="40" spans="1:7" ht="15" x14ac:dyDescent="0.25">
      <c r="A40" s="282" t="s">
        <v>91</v>
      </c>
      <c r="B40">
        <v>29.9</v>
      </c>
      <c r="C40">
        <v>14</v>
      </c>
      <c r="D40">
        <v>125.3</v>
      </c>
      <c r="E40">
        <v>60.9</v>
      </c>
      <c r="F40">
        <v>0</v>
      </c>
      <c r="G40">
        <v>0</v>
      </c>
    </row>
    <row r="41" spans="1:7" ht="15" x14ac:dyDescent="0.25">
      <c r="A41" s="282" t="s">
        <v>92</v>
      </c>
      <c r="B41">
        <v>0</v>
      </c>
      <c r="C41">
        <v>0</v>
      </c>
      <c r="D41">
        <v>19.600000000000001</v>
      </c>
      <c r="E41">
        <v>0</v>
      </c>
      <c r="F41">
        <v>0</v>
      </c>
      <c r="G41">
        <v>0</v>
      </c>
    </row>
    <row r="42" spans="1:7" ht="15" x14ac:dyDescent="0.25">
      <c r="A42" s="282" t="s">
        <v>93</v>
      </c>
      <c r="B42">
        <v>93</v>
      </c>
      <c r="C42">
        <v>78.099999999999994</v>
      </c>
      <c r="D42">
        <v>84.9</v>
      </c>
      <c r="E42">
        <v>46.9</v>
      </c>
      <c r="F42">
        <v>0</v>
      </c>
      <c r="G42">
        <v>0</v>
      </c>
    </row>
    <row r="43" spans="1:7" ht="15" x14ac:dyDescent="0.25">
      <c r="A43" s="282" t="s">
        <v>94</v>
      </c>
      <c r="B43">
        <v>46.4</v>
      </c>
      <c r="C43">
        <v>44</v>
      </c>
      <c r="D43">
        <v>19.899999999999999</v>
      </c>
      <c r="E43">
        <v>1</v>
      </c>
      <c r="F43">
        <v>0</v>
      </c>
      <c r="G43">
        <v>0</v>
      </c>
    </row>
    <row r="44" spans="1:7" ht="15" x14ac:dyDescent="0.25">
      <c r="A44" s="282" t="s">
        <v>95</v>
      </c>
      <c r="B44">
        <v>66</v>
      </c>
      <c r="C44">
        <v>132</v>
      </c>
      <c r="D44">
        <v>0</v>
      </c>
      <c r="E44">
        <v>0</v>
      </c>
      <c r="F44">
        <v>0</v>
      </c>
      <c r="G44">
        <v>0</v>
      </c>
    </row>
    <row r="45" spans="1:7" ht="15" x14ac:dyDescent="0.25">
      <c r="A45" s="282" t="s">
        <v>96</v>
      </c>
      <c r="B45">
        <v>24.9</v>
      </c>
      <c r="C45">
        <v>21.5</v>
      </c>
      <c r="D45">
        <v>12</v>
      </c>
      <c r="E45">
        <v>7.2</v>
      </c>
      <c r="F45">
        <v>0</v>
      </c>
      <c r="G45">
        <v>0</v>
      </c>
    </row>
    <row r="46" spans="1:7" ht="15" x14ac:dyDescent="0.25">
      <c r="A46" s="282" t="s">
        <v>97</v>
      </c>
      <c r="B46">
        <v>0.4</v>
      </c>
      <c r="C46">
        <v>0.4</v>
      </c>
      <c r="D46">
        <v>0</v>
      </c>
      <c r="E46">
        <v>0</v>
      </c>
      <c r="F46">
        <v>0</v>
      </c>
      <c r="G46">
        <v>0</v>
      </c>
    </row>
    <row r="47" spans="1:7" ht="15" x14ac:dyDescent="0.25">
      <c r="A47" s="282" t="s">
        <v>98</v>
      </c>
      <c r="B47">
        <v>0</v>
      </c>
      <c r="C47">
        <v>0</v>
      </c>
      <c r="D47">
        <v>31.1</v>
      </c>
      <c r="E47">
        <v>17.8</v>
      </c>
      <c r="F47">
        <v>0</v>
      </c>
      <c r="G47">
        <v>0</v>
      </c>
    </row>
    <row r="48" spans="1:7" ht="15" x14ac:dyDescent="0.25">
      <c r="A48" s="282" t="s">
        <v>99</v>
      </c>
      <c r="B48">
        <v>3.2</v>
      </c>
      <c r="C48">
        <v>11.7</v>
      </c>
      <c r="D48">
        <v>1.9</v>
      </c>
      <c r="E48">
        <v>1.1000000000000001</v>
      </c>
      <c r="F48">
        <v>0</v>
      </c>
      <c r="G48">
        <v>0</v>
      </c>
    </row>
    <row r="49" spans="1:7" ht="15" x14ac:dyDescent="0.25">
      <c r="A49" s="282" t="s">
        <v>100</v>
      </c>
      <c r="B49">
        <v>141.69999999999999</v>
      </c>
      <c r="C49">
        <v>111.1</v>
      </c>
      <c r="D49">
        <v>148.4</v>
      </c>
      <c r="E49">
        <v>30</v>
      </c>
      <c r="F49">
        <v>0</v>
      </c>
      <c r="G49">
        <v>0</v>
      </c>
    </row>
    <row r="50" spans="1:7" ht="15" x14ac:dyDescent="0.25">
      <c r="A50" s="282" t="s">
        <v>101</v>
      </c>
      <c r="B50">
        <v>180.7</v>
      </c>
      <c r="C50">
        <v>80.599999999999994</v>
      </c>
      <c r="D50">
        <v>422.4</v>
      </c>
      <c r="E50">
        <v>137.19999999999999</v>
      </c>
      <c r="F50">
        <v>0</v>
      </c>
      <c r="G50">
        <v>0</v>
      </c>
    </row>
    <row r="51" spans="1:7" ht="15" x14ac:dyDescent="0.25">
      <c r="A51" s="282" t="s">
        <v>66</v>
      </c>
    </row>
    <row r="52" spans="1:7" ht="15" x14ac:dyDescent="0.25">
      <c r="A52" s="282" t="s">
        <v>102</v>
      </c>
      <c r="B52">
        <v>499.9</v>
      </c>
      <c r="C52">
        <v>159.69999999999999</v>
      </c>
      <c r="D52">
        <v>975.4</v>
      </c>
      <c r="E52">
        <v>96.7</v>
      </c>
      <c r="F52">
        <v>0</v>
      </c>
      <c r="G52">
        <v>0</v>
      </c>
    </row>
    <row r="53" spans="1:7" ht="15" x14ac:dyDescent="0.25">
      <c r="A53" s="282" t="s">
        <v>103</v>
      </c>
      <c r="B53">
        <v>0</v>
      </c>
      <c r="C53">
        <v>0</v>
      </c>
      <c r="D53">
        <v>86.5</v>
      </c>
      <c r="E53">
        <v>0</v>
      </c>
      <c r="F53">
        <v>0</v>
      </c>
      <c r="G53">
        <v>0</v>
      </c>
    </row>
    <row r="54" spans="1:7" ht="15" x14ac:dyDescent="0.25">
      <c r="A54" s="282" t="s">
        <v>104</v>
      </c>
      <c r="B54">
        <v>400.9</v>
      </c>
      <c r="C54">
        <v>122.7</v>
      </c>
      <c r="D54">
        <v>736.9</v>
      </c>
      <c r="E54">
        <v>66</v>
      </c>
      <c r="F54">
        <v>0</v>
      </c>
      <c r="G54">
        <v>0</v>
      </c>
    </row>
    <row r="55" spans="1:7" ht="15" x14ac:dyDescent="0.25">
      <c r="A55" s="282" t="s">
        <v>105</v>
      </c>
      <c r="B55">
        <v>9</v>
      </c>
      <c r="C55">
        <v>7</v>
      </c>
      <c r="D55">
        <v>0</v>
      </c>
      <c r="E55">
        <v>0</v>
      </c>
      <c r="F55">
        <v>0</v>
      </c>
      <c r="G55">
        <v>0</v>
      </c>
    </row>
    <row r="56" spans="1:7" ht="15" x14ac:dyDescent="0.25">
      <c r="A56" s="282" t="s">
        <v>318</v>
      </c>
      <c r="B56">
        <v>0</v>
      </c>
      <c r="C56">
        <v>0</v>
      </c>
      <c r="D56">
        <v>32.4</v>
      </c>
      <c r="E56">
        <v>0</v>
      </c>
      <c r="F56">
        <v>0</v>
      </c>
      <c r="G56">
        <v>0</v>
      </c>
    </row>
    <row r="57" spans="1:7" ht="15" x14ac:dyDescent="0.25">
      <c r="A57" s="282" t="s">
        <v>107</v>
      </c>
      <c r="B57">
        <v>90</v>
      </c>
      <c r="C57">
        <v>30</v>
      </c>
      <c r="D57">
        <v>119.6</v>
      </c>
      <c r="E57">
        <v>30.7</v>
      </c>
      <c r="F57">
        <v>0</v>
      </c>
      <c r="G57">
        <v>0</v>
      </c>
    </row>
    <row r="58" spans="1:7" ht="15" x14ac:dyDescent="0.25">
      <c r="A58" s="282" t="s">
        <v>66</v>
      </c>
    </row>
    <row r="59" spans="1:7" ht="15" x14ac:dyDescent="0.25">
      <c r="A59" s="282" t="s">
        <v>108</v>
      </c>
      <c r="B59">
        <v>1405.2</v>
      </c>
      <c r="C59">
        <v>1678.4</v>
      </c>
      <c r="D59">
        <v>1339.1</v>
      </c>
      <c r="E59">
        <v>1474.7</v>
      </c>
      <c r="F59">
        <v>0</v>
      </c>
      <c r="G59">
        <v>0</v>
      </c>
    </row>
    <row r="60" spans="1:7" ht="15" x14ac:dyDescent="0.25">
      <c r="A60" s="282" t="s">
        <v>109</v>
      </c>
      <c r="B60">
        <v>4.5</v>
      </c>
      <c r="C60">
        <v>0.2</v>
      </c>
      <c r="D60">
        <v>6.4</v>
      </c>
      <c r="E60">
        <v>7.1</v>
      </c>
      <c r="F60">
        <v>0</v>
      </c>
      <c r="G60">
        <v>0</v>
      </c>
    </row>
    <row r="61" spans="1:7" ht="15" x14ac:dyDescent="0.25">
      <c r="A61" s="282" t="s">
        <v>111</v>
      </c>
      <c r="B61">
        <v>23</v>
      </c>
      <c r="C61">
        <v>24</v>
      </c>
      <c r="D61">
        <v>43.4</v>
      </c>
      <c r="E61">
        <v>48.9</v>
      </c>
      <c r="F61">
        <v>0</v>
      </c>
      <c r="G61">
        <v>0</v>
      </c>
    </row>
    <row r="62" spans="1:7" ht="15" x14ac:dyDescent="0.25">
      <c r="A62" s="282" t="s">
        <v>112</v>
      </c>
      <c r="B62">
        <v>8.1999999999999993</v>
      </c>
      <c r="C62">
        <v>5.6</v>
      </c>
      <c r="D62">
        <v>42.4</v>
      </c>
      <c r="E62">
        <v>59.9</v>
      </c>
      <c r="F62">
        <v>0</v>
      </c>
      <c r="G62">
        <v>0</v>
      </c>
    </row>
    <row r="63" spans="1:7" ht="15" x14ac:dyDescent="0.25">
      <c r="A63" s="282" t="s">
        <v>113</v>
      </c>
      <c r="B63">
        <v>44</v>
      </c>
      <c r="C63">
        <v>40</v>
      </c>
      <c r="D63">
        <v>75.7</v>
      </c>
      <c r="E63">
        <v>70.5</v>
      </c>
      <c r="F63">
        <v>0</v>
      </c>
      <c r="G63">
        <v>0</v>
      </c>
    </row>
    <row r="64" spans="1:7" ht="15" x14ac:dyDescent="0.25">
      <c r="A64" s="282" t="s">
        <v>114</v>
      </c>
      <c r="B64">
        <v>0</v>
      </c>
      <c r="C64">
        <v>14.4</v>
      </c>
      <c r="D64">
        <v>0</v>
      </c>
      <c r="E64">
        <v>0</v>
      </c>
      <c r="F64">
        <v>0</v>
      </c>
      <c r="G64">
        <v>0</v>
      </c>
    </row>
    <row r="65" spans="1:7" ht="15" x14ac:dyDescent="0.25">
      <c r="A65" s="282" t="s">
        <v>115</v>
      </c>
      <c r="B65">
        <v>0</v>
      </c>
      <c r="C65">
        <v>0</v>
      </c>
      <c r="D65">
        <v>5.5</v>
      </c>
      <c r="E65">
        <v>5.5</v>
      </c>
      <c r="F65">
        <v>0</v>
      </c>
      <c r="G65">
        <v>0</v>
      </c>
    </row>
    <row r="66" spans="1:7" ht="15" x14ac:dyDescent="0.25">
      <c r="A66" s="282" t="s">
        <v>117</v>
      </c>
      <c r="B66">
        <v>1309.5999999999999</v>
      </c>
      <c r="C66">
        <v>1558.1</v>
      </c>
      <c r="D66">
        <v>1068.5999999999999</v>
      </c>
      <c r="E66">
        <v>1260.0999999999999</v>
      </c>
      <c r="F66">
        <v>0</v>
      </c>
      <c r="G66">
        <v>0</v>
      </c>
    </row>
    <row r="67" spans="1:7" ht="15" x14ac:dyDescent="0.25">
      <c r="A67" s="282" t="s">
        <v>118</v>
      </c>
      <c r="B67">
        <v>6.5</v>
      </c>
      <c r="C67">
        <v>17.100000000000001</v>
      </c>
      <c r="D67">
        <v>25.9</v>
      </c>
      <c r="E67">
        <v>11</v>
      </c>
      <c r="F67">
        <v>0</v>
      </c>
      <c r="G67">
        <v>0</v>
      </c>
    </row>
    <row r="68" spans="1:7" ht="15" x14ac:dyDescent="0.25">
      <c r="A68" s="282" t="s">
        <v>119</v>
      </c>
      <c r="B68">
        <v>0</v>
      </c>
      <c r="C68">
        <v>0</v>
      </c>
      <c r="D68">
        <v>51.7</v>
      </c>
      <c r="E68">
        <v>0</v>
      </c>
      <c r="F68">
        <v>0</v>
      </c>
      <c r="G68">
        <v>0</v>
      </c>
    </row>
    <row r="69" spans="1:7" ht="15" x14ac:dyDescent="0.25">
      <c r="A69" s="282" t="s">
        <v>120</v>
      </c>
      <c r="B69">
        <v>0</v>
      </c>
      <c r="C69">
        <v>0</v>
      </c>
      <c r="D69">
        <v>0</v>
      </c>
      <c r="E69" t="s">
        <v>84</v>
      </c>
      <c r="F69">
        <v>0</v>
      </c>
      <c r="G69">
        <v>0</v>
      </c>
    </row>
    <row r="70" spans="1:7" ht="15" x14ac:dyDescent="0.25">
      <c r="A70" s="282" t="s">
        <v>121</v>
      </c>
      <c r="B70">
        <v>9.5</v>
      </c>
      <c r="C70">
        <v>19</v>
      </c>
      <c r="D70">
        <v>19.600000000000001</v>
      </c>
      <c r="E70">
        <v>11.8</v>
      </c>
      <c r="F70">
        <v>0</v>
      </c>
      <c r="G70">
        <v>0</v>
      </c>
    </row>
    <row r="71" spans="1:7" ht="15" x14ac:dyDescent="0.25">
      <c r="A71" s="282" t="s">
        <v>62</v>
      </c>
      <c r="B71" t="s">
        <v>63</v>
      </c>
      <c r="C71" t="s">
        <v>64</v>
      </c>
      <c r="D71" t="s">
        <v>63</v>
      </c>
      <c r="E71" t="s">
        <v>63</v>
      </c>
      <c r="F71" t="s">
        <v>63</v>
      </c>
      <c r="G71" t="s">
        <v>65</v>
      </c>
    </row>
    <row r="72" spans="1:7" ht="15" x14ac:dyDescent="0.25">
      <c r="A72" s="282" t="s">
        <v>122</v>
      </c>
      <c r="B72">
        <v>8510.1</v>
      </c>
      <c r="C72">
        <v>8831.7999999999993</v>
      </c>
      <c r="D72">
        <v>17394.599999999999</v>
      </c>
      <c r="E72">
        <v>15509.8</v>
      </c>
      <c r="F72">
        <v>1</v>
      </c>
      <c r="G72">
        <v>0</v>
      </c>
    </row>
    <row r="73" spans="1:7" ht="15" x14ac:dyDescent="0.25">
      <c r="A73" s="282" t="s">
        <v>123</v>
      </c>
      <c r="B73">
        <v>5679.6</v>
      </c>
      <c r="C73">
        <v>4645.3999999999996</v>
      </c>
      <c r="D73">
        <v>0</v>
      </c>
      <c r="E73">
        <v>0</v>
      </c>
      <c r="F73">
        <v>0</v>
      </c>
      <c r="G73">
        <v>0</v>
      </c>
    </row>
    <row r="74" spans="1:7" ht="15" x14ac:dyDescent="0.25">
      <c r="A74" s="282" t="s">
        <v>62</v>
      </c>
      <c r="B74" t="s">
        <v>63</v>
      </c>
      <c r="C74" t="s">
        <v>64</v>
      </c>
      <c r="D74" t="s">
        <v>63</v>
      </c>
      <c r="E74" t="s">
        <v>63</v>
      </c>
      <c r="F74" t="s">
        <v>63</v>
      </c>
      <c r="G74" t="s">
        <v>65</v>
      </c>
    </row>
    <row r="75" spans="1:7" ht="15" x14ac:dyDescent="0.25">
      <c r="A75" s="282" t="s">
        <v>124</v>
      </c>
      <c r="B75">
        <v>14189.7</v>
      </c>
      <c r="C75">
        <v>13477.1</v>
      </c>
      <c r="D75">
        <v>17394.599999999999</v>
      </c>
      <c r="E75">
        <v>15509.8</v>
      </c>
      <c r="F75">
        <v>1</v>
      </c>
      <c r="G75">
        <v>0</v>
      </c>
    </row>
    <row r="76" spans="1:7" ht="15" x14ac:dyDescent="0.25">
      <c r="A76" s="282" t="s">
        <v>125</v>
      </c>
      <c r="B76" t="s">
        <v>42</v>
      </c>
      <c r="C76" t="s">
        <v>42</v>
      </c>
      <c r="D76">
        <v>3.9</v>
      </c>
      <c r="E76">
        <v>2</v>
      </c>
      <c r="F76" t="s">
        <v>42</v>
      </c>
      <c r="G76" t="s">
        <v>42</v>
      </c>
    </row>
    <row r="77" spans="1:7" ht="15" x14ac:dyDescent="0.25">
      <c r="A77" s="282" t="s">
        <v>126</v>
      </c>
      <c r="B77">
        <v>0</v>
      </c>
      <c r="C77">
        <v>0</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470D-6598-490F-AD7B-B55A9B84D103}">
  <dimension ref="A1:G71"/>
  <sheetViews>
    <sheetView topLeftCell="A26" workbookViewId="0">
      <selection activeCell="B26" sqref="B26"/>
    </sheetView>
  </sheetViews>
  <sheetFormatPr defaultRowHeight="13.2" x14ac:dyDescent="0.25"/>
  <cols>
    <col min="1" max="1" width="22.5546875" customWidth="1"/>
  </cols>
  <sheetData>
    <row r="1" spans="1:7" ht="15" x14ac:dyDescent="0.25">
      <c r="A1" s="285" t="s">
        <v>47</v>
      </c>
    </row>
    <row r="2" spans="1:7" ht="15" x14ac:dyDescent="0.25">
      <c r="A2" s="285" t="s">
        <v>48</v>
      </c>
    </row>
    <row r="3" spans="1:7" ht="15" x14ac:dyDescent="0.25">
      <c r="A3" s="285" t="s">
        <v>492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295</v>
      </c>
      <c r="C12">
        <v>90</v>
      </c>
      <c r="D12">
        <v>168</v>
      </c>
      <c r="E12">
        <v>149.6</v>
      </c>
      <c r="F12">
        <v>0</v>
      </c>
      <c r="G12">
        <v>0</v>
      </c>
    </row>
    <row r="13" spans="1:7" ht="15" x14ac:dyDescent="0.25">
      <c r="A13" s="285" t="s">
        <v>68</v>
      </c>
      <c r="B13">
        <v>0</v>
      </c>
      <c r="C13">
        <v>0</v>
      </c>
      <c r="D13">
        <v>0</v>
      </c>
      <c r="E13">
        <v>56.5</v>
      </c>
      <c r="F13">
        <v>0</v>
      </c>
      <c r="G13">
        <v>0</v>
      </c>
    </row>
    <row r="14" spans="1:7" ht="15" x14ac:dyDescent="0.25">
      <c r="A14" s="285" t="s">
        <v>69</v>
      </c>
      <c r="B14">
        <v>17.5</v>
      </c>
      <c r="C14">
        <v>0</v>
      </c>
      <c r="D14">
        <v>0</v>
      </c>
      <c r="E14">
        <v>0</v>
      </c>
      <c r="F14">
        <v>0</v>
      </c>
      <c r="G14">
        <v>0</v>
      </c>
    </row>
    <row r="15" spans="1:7" ht="15" x14ac:dyDescent="0.25">
      <c r="A15" s="285" t="s">
        <v>255</v>
      </c>
      <c r="B15">
        <v>12.5</v>
      </c>
      <c r="C15">
        <v>0</v>
      </c>
      <c r="D15">
        <v>0</v>
      </c>
      <c r="E15">
        <v>0</v>
      </c>
      <c r="F15">
        <v>0</v>
      </c>
      <c r="G15">
        <v>0</v>
      </c>
    </row>
    <row r="16" spans="1:7" ht="15" x14ac:dyDescent="0.25">
      <c r="A16" s="285" t="s">
        <v>70</v>
      </c>
      <c r="B16">
        <v>0</v>
      </c>
      <c r="C16">
        <v>0</v>
      </c>
      <c r="D16" t="s">
        <v>84</v>
      </c>
      <c r="E16">
        <v>21.3</v>
      </c>
      <c r="F16">
        <v>0</v>
      </c>
      <c r="G16">
        <v>0</v>
      </c>
    </row>
    <row r="17" spans="1:7" ht="15" x14ac:dyDescent="0.25">
      <c r="A17" s="285" t="s">
        <v>71</v>
      </c>
      <c r="B17">
        <v>81</v>
      </c>
      <c r="C17">
        <v>0</v>
      </c>
      <c r="D17">
        <v>115.7</v>
      </c>
      <c r="E17">
        <v>0</v>
      </c>
      <c r="F17">
        <v>0</v>
      </c>
      <c r="G17">
        <v>0</v>
      </c>
    </row>
    <row r="18" spans="1:7" ht="15" x14ac:dyDescent="0.25">
      <c r="A18" s="285" t="s">
        <v>72</v>
      </c>
      <c r="B18">
        <v>49</v>
      </c>
      <c r="C18">
        <v>40</v>
      </c>
      <c r="D18">
        <v>0</v>
      </c>
      <c r="E18">
        <v>0</v>
      </c>
      <c r="F18">
        <v>0</v>
      </c>
      <c r="G18">
        <v>0</v>
      </c>
    </row>
    <row r="19" spans="1:7" ht="15" x14ac:dyDescent="0.25">
      <c r="A19" s="285" t="s">
        <v>73</v>
      </c>
      <c r="B19">
        <v>135</v>
      </c>
      <c r="C19">
        <v>0</v>
      </c>
      <c r="D19">
        <v>0</v>
      </c>
      <c r="E19">
        <v>71.900000000000006</v>
      </c>
      <c r="F19">
        <v>0</v>
      </c>
      <c r="G19">
        <v>0</v>
      </c>
    </row>
    <row r="20" spans="1:7" ht="15" x14ac:dyDescent="0.25">
      <c r="A20" s="285" t="s">
        <v>74</v>
      </c>
      <c r="B20">
        <v>0</v>
      </c>
      <c r="C20">
        <v>50</v>
      </c>
      <c r="D20">
        <v>52.3</v>
      </c>
      <c r="E20">
        <v>0</v>
      </c>
      <c r="F20">
        <v>0</v>
      </c>
      <c r="G20">
        <v>0</v>
      </c>
    </row>
    <row r="21" spans="1:7" ht="15" x14ac:dyDescent="0.25">
      <c r="A21" s="285" t="s">
        <v>66</v>
      </c>
    </row>
    <row r="22" spans="1:7" ht="15" x14ac:dyDescent="0.25">
      <c r="A22" s="285" t="s">
        <v>78</v>
      </c>
      <c r="B22">
        <v>460.2</v>
      </c>
      <c r="C22">
        <v>459.3</v>
      </c>
      <c r="D22">
        <v>89.2</v>
      </c>
      <c r="E22">
        <v>70.2</v>
      </c>
      <c r="F22">
        <v>0</v>
      </c>
      <c r="G22">
        <v>0</v>
      </c>
    </row>
    <row r="23" spans="1:7" ht="15" x14ac:dyDescent="0.25">
      <c r="A23" s="285" t="s">
        <v>66</v>
      </c>
    </row>
    <row r="24" spans="1:7" ht="15" x14ac:dyDescent="0.25">
      <c r="A24" s="285" t="s">
        <v>79</v>
      </c>
      <c r="B24">
        <v>690.8</v>
      </c>
      <c r="C24">
        <v>447.5</v>
      </c>
      <c r="D24">
        <v>18.600000000000001</v>
      </c>
      <c r="E24">
        <v>161</v>
      </c>
      <c r="F24">
        <v>0</v>
      </c>
      <c r="G24">
        <v>0</v>
      </c>
    </row>
    <row r="25" spans="1:7" ht="15" x14ac:dyDescent="0.25">
      <c r="A25" s="285" t="s">
        <v>66</v>
      </c>
    </row>
    <row r="26" spans="1:7" ht="15" x14ac:dyDescent="0.25">
      <c r="A26" s="285" t="s">
        <v>80</v>
      </c>
      <c r="B26">
        <v>15871.7</v>
      </c>
      <c r="C26">
        <v>1253.3</v>
      </c>
      <c r="D26">
        <v>1490.2</v>
      </c>
      <c r="E26">
        <v>410.2</v>
      </c>
      <c r="F26">
        <v>0</v>
      </c>
      <c r="G26">
        <v>0</v>
      </c>
    </row>
    <row r="27" spans="1:7" ht="15" x14ac:dyDescent="0.25">
      <c r="A27" s="285" t="s">
        <v>66</v>
      </c>
    </row>
    <row r="28" spans="1:7" ht="15" x14ac:dyDescent="0.25">
      <c r="A28" s="285" t="s">
        <v>81</v>
      </c>
      <c r="B28">
        <v>1361.3</v>
      </c>
      <c r="C28">
        <v>1115.5</v>
      </c>
      <c r="D28">
        <v>156.5</v>
      </c>
      <c r="E28">
        <v>172.2</v>
      </c>
      <c r="F28">
        <v>0</v>
      </c>
      <c r="G28">
        <v>0</v>
      </c>
    </row>
    <row r="29" spans="1:7" ht="15" x14ac:dyDescent="0.25">
      <c r="A29" s="285" t="s">
        <v>83</v>
      </c>
      <c r="B29">
        <v>55</v>
      </c>
      <c r="C29">
        <v>114.1</v>
      </c>
      <c r="D29">
        <v>0.5</v>
      </c>
      <c r="E29">
        <v>1</v>
      </c>
      <c r="F29">
        <v>0</v>
      </c>
      <c r="G29">
        <v>0</v>
      </c>
    </row>
    <row r="30" spans="1:7" ht="15" x14ac:dyDescent="0.25">
      <c r="A30" s="285" t="s">
        <v>85</v>
      </c>
      <c r="B30">
        <v>2</v>
      </c>
      <c r="C30">
        <v>0.3</v>
      </c>
      <c r="D30">
        <v>0.5</v>
      </c>
      <c r="E30">
        <v>0.8</v>
      </c>
      <c r="F30">
        <v>0</v>
      </c>
      <c r="G30">
        <v>0</v>
      </c>
    </row>
    <row r="31" spans="1:7" ht="15" x14ac:dyDescent="0.25">
      <c r="A31" s="285" t="s">
        <v>87</v>
      </c>
      <c r="B31">
        <v>0.2</v>
      </c>
      <c r="C31">
        <v>0.5</v>
      </c>
      <c r="D31">
        <v>1.1000000000000001</v>
      </c>
      <c r="E31" t="s">
        <v>84</v>
      </c>
      <c r="F31">
        <v>0</v>
      </c>
      <c r="G31">
        <v>0</v>
      </c>
    </row>
    <row r="32" spans="1:7" ht="15" x14ac:dyDescent="0.25">
      <c r="A32" s="285" t="s">
        <v>88</v>
      </c>
      <c r="B32">
        <v>389.4</v>
      </c>
      <c r="C32">
        <v>191</v>
      </c>
      <c r="D32">
        <v>38.6</v>
      </c>
      <c r="E32">
        <v>39.799999999999997</v>
      </c>
      <c r="F32">
        <v>0</v>
      </c>
      <c r="G32">
        <v>0</v>
      </c>
    </row>
    <row r="33" spans="1:7" ht="15" x14ac:dyDescent="0.25">
      <c r="A33" s="285" t="s">
        <v>90</v>
      </c>
      <c r="B33">
        <v>17.5</v>
      </c>
      <c r="C33">
        <v>0</v>
      </c>
      <c r="D33">
        <v>0</v>
      </c>
      <c r="E33">
        <v>0</v>
      </c>
      <c r="F33">
        <v>0</v>
      </c>
      <c r="G33">
        <v>0</v>
      </c>
    </row>
    <row r="34" spans="1:7" ht="15" x14ac:dyDescent="0.25">
      <c r="A34" s="285" t="s">
        <v>178</v>
      </c>
      <c r="B34">
        <v>0</v>
      </c>
      <c r="C34">
        <v>0</v>
      </c>
      <c r="D34">
        <v>0</v>
      </c>
      <c r="E34">
        <v>1</v>
      </c>
      <c r="F34">
        <v>0</v>
      </c>
      <c r="G34">
        <v>0</v>
      </c>
    </row>
    <row r="35" spans="1:7" ht="15" x14ac:dyDescent="0.25">
      <c r="A35" s="285" t="s">
        <v>91</v>
      </c>
      <c r="B35">
        <v>41.3</v>
      </c>
      <c r="C35">
        <v>36.9</v>
      </c>
      <c r="D35" t="s">
        <v>84</v>
      </c>
      <c r="E35">
        <v>62.3</v>
      </c>
      <c r="F35">
        <v>0</v>
      </c>
      <c r="G35">
        <v>0</v>
      </c>
    </row>
    <row r="36" spans="1:7" ht="15" x14ac:dyDescent="0.25">
      <c r="A36" s="285" t="s">
        <v>93</v>
      </c>
      <c r="B36">
        <v>121.6</v>
      </c>
      <c r="C36">
        <v>68.5</v>
      </c>
      <c r="D36">
        <v>12.4</v>
      </c>
      <c r="E36">
        <v>42.5</v>
      </c>
      <c r="F36">
        <v>0</v>
      </c>
      <c r="G36">
        <v>0</v>
      </c>
    </row>
    <row r="37" spans="1:7" ht="15" x14ac:dyDescent="0.25">
      <c r="A37" s="285" t="s">
        <v>94</v>
      </c>
      <c r="B37">
        <v>17.600000000000001</v>
      </c>
      <c r="C37">
        <v>19.600000000000001</v>
      </c>
      <c r="D37">
        <v>2.5</v>
      </c>
      <c r="E37">
        <v>3.3</v>
      </c>
      <c r="F37">
        <v>0</v>
      </c>
      <c r="G37">
        <v>0</v>
      </c>
    </row>
    <row r="38" spans="1:7" ht="15" x14ac:dyDescent="0.25">
      <c r="A38" s="285" t="s">
        <v>95</v>
      </c>
      <c r="B38">
        <v>342</v>
      </c>
      <c r="C38">
        <v>259</v>
      </c>
      <c r="D38">
        <v>0</v>
      </c>
      <c r="E38">
        <v>0</v>
      </c>
      <c r="F38">
        <v>0</v>
      </c>
      <c r="G38">
        <v>0</v>
      </c>
    </row>
    <row r="39" spans="1:7" ht="15" x14ac:dyDescent="0.25">
      <c r="A39" s="285" t="s">
        <v>96</v>
      </c>
      <c r="B39">
        <v>3.8</v>
      </c>
      <c r="C39">
        <v>48.3</v>
      </c>
      <c r="D39">
        <v>10.3</v>
      </c>
      <c r="E39">
        <v>1.1000000000000001</v>
      </c>
      <c r="F39">
        <v>0</v>
      </c>
      <c r="G39">
        <v>0</v>
      </c>
    </row>
    <row r="40" spans="1:7" ht="15" x14ac:dyDescent="0.25">
      <c r="A40" s="285" t="s">
        <v>98</v>
      </c>
      <c r="B40">
        <v>55</v>
      </c>
      <c r="C40">
        <v>0</v>
      </c>
      <c r="D40">
        <v>0</v>
      </c>
      <c r="E40">
        <v>0</v>
      </c>
      <c r="F40">
        <v>0</v>
      </c>
      <c r="G40">
        <v>0</v>
      </c>
    </row>
    <row r="41" spans="1:7" ht="15" x14ac:dyDescent="0.25">
      <c r="A41" s="285" t="s">
        <v>99</v>
      </c>
      <c r="B41">
        <v>20</v>
      </c>
      <c r="C41">
        <v>0.9</v>
      </c>
      <c r="D41">
        <v>0</v>
      </c>
      <c r="E41">
        <v>0</v>
      </c>
      <c r="F41">
        <v>0</v>
      </c>
      <c r="G41">
        <v>0</v>
      </c>
    </row>
    <row r="42" spans="1:7" ht="15" x14ac:dyDescent="0.25">
      <c r="A42" s="285" t="s">
        <v>100</v>
      </c>
      <c r="B42">
        <v>169.6</v>
      </c>
      <c r="C42">
        <v>273.2</v>
      </c>
      <c r="D42">
        <v>11.6</v>
      </c>
      <c r="E42">
        <v>14.3</v>
      </c>
      <c r="F42">
        <v>0</v>
      </c>
      <c r="G42">
        <v>0</v>
      </c>
    </row>
    <row r="43" spans="1:7" ht="15" x14ac:dyDescent="0.25">
      <c r="A43" s="285" t="s">
        <v>101</v>
      </c>
      <c r="B43">
        <v>126.2</v>
      </c>
      <c r="C43">
        <v>103.1</v>
      </c>
      <c r="D43">
        <v>79</v>
      </c>
      <c r="E43">
        <v>6.1</v>
      </c>
      <c r="F43">
        <v>0</v>
      </c>
      <c r="G43">
        <v>0</v>
      </c>
    </row>
    <row r="44" spans="1:7" ht="15" x14ac:dyDescent="0.25">
      <c r="A44" s="285" t="s">
        <v>66</v>
      </c>
    </row>
    <row r="45" spans="1:7" ht="15" x14ac:dyDescent="0.25">
      <c r="A45" s="285" t="s">
        <v>102</v>
      </c>
      <c r="B45">
        <v>404.6</v>
      </c>
      <c r="C45">
        <v>448.5</v>
      </c>
      <c r="D45">
        <v>145.5</v>
      </c>
      <c r="E45">
        <v>52.6</v>
      </c>
      <c r="F45">
        <v>0</v>
      </c>
      <c r="G45">
        <v>0</v>
      </c>
    </row>
    <row r="46" spans="1:7" ht="15" x14ac:dyDescent="0.25">
      <c r="A46" s="285" t="s">
        <v>103</v>
      </c>
      <c r="B46">
        <v>70</v>
      </c>
      <c r="C46">
        <v>0</v>
      </c>
      <c r="D46">
        <v>32.4</v>
      </c>
      <c r="E46">
        <v>0</v>
      </c>
      <c r="F46">
        <v>0</v>
      </c>
      <c r="G46">
        <v>0</v>
      </c>
    </row>
    <row r="47" spans="1:7" ht="15" x14ac:dyDescent="0.25">
      <c r="A47" s="285" t="s">
        <v>104</v>
      </c>
      <c r="B47">
        <v>334.2</v>
      </c>
      <c r="C47">
        <v>418.5</v>
      </c>
      <c r="D47">
        <v>113.1</v>
      </c>
      <c r="E47">
        <v>52.6</v>
      </c>
      <c r="F47">
        <v>0</v>
      </c>
      <c r="G47">
        <v>0</v>
      </c>
    </row>
    <row r="48" spans="1:7" ht="15" x14ac:dyDescent="0.25">
      <c r="A48" s="285" t="s">
        <v>258</v>
      </c>
      <c r="B48">
        <v>0.4</v>
      </c>
      <c r="C48">
        <v>0</v>
      </c>
      <c r="D48">
        <v>0</v>
      </c>
      <c r="E48">
        <v>0</v>
      </c>
      <c r="F48">
        <v>0</v>
      </c>
      <c r="G48">
        <v>0</v>
      </c>
    </row>
    <row r="49" spans="1:7" ht="15" x14ac:dyDescent="0.25">
      <c r="A49" s="285" t="s">
        <v>107</v>
      </c>
      <c r="B49">
        <v>0</v>
      </c>
      <c r="C49">
        <v>30</v>
      </c>
      <c r="D49">
        <v>0</v>
      </c>
      <c r="E49">
        <v>0</v>
      </c>
      <c r="F49">
        <v>0</v>
      </c>
      <c r="G49">
        <v>0</v>
      </c>
    </row>
    <row r="50" spans="1:7" ht="15" x14ac:dyDescent="0.25">
      <c r="A50" s="285" t="s">
        <v>66</v>
      </c>
    </row>
    <row r="51" spans="1:7" ht="15" x14ac:dyDescent="0.25">
      <c r="A51" s="285" t="s">
        <v>108</v>
      </c>
      <c r="B51">
        <v>1712.1</v>
      </c>
      <c r="C51">
        <v>2171.8000000000002</v>
      </c>
      <c r="D51">
        <v>191</v>
      </c>
      <c r="E51">
        <v>105.7</v>
      </c>
      <c r="F51">
        <v>0</v>
      </c>
      <c r="G51">
        <v>0</v>
      </c>
    </row>
    <row r="52" spans="1:7" ht="15" x14ac:dyDescent="0.25">
      <c r="A52" s="285" t="s">
        <v>109</v>
      </c>
      <c r="B52">
        <v>3.6</v>
      </c>
      <c r="C52">
        <v>3.3</v>
      </c>
      <c r="D52">
        <v>0</v>
      </c>
      <c r="E52">
        <v>0</v>
      </c>
      <c r="F52">
        <v>0</v>
      </c>
      <c r="G52">
        <v>0</v>
      </c>
    </row>
    <row r="53" spans="1:7" ht="15" x14ac:dyDescent="0.25">
      <c r="A53" s="285" t="s">
        <v>111</v>
      </c>
      <c r="B53">
        <v>38.9</v>
      </c>
      <c r="C53">
        <v>8</v>
      </c>
      <c r="D53">
        <v>15.1</v>
      </c>
      <c r="E53">
        <v>15</v>
      </c>
      <c r="F53">
        <v>0</v>
      </c>
      <c r="G53">
        <v>0</v>
      </c>
    </row>
    <row r="54" spans="1:7" ht="15" x14ac:dyDescent="0.25">
      <c r="A54" s="285" t="s">
        <v>112</v>
      </c>
      <c r="B54">
        <v>47.3</v>
      </c>
      <c r="C54">
        <v>15</v>
      </c>
      <c r="D54">
        <v>2.6</v>
      </c>
      <c r="E54">
        <v>5.2</v>
      </c>
      <c r="F54">
        <v>0</v>
      </c>
      <c r="G54">
        <v>0</v>
      </c>
    </row>
    <row r="55" spans="1:7" ht="15" x14ac:dyDescent="0.25">
      <c r="A55" s="285" t="s">
        <v>113</v>
      </c>
      <c r="B55">
        <v>29.1</v>
      </c>
      <c r="C55">
        <v>90.8</v>
      </c>
      <c r="D55">
        <v>10.8</v>
      </c>
      <c r="E55">
        <v>0</v>
      </c>
      <c r="F55">
        <v>0</v>
      </c>
      <c r="G55">
        <v>0</v>
      </c>
    </row>
    <row r="56" spans="1:7" ht="15" x14ac:dyDescent="0.25">
      <c r="A56" s="285" t="s">
        <v>114</v>
      </c>
      <c r="B56">
        <v>7.2</v>
      </c>
      <c r="C56">
        <v>0</v>
      </c>
      <c r="D56">
        <v>0</v>
      </c>
      <c r="E56">
        <v>0</v>
      </c>
      <c r="F56">
        <v>0</v>
      </c>
      <c r="G56">
        <v>0</v>
      </c>
    </row>
    <row r="57" spans="1:7" ht="15" x14ac:dyDescent="0.25">
      <c r="A57" s="285" t="s">
        <v>115</v>
      </c>
      <c r="B57">
        <v>2.5</v>
      </c>
      <c r="C57">
        <v>0</v>
      </c>
      <c r="D57">
        <v>0</v>
      </c>
      <c r="E57">
        <v>0</v>
      </c>
      <c r="F57">
        <v>0</v>
      </c>
      <c r="G57">
        <v>0</v>
      </c>
    </row>
    <row r="58" spans="1:7" ht="15" x14ac:dyDescent="0.25">
      <c r="A58" s="285" t="s">
        <v>116</v>
      </c>
      <c r="B58">
        <v>5.7</v>
      </c>
      <c r="C58">
        <v>4.3</v>
      </c>
      <c r="D58">
        <v>0</v>
      </c>
      <c r="E58">
        <v>0</v>
      </c>
      <c r="F58">
        <v>0</v>
      </c>
      <c r="G58">
        <v>0</v>
      </c>
    </row>
    <row r="59" spans="1:7" ht="15" x14ac:dyDescent="0.25">
      <c r="A59" s="285" t="s">
        <v>117</v>
      </c>
      <c r="B59">
        <v>1547.9</v>
      </c>
      <c r="C59">
        <v>2011.4</v>
      </c>
      <c r="D59">
        <v>115.2</v>
      </c>
      <c r="E59">
        <v>79</v>
      </c>
      <c r="F59">
        <v>0</v>
      </c>
      <c r="G59">
        <v>0</v>
      </c>
    </row>
    <row r="60" spans="1:7" ht="15" x14ac:dyDescent="0.25">
      <c r="A60" s="285" t="s">
        <v>331</v>
      </c>
      <c r="B60">
        <v>0.5</v>
      </c>
      <c r="C60">
        <v>1.3</v>
      </c>
      <c r="D60">
        <v>0</v>
      </c>
      <c r="E60">
        <v>0</v>
      </c>
      <c r="F60">
        <v>0</v>
      </c>
      <c r="G60">
        <v>0</v>
      </c>
    </row>
    <row r="61" spans="1:7" ht="15" x14ac:dyDescent="0.25">
      <c r="A61" s="285" t="s">
        <v>118</v>
      </c>
      <c r="B61">
        <v>9.5</v>
      </c>
      <c r="C61">
        <v>18.600000000000001</v>
      </c>
      <c r="D61">
        <v>0</v>
      </c>
      <c r="E61">
        <v>6.6</v>
      </c>
      <c r="F61">
        <v>0</v>
      </c>
      <c r="G61">
        <v>0</v>
      </c>
    </row>
    <row r="62" spans="1:7" ht="15" x14ac:dyDescent="0.25">
      <c r="A62" s="285" t="s">
        <v>119</v>
      </c>
      <c r="B62">
        <v>15</v>
      </c>
      <c r="C62">
        <v>19</v>
      </c>
      <c r="D62">
        <v>47.1</v>
      </c>
      <c r="E62">
        <v>0</v>
      </c>
      <c r="F62">
        <v>0</v>
      </c>
      <c r="G62">
        <v>0</v>
      </c>
    </row>
    <row r="63" spans="1:7" ht="15" x14ac:dyDescent="0.25">
      <c r="A63" s="285" t="s">
        <v>121</v>
      </c>
      <c r="B63">
        <v>5</v>
      </c>
      <c r="C63">
        <v>0</v>
      </c>
      <c r="D63">
        <v>0</v>
      </c>
      <c r="E63">
        <v>0</v>
      </c>
      <c r="F63">
        <v>0</v>
      </c>
      <c r="G63">
        <v>0</v>
      </c>
    </row>
    <row r="64" spans="1:7" ht="15" x14ac:dyDescent="0.25">
      <c r="A64" s="285" t="s">
        <v>62</v>
      </c>
      <c r="B64" t="s">
        <v>63</v>
      </c>
      <c r="C64" t="s">
        <v>64</v>
      </c>
      <c r="D64" t="s">
        <v>63</v>
      </c>
      <c r="E64" t="s">
        <v>63</v>
      </c>
      <c r="F64" t="s">
        <v>63</v>
      </c>
      <c r="G64" t="s">
        <v>65</v>
      </c>
    </row>
    <row r="65" spans="1:7" ht="15" x14ac:dyDescent="0.25">
      <c r="A65" s="285" t="s">
        <v>122</v>
      </c>
      <c r="B65">
        <v>20795.599999999999</v>
      </c>
      <c r="C65">
        <v>5985.9</v>
      </c>
      <c r="D65">
        <v>2259</v>
      </c>
      <c r="E65">
        <v>1121.5</v>
      </c>
      <c r="F65">
        <v>0</v>
      </c>
      <c r="G65">
        <v>0</v>
      </c>
    </row>
    <row r="66" spans="1:7" ht="15" x14ac:dyDescent="0.25">
      <c r="A66" s="285" t="s">
        <v>123</v>
      </c>
      <c r="B66">
        <v>9288.4</v>
      </c>
      <c r="C66">
        <v>4073.5</v>
      </c>
      <c r="D66">
        <v>0</v>
      </c>
      <c r="E66">
        <v>0</v>
      </c>
      <c r="F66">
        <v>60</v>
      </c>
      <c r="G66">
        <v>0</v>
      </c>
    </row>
    <row r="67" spans="1:7" ht="15" x14ac:dyDescent="0.25">
      <c r="A67" s="285" t="s">
        <v>62</v>
      </c>
      <c r="B67" t="s">
        <v>63</v>
      </c>
      <c r="C67" t="s">
        <v>64</v>
      </c>
      <c r="D67" t="s">
        <v>63</v>
      </c>
      <c r="E67" t="s">
        <v>63</v>
      </c>
      <c r="F67" t="s">
        <v>63</v>
      </c>
      <c r="G67" t="s">
        <v>65</v>
      </c>
    </row>
    <row r="68" spans="1:7" ht="15" x14ac:dyDescent="0.25">
      <c r="A68" s="285" t="s">
        <v>124</v>
      </c>
      <c r="B68">
        <v>30084</v>
      </c>
      <c r="C68">
        <v>10059.4</v>
      </c>
      <c r="D68">
        <v>2259</v>
      </c>
      <c r="E68">
        <v>1121.5</v>
      </c>
      <c r="F68">
        <v>60</v>
      </c>
      <c r="G68">
        <v>0</v>
      </c>
    </row>
    <row r="69" spans="1:7" ht="15" x14ac:dyDescent="0.25">
      <c r="A69" s="285" t="s">
        <v>125</v>
      </c>
      <c r="B69" t="s">
        <v>42</v>
      </c>
      <c r="C69" t="s">
        <v>42</v>
      </c>
      <c r="D69">
        <v>7.3</v>
      </c>
      <c r="E69">
        <v>2.1</v>
      </c>
      <c r="F69" t="s">
        <v>42</v>
      </c>
      <c r="G69" t="s">
        <v>42</v>
      </c>
    </row>
    <row r="70" spans="1:7" ht="15" x14ac:dyDescent="0.25">
      <c r="A70" s="285" t="s">
        <v>126</v>
      </c>
      <c r="B70">
        <v>0</v>
      </c>
      <c r="C70">
        <v>0</v>
      </c>
      <c r="D70" t="s">
        <v>42</v>
      </c>
      <c r="E70" t="s">
        <v>42</v>
      </c>
      <c r="F70">
        <v>0</v>
      </c>
      <c r="G70">
        <v>0</v>
      </c>
    </row>
    <row r="71" spans="1:7" ht="15" x14ac:dyDescent="0.35">
      <c r="A71" s="53" t="s">
        <v>62</v>
      </c>
      <c r="B71" t="s">
        <v>63</v>
      </c>
      <c r="C71" t="s">
        <v>64</v>
      </c>
      <c r="D71" t="s">
        <v>63</v>
      </c>
      <c r="E71" t="s">
        <v>63</v>
      </c>
      <c r="F71" t="s">
        <v>63</v>
      </c>
      <c r="G71" t="s">
        <v>65</v>
      </c>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CFF2-3BFA-47E0-A4DB-DC41E221063F}">
  <dimension ref="A1:G69"/>
  <sheetViews>
    <sheetView topLeftCell="A53" workbookViewId="0">
      <selection activeCell="J74" sqref="J74"/>
    </sheetView>
  </sheetViews>
  <sheetFormatPr defaultRowHeight="13.2" x14ac:dyDescent="0.25"/>
  <cols>
    <col min="1" max="1" width="19.109375" customWidth="1"/>
    <col min="2" max="2" width="13.88671875" customWidth="1"/>
    <col min="3" max="3" width="7.33203125" customWidth="1"/>
    <col min="4" max="4" width="27" customWidth="1"/>
    <col min="5" max="5" width="16.6640625" customWidth="1"/>
    <col min="6" max="6" width="13.88671875" customWidth="1"/>
  </cols>
  <sheetData>
    <row r="1" spans="1:7" ht="15" x14ac:dyDescent="0.25">
      <c r="A1" s="285" t="s">
        <v>47</v>
      </c>
    </row>
    <row r="2" spans="1:7" ht="15" x14ac:dyDescent="0.25">
      <c r="A2" s="285" t="s">
        <v>48</v>
      </c>
    </row>
    <row r="3" spans="1:7" ht="15" x14ac:dyDescent="0.25">
      <c r="A3" s="285" t="s">
        <v>493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129</v>
      </c>
      <c r="D9" t="s">
        <v>208</v>
      </c>
      <c r="E9" t="s">
        <v>59</v>
      </c>
      <c r="F9" t="s">
        <v>60</v>
      </c>
      <c r="G9" t="s">
        <v>61</v>
      </c>
    </row>
    <row r="10" spans="1:7" ht="15" x14ac:dyDescent="0.25">
      <c r="A10" s="285" t="s">
        <v>62</v>
      </c>
      <c r="B10" t="s">
        <v>63</v>
      </c>
      <c r="C10" t="s">
        <v>133</v>
      </c>
      <c r="D10" t="s">
        <v>131</v>
      </c>
      <c r="E10" t="s">
        <v>63</v>
      </c>
      <c r="F10" t="s">
        <v>63</v>
      </c>
      <c r="G10" t="s">
        <v>65</v>
      </c>
    </row>
    <row r="11" spans="1:7" ht="15" x14ac:dyDescent="0.25">
      <c r="A11" s="285" t="s">
        <v>66</v>
      </c>
    </row>
    <row r="12" spans="1:7" ht="15" x14ac:dyDescent="0.25">
      <c r="A12" s="285" t="s">
        <v>67</v>
      </c>
      <c r="B12">
        <v>350</v>
      </c>
      <c r="C12">
        <v>90</v>
      </c>
      <c r="D12">
        <v>57.5</v>
      </c>
      <c r="E12">
        <v>21.3</v>
      </c>
      <c r="F12">
        <v>0</v>
      </c>
      <c r="G12">
        <v>0</v>
      </c>
    </row>
    <row r="13" spans="1:7" ht="15" x14ac:dyDescent="0.25">
      <c r="A13" s="285" t="s">
        <v>69</v>
      </c>
      <c r="B13">
        <v>17.5</v>
      </c>
      <c r="C13">
        <v>0</v>
      </c>
      <c r="D13">
        <v>0</v>
      </c>
      <c r="E13">
        <v>0</v>
      </c>
      <c r="F13">
        <v>0</v>
      </c>
      <c r="G13">
        <v>0</v>
      </c>
    </row>
    <row r="14" spans="1:7" ht="15" x14ac:dyDescent="0.25">
      <c r="A14" s="285" t="s">
        <v>255</v>
      </c>
      <c r="B14">
        <v>12.5</v>
      </c>
      <c r="C14">
        <v>0</v>
      </c>
      <c r="D14">
        <v>0</v>
      </c>
      <c r="E14">
        <v>0</v>
      </c>
      <c r="F14">
        <v>0</v>
      </c>
      <c r="G14">
        <v>0</v>
      </c>
    </row>
    <row r="15" spans="1:7" ht="15" x14ac:dyDescent="0.25">
      <c r="A15" s="285" t="s">
        <v>70</v>
      </c>
      <c r="B15">
        <v>0</v>
      </c>
      <c r="C15">
        <v>0</v>
      </c>
      <c r="D15">
        <v>0</v>
      </c>
      <c r="E15">
        <v>21.3</v>
      </c>
      <c r="F15">
        <v>0</v>
      </c>
      <c r="G15">
        <v>0</v>
      </c>
    </row>
    <row r="16" spans="1:7" ht="15" x14ac:dyDescent="0.25">
      <c r="A16" s="285" t="s">
        <v>71</v>
      </c>
      <c r="B16">
        <v>81</v>
      </c>
      <c r="C16">
        <v>0</v>
      </c>
      <c r="D16">
        <v>57.5</v>
      </c>
      <c r="E16">
        <v>0</v>
      </c>
      <c r="F16">
        <v>0</v>
      </c>
      <c r="G16">
        <v>0</v>
      </c>
    </row>
    <row r="17" spans="1:7" ht="15" x14ac:dyDescent="0.25">
      <c r="A17" s="285" t="s">
        <v>72</v>
      </c>
      <c r="B17">
        <v>49</v>
      </c>
      <c r="C17">
        <v>40</v>
      </c>
      <c r="D17">
        <v>0</v>
      </c>
      <c r="E17">
        <v>0</v>
      </c>
      <c r="F17">
        <v>0</v>
      </c>
      <c r="G17">
        <v>0</v>
      </c>
    </row>
    <row r="18" spans="1:7" ht="15" x14ac:dyDescent="0.25">
      <c r="A18" s="285" t="s">
        <v>73</v>
      </c>
      <c r="B18">
        <v>190</v>
      </c>
      <c r="C18">
        <v>0</v>
      </c>
      <c r="D18">
        <v>0</v>
      </c>
      <c r="E18">
        <v>0</v>
      </c>
      <c r="F18">
        <v>0</v>
      </c>
      <c r="G18">
        <v>0</v>
      </c>
    </row>
    <row r="19" spans="1:7" ht="15" x14ac:dyDescent="0.25">
      <c r="A19" s="285" t="s">
        <v>74</v>
      </c>
      <c r="B19">
        <v>0</v>
      </c>
      <c r="C19">
        <v>50</v>
      </c>
      <c r="D19">
        <v>0</v>
      </c>
      <c r="E19">
        <v>0</v>
      </c>
      <c r="F19">
        <v>0</v>
      </c>
      <c r="G19">
        <v>0</v>
      </c>
    </row>
    <row r="20" spans="1:7" ht="15" x14ac:dyDescent="0.25">
      <c r="A20" s="285" t="s">
        <v>66</v>
      </c>
    </row>
    <row r="21" spans="1:7" ht="15" x14ac:dyDescent="0.25">
      <c r="A21" s="285" t="s">
        <v>78</v>
      </c>
      <c r="B21">
        <v>474.6</v>
      </c>
      <c r="C21">
        <v>457.1</v>
      </c>
      <c r="D21">
        <v>1.8</v>
      </c>
      <c r="E21">
        <v>2.6</v>
      </c>
      <c r="F21">
        <v>0</v>
      </c>
      <c r="G21">
        <v>0</v>
      </c>
    </row>
    <row r="22" spans="1:7" ht="15" x14ac:dyDescent="0.25">
      <c r="A22" s="285" t="s">
        <v>66</v>
      </c>
    </row>
    <row r="23" spans="1:7" ht="15" x14ac:dyDescent="0.25">
      <c r="A23" s="285" t="s">
        <v>79</v>
      </c>
      <c r="B23">
        <v>659.8</v>
      </c>
      <c r="C23">
        <v>545.70000000000005</v>
      </c>
      <c r="D23">
        <v>8.1999999999999993</v>
      </c>
      <c r="E23">
        <v>14.3</v>
      </c>
      <c r="F23">
        <v>0</v>
      </c>
      <c r="G23">
        <v>0</v>
      </c>
    </row>
    <row r="24" spans="1:7" ht="15" x14ac:dyDescent="0.25">
      <c r="A24" s="285" t="s">
        <v>66</v>
      </c>
    </row>
    <row r="25" spans="1:7" ht="15" x14ac:dyDescent="0.25">
      <c r="A25" s="285" t="s">
        <v>80</v>
      </c>
      <c r="B25">
        <v>15473.9</v>
      </c>
      <c r="C25">
        <v>864.3</v>
      </c>
      <c r="D25">
        <v>400.9</v>
      </c>
      <c r="E25">
        <v>206</v>
      </c>
      <c r="F25">
        <v>0</v>
      </c>
      <c r="G25">
        <v>0</v>
      </c>
    </row>
    <row r="26" spans="1:7" ht="15" x14ac:dyDescent="0.25">
      <c r="A26" s="285" t="s">
        <v>66</v>
      </c>
    </row>
    <row r="27" spans="1:7" ht="15" x14ac:dyDescent="0.25">
      <c r="A27" s="285" t="s">
        <v>81</v>
      </c>
      <c r="B27">
        <v>1337.4</v>
      </c>
      <c r="C27">
        <v>1072</v>
      </c>
      <c r="D27">
        <v>14.5</v>
      </c>
      <c r="E27">
        <v>103.5</v>
      </c>
      <c r="F27">
        <v>0</v>
      </c>
      <c r="G27">
        <v>0</v>
      </c>
    </row>
    <row r="28" spans="1:7" ht="15" x14ac:dyDescent="0.25">
      <c r="A28" s="285" t="s">
        <v>83</v>
      </c>
      <c r="B28">
        <v>55.5</v>
      </c>
      <c r="C28">
        <v>114.1</v>
      </c>
      <c r="D28" t="s">
        <v>84</v>
      </c>
      <c r="E28">
        <v>1</v>
      </c>
      <c r="F28">
        <v>0</v>
      </c>
      <c r="G28">
        <v>0</v>
      </c>
    </row>
    <row r="29" spans="1:7" ht="15" x14ac:dyDescent="0.25">
      <c r="A29" s="285" t="s">
        <v>85</v>
      </c>
      <c r="B29">
        <v>0.5</v>
      </c>
      <c r="C29">
        <v>0.8</v>
      </c>
      <c r="D29">
        <v>0</v>
      </c>
      <c r="E29">
        <v>0</v>
      </c>
      <c r="F29">
        <v>0</v>
      </c>
      <c r="G29">
        <v>0</v>
      </c>
    </row>
    <row r="30" spans="1:7" ht="15" x14ac:dyDescent="0.25">
      <c r="A30" s="285" t="s">
        <v>87</v>
      </c>
      <c r="B30">
        <v>1.3</v>
      </c>
      <c r="C30">
        <v>0.5</v>
      </c>
      <c r="D30">
        <v>0</v>
      </c>
      <c r="E30">
        <v>0</v>
      </c>
      <c r="F30">
        <v>0</v>
      </c>
      <c r="G30">
        <v>0</v>
      </c>
    </row>
    <row r="31" spans="1:7" ht="15" x14ac:dyDescent="0.25">
      <c r="A31" s="285" t="s">
        <v>88</v>
      </c>
      <c r="B31">
        <v>372.9</v>
      </c>
      <c r="C31">
        <v>183.7</v>
      </c>
      <c r="D31">
        <v>3.5</v>
      </c>
      <c r="E31">
        <v>21</v>
      </c>
      <c r="F31">
        <v>0</v>
      </c>
      <c r="G31">
        <v>0</v>
      </c>
    </row>
    <row r="32" spans="1:7" ht="15" x14ac:dyDescent="0.25">
      <c r="A32" s="285" t="s">
        <v>90</v>
      </c>
      <c r="B32">
        <v>17.5</v>
      </c>
      <c r="C32">
        <v>0</v>
      </c>
      <c r="D32">
        <v>0</v>
      </c>
      <c r="E32">
        <v>0</v>
      </c>
      <c r="F32">
        <v>0</v>
      </c>
      <c r="G32">
        <v>0</v>
      </c>
    </row>
    <row r="33" spans="1:7" ht="15" x14ac:dyDescent="0.25">
      <c r="A33" s="285" t="s">
        <v>178</v>
      </c>
      <c r="B33">
        <v>0</v>
      </c>
      <c r="C33">
        <v>1</v>
      </c>
      <c r="D33">
        <v>0</v>
      </c>
      <c r="E33">
        <v>0</v>
      </c>
      <c r="F33">
        <v>0</v>
      </c>
      <c r="G33">
        <v>0</v>
      </c>
    </row>
    <row r="34" spans="1:7" ht="15" x14ac:dyDescent="0.25">
      <c r="A34" s="285" t="s">
        <v>91</v>
      </c>
      <c r="B34">
        <v>41.3</v>
      </c>
      <c r="C34">
        <v>39</v>
      </c>
      <c r="D34">
        <v>0</v>
      </c>
      <c r="E34">
        <v>60.2</v>
      </c>
      <c r="F34">
        <v>0</v>
      </c>
      <c r="G34">
        <v>0</v>
      </c>
    </row>
    <row r="35" spans="1:7" ht="15" x14ac:dyDescent="0.25">
      <c r="A35" s="285" t="s">
        <v>93</v>
      </c>
      <c r="B35">
        <v>110.9</v>
      </c>
      <c r="C35">
        <v>73.2</v>
      </c>
      <c r="D35">
        <v>1.6</v>
      </c>
      <c r="E35">
        <v>9.1999999999999993</v>
      </c>
      <c r="F35">
        <v>0</v>
      </c>
      <c r="G35">
        <v>0</v>
      </c>
    </row>
    <row r="36" spans="1:7" ht="15" x14ac:dyDescent="0.25">
      <c r="A36" s="285" t="s">
        <v>94</v>
      </c>
      <c r="B36">
        <v>18</v>
      </c>
      <c r="C36">
        <v>17</v>
      </c>
      <c r="D36">
        <v>2</v>
      </c>
      <c r="E36">
        <v>1</v>
      </c>
      <c r="F36">
        <v>0</v>
      </c>
      <c r="G36">
        <v>0</v>
      </c>
    </row>
    <row r="37" spans="1:7" ht="15" x14ac:dyDescent="0.25">
      <c r="A37" s="285" t="s">
        <v>95</v>
      </c>
      <c r="B37">
        <v>342</v>
      </c>
      <c r="C37">
        <v>259</v>
      </c>
      <c r="D37">
        <v>0</v>
      </c>
      <c r="E37">
        <v>0</v>
      </c>
      <c r="F37">
        <v>0</v>
      </c>
      <c r="G37">
        <v>0</v>
      </c>
    </row>
    <row r="38" spans="1:7" ht="15" x14ac:dyDescent="0.25">
      <c r="A38" s="285" t="s">
        <v>96</v>
      </c>
      <c r="B38">
        <v>14</v>
      </c>
      <c r="C38">
        <v>45.8</v>
      </c>
      <c r="D38">
        <v>0.6</v>
      </c>
      <c r="E38">
        <v>0.9</v>
      </c>
      <c r="F38">
        <v>0</v>
      </c>
      <c r="G38">
        <v>0</v>
      </c>
    </row>
    <row r="39" spans="1:7" ht="15" x14ac:dyDescent="0.25">
      <c r="A39" s="285" t="s">
        <v>98</v>
      </c>
      <c r="B39">
        <v>55</v>
      </c>
      <c r="C39">
        <v>0</v>
      </c>
      <c r="D39">
        <v>0</v>
      </c>
      <c r="E39">
        <v>0</v>
      </c>
      <c r="F39">
        <v>0</v>
      </c>
      <c r="G39">
        <v>0</v>
      </c>
    </row>
    <row r="40" spans="1:7" ht="15" x14ac:dyDescent="0.25">
      <c r="A40" s="285" t="s">
        <v>99</v>
      </c>
      <c r="B40" t="s">
        <v>84</v>
      </c>
      <c r="C40">
        <v>0.9</v>
      </c>
      <c r="D40">
        <v>0</v>
      </c>
      <c r="E40">
        <v>0</v>
      </c>
      <c r="F40">
        <v>0</v>
      </c>
      <c r="G40">
        <v>0</v>
      </c>
    </row>
    <row r="41" spans="1:7" ht="15" x14ac:dyDescent="0.25">
      <c r="A41" s="285" t="s">
        <v>100</v>
      </c>
      <c r="B41">
        <v>174.9</v>
      </c>
      <c r="C41">
        <v>239.3</v>
      </c>
      <c r="D41">
        <v>1.9</v>
      </c>
      <c r="E41">
        <v>8</v>
      </c>
      <c r="F41">
        <v>0</v>
      </c>
      <c r="G41">
        <v>0</v>
      </c>
    </row>
    <row r="42" spans="1:7" ht="15" x14ac:dyDescent="0.25">
      <c r="A42" s="285" t="s">
        <v>101</v>
      </c>
      <c r="B42">
        <v>133.5</v>
      </c>
      <c r="C42">
        <v>97.8</v>
      </c>
      <c r="D42">
        <v>4.9000000000000004</v>
      </c>
      <c r="E42">
        <v>2.1</v>
      </c>
      <c r="F42">
        <v>0</v>
      </c>
      <c r="G42">
        <v>0</v>
      </c>
    </row>
    <row r="43" spans="1:7" ht="15" x14ac:dyDescent="0.25">
      <c r="A43" s="285" t="s">
        <v>66</v>
      </c>
    </row>
    <row r="44" spans="1:7" ht="15" x14ac:dyDescent="0.25">
      <c r="A44" s="285" t="s">
        <v>102</v>
      </c>
      <c r="B44">
        <v>462.5</v>
      </c>
      <c r="C44">
        <v>372</v>
      </c>
      <c r="D44">
        <v>32.4</v>
      </c>
      <c r="E44">
        <v>0</v>
      </c>
      <c r="F44">
        <v>0</v>
      </c>
      <c r="G44">
        <v>0</v>
      </c>
    </row>
    <row r="45" spans="1:7" ht="15" x14ac:dyDescent="0.25">
      <c r="A45" s="285" t="s">
        <v>103</v>
      </c>
      <c r="B45">
        <v>35</v>
      </c>
      <c r="C45">
        <v>0</v>
      </c>
      <c r="D45">
        <v>32.4</v>
      </c>
      <c r="E45">
        <v>0</v>
      </c>
      <c r="F45">
        <v>0</v>
      </c>
      <c r="G45">
        <v>0</v>
      </c>
    </row>
    <row r="46" spans="1:7" ht="15" x14ac:dyDescent="0.25">
      <c r="A46" s="285" t="s">
        <v>104</v>
      </c>
      <c r="B46">
        <v>427.1</v>
      </c>
      <c r="C46">
        <v>342</v>
      </c>
      <c r="D46">
        <v>0</v>
      </c>
      <c r="E46">
        <v>0</v>
      </c>
      <c r="F46">
        <v>0</v>
      </c>
      <c r="G46">
        <v>0</v>
      </c>
    </row>
    <row r="47" spans="1:7" ht="15" x14ac:dyDescent="0.25">
      <c r="A47" s="285" t="s">
        <v>258</v>
      </c>
      <c r="B47">
        <v>0.4</v>
      </c>
      <c r="C47">
        <v>0</v>
      </c>
      <c r="D47">
        <v>0</v>
      </c>
      <c r="E47">
        <v>0</v>
      </c>
      <c r="F47">
        <v>0</v>
      </c>
      <c r="G47">
        <v>0</v>
      </c>
    </row>
    <row r="48" spans="1:7" ht="15" x14ac:dyDescent="0.25">
      <c r="A48" s="285" t="s">
        <v>107</v>
      </c>
      <c r="B48">
        <v>0</v>
      </c>
      <c r="C48">
        <v>30</v>
      </c>
      <c r="D48">
        <v>0</v>
      </c>
      <c r="E48">
        <v>0</v>
      </c>
      <c r="F48">
        <v>0</v>
      </c>
      <c r="G48">
        <v>0</v>
      </c>
    </row>
    <row r="49" spans="1:7" ht="15" x14ac:dyDescent="0.25">
      <c r="A49" s="285" t="s">
        <v>66</v>
      </c>
    </row>
    <row r="50" spans="1:7" ht="15" x14ac:dyDescent="0.25">
      <c r="A50" s="285" t="s">
        <v>108</v>
      </c>
      <c r="B50">
        <v>1812.5</v>
      </c>
      <c r="C50">
        <v>1986</v>
      </c>
      <c r="D50">
        <v>11</v>
      </c>
      <c r="E50">
        <v>72</v>
      </c>
      <c r="F50">
        <v>0</v>
      </c>
      <c r="G50">
        <v>0</v>
      </c>
    </row>
    <row r="51" spans="1:7" ht="15" x14ac:dyDescent="0.25">
      <c r="A51" s="285" t="s">
        <v>111</v>
      </c>
      <c r="B51">
        <v>53.4</v>
      </c>
      <c r="C51">
        <v>8</v>
      </c>
      <c r="D51">
        <v>0</v>
      </c>
      <c r="E51">
        <v>15</v>
      </c>
      <c r="F51">
        <v>0</v>
      </c>
      <c r="G51">
        <v>0</v>
      </c>
    </row>
    <row r="52" spans="1:7" ht="15" x14ac:dyDescent="0.25">
      <c r="A52" s="285" t="s">
        <v>112</v>
      </c>
      <c r="B52">
        <v>49.1</v>
      </c>
      <c r="C52">
        <v>16.7</v>
      </c>
      <c r="D52" t="s">
        <v>84</v>
      </c>
      <c r="E52">
        <v>1.6</v>
      </c>
      <c r="F52">
        <v>0</v>
      </c>
      <c r="G52">
        <v>0</v>
      </c>
    </row>
    <row r="53" spans="1:7" ht="15" x14ac:dyDescent="0.25">
      <c r="A53" s="285" t="s">
        <v>113</v>
      </c>
      <c r="B53">
        <v>29.1</v>
      </c>
      <c r="C53">
        <v>90.3</v>
      </c>
      <c r="D53">
        <v>0</v>
      </c>
      <c r="E53">
        <v>0</v>
      </c>
      <c r="F53">
        <v>0</v>
      </c>
      <c r="G53">
        <v>0</v>
      </c>
    </row>
    <row r="54" spans="1:7" ht="15" x14ac:dyDescent="0.25">
      <c r="A54" s="285" t="s">
        <v>114</v>
      </c>
      <c r="B54">
        <v>7.2</v>
      </c>
      <c r="C54">
        <v>0</v>
      </c>
      <c r="D54">
        <v>0</v>
      </c>
      <c r="E54">
        <v>0</v>
      </c>
      <c r="F54">
        <v>0</v>
      </c>
      <c r="G54">
        <v>0</v>
      </c>
    </row>
    <row r="55" spans="1:7" ht="15" x14ac:dyDescent="0.25">
      <c r="A55" s="285" t="s">
        <v>115</v>
      </c>
      <c r="B55">
        <v>2.5</v>
      </c>
      <c r="C55">
        <v>0</v>
      </c>
      <c r="D55">
        <v>0</v>
      </c>
      <c r="E55">
        <v>0</v>
      </c>
      <c r="F55">
        <v>0</v>
      </c>
      <c r="G55">
        <v>0</v>
      </c>
    </row>
    <row r="56" spans="1:7" ht="15" x14ac:dyDescent="0.25">
      <c r="A56" s="285" t="s">
        <v>116</v>
      </c>
      <c r="B56">
        <v>5.7</v>
      </c>
      <c r="C56">
        <v>4.3</v>
      </c>
      <c r="D56">
        <v>0</v>
      </c>
      <c r="E56">
        <v>0</v>
      </c>
      <c r="F56">
        <v>0</v>
      </c>
      <c r="G56">
        <v>0</v>
      </c>
    </row>
    <row r="57" spans="1:7" ht="15" x14ac:dyDescent="0.25">
      <c r="A57" s="285" t="s">
        <v>117</v>
      </c>
      <c r="B57">
        <v>1617.6</v>
      </c>
      <c r="C57">
        <v>1846.8</v>
      </c>
      <c r="D57">
        <v>11</v>
      </c>
      <c r="E57">
        <v>48.8</v>
      </c>
      <c r="F57">
        <v>0</v>
      </c>
      <c r="G57">
        <v>0</v>
      </c>
    </row>
    <row r="58" spans="1:7" ht="15" x14ac:dyDescent="0.25">
      <c r="A58" s="285" t="s">
        <v>331</v>
      </c>
      <c r="B58">
        <v>0.5</v>
      </c>
      <c r="C58">
        <v>1.3</v>
      </c>
      <c r="D58">
        <v>0</v>
      </c>
      <c r="E58">
        <v>0</v>
      </c>
      <c r="F58">
        <v>0</v>
      </c>
      <c r="G58">
        <v>0</v>
      </c>
    </row>
    <row r="59" spans="1:7" ht="15" x14ac:dyDescent="0.25">
      <c r="A59" s="285" t="s">
        <v>118</v>
      </c>
      <c r="B59">
        <v>9.5</v>
      </c>
      <c r="C59">
        <v>18.600000000000001</v>
      </c>
      <c r="D59">
        <v>0</v>
      </c>
      <c r="E59">
        <v>6.6</v>
      </c>
      <c r="F59">
        <v>0</v>
      </c>
      <c r="G59">
        <v>0</v>
      </c>
    </row>
    <row r="60" spans="1:7" ht="15" x14ac:dyDescent="0.25">
      <c r="A60" s="285" t="s">
        <v>119</v>
      </c>
      <c r="B60">
        <v>33</v>
      </c>
      <c r="C60">
        <v>0</v>
      </c>
      <c r="D60">
        <v>0</v>
      </c>
      <c r="E60">
        <v>0</v>
      </c>
      <c r="F60">
        <v>0</v>
      </c>
      <c r="G60">
        <v>0</v>
      </c>
    </row>
    <row r="61" spans="1:7" ht="15" x14ac:dyDescent="0.25">
      <c r="A61" s="285" t="s">
        <v>121</v>
      </c>
      <c r="B61">
        <v>5</v>
      </c>
      <c r="C61">
        <v>0</v>
      </c>
      <c r="D61">
        <v>0</v>
      </c>
      <c r="E61">
        <v>0</v>
      </c>
      <c r="F61">
        <v>0</v>
      </c>
      <c r="G61">
        <v>0</v>
      </c>
    </row>
    <row r="62" spans="1:7" ht="15" x14ac:dyDescent="0.25">
      <c r="A62" s="285" t="s">
        <v>62</v>
      </c>
      <c r="B62" t="s">
        <v>63</v>
      </c>
      <c r="C62" t="s">
        <v>133</v>
      </c>
      <c r="D62" t="s">
        <v>131</v>
      </c>
      <c r="E62" t="s">
        <v>63</v>
      </c>
      <c r="F62" t="s">
        <v>63</v>
      </c>
      <c r="G62" t="s">
        <v>65</v>
      </c>
    </row>
    <row r="63" spans="1:7" ht="15" x14ac:dyDescent="0.25">
      <c r="A63" s="285" t="s">
        <v>122</v>
      </c>
      <c r="B63">
        <v>20570.7</v>
      </c>
      <c r="C63">
        <v>5387</v>
      </c>
      <c r="D63">
        <v>526.20000000000005</v>
      </c>
      <c r="E63">
        <v>419.6</v>
      </c>
      <c r="F63">
        <v>0</v>
      </c>
      <c r="G63">
        <v>0</v>
      </c>
    </row>
    <row r="64" spans="1:7" ht="15" x14ac:dyDescent="0.25">
      <c r="A64" s="285" t="s">
        <v>123</v>
      </c>
      <c r="B64">
        <v>8789.1</v>
      </c>
      <c r="C64">
        <v>3646.2</v>
      </c>
      <c r="D64">
        <v>0</v>
      </c>
      <c r="E64">
        <v>0</v>
      </c>
      <c r="F64">
        <v>60</v>
      </c>
      <c r="G64">
        <v>0</v>
      </c>
    </row>
    <row r="65" spans="1:7" ht="15" x14ac:dyDescent="0.25">
      <c r="A65" s="285" t="s">
        <v>62</v>
      </c>
      <c r="B65" t="s">
        <v>63</v>
      </c>
      <c r="C65" t="s">
        <v>133</v>
      </c>
      <c r="D65" t="s">
        <v>131</v>
      </c>
      <c r="E65" t="s">
        <v>63</v>
      </c>
      <c r="F65" t="s">
        <v>63</v>
      </c>
      <c r="G65" t="s">
        <v>65</v>
      </c>
    </row>
    <row r="66" spans="1:7" ht="15" x14ac:dyDescent="0.25">
      <c r="A66" s="285" t="s">
        <v>124</v>
      </c>
      <c r="B66">
        <v>29359.8</v>
      </c>
      <c r="C66">
        <v>9033.2000000000007</v>
      </c>
      <c r="D66">
        <v>526.20000000000005</v>
      </c>
      <c r="E66">
        <v>419.6</v>
      </c>
      <c r="F66">
        <v>60</v>
      </c>
      <c r="G66">
        <v>0</v>
      </c>
    </row>
    <row r="67" spans="1:7" ht="15" x14ac:dyDescent="0.25">
      <c r="A67" s="285" t="s">
        <v>125</v>
      </c>
      <c r="B67" t="s">
        <v>42</v>
      </c>
      <c r="C67" t="s">
        <v>42</v>
      </c>
      <c r="D67">
        <v>7.3</v>
      </c>
      <c r="E67">
        <v>2.1</v>
      </c>
      <c r="F67" t="s">
        <v>42</v>
      </c>
      <c r="G67" t="s">
        <v>42</v>
      </c>
    </row>
    <row r="68" spans="1:7" ht="15" x14ac:dyDescent="0.25">
      <c r="A68" s="285" t="s">
        <v>126</v>
      </c>
      <c r="B68">
        <v>0</v>
      </c>
      <c r="C68">
        <v>0</v>
      </c>
      <c r="D68" t="s">
        <v>42</v>
      </c>
      <c r="E68" t="s">
        <v>42</v>
      </c>
      <c r="F68">
        <v>0</v>
      </c>
      <c r="G68">
        <v>0</v>
      </c>
    </row>
    <row r="69" spans="1:7" ht="15" x14ac:dyDescent="0.25">
      <c r="A69" s="285" t="s">
        <v>62</v>
      </c>
      <c r="B69" t="s">
        <v>63</v>
      </c>
      <c r="C69" t="s">
        <v>133</v>
      </c>
      <c r="D69" t="s">
        <v>131</v>
      </c>
      <c r="E69" t="s">
        <v>63</v>
      </c>
      <c r="F69" t="s">
        <v>63</v>
      </c>
      <c r="G69" t="s">
        <v>65</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BD90-A52A-40C4-94F3-7ACC454690AD}">
  <dimension ref="A1:G92"/>
  <sheetViews>
    <sheetView topLeftCell="A79" workbookViewId="0">
      <selection activeCell="B79" sqref="B79"/>
    </sheetView>
  </sheetViews>
  <sheetFormatPr defaultRowHeight="13.2" x14ac:dyDescent="0.25"/>
  <cols>
    <col min="1" max="1" width="22.33203125" customWidth="1"/>
    <col min="3" max="3" width="14.109375" customWidth="1"/>
    <col min="5" max="5" width="14" customWidth="1"/>
  </cols>
  <sheetData>
    <row r="1" spans="1:7" ht="15" x14ac:dyDescent="0.25">
      <c r="A1" s="285" t="s">
        <v>47</v>
      </c>
    </row>
    <row r="2" spans="1:7" ht="15" x14ac:dyDescent="0.25">
      <c r="A2" s="285" t="s">
        <v>48</v>
      </c>
    </row>
    <row r="3" spans="1:7" ht="15" x14ac:dyDescent="0.25">
      <c r="A3" s="285" t="s">
        <v>494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40</v>
      </c>
      <c r="D12">
        <v>5320.1</v>
      </c>
      <c r="E12">
        <v>7847</v>
      </c>
      <c r="F12">
        <v>345.5</v>
      </c>
      <c r="G12">
        <v>0</v>
      </c>
    </row>
    <row r="13" spans="1:7" ht="15" x14ac:dyDescent="0.25">
      <c r="A13" s="285" t="s">
        <v>253</v>
      </c>
      <c r="B13">
        <v>0</v>
      </c>
      <c r="C13">
        <v>0</v>
      </c>
      <c r="D13">
        <v>0</v>
      </c>
      <c r="E13">
        <v>298.89999999999998</v>
      </c>
      <c r="F13">
        <v>0</v>
      </c>
      <c r="G13">
        <v>0</v>
      </c>
    </row>
    <row r="14" spans="1:7" ht="15" x14ac:dyDescent="0.25">
      <c r="A14" s="285" t="s">
        <v>254</v>
      </c>
      <c r="B14">
        <v>0</v>
      </c>
      <c r="C14">
        <v>0</v>
      </c>
      <c r="D14">
        <v>98.2</v>
      </c>
      <c r="E14">
        <v>229</v>
      </c>
      <c r="F14">
        <v>0</v>
      </c>
      <c r="G14">
        <v>0</v>
      </c>
    </row>
    <row r="15" spans="1:7" ht="15" x14ac:dyDescent="0.25">
      <c r="A15" s="285" t="s">
        <v>68</v>
      </c>
      <c r="B15">
        <v>0</v>
      </c>
      <c r="C15">
        <v>0</v>
      </c>
      <c r="D15">
        <v>1244.0999999999999</v>
      </c>
      <c r="E15">
        <v>1568.5</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8</v>
      </c>
      <c r="G17">
        <v>0</v>
      </c>
    </row>
    <row r="18" spans="1:7" ht="15" x14ac:dyDescent="0.25">
      <c r="A18" s="285" t="s">
        <v>70</v>
      </c>
      <c r="B18">
        <v>0</v>
      </c>
      <c r="C18">
        <v>0</v>
      </c>
      <c r="D18">
        <v>313.3</v>
      </c>
      <c r="E18">
        <v>757.7</v>
      </c>
      <c r="F18">
        <v>0</v>
      </c>
      <c r="G18">
        <v>0</v>
      </c>
    </row>
    <row r="19" spans="1:7" ht="15" x14ac:dyDescent="0.25">
      <c r="A19" s="285" t="s">
        <v>71</v>
      </c>
      <c r="B19">
        <v>0</v>
      </c>
      <c r="C19">
        <v>0</v>
      </c>
      <c r="D19">
        <v>1654.8</v>
      </c>
      <c r="E19">
        <v>2110.9</v>
      </c>
      <c r="F19">
        <v>81</v>
      </c>
      <c r="G19">
        <v>0</v>
      </c>
    </row>
    <row r="20" spans="1:7" ht="15" x14ac:dyDescent="0.25">
      <c r="A20" s="285" t="s">
        <v>72</v>
      </c>
      <c r="B20">
        <v>0</v>
      </c>
      <c r="C20">
        <v>40</v>
      </c>
      <c r="D20">
        <v>355.1</v>
      </c>
      <c r="E20">
        <v>549.79999999999995</v>
      </c>
      <c r="F20">
        <v>49</v>
      </c>
      <c r="G20">
        <v>0</v>
      </c>
    </row>
    <row r="21" spans="1:7" ht="15" x14ac:dyDescent="0.25">
      <c r="A21" s="285" t="s">
        <v>256</v>
      </c>
      <c r="B21">
        <v>0</v>
      </c>
      <c r="C21">
        <v>0</v>
      </c>
      <c r="D21">
        <v>0</v>
      </c>
      <c r="E21">
        <v>113.5</v>
      </c>
      <c r="F21">
        <v>0</v>
      </c>
      <c r="G21">
        <v>0</v>
      </c>
    </row>
    <row r="22" spans="1:7" ht="15" x14ac:dyDescent="0.25">
      <c r="A22" s="285" t="s">
        <v>73</v>
      </c>
      <c r="B22">
        <v>0</v>
      </c>
      <c r="C22">
        <v>0</v>
      </c>
      <c r="D22">
        <v>1447.4</v>
      </c>
      <c r="E22">
        <v>1877.6</v>
      </c>
      <c r="F22">
        <v>190</v>
      </c>
      <c r="G22">
        <v>0</v>
      </c>
    </row>
    <row r="23" spans="1:7" ht="15" x14ac:dyDescent="0.25">
      <c r="A23" s="285" t="s">
        <v>74</v>
      </c>
      <c r="B23">
        <v>0</v>
      </c>
      <c r="C23">
        <v>0</v>
      </c>
      <c r="D23">
        <v>192.7</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275.8</v>
      </c>
      <c r="C31">
        <v>256.10000000000002</v>
      </c>
      <c r="D31">
        <v>2253.6999999999998</v>
      </c>
      <c r="E31">
        <v>2409.6</v>
      </c>
      <c r="F31">
        <v>178.4</v>
      </c>
      <c r="G31">
        <v>0</v>
      </c>
    </row>
    <row r="32" spans="1:7" ht="15" x14ac:dyDescent="0.25">
      <c r="A32" s="285" t="s">
        <v>66</v>
      </c>
    </row>
    <row r="33" spans="1:7" ht="15" x14ac:dyDescent="0.25">
      <c r="A33" s="285" t="s">
        <v>79</v>
      </c>
      <c r="B33">
        <v>232.8</v>
      </c>
      <c r="C33">
        <v>138.1</v>
      </c>
      <c r="D33">
        <v>1744.9</v>
      </c>
      <c r="E33">
        <v>1570.5</v>
      </c>
      <c r="F33">
        <v>382</v>
      </c>
      <c r="G33">
        <v>0</v>
      </c>
    </row>
    <row r="34" spans="1:7" ht="15" x14ac:dyDescent="0.25">
      <c r="A34" s="285" t="s">
        <v>66</v>
      </c>
    </row>
    <row r="35" spans="1:7" ht="15" x14ac:dyDescent="0.25">
      <c r="A35" s="285" t="s">
        <v>80</v>
      </c>
      <c r="B35">
        <v>1282.9000000000001</v>
      </c>
      <c r="C35">
        <v>1149.7</v>
      </c>
      <c r="D35">
        <v>15724.1</v>
      </c>
      <c r="E35">
        <v>13028.8</v>
      </c>
      <c r="F35">
        <v>13526</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516.5</v>
      </c>
      <c r="C39">
        <v>302.5</v>
      </c>
      <c r="D39">
        <v>8778.4</v>
      </c>
      <c r="E39">
        <v>9300.1</v>
      </c>
      <c r="F39">
        <v>846.2</v>
      </c>
      <c r="G39">
        <v>0</v>
      </c>
    </row>
    <row r="40" spans="1:7" ht="15" x14ac:dyDescent="0.25">
      <c r="A40" s="285" t="s">
        <v>83</v>
      </c>
      <c r="B40">
        <v>55.5</v>
      </c>
      <c r="C40">
        <v>3.1</v>
      </c>
      <c r="D40">
        <v>1566.2</v>
      </c>
      <c r="E40">
        <v>816.7</v>
      </c>
      <c r="F40">
        <v>55</v>
      </c>
      <c r="G40">
        <v>0</v>
      </c>
    </row>
    <row r="41" spans="1:7" ht="15" x14ac:dyDescent="0.25">
      <c r="A41" s="285" t="s">
        <v>85</v>
      </c>
      <c r="B41">
        <v>0.5</v>
      </c>
      <c r="C41">
        <v>0.8</v>
      </c>
      <c r="D41">
        <v>10.7</v>
      </c>
      <c r="E41">
        <v>15.4</v>
      </c>
      <c r="F41">
        <v>0</v>
      </c>
      <c r="G41">
        <v>0</v>
      </c>
    </row>
    <row r="42" spans="1:7" ht="15" x14ac:dyDescent="0.25">
      <c r="A42" s="285" t="s">
        <v>86</v>
      </c>
      <c r="B42">
        <v>0</v>
      </c>
      <c r="C42">
        <v>0</v>
      </c>
      <c r="D42">
        <v>2.2000000000000002</v>
      </c>
      <c r="E42">
        <v>0.4</v>
      </c>
      <c r="F42">
        <v>0</v>
      </c>
      <c r="G42">
        <v>0</v>
      </c>
    </row>
    <row r="43" spans="1:7" ht="15" x14ac:dyDescent="0.25">
      <c r="A43" s="285" t="s">
        <v>87</v>
      </c>
      <c r="B43">
        <v>1.1000000000000001</v>
      </c>
      <c r="C43">
        <v>0.5</v>
      </c>
      <c r="D43">
        <v>1.2</v>
      </c>
      <c r="E43">
        <v>0.4</v>
      </c>
      <c r="F43">
        <v>0.2</v>
      </c>
      <c r="G43">
        <v>0</v>
      </c>
    </row>
    <row r="44" spans="1:7" ht="15" x14ac:dyDescent="0.25">
      <c r="A44" s="285" t="s">
        <v>88</v>
      </c>
      <c r="B44">
        <v>193.8</v>
      </c>
      <c r="C44">
        <v>126.2</v>
      </c>
      <c r="D44">
        <v>2214.3000000000002</v>
      </c>
      <c r="E44">
        <v>2427.8000000000002</v>
      </c>
      <c r="F44">
        <v>156.5</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1</v>
      </c>
      <c r="D47">
        <v>1</v>
      </c>
      <c r="E47">
        <v>0</v>
      </c>
      <c r="F47">
        <v>0</v>
      </c>
      <c r="G47">
        <v>0</v>
      </c>
    </row>
    <row r="48" spans="1:7" ht="15" x14ac:dyDescent="0.25">
      <c r="A48" s="285" t="s">
        <v>91</v>
      </c>
      <c r="B48">
        <v>39</v>
      </c>
      <c r="C48">
        <v>18.399999999999999</v>
      </c>
      <c r="D48">
        <v>646.79999999999995</v>
      </c>
      <c r="E48">
        <v>1061.4000000000001</v>
      </c>
      <c r="F48">
        <v>2.2999999999999998</v>
      </c>
      <c r="G48">
        <v>0</v>
      </c>
    </row>
    <row r="49" spans="1:7" ht="15" x14ac:dyDescent="0.25">
      <c r="A49" s="285" t="s">
        <v>92</v>
      </c>
      <c r="B49">
        <v>0</v>
      </c>
      <c r="C49">
        <v>0</v>
      </c>
      <c r="D49">
        <v>91.4</v>
      </c>
      <c r="E49">
        <v>101.4</v>
      </c>
      <c r="F49">
        <v>0</v>
      </c>
      <c r="G49">
        <v>0</v>
      </c>
    </row>
    <row r="50" spans="1:7" ht="15" x14ac:dyDescent="0.25">
      <c r="A50" s="285" t="s">
        <v>93</v>
      </c>
      <c r="B50">
        <v>44.3</v>
      </c>
      <c r="C50">
        <v>16.100000000000001</v>
      </c>
      <c r="D50">
        <v>584.6</v>
      </c>
      <c r="E50">
        <v>533.6</v>
      </c>
      <c r="F50">
        <v>72.5</v>
      </c>
      <c r="G50">
        <v>0</v>
      </c>
    </row>
    <row r="51" spans="1:7" ht="15" x14ac:dyDescent="0.25">
      <c r="A51" s="285" t="s">
        <v>94</v>
      </c>
      <c r="B51">
        <v>5</v>
      </c>
      <c r="C51">
        <v>15.3</v>
      </c>
      <c r="D51">
        <v>100.5</v>
      </c>
      <c r="E51">
        <v>32.4</v>
      </c>
      <c r="F51">
        <v>3</v>
      </c>
      <c r="G51">
        <v>0</v>
      </c>
    </row>
    <row r="52" spans="1:7" ht="15" x14ac:dyDescent="0.25">
      <c r="A52" s="285" t="s">
        <v>496</v>
      </c>
      <c r="B52">
        <v>0</v>
      </c>
      <c r="C52">
        <v>0</v>
      </c>
      <c r="D52">
        <v>0</v>
      </c>
      <c r="E52">
        <v>0.9</v>
      </c>
      <c r="F52">
        <v>0</v>
      </c>
      <c r="G52">
        <v>0</v>
      </c>
    </row>
    <row r="53" spans="1:7" ht="15" x14ac:dyDescent="0.25">
      <c r="A53" s="285" t="s">
        <v>95</v>
      </c>
      <c r="B53">
        <v>70</v>
      </c>
      <c r="C53">
        <v>0</v>
      </c>
      <c r="D53">
        <v>993.6</v>
      </c>
      <c r="E53">
        <v>1081.7</v>
      </c>
      <c r="F53">
        <v>272</v>
      </c>
      <c r="G53">
        <v>0</v>
      </c>
    </row>
    <row r="54" spans="1:7" ht="15" x14ac:dyDescent="0.25">
      <c r="A54" s="285" t="s">
        <v>96</v>
      </c>
      <c r="B54">
        <v>13.7</v>
      </c>
      <c r="C54">
        <v>3.8</v>
      </c>
      <c r="D54">
        <v>141.1</v>
      </c>
      <c r="E54">
        <v>122.3</v>
      </c>
      <c r="F54">
        <v>1.1000000000000001</v>
      </c>
      <c r="G54">
        <v>0</v>
      </c>
    </row>
    <row r="55" spans="1:7" ht="15" x14ac:dyDescent="0.25">
      <c r="A55" s="285" t="s">
        <v>98</v>
      </c>
      <c r="B55">
        <v>0</v>
      </c>
      <c r="C55">
        <v>55</v>
      </c>
      <c r="D55">
        <v>286.3</v>
      </c>
      <c r="E55">
        <v>271.60000000000002</v>
      </c>
      <c r="F55">
        <v>55</v>
      </c>
      <c r="G55">
        <v>0</v>
      </c>
    </row>
    <row r="56" spans="1:7" ht="15" x14ac:dyDescent="0.25">
      <c r="A56" s="285" t="s">
        <v>99</v>
      </c>
      <c r="B56" t="s">
        <v>84</v>
      </c>
      <c r="C56">
        <v>0.9</v>
      </c>
      <c r="D56">
        <v>3.5</v>
      </c>
      <c r="E56">
        <v>17.7</v>
      </c>
      <c r="F56">
        <v>0</v>
      </c>
      <c r="G56">
        <v>0</v>
      </c>
    </row>
    <row r="57" spans="1:7" ht="15" x14ac:dyDescent="0.25">
      <c r="A57" s="285" t="s">
        <v>100</v>
      </c>
      <c r="B57">
        <v>42</v>
      </c>
      <c r="C57">
        <v>41</v>
      </c>
      <c r="D57">
        <v>1174.9000000000001</v>
      </c>
      <c r="E57">
        <v>1461.9</v>
      </c>
      <c r="F57">
        <v>124.3</v>
      </c>
      <c r="G57">
        <v>0</v>
      </c>
    </row>
    <row r="58" spans="1:7" ht="15" x14ac:dyDescent="0.25">
      <c r="A58" s="285" t="s">
        <v>101</v>
      </c>
      <c r="B58">
        <v>51.6</v>
      </c>
      <c r="C58">
        <v>20.3</v>
      </c>
      <c r="D58">
        <v>829.2</v>
      </c>
      <c r="E58">
        <v>622.5</v>
      </c>
      <c r="F58">
        <v>86.8</v>
      </c>
      <c r="G58">
        <v>0</v>
      </c>
    </row>
    <row r="59" spans="1:7" ht="15" x14ac:dyDescent="0.25">
      <c r="A59" s="285" t="s">
        <v>66</v>
      </c>
    </row>
    <row r="60" spans="1:7" ht="15" x14ac:dyDescent="0.25">
      <c r="A60" s="285" t="s">
        <v>102</v>
      </c>
      <c r="B60">
        <v>137.5</v>
      </c>
      <c r="C60">
        <v>60</v>
      </c>
      <c r="D60">
        <v>4286.5</v>
      </c>
      <c r="E60">
        <v>3019.4</v>
      </c>
      <c r="F60">
        <v>245</v>
      </c>
      <c r="G60">
        <v>0</v>
      </c>
    </row>
    <row r="61" spans="1:7" ht="15" x14ac:dyDescent="0.25">
      <c r="A61" s="285" t="s">
        <v>103</v>
      </c>
      <c r="B61">
        <v>35</v>
      </c>
      <c r="C61">
        <v>0</v>
      </c>
      <c r="D61">
        <v>104.8</v>
      </c>
      <c r="E61">
        <v>31.2</v>
      </c>
      <c r="F61">
        <v>35</v>
      </c>
      <c r="G61">
        <v>0</v>
      </c>
    </row>
    <row r="62" spans="1:7" ht="15" x14ac:dyDescent="0.25">
      <c r="A62" s="285" t="s">
        <v>104</v>
      </c>
      <c r="B62">
        <v>72.099999999999994</v>
      </c>
      <c r="C62">
        <v>60</v>
      </c>
      <c r="D62">
        <v>3761.8</v>
      </c>
      <c r="E62">
        <v>2640.4</v>
      </c>
      <c r="F62">
        <v>210</v>
      </c>
      <c r="G62">
        <v>0</v>
      </c>
    </row>
    <row r="63" spans="1:7" ht="15" x14ac:dyDescent="0.25">
      <c r="A63" s="285" t="s">
        <v>105</v>
      </c>
      <c r="B63">
        <v>0</v>
      </c>
      <c r="C63">
        <v>0</v>
      </c>
      <c r="D63">
        <v>68.7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30</v>
      </c>
      <c r="C66">
        <v>0</v>
      </c>
      <c r="D66">
        <v>351.1</v>
      </c>
      <c r="E66">
        <v>301.10000000000002</v>
      </c>
      <c r="F66">
        <v>0</v>
      </c>
      <c r="G66">
        <v>0</v>
      </c>
    </row>
    <row r="67" spans="1:7" ht="15" x14ac:dyDescent="0.25">
      <c r="A67" s="285" t="s">
        <v>66</v>
      </c>
    </row>
    <row r="68" spans="1:7" ht="15" x14ac:dyDescent="0.25">
      <c r="A68" s="285" t="s">
        <v>108</v>
      </c>
      <c r="B68">
        <v>254.6</v>
      </c>
      <c r="C68">
        <v>172.8</v>
      </c>
      <c r="D68">
        <v>5886.8</v>
      </c>
      <c r="E68">
        <v>8967.5</v>
      </c>
      <c r="F68">
        <v>1386.9</v>
      </c>
      <c r="G68">
        <v>0</v>
      </c>
    </row>
    <row r="69" spans="1:7" ht="15" x14ac:dyDescent="0.25">
      <c r="A69" s="285" t="s">
        <v>497</v>
      </c>
      <c r="B69">
        <v>0</v>
      </c>
      <c r="C69">
        <v>0</v>
      </c>
      <c r="D69">
        <v>0</v>
      </c>
      <c r="E69">
        <v>1874.4</v>
      </c>
      <c r="F69">
        <v>0</v>
      </c>
      <c r="G69">
        <v>0</v>
      </c>
    </row>
    <row r="70" spans="1:7" ht="15" x14ac:dyDescent="0.25">
      <c r="A70" s="285" t="s">
        <v>109</v>
      </c>
      <c r="B70">
        <v>0</v>
      </c>
      <c r="C70">
        <v>0</v>
      </c>
      <c r="D70">
        <v>23.9</v>
      </c>
      <c r="E70">
        <v>32.700000000000003</v>
      </c>
      <c r="F70">
        <v>0</v>
      </c>
      <c r="G70">
        <v>0</v>
      </c>
    </row>
    <row r="71" spans="1:7" ht="15" x14ac:dyDescent="0.25">
      <c r="A71" s="285" t="s">
        <v>111</v>
      </c>
      <c r="B71">
        <v>25.5</v>
      </c>
      <c r="C71">
        <v>0</v>
      </c>
      <c r="D71">
        <v>280.2</v>
      </c>
      <c r="E71">
        <v>284.10000000000002</v>
      </c>
      <c r="F71">
        <v>38.9</v>
      </c>
      <c r="G71">
        <v>0</v>
      </c>
    </row>
    <row r="72" spans="1:7" ht="15" x14ac:dyDescent="0.25">
      <c r="A72" s="285" t="s">
        <v>112</v>
      </c>
      <c r="B72">
        <v>16.2</v>
      </c>
      <c r="C72">
        <v>35.700000000000003</v>
      </c>
      <c r="D72">
        <v>98.9</v>
      </c>
      <c r="E72">
        <v>782.6</v>
      </c>
      <c r="F72">
        <v>33.799999999999997</v>
      </c>
      <c r="G72">
        <v>0</v>
      </c>
    </row>
    <row r="73" spans="1:7" ht="15" x14ac:dyDescent="0.25">
      <c r="A73" s="285" t="s">
        <v>259</v>
      </c>
      <c r="B73">
        <v>0</v>
      </c>
      <c r="C73">
        <v>0</v>
      </c>
      <c r="D73">
        <v>7.6</v>
      </c>
      <c r="E73">
        <v>45.8</v>
      </c>
      <c r="F73">
        <v>0</v>
      </c>
      <c r="G73">
        <v>0</v>
      </c>
    </row>
    <row r="74" spans="1:7" ht="15" x14ac:dyDescent="0.25">
      <c r="A74" s="285" t="s">
        <v>113</v>
      </c>
      <c r="B74">
        <v>7.5</v>
      </c>
      <c r="C74">
        <v>7.8</v>
      </c>
      <c r="D74">
        <v>550.20000000000005</v>
      </c>
      <c r="E74">
        <v>638.9</v>
      </c>
      <c r="F74">
        <v>22.8</v>
      </c>
      <c r="G74">
        <v>0</v>
      </c>
    </row>
    <row r="75" spans="1:7" ht="15" x14ac:dyDescent="0.25">
      <c r="A75" s="285" t="s">
        <v>114</v>
      </c>
      <c r="B75">
        <v>7.2</v>
      </c>
      <c r="C75">
        <v>0</v>
      </c>
      <c r="D75">
        <v>11.3</v>
      </c>
      <c r="E75">
        <v>48.5</v>
      </c>
      <c r="F75">
        <v>0</v>
      </c>
      <c r="G75">
        <v>0</v>
      </c>
    </row>
    <row r="76" spans="1:7" ht="15" x14ac:dyDescent="0.25">
      <c r="A76" s="285" t="s">
        <v>115</v>
      </c>
      <c r="B76">
        <v>0</v>
      </c>
      <c r="C76">
        <v>0</v>
      </c>
      <c r="D76">
        <v>28.1</v>
      </c>
      <c r="E76">
        <v>27.3</v>
      </c>
      <c r="F76">
        <v>2.5</v>
      </c>
      <c r="G76">
        <v>0</v>
      </c>
    </row>
    <row r="77" spans="1:7" ht="15" x14ac:dyDescent="0.25">
      <c r="A77" s="285" t="s">
        <v>382</v>
      </c>
      <c r="B77">
        <v>0</v>
      </c>
      <c r="C77">
        <v>0</v>
      </c>
      <c r="D77">
        <v>3</v>
      </c>
      <c r="E77">
        <v>0</v>
      </c>
      <c r="F77">
        <v>0</v>
      </c>
      <c r="G77">
        <v>0</v>
      </c>
    </row>
    <row r="78" spans="1:7" ht="15" x14ac:dyDescent="0.25">
      <c r="A78" s="285" t="s">
        <v>116</v>
      </c>
      <c r="B78">
        <v>5.7</v>
      </c>
      <c r="C78">
        <v>4.3</v>
      </c>
      <c r="D78">
        <v>7.9</v>
      </c>
      <c r="E78">
        <v>2.9</v>
      </c>
      <c r="F78">
        <v>0</v>
      </c>
      <c r="G78">
        <v>0</v>
      </c>
    </row>
    <row r="79" spans="1:7" ht="15" x14ac:dyDescent="0.25">
      <c r="A79" s="285" t="s">
        <v>117</v>
      </c>
      <c r="B79">
        <v>181.2</v>
      </c>
      <c r="C79">
        <v>118.6</v>
      </c>
      <c r="D79">
        <v>4550.8999999999996</v>
      </c>
      <c r="E79">
        <v>4895.5</v>
      </c>
      <c r="F79">
        <v>1246.5</v>
      </c>
      <c r="G79">
        <v>0</v>
      </c>
    </row>
    <row r="80" spans="1:7" ht="15" x14ac:dyDescent="0.25">
      <c r="A80" s="285" t="s">
        <v>331</v>
      </c>
      <c r="B80">
        <v>0.5</v>
      </c>
      <c r="C80">
        <v>0</v>
      </c>
      <c r="D80">
        <v>6.2</v>
      </c>
      <c r="E80">
        <v>19.3</v>
      </c>
      <c r="F80">
        <v>0</v>
      </c>
      <c r="G80">
        <v>0</v>
      </c>
    </row>
    <row r="81" spans="1:7" ht="15" x14ac:dyDescent="0.25">
      <c r="A81" s="285" t="s">
        <v>118</v>
      </c>
      <c r="B81">
        <v>5.8</v>
      </c>
      <c r="C81">
        <v>6.3</v>
      </c>
      <c r="D81">
        <v>35</v>
      </c>
      <c r="E81">
        <v>41.1</v>
      </c>
      <c r="F81">
        <v>9.5</v>
      </c>
      <c r="G81">
        <v>0</v>
      </c>
    </row>
    <row r="82" spans="1:7" ht="15" x14ac:dyDescent="0.25">
      <c r="A82" s="285" t="s">
        <v>119</v>
      </c>
      <c r="B82">
        <v>0</v>
      </c>
      <c r="C82">
        <v>0</v>
      </c>
      <c r="D82">
        <v>263.60000000000002</v>
      </c>
      <c r="E82">
        <v>274.60000000000002</v>
      </c>
      <c r="F82">
        <v>33</v>
      </c>
      <c r="G82">
        <v>0</v>
      </c>
    </row>
    <row r="83" spans="1:7" ht="15" x14ac:dyDescent="0.25">
      <c r="A83" s="285" t="s">
        <v>120</v>
      </c>
      <c r="B83">
        <v>0</v>
      </c>
      <c r="C83">
        <v>0</v>
      </c>
      <c r="D83" t="s">
        <v>84</v>
      </c>
      <c r="E83">
        <v>0</v>
      </c>
      <c r="F83">
        <v>0</v>
      </c>
      <c r="G83">
        <v>0</v>
      </c>
    </row>
    <row r="84" spans="1:7" ht="15" x14ac:dyDescent="0.25">
      <c r="A84" s="285" t="s">
        <v>121</v>
      </c>
      <c r="B84">
        <v>5</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2704.5</v>
      </c>
      <c r="C86">
        <v>2119.1</v>
      </c>
      <c r="D86">
        <v>43994.400000000001</v>
      </c>
      <c r="E86">
        <v>46188.6</v>
      </c>
      <c r="F86">
        <v>16910</v>
      </c>
      <c r="G86">
        <v>0</v>
      </c>
    </row>
    <row r="87" spans="1:7" ht="15" x14ac:dyDescent="0.25">
      <c r="A87" s="285" t="s">
        <v>123</v>
      </c>
      <c r="B87">
        <v>813</v>
      </c>
      <c r="C87">
        <v>475</v>
      </c>
      <c r="D87" t="s">
        <v>84</v>
      </c>
      <c r="E87">
        <v>0</v>
      </c>
      <c r="F87">
        <v>7275.9</v>
      </c>
      <c r="G87">
        <v>60</v>
      </c>
    </row>
    <row r="88" spans="1:7" ht="15" x14ac:dyDescent="0.25">
      <c r="A88" s="285" t="s">
        <v>62</v>
      </c>
      <c r="B88" t="s">
        <v>63</v>
      </c>
      <c r="C88" t="s">
        <v>64</v>
      </c>
      <c r="D88" t="s">
        <v>63</v>
      </c>
      <c r="E88" t="s">
        <v>63</v>
      </c>
      <c r="F88" t="s">
        <v>63</v>
      </c>
      <c r="G88" t="s">
        <v>65</v>
      </c>
    </row>
    <row r="89" spans="1:7" ht="15" x14ac:dyDescent="0.25">
      <c r="A89" s="285" t="s">
        <v>124</v>
      </c>
      <c r="B89">
        <v>3517.5</v>
      </c>
      <c r="C89">
        <v>2594.1</v>
      </c>
      <c r="D89">
        <v>43994.400000000001</v>
      </c>
      <c r="E89">
        <v>46188.6</v>
      </c>
      <c r="F89">
        <v>24185.9</v>
      </c>
      <c r="G89">
        <v>60</v>
      </c>
    </row>
    <row r="90" spans="1:7" ht="15" x14ac:dyDescent="0.25">
      <c r="A90" s="285" t="s">
        <v>125</v>
      </c>
      <c r="B90" t="s">
        <v>42</v>
      </c>
      <c r="C90" t="s">
        <v>42</v>
      </c>
      <c r="D90">
        <v>39.700000000000003</v>
      </c>
      <c r="E90">
        <v>2.4</v>
      </c>
      <c r="F90" t="s">
        <v>42</v>
      </c>
      <c r="G90" t="s">
        <v>42</v>
      </c>
    </row>
    <row r="91" spans="1:7" ht="15" x14ac:dyDescent="0.25">
      <c r="A91" s="285" t="s">
        <v>126</v>
      </c>
      <c r="B91">
        <v>0</v>
      </c>
      <c r="C91">
        <v>0</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640DD-DCD0-4342-B4C4-74976589228A}">
  <dimension ref="A1:G92"/>
  <sheetViews>
    <sheetView topLeftCell="A77" workbookViewId="0">
      <selection activeCell="C77" sqref="C77"/>
    </sheetView>
  </sheetViews>
  <sheetFormatPr defaultRowHeight="13.2" x14ac:dyDescent="0.25"/>
  <cols>
    <col min="1" max="1" width="21" customWidth="1"/>
    <col min="2" max="2" width="15.33203125" customWidth="1"/>
    <col min="3" max="3" width="14.88671875" customWidth="1"/>
    <col min="4" max="4" width="12.44140625" customWidth="1"/>
    <col min="5" max="5" width="11.6640625" customWidth="1"/>
    <col min="6" max="6" width="13.109375" customWidth="1"/>
  </cols>
  <sheetData>
    <row r="1" spans="1:7" ht="15" x14ac:dyDescent="0.25">
      <c r="A1" s="285" t="s">
        <v>47</v>
      </c>
    </row>
    <row r="2" spans="1:7" ht="15" x14ac:dyDescent="0.25">
      <c r="A2" s="285" t="s">
        <v>48</v>
      </c>
    </row>
    <row r="3" spans="1:7" ht="15" x14ac:dyDescent="0.25">
      <c r="A3" s="285" t="s">
        <v>498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59.5</v>
      </c>
      <c r="C12">
        <v>40</v>
      </c>
      <c r="D12">
        <v>5198.3999999999996</v>
      </c>
      <c r="E12">
        <v>7823.9</v>
      </c>
      <c r="F12">
        <v>345.5</v>
      </c>
      <c r="G12">
        <v>0</v>
      </c>
    </row>
    <row r="13" spans="1:7" ht="15" x14ac:dyDescent="0.25">
      <c r="A13" s="285" t="s">
        <v>253</v>
      </c>
      <c r="B13">
        <v>0</v>
      </c>
      <c r="C13">
        <v>0</v>
      </c>
      <c r="D13">
        <v>0</v>
      </c>
      <c r="E13">
        <v>298.89999999999998</v>
      </c>
      <c r="F13">
        <v>0</v>
      </c>
      <c r="G13">
        <v>0</v>
      </c>
    </row>
    <row r="14" spans="1:7" ht="15" x14ac:dyDescent="0.25">
      <c r="A14" s="285" t="s">
        <v>254</v>
      </c>
      <c r="B14">
        <v>0</v>
      </c>
      <c r="C14">
        <v>0</v>
      </c>
      <c r="D14">
        <v>98.2</v>
      </c>
      <c r="E14">
        <v>229</v>
      </c>
      <c r="F14">
        <v>0</v>
      </c>
      <c r="G14">
        <v>0</v>
      </c>
    </row>
    <row r="15" spans="1:7" ht="15" x14ac:dyDescent="0.25">
      <c r="A15" s="285" t="s">
        <v>68</v>
      </c>
      <c r="B15">
        <v>0</v>
      </c>
      <c r="C15">
        <v>0</v>
      </c>
      <c r="D15">
        <v>1187.2</v>
      </c>
      <c r="E15">
        <v>1568.5</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8</v>
      </c>
      <c r="G17">
        <v>0</v>
      </c>
    </row>
    <row r="18" spans="1:7" ht="15" x14ac:dyDescent="0.25">
      <c r="A18" s="285" t="s">
        <v>70</v>
      </c>
      <c r="B18">
        <v>0</v>
      </c>
      <c r="C18">
        <v>0</v>
      </c>
      <c r="D18">
        <v>313.2</v>
      </c>
      <c r="E18">
        <v>757.7</v>
      </c>
      <c r="F18">
        <v>0</v>
      </c>
      <c r="G18">
        <v>0</v>
      </c>
    </row>
    <row r="19" spans="1:7" ht="15" x14ac:dyDescent="0.25">
      <c r="A19" s="285" t="s">
        <v>71</v>
      </c>
      <c r="B19">
        <v>0</v>
      </c>
      <c r="C19">
        <v>0</v>
      </c>
      <c r="D19">
        <v>1642</v>
      </c>
      <c r="E19">
        <v>2110.9</v>
      </c>
      <c r="F19">
        <v>81</v>
      </c>
      <c r="G19">
        <v>0</v>
      </c>
    </row>
    <row r="20" spans="1:7" ht="15" x14ac:dyDescent="0.25">
      <c r="A20" s="285" t="s">
        <v>72</v>
      </c>
      <c r="B20">
        <v>0</v>
      </c>
      <c r="C20">
        <v>40</v>
      </c>
      <c r="D20">
        <v>355.1</v>
      </c>
      <c r="E20">
        <v>549.79999999999995</v>
      </c>
      <c r="F20">
        <v>49</v>
      </c>
      <c r="G20">
        <v>0</v>
      </c>
    </row>
    <row r="21" spans="1:7" ht="15" x14ac:dyDescent="0.25">
      <c r="A21" s="285" t="s">
        <v>256</v>
      </c>
      <c r="B21">
        <v>0</v>
      </c>
      <c r="C21">
        <v>0</v>
      </c>
      <c r="D21">
        <v>0</v>
      </c>
      <c r="E21">
        <v>113.5</v>
      </c>
      <c r="F21">
        <v>0</v>
      </c>
      <c r="G21">
        <v>0</v>
      </c>
    </row>
    <row r="22" spans="1:7" ht="15" x14ac:dyDescent="0.25">
      <c r="A22" s="285" t="s">
        <v>73</v>
      </c>
      <c r="B22">
        <v>55</v>
      </c>
      <c r="C22">
        <v>0</v>
      </c>
      <c r="D22">
        <v>1395.3</v>
      </c>
      <c r="E22">
        <v>1854.5</v>
      </c>
      <c r="F22">
        <v>190</v>
      </c>
      <c r="G22">
        <v>0</v>
      </c>
    </row>
    <row r="23" spans="1:7" ht="15" x14ac:dyDescent="0.25">
      <c r="A23" s="285" t="s">
        <v>74</v>
      </c>
      <c r="B23">
        <v>0</v>
      </c>
      <c r="C23">
        <v>0</v>
      </c>
      <c r="D23">
        <v>192.7</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283.2</v>
      </c>
      <c r="C31">
        <v>257.60000000000002</v>
      </c>
      <c r="D31">
        <v>2223.5</v>
      </c>
      <c r="E31">
        <v>2405.3000000000002</v>
      </c>
      <c r="F31">
        <v>160.30000000000001</v>
      </c>
      <c r="G31">
        <v>0</v>
      </c>
    </row>
    <row r="32" spans="1:7" ht="15" x14ac:dyDescent="0.25">
      <c r="A32" s="285" t="s">
        <v>66</v>
      </c>
    </row>
    <row r="33" spans="1:7" ht="15" x14ac:dyDescent="0.25">
      <c r="A33" s="285" t="s">
        <v>79</v>
      </c>
      <c r="B33">
        <v>244.7</v>
      </c>
      <c r="C33">
        <v>126.2</v>
      </c>
      <c r="D33">
        <v>1733</v>
      </c>
      <c r="E33">
        <v>1546.5</v>
      </c>
      <c r="F33">
        <v>351.1</v>
      </c>
      <c r="G33">
        <v>0</v>
      </c>
    </row>
    <row r="34" spans="1:7" ht="15" x14ac:dyDescent="0.25">
      <c r="A34" s="285" t="s">
        <v>66</v>
      </c>
    </row>
    <row r="35" spans="1:7" ht="15" x14ac:dyDescent="0.25">
      <c r="A35" s="285" t="s">
        <v>80</v>
      </c>
      <c r="B35">
        <v>1664.9</v>
      </c>
      <c r="C35">
        <v>1901.5</v>
      </c>
      <c r="D35">
        <v>15326.6</v>
      </c>
      <c r="E35">
        <v>12248.4</v>
      </c>
      <c r="F35">
        <v>12516</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500.9</v>
      </c>
      <c r="C39">
        <v>336.8</v>
      </c>
      <c r="D39">
        <v>8726.5</v>
      </c>
      <c r="E39">
        <v>9068.2000000000007</v>
      </c>
      <c r="F39">
        <v>691.5</v>
      </c>
      <c r="G39">
        <v>0</v>
      </c>
    </row>
    <row r="40" spans="1:7" ht="15" x14ac:dyDescent="0.25">
      <c r="A40" s="285" t="s">
        <v>83</v>
      </c>
      <c r="B40">
        <v>0.5</v>
      </c>
      <c r="C40">
        <v>3.1</v>
      </c>
      <c r="D40">
        <v>1566.2</v>
      </c>
      <c r="E40">
        <v>816.7</v>
      </c>
      <c r="F40">
        <v>55</v>
      </c>
      <c r="G40">
        <v>0</v>
      </c>
    </row>
    <row r="41" spans="1:7" ht="15" x14ac:dyDescent="0.25">
      <c r="A41" s="285" t="s">
        <v>85</v>
      </c>
      <c r="B41">
        <v>0.5</v>
      </c>
      <c r="C41">
        <v>2.5</v>
      </c>
      <c r="D41">
        <v>10.7</v>
      </c>
      <c r="E41">
        <v>13.8</v>
      </c>
      <c r="F41">
        <v>0</v>
      </c>
      <c r="G41">
        <v>0</v>
      </c>
    </row>
    <row r="42" spans="1:7" ht="15" x14ac:dyDescent="0.25">
      <c r="A42" s="285" t="s">
        <v>86</v>
      </c>
      <c r="B42">
        <v>0</v>
      </c>
      <c r="C42">
        <v>0</v>
      </c>
      <c r="D42">
        <v>2.2000000000000002</v>
      </c>
      <c r="E42">
        <v>0.4</v>
      </c>
      <c r="F42">
        <v>0</v>
      </c>
      <c r="G42">
        <v>0</v>
      </c>
    </row>
    <row r="43" spans="1:7" ht="15" x14ac:dyDescent="0.25">
      <c r="A43" s="285" t="s">
        <v>87</v>
      </c>
      <c r="B43">
        <v>1.1000000000000001</v>
      </c>
      <c r="C43">
        <v>0.5</v>
      </c>
      <c r="D43">
        <v>1.2</v>
      </c>
      <c r="E43">
        <v>0.4</v>
      </c>
      <c r="F43">
        <v>0.2</v>
      </c>
      <c r="G43">
        <v>0</v>
      </c>
    </row>
    <row r="44" spans="1:7" ht="15" x14ac:dyDescent="0.25">
      <c r="A44" s="285" t="s">
        <v>88</v>
      </c>
      <c r="B44">
        <v>215.4</v>
      </c>
      <c r="C44">
        <v>142.9</v>
      </c>
      <c r="D44">
        <v>2188.4</v>
      </c>
      <c r="E44">
        <v>2279.9</v>
      </c>
      <c r="F44">
        <v>133</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1</v>
      </c>
      <c r="D47">
        <v>1</v>
      </c>
      <c r="E47">
        <v>0</v>
      </c>
      <c r="F47">
        <v>0</v>
      </c>
      <c r="G47">
        <v>0</v>
      </c>
    </row>
    <row r="48" spans="1:7" ht="15" x14ac:dyDescent="0.25">
      <c r="A48" s="285" t="s">
        <v>91</v>
      </c>
      <c r="B48">
        <v>39</v>
      </c>
      <c r="C48">
        <v>18.5</v>
      </c>
      <c r="D48">
        <v>646.79999999999995</v>
      </c>
      <c r="E48">
        <v>1061.4000000000001</v>
      </c>
      <c r="F48">
        <v>2.1</v>
      </c>
      <c r="G48">
        <v>0</v>
      </c>
    </row>
    <row r="49" spans="1:7" ht="15" x14ac:dyDescent="0.25">
      <c r="A49" s="285" t="s">
        <v>92</v>
      </c>
      <c r="B49">
        <v>0</v>
      </c>
      <c r="C49">
        <v>0</v>
      </c>
      <c r="D49">
        <v>91.4</v>
      </c>
      <c r="E49">
        <v>101.4</v>
      </c>
      <c r="F49">
        <v>0</v>
      </c>
      <c r="G49">
        <v>0</v>
      </c>
    </row>
    <row r="50" spans="1:7" ht="15" x14ac:dyDescent="0.25">
      <c r="A50" s="285" t="s">
        <v>93</v>
      </c>
      <c r="B50">
        <v>52.6</v>
      </c>
      <c r="C50">
        <v>16.899999999999999</v>
      </c>
      <c r="D50">
        <v>577</v>
      </c>
      <c r="E50">
        <v>531.5</v>
      </c>
      <c r="F50">
        <v>73.3</v>
      </c>
      <c r="G50">
        <v>0</v>
      </c>
    </row>
    <row r="51" spans="1:7" ht="15" x14ac:dyDescent="0.25">
      <c r="A51" s="285" t="s">
        <v>94</v>
      </c>
      <c r="B51">
        <v>5</v>
      </c>
      <c r="C51">
        <v>14.3</v>
      </c>
      <c r="D51">
        <v>100.5</v>
      </c>
      <c r="E51">
        <v>30</v>
      </c>
      <c r="F51">
        <v>0</v>
      </c>
      <c r="G51">
        <v>0</v>
      </c>
    </row>
    <row r="52" spans="1:7" ht="15" x14ac:dyDescent="0.25">
      <c r="A52" s="285" t="s">
        <v>496</v>
      </c>
      <c r="B52">
        <v>0</v>
      </c>
      <c r="C52">
        <v>0</v>
      </c>
      <c r="D52">
        <v>0</v>
      </c>
      <c r="E52">
        <v>0.9</v>
      </c>
      <c r="F52">
        <v>0</v>
      </c>
      <c r="G52">
        <v>0</v>
      </c>
    </row>
    <row r="53" spans="1:7" ht="15" x14ac:dyDescent="0.25">
      <c r="A53" s="285" t="s">
        <v>95</v>
      </c>
      <c r="B53">
        <v>70</v>
      </c>
      <c r="C53">
        <v>0</v>
      </c>
      <c r="D53">
        <v>993.6</v>
      </c>
      <c r="E53">
        <v>1022.2</v>
      </c>
      <c r="F53">
        <v>272</v>
      </c>
      <c r="G53">
        <v>0</v>
      </c>
    </row>
    <row r="54" spans="1:7" ht="15" x14ac:dyDescent="0.25">
      <c r="A54" s="285" t="s">
        <v>96</v>
      </c>
      <c r="B54">
        <v>13.9</v>
      </c>
      <c r="C54">
        <v>14</v>
      </c>
      <c r="D54">
        <v>139.80000000000001</v>
      </c>
      <c r="E54">
        <v>122</v>
      </c>
      <c r="F54">
        <v>2.2000000000000002</v>
      </c>
      <c r="G54">
        <v>0</v>
      </c>
    </row>
    <row r="55" spans="1:7" ht="15" x14ac:dyDescent="0.25">
      <c r="A55" s="285" t="s">
        <v>98</v>
      </c>
      <c r="B55" t="s">
        <v>84</v>
      </c>
      <c r="C55">
        <v>55</v>
      </c>
      <c r="D55">
        <v>286.3</v>
      </c>
      <c r="E55">
        <v>271.60000000000002</v>
      </c>
      <c r="F55">
        <v>0</v>
      </c>
      <c r="G55">
        <v>0</v>
      </c>
    </row>
    <row r="56" spans="1:7" ht="15" x14ac:dyDescent="0.25">
      <c r="A56" s="285" t="s">
        <v>99</v>
      </c>
      <c r="B56" t="s">
        <v>84</v>
      </c>
      <c r="C56">
        <v>1.1000000000000001</v>
      </c>
      <c r="D56">
        <v>3.5</v>
      </c>
      <c r="E56">
        <v>17.5</v>
      </c>
      <c r="F56">
        <v>0</v>
      </c>
      <c r="G56">
        <v>0</v>
      </c>
    </row>
    <row r="57" spans="1:7" ht="15" x14ac:dyDescent="0.25">
      <c r="A57" s="285" t="s">
        <v>100</v>
      </c>
      <c r="B57">
        <v>47.6</v>
      </c>
      <c r="C57">
        <v>39.6</v>
      </c>
      <c r="D57">
        <v>1167.5</v>
      </c>
      <c r="E57">
        <v>1451.9</v>
      </c>
      <c r="F57">
        <v>113.3</v>
      </c>
      <c r="G57">
        <v>0</v>
      </c>
    </row>
    <row r="58" spans="1:7" ht="15" x14ac:dyDescent="0.25">
      <c r="A58" s="285" t="s">
        <v>101</v>
      </c>
      <c r="B58">
        <v>55.3</v>
      </c>
      <c r="C58">
        <v>27.3</v>
      </c>
      <c r="D58">
        <v>819.7</v>
      </c>
      <c r="E58">
        <v>614.4</v>
      </c>
      <c r="F58">
        <v>23</v>
      </c>
      <c r="G58">
        <v>0</v>
      </c>
    </row>
    <row r="59" spans="1:7" ht="15" x14ac:dyDescent="0.25">
      <c r="A59" s="285" t="s">
        <v>66</v>
      </c>
    </row>
    <row r="60" spans="1:7" ht="15" x14ac:dyDescent="0.25">
      <c r="A60" s="285" t="s">
        <v>102</v>
      </c>
      <c r="B60">
        <v>209.5</v>
      </c>
      <c r="C60">
        <v>60</v>
      </c>
      <c r="D60">
        <v>4213.3999999999996</v>
      </c>
      <c r="E60">
        <v>3019.4</v>
      </c>
      <c r="F60">
        <v>245</v>
      </c>
      <c r="G60">
        <v>0</v>
      </c>
    </row>
    <row r="61" spans="1:7" ht="15" x14ac:dyDescent="0.25">
      <c r="A61" s="285" t="s">
        <v>103</v>
      </c>
      <c r="B61">
        <v>35</v>
      </c>
      <c r="C61">
        <v>0</v>
      </c>
      <c r="D61">
        <v>104.8</v>
      </c>
      <c r="E61">
        <v>31.2</v>
      </c>
      <c r="F61">
        <v>35</v>
      </c>
      <c r="G61">
        <v>0</v>
      </c>
    </row>
    <row r="62" spans="1:7" ht="15" x14ac:dyDescent="0.25">
      <c r="A62" s="285" t="s">
        <v>104</v>
      </c>
      <c r="B62">
        <v>144.1</v>
      </c>
      <c r="C62">
        <v>60</v>
      </c>
      <c r="D62">
        <v>3688.8</v>
      </c>
      <c r="E62">
        <v>2640.4</v>
      </c>
      <c r="F62">
        <v>210</v>
      </c>
      <c r="G62">
        <v>0</v>
      </c>
    </row>
    <row r="63" spans="1:7" ht="15" x14ac:dyDescent="0.25">
      <c r="A63" s="285" t="s">
        <v>105</v>
      </c>
      <c r="B63">
        <v>0</v>
      </c>
      <c r="C63">
        <v>0</v>
      </c>
      <c r="D63">
        <v>68.7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30</v>
      </c>
      <c r="C66">
        <v>0</v>
      </c>
      <c r="D66">
        <v>351.1</v>
      </c>
      <c r="E66">
        <v>301.10000000000002</v>
      </c>
      <c r="F66">
        <v>0</v>
      </c>
      <c r="G66">
        <v>0</v>
      </c>
    </row>
    <row r="67" spans="1:7" ht="15" x14ac:dyDescent="0.25">
      <c r="A67" s="285" t="s">
        <v>66</v>
      </c>
    </row>
    <row r="68" spans="1:7" ht="15" x14ac:dyDescent="0.25">
      <c r="A68" s="285" t="s">
        <v>108</v>
      </c>
      <c r="B68">
        <v>320.7</v>
      </c>
      <c r="C68">
        <v>211.8</v>
      </c>
      <c r="D68">
        <v>5818.7</v>
      </c>
      <c r="E68">
        <v>8834.7000000000007</v>
      </c>
      <c r="F68">
        <v>1363.8</v>
      </c>
      <c r="G68">
        <v>0</v>
      </c>
    </row>
    <row r="69" spans="1:7" ht="15" x14ac:dyDescent="0.25">
      <c r="A69" s="285" t="s">
        <v>497</v>
      </c>
      <c r="B69">
        <v>0</v>
      </c>
      <c r="C69">
        <v>0</v>
      </c>
      <c r="D69">
        <v>0</v>
      </c>
      <c r="E69">
        <v>1874.4</v>
      </c>
      <c r="F69">
        <v>0</v>
      </c>
      <c r="G69">
        <v>0</v>
      </c>
    </row>
    <row r="70" spans="1:7" ht="15" x14ac:dyDescent="0.25">
      <c r="A70" s="285" t="s">
        <v>109</v>
      </c>
      <c r="B70">
        <v>0</v>
      </c>
      <c r="C70">
        <v>3.5</v>
      </c>
      <c r="D70">
        <v>23.9</v>
      </c>
      <c r="E70">
        <v>27.9</v>
      </c>
      <c r="F70">
        <v>0</v>
      </c>
      <c r="G70">
        <v>0</v>
      </c>
    </row>
    <row r="71" spans="1:7" ht="15" x14ac:dyDescent="0.25">
      <c r="A71" s="285" t="s">
        <v>111</v>
      </c>
      <c r="B71">
        <v>25.5</v>
      </c>
      <c r="C71">
        <v>0</v>
      </c>
      <c r="D71">
        <v>280.2</v>
      </c>
      <c r="E71">
        <v>284.10000000000002</v>
      </c>
      <c r="F71">
        <v>38.9</v>
      </c>
      <c r="G71">
        <v>0</v>
      </c>
    </row>
    <row r="72" spans="1:7" ht="15" x14ac:dyDescent="0.25">
      <c r="A72" s="285" t="s">
        <v>112</v>
      </c>
      <c r="B72">
        <v>18.3</v>
      </c>
      <c r="C72">
        <v>35.4</v>
      </c>
      <c r="D72">
        <v>97</v>
      </c>
      <c r="E72">
        <v>779.4</v>
      </c>
      <c r="F72">
        <v>28.1</v>
      </c>
      <c r="G72">
        <v>0</v>
      </c>
    </row>
    <row r="73" spans="1:7" ht="15" x14ac:dyDescent="0.25">
      <c r="A73" s="285" t="s">
        <v>259</v>
      </c>
      <c r="B73">
        <v>0</v>
      </c>
      <c r="C73">
        <v>0</v>
      </c>
      <c r="D73">
        <v>7.6</v>
      </c>
      <c r="E73">
        <v>45.8</v>
      </c>
      <c r="F73">
        <v>0</v>
      </c>
      <c r="G73">
        <v>0</v>
      </c>
    </row>
    <row r="74" spans="1:7" ht="15" x14ac:dyDescent="0.25">
      <c r="A74" s="285" t="s">
        <v>113</v>
      </c>
      <c r="B74">
        <v>15</v>
      </c>
      <c r="C74">
        <v>7.8</v>
      </c>
      <c r="D74">
        <v>541.9</v>
      </c>
      <c r="E74">
        <v>600.20000000000005</v>
      </c>
      <c r="F74">
        <v>16.3</v>
      </c>
      <c r="G74">
        <v>0</v>
      </c>
    </row>
    <row r="75" spans="1:7" ht="15" x14ac:dyDescent="0.25">
      <c r="A75" s="285" t="s">
        <v>114</v>
      </c>
      <c r="B75">
        <v>7.2</v>
      </c>
      <c r="C75">
        <v>4</v>
      </c>
      <c r="D75">
        <v>11.3</v>
      </c>
      <c r="E75">
        <v>44.4</v>
      </c>
      <c r="F75">
        <v>0</v>
      </c>
      <c r="G75">
        <v>0</v>
      </c>
    </row>
    <row r="76" spans="1:7" ht="15" x14ac:dyDescent="0.25">
      <c r="A76" s="285" t="s">
        <v>115</v>
      </c>
      <c r="B76">
        <v>0</v>
      </c>
      <c r="C76">
        <v>0</v>
      </c>
      <c r="D76">
        <v>28.1</v>
      </c>
      <c r="E76">
        <v>27.3</v>
      </c>
      <c r="F76">
        <v>2.5</v>
      </c>
      <c r="G76">
        <v>0</v>
      </c>
    </row>
    <row r="77" spans="1:7" ht="15" x14ac:dyDescent="0.25">
      <c r="A77" s="285" t="s">
        <v>382</v>
      </c>
      <c r="B77">
        <v>0</v>
      </c>
      <c r="C77">
        <v>0</v>
      </c>
      <c r="D77">
        <v>3</v>
      </c>
      <c r="E77">
        <v>0</v>
      </c>
      <c r="F77">
        <v>0</v>
      </c>
      <c r="G77">
        <v>0</v>
      </c>
    </row>
    <row r="78" spans="1:7" ht="15" x14ac:dyDescent="0.25">
      <c r="A78" s="285" t="s">
        <v>116</v>
      </c>
      <c r="B78">
        <v>5.7</v>
      </c>
      <c r="C78">
        <v>4.3</v>
      </c>
      <c r="D78">
        <v>7.9</v>
      </c>
      <c r="E78">
        <v>2.9</v>
      </c>
      <c r="F78">
        <v>0</v>
      </c>
      <c r="G78">
        <v>0</v>
      </c>
    </row>
    <row r="79" spans="1:7" ht="15" x14ac:dyDescent="0.25">
      <c r="A79" s="285" t="s">
        <v>117</v>
      </c>
      <c r="B79">
        <v>237.8</v>
      </c>
      <c r="C79">
        <v>143.5</v>
      </c>
      <c r="D79">
        <v>4493</v>
      </c>
      <c r="E79">
        <v>4823.2</v>
      </c>
      <c r="F79">
        <v>1235.5999999999999</v>
      </c>
      <c r="G79">
        <v>0</v>
      </c>
    </row>
    <row r="80" spans="1:7" ht="15" x14ac:dyDescent="0.25">
      <c r="A80" s="285" t="s">
        <v>331</v>
      </c>
      <c r="B80">
        <v>0.5</v>
      </c>
      <c r="C80">
        <v>0</v>
      </c>
      <c r="D80">
        <v>6.2</v>
      </c>
      <c r="E80">
        <v>19.3</v>
      </c>
      <c r="F80">
        <v>0</v>
      </c>
      <c r="G80">
        <v>0</v>
      </c>
    </row>
    <row r="81" spans="1:7" ht="15" x14ac:dyDescent="0.25">
      <c r="A81" s="285" t="s">
        <v>118</v>
      </c>
      <c r="B81">
        <v>5.8</v>
      </c>
      <c r="C81">
        <v>6.3</v>
      </c>
      <c r="D81">
        <v>35</v>
      </c>
      <c r="E81">
        <v>41.1</v>
      </c>
      <c r="F81">
        <v>9.5</v>
      </c>
      <c r="G81">
        <v>0</v>
      </c>
    </row>
    <row r="82" spans="1:7" ht="15" x14ac:dyDescent="0.25">
      <c r="A82" s="285" t="s">
        <v>119</v>
      </c>
      <c r="B82">
        <v>0</v>
      </c>
      <c r="C82">
        <v>7</v>
      </c>
      <c r="D82">
        <v>263.60000000000002</v>
      </c>
      <c r="E82">
        <v>264.89999999999998</v>
      </c>
      <c r="F82">
        <v>33</v>
      </c>
      <c r="G82">
        <v>0</v>
      </c>
    </row>
    <row r="83" spans="1:7" ht="15" x14ac:dyDescent="0.25">
      <c r="A83" s="285" t="s">
        <v>120</v>
      </c>
      <c r="B83">
        <v>0</v>
      </c>
      <c r="C83">
        <v>0</v>
      </c>
      <c r="D83" t="s">
        <v>84</v>
      </c>
      <c r="E83">
        <v>0</v>
      </c>
      <c r="F83">
        <v>0</v>
      </c>
      <c r="G83">
        <v>0</v>
      </c>
    </row>
    <row r="84" spans="1:7" ht="15" x14ac:dyDescent="0.25">
      <c r="A84" s="285" t="s">
        <v>121</v>
      </c>
      <c r="B84">
        <v>5</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3283.4</v>
      </c>
      <c r="C86">
        <v>2933.8</v>
      </c>
      <c r="D86">
        <v>43240.2</v>
      </c>
      <c r="E86">
        <v>44992.1</v>
      </c>
      <c r="F86">
        <v>15673.3</v>
      </c>
      <c r="G86">
        <v>0</v>
      </c>
    </row>
    <row r="87" spans="1:7" ht="15" x14ac:dyDescent="0.25">
      <c r="A87" s="285" t="s">
        <v>123</v>
      </c>
      <c r="B87">
        <v>1025</v>
      </c>
      <c r="C87">
        <v>787.4</v>
      </c>
      <c r="D87" t="s">
        <v>84</v>
      </c>
      <c r="E87">
        <v>0</v>
      </c>
      <c r="F87">
        <v>6749.9</v>
      </c>
      <c r="G87">
        <v>60</v>
      </c>
    </row>
    <row r="88" spans="1:7" ht="15" x14ac:dyDescent="0.25">
      <c r="A88" s="285" t="s">
        <v>62</v>
      </c>
      <c r="B88" t="s">
        <v>63</v>
      </c>
      <c r="C88" t="s">
        <v>64</v>
      </c>
      <c r="D88" t="s">
        <v>63</v>
      </c>
      <c r="E88" t="s">
        <v>63</v>
      </c>
      <c r="F88" t="s">
        <v>63</v>
      </c>
      <c r="G88" t="s">
        <v>65</v>
      </c>
    </row>
    <row r="89" spans="1:7" ht="15" x14ac:dyDescent="0.25">
      <c r="A89" s="285" t="s">
        <v>124</v>
      </c>
      <c r="B89">
        <v>4308.3</v>
      </c>
      <c r="C89">
        <v>3721.2</v>
      </c>
      <c r="D89">
        <v>43240.2</v>
      </c>
      <c r="E89">
        <v>44992.1</v>
      </c>
      <c r="F89">
        <v>22423.200000000001</v>
      </c>
      <c r="G89">
        <v>60</v>
      </c>
    </row>
    <row r="90" spans="1:7" ht="15" x14ac:dyDescent="0.25">
      <c r="A90" s="285" t="s">
        <v>125</v>
      </c>
      <c r="B90" t="s">
        <v>42</v>
      </c>
      <c r="C90" t="s">
        <v>42</v>
      </c>
      <c r="D90">
        <v>61.6</v>
      </c>
      <c r="E90">
        <v>2.4</v>
      </c>
      <c r="F90" t="s">
        <v>42</v>
      </c>
      <c r="G90" t="s">
        <v>42</v>
      </c>
    </row>
    <row r="91" spans="1:7" ht="15" x14ac:dyDescent="0.25">
      <c r="A91" s="285" t="s">
        <v>126</v>
      </c>
      <c r="B91">
        <v>0</v>
      </c>
      <c r="C91">
        <v>0</v>
      </c>
      <c r="D91" t="s">
        <v>42</v>
      </c>
      <c r="E91" t="s">
        <v>42</v>
      </c>
      <c r="F91">
        <v>0</v>
      </c>
      <c r="G91">
        <v>0</v>
      </c>
    </row>
    <row r="92" spans="1:7" ht="15" x14ac:dyDescent="0.35">
      <c r="A92" s="53" t="s">
        <v>62</v>
      </c>
      <c r="B92" t="s">
        <v>63</v>
      </c>
      <c r="C92" t="s">
        <v>64</v>
      </c>
      <c r="D92" t="s">
        <v>63</v>
      </c>
      <c r="E92" t="s">
        <v>63</v>
      </c>
      <c r="F92" t="s">
        <v>63</v>
      </c>
      <c r="G92" t="s">
        <v>65</v>
      </c>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54BD-7648-4803-966A-85E8ED9E292D}">
  <dimension ref="A1:G92"/>
  <sheetViews>
    <sheetView topLeftCell="A28" workbookViewId="0">
      <selection activeCell="B39" sqref="B39"/>
    </sheetView>
  </sheetViews>
  <sheetFormatPr defaultRowHeight="13.2" x14ac:dyDescent="0.25"/>
  <cols>
    <col min="1" max="1" width="21" customWidth="1"/>
    <col min="2" max="2" width="11.33203125" customWidth="1"/>
    <col min="4" max="4" width="11.5546875" customWidth="1"/>
    <col min="6" max="6" width="12.6640625" customWidth="1"/>
    <col min="7" max="7" width="12" customWidth="1"/>
  </cols>
  <sheetData>
    <row r="1" spans="1:7" ht="15" x14ac:dyDescent="0.25">
      <c r="A1" s="285" t="s">
        <v>47</v>
      </c>
    </row>
    <row r="2" spans="1:7" ht="15" x14ac:dyDescent="0.25">
      <c r="A2" s="285" t="s">
        <v>48</v>
      </c>
    </row>
    <row r="3" spans="1:7" ht="15" x14ac:dyDescent="0.25">
      <c r="A3" s="285" t="s">
        <v>499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79.5</v>
      </c>
      <c r="C12">
        <v>43.7</v>
      </c>
      <c r="D12">
        <v>4894.1000000000004</v>
      </c>
      <c r="E12">
        <v>7823.9</v>
      </c>
      <c r="F12">
        <v>345.5</v>
      </c>
      <c r="G12">
        <v>0</v>
      </c>
    </row>
    <row r="13" spans="1:7" ht="15" x14ac:dyDescent="0.25">
      <c r="A13" s="285" t="s">
        <v>253</v>
      </c>
      <c r="B13">
        <v>0</v>
      </c>
      <c r="C13">
        <v>0</v>
      </c>
      <c r="D13">
        <v>0</v>
      </c>
      <c r="E13">
        <v>298.89999999999998</v>
      </c>
      <c r="F13">
        <v>0</v>
      </c>
      <c r="G13">
        <v>0</v>
      </c>
    </row>
    <row r="14" spans="1:7" ht="15" x14ac:dyDescent="0.25">
      <c r="A14" s="285" t="s">
        <v>254</v>
      </c>
      <c r="B14">
        <v>0</v>
      </c>
      <c r="C14">
        <v>0</v>
      </c>
      <c r="D14">
        <v>98.2</v>
      </c>
      <c r="E14">
        <v>229</v>
      </c>
      <c r="F14">
        <v>0</v>
      </c>
      <c r="G14">
        <v>0</v>
      </c>
    </row>
    <row r="15" spans="1:7" ht="15" x14ac:dyDescent="0.25">
      <c r="A15" s="285" t="s">
        <v>68</v>
      </c>
      <c r="B15">
        <v>0</v>
      </c>
      <c r="C15">
        <v>0</v>
      </c>
      <c r="D15">
        <v>1187.2</v>
      </c>
      <c r="E15">
        <v>1568.5</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8</v>
      </c>
      <c r="G17">
        <v>0</v>
      </c>
    </row>
    <row r="18" spans="1:7" ht="15" x14ac:dyDescent="0.25">
      <c r="A18" s="285" t="s">
        <v>70</v>
      </c>
      <c r="B18">
        <v>0</v>
      </c>
      <c r="C18">
        <v>0</v>
      </c>
      <c r="D18">
        <v>313.2</v>
      </c>
      <c r="E18">
        <v>757.7</v>
      </c>
      <c r="F18">
        <v>0</v>
      </c>
      <c r="G18">
        <v>0</v>
      </c>
    </row>
    <row r="19" spans="1:7" ht="15" x14ac:dyDescent="0.25">
      <c r="A19" s="285" t="s">
        <v>71</v>
      </c>
      <c r="B19">
        <v>0</v>
      </c>
      <c r="C19">
        <v>0</v>
      </c>
      <c r="D19">
        <v>1428.5</v>
      </c>
      <c r="E19">
        <v>2110.9</v>
      </c>
      <c r="F19">
        <v>81</v>
      </c>
      <c r="G19">
        <v>0</v>
      </c>
    </row>
    <row r="20" spans="1:7" ht="15" x14ac:dyDescent="0.25">
      <c r="A20" s="285" t="s">
        <v>72</v>
      </c>
      <c r="B20">
        <v>0</v>
      </c>
      <c r="C20">
        <v>40</v>
      </c>
      <c r="D20">
        <v>355.1</v>
      </c>
      <c r="E20">
        <v>549.79999999999995</v>
      </c>
      <c r="F20">
        <v>49</v>
      </c>
      <c r="G20">
        <v>0</v>
      </c>
    </row>
    <row r="21" spans="1:7" ht="15" x14ac:dyDescent="0.25">
      <c r="A21" s="285" t="s">
        <v>256</v>
      </c>
      <c r="B21">
        <v>0</v>
      </c>
      <c r="C21">
        <v>0</v>
      </c>
      <c r="D21">
        <v>0</v>
      </c>
      <c r="E21">
        <v>113.5</v>
      </c>
      <c r="F21">
        <v>0</v>
      </c>
      <c r="G21">
        <v>0</v>
      </c>
    </row>
    <row r="22" spans="1:7" ht="15" x14ac:dyDescent="0.25">
      <c r="A22" s="285" t="s">
        <v>73</v>
      </c>
      <c r="B22">
        <v>55</v>
      </c>
      <c r="C22">
        <v>3.7</v>
      </c>
      <c r="D22">
        <v>1323.8</v>
      </c>
      <c r="E22">
        <v>1854.5</v>
      </c>
      <c r="F22">
        <v>190</v>
      </c>
      <c r="G22">
        <v>0</v>
      </c>
    </row>
    <row r="23" spans="1:7" ht="15" x14ac:dyDescent="0.25">
      <c r="A23" s="285" t="s">
        <v>74</v>
      </c>
      <c r="B23">
        <v>20</v>
      </c>
      <c r="C23">
        <v>0</v>
      </c>
      <c r="D23">
        <v>173.4</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310.8</v>
      </c>
      <c r="C31">
        <v>250.7</v>
      </c>
      <c r="D31">
        <v>2194.3000000000002</v>
      </c>
      <c r="E31">
        <v>2352.9</v>
      </c>
      <c r="F31">
        <v>160.4</v>
      </c>
      <c r="G31">
        <v>0</v>
      </c>
    </row>
    <row r="32" spans="1:7" ht="15" x14ac:dyDescent="0.25">
      <c r="A32" s="285" t="s">
        <v>66</v>
      </c>
    </row>
    <row r="33" spans="1:7" ht="15" x14ac:dyDescent="0.25">
      <c r="A33" s="285" t="s">
        <v>79</v>
      </c>
      <c r="B33">
        <v>237.7</v>
      </c>
      <c r="C33">
        <v>102.2</v>
      </c>
      <c r="D33">
        <v>1726.9</v>
      </c>
      <c r="E33">
        <v>1530.6</v>
      </c>
      <c r="F33">
        <v>339.2</v>
      </c>
      <c r="G33">
        <v>0</v>
      </c>
    </row>
    <row r="34" spans="1:7" ht="15" x14ac:dyDescent="0.25">
      <c r="A34" s="285" t="s">
        <v>66</v>
      </c>
    </row>
    <row r="35" spans="1:7" ht="15" x14ac:dyDescent="0.25">
      <c r="A35" s="285" t="s">
        <v>80</v>
      </c>
      <c r="B35">
        <v>2259.1</v>
      </c>
      <c r="C35">
        <v>2369.5</v>
      </c>
      <c r="D35">
        <v>14563.8</v>
      </c>
      <c r="E35">
        <v>11703.7</v>
      </c>
      <c r="F35">
        <v>11924</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507.1</v>
      </c>
      <c r="C39">
        <v>375.2</v>
      </c>
      <c r="D39">
        <v>8659.2000000000007</v>
      </c>
      <c r="E39">
        <v>8961.2000000000007</v>
      </c>
      <c r="F39">
        <v>394.3</v>
      </c>
      <c r="G39">
        <v>0</v>
      </c>
    </row>
    <row r="40" spans="1:7" ht="15" x14ac:dyDescent="0.25">
      <c r="A40" s="285" t="s">
        <v>83</v>
      </c>
      <c r="B40">
        <v>0.5</v>
      </c>
      <c r="C40">
        <v>4.3</v>
      </c>
      <c r="D40">
        <v>1566.2</v>
      </c>
      <c r="E40">
        <v>815.5</v>
      </c>
      <c r="F40">
        <v>55</v>
      </c>
      <c r="G40">
        <v>0</v>
      </c>
    </row>
    <row r="41" spans="1:7" ht="15" x14ac:dyDescent="0.25">
      <c r="A41" s="285" t="s">
        <v>85</v>
      </c>
      <c r="B41">
        <v>1</v>
      </c>
      <c r="C41">
        <v>2.5</v>
      </c>
      <c r="D41">
        <v>10.199999999999999</v>
      </c>
      <c r="E41">
        <v>13.8</v>
      </c>
      <c r="F41">
        <v>0</v>
      </c>
      <c r="G41">
        <v>0</v>
      </c>
    </row>
    <row r="42" spans="1:7" ht="15" x14ac:dyDescent="0.25">
      <c r="A42" s="285" t="s">
        <v>86</v>
      </c>
      <c r="B42" t="s">
        <v>84</v>
      </c>
      <c r="C42">
        <v>0</v>
      </c>
      <c r="D42">
        <v>2.1</v>
      </c>
      <c r="E42">
        <v>0.4</v>
      </c>
      <c r="F42">
        <v>0</v>
      </c>
      <c r="G42">
        <v>0</v>
      </c>
    </row>
    <row r="43" spans="1:7" ht="15" x14ac:dyDescent="0.25">
      <c r="A43" s="285" t="s">
        <v>87</v>
      </c>
      <c r="B43">
        <v>1.1000000000000001</v>
      </c>
      <c r="C43">
        <v>0.5</v>
      </c>
      <c r="D43">
        <v>1.2</v>
      </c>
      <c r="E43">
        <v>0.4</v>
      </c>
      <c r="F43">
        <v>0.2</v>
      </c>
      <c r="G43">
        <v>0</v>
      </c>
    </row>
    <row r="44" spans="1:7" ht="15" x14ac:dyDescent="0.25">
      <c r="A44" s="285" t="s">
        <v>88</v>
      </c>
      <c r="B44">
        <v>217</v>
      </c>
      <c r="C44">
        <v>167.7</v>
      </c>
      <c r="D44">
        <v>2168.1999999999998</v>
      </c>
      <c r="E44">
        <v>2253.1</v>
      </c>
      <c r="F44">
        <v>57.2</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1</v>
      </c>
      <c r="D47">
        <v>1</v>
      </c>
      <c r="E47">
        <v>0</v>
      </c>
      <c r="F47">
        <v>0</v>
      </c>
      <c r="G47">
        <v>0</v>
      </c>
    </row>
    <row r="48" spans="1:7" ht="15" x14ac:dyDescent="0.25">
      <c r="A48" s="285" t="s">
        <v>91</v>
      </c>
      <c r="B48">
        <v>39</v>
      </c>
      <c r="C48">
        <v>18.600000000000001</v>
      </c>
      <c r="D48">
        <v>646.79999999999995</v>
      </c>
      <c r="E48">
        <v>1004.4</v>
      </c>
      <c r="F48">
        <v>2.1</v>
      </c>
      <c r="G48">
        <v>0</v>
      </c>
    </row>
    <row r="49" spans="1:7" ht="15" x14ac:dyDescent="0.25">
      <c r="A49" s="285" t="s">
        <v>92</v>
      </c>
      <c r="B49">
        <v>0</v>
      </c>
      <c r="C49">
        <v>0</v>
      </c>
      <c r="D49">
        <v>69.8</v>
      </c>
      <c r="E49">
        <v>101.4</v>
      </c>
      <c r="F49">
        <v>0</v>
      </c>
      <c r="G49">
        <v>0</v>
      </c>
    </row>
    <row r="50" spans="1:7" ht="15" x14ac:dyDescent="0.25">
      <c r="A50" s="285" t="s">
        <v>93</v>
      </c>
      <c r="B50">
        <v>61.4</v>
      </c>
      <c r="C50">
        <v>25.5</v>
      </c>
      <c r="D50">
        <v>568.5</v>
      </c>
      <c r="E50">
        <v>522</v>
      </c>
      <c r="F50">
        <v>69.3</v>
      </c>
      <c r="G50">
        <v>0</v>
      </c>
    </row>
    <row r="51" spans="1:7" ht="15" x14ac:dyDescent="0.25">
      <c r="A51" s="285" t="s">
        <v>94</v>
      </c>
      <c r="B51">
        <v>5</v>
      </c>
      <c r="C51">
        <v>12.3</v>
      </c>
      <c r="D51">
        <v>100.5</v>
      </c>
      <c r="E51">
        <v>30</v>
      </c>
      <c r="F51">
        <v>0</v>
      </c>
      <c r="G51">
        <v>0</v>
      </c>
    </row>
    <row r="52" spans="1:7" ht="15" x14ac:dyDescent="0.25">
      <c r="A52" s="285" t="s">
        <v>496</v>
      </c>
      <c r="B52">
        <v>0</v>
      </c>
      <c r="C52">
        <v>0</v>
      </c>
      <c r="D52">
        <v>0</v>
      </c>
      <c r="E52">
        <v>0.9</v>
      </c>
      <c r="F52">
        <v>0</v>
      </c>
      <c r="G52">
        <v>0</v>
      </c>
    </row>
    <row r="53" spans="1:7" ht="15" x14ac:dyDescent="0.25">
      <c r="A53" s="285" t="s">
        <v>95</v>
      </c>
      <c r="B53">
        <v>70</v>
      </c>
      <c r="C53">
        <v>0</v>
      </c>
      <c r="D53">
        <v>993.6</v>
      </c>
      <c r="E53">
        <v>1022.2</v>
      </c>
      <c r="F53">
        <v>136</v>
      </c>
      <c r="G53">
        <v>0</v>
      </c>
    </row>
    <row r="54" spans="1:7" ht="15" x14ac:dyDescent="0.25">
      <c r="A54" s="285" t="s">
        <v>96</v>
      </c>
      <c r="B54">
        <v>14.5</v>
      </c>
      <c r="C54">
        <v>13.5</v>
      </c>
      <c r="D54">
        <v>139.19999999999999</v>
      </c>
      <c r="E54">
        <v>121.4</v>
      </c>
      <c r="F54">
        <v>2.1</v>
      </c>
      <c r="G54">
        <v>0</v>
      </c>
    </row>
    <row r="55" spans="1:7" ht="15" x14ac:dyDescent="0.25">
      <c r="A55" s="285" t="s">
        <v>98</v>
      </c>
      <c r="B55" t="s">
        <v>84</v>
      </c>
      <c r="C55">
        <v>55</v>
      </c>
      <c r="D55">
        <v>286.3</v>
      </c>
      <c r="E55">
        <v>271.60000000000002</v>
      </c>
      <c r="F55">
        <v>0</v>
      </c>
      <c r="G55">
        <v>0</v>
      </c>
    </row>
    <row r="56" spans="1:7" ht="15" x14ac:dyDescent="0.25">
      <c r="A56" s="285" t="s">
        <v>99</v>
      </c>
      <c r="B56" t="s">
        <v>84</v>
      </c>
      <c r="C56">
        <v>1.2</v>
      </c>
      <c r="D56">
        <v>3.5</v>
      </c>
      <c r="E56">
        <v>17.5</v>
      </c>
      <c r="F56">
        <v>0</v>
      </c>
      <c r="G56">
        <v>0</v>
      </c>
    </row>
    <row r="57" spans="1:7" ht="15" x14ac:dyDescent="0.25">
      <c r="A57" s="285" t="s">
        <v>100</v>
      </c>
      <c r="B57">
        <v>37.5</v>
      </c>
      <c r="C57">
        <v>43.5</v>
      </c>
      <c r="D57">
        <v>1157.3</v>
      </c>
      <c r="E57">
        <v>1443.5</v>
      </c>
      <c r="F57">
        <v>38.799999999999997</v>
      </c>
      <c r="G57">
        <v>0</v>
      </c>
    </row>
    <row r="58" spans="1:7" ht="15" x14ac:dyDescent="0.25">
      <c r="A58" s="285" t="s">
        <v>101</v>
      </c>
      <c r="B58">
        <v>60.1</v>
      </c>
      <c r="C58">
        <v>29.7</v>
      </c>
      <c r="D58">
        <v>813.8</v>
      </c>
      <c r="E58">
        <v>611</v>
      </c>
      <c r="F58">
        <v>16.100000000000001</v>
      </c>
      <c r="G58">
        <v>0</v>
      </c>
    </row>
    <row r="59" spans="1:7" ht="15" x14ac:dyDescent="0.25">
      <c r="A59" s="285" t="s">
        <v>66</v>
      </c>
    </row>
    <row r="60" spans="1:7" ht="15" x14ac:dyDescent="0.25">
      <c r="A60" s="285" t="s">
        <v>102</v>
      </c>
      <c r="B60">
        <v>264.5</v>
      </c>
      <c r="C60">
        <v>113.3</v>
      </c>
      <c r="D60">
        <v>4182.5</v>
      </c>
      <c r="E60">
        <v>2965.8</v>
      </c>
      <c r="F60">
        <v>185</v>
      </c>
      <c r="G60">
        <v>0</v>
      </c>
    </row>
    <row r="61" spans="1:7" ht="15" x14ac:dyDescent="0.25">
      <c r="A61" s="285" t="s">
        <v>103</v>
      </c>
      <c r="B61">
        <v>35</v>
      </c>
      <c r="C61">
        <v>0</v>
      </c>
      <c r="D61">
        <v>104.8</v>
      </c>
      <c r="E61">
        <v>31.2</v>
      </c>
      <c r="F61">
        <v>35</v>
      </c>
      <c r="G61">
        <v>0</v>
      </c>
    </row>
    <row r="62" spans="1:7" ht="15" x14ac:dyDescent="0.25">
      <c r="A62" s="285" t="s">
        <v>104</v>
      </c>
      <c r="B62">
        <v>199.1</v>
      </c>
      <c r="C62">
        <v>113.3</v>
      </c>
      <c r="D62">
        <v>3657.9</v>
      </c>
      <c r="E62">
        <v>2586.8000000000002</v>
      </c>
      <c r="F62">
        <v>150</v>
      </c>
      <c r="G62">
        <v>0</v>
      </c>
    </row>
    <row r="63" spans="1:7" ht="15" x14ac:dyDescent="0.25">
      <c r="A63" s="285" t="s">
        <v>105</v>
      </c>
      <c r="B63">
        <v>0</v>
      </c>
      <c r="C63">
        <v>0</v>
      </c>
      <c r="D63">
        <v>68.7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30</v>
      </c>
      <c r="C66">
        <v>0</v>
      </c>
      <c r="D66">
        <v>351.1</v>
      </c>
      <c r="E66">
        <v>301.10000000000002</v>
      </c>
      <c r="F66">
        <v>0</v>
      </c>
      <c r="G66">
        <v>0</v>
      </c>
    </row>
    <row r="67" spans="1:7" ht="15" x14ac:dyDescent="0.25">
      <c r="A67" s="285" t="s">
        <v>66</v>
      </c>
    </row>
    <row r="68" spans="1:7" ht="15" x14ac:dyDescent="0.25">
      <c r="A68" s="285" t="s">
        <v>108</v>
      </c>
      <c r="B68">
        <v>381.3</v>
      </c>
      <c r="C68">
        <v>299.60000000000002</v>
      </c>
      <c r="D68">
        <v>5743</v>
      </c>
      <c r="E68">
        <v>8735</v>
      </c>
      <c r="F68">
        <v>1272.5</v>
      </c>
      <c r="G68">
        <v>0</v>
      </c>
    </row>
    <row r="69" spans="1:7" ht="15" x14ac:dyDescent="0.25">
      <c r="A69" s="285" t="s">
        <v>497</v>
      </c>
      <c r="B69">
        <v>0</v>
      </c>
      <c r="C69">
        <v>0</v>
      </c>
      <c r="D69">
        <v>0</v>
      </c>
      <c r="E69">
        <v>1874.4</v>
      </c>
      <c r="F69">
        <v>0</v>
      </c>
      <c r="G69">
        <v>0</v>
      </c>
    </row>
    <row r="70" spans="1:7" ht="15" x14ac:dyDescent="0.25">
      <c r="A70" s="285" t="s">
        <v>109</v>
      </c>
      <c r="B70">
        <v>4.8</v>
      </c>
      <c r="C70">
        <v>3.5</v>
      </c>
      <c r="D70">
        <v>19.100000000000001</v>
      </c>
      <c r="E70">
        <v>27.9</v>
      </c>
      <c r="F70">
        <v>0</v>
      </c>
      <c r="G70">
        <v>0</v>
      </c>
    </row>
    <row r="71" spans="1:7" ht="15" x14ac:dyDescent="0.25">
      <c r="A71" s="285" t="s">
        <v>111</v>
      </c>
      <c r="B71">
        <v>25.5</v>
      </c>
      <c r="C71">
        <v>23</v>
      </c>
      <c r="D71">
        <v>280.2</v>
      </c>
      <c r="E71">
        <v>258.89999999999998</v>
      </c>
      <c r="F71">
        <v>38.9</v>
      </c>
      <c r="G71">
        <v>0</v>
      </c>
    </row>
    <row r="72" spans="1:7" ht="15" x14ac:dyDescent="0.25">
      <c r="A72" s="285" t="s">
        <v>112</v>
      </c>
      <c r="B72">
        <v>11.6</v>
      </c>
      <c r="C72">
        <v>32.4</v>
      </c>
      <c r="D72">
        <v>95.5</v>
      </c>
      <c r="E72">
        <v>777.9</v>
      </c>
      <c r="F72">
        <v>5.7</v>
      </c>
      <c r="G72">
        <v>0</v>
      </c>
    </row>
    <row r="73" spans="1:7" ht="15" x14ac:dyDescent="0.25">
      <c r="A73" s="285" t="s">
        <v>259</v>
      </c>
      <c r="B73">
        <v>0</v>
      </c>
      <c r="C73">
        <v>0</v>
      </c>
      <c r="D73">
        <v>7.6</v>
      </c>
      <c r="E73">
        <v>45.8</v>
      </c>
      <c r="F73">
        <v>0</v>
      </c>
      <c r="G73">
        <v>0</v>
      </c>
    </row>
    <row r="74" spans="1:7" ht="15" x14ac:dyDescent="0.25">
      <c r="A74" s="285" t="s">
        <v>113</v>
      </c>
      <c r="B74">
        <v>15</v>
      </c>
      <c r="C74">
        <v>6.8</v>
      </c>
      <c r="D74">
        <v>534.5</v>
      </c>
      <c r="E74">
        <v>600.20000000000005</v>
      </c>
      <c r="F74">
        <v>15.6</v>
      </c>
      <c r="G74">
        <v>0</v>
      </c>
    </row>
    <row r="75" spans="1:7" ht="15" x14ac:dyDescent="0.25">
      <c r="A75" s="285" t="s">
        <v>114</v>
      </c>
      <c r="B75">
        <v>14.4</v>
      </c>
      <c r="C75">
        <v>4</v>
      </c>
      <c r="D75">
        <v>4.0999999999999996</v>
      </c>
      <c r="E75">
        <v>44.4</v>
      </c>
      <c r="F75">
        <v>0</v>
      </c>
      <c r="G75">
        <v>0</v>
      </c>
    </row>
    <row r="76" spans="1:7" ht="15" x14ac:dyDescent="0.25">
      <c r="A76" s="285" t="s">
        <v>115</v>
      </c>
      <c r="B76">
        <v>0</v>
      </c>
      <c r="C76">
        <v>0</v>
      </c>
      <c r="D76">
        <v>28.1</v>
      </c>
      <c r="E76">
        <v>27.3</v>
      </c>
      <c r="F76">
        <v>2.5</v>
      </c>
      <c r="G76">
        <v>0</v>
      </c>
    </row>
    <row r="77" spans="1:7" ht="15" x14ac:dyDescent="0.25">
      <c r="A77" s="285" t="s">
        <v>382</v>
      </c>
      <c r="B77">
        <v>0</v>
      </c>
      <c r="C77">
        <v>0</v>
      </c>
      <c r="D77">
        <v>3</v>
      </c>
      <c r="E77">
        <v>0</v>
      </c>
      <c r="F77">
        <v>0</v>
      </c>
      <c r="G77">
        <v>0</v>
      </c>
    </row>
    <row r="78" spans="1:7" ht="15" x14ac:dyDescent="0.25">
      <c r="A78" s="285" t="s">
        <v>116</v>
      </c>
      <c r="B78">
        <v>5.7</v>
      </c>
      <c r="C78">
        <v>3.3</v>
      </c>
      <c r="D78">
        <v>7.9</v>
      </c>
      <c r="E78">
        <v>2.9</v>
      </c>
      <c r="F78">
        <v>0</v>
      </c>
      <c r="G78">
        <v>0</v>
      </c>
    </row>
    <row r="79" spans="1:7" ht="15" x14ac:dyDescent="0.25">
      <c r="A79" s="285" t="s">
        <v>117</v>
      </c>
      <c r="B79">
        <v>293</v>
      </c>
      <c r="C79">
        <v>213.3</v>
      </c>
      <c r="D79">
        <v>4438.2</v>
      </c>
      <c r="E79">
        <v>4750.2</v>
      </c>
      <c r="F79">
        <v>1167.3</v>
      </c>
      <c r="G79">
        <v>0</v>
      </c>
    </row>
    <row r="80" spans="1:7" ht="15" x14ac:dyDescent="0.25">
      <c r="A80" s="285" t="s">
        <v>331</v>
      </c>
      <c r="B80">
        <v>0.5</v>
      </c>
      <c r="C80">
        <v>0</v>
      </c>
      <c r="D80">
        <v>6.2</v>
      </c>
      <c r="E80">
        <v>19.3</v>
      </c>
      <c r="F80">
        <v>0</v>
      </c>
      <c r="G80">
        <v>0</v>
      </c>
    </row>
    <row r="81" spans="1:7" ht="15" x14ac:dyDescent="0.25">
      <c r="A81" s="285" t="s">
        <v>118</v>
      </c>
      <c r="B81">
        <v>5.8</v>
      </c>
      <c r="C81">
        <v>6.3</v>
      </c>
      <c r="D81">
        <v>35</v>
      </c>
      <c r="E81">
        <v>41.1</v>
      </c>
      <c r="F81">
        <v>9.5</v>
      </c>
      <c r="G81">
        <v>0</v>
      </c>
    </row>
    <row r="82" spans="1:7" ht="15" x14ac:dyDescent="0.25">
      <c r="A82" s="285" t="s">
        <v>119</v>
      </c>
      <c r="B82">
        <v>0</v>
      </c>
      <c r="C82">
        <v>7</v>
      </c>
      <c r="D82">
        <v>263.60000000000002</v>
      </c>
      <c r="E82">
        <v>264.89999999999998</v>
      </c>
      <c r="F82">
        <v>33</v>
      </c>
      <c r="G82">
        <v>0</v>
      </c>
    </row>
    <row r="83" spans="1:7" ht="15" x14ac:dyDescent="0.25">
      <c r="A83" s="285" t="s">
        <v>120</v>
      </c>
      <c r="B83">
        <v>0</v>
      </c>
      <c r="C83">
        <v>0</v>
      </c>
      <c r="D83" t="s">
        <v>84</v>
      </c>
      <c r="E83">
        <v>0</v>
      </c>
      <c r="F83">
        <v>0</v>
      </c>
      <c r="G83">
        <v>0</v>
      </c>
    </row>
    <row r="84" spans="1:7" ht="15" x14ac:dyDescent="0.25">
      <c r="A84" s="285" t="s">
        <v>121</v>
      </c>
      <c r="B84">
        <v>5</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4040</v>
      </c>
      <c r="C86">
        <v>3554.2</v>
      </c>
      <c r="D86">
        <v>41963.8</v>
      </c>
      <c r="E86">
        <v>44118.8</v>
      </c>
      <c r="F86">
        <v>14620.8</v>
      </c>
      <c r="G86">
        <v>0</v>
      </c>
    </row>
    <row r="87" spans="1:7" ht="15" x14ac:dyDescent="0.25">
      <c r="A87" s="285" t="s">
        <v>123</v>
      </c>
      <c r="B87">
        <v>1494.3</v>
      </c>
      <c r="C87">
        <v>945.2</v>
      </c>
      <c r="D87" t="s">
        <v>84</v>
      </c>
      <c r="E87">
        <v>0</v>
      </c>
      <c r="F87">
        <v>5927.9</v>
      </c>
      <c r="G87">
        <v>60</v>
      </c>
    </row>
    <row r="88" spans="1:7" ht="15" x14ac:dyDescent="0.25">
      <c r="A88" s="285" t="s">
        <v>62</v>
      </c>
      <c r="B88" t="s">
        <v>63</v>
      </c>
      <c r="C88" t="s">
        <v>64</v>
      </c>
      <c r="D88" t="s">
        <v>63</v>
      </c>
      <c r="E88" t="s">
        <v>63</v>
      </c>
      <c r="F88" t="s">
        <v>63</v>
      </c>
      <c r="G88" t="s">
        <v>65</v>
      </c>
    </row>
    <row r="89" spans="1:7" ht="15" x14ac:dyDescent="0.25">
      <c r="A89" s="285" t="s">
        <v>124</v>
      </c>
      <c r="B89">
        <v>5534.2</v>
      </c>
      <c r="C89">
        <v>4499.3</v>
      </c>
      <c r="D89">
        <v>41963.8</v>
      </c>
      <c r="E89">
        <v>44118.8</v>
      </c>
      <c r="F89">
        <v>20548.7</v>
      </c>
      <c r="G89">
        <v>60</v>
      </c>
    </row>
    <row r="90" spans="1:7" ht="15" x14ac:dyDescent="0.25">
      <c r="A90" s="285" t="s">
        <v>125</v>
      </c>
      <c r="B90" t="s">
        <v>42</v>
      </c>
      <c r="C90" t="s">
        <v>42</v>
      </c>
      <c r="D90">
        <v>61.6</v>
      </c>
      <c r="E90">
        <v>2.4</v>
      </c>
      <c r="F90" t="s">
        <v>42</v>
      </c>
      <c r="G90" t="s">
        <v>42</v>
      </c>
    </row>
    <row r="91" spans="1:7" ht="15" x14ac:dyDescent="0.25">
      <c r="A91" s="285" t="s">
        <v>126</v>
      </c>
      <c r="B91">
        <v>0</v>
      </c>
      <c r="C91">
        <v>0</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01FE-8AF4-4336-AD9F-22916ED8F97B}">
  <dimension ref="A1:G92"/>
  <sheetViews>
    <sheetView topLeftCell="A51" workbookViewId="0">
      <selection activeCell="B32" sqref="B32"/>
    </sheetView>
  </sheetViews>
  <sheetFormatPr defaultRowHeight="13.2" x14ac:dyDescent="0.25"/>
  <cols>
    <col min="1" max="1" width="24.6640625" customWidth="1"/>
    <col min="2" max="2" width="12.6640625" customWidth="1"/>
    <col min="3" max="3" width="13" customWidth="1"/>
    <col min="4" max="4" width="11.88671875" customWidth="1"/>
    <col min="5" max="5" width="10.33203125" customWidth="1"/>
    <col min="6" max="6" width="12" customWidth="1"/>
  </cols>
  <sheetData>
    <row r="1" spans="1:7" ht="15" x14ac:dyDescent="0.25">
      <c r="A1" s="285" t="s">
        <v>47</v>
      </c>
    </row>
    <row r="2" spans="1:7" ht="15" x14ac:dyDescent="0.25">
      <c r="A2" s="285" t="s">
        <v>48</v>
      </c>
    </row>
    <row r="3" spans="1:7" ht="15" x14ac:dyDescent="0.25">
      <c r="A3" s="285" t="s">
        <v>500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79.5</v>
      </c>
      <c r="C12">
        <v>97</v>
      </c>
      <c r="D12">
        <v>4694</v>
      </c>
      <c r="E12">
        <v>7637</v>
      </c>
      <c r="F12">
        <v>324.5</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229</v>
      </c>
      <c r="F14">
        <v>0</v>
      </c>
      <c r="G14">
        <v>0</v>
      </c>
    </row>
    <row r="15" spans="1:7" ht="15" x14ac:dyDescent="0.25">
      <c r="A15" s="285" t="s">
        <v>68</v>
      </c>
      <c r="B15">
        <v>0</v>
      </c>
      <c r="C15">
        <v>0</v>
      </c>
      <c r="D15">
        <v>1187.2</v>
      </c>
      <c r="E15">
        <v>1500.1</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8</v>
      </c>
      <c r="G17">
        <v>0</v>
      </c>
    </row>
    <row r="18" spans="1:7" ht="15" x14ac:dyDescent="0.25">
      <c r="A18" s="285" t="s">
        <v>70</v>
      </c>
      <c r="B18">
        <v>0</v>
      </c>
      <c r="C18">
        <v>0</v>
      </c>
      <c r="D18">
        <v>313.2</v>
      </c>
      <c r="E18">
        <v>727.6</v>
      </c>
      <c r="F18">
        <v>0</v>
      </c>
      <c r="G18">
        <v>0</v>
      </c>
    </row>
    <row r="19" spans="1:7" ht="15" x14ac:dyDescent="0.25">
      <c r="A19" s="285" t="s">
        <v>71</v>
      </c>
      <c r="B19">
        <v>0</v>
      </c>
      <c r="C19">
        <v>0</v>
      </c>
      <c r="D19">
        <v>1291.5</v>
      </c>
      <c r="E19">
        <v>2110.9</v>
      </c>
      <c r="F19">
        <v>60</v>
      </c>
      <c r="G19">
        <v>0</v>
      </c>
    </row>
    <row r="20" spans="1:7" ht="15" x14ac:dyDescent="0.25">
      <c r="A20" s="285" t="s">
        <v>72</v>
      </c>
      <c r="B20">
        <v>0</v>
      </c>
      <c r="C20">
        <v>40</v>
      </c>
      <c r="D20">
        <v>355.1</v>
      </c>
      <c r="E20">
        <v>514.79999999999995</v>
      </c>
      <c r="F20">
        <v>49</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1801.2</v>
      </c>
      <c r="F22">
        <v>190</v>
      </c>
      <c r="G22">
        <v>0</v>
      </c>
    </row>
    <row r="23" spans="1:7" ht="15" x14ac:dyDescent="0.25">
      <c r="A23" s="285" t="s">
        <v>74</v>
      </c>
      <c r="B23">
        <v>20</v>
      </c>
      <c r="C23">
        <v>0</v>
      </c>
      <c r="D23">
        <v>173.4</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313.7</v>
      </c>
      <c r="C31">
        <v>344.7</v>
      </c>
      <c r="D31">
        <v>2152.6999999999998</v>
      </c>
      <c r="E31">
        <v>2286.3000000000002</v>
      </c>
      <c r="F31">
        <v>160</v>
      </c>
      <c r="G31">
        <v>0</v>
      </c>
    </row>
    <row r="32" spans="1:7" ht="15" x14ac:dyDescent="0.25">
      <c r="A32" s="285" t="s">
        <v>66</v>
      </c>
    </row>
    <row r="33" spans="1:7" ht="15" x14ac:dyDescent="0.25">
      <c r="A33" s="285" t="s">
        <v>79</v>
      </c>
      <c r="B33">
        <v>264.7</v>
      </c>
      <c r="C33">
        <v>178.7</v>
      </c>
      <c r="D33">
        <v>1693.8</v>
      </c>
      <c r="E33">
        <v>1445.8</v>
      </c>
      <c r="F33">
        <v>315.2</v>
      </c>
      <c r="G33">
        <v>0</v>
      </c>
    </row>
    <row r="34" spans="1:7" ht="15" x14ac:dyDescent="0.25">
      <c r="A34" s="285" t="s">
        <v>66</v>
      </c>
    </row>
    <row r="35" spans="1:7" ht="15" x14ac:dyDescent="0.25">
      <c r="A35" s="285" t="s">
        <v>80</v>
      </c>
      <c r="B35">
        <v>2703.4</v>
      </c>
      <c r="C35">
        <v>2841.5</v>
      </c>
      <c r="D35">
        <v>14152.3</v>
      </c>
      <c r="E35">
        <v>11222.1</v>
      </c>
      <c r="F35">
        <v>10270</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488.7</v>
      </c>
      <c r="C39">
        <v>500.3</v>
      </c>
      <c r="D39">
        <v>8567.5</v>
      </c>
      <c r="E39">
        <v>8777.4</v>
      </c>
      <c r="F39">
        <v>244.8</v>
      </c>
      <c r="G39">
        <v>0</v>
      </c>
    </row>
    <row r="40" spans="1:7" ht="15" x14ac:dyDescent="0.25">
      <c r="A40" s="285" t="s">
        <v>83</v>
      </c>
      <c r="B40">
        <v>0.5</v>
      </c>
      <c r="C40">
        <v>5.0999999999999996</v>
      </c>
      <c r="D40">
        <v>1566.2</v>
      </c>
      <c r="E40">
        <v>761.6</v>
      </c>
      <c r="F40">
        <v>0</v>
      </c>
      <c r="G40">
        <v>0</v>
      </c>
    </row>
    <row r="41" spans="1:7" ht="15" x14ac:dyDescent="0.25">
      <c r="A41" s="285" t="s">
        <v>85</v>
      </c>
      <c r="B41">
        <v>1.5</v>
      </c>
      <c r="C41">
        <v>3.5</v>
      </c>
      <c r="D41">
        <v>9.6999999999999993</v>
      </c>
      <c r="E41">
        <v>12.7</v>
      </c>
      <c r="F41">
        <v>0</v>
      </c>
      <c r="G41">
        <v>0</v>
      </c>
    </row>
    <row r="42" spans="1:7" ht="15" x14ac:dyDescent="0.25">
      <c r="A42" s="285" t="s">
        <v>86</v>
      </c>
      <c r="B42" t="s">
        <v>84</v>
      </c>
      <c r="C42">
        <v>0</v>
      </c>
      <c r="D42">
        <v>2.1</v>
      </c>
      <c r="E42">
        <v>0.4</v>
      </c>
      <c r="F42">
        <v>0</v>
      </c>
      <c r="G42">
        <v>0</v>
      </c>
    </row>
    <row r="43" spans="1:7" ht="15" x14ac:dyDescent="0.25">
      <c r="A43" s="285" t="s">
        <v>87</v>
      </c>
      <c r="B43">
        <v>1.1000000000000001</v>
      </c>
      <c r="C43">
        <v>0.5</v>
      </c>
      <c r="D43">
        <v>1.2</v>
      </c>
      <c r="E43">
        <v>0.4</v>
      </c>
      <c r="F43">
        <v>0.2</v>
      </c>
      <c r="G43">
        <v>0</v>
      </c>
    </row>
    <row r="44" spans="1:7" ht="15" x14ac:dyDescent="0.25">
      <c r="A44" s="285" t="s">
        <v>88</v>
      </c>
      <c r="B44">
        <v>205.9</v>
      </c>
      <c r="C44">
        <v>189.6</v>
      </c>
      <c r="D44">
        <v>2090.5</v>
      </c>
      <c r="E44">
        <v>2175.1999999999998</v>
      </c>
      <c r="F44">
        <v>40</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0</v>
      </c>
      <c r="D47">
        <v>1</v>
      </c>
      <c r="E47">
        <v>0</v>
      </c>
      <c r="F47">
        <v>0</v>
      </c>
      <c r="G47">
        <v>0</v>
      </c>
    </row>
    <row r="48" spans="1:7" ht="15" x14ac:dyDescent="0.25">
      <c r="A48" s="285" t="s">
        <v>91</v>
      </c>
      <c r="B48">
        <v>38.1</v>
      </c>
      <c r="C48">
        <v>19.100000000000001</v>
      </c>
      <c r="D48">
        <v>646.79999999999995</v>
      </c>
      <c r="E48">
        <v>1003.8</v>
      </c>
      <c r="F48">
        <v>2</v>
      </c>
      <c r="G48">
        <v>0</v>
      </c>
    </row>
    <row r="49" spans="1:7" ht="15" x14ac:dyDescent="0.25">
      <c r="A49" s="285" t="s">
        <v>92</v>
      </c>
      <c r="B49">
        <v>0</v>
      </c>
      <c r="C49">
        <v>0</v>
      </c>
      <c r="D49">
        <v>69.8</v>
      </c>
      <c r="E49">
        <v>101.4</v>
      </c>
      <c r="F49">
        <v>0</v>
      </c>
      <c r="G49">
        <v>0</v>
      </c>
    </row>
    <row r="50" spans="1:7" ht="15" x14ac:dyDescent="0.25">
      <c r="A50" s="285" t="s">
        <v>93</v>
      </c>
      <c r="B50">
        <v>65</v>
      </c>
      <c r="C50">
        <v>35.1</v>
      </c>
      <c r="D50">
        <v>563.29999999999995</v>
      </c>
      <c r="E50">
        <v>509.7</v>
      </c>
      <c r="F50">
        <v>68.400000000000006</v>
      </c>
      <c r="G50">
        <v>0</v>
      </c>
    </row>
    <row r="51" spans="1:7" ht="15" x14ac:dyDescent="0.25">
      <c r="A51" s="285" t="s">
        <v>94</v>
      </c>
      <c r="B51">
        <v>5</v>
      </c>
      <c r="C51">
        <v>13.3</v>
      </c>
      <c r="D51">
        <v>100.5</v>
      </c>
      <c r="E51">
        <v>28</v>
      </c>
      <c r="F51">
        <v>0</v>
      </c>
      <c r="G51">
        <v>0</v>
      </c>
    </row>
    <row r="52" spans="1:7" ht="15" x14ac:dyDescent="0.25">
      <c r="A52" s="285" t="s">
        <v>496</v>
      </c>
      <c r="B52">
        <v>0</v>
      </c>
      <c r="C52">
        <v>0</v>
      </c>
      <c r="D52">
        <v>0</v>
      </c>
      <c r="E52">
        <v>0.9</v>
      </c>
      <c r="F52">
        <v>0</v>
      </c>
      <c r="G52">
        <v>0</v>
      </c>
    </row>
    <row r="53" spans="1:7" ht="15" x14ac:dyDescent="0.25">
      <c r="A53" s="285" t="s">
        <v>95</v>
      </c>
      <c r="B53">
        <v>70</v>
      </c>
      <c r="C53">
        <v>62.5</v>
      </c>
      <c r="D53">
        <v>993.6</v>
      </c>
      <c r="E53">
        <v>1022.2</v>
      </c>
      <c r="F53">
        <v>70</v>
      </c>
      <c r="G53">
        <v>0</v>
      </c>
    </row>
    <row r="54" spans="1:7" ht="15" x14ac:dyDescent="0.25">
      <c r="A54" s="285" t="s">
        <v>96</v>
      </c>
      <c r="B54">
        <v>15.3</v>
      </c>
      <c r="C54">
        <v>13.8</v>
      </c>
      <c r="D54">
        <v>138.19999999999999</v>
      </c>
      <c r="E54">
        <v>120.2</v>
      </c>
      <c r="F54">
        <v>2.1</v>
      </c>
      <c r="G54">
        <v>0</v>
      </c>
    </row>
    <row r="55" spans="1:7" ht="15" x14ac:dyDescent="0.25">
      <c r="A55" s="285" t="s">
        <v>98</v>
      </c>
      <c r="B55" t="s">
        <v>84</v>
      </c>
      <c r="C55">
        <v>55</v>
      </c>
      <c r="D55">
        <v>286.3</v>
      </c>
      <c r="E55">
        <v>271.60000000000002</v>
      </c>
      <c r="F55">
        <v>0</v>
      </c>
      <c r="G55">
        <v>0</v>
      </c>
    </row>
    <row r="56" spans="1:7" ht="15" x14ac:dyDescent="0.25">
      <c r="A56" s="285" t="s">
        <v>99</v>
      </c>
      <c r="B56" t="s">
        <v>84</v>
      </c>
      <c r="C56">
        <v>1.2</v>
      </c>
      <c r="D56">
        <v>3.5</v>
      </c>
      <c r="E56">
        <v>17.5</v>
      </c>
      <c r="F56">
        <v>0</v>
      </c>
      <c r="G56">
        <v>0</v>
      </c>
    </row>
    <row r="57" spans="1:7" ht="15" x14ac:dyDescent="0.25">
      <c r="A57" s="285" t="s">
        <v>100</v>
      </c>
      <c r="B57">
        <v>41</v>
      </c>
      <c r="C57">
        <v>68.900000000000006</v>
      </c>
      <c r="D57">
        <v>1153.7</v>
      </c>
      <c r="E57">
        <v>1414.1</v>
      </c>
      <c r="F57">
        <v>34.799999999999997</v>
      </c>
      <c r="G57">
        <v>0</v>
      </c>
    </row>
    <row r="58" spans="1:7" ht="15" x14ac:dyDescent="0.25">
      <c r="A58" s="285" t="s">
        <v>101</v>
      </c>
      <c r="B58">
        <v>45.2</v>
      </c>
      <c r="C58">
        <v>32.799999999999997</v>
      </c>
      <c r="D58">
        <v>810.2</v>
      </c>
      <c r="E58">
        <v>605.6</v>
      </c>
      <c r="F58">
        <v>9.8000000000000007</v>
      </c>
      <c r="G58">
        <v>0</v>
      </c>
    </row>
    <row r="59" spans="1:7" ht="15" x14ac:dyDescent="0.25">
      <c r="A59" s="285" t="s">
        <v>66</v>
      </c>
    </row>
    <row r="60" spans="1:7" ht="15" x14ac:dyDescent="0.25">
      <c r="A60" s="285" t="s">
        <v>102</v>
      </c>
      <c r="B60">
        <v>304.39999999999998</v>
      </c>
      <c r="C60">
        <v>170</v>
      </c>
      <c r="D60">
        <v>4142.3</v>
      </c>
      <c r="E60">
        <v>2909.1</v>
      </c>
      <c r="F60">
        <v>185</v>
      </c>
      <c r="G60">
        <v>0</v>
      </c>
    </row>
    <row r="61" spans="1:7" ht="15" x14ac:dyDescent="0.25">
      <c r="A61" s="285" t="s">
        <v>103</v>
      </c>
      <c r="B61">
        <v>35</v>
      </c>
      <c r="C61">
        <v>0</v>
      </c>
      <c r="D61">
        <v>104.8</v>
      </c>
      <c r="E61">
        <v>31.2</v>
      </c>
      <c r="F61">
        <v>35</v>
      </c>
      <c r="G61">
        <v>0</v>
      </c>
    </row>
    <row r="62" spans="1:7" ht="15" x14ac:dyDescent="0.25">
      <c r="A62" s="285" t="s">
        <v>104</v>
      </c>
      <c r="B62">
        <v>239</v>
      </c>
      <c r="C62">
        <v>170</v>
      </c>
      <c r="D62">
        <v>3617.7</v>
      </c>
      <c r="E62">
        <v>2530.1</v>
      </c>
      <c r="F62">
        <v>150</v>
      </c>
      <c r="G62">
        <v>0</v>
      </c>
    </row>
    <row r="63" spans="1:7" ht="15" x14ac:dyDescent="0.25">
      <c r="A63" s="285" t="s">
        <v>105</v>
      </c>
      <c r="B63">
        <v>0</v>
      </c>
      <c r="C63">
        <v>0</v>
      </c>
      <c r="D63">
        <v>68.7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30</v>
      </c>
      <c r="C66">
        <v>0</v>
      </c>
      <c r="D66">
        <v>351.1</v>
      </c>
      <c r="E66">
        <v>301.10000000000002</v>
      </c>
      <c r="F66">
        <v>0</v>
      </c>
      <c r="G66">
        <v>0</v>
      </c>
    </row>
    <row r="67" spans="1:7" ht="15" x14ac:dyDescent="0.25">
      <c r="A67" s="285" t="s">
        <v>66</v>
      </c>
    </row>
    <row r="68" spans="1:7" ht="15" x14ac:dyDescent="0.25">
      <c r="A68" s="285" t="s">
        <v>108</v>
      </c>
      <c r="B68">
        <v>454.5</v>
      </c>
      <c r="C68">
        <v>401.6</v>
      </c>
      <c r="D68">
        <v>5662.2</v>
      </c>
      <c r="E68">
        <v>8620.9</v>
      </c>
      <c r="F68">
        <v>1249.3</v>
      </c>
      <c r="G68">
        <v>0</v>
      </c>
    </row>
    <row r="69" spans="1:7" ht="15" x14ac:dyDescent="0.25">
      <c r="A69" s="285" t="s">
        <v>497</v>
      </c>
      <c r="B69">
        <v>0</v>
      </c>
      <c r="C69">
        <v>0</v>
      </c>
      <c r="D69">
        <v>0</v>
      </c>
      <c r="E69">
        <v>1874.4</v>
      </c>
      <c r="F69">
        <v>0</v>
      </c>
      <c r="G69">
        <v>0</v>
      </c>
    </row>
    <row r="70" spans="1:7" ht="15" x14ac:dyDescent="0.25">
      <c r="A70" s="285" t="s">
        <v>109</v>
      </c>
      <c r="B70">
        <v>4.8</v>
      </c>
      <c r="C70">
        <v>3.5</v>
      </c>
      <c r="D70">
        <v>19.100000000000001</v>
      </c>
      <c r="E70">
        <v>27.9</v>
      </c>
      <c r="F70">
        <v>0</v>
      </c>
      <c r="G70">
        <v>0</v>
      </c>
    </row>
    <row r="71" spans="1:7" ht="15" x14ac:dyDescent="0.25">
      <c r="A71" s="285" t="s">
        <v>111</v>
      </c>
      <c r="B71">
        <v>25.5</v>
      </c>
      <c r="C71">
        <v>23</v>
      </c>
      <c r="D71">
        <v>280.2</v>
      </c>
      <c r="E71">
        <v>258.89999999999998</v>
      </c>
      <c r="F71">
        <v>38.9</v>
      </c>
      <c r="G71">
        <v>0</v>
      </c>
    </row>
    <row r="72" spans="1:7" ht="15" x14ac:dyDescent="0.25">
      <c r="A72" s="285" t="s">
        <v>112</v>
      </c>
      <c r="B72">
        <v>11.8</v>
      </c>
      <c r="C72">
        <v>54.2</v>
      </c>
      <c r="D72">
        <v>94.7</v>
      </c>
      <c r="E72">
        <v>755.1</v>
      </c>
      <c r="F72">
        <v>5.7</v>
      </c>
      <c r="G72">
        <v>0</v>
      </c>
    </row>
    <row r="73" spans="1:7" ht="15" x14ac:dyDescent="0.25">
      <c r="A73" s="285" t="s">
        <v>259</v>
      </c>
      <c r="B73">
        <v>0</v>
      </c>
      <c r="C73">
        <v>0</v>
      </c>
      <c r="D73">
        <v>7.6</v>
      </c>
      <c r="E73">
        <v>45.8</v>
      </c>
      <c r="F73">
        <v>0</v>
      </c>
      <c r="G73">
        <v>0</v>
      </c>
    </row>
    <row r="74" spans="1:7" ht="15" x14ac:dyDescent="0.25">
      <c r="A74" s="285" t="s">
        <v>113</v>
      </c>
      <c r="B74">
        <v>15</v>
      </c>
      <c r="C74">
        <v>6.8</v>
      </c>
      <c r="D74">
        <v>534.5</v>
      </c>
      <c r="E74">
        <v>600.20000000000005</v>
      </c>
      <c r="F74">
        <v>13.4</v>
      </c>
      <c r="G74">
        <v>0</v>
      </c>
    </row>
    <row r="75" spans="1:7" ht="15" x14ac:dyDescent="0.25">
      <c r="A75" s="285" t="s">
        <v>114</v>
      </c>
      <c r="B75">
        <v>14.4</v>
      </c>
      <c r="C75">
        <v>4</v>
      </c>
      <c r="D75">
        <v>4.0999999999999996</v>
      </c>
      <c r="E75">
        <v>44.4</v>
      </c>
      <c r="F75">
        <v>0</v>
      </c>
      <c r="G75">
        <v>0</v>
      </c>
    </row>
    <row r="76" spans="1:7" ht="15" x14ac:dyDescent="0.25">
      <c r="A76" s="285" t="s">
        <v>115</v>
      </c>
      <c r="B76">
        <v>0</v>
      </c>
      <c r="C76">
        <v>0</v>
      </c>
      <c r="D76">
        <v>28.1</v>
      </c>
      <c r="E76">
        <v>27.3</v>
      </c>
      <c r="F76">
        <v>2.5</v>
      </c>
      <c r="G76">
        <v>0</v>
      </c>
    </row>
    <row r="77" spans="1:7" ht="15" x14ac:dyDescent="0.25">
      <c r="A77" s="285" t="s">
        <v>382</v>
      </c>
      <c r="B77">
        <v>0</v>
      </c>
      <c r="C77">
        <v>0</v>
      </c>
      <c r="D77">
        <v>3</v>
      </c>
      <c r="E77">
        <v>0</v>
      </c>
      <c r="F77">
        <v>0</v>
      </c>
      <c r="G77">
        <v>0</v>
      </c>
    </row>
    <row r="78" spans="1:7" ht="15" x14ac:dyDescent="0.25">
      <c r="A78" s="285" t="s">
        <v>116</v>
      </c>
      <c r="B78">
        <v>5.7</v>
      </c>
      <c r="C78">
        <v>3.3</v>
      </c>
      <c r="D78">
        <v>7.9</v>
      </c>
      <c r="E78">
        <v>2.9</v>
      </c>
      <c r="F78">
        <v>0</v>
      </c>
      <c r="G78">
        <v>0</v>
      </c>
    </row>
    <row r="79" spans="1:7" ht="15" x14ac:dyDescent="0.25">
      <c r="A79" s="285" t="s">
        <v>117</v>
      </c>
      <c r="B79">
        <v>371</v>
      </c>
      <c r="C79">
        <v>293.39999999999998</v>
      </c>
      <c r="D79">
        <v>4358.2</v>
      </c>
      <c r="E79">
        <v>4658.8</v>
      </c>
      <c r="F79">
        <v>1161.3</v>
      </c>
      <c r="G79">
        <v>0</v>
      </c>
    </row>
    <row r="80" spans="1:7" ht="15" x14ac:dyDescent="0.25">
      <c r="A80" s="285" t="s">
        <v>331</v>
      </c>
      <c r="B80">
        <v>0.5</v>
      </c>
      <c r="C80">
        <v>0</v>
      </c>
      <c r="D80">
        <v>6.2</v>
      </c>
      <c r="E80">
        <v>19.3</v>
      </c>
      <c r="F80">
        <v>0</v>
      </c>
      <c r="G80">
        <v>0</v>
      </c>
    </row>
    <row r="81" spans="1:7" ht="15" x14ac:dyDescent="0.25">
      <c r="A81" s="285" t="s">
        <v>118</v>
      </c>
      <c r="B81">
        <v>5.8</v>
      </c>
      <c r="C81">
        <v>6.3</v>
      </c>
      <c r="D81">
        <v>35</v>
      </c>
      <c r="E81">
        <v>41.1</v>
      </c>
      <c r="F81">
        <v>9.5</v>
      </c>
      <c r="G81">
        <v>0</v>
      </c>
    </row>
    <row r="82" spans="1:7" ht="15" x14ac:dyDescent="0.25">
      <c r="A82" s="285" t="s">
        <v>119</v>
      </c>
      <c r="B82">
        <v>0</v>
      </c>
      <c r="C82">
        <v>7</v>
      </c>
      <c r="D82">
        <v>263.60000000000002</v>
      </c>
      <c r="E82">
        <v>264.89999999999998</v>
      </c>
      <c r="F82">
        <v>18</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4608.8999999999996</v>
      </c>
      <c r="C86">
        <v>4533.7</v>
      </c>
      <c r="D86">
        <v>41064.800000000003</v>
      </c>
      <c r="E86">
        <v>42944.3</v>
      </c>
      <c r="F86">
        <v>12748.6</v>
      </c>
      <c r="G86">
        <v>0</v>
      </c>
    </row>
    <row r="87" spans="1:7" ht="15" x14ac:dyDescent="0.25">
      <c r="A87" s="285" t="s">
        <v>123</v>
      </c>
      <c r="B87">
        <v>1837.1</v>
      </c>
      <c r="C87">
        <v>1114.2</v>
      </c>
      <c r="D87" t="s">
        <v>84</v>
      </c>
      <c r="E87">
        <v>0</v>
      </c>
      <c r="F87">
        <v>5226.8999999999996</v>
      </c>
      <c r="G87">
        <v>0</v>
      </c>
    </row>
    <row r="88" spans="1:7" ht="15" x14ac:dyDescent="0.25">
      <c r="A88" s="285" t="s">
        <v>62</v>
      </c>
      <c r="B88" t="s">
        <v>63</v>
      </c>
      <c r="C88" t="s">
        <v>64</v>
      </c>
      <c r="D88" t="s">
        <v>63</v>
      </c>
      <c r="E88" t="s">
        <v>63</v>
      </c>
      <c r="F88" t="s">
        <v>63</v>
      </c>
      <c r="G88" t="s">
        <v>65</v>
      </c>
    </row>
    <row r="89" spans="1:7" ht="15" x14ac:dyDescent="0.25">
      <c r="A89" s="285" t="s">
        <v>124</v>
      </c>
      <c r="B89">
        <v>6445.9</v>
      </c>
      <c r="C89">
        <v>5647.9</v>
      </c>
      <c r="D89">
        <v>41064.800000000003</v>
      </c>
      <c r="E89">
        <v>42944.3</v>
      </c>
      <c r="F89">
        <v>17975.5</v>
      </c>
      <c r="G89">
        <v>0</v>
      </c>
    </row>
    <row r="90" spans="1:7" ht="15" x14ac:dyDescent="0.25">
      <c r="A90" s="285" t="s">
        <v>125</v>
      </c>
      <c r="B90" t="s">
        <v>42</v>
      </c>
      <c r="C90" t="s">
        <v>42</v>
      </c>
      <c r="D90">
        <v>61.6</v>
      </c>
      <c r="E90">
        <v>2.4</v>
      </c>
      <c r="F90" t="s">
        <v>42</v>
      </c>
      <c r="G90" t="s">
        <v>42</v>
      </c>
    </row>
    <row r="91" spans="1:7" ht="15" x14ac:dyDescent="0.25">
      <c r="A91" s="285" t="s">
        <v>126</v>
      </c>
      <c r="B91">
        <v>0</v>
      </c>
      <c r="C91">
        <v>0</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A209-C03B-4BF6-8750-8F88A3BE5892}">
  <dimension ref="A1:G92"/>
  <sheetViews>
    <sheetView topLeftCell="A51" workbookViewId="0">
      <selection activeCell="B7" sqref="B7"/>
    </sheetView>
  </sheetViews>
  <sheetFormatPr defaultRowHeight="13.2" x14ac:dyDescent="0.25"/>
  <cols>
    <col min="1" max="1" width="15.109375" customWidth="1"/>
    <col min="2" max="2" width="11.33203125" customWidth="1"/>
    <col min="5" max="5" width="9.6640625" customWidth="1"/>
    <col min="6" max="6" width="11.109375" customWidth="1"/>
    <col min="7" max="7" width="10.109375" customWidth="1"/>
  </cols>
  <sheetData>
    <row r="1" spans="1:7" ht="15" x14ac:dyDescent="0.25">
      <c r="A1" s="285" t="s">
        <v>47</v>
      </c>
    </row>
    <row r="2" spans="1:7" ht="15" x14ac:dyDescent="0.25">
      <c r="A2" s="285" t="s">
        <v>48</v>
      </c>
    </row>
    <row r="3" spans="1:7" ht="15" x14ac:dyDescent="0.25">
      <c r="A3" s="285" t="s">
        <v>501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79.5</v>
      </c>
      <c r="C12">
        <v>132</v>
      </c>
      <c r="D12">
        <v>4549.8</v>
      </c>
      <c r="E12">
        <v>7501.8</v>
      </c>
      <c r="F12">
        <v>275.5</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229</v>
      </c>
      <c r="F14">
        <v>0</v>
      </c>
      <c r="G14">
        <v>0</v>
      </c>
    </row>
    <row r="15" spans="1:7" ht="15" x14ac:dyDescent="0.25">
      <c r="A15" s="285" t="s">
        <v>68</v>
      </c>
      <c r="B15">
        <v>0</v>
      </c>
      <c r="C15">
        <v>0</v>
      </c>
      <c r="D15">
        <v>1187.2</v>
      </c>
      <c r="E15">
        <v>1443.9</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8</v>
      </c>
      <c r="G17">
        <v>0</v>
      </c>
    </row>
    <row r="18" spans="1:7" ht="15" x14ac:dyDescent="0.25">
      <c r="A18" s="285" t="s">
        <v>70</v>
      </c>
      <c r="B18">
        <v>0</v>
      </c>
      <c r="C18">
        <v>0</v>
      </c>
      <c r="D18">
        <v>313.2</v>
      </c>
      <c r="E18">
        <v>727.5</v>
      </c>
      <c r="F18">
        <v>0</v>
      </c>
      <c r="G18">
        <v>0</v>
      </c>
    </row>
    <row r="19" spans="1:7" ht="15" x14ac:dyDescent="0.25">
      <c r="A19" s="285" t="s">
        <v>71</v>
      </c>
      <c r="B19">
        <v>0</v>
      </c>
      <c r="C19">
        <v>20.5</v>
      </c>
      <c r="D19">
        <v>1147.3</v>
      </c>
      <c r="E19">
        <v>2031.8</v>
      </c>
      <c r="F19">
        <v>60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1801.2</v>
      </c>
      <c r="F22">
        <v>190</v>
      </c>
      <c r="G22">
        <v>0</v>
      </c>
    </row>
    <row r="23" spans="1:7" ht="15" x14ac:dyDescent="0.25">
      <c r="A23" s="285" t="s">
        <v>74</v>
      </c>
      <c r="B23">
        <v>20</v>
      </c>
      <c r="C23">
        <v>14.5</v>
      </c>
      <c r="D23">
        <v>173.4</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288</v>
      </c>
      <c r="C31">
        <v>320</v>
      </c>
      <c r="D31">
        <v>2114</v>
      </c>
      <c r="E31">
        <v>2248.1999999999998</v>
      </c>
      <c r="F31">
        <v>155</v>
      </c>
      <c r="G31">
        <v>0</v>
      </c>
    </row>
    <row r="32" spans="1:7" ht="15" x14ac:dyDescent="0.25">
      <c r="A32" s="285" t="s">
        <v>66</v>
      </c>
    </row>
    <row r="33" spans="1:7" ht="15" x14ac:dyDescent="0.25">
      <c r="A33" s="285" t="s">
        <v>79</v>
      </c>
      <c r="B33">
        <v>250.2</v>
      </c>
      <c r="C33">
        <v>155.4</v>
      </c>
      <c r="D33">
        <v>1688</v>
      </c>
      <c r="E33">
        <v>1431.5</v>
      </c>
      <c r="F33">
        <v>272.2</v>
      </c>
      <c r="G33">
        <v>0</v>
      </c>
    </row>
    <row r="34" spans="1:7" ht="15" x14ac:dyDescent="0.25">
      <c r="A34" s="285" t="s">
        <v>66</v>
      </c>
    </row>
    <row r="35" spans="1:7" ht="15" x14ac:dyDescent="0.25">
      <c r="A35" s="285" t="s">
        <v>80</v>
      </c>
      <c r="B35">
        <v>2913.2</v>
      </c>
      <c r="C35">
        <v>3863.5</v>
      </c>
      <c r="D35">
        <v>13521.9</v>
      </c>
      <c r="E35">
        <v>10622.8</v>
      </c>
      <c r="F35">
        <v>8565</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498.5</v>
      </c>
      <c r="C39">
        <v>520.20000000000005</v>
      </c>
      <c r="D39">
        <v>8523.2000000000007</v>
      </c>
      <c r="E39">
        <v>8645.6</v>
      </c>
      <c r="F39">
        <v>199.1</v>
      </c>
      <c r="G39">
        <v>0</v>
      </c>
    </row>
    <row r="40" spans="1:7" ht="15" x14ac:dyDescent="0.25">
      <c r="A40" s="285" t="s">
        <v>83</v>
      </c>
      <c r="B40">
        <v>0.5</v>
      </c>
      <c r="C40">
        <v>5.0999999999999996</v>
      </c>
      <c r="D40">
        <v>1566.2</v>
      </c>
      <c r="E40">
        <v>761.6</v>
      </c>
      <c r="F40">
        <v>0</v>
      </c>
      <c r="G40">
        <v>0</v>
      </c>
    </row>
    <row r="41" spans="1:7" ht="15" x14ac:dyDescent="0.25">
      <c r="A41" s="285" t="s">
        <v>85</v>
      </c>
      <c r="B41">
        <v>1</v>
      </c>
      <c r="C41">
        <v>3.5</v>
      </c>
      <c r="D41">
        <v>9.6999999999999993</v>
      </c>
      <c r="E41">
        <v>12.2</v>
      </c>
      <c r="F41">
        <v>0</v>
      </c>
      <c r="G41">
        <v>0</v>
      </c>
    </row>
    <row r="42" spans="1:7" ht="15" x14ac:dyDescent="0.25">
      <c r="A42" s="285" t="s">
        <v>86</v>
      </c>
      <c r="B42">
        <v>0</v>
      </c>
      <c r="C42">
        <v>0</v>
      </c>
      <c r="D42">
        <v>2.1</v>
      </c>
      <c r="E42">
        <v>0.4</v>
      </c>
      <c r="F42">
        <v>0</v>
      </c>
      <c r="G42">
        <v>0</v>
      </c>
    </row>
    <row r="43" spans="1:7" ht="15" x14ac:dyDescent="0.25">
      <c r="A43" s="285" t="s">
        <v>87</v>
      </c>
      <c r="B43">
        <v>1.1000000000000001</v>
      </c>
      <c r="C43">
        <v>0.5</v>
      </c>
      <c r="D43">
        <v>1.2</v>
      </c>
      <c r="E43">
        <v>0.4</v>
      </c>
      <c r="F43">
        <v>0.2</v>
      </c>
      <c r="G43">
        <v>0</v>
      </c>
    </row>
    <row r="44" spans="1:7" ht="15" x14ac:dyDescent="0.25">
      <c r="A44" s="285" t="s">
        <v>88</v>
      </c>
      <c r="B44">
        <v>208.7</v>
      </c>
      <c r="C44">
        <v>225.3</v>
      </c>
      <c r="D44">
        <v>2071.6999999999998</v>
      </c>
      <c r="E44">
        <v>2149.9</v>
      </c>
      <c r="F44">
        <v>31.5</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0</v>
      </c>
      <c r="D47">
        <v>1</v>
      </c>
      <c r="E47">
        <v>0</v>
      </c>
      <c r="F47">
        <v>0</v>
      </c>
      <c r="G47">
        <v>0</v>
      </c>
    </row>
    <row r="48" spans="1:7" ht="15" x14ac:dyDescent="0.25">
      <c r="A48" s="285" t="s">
        <v>91</v>
      </c>
      <c r="B48">
        <v>37.700000000000003</v>
      </c>
      <c r="C48">
        <v>19.8</v>
      </c>
      <c r="D48">
        <v>646.6</v>
      </c>
      <c r="E48">
        <v>1003.1</v>
      </c>
      <c r="F48">
        <v>0</v>
      </c>
      <c r="G48">
        <v>0</v>
      </c>
    </row>
    <row r="49" spans="1:7" ht="15" x14ac:dyDescent="0.25">
      <c r="A49" s="285" t="s">
        <v>92</v>
      </c>
      <c r="B49">
        <v>0</v>
      </c>
      <c r="C49">
        <v>0</v>
      </c>
      <c r="D49">
        <v>69.8</v>
      </c>
      <c r="E49">
        <v>101.4</v>
      </c>
      <c r="F49">
        <v>0</v>
      </c>
      <c r="G49">
        <v>0</v>
      </c>
    </row>
    <row r="50" spans="1:7" ht="15" x14ac:dyDescent="0.25">
      <c r="A50" s="285" t="s">
        <v>93</v>
      </c>
      <c r="B50">
        <v>67.400000000000006</v>
      </c>
      <c r="C50">
        <v>38.299999999999997</v>
      </c>
      <c r="D50">
        <v>556.79999999999995</v>
      </c>
      <c r="E50">
        <v>499.3</v>
      </c>
      <c r="F50">
        <v>56.4</v>
      </c>
      <c r="G50">
        <v>0</v>
      </c>
    </row>
    <row r="51" spans="1:7" ht="15" x14ac:dyDescent="0.25">
      <c r="A51" s="285" t="s">
        <v>94</v>
      </c>
      <c r="B51">
        <v>5</v>
      </c>
      <c r="C51">
        <v>4.5999999999999996</v>
      </c>
      <c r="D51">
        <v>100.5</v>
      </c>
      <c r="E51">
        <v>27.6</v>
      </c>
      <c r="F51">
        <v>0</v>
      </c>
      <c r="G51">
        <v>0</v>
      </c>
    </row>
    <row r="52" spans="1:7" ht="15" x14ac:dyDescent="0.25">
      <c r="A52" s="285" t="s">
        <v>496</v>
      </c>
      <c r="B52">
        <v>0</v>
      </c>
      <c r="C52">
        <v>0</v>
      </c>
      <c r="D52">
        <v>0</v>
      </c>
      <c r="E52">
        <v>0.9</v>
      </c>
      <c r="F52">
        <v>0</v>
      </c>
      <c r="G52">
        <v>0</v>
      </c>
    </row>
    <row r="53" spans="1:7" ht="15" x14ac:dyDescent="0.25">
      <c r="A53" s="285" t="s">
        <v>95</v>
      </c>
      <c r="B53">
        <v>70</v>
      </c>
      <c r="C53">
        <v>62.5</v>
      </c>
      <c r="D53">
        <v>993.6</v>
      </c>
      <c r="E53">
        <v>950.8</v>
      </c>
      <c r="F53">
        <v>70</v>
      </c>
      <c r="G53">
        <v>0</v>
      </c>
    </row>
    <row r="54" spans="1:7" ht="15" x14ac:dyDescent="0.25">
      <c r="A54" s="285" t="s">
        <v>96</v>
      </c>
      <c r="B54">
        <v>26.2</v>
      </c>
      <c r="C54">
        <v>14.7</v>
      </c>
      <c r="D54">
        <v>125.9</v>
      </c>
      <c r="E54">
        <v>119.1</v>
      </c>
      <c r="F54">
        <v>2.1</v>
      </c>
      <c r="G54">
        <v>0</v>
      </c>
    </row>
    <row r="55" spans="1:7" ht="15" x14ac:dyDescent="0.25">
      <c r="A55" s="285" t="s">
        <v>98</v>
      </c>
      <c r="B55" t="s">
        <v>84</v>
      </c>
      <c r="C55">
        <v>55</v>
      </c>
      <c r="D55">
        <v>286.3</v>
      </c>
      <c r="E55">
        <v>271.60000000000002</v>
      </c>
      <c r="F55">
        <v>0</v>
      </c>
      <c r="G55">
        <v>0</v>
      </c>
    </row>
    <row r="56" spans="1:7" ht="15" x14ac:dyDescent="0.25">
      <c r="A56" s="285" t="s">
        <v>99</v>
      </c>
      <c r="B56" t="s">
        <v>84</v>
      </c>
      <c r="C56">
        <v>1.2</v>
      </c>
      <c r="D56">
        <v>3.5</v>
      </c>
      <c r="E56">
        <v>17.5</v>
      </c>
      <c r="F56">
        <v>0</v>
      </c>
      <c r="G56">
        <v>0</v>
      </c>
    </row>
    <row r="57" spans="1:7" ht="15" x14ac:dyDescent="0.25">
      <c r="A57" s="285" t="s">
        <v>100</v>
      </c>
      <c r="B57">
        <v>43.1</v>
      </c>
      <c r="C57">
        <v>58.6</v>
      </c>
      <c r="D57">
        <v>1151.0999999999999</v>
      </c>
      <c r="E57">
        <v>1398</v>
      </c>
      <c r="F57">
        <v>16</v>
      </c>
      <c r="G57">
        <v>0</v>
      </c>
    </row>
    <row r="58" spans="1:7" ht="15" x14ac:dyDescent="0.25">
      <c r="A58" s="285" t="s">
        <v>101</v>
      </c>
      <c r="B58">
        <v>37.799999999999997</v>
      </c>
      <c r="C58">
        <v>31.3</v>
      </c>
      <c r="D58">
        <v>806.3</v>
      </c>
      <c r="E58">
        <v>599.70000000000005</v>
      </c>
      <c r="F58">
        <v>5.4</v>
      </c>
      <c r="G58">
        <v>0</v>
      </c>
    </row>
    <row r="59" spans="1:7" ht="15" x14ac:dyDescent="0.25">
      <c r="A59" s="285" t="s">
        <v>66</v>
      </c>
    </row>
    <row r="60" spans="1:7" ht="15" x14ac:dyDescent="0.25">
      <c r="A60" s="285" t="s">
        <v>102</v>
      </c>
      <c r="B60">
        <v>334.4</v>
      </c>
      <c r="C60">
        <v>170</v>
      </c>
      <c r="D60">
        <v>4060</v>
      </c>
      <c r="E60">
        <v>2909.1</v>
      </c>
      <c r="F60">
        <v>185</v>
      </c>
      <c r="G60">
        <v>0</v>
      </c>
    </row>
    <row r="61" spans="1:7" ht="15" x14ac:dyDescent="0.25">
      <c r="A61" s="285" t="s">
        <v>103</v>
      </c>
      <c r="B61">
        <v>35</v>
      </c>
      <c r="C61">
        <v>0</v>
      </c>
      <c r="D61">
        <v>104.8</v>
      </c>
      <c r="E61">
        <v>31.2</v>
      </c>
      <c r="F61">
        <v>35</v>
      </c>
      <c r="G61">
        <v>0</v>
      </c>
    </row>
    <row r="62" spans="1:7" ht="15" x14ac:dyDescent="0.25">
      <c r="A62" s="285" t="s">
        <v>104</v>
      </c>
      <c r="B62">
        <v>239</v>
      </c>
      <c r="C62">
        <v>170</v>
      </c>
      <c r="D62">
        <v>3568.1</v>
      </c>
      <c r="E62">
        <v>2530.1</v>
      </c>
      <c r="F62">
        <v>150</v>
      </c>
      <c r="G62">
        <v>0</v>
      </c>
    </row>
    <row r="63" spans="1:7" ht="15" x14ac:dyDescent="0.25">
      <c r="A63" s="285" t="s">
        <v>105</v>
      </c>
      <c r="B63">
        <v>0</v>
      </c>
      <c r="C63">
        <v>0</v>
      </c>
      <c r="D63">
        <v>68.7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60</v>
      </c>
      <c r="C66">
        <v>0</v>
      </c>
      <c r="D66">
        <v>318.3</v>
      </c>
      <c r="E66">
        <v>301.10000000000002</v>
      </c>
      <c r="F66">
        <v>0</v>
      </c>
      <c r="G66">
        <v>0</v>
      </c>
    </row>
    <row r="67" spans="1:7" ht="15" x14ac:dyDescent="0.25">
      <c r="A67" s="285" t="s">
        <v>66</v>
      </c>
    </row>
    <row r="68" spans="1:7" ht="15" x14ac:dyDescent="0.25">
      <c r="A68" s="285" t="s">
        <v>108</v>
      </c>
      <c r="B68">
        <v>587.9</v>
      </c>
      <c r="C68">
        <v>470.2</v>
      </c>
      <c r="D68">
        <v>5504</v>
      </c>
      <c r="E68">
        <v>8496.5</v>
      </c>
      <c r="F68">
        <v>1130.0999999999999</v>
      </c>
      <c r="G68">
        <v>0</v>
      </c>
    </row>
    <row r="69" spans="1:7" ht="15" x14ac:dyDescent="0.25">
      <c r="A69" s="285" t="s">
        <v>497</v>
      </c>
      <c r="B69">
        <v>0</v>
      </c>
      <c r="C69">
        <v>0</v>
      </c>
      <c r="D69">
        <v>0</v>
      </c>
      <c r="E69">
        <v>1874.4</v>
      </c>
      <c r="F69">
        <v>0</v>
      </c>
      <c r="G69">
        <v>0</v>
      </c>
    </row>
    <row r="70" spans="1:7" ht="15" x14ac:dyDescent="0.25">
      <c r="A70" s="285" t="s">
        <v>109</v>
      </c>
      <c r="B70">
        <v>4.8</v>
      </c>
      <c r="C70">
        <v>3.5</v>
      </c>
      <c r="D70">
        <v>19.100000000000001</v>
      </c>
      <c r="E70">
        <v>27.9</v>
      </c>
      <c r="F70">
        <v>0</v>
      </c>
      <c r="G70">
        <v>0</v>
      </c>
    </row>
    <row r="71" spans="1:7" ht="15" x14ac:dyDescent="0.25">
      <c r="A71" s="285" t="s">
        <v>111</v>
      </c>
      <c r="B71">
        <v>25.5</v>
      </c>
      <c r="C71">
        <v>45</v>
      </c>
      <c r="D71">
        <v>264.3</v>
      </c>
      <c r="E71">
        <v>235.4</v>
      </c>
      <c r="F71">
        <v>25.9</v>
      </c>
      <c r="G71">
        <v>0</v>
      </c>
    </row>
    <row r="72" spans="1:7" ht="15" x14ac:dyDescent="0.25">
      <c r="A72" s="285" t="s">
        <v>112</v>
      </c>
      <c r="B72">
        <v>12.8</v>
      </c>
      <c r="C72">
        <v>47.4</v>
      </c>
      <c r="D72">
        <v>94.1</v>
      </c>
      <c r="E72">
        <v>753.2</v>
      </c>
      <c r="F72">
        <v>5.7</v>
      </c>
      <c r="G72">
        <v>0</v>
      </c>
    </row>
    <row r="73" spans="1:7" ht="15" x14ac:dyDescent="0.25">
      <c r="A73" s="285" t="s">
        <v>259</v>
      </c>
      <c r="B73">
        <v>0</v>
      </c>
      <c r="C73">
        <v>0</v>
      </c>
      <c r="D73">
        <v>7.6</v>
      </c>
      <c r="E73">
        <v>45.8</v>
      </c>
      <c r="F73">
        <v>0</v>
      </c>
      <c r="G73">
        <v>0</v>
      </c>
    </row>
    <row r="74" spans="1:7" ht="15" x14ac:dyDescent="0.25">
      <c r="A74" s="285" t="s">
        <v>113</v>
      </c>
      <c r="B74">
        <v>18</v>
      </c>
      <c r="C74">
        <v>6.8</v>
      </c>
      <c r="D74">
        <v>521</v>
      </c>
      <c r="E74">
        <v>568.79999999999995</v>
      </c>
      <c r="F74">
        <v>0</v>
      </c>
      <c r="G74">
        <v>0</v>
      </c>
    </row>
    <row r="75" spans="1:7" ht="15" x14ac:dyDescent="0.25">
      <c r="A75" s="285" t="s">
        <v>114</v>
      </c>
      <c r="B75">
        <v>14.4</v>
      </c>
      <c r="C75">
        <v>4</v>
      </c>
      <c r="D75">
        <v>4.0999999999999996</v>
      </c>
      <c r="E75">
        <v>44.4</v>
      </c>
      <c r="F75">
        <v>0</v>
      </c>
      <c r="G75">
        <v>0</v>
      </c>
    </row>
    <row r="76" spans="1:7" ht="15" x14ac:dyDescent="0.25">
      <c r="A76" s="285" t="s">
        <v>115</v>
      </c>
      <c r="B76">
        <v>4.5</v>
      </c>
      <c r="C76">
        <v>0</v>
      </c>
      <c r="D76">
        <v>23.1</v>
      </c>
      <c r="E76">
        <v>27.3</v>
      </c>
      <c r="F76">
        <v>2.5</v>
      </c>
      <c r="G76">
        <v>0</v>
      </c>
    </row>
    <row r="77" spans="1:7" ht="15" x14ac:dyDescent="0.25">
      <c r="A77" s="285" t="s">
        <v>382</v>
      </c>
      <c r="B77">
        <v>0</v>
      </c>
      <c r="C77">
        <v>0</v>
      </c>
      <c r="D77">
        <v>3</v>
      </c>
      <c r="E77">
        <v>0</v>
      </c>
      <c r="F77">
        <v>0</v>
      </c>
      <c r="G77">
        <v>0</v>
      </c>
    </row>
    <row r="78" spans="1:7" ht="15" x14ac:dyDescent="0.25">
      <c r="A78" s="285" t="s">
        <v>116</v>
      </c>
      <c r="B78">
        <v>5.7</v>
      </c>
      <c r="C78">
        <v>3.3</v>
      </c>
      <c r="D78">
        <v>7.9</v>
      </c>
      <c r="E78">
        <v>2.9</v>
      </c>
      <c r="F78">
        <v>0</v>
      </c>
      <c r="G78">
        <v>0</v>
      </c>
    </row>
    <row r="79" spans="1:7" ht="15" x14ac:dyDescent="0.25">
      <c r="A79" s="285" t="s">
        <v>117</v>
      </c>
      <c r="B79">
        <v>495.9</v>
      </c>
      <c r="C79">
        <v>346.9</v>
      </c>
      <c r="D79">
        <v>4235</v>
      </c>
      <c r="E79">
        <v>4591.3</v>
      </c>
      <c r="F79">
        <v>1086.5</v>
      </c>
      <c r="G79">
        <v>0</v>
      </c>
    </row>
    <row r="80" spans="1:7" ht="15" x14ac:dyDescent="0.25">
      <c r="A80" s="285" t="s">
        <v>331</v>
      </c>
      <c r="B80">
        <v>0.5</v>
      </c>
      <c r="C80">
        <v>0</v>
      </c>
      <c r="D80">
        <v>6.2</v>
      </c>
      <c r="E80">
        <v>19.3</v>
      </c>
      <c r="F80">
        <v>0</v>
      </c>
      <c r="G80">
        <v>0</v>
      </c>
    </row>
    <row r="81" spans="1:7" ht="15" x14ac:dyDescent="0.25">
      <c r="A81" s="285" t="s">
        <v>118</v>
      </c>
      <c r="B81">
        <v>5.8</v>
      </c>
      <c r="C81">
        <v>6.3</v>
      </c>
      <c r="D81">
        <v>35</v>
      </c>
      <c r="E81">
        <v>41.1</v>
      </c>
      <c r="F81">
        <v>9.5</v>
      </c>
      <c r="G81">
        <v>0</v>
      </c>
    </row>
    <row r="82" spans="1:7" ht="15" x14ac:dyDescent="0.25">
      <c r="A82" s="285" t="s">
        <v>119</v>
      </c>
      <c r="B82">
        <v>0</v>
      </c>
      <c r="C82">
        <v>7</v>
      </c>
      <c r="D82">
        <v>263.60000000000002</v>
      </c>
      <c r="E82">
        <v>264.89999999999998</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4951.7</v>
      </c>
      <c r="C86">
        <v>5631.3</v>
      </c>
      <c r="D86">
        <v>39960.9</v>
      </c>
      <c r="E86">
        <v>41901.1</v>
      </c>
      <c r="F86">
        <v>10781.8</v>
      </c>
      <c r="G86">
        <v>0</v>
      </c>
    </row>
    <row r="87" spans="1:7" ht="15" x14ac:dyDescent="0.25">
      <c r="A87" s="285" t="s">
        <v>123</v>
      </c>
      <c r="B87">
        <v>2028.1</v>
      </c>
      <c r="C87">
        <v>1238.2</v>
      </c>
      <c r="D87" t="s">
        <v>84</v>
      </c>
      <c r="E87">
        <v>0</v>
      </c>
      <c r="F87">
        <v>4354.3999999999996</v>
      </c>
      <c r="G87">
        <v>0</v>
      </c>
    </row>
    <row r="88" spans="1:7" ht="15" x14ac:dyDescent="0.25">
      <c r="A88" s="285" t="s">
        <v>62</v>
      </c>
      <c r="B88" t="s">
        <v>63</v>
      </c>
      <c r="C88" t="s">
        <v>64</v>
      </c>
      <c r="D88" t="s">
        <v>63</v>
      </c>
      <c r="E88" t="s">
        <v>63</v>
      </c>
      <c r="F88" t="s">
        <v>63</v>
      </c>
      <c r="G88" t="s">
        <v>65</v>
      </c>
    </row>
    <row r="89" spans="1:7" ht="15" x14ac:dyDescent="0.25">
      <c r="A89" s="285" t="s">
        <v>124</v>
      </c>
      <c r="B89">
        <v>6979.8</v>
      </c>
      <c r="C89">
        <v>6869.4</v>
      </c>
      <c r="D89">
        <v>39960.9</v>
      </c>
      <c r="E89">
        <v>41901.1</v>
      </c>
      <c r="F89">
        <v>15136.2</v>
      </c>
      <c r="G89">
        <v>0</v>
      </c>
    </row>
    <row r="90" spans="1:7" ht="15" x14ac:dyDescent="0.25">
      <c r="A90" s="285" t="s">
        <v>125</v>
      </c>
      <c r="B90" t="s">
        <v>42</v>
      </c>
      <c r="C90" t="s">
        <v>42</v>
      </c>
      <c r="D90">
        <v>2.1</v>
      </c>
      <c r="E90">
        <v>2.4</v>
      </c>
      <c r="F90" t="s">
        <v>42</v>
      </c>
      <c r="G90" t="s">
        <v>42</v>
      </c>
    </row>
    <row r="91" spans="1:7" ht="15" x14ac:dyDescent="0.25">
      <c r="A91" s="285" t="s">
        <v>126</v>
      </c>
      <c r="B91">
        <v>0</v>
      </c>
      <c r="C91">
        <v>0</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6661-CAF0-4FFF-A3EB-3BA2B11E260D}">
  <dimension ref="A1:G92"/>
  <sheetViews>
    <sheetView topLeftCell="A70" workbookViewId="0">
      <selection activeCell="B63" sqref="B63"/>
    </sheetView>
  </sheetViews>
  <sheetFormatPr defaultRowHeight="13.2" x14ac:dyDescent="0.25"/>
  <cols>
    <col min="1" max="1" width="23.6640625" customWidth="1"/>
    <col min="2" max="2" width="14.44140625" customWidth="1"/>
    <col min="3" max="3" width="11.6640625" customWidth="1"/>
    <col min="5" max="5" width="14.88671875" customWidth="1"/>
    <col min="6" max="6" width="19.33203125" customWidth="1"/>
    <col min="7" max="7" width="9.88671875" customWidth="1"/>
  </cols>
  <sheetData>
    <row r="1" spans="1:7" ht="15" x14ac:dyDescent="0.25">
      <c r="A1" s="285" t="s">
        <v>47</v>
      </c>
    </row>
    <row r="2" spans="1:7" ht="15" x14ac:dyDescent="0.25">
      <c r="A2" s="285" t="s">
        <v>48</v>
      </c>
    </row>
    <row r="3" spans="1:7" ht="15" x14ac:dyDescent="0.25">
      <c r="A3" s="285" t="s">
        <v>502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119.5</v>
      </c>
      <c r="C12">
        <v>132</v>
      </c>
      <c r="D12">
        <v>4445</v>
      </c>
      <c r="E12">
        <v>7380.8</v>
      </c>
      <c r="F12">
        <v>152.5</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204.8</v>
      </c>
      <c r="F14">
        <v>0</v>
      </c>
      <c r="G14">
        <v>0</v>
      </c>
    </row>
    <row r="15" spans="1:7" ht="15" x14ac:dyDescent="0.25">
      <c r="A15" s="285" t="s">
        <v>68</v>
      </c>
      <c r="B15">
        <v>0</v>
      </c>
      <c r="C15">
        <v>0</v>
      </c>
      <c r="D15">
        <v>1004.2</v>
      </c>
      <c r="E15">
        <v>1443.9</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265.89999999999998</v>
      </c>
      <c r="E18">
        <v>727.5</v>
      </c>
      <c r="F18">
        <v>0</v>
      </c>
      <c r="G18">
        <v>0</v>
      </c>
    </row>
    <row r="19" spans="1:7" ht="15" x14ac:dyDescent="0.25">
      <c r="A19" s="285" t="s">
        <v>71</v>
      </c>
      <c r="B19">
        <v>60</v>
      </c>
      <c r="C19">
        <v>20.5</v>
      </c>
      <c r="D19">
        <v>1272.8</v>
      </c>
      <c r="E19">
        <v>1975.1</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135</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292</v>
      </c>
      <c r="C31">
        <v>327</v>
      </c>
      <c r="D31">
        <v>2110.3000000000002</v>
      </c>
      <c r="E31">
        <v>2241.5</v>
      </c>
      <c r="F31">
        <v>134.80000000000001</v>
      </c>
      <c r="G31">
        <v>0</v>
      </c>
    </row>
    <row r="32" spans="1:7" ht="15" x14ac:dyDescent="0.25">
      <c r="A32" s="285" t="s">
        <v>66</v>
      </c>
    </row>
    <row r="33" spans="1:7" ht="15" x14ac:dyDescent="0.25">
      <c r="A33" s="285" t="s">
        <v>79</v>
      </c>
      <c r="B33">
        <v>238.9</v>
      </c>
      <c r="C33">
        <v>160.5</v>
      </c>
      <c r="D33">
        <v>1683.4</v>
      </c>
      <c r="E33">
        <v>1413.8</v>
      </c>
      <c r="F33">
        <v>244.5</v>
      </c>
      <c r="G33">
        <v>0</v>
      </c>
    </row>
    <row r="34" spans="1:7" ht="15" x14ac:dyDescent="0.25">
      <c r="A34" s="285" t="s">
        <v>66</v>
      </c>
    </row>
    <row r="35" spans="1:7" ht="15" x14ac:dyDescent="0.25">
      <c r="A35" s="285" t="s">
        <v>80</v>
      </c>
      <c r="B35">
        <v>2984.8</v>
      </c>
      <c r="C35">
        <v>4253.5</v>
      </c>
      <c r="D35">
        <v>13391.6</v>
      </c>
      <c r="E35">
        <v>10106.6</v>
      </c>
      <c r="F35">
        <v>8091</v>
      </c>
      <c r="G35">
        <v>0</v>
      </c>
    </row>
    <row r="36" spans="1:7" ht="15" x14ac:dyDescent="0.25">
      <c r="A36" s="285" t="s">
        <v>66</v>
      </c>
    </row>
    <row r="37" spans="1:7" ht="15" x14ac:dyDescent="0.25">
      <c r="A37" s="285" t="s">
        <v>495</v>
      </c>
      <c r="B37">
        <v>0</v>
      </c>
      <c r="C37">
        <v>0</v>
      </c>
      <c r="D37">
        <v>0</v>
      </c>
      <c r="E37">
        <v>4.2</v>
      </c>
      <c r="F37">
        <v>0</v>
      </c>
      <c r="G37">
        <v>0</v>
      </c>
    </row>
    <row r="38" spans="1:7" ht="15" x14ac:dyDescent="0.25">
      <c r="A38" s="285" t="s">
        <v>66</v>
      </c>
    </row>
    <row r="39" spans="1:7" ht="15" x14ac:dyDescent="0.25">
      <c r="A39" s="285" t="s">
        <v>81</v>
      </c>
      <c r="B39">
        <v>583.29999999999995</v>
      </c>
      <c r="C39">
        <v>539.20000000000005</v>
      </c>
      <c r="D39">
        <v>8305.2999999999993</v>
      </c>
      <c r="E39">
        <v>8542.1</v>
      </c>
      <c r="F39">
        <v>110.3</v>
      </c>
      <c r="G39">
        <v>0</v>
      </c>
    </row>
    <row r="40" spans="1:7" ht="15" x14ac:dyDescent="0.25">
      <c r="A40" s="285" t="s">
        <v>83</v>
      </c>
      <c r="B40">
        <v>59.5</v>
      </c>
      <c r="C40">
        <v>3.1</v>
      </c>
      <c r="D40">
        <v>1452.6</v>
      </c>
      <c r="E40">
        <v>761.6</v>
      </c>
      <c r="F40">
        <v>0</v>
      </c>
      <c r="G40">
        <v>0</v>
      </c>
    </row>
    <row r="41" spans="1:7" ht="15" x14ac:dyDescent="0.25">
      <c r="A41" s="285" t="s">
        <v>85</v>
      </c>
      <c r="B41">
        <v>1</v>
      </c>
      <c r="C41">
        <v>1</v>
      </c>
      <c r="D41">
        <v>9.6999999999999993</v>
      </c>
      <c r="E41">
        <v>12.2</v>
      </c>
      <c r="F41">
        <v>0</v>
      </c>
      <c r="G41">
        <v>0</v>
      </c>
    </row>
    <row r="42" spans="1:7" ht="15" x14ac:dyDescent="0.25">
      <c r="A42" s="285" t="s">
        <v>86</v>
      </c>
      <c r="B42">
        <v>0</v>
      </c>
      <c r="C42">
        <v>0</v>
      </c>
      <c r="D42">
        <v>1.6</v>
      </c>
      <c r="E42">
        <v>0.4</v>
      </c>
      <c r="F42">
        <v>0</v>
      </c>
      <c r="G42">
        <v>0</v>
      </c>
    </row>
    <row r="43" spans="1:7" ht="15" x14ac:dyDescent="0.25">
      <c r="A43" s="285" t="s">
        <v>87</v>
      </c>
      <c r="B43">
        <v>1.2</v>
      </c>
      <c r="C43">
        <v>0.5</v>
      </c>
      <c r="D43">
        <v>1.1000000000000001</v>
      </c>
      <c r="E43">
        <v>0.4</v>
      </c>
      <c r="F43">
        <v>0.2</v>
      </c>
      <c r="G43">
        <v>0</v>
      </c>
    </row>
    <row r="44" spans="1:7" ht="15" x14ac:dyDescent="0.25">
      <c r="A44" s="285" t="s">
        <v>88</v>
      </c>
      <c r="B44">
        <v>225.4</v>
      </c>
      <c r="C44">
        <v>227</v>
      </c>
      <c r="D44">
        <v>1987.5</v>
      </c>
      <c r="E44">
        <v>2127.6</v>
      </c>
      <c r="F44">
        <v>20</v>
      </c>
      <c r="G44">
        <v>0</v>
      </c>
    </row>
    <row r="45" spans="1:7" ht="15" x14ac:dyDescent="0.25">
      <c r="A45" s="285" t="s">
        <v>177</v>
      </c>
      <c r="B45">
        <v>0</v>
      </c>
      <c r="C45">
        <v>0</v>
      </c>
      <c r="D45">
        <v>0</v>
      </c>
      <c r="E45">
        <v>521.1</v>
      </c>
      <c r="F45">
        <v>0</v>
      </c>
      <c r="G45">
        <v>0</v>
      </c>
    </row>
    <row r="46" spans="1:7" ht="15" x14ac:dyDescent="0.25">
      <c r="A46" s="285" t="s">
        <v>90</v>
      </c>
      <c r="B46">
        <v>0</v>
      </c>
      <c r="C46">
        <v>0</v>
      </c>
      <c r="D46">
        <v>131.1</v>
      </c>
      <c r="E46">
        <v>211.2</v>
      </c>
      <c r="F46">
        <v>17.5</v>
      </c>
      <c r="G46">
        <v>0</v>
      </c>
    </row>
    <row r="47" spans="1:7" ht="15" x14ac:dyDescent="0.25">
      <c r="A47" s="285" t="s">
        <v>178</v>
      </c>
      <c r="B47">
        <v>0</v>
      </c>
      <c r="C47">
        <v>0</v>
      </c>
      <c r="D47">
        <v>1</v>
      </c>
      <c r="E47">
        <v>0</v>
      </c>
      <c r="F47">
        <v>0</v>
      </c>
      <c r="G47">
        <v>0</v>
      </c>
    </row>
    <row r="48" spans="1:7" ht="15" x14ac:dyDescent="0.25">
      <c r="A48" s="285" t="s">
        <v>91</v>
      </c>
      <c r="B48">
        <v>37.700000000000003</v>
      </c>
      <c r="C48">
        <v>19.8</v>
      </c>
      <c r="D48">
        <v>646.6</v>
      </c>
      <c r="E48">
        <v>954.1</v>
      </c>
      <c r="F48">
        <v>0</v>
      </c>
      <c r="G48">
        <v>0</v>
      </c>
    </row>
    <row r="49" spans="1:7" ht="15" x14ac:dyDescent="0.25">
      <c r="A49" s="285" t="s">
        <v>92</v>
      </c>
      <c r="B49">
        <v>0</v>
      </c>
      <c r="C49">
        <v>0</v>
      </c>
      <c r="D49">
        <v>69.8</v>
      </c>
      <c r="E49">
        <v>101.4</v>
      </c>
      <c r="F49">
        <v>0</v>
      </c>
      <c r="G49">
        <v>0</v>
      </c>
    </row>
    <row r="50" spans="1:7" ht="15" x14ac:dyDescent="0.25">
      <c r="A50" s="285" t="s">
        <v>93</v>
      </c>
      <c r="B50">
        <v>71.8</v>
      </c>
      <c r="C50">
        <v>42.7</v>
      </c>
      <c r="D50">
        <v>551.20000000000005</v>
      </c>
      <c r="E50">
        <v>490.3</v>
      </c>
      <c r="F50">
        <v>51.1</v>
      </c>
      <c r="G50">
        <v>0</v>
      </c>
    </row>
    <row r="51" spans="1:7" ht="15" x14ac:dyDescent="0.25">
      <c r="A51" s="285" t="s">
        <v>94</v>
      </c>
      <c r="B51">
        <v>5</v>
      </c>
      <c r="C51">
        <v>6</v>
      </c>
      <c r="D51">
        <v>100.5</v>
      </c>
      <c r="E51">
        <v>26.2</v>
      </c>
      <c r="F51">
        <v>0</v>
      </c>
      <c r="G51">
        <v>0</v>
      </c>
    </row>
    <row r="52" spans="1:7" ht="15" x14ac:dyDescent="0.25">
      <c r="A52" s="285" t="s">
        <v>496</v>
      </c>
      <c r="B52">
        <v>0</v>
      </c>
      <c r="C52">
        <v>0</v>
      </c>
      <c r="D52">
        <v>0</v>
      </c>
      <c r="E52">
        <v>0.9</v>
      </c>
      <c r="F52">
        <v>0</v>
      </c>
      <c r="G52">
        <v>0</v>
      </c>
    </row>
    <row r="53" spans="1:7" ht="15" x14ac:dyDescent="0.25">
      <c r="A53" s="285" t="s">
        <v>95</v>
      </c>
      <c r="B53">
        <v>70</v>
      </c>
      <c r="C53">
        <v>62.5</v>
      </c>
      <c r="D53">
        <v>993.6</v>
      </c>
      <c r="E53">
        <v>950.8</v>
      </c>
      <c r="F53">
        <v>0</v>
      </c>
      <c r="G53">
        <v>0</v>
      </c>
    </row>
    <row r="54" spans="1:7" ht="15" x14ac:dyDescent="0.25">
      <c r="A54" s="285" t="s">
        <v>96</v>
      </c>
      <c r="B54">
        <v>26.6</v>
      </c>
      <c r="C54">
        <v>15.2</v>
      </c>
      <c r="D54">
        <v>124.4</v>
      </c>
      <c r="E54">
        <v>117.9</v>
      </c>
      <c r="F54">
        <v>1.1000000000000001</v>
      </c>
      <c r="G54">
        <v>0</v>
      </c>
    </row>
    <row r="55" spans="1:7" ht="15" x14ac:dyDescent="0.25">
      <c r="A55" s="285" t="s">
        <v>98</v>
      </c>
      <c r="B55" t="s">
        <v>84</v>
      </c>
      <c r="C55">
        <v>55</v>
      </c>
      <c r="D55">
        <v>286.3</v>
      </c>
      <c r="E55">
        <v>271.60000000000002</v>
      </c>
      <c r="F55">
        <v>0</v>
      </c>
      <c r="G55">
        <v>0</v>
      </c>
    </row>
    <row r="56" spans="1:7" ht="15" x14ac:dyDescent="0.25">
      <c r="A56" s="285" t="s">
        <v>99</v>
      </c>
      <c r="B56" t="s">
        <v>84</v>
      </c>
      <c r="C56">
        <v>1.2</v>
      </c>
      <c r="D56">
        <v>3.5</v>
      </c>
      <c r="E56">
        <v>17.5</v>
      </c>
      <c r="F56">
        <v>0</v>
      </c>
      <c r="G56">
        <v>0</v>
      </c>
    </row>
    <row r="57" spans="1:7" ht="15" x14ac:dyDescent="0.25">
      <c r="A57" s="285" t="s">
        <v>100</v>
      </c>
      <c r="B57">
        <v>47.9</v>
      </c>
      <c r="C57">
        <v>70.3</v>
      </c>
      <c r="D57">
        <v>1143.5</v>
      </c>
      <c r="E57">
        <v>1383.6</v>
      </c>
      <c r="F57">
        <v>15</v>
      </c>
      <c r="G57">
        <v>0</v>
      </c>
    </row>
    <row r="58" spans="1:7" ht="15" x14ac:dyDescent="0.25">
      <c r="A58" s="285" t="s">
        <v>101</v>
      </c>
      <c r="B58">
        <v>37.200000000000003</v>
      </c>
      <c r="C58">
        <v>35</v>
      </c>
      <c r="D58">
        <v>801.5</v>
      </c>
      <c r="E58">
        <v>593.6</v>
      </c>
      <c r="F58">
        <v>5.4</v>
      </c>
      <c r="G58">
        <v>0</v>
      </c>
    </row>
    <row r="59" spans="1:7" ht="15" x14ac:dyDescent="0.25">
      <c r="A59" s="285" t="s">
        <v>66</v>
      </c>
    </row>
    <row r="60" spans="1:7" ht="15" x14ac:dyDescent="0.25">
      <c r="A60" s="285" t="s">
        <v>102</v>
      </c>
      <c r="B60">
        <v>349.4</v>
      </c>
      <c r="C60">
        <v>225</v>
      </c>
      <c r="D60">
        <v>3978.6</v>
      </c>
      <c r="E60">
        <v>2851.7</v>
      </c>
      <c r="F60">
        <v>78</v>
      </c>
      <c r="G60">
        <v>0</v>
      </c>
    </row>
    <row r="61" spans="1:7" ht="15" x14ac:dyDescent="0.25">
      <c r="A61" s="285" t="s">
        <v>103</v>
      </c>
      <c r="B61">
        <v>35</v>
      </c>
      <c r="C61">
        <v>0</v>
      </c>
      <c r="D61">
        <v>104.8</v>
      </c>
      <c r="E61">
        <v>31.2</v>
      </c>
      <c r="F61">
        <v>35</v>
      </c>
      <c r="G61">
        <v>0</v>
      </c>
    </row>
    <row r="62" spans="1:7" ht="15" x14ac:dyDescent="0.25">
      <c r="A62" s="285" t="s">
        <v>104</v>
      </c>
      <c r="B62">
        <v>254</v>
      </c>
      <c r="C62">
        <v>225</v>
      </c>
      <c r="D62">
        <v>3499.8</v>
      </c>
      <c r="E62">
        <v>2472.6999999999998</v>
      </c>
      <c r="F62">
        <v>43</v>
      </c>
      <c r="G62">
        <v>0</v>
      </c>
    </row>
    <row r="63" spans="1:7" ht="15" x14ac:dyDescent="0.25">
      <c r="A63" s="285" t="s">
        <v>105</v>
      </c>
      <c r="B63">
        <v>0</v>
      </c>
      <c r="C63">
        <v>0</v>
      </c>
      <c r="D63">
        <v>55.7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60</v>
      </c>
      <c r="C66">
        <v>0</v>
      </c>
      <c r="D66">
        <v>318.3</v>
      </c>
      <c r="E66">
        <v>301.10000000000002</v>
      </c>
      <c r="F66">
        <v>0</v>
      </c>
      <c r="G66">
        <v>0</v>
      </c>
    </row>
    <row r="67" spans="1:7" ht="15" x14ac:dyDescent="0.25">
      <c r="A67" s="285" t="s">
        <v>66</v>
      </c>
    </row>
    <row r="68" spans="1:7" ht="15" x14ac:dyDescent="0.25">
      <c r="A68" s="285" t="s">
        <v>108</v>
      </c>
      <c r="B68">
        <v>664.6</v>
      </c>
      <c r="C68">
        <v>602</v>
      </c>
      <c r="D68">
        <v>5415.5</v>
      </c>
      <c r="E68">
        <v>8357.9</v>
      </c>
      <c r="F68">
        <v>778.2</v>
      </c>
      <c r="G68">
        <v>0</v>
      </c>
    </row>
    <row r="69" spans="1:7" ht="15" x14ac:dyDescent="0.25">
      <c r="A69" s="285" t="s">
        <v>497</v>
      </c>
      <c r="B69">
        <v>0</v>
      </c>
      <c r="C69">
        <v>0</v>
      </c>
      <c r="D69">
        <v>0</v>
      </c>
      <c r="E69">
        <v>1874.4</v>
      </c>
      <c r="F69">
        <v>0</v>
      </c>
      <c r="G69">
        <v>0</v>
      </c>
    </row>
    <row r="70" spans="1:7" ht="15" x14ac:dyDescent="0.25">
      <c r="A70" s="285" t="s">
        <v>109</v>
      </c>
      <c r="B70">
        <v>4.8</v>
      </c>
      <c r="C70">
        <v>3.5</v>
      </c>
      <c r="D70">
        <v>19.100000000000001</v>
      </c>
      <c r="E70">
        <v>27.9</v>
      </c>
      <c r="F70">
        <v>0</v>
      </c>
      <c r="G70">
        <v>0</v>
      </c>
    </row>
    <row r="71" spans="1:7" ht="15" x14ac:dyDescent="0.25">
      <c r="A71" s="285" t="s">
        <v>111</v>
      </c>
      <c r="B71">
        <v>24.5</v>
      </c>
      <c r="C71">
        <v>45</v>
      </c>
      <c r="D71">
        <v>264.3</v>
      </c>
      <c r="E71">
        <v>235.4</v>
      </c>
      <c r="F71">
        <v>25.9</v>
      </c>
      <c r="G71">
        <v>0</v>
      </c>
    </row>
    <row r="72" spans="1:7" ht="15" x14ac:dyDescent="0.25">
      <c r="A72" s="285" t="s">
        <v>112</v>
      </c>
      <c r="B72">
        <v>10.4</v>
      </c>
      <c r="C72">
        <v>49.3</v>
      </c>
      <c r="D72">
        <v>93</v>
      </c>
      <c r="E72">
        <v>751</v>
      </c>
      <c r="F72">
        <v>5.7</v>
      </c>
      <c r="G72">
        <v>0</v>
      </c>
    </row>
    <row r="73" spans="1:7" ht="15" x14ac:dyDescent="0.25">
      <c r="A73" s="285" t="s">
        <v>259</v>
      </c>
      <c r="B73">
        <v>0</v>
      </c>
      <c r="C73">
        <v>0</v>
      </c>
      <c r="D73">
        <v>7.6</v>
      </c>
      <c r="E73">
        <v>45.8</v>
      </c>
      <c r="F73">
        <v>0</v>
      </c>
      <c r="G73">
        <v>0</v>
      </c>
    </row>
    <row r="74" spans="1:7" ht="15" x14ac:dyDescent="0.25">
      <c r="A74" s="285" t="s">
        <v>113</v>
      </c>
      <c r="B74">
        <v>22</v>
      </c>
      <c r="C74">
        <v>23.2</v>
      </c>
      <c r="D74">
        <v>511.2</v>
      </c>
      <c r="E74">
        <v>552.20000000000005</v>
      </c>
      <c r="F74">
        <v>0</v>
      </c>
      <c r="G74">
        <v>0</v>
      </c>
    </row>
    <row r="75" spans="1:7" ht="15" x14ac:dyDescent="0.25">
      <c r="A75" s="285" t="s">
        <v>114</v>
      </c>
      <c r="B75">
        <v>14.4</v>
      </c>
      <c r="C75">
        <v>4</v>
      </c>
      <c r="D75">
        <v>4.0999999999999996</v>
      </c>
      <c r="E75">
        <v>44.4</v>
      </c>
      <c r="F75">
        <v>0</v>
      </c>
      <c r="G75">
        <v>0</v>
      </c>
    </row>
    <row r="76" spans="1:7" ht="15" x14ac:dyDescent="0.25">
      <c r="A76" s="285" t="s">
        <v>115</v>
      </c>
      <c r="B76">
        <v>4.5</v>
      </c>
      <c r="C76">
        <v>0</v>
      </c>
      <c r="D76">
        <v>23.1</v>
      </c>
      <c r="E76">
        <v>27.3</v>
      </c>
      <c r="F76">
        <v>2.5</v>
      </c>
      <c r="G76">
        <v>0</v>
      </c>
    </row>
    <row r="77" spans="1:7" ht="15" x14ac:dyDescent="0.25">
      <c r="A77" s="285" t="s">
        <v>382</v>
      </c>
      <c r="B77">
        <v>0</v>
      </c>
      <c r="C77">
        <v>0</v>
      </c>
      <c r="D77">
        <v>3</v>
      </c>
      <c r="E77">
        <v>0</v>
      </c>
      <c r="F77">
        <v>0</v>
      </c>
      <c r="G77">
        <v>0</v>
      </c>
    </row>
    <row r="78" spans="1:7" ht="15" x14ac:dyDescent="0.25">
      <c r="A78" s="285" t="s">
        <v>116</v>
      </c>
      <c r="B78">
        <v>5.7</v>
      </c>
      <c r="C78">
        <v>3.3</v>
      </c>
      <c r="D78">
        <v>7.9</v>
      </c>
      <c r="E78">
        <v>2.9</v>
      </c>
      <c r="F78">
        <v>0</v>
      </c>
      <c r="G78">
        <v>0</v>
      </c>
    </row>
    <row r="79" spans="1:7" ht="15" x14ac:dyDescent="0.25">
      <c r="A79" s="285" t="s">
        <v>117</v>
      </c>
      <c r="B79">
        <v>572</v>
      </c>
      <c r="C79">
        <v>453.8</v>
      </c>
      <c r="D79">
        <v>4157.3999999999996</v>
      </c>
      <c r="E79">
        <v>4478.5</v>
      </c>
      <c r="F79">
        <v>734.6</v>
      </c>
      <c r="G79">
        <v>0</v>
      </c>
    </row>
    <row r="80" spans="1:7" ht="15" x14ac:dyDescent="0.25">
      <c r="A80" s="285" t="s">
        <v>331</v>
      </c>
      <c r="B80">
        <v>0.5</v>
      </c>
      <c r="C80">
        <v>0</v>
      </c>
      <c r="D80">
        <v>6.2</v>
      </c>
      <c r="E80">
        <v>19.3</v>
      </c>
      <c r="F80">
        <v>0</v>
      </c>
      <c r="G80">
        <v>0</v>
      </c>
    </row>
    <row r="81" spans="1:7" ht="15" x14ac:dyDescent="0.25">
      <c r="A81" s="285" t="s">
        <v>118</v>
      </c>
      <c r="B81">
        <v>5.8</v>
      </c>
      <c r="C81">
        <v>13</v>
      </c>
      <c r="D81">
        <v>35</v>
      </c>
      <c r="E81">
        <v>34</v>
      </c>
      <c r="F81">
        <v>9.5</v>
      </c>
      <c r="G81">
        <v>0</v>
      </c>
    </row>
    <row r="82" spans="1:7" ht="15" x14ac:dyDescent="0.25">
      <c r="A82" s="285" t="s">
        <v>119</v>
      </c>
      <c r="B82">
        <v>0</v>
      </c>
      <c r="C82">
        <v>7</v>
      </c>
      <c r="D82">
        <v>263.60000000000002</v>
      </c>
      <c r="E82">
        <v>264.89999999999998</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5232.3999999999996</v>
      </c>
      <c r="C86">
        <v>6239.3</v>
      </c>
      <c r="D86">
        <v>39329.699999999997</v>
      </c>
      <c r="E86">
        <v>40940.1</v>
      </c>
      <c r="F86">
        <v>9589.2999999999993</v>
      </c>
      <c r="G86">
        <v>0</v>
      </c>
    </row>
    <row r="87" spans="1:7" ht="15" x14ac:dyDescent="0.25">
      <c r="A87" s="285" t="s">
        <v>123</v>
      </c>
      <c r="B87">
        <v>2216.3000000000002</v>
      </c>
      <c r="C87">
        <v>1545.7</v>
      </c>
      <c r="D87" t="s">
        <v>84</v>
      </c>
      <c r="E87">
        <v>0</v>
      </c>
      <c r="F87">
        <v>4141.8999999999996</v>
      </c>
      <c r="G87">
        <v>0</v>
      </c>
    </row>
    <row r="88" spans="1:7" ht="15" x14ac:dyDescent="0.25">
      <c r="A88" s="285" t="s">
        <v>62</v>
      </c>
      <c r="B88" t="s">
        <v>63</v>
      </c>
      <c r="C88" t="s">
        <v>64</v>
      </c>
      <c r="D88" t="s">
        <v>63</v>
      </c>
      <c r="E88" t="s">
        <v>63</v>
      </c>
      <c r="F88" t="s">
        <v>63</v>
      </c>
      <c r="G88" t="s">
        <v>65</v>
      </c>
    </row>
    <row r="89" spans="1:7" ht="15" x14ac:dyDescent="0.25">
      <c r="A89" s="285" t="s">
        <v>124</v>
      </c>
      <c r="B89">
        <v>7448.7</v>
      </c>
      <c r="C89">
        <v>7784.9</v>
      </c>
      <c r="D89">
        <v>39329.699999999997</v>
      </c>
      <c r="E89">
        <v>40940.1</v>
      </c>
      <c r="F89">
        <v>13731.2</v>
      </c>
      <c r="G89">
        <v>0</v>
      </c>
    </row>
    <row r="90" spans="1:7" ht="15" x14ac:dyDescent="0.25">
      <c r="A90" s="285" t="s">
        <v>125</v>
      </c>
      <c r="B90" t="s">
        <v>42</v>
      </c>
      <c r="C90" t="s">
        <v>42</v>
      </c>
      <c r="D90">
        <v>2.1</v>
      </c>
      <c r="E90">
        <v>2.4</v>
      </c>
      <c r="F90" t="s">
        <v>42</v>
      </c>
      <c r="G90" t="s">
        <v>42</v>
      </c>
    </row>
    <row r="91" spans="1:7" ht="15" x14ac:dyDescent="0.25">
      <c r="A91" s="285" t="s">
        <v>126</v>
      </c>
      <c r="B91">
        <v>0</v>
      </c>
      <c r="C91">
        <v>0</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11F7-EF6C-430D-B6B5-FB841525F1B8}">
  <dimension ref="A1:G93"/>
  <sheetViews>
    <sheetView workbookViewId="0">
      <selection activeCell="M17" sqref="M17"/>
    </sheetView>
  </sheetViews>
  <sheetFormatPr defaultRowHeight="13.2" x14ac:dyDescent="0.25"/>
  <cols>
    <col min="1" max="1" width="21.44140625" customWidth="1"/>
    <col min="2" max="2" width="12.88671875" customWidth="1"/>
    <col min="3" max="3" width="11.109375" customWidth="1"/>
    <col min="4" max="4" width="12.33203125" customWidth="1"/>
    <col min="5" max="5" width="11.44140625" customWidth="1"/>
    <col min="6" max="6" width="11.6640625" customWidth="1"/>
    <col min="7" max="7" width="12.44140625" customWidth="1"/>
  </cols>
  <sheetData>
    <row r="1" spans="1:7" ht="15" x14ac:dyDescent="0.25">
      <c r="A1" s="285" t="s">
        <v>47</v>
      </c>
    </row>
    <row r="2" spans="1:7" ht="15" x14ac:dyDescent="0.25">
      <c r="A2" s="285" t="s">
        <v>48</v>
      </c>
    </row>
    <row r="3" spans="1:7" ht="15" x14ac:dyDescent="0.25">
      <c r="A3" s="285" t="s">
        <v>503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59.5</v>
      </c>
      <c r="C12">
        <v>132</v>
      </c>
      <c r="D12">
        <v>4388.1000000000004</v>
      </c>
      <c r="E12">
        <v>7359.4</v>
      </c>
      <c r="F12">
        <v>152.5</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1443.9</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265.89999999999998</v>
      </c>
      <c r="E18">
        <v>727.5</v>
      </c>
      <c r="F18">
        <v>0</v>
      </c>
      <c r="G18">
        <v>0</v>
      </c>
    </row>
    <row r="19" spans="1:7" ht="15" x14ac:dyDescent="0.25">
      <c r="A19" s="285" t="s">
        <v>71</v>
      </c>
      <c r="B19">
        <v>0</v>
      </c>
      <c r="C19">
        <v>20.5</v>
      </c>
      <c r="D19">
        <v>1368.2</v>
      </c>
      <c r="E19">
        <v>1975.1</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135</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60</v>
      </c>
      <c r="G25">
        <v>0</v>
      </c>
    </row>
    <row r="26" spans="1:7" ht="15" x14ac:dyDescent="0.25">
      <c r="A26" s="285" t="s">
        <v>504</v>
      </c>
      <c r="B26">
        <v>0</v>
      </c>
      <c r="C26">
        <v>0</v>
      </c>
      <c r="D26">
        <v>0</v>
      </c>
      <c r="E26">
        <v>0</v>
      </c>
      <c r="F26">
        <v>60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310.2</v>
      </c>
      <c r="C32">
        <v>304.60000000000002</v>
      </c>
      <c r="D32">
        <v>2087.1</v>
      </c>
      <c r="E32">
        <v>2196.1</v>
      </c>
      <c r="F32">
        <v>125.9</v>
      </c>
      <c r="G32">
        <v>0</v>
      </c>
    </row>
    <row r="33" spans="1:7" ht="15" x14ac:dyDescent="0.25">
      <c r="A33" s="285" t="s">
        <v>66</v>
      </c>
    </row>
    <row r="34" spans="1:7" ht="15" x14ac:dyDescent="0.25">
      <c r="A34" s="285" t="s">
        <v>79</v>
      </c>
      <c r="B34">
        <v>232.5</v>
      </c>
      <c r="C34">
        <v>154.4</v>
      </c>
      <c r="D34">
        <v>1674.3</v>
      </c>
      <c r="E34">
        <v>1404</v>
      </c>
      <c r="F34">
        <v>205.5</v>
      </c>
      <c r="G34">
        <v>0</v>
      </c>
    </row>
    <row r="35" spans="1:7" ht="15" x14ac:dyDescent="0.25">
      <c r="A35" s="285" t="s">
        <v>66</v>
      </c>
    </row>
    <row r="36" spans="1:7" ht="15" x14ac:dyDescent="0.25">
      <c r="A36" s="285" t="s">
        <v>80</v>
      </c>
      <c r="B36">
        <v>3184.8</v>
      </c>
      <c r="C36">
        <v>4718.5</v>
      </c>
      <c r="D36">
        <v>13256</v>
      </c>
      <c r="E36">
        <v>9574.7999999999993</v>
      </c>
      <c r="F36">
        <v>6102</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517.70000000000005</v>
      </c>
      <c r="C40">
        <v>568.5</v>
      </c>
      <c r="D40">
        <v>8215.2000000000007</v>
      </c>
      <c r="E40">
        <v>8472.5</v>
      </c>
      <c r="F40">
        <v>83.8</v>
      </c>
      <c r="G40">
        <v>0</v>
      </c>
    </row>
    <row r="41" spans="1:7" ht="15" x14ac:dyDescent="0.25">
      <c r="A41" s="285" t="s">
        <v>83</v>
      </c>
      <c r="B41">
        <v>0.5</v>
      </c>
      <c r="C41">
        <v>3.1</v>
      </c>
      <c r="D41">
        <v>1452.6</v>
      </c>
      <c r="E41">
        <v>761.6</v>
      </c>
      <c r="F41">
        <v>0</v>
      </c>
      <c r="G41">
        <v>0</v>
      </c>
    </row>
    <row r="42" spans="1:7" ht="15" x14ac:dyDescent="0.25">
      <c r="A42" s="285" t="s">
        <v>85</v>
      </c>
      <c r="B42">
        <v>1</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1.2</v>
      </c>
      <c r="C44">
        <v>0.5</v>
      </c>
      <c r="D44">
        <v>1.1000000000000001</v>
      </c>
      <c r="E44">
        <v>0.4</v>
      </c>
      <c r="F44">
        <v>0.2</v>
      </c>
      <c r="G44">
        <v>0</v>
      </c>
    </row>
    <row r="45" spans="1:7" ht="15" x14ac:dyDescent="0.25">
      <c r="A45" s="285" t="s">
        <v>88</v>
      </c>
      <c r="B45">
        <v>218.9</v>
      </c>
      <c r="C45">
        <v>242</v>
      </c>
      <c r="D45">
        <v>1946.9</v>
      </c>
      <c r="E45">
        <v>2107.1999999999998</v>
      </c>
      <c r="F45">
        <v>7.8</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17.5</v>
      </c>
      <c r="G47">
        <v>0</v>
      </c>
    </row>
    <row r="48" spans="1:7" ht="15" x14ac:dyDescent="0.25">
      <c r="A48" s="285" t="s">
        <v>178</v>
      </c>
      <c r="B48">
        <v>0</v>
      </c>
      <c r="C48">
        <v>0</v>
      </c>
      <c r="D48">
        <v>1</v>
      </c>
      <c r="E48">
        <v>0</v>
      </c>
      <c r="F48">
        <v>0</v>
      </c>
      <c r="G48">
        <v>0</v>
      </c>
    </row>
    <row r="49" spans="1:7" ht="15" x14ac:dyDescent="0.25">
      <c r="A49" s="285" t="s">
        <v>91</v>
      </c>
      <c r="B49">
        <v>38</v>
      </c>
      <c r="C49">
        <v>20</v>
      </c>
      <c r="D49">
        <v>646.4</v>
      </c>
      <c r="E49">
        <v>953.9</v>
      </c>
      <c r="F49">
        <v>0</v>
      </c>
      <c r="G49">
        <v>0</v>
      </c>
    </row>
    <row r="50" spans="1:7" ht="15" x14ac:dyDescent="0.25">
      <c r="A50" s="285" t="s">
        <v>92</v>
      </c>
      <c r="B50">
        <v>0</v>
      </c>
      <c r="C50">
        <v>0</v>
      </c>
      <c r="D50">
        <v>69.8</v>
      </c>
      <c r="E50">
        <v>101.4</v>
      </c>
      <c r="F50">
        <v>0</v>
      </c>
      <c r="G50">
        <v>0</v>
      </c>
    </row>
    <row r="51" spans="1:7" ht="15" x14ac:dyDescent="0.25">
      <c r="A51" s="285" t="s">
        <v>93</v>
      </c>
      <c r="B51">
        <v>75.7</v>
      </c>
      <c r="C51">
        <v>47.2</v>
      </c>
      <c r="D51">
        <v>544.4</v>
      </c>
      <c r="E51">
        <v>482.4</v>
      </c>
      <c r="F51">
        <v>41.1</v>
      </c>
      <c r="G51">
        <v>0</v>
      </c>
    </row>
    <row r="52" spans="1:7" ht="15" x14ac:dyDescent="0.25">
      <c r="A52" s="285" t="s">
        <v>94</v>
      </c>
      <c r="B52">
        <v>5</v>
      </c>
      <c r="C52">
        <v>6.9</v>
      </c>
      <c r="D52">
        <v>99.5</v>
      </c>
      <c r="E52">
        <v>25.3</v>
      </c>
      <c r="F52">
        <v>0</v>
      </c>
      <c r="G52">
        <v>0</v>
      </c>
    </row>
    <row r="53" spans="1:7" ht="15" x14ac:dyDescent="0.25">
      <c r="A53" s="285" t="s">
        <v>496</v>
      </c>
      <c r="B53">
        <v>0</v>
      </c>
      <c r="C53">
        <v>0</v>
      </c>
      <c r="D53">
        <v>0</v>
      </c>
      <c r="E53">
        <v>0.9</v>
      </c>
      <c r="F53">
        <v>0</v>
      </c>
      <c r="G53">
        <v>0</v>
      </c>
    </row>
    <row r="54" spans="1:7" ht="15" x14ac:dyDescent="0.25">
      <c r="A54" s="285" t="s">
        <v>95</v>
      </c>
      <c r="B54">
        <v>70</v>
      </c>
      <c r="C54">
        <v>122.5</v>
      </c>
      <c r="D54">
        <v>993.6</v>
      </c>
      <c r="E54">
        <v>950.8</v>
      </c>
      <c r="F54">
        <v>0</v>
      </c>
      <c r="G54">
        <v>0</v>
      </c>
    </row>
    <row r="55" spans="1:7" ht="15" x14ac:dyDescent="0.25">
      <c r="A55" s="285" t="s">
        <v>96</v>
      </c>
      <c r="B55">
        <v>18.600000000000001</v>
      </c>
      <c r="C55">
        <v>14.5</v>
      </c>
      <c r="D55">
        <v>122.4</v>
      </c>
      <c r="E55">
        <v>117.7</v>
      </c>
      <c r="F55">
        <v>1.1000000000000001</v>
      </c>
      <c r="G55">
        <v>0</v>
      </c>
    </row>
    <row r="56" spans="1:7" ht="15" x14ac:dyDescent="0.25">
      <c r="A56" s="285" t="s">
        <v>98</v>
      </c>
      <c r="B56" t="s">
        <v>84</v>
      </c>
      <c r="C56">
        <v>0</v>
      </c>
      <c r="D56">
        <v>286.3</v>
      </c>
      <c r="E56">
        <v>271.60000000000002</v>
      </c>
      <c r="F56">
        <v>0</v>
      </c>
      <c r="G56">
        <v>0</v>
      </c>
    </row>
    <row r="57" spans="1:7" ht="15" x14ac:dyDescent="0.25">
      <c r="A57" s="285" t="s">
        <v>99</v>
      </c>
      <c r="B57" t="s">
        <v>84</v>
      </c>
      <c r="C57">
        <v>1</v>
      </c>
      <c r="D57">
        <v>3.5</v>
      </c>
      <c r="E57">
        <v>17.399999999999999</v>
      </c>
      <c r="F57">
        <v>0</v>
      </c>
      <c r="G57">
        <v>0</v>
      </c>
    </row>
    <row r="58" spans="1:7" ht="15" x14ac:dyDescent="0.25">
      <c r="A58" s="285" t="s">
        <v>100</v>
      </c>
      <c r="B58">
        <v>48.8</v>
      </c>
      <c r="C58">
        <v>78.5</v>
      </c>
      <c r="D58">
        <v>1138.5</v>
      </c>
      <c r="E58">
        <v>1372.3</v>
      </c>
      <c r="F58">
        <v>12</v>
      </c>
      <c r="G58">
        <v>0</v>
      </c>
    </row>
    <row r="59" spans="1:7" ht="15" x14ac:dyDescent="0.25">
      <c r="A59" s="285" t="s">
        <v>101</v>
      </c>
      <c r="B59">
        <v>40</v>
      </c>
      <c r="C59">
        <v>32.299999999999997</v>
      </c>
      <c r="D59">
        <v>793.6</v>
      </c>
      <c r="E59">
        <v>587.20000000000005</v>
      </c>
      <c r="F59">
        <v>4.0999999999999996</v>
      </c>
      <c r="G59">
        <v>0</v>
      </c>
    </row>
    <row r="60" spans="1:7" ht="15" x14ac:dyDescent="0.25">
      <c r="A60" s="285" t="s">
        <v>66</v>
      </c>
    </row>
    <row r="61" spans="1:7" ht="15" x14ac:dyDescent="0.25">
      <c r="A61" s="285" t="s">
        <v>102</v>
      </c>
      <c r="B61">
        <v>250.4</v>
      </c>
      <c r="C61">
        <v>250</v>
      </c>
      <c r="D61">
        <v>3899.6</v>
      </c>
      <c r="E61">
        <v>2766.7</v>
      </c>
      <c r="F61">
        <v>35</v>
      </c>
      <c r="G61">
        <v>0</v>
      </c>
    </row>
    <row r="62" spans="1:7" ht="15" x14ac:dyDescent="0.25">
      <c r="A62" s="285" t="s">
        <v>103</v>
      </c>
      <c r="B62">
        <v>80</v>
      </c>
      <c r="C62">
        <v>30</v>
      </c>
      <c r="D62">
        <v>63</v>
      </c>
      <c r="E62">
        <v>0</v>
      </c>
      <c r="F62">
        <v>35</v>
      </c>
      <c r="G62">
        <v>0</v>
      </c>
    </row>
    <row r="63" spans="1:7" ht="15" x14ac:dyDescent="0.25">
      <c r="A63" s="285" t="s">
        <v>104</v>
      </c>
      <c r="B63">
        <v>140</v>
      </c>
      <c r="C63">
        <v>220</v>
      </c>
      <c r="D63">
        <v>3462.5</v>
      </c>
      <c r="E63">
        <v>2418.9</v>
      </c>
      <c r="F63">
        <v>0</v>
      </c>
      <c r="G63">
        <v>0</v>
      </c>
    </row>
    <row r="64" spans="1:7" ht="15" x14ac:dyDescent="0.25">
      <c r="A64" s="285" t="s">
        <v>105</v>
      </c>
      <c r="B64">
        <v>0</v>
      </c>
      <c r="C64">
        <v>0</v>
      </c>
      <c r="D64">
        <v>55.7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30</v>
      </c>
      <c r="C67">
        <v>0</v>
      </c>
      <c r="D67">
        <v>318.3</v>
      </c>
      <c r="E67">
        <v>301.10000000000002</v>
      </c>
      <c r="F67">
        <v>0</v>
      </c>
      <c r="G67">
        <v>0</v>
      </c>
    </row>
    <row r="68" spans="1:7" ht="15" x14ac:dyDescent="0.25">
      <c r="A68" s="285" t="s">
        <v>66</v>
      </c>
    </row>
    <row r="69" spans="1:7" ht="15" x14ac:dyDescent="0.25">
      <c r="A69" s="285" t="s">
        <v>108</v>
      </c>
      <c r="B69">
        <v>770.5</v>
      </c>
      <c r="C69">
        <v>694</v>
      </c>
      <c r="D69">
        <v>5287.3</v>
      </c>
      <c r="E69">
        <v>8199.6</v>
      </c>
      <c r="F69">
        <v>713.4</v>
      </c>
      <c r="G69">
        <v>0</v>
      </c>
    </row>
    <row r="70" spans="1:7" ht="15" x14ac:dyDescent="0.25">
      <c r="A70" s="285" t="s">
        <v>497</v>
      </c>
      <c r="B70">
        <v>0</v>
      </c>
      <c r="C70">
        <v>0</v>
      </c>
      <c r="D70">
        <v>0</v>
      </c>
      <c r="E70">
        <v>1874.4</v>
      </c>
      <c r="F70">
        <v>0</v>
      </c>
      <c r="G70">
        <v>0</v>
      </c>
    </row>
    <row r="71" spans="1:7" ht="15" x14ac:dyDescent="0.25">
      <c r="A71" s="285" t="s">
        <v>109</v>
      </c>
      <c r="B71">
        <v>0</v>
      </c>
      <c r="C71">
        <v>3.5</v>
      </c>
      <c r="D71">
        <v>19.100000000000001</v>
      </c>
      <c r="E71">
        <v>27.9</v>
      </c>
      <c r="F71">
        <v>0</v>
      </c>
      <c r="G71">
        <v>0</v>
      </c>
    </row>
    <row r="72" spans="1:7" ht="15" x14ac:dyDescent="0.25">
      <c r="A72" s="285" t="s">
        <v>111</v>
      </c>
      <c r="B72">
        <v>24.5</v>
      </c>
      <c r="C72">
        <v>45</v>
      </c>
      <c r="D72">
        <v>264.3</v>
      </c>
      <c r="E72">
        <v>235.4</v>
      </c>
      <c r="F72">
        <v>25.9</v>
      </c>
      <c r="G72">
        <v>0</v>
      </c>
    </row>
    <row r="73" spans="1:7" ht="15" x14ac:dyDescent="0.25">
      <c r="A73" s="285" t="s">
        <v>112</v>
      </c>
      <c r="B73">
        <v>11.2</v>
      </c>
      <c r="C73">
        <v>50</v>
      </c>
      <c r="D73">
        <v>91.5</v>
      </c>
      <c r="E73">
        <v>748.7</v>
      </c>
      <c r="F73">
        <v>5.7</v>
      </c>
      <c r="G73">
        <v>0</v>
      </c>
    </row>
    <row r="74" spans="1:7" ht="15" x14ac:dyDescent="0.25">
      <c r="A74" s="285" t="s">
        <v>259</v>
      </c>
      <c r="B74">
        <v>0</v>
      </c>
      <c r="C74">
        <v>0</v>
      </c>
      <c r="D74">
        <v>7.6</v>
      </c>
      <c r="E74">
        <v>45.8</v>
      </c>
      <c r="F74">
        <v>0</v>
      </c>
      <c r="G74">
        <v>0</v>
      </c>
    </row>
    <row r="75" spans="1:7" ht="15" x14ac:dyDescent="0.25">
      <c r="A75" s="285" t="s">
        <v>113</v>
      </c>
      <c r="B75">
        <v>35.4</v>
      </c>
      <c r="C75">
        <v>32.799999999999997</v>
      </c>
      <c r="D75">
        <v>497.9</v>
      </c>
      <c r="E75">
        <v>538.9</v>
      </c>
      <c r="F75">
        <v>0</v>
      </c>
      <c r="G75">
        <v>0</v>
      </c>
    </row>
    <row r="76" spans="1:7" ht="15" x14ac:dyDescent="0.25">
      <c r="A76" s="285" t="s">
        <v>114</v>
      </c>
      <c r="B76">
        <v>14.4</v>
      </c>
      <c r="C76">
        <v>4</v>
      </c>
      <c r="D76">
        <v>4.0999999999999996</v>
      </c>
      <c r="E76">
        <v>44.4</v>
      </c>
      <c r="F76">
        <v>0</v>
      </c>
      <c r="G76">
        <v>0</v>
      </c>
    </row>
    <row r="77" spans="1:7" ht="15" x14ac:dyDescent="0.25">
      <c r="A77" s="285" t="s">
        <v>115</v>
      </c>
      <c r="B77">
        <v>4.5</v>
      </c>
      <c r="C77">
        <v>0</v>
      </c>
      <c r="D77">
        <v>23.1</v>
      </c>
      <c r="E77">
        <v>27.3</v>
      </c>
      <c r="F77">
        <v>2.5</v>
      </c>
      <c r="G77">
        <v>0</v>
      </c>
    </row>
    <row r="78" spans="1:7" ht="15" x14ac:dyDescent="0.25">
      <c r="A78" s="285" t="s">
        <v>382</v>
      </c>
      <c r="B78">
        <v>0</v>
      </c>
      <c r="C78">
        <v>0</v>
      </c>
      <c r="D78">
        <v>3</v>
      </c>
      <c r="E78">
        <v>0</v>
      </c>
      <c r="F78">
        <v>0</v>
      </c>
      <c r="G78">
        <v>0</v>
      </c>
    </row>
    <row r="79" spans="1:7" ht="15" x14ac:dyDescent="0.25">
      <c r="A79" s="285" t="s">
        <v>116</v>
      </c>
      <c r="B79">
        <v>5.7</v>
      </c>
      <c r="C79">
        <v>3.3</v>
      </c>
      <c r="D79">
        <v>7.9</v>
      </c>
      <c r="E79">
        <v>2.9</v>
      </c>
      <c r="F79">
        <v>0</v>
      </c>
      <c r="G79">
        <v>0</v>
      </c>
    </row>
    <row r="80" spans="1:7" ht="15" x14ac:dyDescent="0.25">
      <c r="A80" s="285" t="s">
        <v>117</v>
      </c>
      <c r="B80">
        <v>668.5</v>
      </c>
      <c r="C80">
        <v>534.6</v>
      </c>
      <c r="D80">
        <v>4044.1</v>
      </c>
      <c r="E80">
        <v>4335.8999999999996</v>
      </c>
      <c r="F80">
        <v>669.8</v>
      </c>
      <c r="G80">
        <v>0</v>
      </c>
    </row>
    <row r="81" spans="1:7" ht="15" x14ac:dyDescent="0.25">
      <c r="A81" s="285" t="s">
        <v>331</v>
      </c>
      <c r="B81">
        <v>0.5</v>
      </c>
      <c r="C81">
        <v>0.8</v>
      </c>
      <c r="D81">
        <v>6.2</v>
      </c>
      <c r="E81">
        <v>19.3</v>
      </c>
      <c r="F81">
        <v>0</v>
      </c>
      <c r="G81">
        <v>0</v>
      </c>
    </row>
    <row r="82" spans="1:7" ht="15" x14ac:dyDescent="0.25">
      <c r="A82" s="285" t="s">
        <v>118</v>
      </c>
      <c r="B82">
        <v>5.8</v>
      </c>
      <c r="C82">
        <v>13</v>
      </c>
      <c r="D82">
        <v>35</v>
      </c>
      <c r="E82">
        <v>34</v>
      </c>
      <c r="F82">
        <v>9.5</v>
      </c>
      <c r="G82">
        <v>0</v>
      </c>
    </row>
    <row r="83" spans="1:7" ht="15" x14ac:dyDescent="0.25">
      <c r="A83" s="285" t="s">
        <v>119</v>
      </c>
      <c r="B83">
        <v>0</v>
      </c>
      <c r="C83">
        <v>7</v>
      </c>
      <c r="D83">
        <v>263.60000000000002</v>
      </c>
      <c r="E83">
        <v>264.89999999999998</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5325.5</v>
      </c>
      <c r="C87">
        <v>6822</v>
      </c>
      <c r="D87">
        <v>38807.5</v>
      </c>
      <c r="E87">
        <v>40018.800000000003</v>
      </c>
      <c r="F87">
        <v>7478</v>
      </c>
      <c r="G87">
        <v>0</v>
      </c>
    </row>
    <row r="88" spans="1:7" ht="15" x14ac:dyDescent="0.25">
      <c r="A88" s="285" t="s">
        <v>123</v>
      </c>
      <c r="B88">
        <v>2539.9</v>
      </c>
      <c r="C88">
        <v>1741.2</v>
      </c>
      <c r="D88" t="s">
        <v>84</v>
      </c>
      <c r="E88">
        <v>0</v>
      </c>
      <c r="F88">
        <v>2909</v>
      </c>
      <c r="G88">
        <v>0</v>
      </c>
    </row>
    <row r="89" spans="1:7" ht="15" x14ac:dyDescent="0.25">
      <c r="A89" s="285" t="s">
        <v>62</v>
      </c>
      <c r="B89" t="s">
        <v>63</v>
      </c>
      <c r="C89" t="s">
        <v>64</v>
      </c>
      <c r="D89" t="s">
        <v>63</v>
      </c>
      <c r="E89" t="s">
        <v>63</v>
      </c>
      <c r="F89" t="s">
        <v>63</v>
      </c>
      <c r="G89" t="s">
        <v>65</v>
      </c>
    </row>
    <row r="90" spans="1:7" ht="15" x14ac:dyDescent="0.25">
      <c r="A90" s="285" t="s">
        <v>124</v>
      </c>
      <c r="B90">
        <v>7865.4</v>
      </c>
      <c r="C90">
        <v>8563.1</v>
      </c>
      <c r="D90">
        <v>38807.5</v>
      </c>
      <c r="E90">
        <v>40018.800000000003</v>
      </c>
      <c r="F90">
        <v>10387</v>
      </c>
      <c r="G90">
        <v>0</v>
      </c>
    </row>
    <row r="91" spans="1:7" ht="15" x14ac:dyDescent="0.25">
      <c r="A91" s="285" t="s">
        <v>125</v>
      </c>
      <c r="B91" t="s">
        <v>42</v>
      </c>
      <c r="C91" t="s">
        <v>42</v>
      </c>
      <c r="D91">
        <v>2.1</v>
      </c>
      <c r="E91">
        <v>41.8</v>
      </c>
      <c r="F91" t="s">
        <v>42</v>
      </c>
      <c r="G91" t="s">
        <v>42</v>
      </c>
    </row>
    <row r="92" spans="1:7" ht="15" x14ac:dyDescent="0.25">
      <c r="A92" s="285" t="s">
        <v>126</v>
      </c>
      <c r="B92">
        <v>0</v>
      </c>
      <c r="C92">
        <v>0</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F12F-999F-49D3-B55B-528A86F2E24A}">
  <dimension ref="A1:G195"/>
  <sheetViews>
    <sheetView topLeftCell="A55" workbookViewId="0">
      <selection activeCell="G1" sqref="G1"/>
    </sheetView>
  </sheetViews>
  <sheetFormatPr defaultRowHeight="13.2" x14ac:dyDescent="0.25"/>
  <cols>
    <col min="1" max="1" width="18.88671875" customWidth="1"/>
    <col min="2" max="2" width="13.33203125" customWidth="1"/>
    <col min="3" max="3" width="9.88671875" customWidth="1"/>
    <col min="4" max="4" width="13.6640625" customWidth="1"/>
    <col min="5" max="5" width="11.109375" customWidth="1"/>
    <col min="6" max="6" width="12.6640625" customWidth="1"/>
    <col min="7" max="7" width="11.33203125" customWidth="1"/>
  </cols>
  <sheetData>
    <row r="1" spans="1:7" ht="15" x14ac:dyDescent="0.25">
      <c r="A1" s="285" t="s">
        <v>47</v>
      </c>
    </row>
    <row r="2" spans="1:7" ht="15" x14ac:dyDescent="0.25">
      <c r="A2" s="285" t="s">
        <v>48</v>
      </c>
    </row>
    <row r="3" spans="1:7" ht="15" x14ac:dyDescent="0.25">
      <c r="A3" s="285" t="s">
        <v>505</v>
      </c>
    </row>
    <row r="4" spans="1:7" ht="15" x14ac:dyDescent="0.25">
      <c r="A4" s="285" t="s">
        <v>50</v>
      </c>
    </row>
    <row r="5" spans="1:7" ht="15" x14ac:dyDescent="0.25">
      <c r="A5" s="285" t="s">
        <v>51</v>
      </c>
    </row>
    <row r="6" spans="1:7" ht="15" x14ac:dyDescent="0.25">
      <c r="A6" s="285" t="s">
        <v>52</v>
      </c>
    </row>
    <row r="7" spans="1:7" ht="15" x14ac:dyDescent="0.25">
      <c r="B7" s="285" t="s">
        <v>55</v>
      </c>
      <c r="D7" t="s">
        <v>506</v>
      </c>
      <c r="F7" t="s">
        <v>55</v>
      </c>
    </row>
    <row r="8" spans="1:7" ht="15" x14ac:dyDescent="0.25">
      <c r="A8" s="285" t="s">
        <v>52</v>
      </c>
    </row>
    <row r="9" spans="1:7" ht="15" x14ac:dyDescent="0.25">
      <c r="A9" s="285" t="s">
        <v>56</v>
      </c>
      <c r="B9" t="s">
        <v>57</v>
      </c>
      <c r="C9" t="s">
        <v>129</v>
      </c>
      <c r="D9" t="s">
        <v>208</v>
      </c>
      <c r="E9" t="s">
        <v>59</v>
      </c>
      <c r="F9" t="s">
        <v>60</v>
      </c>
      <c r="G9" t="s">
        <v>61</v>
      </c>
    </row>
    <row r="10" spans="1:7" ht="15" x14ac:dyDescent="0.25">
      <c r="A10" s="285" t="s">
        <v>62</v>
      </c>
      <c r="B10" t="s">
        <v>63</v>
      </c>
      <c r="C10" t="s">
        <v>133</v>
      </c>
      <c r="D10" t="s">
        <v>131</v>
      </c>
      <c r="E10" t="s">
        <v>63</v>
      </c>
      <c r="F10" t="s">
        <v>63</v>
      </c>
      <c r="G10" t="s">
        <v>65</v>
      </c>
    </row>
    <row r="11" spans="1:7" ht="15" x14ac:dyDescent="0.25">
      <c r="A11" s="285" t="s">
        <v>66</v>
      </c>
    </row>
    <row r="12" spans="1:7" ht="15" x14ac:dyDescent="0.25">
      <c r="A12" s="285" t="s">
        <v>67</v>
      </c>
      <c r="B12">
        <v>59.5</v>
      </c>
      <c r="C12">
        <v>132.5</v>
      </c>
      <c r="D12">
        <v>4260.3999999999996</v>
      </c>
      <c r="E12">
        <v>7359.4</v>
      </c>
      <c r="F12">
        <v>92.5</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1443.9</v>
      </c>
      <c r="F15">
        <v>0</v>
      </c>
      <c r="G15">
        <v>0</v>
      </c>
    </row>
    <row r="16" spans="1:7" ht="15" x14ac:dyDescent="0.25">
      <c r="A16" s="285" t="s">
        <v>69</v>
      </c>
      <c r="B16">
        <v>0</v>
      </c>
      <c r="C16">
        <v>0</v>
      </c>
      <c r="D16">
        <v>10</v>
      </c>
      <c r="E16">
        <v>73</v>
      </c>
      <c r="F16">
        <v>17.5</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265.89999999999998</v>
      </c>
      <c r="E18">
        <v>727.5</v>
      </c>
      <c r="F18">
        <v>0</v>
      </c>
      <c r="G18">
        <v>0</v>
      </c>
    </row>
    <row r="19" spans="1:7" ht="15" x14ac:dyDescent="0.25">
      <c r="A19" s="285" t="s">
        <v>71</v>
      </c>
      <c r="B19">
        <v>0</v>
      </c>
      <c r="C19">
        <v>21</v>
      </c>
      <c r="D19">
        <v>1240.5</v>
      </c>
      <c r="E19">
        <v>1975.1</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75</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60</v>
      </c>
      <c r="G25">
        <v>0</v>
      </c>
    </row>
    <row r="26" spans="1:7" ht="15" x14ac:dyDescent="0.25">
      <c r="A26" s="285" t="s">
        <v>504</v>
      </c>
      <c r="B26">
        <v>0</v>
      </c>
      <c r="C26">
        <v>0</v>
      </c>
      <c r="D26">
        <v>0</v>
      </c>
      <c r="E26">
        <v>0</v>
      </c>
      <c r="F26">
        <v>60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310.7</v>
      </c>
      <c r="C32">
        <v>313.3</v>
      </c>
      <c r="D32">
        <v>2074.6</v>
      </c>
      <c r="E32">
        <v>2186.9</v>
      </c>
      <c r="F32">
        <v>125.7</v>
      </c>
      <c r="G32">
        <v>0</v>
      </c>
    </row>
    <row r="33" spans="1:7" ht="15" x14ac:dyDescent="0.25">
      <c r="A33" s="285" t="s">
        <v>66</v>
      </c>
    </row>
    <row r="34" spans="1:7" ht="15" x14ac:dyDescent="0.25">
      <c r="A34" s="285" t="s">
        <v>79</v>
      </c>
      <c r="B34">
        <v>231.4</v>
      </c>
      <c r="C34">
        <v>207</v>
      </c>
      <c r="D34">
        <v>1669.3</v>
      </c>
      <c r="E34">
        <v>1378.7</v>
      </c>
      <c r="F34">
        <v>156.80000000000001</v>
      </c>
      <c r="G34">
        <v>0</v>
      </c>
    </row>
    <row r="35" spans="1:7" ht="15" x14ac:dyDescent="0.25">
      <c r="A35" s="285" t="s">
        <v>66</v>
      </c>
    </row>
    <row r="36" spans="1:7" ht="15" x14ac:dyDescent="0.25">
      <c r="A36" s="285" t="s">
        <v>80</v>
      </c>
      <c r="B36">
        <v>3046.2</v>
      </c>
      <c r="C36">
        <v>5248.5</v>
      </c>
      <c r="D36">
        <v>13184.7</v>
      </c>
      <c r="E36">
        <v>9193.2000000000007</v>
      </c>
      <c r="F36">
        <v>4616</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522</v>
      </c>
      <c r="C40">
        <v>596.29999999999995</v>
      </c>
      <c r="D40">
        <v>8182.2</v>
      </c>
      <c r="E40">
        <v>8383.9</v>
      </c>
      <c r="F40">
        <v>47.5</v>
      </c>
      <c r="G40">
        <v>0</v>
      </c>
    </row>
    <row r="41" spans="1:7" ht="15" x14ac:dyDescent="0.25">
      <c r="A41" s="285" t="s">
        <v>83</v>
      </c>
      <c r="B41">
        <v>0.5</v>
      </c>
      <c r="C41">
        <v>3.1</v>
      </c>
      <c r="D41">
        <v>1452.6</v>
      </c>
      <c r="E41">
        <v>761.6</v>
      </c>
      <c r="F41">
        <v>0</v>
      </c>
      <c r="G41">
        <v>0</v>
      </c>
    </row>
    <row r="42" spans="1:7" ht="15" x14ac:dyDescent="0.25">
      <c r="A42" s="285" t="s">
        <v>85</v>
      </c>
      <c r="B42">
        <v>1</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1.9</v>
      </c>
      <c r="C44">
        <v>0.5</v>
      </c>
      <c r="D44">
        <v>1.1000000000000001</v>
      </c>
      <c r="E44">
        <v>0.4</v>
      </c>
      <c r="F44">
        <v>0.2</v>
      </c>
      <c r="G44">
        <v>0</v>
      </c>
    </row>
    <row r="45" spans="1:7" ht="15" x14ac:dyDescent="0.25">
      <c r="A45" s="285" t="s">
        <v>88</v>
      </c>
      <c r="B45">
        <v>227</v>
      </c>
      <c r="C45">
        <v>242.4</v>
      </c>
      <c r="D45">
        <v>1931.3</v>
      </c>
      <c r="E45">
        <v>2085</v>
      </c>
      <c r="F45">
        <v>2.8</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17.5</v>
      </c>
      <c r="G47">
        <v>0</v>
      </c>
    </row>
    <row r="48" spans="1:7" ht="15" x14ac:dyDescent="0.25">
      <c r="A48" s="285" t="s">
        <v>178</v>
      </c>
      <c r="B48">
        <v>0</v>
      </c>
      <c r="C48">
        <v>0</v>
      </c>
      <c r="D48">
        <v>1</v>
      </c>
      <c r="E48">
        <v>0</v>
      </c>
      <c r="F48">
        <v>0</v>
      </c>
      <c r="G48">
        <v>0</v>
      </c>
    </row>
    <row r="49" spans="1:7" ht="15" x14ac:dyDescent="0.25">
      <c r="A49" s="285" t="s">
        <v>91</v>
      </c>
      <c r="B49">
        <v>38.6</v>
      </c>
      <c r="C49">
        <v>19</v>
      </c>
      <c r="D49">
        <v>645.5</v>
      </c>
      <c r="E49">
        <v>928.8</v>
      </c>
      <c r="F49">
        <v>0</v>
      </c>
      <c r="G49">
        <v>0</v>
      </c>
    </row>
    <row r="50" spans="1:7" ht="15" x14ac:dyDescent="0.25">
      <c r="A50" s="285" t="s">
        <v>92</v>
      </c>
      <c r="B50">
        <v>0</v>
      </c>
      <c r="C50">
        <v>0</v>
      </c>
      <c r="D50">
        <v>69.8</v>
      </c>
      <c r="E50">
        <v>101.4</v>
      </c>
      <c r="F50">
        <v>0</v>
      </c>
      <c r="G50">
        <v>0</v>
      </c>
    </row>
    <row r="51" spans="1:7" ht="15" x14ac:dyDescent="0.25">
      <c r="A51" s="285" t="s">
        <v>93</v>
      </c>
      <c r="B51">
        <v>71.400000000000006</v>
      </c>
      <c r="C51">
        <v>52</v>
      </c>
      <c r="D51">
        <v>537.29999999999995</v>
      </c>
      <c r="E51">
        <v>470.5</v>
      </c>
      <c r="F51">
        <v>15.8</v>
      </c>
      <c r="G51">
        <v>0</v>
      </c>
    </row>
    <row r="52" spans="1:7" ht="15" x14ac:dyDescent="0.25">
      <c r="A52" s="285" t="s">
        <v>94</v>
      </c>
      <c r="B52">
        <v>5</v>
      </c>
      <c r="C52">
        <v>7.2</v>
      </c>
      <c r="D52">
        <v>99.5</v>
      </c>
      <c r="E52">
        <v>24.1</v>
      </c>
      <c r="F52">
        <v>0</v>
      </c>
      <c r="G52">
        <v>0</v>
      </c>
    </row>
    <row r="53" spans="1:7" ht="15" x14ac:dyDescent="0.25">
      <c r="A53" s="285" t="s">
        <v>496</v>
      </c>
      <c r="B53">
        <v>0</v>
      </c>
      <c r="C53">
        <v>0</v>
      </c>
      <c r="D53">
        <v>0</v>
      </c>
      <c r="E53">
        <v>0.9</v>
      </c>
      <c r="F53">
        <v>0</v>
      </c>
      <c r="G53">
        <v>0</v>
      </c>
    </row>
    <row r="54" spans="1:7" ht="15" x14ac:dyDescent="0.25">
      <c r="A54" s="285" t="s">
        <v>95</v>
      </c>
      <c r="B54">
        <v>70</v>
      </c>
      <c r="C54">
        <v>122.5</v>
      </c>
      <c r="D54">
        <v>993.6</v>
      </c>
      <c r="E54">
        <v>950.8</v>
      </c>
      <c r="F54">
        <v>0</v>
      </c>
      <c r="G54">
        <v>0</v>
      </c>
    </row>
    <row r="55" spans="1:7" ht="15" x14ac:dyDescent="0.25">
      <c r="A55" s="285" t="s">
        <v>96</v>
      </c>
      <c r="B55">
        <v>19.100000000000001</v>
      </c>
      <c r="C55">
        <v>15.3</v>
      </c>
      <c r="D55">
        <v>120.9</v>
      </c>
      <c r="E55">
        <v>115.7</v>
      </c>
      <c r="F55">
        <v>1.1000000000000001</v>
      </c>
      <c r="G55">
        <v>0</v>
      </c>
    </row>
    <row r="56" spans="1:7" ht="15" x14ac:dyDescent="0.25">
      <c r="A56" s="285" t="s">
        <v>98</v>
      </c>
      <c r="B56" t="s">
        <v>84</v>
      </c>
      <c r="C56">
        <v>0</v>
      </c>
      <c r="D56">
        <v>286.3</v>
      </c>
      <c r="E56">
        <v>271.60000000000002</v>
      </c>
      <c r="F56">
        <v>0</v>
      </c>
      <c r="G56">
        <v>0</v>
      </c>
    </row>
    <row r="57" spans="1:7" ht="15" x14ac:dyDescent="0.25">
      <c r="A57" s="285" t="s">
        <v>99</v>
      </c>
      <c r="B57" t="s">
        <v>84</v>
      </c>
      <c r="C57">
        <v>1</v>
      </c>
      <c r="D57">
        <v>3.5</v>
      </c>
      <c r="E57">
        <v>17.399999999999999</v>
      </c>
      <c r="F57">
        <v>0</v>
      </c>
      <c r="G57">
        <v>0</v>
      </c>
    </row>
    <row r="58" spans="1:7" ht="15" x14ac:dyDescent="0.25">
      <c r="A58" s="285" t="s">
        <v>100</v>
      </c>
      <c r="B58">
        <v>47.6</v>
      </c>
      <c r="C58">
        <v>95.8</v>
      </c>
      <c r="D58">
        <v>1134.7</v>
      </c>
      <c r="E58">
        <v>1353.9</v>
      </c>
      <c r="F58">
        <v>10</v>
      </c>
      <c r="G58">
        <v>0</v>
      </c>
    </row>
    <row r="59" spans="1:7" ht="15" x14ac:dyDescent="0.25">
      <c r="A59" s="285" t="s">
        <v>101</v>
      </c>
      <c r="B59">
        <v>39.9</v>
      </c>
      <c r="C59">
        <v>37.5</v>
      </c>
      <c r="D59">
        <v>789.4</v>
      </c>
      <c r="E59">
        <v>579.6</v>
      </c>
      <c r="F59">
        <v>0.1</v>
      </c>
      <c r="G59">
        <v>0</v>
      </c>
    </row>
    <row r="60" spans="1:7" ht="15" x14ac:dyDescent="0.25">
      <c r="A60" s="285" t="s">
        <v>66</v>
      </c>
    </row>
    <row r="61" spans="1:7" ht="15" x14ac:dyDescent="0.25">
      <c r="A61" s="285" t="s">
        <v>102</v>
      </c>
      <c r="B61">
        <v>315.39999999999998</v>
      </c>
      <c r="C61">
        <v>250</v>
      </c>
      <c r="D61">
        <v>3793.9</v>
      </c>
      <c r="E61">
        <v>2766.7</v>
      </c>
      <c r="F61">
        <v>35</v>
      </c>
      <c r="G61">
        <v>0</v>
      </c>
    </row>
    <row r="62" spans="1:7" ht="15" x14ac:dyDescent="0.25">
      <c r="A62" s="285" t="s">
        <v>103</v>
      </c>
      <c r="B62">
        <v>80</v>
      </c>
      <c r="C62">
        <v>30</v>
      </c>
      <c r="D62">
        <v>63</v>
      </c>
      <c r="E62">
        <v>0</v>
      </c>
      <c r="F62">
        <v>35</v>
      </c>
      <c r="G62">
        <v>0</v>
      </c>
    </row>
    <row r="63" spans="1:7" ht="15" x14ac:dyDescent="0.25">
      <c r="A63" s="285" t="s">
        <v>104</v>
      </c>
      <c r="B63">
        <v>205</v>
      </c>
      <c r="C63">
        <v>220</v>
      </c>
      <c r="D63">
        <v>3356.8</v>
      </c>
      <c r="E63">
        <v>2418.9</v>
      </c>
      <c r="F63">
        <v>0</v>
      </c>
      <c r="G63">
        <v>0</v>
      </c>
    </row>
    <row r="64" spans="1:7" ht="15" x14ac:dyDescent="0.25">
      <c r="A64" s="285" t="s">
        <v>105</v>
      </c>
      <c r="B64">
        <v>0</v>
      </c>
      <c r="C64">
        <v>0</v>
      </c>
      <c r="D64">
        <v>55.7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30</v>
      </c>
      <c r="C67">
        <v>0</v>
      </c>
      <c r="D67">
        <v>318.3</v>
      </c>
      <c r="E67">
        <v>301.10000000000002</v>
      </c>
      <c r="F67">
        <v>0</v>
      </c>
      <c r="G67">
        <v>0</v>
      </c>
    </row>
    <row r="68" spans="1:7" ht="15" x14ac:dyDescent="0.25">
      <c r="A68" s="285" t="s">
        <v>66</v>
      </c>
    </row>
    <row r="69" spans="1:7" ht="15" x14ac:dyDescent="0.25">
      <c r="A69" s="285" t="s">
        <v>108</v>
      </c>
      <c r="B69">
        <v>879.3</v>
      </c>
      <c r="C69">
        <v>847.8</v>
      </c>
      <c r="D69">
        <v>5175.3999999999996</v>
      </c>
      <c r="E69">
        <v>8067</v>
      </c>
      <c r="F69">
        <v>713.1</v>
      </c>
      <c r="G69">
        <v>0</v>
      </c>
    </row>
    <row r="70" spans="1:7" ht="15" x14ac:dyDescent="0.25">
      <c r="A70" s="285" t="s">
        <v>497</v>
      </c>
      <c r="B70">
        <v>0</v>
      </c>
      <c r="C70">
        <v>0</v>
      </c>
      <c r="D70">
        <v>0</v>
      </c>
      <c r="E70">
        <v>1874.4</v>
      </c>
      <c r="F70">
        <v>0</v>
      </c>
      <c r="G70">
        <v>0</v>
      </c>
    </row>
    <row r="71" spans="1:7" ht="15" x14ac:dyDescent="0.25">
      <c r="A71" s="285" t="s">
        <v>109</v>
      </c>
      <c r="B71">
        <v>0</v>
      </c>
      <c r="C71">
        <v>7</v>
      </c>
      <c r="D71">
        <v>19.100000000000001</v>
      </c>
      <c r="E71">
        <v>24.5</v>
      </c>
      <c r="F71">
        <v>0</v>
      </c>
      <c r="G71">
        <v>0</v>
      </c>
    </row>
    <row r="72" spans="1:7" ht="15" x14ac:dyDescent="0.25">
      <c r="A72" s="285" t="s">
        <v>111</v>
      </c>
      <c r="B72">
        <v>37</v>
      </c>
      <c r="C72">
        <v>45.8</v>
      </c>
      <c r="D72">
        <v>250.8</v>
      </c>
      <c r="E72">
        <v>235.4</v>
      </c>
      <c r="F72">
        <v>25.9</v>
      </c>
      <c r="G72">
        <v>0</v>
      </c>
    </row>
    <row r="73" spans="1:7" ht="15" x14ac:dyDescent="0.25">
      <c r="A73" s="285" t="s">
        <v>112</v>
      </c>
      <c r="B73">
        <v>5</v>
      </c>
      <c r="C73">
        <v>70.599999999999994</v>
      </c>
      <c r="D73">
        <v>90.1</v>
      </c>
      <c r="E73">
        <v>746.5</v>
      </c>
      <c r="F73">
        <v>5.4</v>
      </c>
      <c r="G73">
        <v>0</v>
      </c>
    </row>
    <row r="74" spans="1:7" ht="15" x14ac:dyDescent="0.25">
      <c r="A74" s="285" t="s">
        <v>259</v>
      </c>
      <c r="B74">
        <v>0</v>
      </c>
      <c r="C74">
        <v>0</v>
      </c>
      <c r="D74">
        <v>7.6</v>
      </c>
      <c r="E74">
        <v>45.8</v>
      </c>
      <c r="F74">
        <v>0</v>
      </c>
      <c r="G74">
        <v>0</v>
      </c>
    </row>
    <row r="75" spans="1:7" ht="15" x14ac:dyDescent="0.25">
      <c r="A75" s="285" t="s">
        <v>113</v>
      </c>
      <c r="B75">
        <v>35.4</v>
      </c>
      <c r="C75">
        <v>53.1</v>
      </c>
      <c r="D75">
        <v>497.9</v>
      </c>
      <c r="E75">
        <v>517.20000000000005</v>
      </c>
      <c r="F75">
        <v>0</v>
      </c>
      <c r="G75">
        <v>0</v>
      </c>
    </row>
    <row r="76" spans="1:7" ht="15" x14ac:dyDescent="0.25">
      <c r="A76" s="285" t="s">
        <v>114</v>
      </c>
      <c r="B76">
        <v>14.4</v>
      </c>
      <c r="C76">
        <v>4</v>
      </c>
      <c r="D76">
        <v>4.0999999999999996</v>
      </c>
      <c r="E76">
        <v>44.4</v>
      </c>
      <c r="F76">
        <v>0</v>
      </c>
      <c r="G76">
        <v>0</v>
      </c>
    </row>
    <row r="77" spans="1:7" ht="15" x14ac:dyDescent="0.25">
      <c r="A77" s="285" t="s">
        <v>115</v>
      </c>
      <c r="B77">
        <v>4.5</v>
      </c>
      <c r="C77">
        <v>0</v>
      </c>
      <c r="D77">
        <v>23.1</v>
      </c>
      <c r="E77">
        <v>27.3</v>
      </c>
      <c r="F77">
        <v>2.5</v>
      </c>
      <c r="G77">
        <v>0</v>
      </c>
    </row>
    <row r="78" spans="1:7" ht="15" x14ac:dyDescent="0.25">
      <c r="A78" s="285" t="s">
        <v>382</v>
      </c>
      <c r="B78">
        <v>0</v>
      </c>
      <c r="C78">
        <v>0</v>
      </c>
      <c r="D78">
        <v>3</v>
      </c>
      <c r="E78">
        <v>0</v>
      </c>
      <c r="F78">
        <v>0</v>
      </c>
      <c r="G78">
        <v>0</v>
      </c>
    </row>
    <row r="79" spans="1:7" ht="15" x14ac:dyDescent="0.25">
      <c r="A79" s="285" t="s">
        <v>116</v>
      </c>
      <c r="B79">
        <v>5.7</v>
      </c>
      <c r="C79">
        <v>3.3</v>
      </c>
      <c r="D79">
        <v>7.9</v>
      </c>
      <c r="E79">
        <v>2.9</v>
      </c>
      <c r="F79">
        <v>0</v>
      </c>
      <c r="G79">
        <v>0</v>
      </c>
    </row>
    <row r="80" spans="1:7" ht="15" x14ac:dyDescent="0.25">
      <c r="A80" s="285" t="s">
        <v>117</v>
      </c>
      <c r="B80">
        <v>765</v>
      </c>
      <c r="C80">
        <v>644</v>
      </c>
      <c r="D80">
        <v>3966.1</v>
      </c>
      <c r="E80">
        <v>4230.6000000000004</v>
      </c>
      <c r="F80">
        <v>669.8</v>
      </c>
      <c r="G80">
        <v>0</v>
      </c>
    </row>
    <row r="81" spans="1:7" ht="15" x14ac:dyDescent="0.25">
      <c r="A81" s="285" t="s">
        <v>331</v>
      </c>
      <c r="B81">
        <v>0.5</v>
      </c>
      <c r="C81">
        <v>0</v>
      </c>
      <c r="D81">
        <v>6.2</v>
      </c>
      <c r="E81">
        <v>19.3</v>
      </c>
      <c r="F81">
        <v>0</v>
      </c>
      <c r="G81">
        <v>0</v>
      </c>
    </row>
    <row r="82" spans="1:7" ht="15" x14ac:dyDescent="0.25">
      <c r="A82" s="285" t="s">
        <v>118</v>
      </c>
      <c r="B82">
        <v>5.8</v>
      </c>
      <c r="C82">
        <v>13</v>
      </c>
      <c r="D82">
        <v>35</v>
      </c>
      <c r="E82">
        <v>34</v>
      </c>
      <c r="F82">
        <v>9.5</v>
      </c>
      <c r="G82">
        <v>0</v>
      </c>
    </row>
    <row r="83" spans="1:7" ht="15" x14ac:dyDescent="0.25">
      <c r="A83" s="285" t="s">
        <v>119</v>
      </c>
      <c r="B83">
        <v>6</v>
      </c>
      <c r="C83">
        <v>7</v>
      </c>
      <c r="D83">
        <v>244.6</v>
      </c>
      <c r="E83">
        <v>264.89999999999998</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133</v>
      </c>
      <c r="D86" t="s">
        <v>131</v>
      </c>
      <c r="E86" t="s">
        <v>63</v>
      </c>
      <c r="F86" t="s">
        <v>63</v>
      </c>
      <c r="G86" t="s">
        <v>65</v>
      </c>
    </row>
    <row r="87" spans="1:7" ht="15" x14ac:dyDescent="0.25">
      <c r="A87" s="285" t="s">
        <v>122</v>
      </c>
      <c r="B87">
        <v>5364.6</v>
      </c>
      <c r="C87">
        <v>7595.3</v>
      </c>
      <c r="D87">
        <v>38340.300000000003</v>
      </c>
      <c r="E87">
        <v>39381.300000000003</v>
      </c>
      <c r="F87">
        <v>5846.5</v>
      </c>
      <c r="G87">
        <v>0</v>
      </c>
    </row>
    <row r="88" spans="1:7" ht="15" x14ac:dyDescent="0.25">
      <c r="A88" s="285" t="s">
        <v>123</v>
      </c>
      <c r="B88">
        <v>2602.9</v>
      </c>
      <c r="C88">
        <v>1683.5</v>
      </c>
      <c r="D88" t="s">
        <v>84</v>
      </c>
      <c r="E88">
        <v>0</v>
      </c>
      <c r="F88">
        <v>2240</v>
      </c>
      <c r="G88">
        <v>0</v>
      </c>
    </row>
    <row r="89" spans="1:7" ht="15" x14ac:dyDescent="0.25">
      <c r="A89" s="285" t="s">
        <v>62</v>
      </c>
      <c r="B89" t="s">
        <v>63</v>
      </c>
      <c r="C89" t="s">
        <v>133</v>
      </c>
      <c r="D89" t="s">
        <v>131</v>
      </c>
      <c r="E89" t="s">
        <v>63</v>
      </c>
      <c r="F89" t="s">
        <v>63</v>
      </c>
      <c r="G89" t="s">
        <v>65</v>
      </c>
    </row>
    <row r="90" spans="1:7" ht="15" x14ac:dyDescent="0.25">
      <c r="A90" s="285" t="s">
        <v>124</v>
      </c>
      <c r="B90">
        <v>7967.5</v>
      </c>
      <c r="C90">
        <v>9278.7999999999993</v>
      </c>
      <c r="D90">
        <v>38340.300000000003</v>
      </c>
      <c r="E90">
        <v>39381.300000000003</v>
      </c>
      <c r="F90">
        <v>8086.5</v>
      </c>
      <c r="G90">
        <v>0</v>
      </c>
    </row>
    <row r="91" spans="1:7" ht="15" x14ac:dyDescent="0.25">
      <c r="A91" s="285" t="s">
        <v>125</v>
      </c>
      <c r="B91" t="s">
        <v>42</v>
      </c>
      <c r="C91" t="s">
        <v>42</v>
      </c>
      <c r="D91">
        <v>2.1</v>
      </c>
      <c r="E91">
        <v>41.8</v>
      </c>
      <c r="F91" t="s">
        <v>42</v>
      </c>
      <c r="G91" t="s">
        <v>42</v>
      </c>
    </row>
    <row r="92" spans="1:7" ht="15" x14ac:dyDescent="0.25">
      <c r="A92" s="285" t="s">
        <v>126</v>
      </c>
      <c r="B92">
        <v>0</v>
      </c>
      <c r="C92">
        <v>0</v>
      </c>
      <c r="D92" t="s">
        <v>42</v>
      </c>
      <c r="E92" t="s">
        <v>42</v>
      </c>
      <c r="F92">
        <v>0</v>
      </c>
      <c r="G92">
        <v>0</v>
      </c>
    </row>
    <row r="93" spans="1:7" ht="15" x14ac:dyDescent="0.25">
      <c r="A93" s="285" t="s">
        <v>62</v>
      </c>
      <c r="B93" t="s">
        <v>63</v>
      </c>
      <c r="C93" t="s">
        <v>133</v>
      </c>
      <c r="D93" t="s">
        <v>131</v>
      </c>
      <c r="E93" t="s">
        <v>63</v>
      </c>
      <c r="F93" t="s">
        <v>63</v>
      </c>
      <c r="G93" t="s">
        <v>65</v>
      </c>
    </row>
    <row r="94" spans="1:7" x14ac:dyDescent="0.25">
      <c r="A94" s="59"/>
    </row>
    <row r="95" spans="1:7" x14ac:dyDescent="0.25">
      <c r="A95" s="59"/>
    </row>
    <row r="96" spans="1:7" ht="15" x14ac:dyDescent="0.25">
      <c r="A96" s="285"/>
    </row>
    <row r="97" spans="1:1" ht="15" x14ac:dyDescent="0.25">
      <c r="A97" s="285"/>
    </row>
    <row r="98" spans="1:1" ht="15" x14ac:dyDescent="0.25">
      <c r="A98" s="285"/>
    </row>
    <row r="99" spans="1:1" ht="15" x14ac:dyDescent="0.25">
      <c r="A99" s="285"/>
    </row>
    <row r="100" spans="1:1" ht="15" x14ac:dyDescent="0.25">
      <c r="A100" s="285"/>
    </row>
    <row r="101" spans="1:1" ht="15" x14ac:dyDescent="0.25">
      <c r="A101" s="285"/>
    </row>
    <row r="102" spans="1:1" ht="15" x14ac:dyDescent="0.25">
      <c r="A102" s="285"/>
    </row>
    <row r="103" spans="1:1" ht="15" x14ac:dyDescent="0.25">
      <c r="A103" s="285"/>
    </row>
    <row r="104" spans="1:1" ht="15" x14ac:dyDescent="0.25">
      <c r="A104" s="285"/>
    </row>
    <row r="105" spans="1:1" ht="15" x14ac:dyDescent="0.25">
      <c r="A105" s="285"/>
    </row>
    <row r="106" spans="1:1" ht="15" x14ac:dyDescent="0.25">
      <c r="A106" s="285"/>
    </row>
    <row r="107" spans="1:1" ht="15" x14ac:dyDescent="0.25">
      <c r="A107" s="285"/>
    </row>
    <row r="108" spans="1:1" ht="15" x14ac:dyDescent="0.25">
      <c r="A108" s="285"/>
    </row>
    <row r="109" spans="1:1" ht="15" x14ac:dyDescent="0.25">
      <c r="A109" s="285"/>
    </row>
    <row r="110" spans="1:1" ht="15" x14ac:dyDescent="0.25">
      <c r="A110" s="285"/>
    </row>
    <row r="111" spans="1:1" ht="15" x14ac:dyDescent="0.25">
      <c r="A111" s="285"/>
    </row>
    <row r="112" spans="1:1" ht="15" x14ac:dyDescent="0.25">
      <c r="A112" s="285"/>
    </row>
    <row r="113" spans="1:1" ht="15" x14ac:dyDescent="0.25">
      <c r="A113" s="285"/>
    </row>
    <row r="114" spans="1:1" ht="15" x14ac:dyDescent="0.25">
      <c r="A114" s="285"/>
    </row>
    <row r="115" spans="1:1" ht="15" x14ac:dyDescent="0.25">
      <c r="A115" s="285"/>
    </row>
    <row r="116" spans="1:1" ht="15" x14ac:dyDescent="0.25">
      <c r="A116" s="285"/>
    </row>
    <row r="117" spans="1:1" ht="15" x14ac:dyDescent="0.25">
      <c r="A117" s="285"/>
    </row>
    <row r="118" spans="1:1" ht="15" x14ac:dyDescent="0.25">
      <c r="A118" s="285"/>
    </row>
    <row r="119" spans="1:1" ht="15" x14ac:dyDescent="0.25">
      <c r="A119" s="285"/>
    </row>
    <row r="120" spans="1:1" ht="15" x14ac:dyDescent="0.25">
      <c r="A120" s="285"/>
    </row>
    <row r="121" spans="1:1" ht="15" x14ac:dyDescent="0.25">
      <c r="A121" s="285"/>
    </row>
    <row r="122" spans="1:1" ht="15" x14ac:dyDescent="0.25">
      <c r="A122" s="285"/>
    </row>
    <row r="123" spans="1:1" ht="15" x14ac:dyDescent="0.25">
      <c r="A123" s="285"/>
    </row>
    <row r="124" spans="1:1" ht="15" x14ac:dyDescent="0.25">
      <c r="A124" s="285"/>
    </row>
    <row r="125" spans="1:1" ht="15" x14ac:dyDescent="0.25">
      <c r="A125" s="285"/>
    </row>
    <row r="126" spans="1:1" ht="15" x14ac:dyDescent="0.25">
      <c r="A126" s="285"/>
    </row>
    <row r="127" spans="1:1" ht="15" x14ac:dyDescent="0.25">
      <c r="A127" s="285"/>
    </row>
    <row r="128" spans="1:1" ht="15" x14ac:dyDescent="0.25">
      <c r="A128" s="285"/>
    </row>
    <row r="129" spans="1:1" ht="15" x14ac:dyDescent="0.25">
      <c r="A129" s="285"/>
    </row>
    <row r="130" spans="1:1" ht="15" x14ac:dyDescent="0.25">
      <c r="A130" s="285"/>
    </row>
    <row r="131" spans="1:1" ht="15" x14ac:dyDescent="0.25">
      <c r="A131" s="285"/>
    </row>
    <row r="132" spans="1:1" ht="15" x14ac:dyDescent="0.25">
      <c r="A132" s="285"/>
    </row>
    <row r="133" spans="1:1" ht="15" x14ac:dyDescent="0.25">
      <c r="A133" s="285"/>
    </row>
    <row r="134" spans="1:1" ht="15" x14ac:dyDescent="0.25">
      <c r="A134" s="285"/>
    </row>
    <row r="135" spans="1:1" ht="15" x14ac:dyDescent="0.25">
      <c r="A135" s="285"/>
    </row>
    <row r="136" spans="1:1" ht="15" x14ac:dyDescent="0.25">
      <c r="A136" s="285"/>
    </row>
    <row r="137" spans="1:1" ht="15" x14ac:dyDescent="0.25">
      <c r="A137" s="285"/>
    </row>
    <row r="138" spans="1:1" ht="15" x14ac:dyDescent="0.25">
      <c r="A138" s="285"/>
    </row>
    <row r="139" spans="1:1" ht="15" x14ac:dyDescent="0.25">
      <c r="A139" s="285"/>
    </row>
    <row r="140" spans="1:1" ht="15" x14ac:dyDescent="0.25">
      <c r="A140" s="285"/>
    </row>
    <row r="141" spans="1:1" ht="15" x14ac:dyDescent="0.25">
      <c r="A141" s="285"/>
    </row>
    <row r="142" spans="1:1" ht="15" x14ac:dyDescent="0.25">
      <c r="A142" s="285"/>
    </row>
    <row r="143" spans="1:1" ht="15" x14ac:dyDescent="0.25">
      <c r="A143" s="285"/>
    </row>
    <row r="144" spans="1:1" ht="15" x14ac:dyDescent="0.25">
      <c r="A144" s="285"/>
    </row>
    <row r="145" spans="1:1" ht="15" x14ac:dyDescent="0.25">
      <c r="A145" s="285"/>
    </row>
    <row r="146" spans="1:1" ht="15" x14ac:dyDescent="0.25">
      <c r="A146" s="285"/>
    </row>
    <row r="147" spans="1:1" ht="15" x14ac:dyDescent="0.25">
      <c r="A147" s="285"/>
    </row>
    <row r="148" spans="1:1" ht="15" x14ac:dyDescent="0.25">
      <c r="A148" s="285"/>
    </row>
    <row r="149" spans="1:1" ht="15" x14ac:dyDescent="0.25">
      <c r="A149" s="285"/>
    </row>
    <row r="150" spans="1:1" ht="15" x14ac:dyDescent="0.25">
      <c r="A150" s="285"/>
    </row>
    <row r="151" spans="1:1" ht="15" x14ac:dyDescent="0.25">
      <c r="A151" s="285"/>
    </row>
    <row r="152" spans="1:1" ht="15" x14ac:dyDescent="0.25">
      <c r="A152" s="285"/>
    </row>
    <row r="153" spans="1:1" ht="15" x14ac:dyDescent="0.25">
      <c r="A153" s="285"/>
    </row>
    <row r="154" spans="1:1" ht="15" x14ac:dyDescent="0.25">
      <c r="A154" s="285"/>
    </row>
    <row r="155" spans="1:1" ht="15" x14ac:dyDescent="0.25">
      <c r="A155" s="285"/>
    </row>
    <row r="156" spans="1:1" ht="15" x14ac:dyDescent="0.25">
      <c r="A156" s="285"/>
    </row>
    <row r="157" spans="1:1" ht="15" x14ac:dyDescent="0.25">
      <c r="A157" s="285"/>
    </row>
    <row r="158" spans="1:1" ht="15" x14ac:dyDescent="0.25">
      <c r="A158" s="285"/>
    </row>
    <row r="159" spans="1:1" ht="15" x14ac:dyDescent="0.25">
      <c r="A159" s="285"/>
    </row>
    <row r="160" spans="1:1" ht="15" x14ac:dyDescent="0.25">
      <c r="A160" s="285"/>
    </row>
    <row r="161" spans="1:1" ht="15" x14ac:dyDescent="0.25">
      <c r="A161" s="285"/>
    </row>
    <row r="162" spans="1:1" ht="15" x14ac:dyDescent="0.25">
      <c r="A162" s="285"/>
    </row>
    <row r="163" spans="1:1" ht="15" x14ac:dyDescent="0.25">
      <c r="A163" s="285"/>
    </row>
    <row r="164" spans="1:1" ht="15" x14ac:dyDescent="0.25">
      <c r="A164" s="285"/>
    </row>
    <row r="165" spans="1:1" ht="15" x14ac:dyDescent="0.25">
      <c r="A165" s="285"/>
    </row>
    <row r="166" spans="1:1" ht="15" x14ac:dyDescent="0.25">
      <c r="A166" s="285"/>
    </row>
    <row r="167" spans="1:1" ht="15" x14ac:dyDescent="0.25">
      <c r="A167" s="285"/>
    </row>
    <row r="168" spans="1:1" ht="15" x14ac:dyDescent="0.25">
      <c r="A168" s="285"/>
    </row>
    <row r="169" spans="1:1" ht="15" x14ac:dyDescent="0.25">
      <c r="A169" s="285"/>
    </row>
    <row r="170" spans="1:1" ht="15" x14ac:dyDescent="0.25">
      <c r="A170" s="285"/>
    </row>
    <row r="171" spans="1:1" ht="15" x14ac:dyDescent="0.25">
      <c r="A171" s="285"/>
    </row>
    <row r="172" spans="1:1" ht="15" x14ac:dyDescent="0.25">
      <c r="A172" s="285"/>
    </row>
    <row r="173" spans="1:1" ht="15" x14ac:dyDescent="0.25">
      <c r="A173" s="285"/>
    </row>
    <row r="174" spans="1:1" ht="15" x14ac:dyDescent="0.25">
      <c r="A174" s="285"/>
    </row>
    <row r="175" spans="1:1" ht="15" x14ac:dyDescent="0.25">
      <c r="A175" s="285"/>
    </row>
    <row r="176" spans="1:1" ht="15" x14ac:dyDescent="0.25">
      <c r="A176" s="285"/>
    </row>
    <row r="177" spans="1:1" ht="15" x14ac:dyDescent="0.25">
      <c r="A177" s="285"/>
    </row>
    <row r="178" spans="1:1" ht="15" x14ac:dyDescent="0.25">
      <c r="A178" s="285"/>
    </row>
    <row r="179" spans="1:1" ht="15" x14ac:dyDescent="0.25">
      <c r="A179" s="285"/>
    </row>
    <row r="180" spans="1:1" ht="15" x14ac:dyDescent="0.25">
      <c r="A180" s="285"/>
    </row>
    <row r="181" spans="1:1" ht="15" x14ac:dyDescent="0.25">
      <c r="A181" s="285"/>
    </row>
    <row r="182" spans="1:1" ht="15" x14ac:dyDescent="0.25">
      <c r="A182" s="285"/>
    </row>
    <row r="183" spans="1:1" ht="15" x14ac:dyDescent="0.25">
      <c r="A183" s="285"/>
    </row>
    <row r="184" spans="1:1" ht="15" x14ac:dyDescent="0.25">
      <c r="A184" s="285"/>
    </row>
    <row r="185" spans="1:1" ht="15" x14ac:dyDescent="0.25">
      <c r="A185" s="285"/>
    </row>
    <row r="186" spans="1:1" ht="15" x14ac:dyDescent="0.25">
      <c r="A186" s="285"/>
    </row>
    <row r="187" spans="1:1" ht="15" x14ac:dyDescent="0.25">
      <c r="A187" s="285"/>
    </row>
    <row r="188" spans="1:1" ht="15" x14ac:dyDescent="0.25">
      <c r="A188" s="285"/>
    </row>
    <row r="189" spans="1:1" ht="15" x14ac:dyDescent="0.25">
      <c r="A189" s="285"/>
    </row>
    <row r="190" spans="1:1" ht="15" x14ac:dyDescent="0.25">
      <c r="A190" s="285"/>
    </row>
    <row r="191" spans="1:1" ht="15" x14ac:dyDescent="0.25">
      <c r="A191" s="285"/>
    </row>
    <row r="192" spans="1:1" ht="15" x14ac:dyDescent="0.25">
      <c r="A192" s="285"/>
    </row>
    <row r="193" spans="1:1" ht="15" x14ac:dyDescent="0.25">
      <c r="A193" s="285"/>
    </row>
    <row r="194" spans="1:1" ht="15" x14ac:dyDescent="0.25">
      <c r="A194" s="285"/>
    </row>
    <row r="195" spans="1:1" ht="15" x14ac:dyDescent="0.35">
      <c r="A195" s="5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8FF4-CE1E-4749-BD55-ACC4E3A8C4A9}">
  <dimension ref="A1:G78"/>
  <sheetViews>
    <sheetView topLeftCell="A59" workbookViewId="0">
      <selection activeCell="B7" sqref="B7"/>
    </sheetView>
  </sheetViews>
  <sheetFormatPr defaultRowHeight="13.2" x14ac:dyDescent="0.25"/>
  <cols>
    <col min="1" max="1" width="26.44140625" customWidth="1"/>
    <col min="2" max="2" width="11.33203125" customWidth="1"/>
    <col min="3" max="3" width="11.6640625" customWidth="1"/>
    <col min="4" max="4" width="10.77734375" customWidth="1"/>
    <col min="5" max="5" width="9.44140625" customWidth="1"/>
    <col min="6" max="6" width="13.109375" customWidth="1"/>
  </cols>
  <sheetData>
    <row r="1" spans="1:7" ht="15" x14ac:dyDescent="0.25">
      <c r="A1" s="282" t="s">
        <v>47</v>
      </c>
    </row>
    <row r="2" spans="1:7" ht="15" x14ac:dyDescent="0.25">
      <c r="A2" s="282" t="s">
        <v>48</v>
      </c>
    </row>
    <row r="3" spans="1:7" ht="15" x14ac:dyDescent="0.25">
      <c r="A3" s="282" t="s">
        <v>985</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576.5</v>
      </c>
      <c r="C12">
        <v>159</v>
      </c>
      <c r="D12">
        <v>1547.2</v>
      </c>
      <c r="E12">
        <v>1068.0999999999999</v>
      </c>
      <c r="F12">
        <v>0</v>
      </c>
      <c r="G12">
        <v>0</v>
      </c>
    </row>
    <row r="13" spans="1:7" ht="15" x14ac:dyDescent="0.25">
      <c r="A13" s="282" t="s">
        <v>68</v>
      </c>
      <c r="B13">
        <v>0</v>
      </c>
      <c r="C13">
        <v>0</v>
      </c>
      <c r="D13">
        <v>137</v>
      </c>
      <c r="E13">
        <v>239</v>
      </c>
      <c r="F13">
        <v>0</v>
      </c>
      <c r="G13">
        <v>0</v>
      </c>
    </row>
    <row r="14" spans="1:7" ht="15" x14ac:dyDescent="0.25">
      <c r="A14" s="282" t="s">
        <v>255</v>
      </c>
      <c r="B14">
        <v>21.5</v>
      </c>
      <c r="C14">
        <v>0</v>
      </c>
      <c r="D14">
        <v>0</v>
      </c>
      <c r="E14">
        <v>0</v>
      </c>
      <c r="F14">
        <v>0</v>
      </c>
      <c r="G14">
        <v>0</v>
      </c>
    </row>
    <row r="15" spans="1:7" ht="15" x14ac:dyDescent="0.25">
      <c r="A15" s="282" t="s">
        <v>70</v>
      </c>
      <c r="B15">
        <v>269</v>
      </c>
      <c r="C15">
        <v>50</v>
      </c>
      <c r="D15">
        <v>49.8</v>
      </c>
      <c r="E15">
        <v>23.2</v>
      </c>
      <c r="F15">
        <v>0</v>
      </c>
      <c r="G15">
        <v>0</v>
      </c>
    </row>
    <row r="16" spans="1:7" ht="15" x14ac:dyDescent="0.25">
      <c r="A16" s="282" t="s">
        <v>71</v>
      </c>
      <c r="B16">
        <v>0</v>
      </c>
      <c r="C16">
        <v>0</v>
      </c>
      <c r="D16">
        <v>838.1</v>
      </c>
      <c r="E16">
        <v>210.8</v>
      </c>
      <c r="F16">
        <v>0</v>
      </c>
      <c r="G16">
        <v>0</v>
      </c>
    </row>
    <row r="17" spans="1:7" ht="15" x14ac:dyDescent="0.25">
      <c r="A17" s="282" t="s">
        <v>72</v>
      </c>
      <c r="B17">
        <v>70</v>
      </c>
      <c r="C17">
        <v>43</v>
      </c>
      <c r="D17">
        <v>99</v>
      </c>
      <c r="E17">
        <v>21</v>
      </c>
      <c r="F17">
        <v>0</v>
      </c>
      <c r="G17">
        <v>0</v>
      </c>
    </row>
    <row r="18" spans="1:7" ht="15" x14ac:dyDescent="0.25">
      <c r="A18" s="282" t="s">
        <v>73</v>
      </c>
      <c r="B18">
        <v>216</v>
      </c>
      <c r="C18">
        <v>66</v>
      </c>
      <c r="D18">
        <v>358.7</v>
      </c>
      <c r="E18">
        <v>506.2</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92</v>
      </c>
      <c r="C21">
        <v>0</v>
      </c>
      <c r="D21">
        <v>413.6</v>
      </c>
      <c r="E21">
        <v>72.3</v>
      </c>
      <c r="F21">
        <v>0</v>
      </c>
      <c r="G21">
        <v>0</v>
      </c>
    </row>
    <row r="22" spans="1:7" ht="15" x14ac:dyDescent="0.25">
      <c r="A22" s="282" t="s">
        <v>504</v>
      </c>
      <c r="B22">
        <v>0</v>
      </c>
      <c r="C22">
        <v>0</v>
      </c>
      <c r="D22">
        <v>207.2</v>
      </c>
      <c r="E22">
        <v>0</v>
      </c>
      <c r="F22">
        <v>0</v>
      </c>
      <c r="G22">
        <v>0</v>
      </c>
    </row>
    <row r="23" spans="1:7" ht="15" x14ac:dyDescent="0.25">
      <c r="A23" s="282" t="s">
        <v>77</v>
      </c>
      <c r="B23">
        <v>92</v>
      </c>
      <c r="C23">
        <v>0</v>
      </c>
      <c r="D23">
        <v>206.4</v>
      </c>
      <c r="E23">
        <v>72.3</v>
      </c>
      <c r="F23">
        <v>0</v>
      </c>
      <c r="G23">
        <v>0</v>
      </c>
    </row>
    <row r="24" spans="1:7" ht="15" x14ac:dyDescent="0.25">
      <c r="A24" s="282" t="s">
        <v>66</v>
      </c>
    </row>
    <row r="25" spans="1:7" ht="15" x14ac:dyDescent="0.25">
      <c r="A25" s="282" t="s">
        <v>78</v>
      </c>
      <c r="B25">
        <v>491</v>
      </c>
      <c r="C25">
        <v>497.6</v>
      </c>
      <c r="D25">
        <v>378.8</v>
      </c>
      <c r="E25">
        <v>470</v>
      </c>
      <c r="F25">
        <v>1</v>
      </c>
      <c r="G25">
        <v>0</v>
      </c>
    </row>
    <row r="26" spans="1:7" ht="15" x14ac:dyDescent="0.25">
      <c r="A26" s="282" t="s">
        <v>66</v>
      </c>
    </row>
    <row r="27" spans="1:7" ht="15" x14ac:dyDescent="0.25">
      <c r="A27" s="282" t="s">
        <v>79</v>
      </c>
      <c r="B27">
        <v>270.89999999999998</v>
      </c>
      <c r="C27">
        <v>247.8</v>
      </c>
      <c r="D27">
        <v>236.5</v>
      </c>
      <c r="E27">
        <v>273.2</v>
      </c>
      <c r="F27">
        <v>0</v>
      </c>
      <c r="G27">
        <v>0</v>
      </c>
    </row>
    <row r="28" spans="1:7" ht="15" x14ac:dyDescent="0.25">
      <c r="A28" s="282" t="s">
        <v>66</v>
      </c>
    </row>
    <row r="29" spans="1:7" ht="15" x14ac:dyDescent="0.25">
      <c r="A29" s="282" t="s">
        <v>80</v>
      </c>
      <c r="B29">
        <v>4509.8</v>
      </c>
      <c r="C29">
        <v>5491.4</v>
      </c>
      <c r="D29">
        <v>9019.2999999999993</v>
      </c>
      <c r="E29">
        <v>9836.7999999999993</v>
      </c>
      <c r="F29">
        <v>0</v>
      </c>
      <c r="G29">
        <v>0</v>
      </c>
    </row>
    <row r="30" spans="1:7" ht="15" x14ac:dyDescent="0.25">
      <c r="A30" s="282" t="s">
        <v>66</v>
      </c>
    </row>
    <row r="31" spans="1:7" ht="15" x14ac:dyDescent="0.25">
      <c r="A31" s="282" t="s">
        <v>81</v>
      </c>
      <c r="B31">
        <v>1275</v>
      </c>
      <c r="C31">
        <v>891.3</v>
      </c>
      <c r="D31">
        <v>1283.5</v>
      </c>
      <c r="E31">
        <v>712.9</v>
      </c>
      <c r="F31">
        <v>0</v>
      </c>
      <c r="G31">
        <v>0</v>
      </c>
    </row>
    <row r="32" spans="1:7" ht="15" x14ac:dyDescent="0.25">
      <c r="A32" s="282" t="s">
        <v>82</v>
      </c>
      <c r="B32">
        <v>0</v>
      </c>
      <c r="C32">
        <v>0.2</v>
      </c>
      <c r="D32">
        <v>0</v>
      </c>
      <c r="E32">
        <v>0</v>
      </c>
      <c r="F32">
        <v>0</v>
      </c>
      <c r="G32">
        <v>0</v>
      </c>
    </row>
    <row r="33" spans="1:7" ht="15" x14ac:dyDescent="0.25">
      <c r="A33" s="282" t="s">
        <v>83</v>
      </c>
      <c r="B33">
        <v>186</v>
      </c>
      <c r="C33">
        <v>122.7</v>
      </c>
      <c r="D33">
        <v>115.2</v>
      </c>
      <c r="E33">
        <v>235.8</v>
      </c>
      <c r="F33">
        <v>0</v>
      </c>
      <c r="G33">
        <v>0</v>
      </c>
    </row>
    <row r="34" spans="1:7" ht="15" x14ac:dyDescent="0.25">
      <c r="A34" s="282" t="s">
        <v>85</v>
      </c>
      <c r="B34">
        <v>0</v>
      </c>
      <c r="C34">
        <v>0.4</v>
      </c>
      <c r="D34">
        <v>0</v>
      </c>
      <c r="E34">
        <v>1.4</v>
      </c>
      <c r="F34">
        <v>0</v>
      </c>
      <c r="G34">
        <v>0</v>
      </c>
    </row>
    <row r="35" spans="1:7" ht="15" x14ac:dyDescent="0.25">
      <c r="A35" s="282" t="s">
        <v>86</v>
      </c>
      <c r="B35">
        <v>2.9</v>
      </c>
      <c r="C35">
        <v>1.9</v>
      </c>
      <c r="D35">
        <v>2.7</v>
      </c>
      <c r="E35">
        <v>0</v>
      </c>
      <c r="F35">
        <v>0</v>
      </c>
      <c r="G35">
        <v>0</v>
      </c>
    </row>
    <row r="36" spans="1:7" ht="15" x14ac:dyDescent="0.25">
      <c r="A36" s="282" t="s">
        <v>87</v>
      </c>
      <c r="B36">
        <v>0</v>
      </c>
      <c r="C36">
        <v>0</v>
      </c>
      <c r="D36">
        <v>0</v>
      </c>
      <c r="E36">
        <v>0.9</v>
      </c>
      <c r="F36">
        <v>0</v>
      </c>
      <c r="G36">
        <v>0</v>
      </c>
    </row>
    <row r="37" spans="1:7" ht="15" x14ac:dyDescent="0.25">
      <c r="A37" s="282" t="s">
        <v>88</v>
      </c>
      <c r="B37">
        <v>236.1</v>
      </c>
      <c r="C37">
        <v>264.7</v>
      </c>
      <c r="D37">
        <v>356</v>
      </c>
      <c r="E37">
        <v>200.8</v>
      </c>
      <c r="F37">
        <v>0</v>
      </c>
      <c r="G37">
        <v>0</v>
      </c>
    </row>
    <row r="38" spans="1:7" ht="15" x14ac:dyDescent="0.25">
      <c r="A38" s="282" t="s">
        <v>89</v>
      </c>
      <c r="B38">
        <v>90</v>
      </c>
      <c r="C38">
        <v>0</v>
      </c>
      <c r="D38">
        <v>52.5</v>
      </c>
      <c r="E38">
        <v>0</v>
      </c>
      <c r="F38">
        <v>0</v>
      </c>
      <c r="G38">
        <v>0</v>
      </c>
    </row>
    <row r="39" spans="1:7" ht="15" x14ac:dyDescent="0.25">
      <c r="A39" s="282" t="s">
        <v>90</v>
      </c>
      <c r="B39">
        <v>85</v>
      </c>
      <c r="C39">
        <v>0</v>
      </c>
      <c r="D39">
        <v>34</v>
      </c>
      <c r="E39">
        <v>0</v>
      </c>
      <c r="F39">
        <v>0</v>
      </c>
      <c r="G39">
        <v>0</v>
      </c>
    </row>
    <row r="40" spans="1:7" ht="15" x14ac:dyDescent="0.25">
      <c r="A40" s="282" t="s">
        <v>91</v>
      </c>
      <c r="B40">
        <v>30</v>
      </c>
      <c r="C40">
        <v>14</v>
      </c>
      <c r="D40">
        <v>125</v>
      </c>
      <c r="E40">
        <v>60.9</v>
      </c>
      <c r="F40">
        <v>0</v>
      </c>
      <c r="G40">
        <v>0</v>
      </c>
    </row>
    <row r="41" spans="1:7" ht="15" x14ac:dyDescent="0.25">
      <c r="A41" s="282" t="s">
        <v>92</v>
      </c>
      <c r="B41">
        <v>0</v>
      </c>
      <c r="C41">
        <v>0</v>
      </c>
      <c r="D41">
        <v>19.600000000000001</v>
      </c>
      <c r="E41">
        <v>0</v>
      </c>
      <c r="F41">
        <v>0</v>
      </c>
      <c r="G41">
        <v>0</v>
      </c>
    </row>
    <row r="42" spans="1:7" ht="15" x14ac:dyDescent="0.25">
      <c r="A42" s="282" t="s">
        <v>93</v>
      </c>
      <c r="B42">
        <v>99.6</v>
      </c>
      <c r="C42">
        <v>83.2</v>
      </c>
      <c r="D42">
        <v>73.3</v>
      </c>
      <c r="E42">
        <v>36.5</v>
      </c>
      <c r="F42">
        <v>0</v>
      </c>
      <c r="G42">
        <v>0</v>
      </c>
    </row>
    <row r="43" spans="1:7" ht="15" x14ac:dyDescent="0.25">
      <c r="A43" s="282" t="s">
        <v>94</v>
      </c>
      <c r="B43">
        <v>41.4</v>
      </c>
      <c r="C43">
        <v>35</v>
      </c>
      <c r="D43">
        <v>14.9</v>
      </c>
      <c r="E43">
        <v>0</v>
      </c>
      <c r="F43">
        <v>0</v>
      </c>
      <c r="G43">
        <v>0</v>
      </c>
    </row>
    <row r="44" spans="1:7" ht="15" x14ac:dyDescent="0.25">
      <c r="A44" s="282" t="s">
        <v>95</v>
      </c>
      <c r="B44">
        <v>66</v>
      </c>
      <c r="C44">
        <v>132</v>
      </c>
      <c r="D44">
        <v>0</v>
      </c>
      <c r="E44">
        <v>0</v>
      </c>
      <c r="F44">
        <v>0</v>
      </c>
      <c r="G44">
        <v>0</v>
      </c>
    </row>
    <row r="45" spans="1:7" ht="15" x14ac:dyDescent="0.25">
      <c r="A45" s="282" t="s">
        <v>96</v>
      </c>
      <c r="B45">
        <v>26.5</v>
      </c>
      <c r="C45">
        <v>21.7</v>
      </c>
      <c r="D45">
        <v>10.3</v>
      </c>
      <c r="E45">
        <v>6.9</v>
      </c>
      <c r="F45">
        <v>0</v>
      </c>
      <c r="G45">
        <v>0</v>
      </c>
    </row>
    <row r="46" spans="1:7" ht="15" x14ac:dyDescent="0.25">
      <c r="A46" s="282" t="s">
        <v>97</v>
      </c>
      <c r="B46">
        <v>0.4</v>
      </c>
      <c r="C46">
        <v>0.4</v>
      </c>
      <c r="D46">
        <v>0</v>
      </c>
      <c r="E46">
        <v>0</v>
      </c>
      <c r="F46">
        <v>0</v>
      </c>
      <c r="G46">
        <v>0</v>
      </c>
    </row>
    <row r="47" spans="1:7" ht="15" x14ac:dyDescent="0.25">
      <c r="A47" s="282" t="s">
        <v>98</v>
      </c>
      <c r="B47">
        <v>0</v>
      </c>
      <c r="C47">
        <v>0</v>
      </c>
      <c r="D47">
        <v>10.4</v>
      </c>
      <c r="E47">
        <v>17.8</v>
      </c>
      <c r="F47">
        <v>0</v>
      </c>
      <c r="G47">
        <v>0</v>
      </c>
    </row>
    <row r="48" spans="1:7" ht="15" x14ac:dyDescent="0.25">
      <c r="A48" s="282" t="s">
        <v>99</v>
      </c>
      <c r="B48">
        <v>3.4</v>
      </c>
      <c r="C48">
        <v>11.7</v>
      </c>
      <c r="D48">
        <v>1.7</v>
      </c>
      <c r="E48">
        <v>1.1000000000000001</v>
      </c>
      <c r="F48">
        <v>0</v>
      </c>
      <c r="G48">
        <v>0</v>
      </c>
    </row>
    <row r="49" spans="1:7" ht="15" x14ac:dyDescent="0.25">
      <c r="A49" s="282" t="s">
        <v>100</v>
      </c>
      <c r="B49">
        <v>151.19999999999999</v>
      </c>
      <c r="C49">
        <v>112.1</v>
      </c>
      <c r="D49">
        <v>136.80000000000001</v>
      </c>
      <c r="E49">
        <v>27</v>
      </c>
      <c r="F49">
        <v>0</v>
      </c>
      <c r="G49">
        <v>0</v>
      </c>
    </row>
    <row r="50" spans="1:7" ht="15" x14ac:dyDescent="0.25">
      <c r="A50" s="282" t="s">
        <v>101</v>
      </c>
      <c r="B50">
        <v>256.5</v>
      </c>
      <c r="C50">
        <v>91.5</v>
      </c>
      <c r="D50">
        <v>331.1</v>
      </c>
      <c r="E50">
        <v>123.9</v>
      </c>
      <c r="F50">
        <v>0</v>
      </c>
      <c r="G50">
        <v>0</v>
      </c>
    </row>
    <row r="51" spans="1:7" ht="15" x14ac:dyDescent="0.25">
      <c r="A51" s="282" t="s">
        <v>66</v>
      </c>
    </row>
    <row r="52" spans="1:7" ht="15" x14ac:dyDescent="0.25">
      <c r="A52" s="282" t="s">
        <v>102</v>
      </c>
      <c r="B52">
        <v>442.6</v>
      </c>
      <c r="C52">
        <v>165.7</v>
      </c>
      <c r="D52">
        <v>975.4</v>
      </c>
      <c r="E52">
        <v>96.7</v>
      </c>
      <c r="F52">
        <v>0</v>
      </c>
      <c r="G52">
        <v>0</v>
      </c>
    </row>
    <row r="53" spans="1:7" ht="15" x14ac:dyDescent="0.25">
      <c r="A53" s="282" t="s">
        <v>103</v>
      </c>
      <c r="B53">
        <v>0</v>
      </c>
      <c r="C53">
        <v>0</v>
      </c>
      <c r="D53">
        <v>86.5</v>
      </c>
      <c r="E53">
        <v>0</v>
      </c>
      <c r="F53">
        <v>0</v>
      </c>
      <c r="G53">
        <v>0</v>
      </c>
    </row>
    <row r="54" spans="1:7" ht="15" x14ac:dyDescent="0.25">
      <c r="A54" s="282" t="s">
        <v>104</v>
      </c>
      <c r="B54">
        <v>345.9</v>
      </c>
      <c r="C54">
        <v>128.69999999999999</v>
      </c>
      <c r="D54">
        <v>736.9</v>
      </c>
      <c r="E54">
        <v>66</v>
      </c>
      <c r="F54">
        <v>0</v>
      </c>
      <c r="G54">
        <v>0</v>
      </c>
    </row>
    <row r="55" spans="1:7" ht="15" x14ac:dyDescent="0.25">
      <c r="A55" s="282" t="s">
        <v>105</v>
      </c>
      <c r="B55">
        <v>6.7</v>
      </c>
      <c r="C55">
        <v>7</v>
      </c>
      <c r="D55">
        <v>0</v>
      </c>
      <c r="E55">
        <v>0</v>
      </c>
      <c r="F55">
        <v>0</v>
      </c>
      <c r="G55">
        <v>0</v>
      </c>
    </row>
    <row r="56" spans="1:7" ht="15" x14ac:dyDescent="0.25">
      <c r="A56" s="282" t="s">
        <v>318</v>
      </c>
      <c r="B56">
        <v>0</v>
      </c>
      <c r="C56">
        <v>0</v>
      </c>
      <c r="D56">
        <v>32.4</v>
      </c>
      <c r="E56">
        <v>0</v>
      </c>
      <c r="F56">
        <v>0</v>
      </c>
      <c r="G56">
        <v>0</v>
      </c>
    </row>
    <row r="57" spans="1:7" ht="15" x14ac:dyDescent="0.25">
      <c r="A57" s="282" t="s">
        <v>107</v>
      </c>
      <c r="B57">
        <v>90</v>
      </c>
      <c r="C57">
        <v>30</v>
      </c>
      <c r="D57">
        <v>119.6</v>
      </c>
      <c r="E57">
        <v>30.7</v>
      </c>
      <c r="F57">
        <v>0</v>
      </c>
      <c r="G57">
        <v>0</v>
      </c>
    </row>
    <row r="58" spans="1:7" ht="15" x14ac:dyDescent="0.25">
      <c r="A58" s="282" t="s">
        <v>66</v>
      </c>
    </row>
    <row r="59" spans="1:7" ht="15" x14ac:dyDescent="0.25">
      <c r="A59" s="282" t="s">
        <v>108</v>
      </c>
      <c r="B59">
        <v>1343</v>
      </c>
      <c r="C59">
        <v>1602.4</v>
      </c>
      <c r="D59">
        <v>1227.2</v>
      </c>
      <c r="E59">
        <v>1387.5</v>
      </c>
      <c r="F59">
        <v>0</v>
      </c>
      <c r="G59">
        <v>0</v>
      </c>
    </row>
    <row r="60" spans="1:7" ht="15" x14ac:dyDescent="0.25">
      <c r="A60" s="282" t="s">
        <v>109</v>
      </c>
      <c r="B60">
        <v>4.5</v>
      </c>
      <c r="C60">
        <v>0.2</v>
      </c>
      <c r="D60">
        <v>6.4</v>
      </c>
      <c r="E60">
        <v>7.1</v>
      </c>
      <c r="F60">
        <v>0</v>
      </c>
      <c r="G60">
        <v>0</v>
      </c>
    </row>
    <row r="61" spans="1:7" ht="15" x14ac:dyDescent="0.25">
      <c r="A61" s="282" t="s">
        <v>111</v>
      </c>
      <c r="B61">
        <v>36.5</v>
      </c>
      <c r="C61">
        <v>24</v>
      </c>
      <c r="D61">
        <v>29.8</v>
      </c>
      <c r="E61">
        <v>48.9</v>
      </c>
      <c r="F61">
        <v>0</v>
      </c>
      <c r="G61">
        <v>0</v>
      </c>
    </row>
    <row r="62" spans="1:7" ht="15" x14ac:dyDescent="0.25">
      <c r="A62" s="282" t="s">
        <v>112</v>
      </c>
      <c r="B62">
        <v>5</v>
      </c>
      <c r="C62">
        <v>4.0999999999999996</v>
      </c>
      <c r="D62">
        <v>40.9</v>
      </c>
      <c r="E62">
        <v>58.7</v>
      </c>
      <c r="F62">
        <v>0</v>
      </c>
      <c r="G62">
        <v>0</v>
      </c>
    </row>
    <row r="63" spans="1:7" ht="15" x14ac:dyDescent="0.25">
      <c r="A63" s="282" t="s">
        <v>113</v>
      </c>
      <c r="B63">
        <v>44</v>
      </c>
      <c r="C63">
        <v>20</v>
      </c>
      <c r="D63">
        <v>75.7</v>
      </c>
      <c r="E63">
        <v>70.5</v>
      </c>
      <c r="F63">
        <v>0</v>
      </c>
      <c r="G63">
        <v>0</v>
      </c>
    </row>
    <row r="64" spans="1:7" ht="15" x14ac:dyDescent="0.25">
      <c r="A64" s="282" t="s">
        <v>114</v>
      </c>
      <c r="B64">
        <v>0</v>
      </c>
      <c r="C64">
        <v>14.4</v>
      </c>
      <c r="D64">
        <v>0</v>
      </c>
      <c r="E64">
        <v>0</v>
      </c>
      <c r="F64">
        <v>0</v>
      </c>
      <c r="G64">
        <v>0</v>
      </c>
    </row>
    <row r="65" spans="1:7" ht="15" x14ac:dyDescent="0.25">
      <c r="A65" s="282" t="s">
        <v>115</v>
      </c>
      <c r="B65">
        <v>5</v>
      </c>
      <c r="C65">
        <v>0</v>
      </c>
      <c r="D65">
        <v>0</v>
      </c>
      <c r="E65">
        <v>5.5</v>
      </c>
      <c r="F65">
        <v>0</v>
      </c>
      <c r="G65">
        <v>0</v>
      </c>
    </row>
    <row r="66" spans="1:7" ht="15" x14ac:dyDescent="0.25">
      <c r="A66" s="282" t="s">
        <v>117</v>
      </c>
      <c r="B66">
        <v>1231.9000000000001</v>
      </c>
      <c r="C66">
        <v>1510.1</v>
      </c>
      <c r="D66">
        <v>977.2</v>
      </c>
      <c r="E66">
        <v>1174.0999999999999</v>
      </c>
      <c r="F66">
        <v>0</v>
      </c>
      <c r="G66">
        <v>0</v>
      </c>
    </row>
    <row r="67" spans="1:7" ht="15" x14ac:dyDescent="0.25">
      <c r="A67" s="282" t="s">
        <v>118</v>
      </c>
      <c r="B67">
        <v>6.5</v>
      </c>
      <c r="C67">
        <v>10.6</v>
      </c>
      <c r="D67">
        <v>25.9</v>
      </c>
      <c r="E67">
        <v>11</v>
      </c>
      <c r="F67">
        <v>0</v>
      </c>
      <c r="G67">
        <v>0</v>
      </c>
    </row>
    <row r="68" spans="1:7" ht="15" x14ac:dyDescent="0.25">
      <c r="A68" s="282" t="s">
        <v>119</v>
      </c>
      <c r="B68">
        <v>0</v>
      </c>
      <c r="C68">
        <v>0</v>
      </c>
      <c r="D68">
        <v>51.7</v>
      </c>
      <c r="E68">
        <v>0</v>
      </c>
      <c r="F68">
        <v>0</v>
      </c>
      <c r="G68">
        <v>0</v>
      </c>
    </row>
    <row r="69" spans="1:7" ht="15" x14ac:dyDescent="0.25">
      <c r="A69" s="282" t="s">
        <v>120</v>
      </c>
      <c r="B69">
        <v>0</v>
      </c>
      <c r="C69" t="s">
        <v>84</v>
      </c>
      <c r="D69">
        <v>0</v>
      </c>
      <c r="E69">
        <v>0</v>
      </c>
      <c r="F69">
        <v>0</v>
      </c>
      <c r="G69">
        <v>0</v>
      </c>
    </row>
    <row r="70" spans="1:7" ht="15" x14ac:dyDescent="0.25">
      <c r="A70" s="282" t="s">
        <v>121</v>
      </c>
      <c r="B70">
        <v>9.5</v>
      </c>
      <c r="C70">
        <v>19</v>
      </c>
      <c r="D70">
        <v>19.600000000000001</v>
      </c>
      <c r="E70">
        <v>11.8</v>
      </c>
      <c r="F70">
        <v>0</v>
      </c>
      <c r="G70">
        <v>0</v>
      </c>
    </row>
    <row r="71" spans="1:7" ht="15" x14ac:dyDescent="0.25">
      <c r="A71" s="282" t="s">
        <v>62</v>
      </c>
      <c r="B71" t="s">
        <v>63</v>
      </c>
      <c r="C71" t="s">
        <v>64</v>
      </c>
      <c r="D71" t="s">
        <v>63</v>
      </c>
      <c r="E71" t="s">
        <v>63</v>
      </c>
      <c r="F71" t="s">
        <v>63</v>
      </c>
      <c r="G71" t="s">
        <v>65</v>
      </c>
    </row>
    <row r="72" spans="1:7" ht="15" x14ac:dyDescent="0.25">
      <c r="A72" s="282" t="s">
        <v>122</v>
      </c>
      <c r="B72">
        <v>9000.7000000000007</v>
      </c>
      <c r="C72">
        <v>9055.2000000000007</v>
      </c>
      <c r="D72">
        <v>15081.5</v>
      </c>
      <c r="E72">
        <v>13917.5</v>
      </c>
      <c r="F72">
        <v>1</v>
      </c>
      <c r="G72">
        <v>0</v>
      </c>
    </row>
    <row r="73" spans="1:7" ht="15" x14ac:dyDescent="0.25">
      <c r="A73" s="282" t="s">
        <v>123</v>
      </c>
      <c r="B73">
        <v>5776.3</v>
      </c>
      <c r="C73">
        <v>5121.1000000000004</v>
      </c>
      <c r="D73">
        <v>0</v>
      </c>
      <c r="E73">
        <v>0</v>
      </c>
      <c r="F73">
        <v>0</v>
      </c>
      <c r="G73">
        <v>0</v>
      </c>
    </row>
    <row r="74" spans="1:7" ht="15" x14ac:dyDescent="0.25">
      <c r="A74" s="282" t="s">
        <v>62</v>
      </c>
      <c r="B74" t="s">
        <v>63</v>
      </c>
      <c r="C74" t="s">
        <v>64</v>
      </c>
      <c r="D74" t="s">
        <v>63</v>
      </c>
      <c r="E74" t="s">
        <v>63</v>
      </c>
      <c r="F74" t="s">
        <v>63</v>
      </c>
      <c r="G74" t="s">
        <v>65</v>
      </c>
    </row>
    <row r="75" spans="1:7" ht="15" x14ac:dyDescent="0.25">
      <c r="A75" s="282" t="s">
        <v>124</v>
      </c>
      <c r="B75">
        <v>14777</v>
      </c>
      <c r="C75">
        <v>14176.2</v>
      </c>
      <c r="D75">
        <v>15081.5</v>
      </c>
      <c r="E75">
        <v>13917.5</v>
      </c>
      <c r="F75">
        <v>1</v>
      </c>
      <c r="G75">
        <v>0</v>
      </c>
    </row>
    <row r="76" spans="1:7" ht="15" x14ac:dyDescent="0.25">
      <c r="A76" s="282" t="s">
        <v>125</v>
      </c>
      <c r="B76" t="s">
        <v>42</v>
      </c>
      <c r="C76" t="s">
        <v>42</v>
      </c>
      <c r="D76">
        <v>3.9</v>
      </c>
      <c r="E76">
        <v>2</v>
      </c>
      <c r="F76" t="s">
        <v>42</v>
      </c>
      <c r="G76" t="s">
        <v>42</v>
      </c>
    </row>
    <row r="77" spans="1:7" ht="15" x14ac:dyDescent="0.25">
      <c r="A77" s="282" t="s">
        <v>126</v>
      </c>
      <c r="B77">
        <v>0</v>
      </c>
      <c r="C77">
        <v>0</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CF1CE-6EB7-48F1-ADC2-6000FE698061}">
  <dimension ref="A1:G93"/>
  <sheetViews>
    <sheetView topLeftCell="A7" workbookViewId="0">
      <selection activeCell="B7" sqref="B7"/>
    </sheetView>
  </sheetViews>
  <sheetFormatPr defaultRowHeight="13.2" x14ac:dyDescent="0.25"/>
  <cols>
    <col min="1" max="1" width="20.6640625" customWidth="1"/>
    <col min="2" max="2" width="19" customWidth="1"/>
    <col min="3" max="3" width="15.33203125" customWidth="1"/>
    <col min="4" max="4" width="14" customWidth="1"/>
    <col min="5" max="5" width="14.5546875" customWidth="1"/>
  </cols>
  <sheetData>
    <row r="1" spans="1:7" ht="15" x14ac:dyDescent="0.25">
      <c r="A1" s="285" t="s">
        <v>47</v>
      </c>
    </row>
    <row r="2" spans="1:7" ht="15" x14ac:dyDescent="0.25">
      <c r="A2" s="285" t="s">
        <v>48</v>
      </c>
    </row>
    <row r="3" spans="1:7" ht="15" x14ac:dyDescent="0.25">
      <c r="A3" s="285" t="s">
        <v>507</v>
      </c>
    </row>
    <row r="4" spans="1:7" ht="15" x14ac:dyDescent="0.25">
      <c r="A4" s="285" t="s">
        <v>50</v>
      </c>
    </row>
    <row r="5" spans="1:7" ht="15" x14ac:dyDescent="0.25">
      <c r="A5" s="285" t="s">
        <v>51</v>
      </c>
    </row>
    <row r="6" spans="1:7" ht="15" x14ac:dyDescent="0.25">
      <c r="A6" s="285" t="s">
        <v>52</v>
      </c>
    </row>
    <row r="7" spans="1:7" ht="15" x14ac:dyDescent="0.25">
      <c r="B7" s="285" t="s">
        <v>55</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59.5</v>
      </c>
      <c r="C12">
        <v>132.5</v>
      </c>
      <c r="D12">
        <v>4260.3999999999996</v>
      </c>
      <c r="E12">
        <v>7297.3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1381.8</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t="s">
        <v>84</v>
      </c>
      <c r="D18">
        <v>265.89999999999998</v>
      </c>
      <c r="E18">
        <v>727.5</v>
      </c>
      <c r="F18">
        <v>0</v>
      </c>
      <c r="G18">
        <v>0</v>
      </c>
    </row>
    <row r="19" spans="1:7" ht="15" x14ac:dyDescent="0.25">
      <c r="A19" s="285" t="s">
        <v>71</v>
      </c>
      <c r="B19">
        <v>0</v>
      </c>
      <c r="C19">
        <v>21</v>
      </c>
      <c r="D19">
        <v>1240.5</v>
      </c>
      <c r="E19">
        <v>1975.1</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0</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60</v>
      </c>
      <c r="G25">
        <v>0</v>
      </c>
    </row>
    <row r="26" spans="1:7" ht="15" x14ac:dyDescent="0.25">
      <c r="A26" s="285" t="s">
        <v>504</v>
      </c>
      <c r="B26">
        <v>0</v>
      </c>
      <c r="C26">
        <v>0</v>
      </c>
      <c r="D26">
        <v>0</v>
      </c>
      <c r="E26">
        <v>0</v>
      </c>
      <c r="F26">
        <v>60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305.7</v>
      </c>
      <c r="C32">
        <v>314.10000000000002</v>
      </c>
      <c r="D32">
        <v>2072.1</v>
      </c>
      <c r="E32">
        <v>2163.6999999999998</v>
      </c>
      <c r="F32">
        <v>106.7</v>
      </c>
      <c r="G32">
        <v>0</v>
      </c>
    </row>
    <row r="33" spans="1:7" ht="15" x14ac:dyDescent="0.25">
      <c r="A33" s="285" t="s">
        <v>66</v>
      </c>
    </row>
    <row r="34" spans="1:7" ht="15" x14ac:dyDescent="0.25">
      <c r="A34" s="285" t="s">
        <v>79</v>
      </c>
      <c r="B34">
        <v>227.8</v>
      </c>
      <c r="C34">
        <v>206.7</v>
      </c>
      <c r="D34">
        <v>1668.1</v>
      </c>
      <c r="E34">
        <v>1364.6</v>
      </c>
      <c r="F34">
        <v>146.80000000000001</v>
      </c>
      <c r="G34">
        <v>0</v>
      </c>
    </row>
    <row r="35" spans="1:7" ht="15" x14ac:dyDescent="0.25">
      <c r="A35" s="285" t="s">
        <v>66</v>
      </c>
    </row>
    <row r="36" spans="1:7" ht="15" x14ac:dyDescent="0.25">
      <c r="A36" s="285" t="s">
        <v>80</v>
      </c>
      <c r="B36">
        <v>3279.9</v>
      </c>
      <c r="C36">
        <v>5716.3</v>
      </c>
      <c r="D36">
        <v>12956.8</v>
      </c>
      <c r="E36">
        <v>8735.2000000000007</v>
      </c>
      <c r="F36">
        <v>4227</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529</v>
      </c>
      <c r="C40">
        <v>568.1</v>
      </c>
      <c r="D40">
        <v>8006.6</v>
      </c>
      <c r="E40">
        <v>8225.7999999999993</v>
      </c>
      <c r="F40">
        <v>23.5</v>
      </c>
      <c r="G40">
        <v>0</v>
      </c>
    </row>
    <row r="41" spans="1:7" ht="15" x14ac:dyDescent="0.25">
      <c r="A41" s="285" t="s">
        <v>83</v>
      </c>
      <c r="B41">
        <v>0.5</v>
      </c>
      <c r="C41">
        <v>4.0999999999999996</v>
      </c>
      <c r="D41">
        <v>1452.6</v>
      </c>
      <c r="E41">
        <v>707.4</v>
      </c>
      <c r="F41">
        <v>0</v>
      </c>
      <c r="G41">
        <v>0</v>
      </c>
    </row>
    <row r="42" spans="1:7" ht="15" x14ac:dyDescent="0.25">
      <c r="A42" s="285" t="s">
        <v>85</v>
      </c>
      <c r="B42">
        <v>1</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1.9</v>
      </c>
      <c r="C44">
        <v>0.5</v>
      </c>
      <c r="D44">
        <v>1.1000000000000001</v>
      </c>
      <c r="E44">
        <v>0.4</v>
      </c>
      <c r="F44">
        <v>0.2</v>
      </c>
      <c r="G44">
        <v>0</v>
      </c>
    </row>
    <row r="45" spans="1:7" ht="15" x14ac:dyDescent="0.25">
      <c r="A45" s="285" t="s">
        <v>88</v>
      </c>
      <c r="B45">
        <v>220.6</v>
      </c>
      <c r="C45">
        <v>194</v>
      </c>
      <c r="D45">
        <v>1842.2</v>
      </c>
      <c r="E45">
        <v>2009.9</v>
      </c>
      <c r="F45">
        <v>2.8</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39.4</v>
      </c>
      <c r="C49">
        <v>19.2</v>
      </c>
      <c r="D49">
        <v>644.70000000000005</v>
      </c>
      <c r="E49">
        <v>928.7</v>
      </c>
      <c r="F49">
        <v>0</v>
      </c>
      <c r="G49">
        <v>0</v>
      </c>
    </row>
    <row r="50" spans="1:7" ht="15" x14ac:dyDescent="0.25">
      <c r="A50" s="285" t="s">
        <v>92</v>
      </c>
      <c r="B50">
        <v>0</v>
      </c>
      <c r="C50">
        <v>0</v>
      </c>
      <c r="D50">
        <v>69.8</v>
      </c>
      <c r="E50">
        <v>101.4</v>
      </c>
      <c r="F50">
        <v>0</v>
      </c>
      <c r="G50">
        <v>0</v>
      </c>
    </row>
    <row r="51" spans="1:7" ht="15" x14ac:dyDescent="0.25">
      <c r="A51" s="285" t="s">
        <v>93</v>
      </c>
      <c r="B51">
        <v>81</v>
      </c>
      <c r="C51">
        <v>55.5</v>
      </c>
      <c r="D51">
        <v>519.5</v>
      </c>
      <c r="E51">
        <v>467.8</v>
      </c>
      <c r="F51">
        <v>9.8000000000000007</v>
      </c>
      <c r="G51">
        <v>0</v>
      </c>
    </row>
    <row r="52" spans="1:7" ht="15" x14ac:dyDescent="0.25">
      <c r="A52" s="285" t="s">
        <v>94</v>
      </c>
      <c r="B52">
        <v>6</v>
      </c>
      <c r="C52">
        <v>7.5</v>
      </c>
      <c r="D52">
        <v>98.5</v>
      </c>
      <c r="E52">
        <v>23.9</v>
      </c>
      <c r="F52">
        <v>0</v>
      </c>
      <c r="G52">
        <v>0</v>
      </c>
    </row>
    <row r="53" spans="1:7" ht="15" x14ac:dyDescent="0.25">
      <c r="A53" s="285" t="s">
        <v>496</v>
      </c>
      <c r="B53">
        <v>0</v>
      </c>
      <c r="C53">
        <v>0</v>
      </c>
      <c r="D53">
        <v>0</v>
      </c>
      <c r="E53">
        <v>0.9</v>
      </c>
      <c r="F53">
        <v>0</v>
      </c>
      <c r="G53">
        <v>0</v>
      </c>
    </row>
    <row r="54" spans="1:7" ht="15" x14ac:dyDescent="0.25">
      <c r="A54" s="285" t="s">
        <v>95</v>
      </c>
      <c r="B54">
        <v>70</v>
      </c>
      <c r="C54">
        <v>122.5</v>
      </c>
      <c r="D54">
        <v>935.2</v>
      </c>
      <c r="E54">
        <v>950.8</v>
      </c>
      <c r="F54">
        <v>0</v>
      </c>
      <c r="G54">
        <v>0</v>
      </c>
    </row>
    <row r="55" spans="1:7" ht="15" x14ac:dyDescent="0.25">
      <c r="A55" s="285" t="s">
        <v>96</v>
      </c>
      <c r="B55">
        <v>20.7</v>
      </c>
      <c r="C55">
        <v>16.3</v>
      </c>
      <c r="D55">
        <v>119.2</v>
      </c>
      <c r="E55">
        <v>113.7</v>
      </c>
      <c r="F55">
        <v>0.6</v>
      </c>
      <c r="G55">
        <v>0</v>
      </c>
    </row>
    <row r="56" spans="1:7" ht="15" x14ac:dyDescent="0.25">
      <c r="A56" s="285" t="s">
        <v>98</v>
      </c>
      <c r="B56" t="s">
        <v>84</v>
      </c>
      <c r="C56">
        <v>0</v>
      </c>
      <c r="D56">
        <v>286.3</v>
      </c>
      <c r="E56">
        <v>271.60000000000002</v>
      </c>
      <c r="F56">
        <v>0</v>
      </c>
      <c r="G56">
        <v>0</v>
      </c>
    </row>
    <row r="57" spans="1:7" ht="15" x14ac:dyDescent="0.25">
      <c r="A57" s="285" t="s">
        <v>99</v>
      </c>
      <c r="B57" t="s">
        <v>84</v>
      </c>
      <c r="C57">
        <v>1.1000000000000001</v>
      </c>
      <c r="D57">
        <v>3.5</v>
      </c>
      <c r="E57">
        <v>17.3</v>
      </c>
      <c r="F57">
        <v>0</v>
      </c>
      <c r="G57">
        <v>0</v>
      </c>
    </row>
    <row r="58" spans="1:7" ht="15" x14ac:dyDescent="0.25">
      <c r="A58" s="285" t="s">
        <v>100</v>
      </c>
      <c r="B58">
        <v>49.2</v>
      </c>
      <c r="C58">
        <v>105.4</v>
      </c>
      <c r="D58">
        <v>1130</v>
      </c>
      <c r="E58">
        <v>1340</v>
      </c>
      <c r="F58">
        <v>10</v>
      </c>
      <c r="G58">
        <v>0</v>
      </c>
    </row>
    <row r="59" spans="1:7" ht="15" x14ac:dyDescent="0.25">
      <c r="A59" s="285" t="s">
        <v>101</v>
      </c>
      <c r="B59">
        <v>38.700000000000003</v>
      </c>
      <c r="C59">
        <v>42.1</v>
      </c>
      <c r="D59">
        <v>787.1</v>
      </c>
      <c r="E59">
        <v>569.9</v>
      </c>
      <c r="F59">
        <v>0.1</v>
      </c>
      <c r="G59">
        <v>0</v>
      </c>
    </row>
    <row r="60" spans="1:7" ht="15" x14ac:dyDescent="0.25">
      <c r="A60" s="285" t="s">
        <v>66</v>
      </c>
    </row>
    <row r="61" spans="1:7" ht="15" x14ac:dyDescent="0.25">
      <c r="A61" s="285" t="s">
        <v>102</v>
      </c>
      <c r="B61">
        <v>305.39999999999998</v>
      </c>
      <c r="C61">
        <v>250</v>
      </c>
      <c r="D61">
        <v>3726.8</v>
      </c>
      <c r="E61">
        <v>2766.7</v>
      </c>
      <c r="F61">
        <v>0</v>
      </c>
      <c r="G61">
        <v>0</v>
      </c>
    </row>
    <row r="62" spans="1:7" ht="15" x14ac:dyDescent="0.25">
      <c r="A62" s="285" t="s">
        <v>103</v>
      </c>
      <c r="B62">
        <v>115</v>
      </c>
      <c r="C62">
        <v>30</v>
      </c>
      <c r="D62">
        <v>63</v>
      </c>
      <c r="E62">
        <v>0</v>
      </c>
      <c r="F62">
        <v>0</v>
      </c>
      <c r="G62">
        <v>0</v>
      </c>
    </row>
    <row r="63" spans="1:7" ht="15" x14ac:dyDescent="0.25">
      <c r="A63" s="285" t="s">
        <v>104</v>
      </c>
      <c r="B63">
        <v>130</v>
      </c>
      <c r="C63">
        <v>220</v>
      </c>
      <c r="D63">
        <v>3356.8</v>
      </c>
      <c r="E63">
        <v>2418.9</v>
      </c>
      <c r="F63">
        <v>0</v>
      </c>
      <c r="G63">
        <v>0</v>
      </c>
    </row>
    <row r="64" spans="1:7" ht="15" x14ac:dyDescent="0.25">
      <c r="A64" s="285" t="s">
        <v>105</v>
      </c>
      <c r="B64">
        <v>0</v>
      </c>
      <c r="C64">
        <v>0</v>
      </c>
      <c r="D64">
        <v>55.7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60</v>
      </c>
      <c r="C67">
        <v>0</v>
      </c>
      <c r="D67">
        <v>251.2</v>
      </c>
      <c r="E67">
        <v>301.10000000000002</v>
      </c>
      <c r="F67">
        <v>0</v>
      </c>
      <c r="G67">
        <v>0</v>
      </c>
    </row>
    <row r="68" spans="1:7" ht="15" x14ac:dyDescent="0.25">
      <c r="A68" s="285" t="s">
        <v>66</v>
      </c>
    </row>
    <row r="69" spans="1:7" ht="15" x14ac:dyDescent="0.25">
      <c r="A69" s="285" t="s">
        <v>108</v>
      </c>
      <c r="B69">
        <v>900.1</v>
      </c>
      <c r="C69">
        <v>1017.5</v>
      </c>
      <c r="D69">
        <v>5074.3999999999996</v>
      </c>
      <c r="E69">
        <v>7873.5</v>
      </c>
      <c r="F69">
        <v>691.1</v>
      </c>
      <c r="G69">
        <v>0</v>
      </c>
    </row>
    <row r="70" spans="1:7" ht="15" x14ac:dyDescent="0.25">
      <c r="A70" s="285" t="s">
        <v>497</v>
      </c>
      <c r="B70">
        <v>0</v>
      </c>
      <c r="C70">
        <v>0</v>
      </c>
      <c r="D70">
        <v>0</v>
      </c>
      <c r="E70">
        <v>1874.4</v>
      </c>
      <c r="F70">
        <v>0</v>
      </c>
      <c r="G70">
        <v>0</v>
      </c>
    </row>
    <row r="71" spans="1:7" ht="15" x14ac:dyDescent="0.25">
      <c r="A71" s="285" t="s">
        <v>109</v>
      </c>
      <c r="B71">
        <v>0</v>
      </c>
      <c r="C71">
        <v>7</v>
      </c>
      <c r="D71">
        <v>19.100000000000001</v>
      </c>
      <c r="E71">
        <v>24.5</v>
      </c>
      <c r="F71">
        <v>0</v>
      </c>
      <c r="G71">
        <v>0</v>
      </c>
    </row>
    <row r="72" spans="1:7" ht="15" x14ac:dyDescent="0.25">
      <c r="A72" s="285" t="s">
        <v>111</v>
      </c>
      <c r="B72">
        <v>37</v>
      </c>
      <c r="C72">
        <v>54</v>
      </c>
      <c r="D72">
        <v>250.8</v>
      </c>
      <c r="E72">
        <v>235.4</v>
      </c>
      <c r="F72">
        <v>25.9</v>
      </c>
      <c r="G72">
        <v>0</v>
      </c>
    </row>
    <row r="73" spans="1:7" ht="15" x14ac:dyDescent="0.25">
      <c r="A73" s="285" t="s">
        <v>112</v>
      </c>
      <c r="B73">
        <v>4.8</v>
      </c>
      <c r="C73">
        <v>71</v>
      </c>
      <c r="D73">
        <v>89.8</v>
      </c>
      <c r="E73">
        <v>743.9</v>
      </c>
      <c r="F73">
        <v>5.4</v>
      </c>
      <c r="G73">
        <v>0</v>
      </c>
    </row>
    <row r="74" spans="1:7" ht="15" x14ac:dyDescent="0.25">
      <c r="A74" s="285" t="s">
        <v>259</v>
      </c>
      <c r="B74">
        <v>0</v>
      </c>
      <c r="C74">
        <v>0</v>
      </c>
      <c r="D74">
        <v>7.6</v>
      </c>
      <c r="E74">
        <v>45.8</v>
      </c>
      <c r="F74">
        <v>0</v>
      </c>
      <c r="G74">
        <v>0</v>
      </c>
    </row>
    <row r="75" spans="1:7" ht="15" x14ac:dyDescent="0.25">
      <c r="A75" s="285" t="s">
        <v>113</v>
      </c>
      <c r="B75">
        <v>35.4</v>
      </c>
      <c r="C75">
        <v>52.6</v>
      </c>
      <c r="D75">
        <v>497.9</v>
      </c>
      <c r="E75">
        <v>513.9</v>
      </c>
      <c r="F75">
        <v>0</v>
      </c>
      <c r="G75">
        <v>0</v>
      </c>
    </row>
    <row r="76" spans="1:7" ht="15" x14ac:dyDescent="0.25">
      <c r="A76" s="285" t="s">
        <v>114</v>
      </c>
      <c r="B76">
        <v>14.4</v>
      </c>
      <c r="C76">
        <v>4</v>
      </c>
      <c r="D76">
        <v>4.0999999999999996</v>
      </c>
      <c r="E76">
        <v>44.4</v>
      </c>
      <c r="F76">
        <v>0</v>
      </c>
      <c r="G76">
        <v>0</v>
      </c>
    </row>
    <row r="77" spans="1:7" ht="15" x14ac:dyDescent="0.25">
      <c r="A77" s="285" t="s">
        <v>115</v>
      </c>
      <c r="B77">
        <v>4.5</v>
      </c>
      <c r="C77">
        <v>0</v>
      </c>
      <c r="D77">
        <v>23.1</v>
      </c>
      <c r="E77">
        <v>27.3</v>
      </c>
      <c r="F77">
        <v>0</v>
      </c>
      <c r="G77">
        <v>0</v>
      </c>
    </row>
    <row r="78" spans="1:7" ht="15" x14ac:dyDescent="0.25">
      <c r="A78" s="285" t="s">
        <v>382</v>
      </c>
      <c r="B78">
        <v>0</v>
      </c>
      <c r="C78">
        <v>0</v>
      </c>
      <c r="D78">
        <v>3</v>
      </c>
      <c r="E78">
        <v>0</v>
      </c>
      <c r="F78">
        <v>0</v>
      </c>
      <c r="G78">
        <v>0</v>
      </c>
    </row>
    <row r="79" spans="1:7" ht="15" x14ac:dyDescent="0.25">
      <c r="A79" s="285" t="s">
        <v>116</v>
      </c>
      <c r="B79">
        <v>5.7</v>
      </c>
      <c r="C79">
        <v>3.3</v>
      </c>
      <c r="D79">
        <v>7.9</v>
      </c>
      <c r="E79">
        <v>2.9</v>
      </c>
      <c r="F79">
        <v>0</v>
      </c>
      <c r="G79">
        <v>0</v>
      </c>
    </row>
    <row r="80" spans="1:7" ht="15" x14ac:dyDescent="0.25">
      <c r="A80" s="285" t="s">
        <v>117</v>
      </c>
      <c r="B80">
        <v>780.1</v>
      </c>
      <c r="C80">
        <v>805.6</v>
      </c>
      <c r="D80">
        <v>3895.3</v>
      </c>
      <c r="E80">
        <v>4100.8999999999996</v>
      </c>
      <c r="F80">
        <v>650.20000000000005</v>
      </c>
      <c r="G80">
        <v>0</v>
      </c>
    </row>
    <row r="81" spans="1:7" ht="15" x14ac:dyDescent="0.25">
      <c r="A81" s="285" t="s">
        <v>331</v>
      </c>
      <c r="B81">
        <v>0.5</v>
      </c>
      <c r="C81">
        <v>0</v>
      </c>
      <c r="D81">
        <v>6.2</v>
      </c>
      <c r="E81">
        <v>11.1</v>
      </c>
      <c r="F81">
        <v>0</v>
      </c>
      <c r="G81">
        <v>0</v>
      </c>
    </row>
    <row r="82" spans="1:7" ht="15" x14ac:dyDescent="0.25">
      <c r="A82" s="285" t="s">
        <v>118</v>
      </c>
      <c r="B82">
        <v>11.8</v>
      </c>
      <c r="C82">
        <v>13</v>
      </c>
      <c r="D82">
        <v>29.3</v>
      </c>
      <c r="E82">
        <v>34</v>
      </c>
      <c r="F82">
        <v>9.5</v>
      </c>
      <c r="G82">
        <v>0</v>
      </c>
    </row>
    <row r="83" spans="1:7" ht="15" x14ac:dyDescent="0.25">
      <c r="A83" s="285" t="s">
        <v>119</v>
      </c>
      <c r="B83">
        <v>6</v>
      </c>
      <c r="C83">
        <v>7</v>
      </c>
      <c r="D83">
        <v>220.4</v>
      </c>
      <c r="E83">
        <v>215.1</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5607.5</v>
      </c>
      <c r="C87">
        <v>8205.2000000000007</v>
      </c>
      <c r="D87">
        <v>37765</v>
      </c>
      <c r="E87">
        <v>38472.400000000001</v>
      </c>
      <c r="F87">
        <v>5254.9</v>
      </c>
      <c r="G87">
        <v>0</v>
      </c>
    </row>
    <row r="88" spans="1:7" ht="15" x14ac:dyDescent="0.25">
      <c r="A88" s="285" t="s">
        <v>123</v>
      </c>
      <c r="B88">
        <v>2622.4</v>
      </c>
      <c r="C88">
        <v>1854.7</v>
      </c>
      <c r="D88" t="s">
        <v>84</v>
      </c>
      <c r="E88">
        <v>0</v>
      </c>
      <c r="F88">
        <v>2064</v>
      </c>
      <c r="G88">
        <v>0</v>
      </c>
    </row>
    <row r="89" spans="1:7" ht="15" x14ac:dyDescent="0.25">
      <c r="A89" s="285" t="s">
        <v>62</v>
      </c>
      <c r="B89" t="s">
        <v>63</v>
      </c>
      <c r="C89" t="s">
        <v>64</v>
      </c>
      <c r="D89" t="s">
        <v>63</v>
      </c>
      <c r="E89" t="s">
        <v>63</v>
      </c>
      <c r="F89" t="s">
        <v>63</v>
      </c>
      <c r="G89" t="s">
        <v>65</v>
      </c>
    </row>
    <row r="90" spans="1:7" ht="15" x14ac:dyDescent="0.25">
      <c r="A90" s="285" t="s">
        <v>124</v>
      </c>
      <c r="B90">
        <v>8229.7999999999993</v>
      </c>
      <c r="C90">
        <v>10059.9</v>
      </c>
      <c r="D90">
        <v>37765</v>
      </c>
      <c r="E90">
        <v>38472.400000000001</v>
      </c>
      <c r="F90">
        <v>7318.9</v>
      </c>
      <c r="G90">
        <v>0</v>
      </c>
    </row>
    <row r="91" spans="1:7" ht="15" x14ac:dyDescent="0.25">
      <c r="A91" s="285" t="s">
        <v>125</v>
      </c>
      <c r="B91" t="s">
        <v>42</v>
      </c>
      <c r="C91" t="s">
        <v>42</v>
      </c>
      <c r="D91">
        <v>2.1</v>
      </c>
      <c r="E91">
        <v>41.8</v>
      </c>
      <c r="F91" t="s">
        <v>42</v>
      </c>
      <c r="G91" t="s">
        <v>42</v>
      </c>
    </row>
    <row r="92" spans="1:7" ht="15" x14ac:dyDescent="0.25">
      <c r="A92" s="285" t="s">
        <v>126</v>
      </c>
      <c r="B92">
        <v>0</v>
      </c>
      <c r="C92">
        <v>0</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8A6D5-5E80-42CC-B22C-CD917E8C6B44}">
  <dimension ref="A1:G93"/>
  <sheetViews>
    <sheetView topLeftCell="A81" workbookViewId="0">
      <selection activeCell="B92" sqref="B92"/>
    </sheetView>
  </sheetViews>
  <sheetFormatPr defaultRowHeight="13.2" x14ac:dyDescent="0.25"/>
  <cols>
    <col min="1" max="1" width="13.109375" customWidth="1"/>
    <col min="2" max="2" width="11.109375" customWidth="1"/>
    <col min="3" max="3" width="10.6640625" customWidth="1"/>
    <col min="4" max="4" width="12" customWidth="1"/>
    <col min="5" max="5" width="10.44140625" customWidth="1"/>
    <col min="6" max="6" width="12.33203125" customWidth="1"/>
    <col min="7" max="7" width="10.33203125" customWidth="1"/>
  </cols>
  <sheetData>
    <row r="1" spans="1:7" ht="15" x14ac:dyDescent="0.25">
      <c r="A1" s="285" t="s">
        <v>47</v>
      </c>
    </row>
    <row r="2" spans="1:7" ht="15" x14ac:dyDescent="0.25">
      <c r="A2" s="285" t="s">
        <v>48</v>
      </c>
    </row>
    <row r="3" spans="1:7" ht="15" x14ac:dyDescent="0.25">
      <c r="A3" s="285" t="s">
        <v>508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59.5</v>
      </c>
      <c r="C12">
        <v>152</v>
      </c>
      <c r="D12">
        <v>4260.3999999999996</v>
      </c>
      <c r="E12">
        <v>7096.8</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1317.9</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265.89999999999998</v>
      </c>
      <c r="E18">
        <v>678.3</v>
      </c>
      <c r="F18">
        <v>0</v>
      </c>
      <c r="G18">
        <v>0</v>
      </c>
    </row>
    <row r="19" spans="1:7" ht="15" x14ac:dyDescent="0.25">
      <c r="A19" s="285" t="s">
        <v>71</v>
      </c>
      <c r="B19">
        <v>0</v>
      </c>
      <c r="C19">
        <v>40.5</v>
      </c>
      <c r="D19">
        <v>1240.5</v>
      </c>
      <c r="E19">
        <v>1887.7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0</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60</v>
      </c>
      <c r="G25">
        <v>0</v>
      </c>
    </row>
    <row r="26" spans="1:7" ht="15" x14ac:dyDescent="0.25">
      <c r="A26" s="285" t="s">
        <v>504</v>
      </c>
      <c r="B26">
        <v>0</v>
      </c>
      <c r="C26">
        <v>0</v>
      </c>
      <c r="D26">
        <v>0</v>
      </c>
      <c r="E26">
        <v>0</v>
      </c>
      <c r="F26">
        <v>60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319.8</v>
      </c>
      <c r="C32">
        <v>359.1</v>
      </c>
      <c r="D32">
        <v>2046.9</v>
      </c>
      <c r="E32">
        <v>2065.9</v>
      </c>
      <c r="F32">
        <v>99.7</v>
      </c>
      <c r="G32">
        <v>0</v>
      </c>
    </row>
    <row r="33" spans="1:7" ht="15" x14ac:dyDescent="0.25">
      <c r="A33" s="285" t="s">
        <v>66</v>
      </c>
    </row>
    <row r="34" spans="1:7" ht="15" x14ac:dyDescent="0.25">
      <c r="A34" s="285" t="s">
        <v>79</v>
      </c>
      <c r="B34">
        <v>208.4</v>
      </c>
      <c r="C34">
        <v>197.2</v>
      </c>
      <c r="D34">
        <v>1636.3</v>
      </c>
      <c r="E34">
        <v>1356.1</v>
      </c>
      <c r="F34">
        <v>121.3</v>
      </c>
      <c r="G34">
        <v>0</v>
      </c>
    </row>
    <row r="35" spans="1:7" ht="15" x14ac:dyDescent="0.25">
      <c r="A35" s="285" t="s">
        <v>66</v>
      </c>
    </row>
    <row r="36" spans="1:7" ht="15" x14ac:dyDescent="0.25">
      <c r="A36" s="285" t="s">
        <v>80</v>
      </c>
      <c r="B36">
        <v>2892.9</v>
      </c>
      <c r="C36">
        <v>5770.1</v>
      </c>
      <c r="D36">
        <v>12882.4</v>
      </c>
      <c r="E36">
        <v>8553.6</v>
      </c>
      <c r="F36">
        <v>4035</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405.4</v>
      </c>
      <c r="C40">
        <v>581.70000000000005</v>
      </c>
      <c r="D40">
        <v>7831.8</v>
      </c>
      <c r="E40">
        <v>8129.4</v>
      </c>
      <c r="F40">
        <v>18.100000000000001</v>
      </c>
      <c r="G40">
        <v>0</v>
      </c>
    </row>
    <row r="41" spans="1:7" ht="15" x14ac:dyDescent="0.25">
      <c r="A41" s="285" t="s">
        <v>83</v>
      </c>
      <c r="B41">
        <v>0.5</v>
      </c>
      <c r="C41">
        <v>1.1000000000000001</v>
      </c>
      <c r="D41">
        <v>1394.1</v>
      </c>
      <c r="E41">
        <v>707.4</v>
      </c>
      <c r="F41">
        <v>0</v>
      </c>
      <c r="G41">
        <v>0</v>
      </c>
    </row>
    <row r="42" spans="1:7" ht="15" x14ac:dyDescent="0.25">
      <c r="A42" s="285" t="s">
        <v>85</v>
      </c>
      <c r="B42">
        <v>0</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2</v>
      </c>
      <c r="C44">
        <v>0.5</v>
      </c>
      <c r="D44">
        <v>1.1000000000000001</v>
      </c>
      <c r="E44">
        <v>0.3</v>
      </c>
      <c r="F44">
        <v>0.2</v>
      </c>
      <c r="G44">
        <v>0</v>
      </c>
    </row>
    <row r="45" spans="1:7" ht="15" x14ac:dyDescent="0.25">
      <c r="A45" s="285" t="s">
        <v>88</v>
      </c>
      <c r="B45">
        <v>168.5</v>
      </c>
      <c r="C45">
        <v>204.8</v>
      </c>
      <c r="D45">
        <v>1763.2</v>
      </c>
      <c r="E45">
        <v>1930.2</v>
      </c>
      <c r="F45">
        <v>0</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39.4</v>
      </c>
      <c r="C49">
        <v>19.3</v>
      </c>
      <c r="D49">
        <v>625.5</v>
      </c>
      <c r="E49">
        <v>928.7</v>
      </c>
      <c r="F49">
        <v>0</v>
      </c>
      <c r="G49">
        <v>0</v>
      </c>
    </row>
    <row r="50" spans="1:7" ht="15" x14ac:dyDescent="0.25">
      <c r="A50" s="285" t="s">
        <v>92</v>
      </c>
      <c r="B50">
        <v>0</v>
      </c>
      <c r="C50">
        <v>0</v>
      </c>
      <c r="D50">
        <v>69.8</v>
      </c>
      <c r="E50">
        <v>101.4</v>
      </c>
      <c r="F50">
        <v>0</v>
      </c>
      <c r="G50">
        <v>0</v>
      </c>
    </row>
    <row r="51" spans="1:7" ht="15" x14ac:dyDescent="0.25">
      <c r="A51" s="285" t="s">
        <v>93</v>
      </c>
      <c r="B51">
        <v>73.7</v>
      </c>
      <c r="C51">
        <v>56</v>
      </c>
      <c r="D51">
        <v>515.6</v>
      </c>
      <c r="E51">
        <v>465.7</v>
      </c>
      <c r="F51">
        <v>8.8000000000000007</v>
      </c>
      <c r="G51">
        <v>0</v>
      </c>
    </row>
    <row r="52" spans="1:7" ht="15" x14ac:dyDescent="0.25">
      <c r="A52" s="285" t="s">
        <v>94</v>
      </c>
      <c r="B52">
        <v>6</v>
      </c>
      <c r="C52">
        <v>7.5</v>
      </c>
      <c r="D52">
        <v>98.5</v>
      </c>
      <c r="E52">
        <v>23.9</v>
      </c>
      <c r="F52">
        <v>0</v>
      </c>
      <c r="G52">
        <v>0</v>
      </c>
    </row>
    <row r="53" spans="1:7" ht="15" x14ac:dyDescent="0.25">
      <c r="A53" s="285" t="s">
        <v>496</v>
      </c>
      <c r="B53">
        <v>0</v>
      </c>
      <c r="C53">
        <v>0</v>
      </c>
      <c r="D53">
        <v>0</v>
      </c>
      <c r="E53">
        <v>0.9</v>
      </c>
      <c r="F53">
        <v>0</v>
      </c>
      <c r="G53">
        <v>0</v>
      </c>
    </row>
    <row r="54" spans="1:7" ht="15" x14ac:dyDescent="0.25">
      <c r="A54" s="285" t="s">
        <v>95</v>
      </c>
      <c r="B54">
        <v>0</v>
      </c>
      <c r="C54">
        <v>122.5</v>
      </c>
      <c r="D54">
        <v>935.2</v>
      </c>
      <c r="E54">
        <v>950.8</v>
      </c>
      <c r="F54">
        <v>0</v>
      </c>
      <c r="G54">
        <v>0</v>
      </c>
    </row>
    <row r="55" spans="1:7" ht="15" x14ac:dyDescent="0.25">
      <c r="A55" s="285" t="s">
        <v>96</v>
      </c>
      <c r="B55">
        <v>21.4</v>
      </c>
      <c r="C55">
        <v>16.5</v>
      </c>
      <c r="D55">
        <v>116.8</v>
      </c>
      <c r="E55">
        <v>113</v>
      </c>
      <c r="F55">
        <v>0</v>
      </c>
      <c r="G55">
        <v>0</v>
      </c>
    </row>
    <row r="56" spans="1:7" ht="15" x14ac:dyDescent="0.25">
      <c r="A56" s="285" t="s">
        <v>98</v>
      </c>
      <c r="B56" t="s">
        <v>84</v>
      </c>
      <c r="C56">
        <v>0</v>
      </c>
      <c r="D56">
        <v>286.3</v>
      </c>
      <c r="E56">
        <v>271.60000000000002</v>
      </c>
      <c r="F56">
        <v>0</v>
      </c>
      <c r="G56">
        <v>0</v>
      </c>
    </row>
    <row r="57" spans="1:7" ht="15" x14ac:dyDescent="0.25">
      <c r="A57" s="285" t="s">
        <v>99</v>
      </c>
      <c r="B57" t="s">
        <v>84</v>
      </c>
      <c r="C57">
        <v>1.1000000000000001</v>
      </c>
      <c r="D57">
        <v>3.5</v>
      </c>
      <c r="E57">
        <v>17.3</v>
      </c>
      <c r="F57">
        <v>0</v>
      </c>
      <c r="G57">
        <v>0</v>
      </c>
    </row>
    <row r="58" spans="1:7" ht="15" x14ac:dyDescent="0.25">
      <c r="A58" s="285" t="s">
        <v>100</v>
      </c>
      <c r="B58">
        <v>52.3</v>
      </c>
      <c r="C58">
        <v>108.6</v>
      </c>
      <c r="D58">
        <v>1124.7</v>
      </c>
      <c r="E58">
        <v>1329.5</v>
      </c>
      <c r="F58">
        <v>9</v>
      </c>
      <c r="G58">
        <v>0</v>
      </c>
    </row>
    <row r="59" spans="1:7" ht="15" x14ac:dyDescent="0.25">
      <c r="A59" s="285" t="s">
        <v>101</v>
      </c>
      <c r="B59">
        <v>41.6</v>
      </c>
      <c r="C59">
        <v>43.8</v>
      </c>
      <c r="D59">
        <v>780.7</v>
      </c>
      <c r="E59">
        <v>566.4</v>
      </c>
      <c r="F59">
        <v>0.1</v>
      </c>
      <c r="G59">
        <v>0</v>
      </c>
    </row>
    <row r="60" spans="1:7" ht="15" x14ac:dyDescent="0.25">
      <c r="A60" s="285" t="s">
        <v>66</v>
      </c>
    </row>
    <row r="61" spans="1:7" ht="15" x14ac:dyDescent="0.25">
      <c r="A61" s="285" t="s">
        <v>102</v>
      </c>
      <c r="B61">
        <v>270.39999999999998</v>
      </c>
      <c r="C61">
        <v>280</v>
      </c>
      <c r="D61">
        <v>3726.8</v>
      </c>
      <c r="E61">
        <v>2734.5</v>
      </c>
      <c r="F61">
        <v>0</v>
      </c>
      <c r="G61">
        <v>0</v>
      </c>
    </row>
    <row r="62" spans="1:7" ht="15" x14ac:dyDescent="0.25">
      <c r="A62" s="285" t="s">
        <v>103</v>
      </c>
      <c r="B62">
        <v>80</v>
      </c>
      <c r="C62">
        <v>30</v>
      </c>
      <c r="D62">
        <v>63</v>
      </c>
      <c r="E62">
        <v>0</v>
      </c>
      <c r="F62">
        <v>0</v>
      </c>
      <c r="G62">
        <v>0</v>
      </c>
    </row>
    <row r="63" spans="1:7" ht="15" x14ac:dyDescent="0.25">
      <c r="A63" s="285" t="s">
        <v>104</v>
      </c>
      <c r="B63">
        <v>130</v>
      </c>
      <c r="C63">
        <v>220</v>
      </c>
      <c r="D63">
        <v>3356.8</v>
      </c>
      <c r="E63">
        <v>2418.9</v>
      </c>
      <c r="F63">
        <v>0</v>
      </c>
      <c r="G63">
        <v>0</v>
      </c>
    </row>
    <row r="64" spans="1:7" ht="15" x14ac:dyDescent="0.25">
      <c r="A64" s="285" t="s">
        <v>105</v>
      </c>
      <c r="B64">
        <v>0</v>
      </c>
      <c r="C64">
        <v>0</v>
      </c>
      <c r="D64">
        <v>55.7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60</v>
      </c>
      <c r="C67">
        <v>30</v>
      </c>
      <c r="D67">
        <v>251.2</v>
      </c>
      <c r="E67">
        <v>268.89999999999998</v>
      </c>
      <c r="F67">
        <v>0</v>
      </c>
      <c r="G67">
        <v>0</v>
      </c>
    </row>
    <row r="68" spans="1:7" ht="15" x14ac:dyDescent="0.25">
      <c r="A68" s="285" t="s">
        <v>66</v>
      </c>
    </row>
    <row r="69" spans="1:7" ht="15" x14ac:dyDescent="0.25">
      <c r="A69" s="285" t="s">
        <v>108</v>
      </c>
      <c r="B69">
        <v>984.7</v>
      </c>
      <c r="C69">
        <v>1076.5999999999999</v>
      </c>
      <c r="D69">
        <v>4912.8999999999996</v>
      </c>
      <c r="E69">
        <v>7798</v>
      </c>
      <c r="F69">
        <v>630.79999999999995</v>
      </c>
      <c r="G69">
        <v>0</v>
      </c>
    </row>
    <row r="70" spans="1:7" ht="15" x14ac:dyDescent="0.25">
      <c r="A70" s="285" t="s">
        <v>497</v>
      </c>
      <c r="B70">
        <v>0</v>
      </c>
      <c r="C70">
        <v>0</v>
      </c>
      <c r="D70">
        <v>0</v>
      </c>
      <c r="E70">
        <v>1874.4</v>
      </c>
      <c r="F70">
        <v>0</v>
      </c>
      <c r="G70">
        <v>0</v>
      </c>
    </row>
    <row r="71" spans="1:7" ht="15" x14ac:dyDescent="0.25">
      <c r="A71" s="285" t="s">
        <v>109</v>
      </c>
      <c r="B71">
        <v>0</v>
      </c>
      <c r="C71">
        <v>7</v>
      </c>
      <c r="D71">
        <v>19.100000000000001</v>
      </c>
      <c r="E71">
        <v>24.5</v>
      </c>
      <c r="F71">
        <v>0</v>
      </c>
      <c r="G71">
        <v>0</v>
      </c>
    </row>
    <row r="72" spans="1:7" ht="15" x14ac:dyDescent="0.25">
      <c r="A72" s="285" t="s">
        <v>111</v>
      </c>
      <c r="B72">
        <v>40</v>
      </c>
      <c r="C72">
        <v>53</v>
      </c>
      <c r="D72">
        <v>235.4</v>
      </c>
      <c r="E72">
        <v>235.4</v>
      </c>
      <c r="F72">
        <v>25.9</v>
      </c>
      <c r="G72">
        <v>0</v>
      </c>
    </row>
    <row r="73" spans="1:7" ht="15" x14ac:dyDescent="0.25">
      <c r="A73" s="285" t="s">
        <v>112</v>
      </c>
      <c r="B73">
        <v>4.5</v>
      </c>
      <c r="C73">
        <v>72.900000000000006</v>
      </c>
      <c r="D73">
        <v>89.2</v>
      </c>
      <c r="E73">
        <v>742</v>
      </c>
      <c r="F73">
        <v>4.4000000000000004</v>
      </c>
      <c r="G73">
        <v>0</v>
      </c>
    </row>
    <row r="74" spans="1:7" ht="15" x14ac:dyDescent="0.25">
      <c r="A74" s="285" t="s">
        <v>259</v>
      </c>
      <c r="B74">
        <v>0</v>
      </c>
      <c r="C74">
        <v>0</v>
      </c>
      <c r="D74">
        <v>7.6</v>
      </c>
      <c r="E74">
        <v>45.8</v>
      </c>
      <c r="F74">
        <v>0</v>
      </c>
      <c r="G74">
        <v>0</v>
      </c>
    </row>
    <row r="75" spans="1:7" ht="15" x14ac:dyDescent="0.25">
      <c r="A75" s="285" t="s">
        <v>113</v>
      </c>
      <c r="B75">
        <v>27.9</v>
      </c>
      <c r="C75">
        <v>59.9</v>
      </c>
      <c r="D75">
        <v>497.9</v>
      </c>
      <c r="E75">
        <v>505.4</v>
      </c>
      <c r="F75">
        <v>0</v>
      </c>
      <c r="G75">
        <v>0</v>
      </c>
    </row>
    <row r="76" spans="1:7" ht="15" x14ac:dyDescent="0.25">
      <c r="A76" s="285" t="s">
        <v>114</v>
      </c>
      <c r="B76">
        <v>14.4</v>
      </c>
      <c r="C76">
        <v>0</v>
      </c>
      <c r="D76">
        <v>4.0999999999999996</v>
      </c>
      <c r="E76">
        <v>44.4</v>
      </c>
      <c r="F76">
        <v>0</v>
      </c>
      <c r="G76">
        <v>0</v>
      </c>
    </row>
    <row r="77" spans="1:7" ht="15" x14ac:dyDescent="0.25">
      <c r="A77" s="285" t="s">
        <v>115</v>
      </c>
      <c r="B77">
        <v>4.5</v>
      </c>
      <c r="C77">
        <v>0</v>
      </c>
      <c r="D77">
        <v>23.1</v>
      </c>
      <c r="E77">
        <v>27.3</v>
      </c>
      <c r="F77">
        <v>0</v>
      </c>
      <c r="G77">
        <v>0</v>
      </c>
    </row>
    <row r="78" spans="1:7" ht="15" x14ac:dyDescent="0.25">
      <c r="A78" s="285" t="s">
        <v>382</v>
      </c>
      <c r="B78">
        <v>0</v>
      </c>
      <c r="C78">
        <v>0</v>
      </c>
      <c r="D78">
        <v>3</v>
      </c>
      <c r="E78">
        <v>0</v>
      </c>
      <c r="F78">
        <v>0</v>
      </c>
      <c r="G78">
        <v>0</v>
      </c>
    </row>
    <row r="79" spans="1:7" ht="15" x14ac:dyDescent="0.25">
      <c r="A79" s="285" t="s">
        <v>116</v>
      </c>
      <c r="B79">
        <v>7</v>
      </c>
      <c r="C79">
        <v>3.3</v>
      </c>
      <c r="D79">
        <v>6.6</v>
      </c>
      <c r="E79">
        <v>2.9</v>
      </c>
      <c r="F79">
        <v>0</v>
      </c>
      <c r="G79">
        <v>0</v>
      </c>
    </row>
    <row r="80" spans="1:7" ht="15" x14ac:dyDescent="0.25">
      <c r="A80" s="285" t="s">
        <v>117</v>
      </c>
      <c r="B80">
        <v>868.1</v>
      </c>
      <c r="C80">
        <v>860.5</v>
      </c>
      <c r="D80">
        <v>3751.1</v>
      </c>
      <c r="E80">
        <v>4035.9</v>
      </c>
      <c r="F80">
        <v>596.20000000000005</v>
      </c>
      <c r="G80">
        <v>0</v>
      </c>
    </row>
    <row r="81" spans="1:7" ht="15" x14ac:dyDescent="0.25">
      <c r="A81" s="285" t="s">
        <v>331</v>
      </c>
      <c r="B81">
        <v>0.5</v>
      </c>
      <c r="C81">
        <v>0</v>
      </c>
      <c r="D81">
        <v>6.2</v>
      </c>
      <c r="E81">
        <v>11.1</v>
      </c>
      <c r="F81">
        <v>0</v>
      </c>
      <c r="G81">
        <v>0</v>
      </c>
    </row>
    <row r="82" spans="1:7" ht="15" x14ac:dyDescent="0.25">
      <c r="A82" s="285" t="s">
        <v>118</v>
      </c>
      <c r="B82">
        <v>11.8</v>
      </c>
      <c r="C82">
        <v>13</v>
      </c>
      <c r="D82">
        <v>29.3</v>
      </c>
      <c r="E82">
        <v>34</v>
      </c>
      <c r="F82">
        <v>4.3</v>
      </c>
      <c r="G82">
        <v>0</v>
      </c>
    </row>
    <row r="83" spans="1:7" ht="15" x14ac:dyDescent="0.25">
      <c r="A83" s="285" t="s">
        <v>119</v>
      </c>
      <c r="B83">
        <v>6</v>
      </c>
      <c r="C83">
        <v>7</v>
      </c>
      <c r="D83">
        <v>220.4</v>
      </c>
      <c r="E83">
        <v>215.1</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5141.1000000000004</v>
      </c>
      <c r="C87">
        <v>8416.7000000000007</v>
      </c>
      <c r="D87">
        <v>37297.5</v>
      </c>
      <c r="E87">
        <v>37780</v>
      </c>
      <c r="F87">
        <v>4964.8</v>
      </c>
      <c r="G87">
        <v>0</v>
      </c>
    </row>
    <row r="88" spans="1:7" ht="15" x14ac:dyDescent="0.25">
      <c r="A88" s="285" t="s">
        <v>123</v>
      </c>
      <c r="B88">
        <v>2604.1</v>
      </c>
      <c r="C88">
        <v>2203.4</v>
      </c>
      <c r="D88" t="s">
        <v>84</v>
      </c>
      <c r="E88">
        <v>0</v>
      </c>
      <c r="F88">
        <v>1972</v>
      </c>
      <c r="G88">
        <v>0</v>
      </c>
    </row>
    <row r="89" spans="1:7" ht="15" x14ac:dyDescent="0.25">
      <c r="A89" s="285" t="s">
        <v>62</v>
      </c>
      <c r="B89" t="s">
        <v>63</v>
      </c>
      <c r="C89" t="s">
        <v>64</v>
      </c>
      <c r="D89" t="s">
        <v>63</v>
      </c>
      <c r="E89" t="s">
        <v>63</v>
      </c>
      <c r="F89" t="s">
        <v>63</v>
      </c>
      <c r="G89" t="s">
        <v>65</v>
      </c>
    </row>
    <row r="90" spans="1:7" ht="15" x14ac:dyDescent="0.25">
      <c r="A90" s="285" t="s">
        <v>124</v>
      </c>
      <c r="B90">
        <v>7745.2</v>
      </c>
      <c r="C90">
        <v>10620.1</v>
      </c>
      <c r="D90">
        <v>37297.5</v>
      </c>
      <c r="E90">
        <v>37780</v>
      </c>
      <c r="F90">
        <v>6936.8</v>
      </c>
      <c r="G90">
        <v>0</v>
      </c>
    </row>
    <row r="91" spans="1:7" ht="15" x14ac:dyDescent="0.25">
      <c r="A91" s="285" t="s">
        <v>125</v>
      </c>
      <c r="B91" t="s">
        <v>42</v>
      </c>
      <c r="C91" t="s">
        <v>42</v>
      </c>
      <c r="D91">
        <v>2.1</v>
      </c>
      <c r="E91">
        <v>12.1</v>
      </c>
      <c r="F91" t="s">
        <v>42</v>
      </c>
      <c r="G91" t="s">
        <v>42</v>
      </c>
    </row>
    <row r="92" spans="1:7" ht="15" x14ac:dyDescent="0.25">
      <c r="A92" s="285" t="s">
        <v>126</v>
      </c>
      <c r="B92">
        <v>0</v>
      </c>
      <c r="C92">
        <v>0</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B032-E615-4C82-95B4-F4A320313321}">
  <dimension ref="A1:G93"/>
  <sheetViews>
    <sheetView topLeftCell="A53" workbookViewId="0">
      <selection activeCell="B7" sqref="B7"/>
    </sheetView>
  </sheetViews>
  <sheetFormatPr defaultRowHeight="13.2" x14ac:dyDescent="0.25"/>
  <cols>
    <col min="1" max="1" width="24" customWidth="1"/>
  </cols>
  <sheetData>
    <row r="1" spans="1:7" ht="15" x14ac:dyDescent="0.25">
      <c r="A1" s="285" t="s">
        <v>47</v>
      </c>
    </row>
    <row r="2" spans="1:7" ht="15" x14ac:dyDescent="0.25">
      <c r="A2" s="285" t="s">
        <v>48</v>
      </c>
    </row>
    <row r="3" spans="1:7" ht="15" x14ac:dyDescent="0.25">
      <c r="A3" s="285" t="s">
        <v>509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59.5</v>
      </c>
      <c r="C12">
        <v>152</v>
      </c>
      <c r="D12">
        <v>4260.3999999999996</v>
      </c>
      <c r="E12">
        <v>7096.8</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1317.9</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265.89999999999998</v>
      </c>
      <c r="E18">
        <v>678.3</v>
      </c>
      <c r="F18">
        <v>0</v>
      </c>
      <c r="G18">
        <v>0</v>
      </c>
    </row>
    <row r="19" spans="1:7" ht="15" x14ac:dyDescent="0.25">
      <c r="A19" s="285" t="s">
        <v>71</v>
      </c>
      <c r="B19">
        <v>0</v>
      </c>
      <c r="C19">
        <v>40.5</v>
      </c>
      <c r="D19">
        <v>1240.5</v>
      </c>
      <c r="E19">
        <v>1887.7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55</v>
      </c>
      <c r="C22">
        <v>57</v>
      </c>
      <c r="D22">
        <v>1283.8</v>
      </c>
      <c r="E22">
        <v>1761.2</v>
      </c>
      <c r="F22">
        <v>0</v>
      </c>
      <c r="G22">
        <v>0</v>
      </c>
    </row>
    <row r="23" spans="1:7" ht="15" x14ac:dyDescent="0.25">
      <c r="A23" s="285" t="s">
        <v>74</v>
      </c>
      <c r="B23">
        <v>0</v>
      </c>
      <c r="C23">
        <v>14.5</v>
      </c>
      <c r="D23">
        <v>173.4</v>
      </c>
      <c r="E23">
        <v>268.2</v>
      </c>
      <c r="F23">
        <v>0</v>
      </c>
      <c r="G23">
        <v>0</v>
      </c>
    </row>
    <row r="24" spans="1:7" ht="15" x14ac:dyDescent="0.25">
      <c r="A24" s="285" t="s">
        <v>66</v>
      </c>
    </row>
    <row r="25" spans="1:7" ht="15" x14ac:dyDescent="0.25">
      <c r="A25" s="285" t="s">
        <v>75</v>
      </c>
      <c r="B25">
        <v>0</v>
      </c>
      <c r="C25">
        <v>0</v>
      </c>
      <c r="D25">
        <v>0</v>
      </c>
      <c r="E25">
        <v>31</v>
      </c>
      <c r="F25">
        <v>60</v>
      </c>
      <c r="G25">
        <v>0</v>
      </c>
    </row>
    <row r="26" spans="1:7" ht="15" x14ac:dyDescent="0.25">
      <c r="A26" s="285" t="s">
        <v>504</v>
      </c>
      <c r="B26">
        <v>0</v>
      </c>
      <c r="C26">
        <v>0</v>
      </c>
      <c r="D26">
        <v>0</v>
      </c>
      <c r="E26">
        <v>0</v>
      </c>
      <c r="F26">
        <v>60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349.1</v>
      </c>
      <c r="C32">
        <v>366.3</v>
      </c>
      <c r="D32">
        <v>1994.4</v>
      </c>
      <c r="E32">
        <v>2053.6</v>
      </c>
      <c r="F32">
        <v>89.5</v>
      </c>
      <c r="G32">
        <v>0</v>
      </c>
    </row>
    <row r="33" spans="1:7" ht="15" x14ac:dyDescent="0.25">
      <c r="A33" s="285" t="s">
        <v>66</v>
      </c>
    </row>
    <row r="34" spans="1:7" ht="15" x14ac:dyDescent="0.25">
      <c r="A34" s="285" t="s">
        <v>79</v>
      </c>
      <c r="B34">
        <v>189.8</v>
      </c>
      <c r="C34">
        <v>180.5</v>
      </c>
      <c r="D34">
        <v>1628.7</v>
      </c>
      <c r="E34">
        <v>1341.9</v>
      </c>
      <c r="F34">
        <v>101.8</v>
      </c>
      <c r="G34">
        <v>0</v>
      </c>
    </row>
    <row r="35" spans="1:7" ht="15" x14ac:dyDescent="0.25">
      <c r="A35" s="285" t="s">
        <v>66</v>
      </c>
    </row>
    <row r="36" spans="1:7" ht="15" x14ac:dyDescent="0.25">
      <c r="A36" s="285" t="s">
        <v>80</v>
      </c>
      <c r="B36">
        <v>2894.8</v>
      </c>
      <c r="C36">
        <v>5559.5</v>
      </c>
      <c r="D36">
        <v>12880.5</v>
      </c>
      <c r="E36">
        <v>8156.9</v>
      </c>
      <c r="F36">
        <v>3441</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418</v>
      </c>
      <c r="C40">
        <v>575.9</v>
      </c>
      <c r="D40">
        <v>7766.1</v>
      </c>
      <c r="E40">
        <v>8034.2</v>
      </c>
      <c r="F40">
        <v>14.8</v>
      </c>
      <c r="G40">
        <v>0</v>
      </c>
    </row>
    <row r="41" spans="1:7" ht="15" x14ac:dyDescent="0.25">
      <c r="A41" s="285" t="s">
        <v>83</v>
      </c>
      <c r="B41">
        <v>0.5</v>
      </c>
      <c r="C41">
        <v>2</v>
      </c>
      <c r="D41">
        <v>1394.1</v>
      </c>
      <c r="E41">
        <v>706.5</v>
      </c>
      <c r="F41">
        <v>0</v>
      </c>
      <c r="G41">
        <v>0</v>
      </c>
    </row>
    <row r="42" spans="1:7" ht="15" x14ac:dyDescent="0.25">
      <c r="A42" s="285" t="s">
        <v>85</v>
      </c>
      <c r="B42">
        <v>0.1</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2</v>
      </c>
      <c r="C44">
        <v>0.5</v>
      </c>
      <c r="D44">
        <v>1.1000000000000001</v>
      </c>
      <c r="E44">
        <v>0.3</v>
      </c>
      <c r="F44">
        <v>0.2</v>
      </c>
      <c r="G44">
        <v>0</v>
      </c>
    </row>
    <row r="45" spans="1:7" ht="15" x14ac:dyDescent="0.25">
      <c r="A45" s="285" t="s">
        <v>88</v>
      </c>
      <c r="B45">
        <v>150.69999999999999</v>
      </c>
      <c r="C45">
        <v>182.8</v>
      </c>
      <c r="D45">
        <v>1745.7</v>
      </c>
      <c r="E45">
        <v>1908.3</v>
      </c>
      <c r="F45">
        <v>0</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40.1</v>
      </c>
      <c r="C49">
        <v>19.3</v>
      </c>
      <c r="D49">
        <v>624.79999999999995</v>
      </c>
      <c r="E49">
        <v>928.7</v>
      </c>
      <c r="F49">
        <v>0</v>
      </c>
      <c r="G49">
        <v>0</v>
      </c>
    </row>
    <row r="50" spans="1:7" ht="15" x14ac:dyDescent="0.25">
      <c r="A50" s="285" t="s">
        <v>92</v>
      </c>
      <c r="B50">
        <v>0</v>
      </c>
      <c r="C50">
        <v>0</v>
      </c>
      <c r="D50">
        <v>69.8</v>
      </c>
      <c r="E50">
        <v>101.4</v>
      </c>
      <c r="F50">
        <v>0</v>
      </c>
      <c r="G50">
        <v>0</v>
      </c>
    </row>
    <row r="51" spans="1:7" ht="15" x14ac:dyDescent="0.25">
      <c r="A51" s="285" t="s">
        <v>93</v>
      </c>
      <c r="B51">
        <v>77.8</v>
      </c>
      <c r="C51">
        <v>57.1</v>
      </c>
      <c r="D51">
        <v>499</v>
      </c>
      <c r="E51">
        <v>419.6</v>
      </c>
      <c r="F51">
        <v>8.5</v>
      </c>
      <c r="G51">
        <v>0</v>
      </c>
    </row>
    <row r="52" spans="1:7" ht="15" x14ac:dyDescent="0.25">
      <c r="A52" s="285" t="s">
        <v>94</v>
      </c>
      <c r="B52">
        <v>6.5</v>
      </c>
      <c r="C52">
        <v>8.5</v>
      </c>
      <c r="D52">
        <v>98</v>
      </c>
      <c r="E52">
        <v>22.8</v>
      </c>
      <c r="F52">
        <v>0</v>
      </c>
      <c r="G52">
        <v>0</v>
      </c>
    </row>
    <row r="53" spans="1:7" ht="15" x14ac:dyDescent="0.25">
      <c r="A53" s="285" t="s">
        <v>496</v>
      </c>
      <c r="B53">
        <v>0</v>
      </c>
      <c r="C53">
        <v>0</v>
      </c>
      <c r="D53">
        <v>0</v>
      </c>
      <c r="E53">
        <v>0.9</v>
      </c>
      <c r="F53">
        <v>0</v>
      </c>
      <c r="G53">
        <v>0</v>
      </c>
    </row>
    <row r="54" spans="1:7" ht="15" x14ac:dyDescent="0.25">
      <c r="A54" s="285" t="s">
        <v>95</v>
      </c>
      <c r="B54">
        <v>0</v>
      </c>
      <c r="C54">
        <v>122.5</v>
      </c>
      <c r="D54">
        <v>935.2</v>
      </c>
      <c r="E54">
        <v>950.8</v>
      </c>
      <c r="F54">
        <v>0</v>
      </c>
      <c r="G54">
        <v>0</v>
      </c>
    </row>
    <row r="55" spans="1:7" ht="15" x14ac:dyDescent="0.25">
      <c r="A55" s="285" t="s">
        <v>96</v>
      </c>
      <c r="B55">
        <v>31.8</v>
      </c>
      <c r="C55">
        <v>15.3</v>
      </c>
      <c r="D55">
        <v>105.4</v>
      </c>
      <c r="E55">
        <v>112.3</v>
      </c>
      <c r="F55">
        <v>0</v>
      </c>
      <c r="G55">
        <v>0</v>
      </c>
    </row>
    <row r="56" spans="1:7" ht="15" x14ac:dyDescent="0.25">
      <c r="A56" s="285" t="s">
        <v>98</v>
      </c>
      <c r="B56" t="s">
        <v>84</v>
      </c>
      <c r="C56">
        <v>0</v>
      </c>
      <c r="D56">
        <v>286.3</v>
      </c>
      <c r="E56">
        <v>271.60000000000002</v>
      </c>
      <c r="F56">
        <v>0</v>
      </c>
      <c r="G56">
        <v>0</v>
      </c>
    </row>
    <row r="57" spans="1:7" ht="15" x14ac:dyDescent="0.25">
      <c r="A57" s="285" t="s">
        <v>99</v>
      </c>
      <c r="B57" t="s">
        <v>84</v>
      </c>
      <c r="C57">
        <v>1.1000000000000001</v>
      </c>
      <c r="D57">
        <v>3.5</v>
      </c>
      <c r="E57">
        <v>17.3</v>
      </c>
      <c r="F57">
        <v>0</v>
      </c>
      <c r="G57">
        <v>0</v>
      </c>
    </row>
    <row r="58" spans="1:7" ht="15" x14ac:dyDescent="0.25">
      <c r="A58" s="285" t="s">
        <v>100</v>
      </c>
      <c r="B58">
        <v>59.5</v>
      </c>
      <c r="C58">
        <v>118.1</v>
      </c>
      <c r="D58">
        <v>1116.9000000000001</v>
      </c>
      <c r="E58">
        <v>1310.9</v>
      </c>
      <c r="F58">
        <v>6</v>
      </c>
      <c r="G58">
        <v>0</v>
      </c>
    </row>
    <row r="59" spans="1:7" ht="15" x14ac:dyDescent="0.25">
      <c r="A59" s="285" t="s">
        <v>101</v>
      </c>
      <c r="B59">
        <v>48.9</v>
      </c>
      <c r="C59">
        <v>48.7</v>
      </c>
      <c r="D59">
        <v>769.4</v>
      </c>
      <c r="E59">
        <v>560.4</v>
      </c>
      <c r="F59">
        <v>0.1</v>
      </c>
      <c r="G59">
        <v>0</v>
      </c>
    </row>
    <row r="60" spans="1:7" ht="15" x14ac:dyDescent="0.25">
      <c r="A60" s="285" t="s">
        <v>66</v>
      </c>
    </row>
    <row r="61" spans="1:7" ht="15" x14ac:dyDescent="0.25">
      <c r="A61" s="285" t="s">
        <v>102</v>
      </c>
      <c r="B61">
        <v>330.4</v>
      </c>
      <c r="C61">
        <v>325</v>
      </c>
      <c r="D61">
        <v>3553.8</v>
      </c>
      <c r="E61">
        <v>2665.4</v>
      </c>
      <c r="F61">
        <v>0</v>
      </c>
      <c r="G61">
        <v>0</v>
      </c>
    </row>
    <row r="62" spans="1:7" ht="15" x14ac:dyDescent="0.25">
      <c r="A62" s="285" t="s">
        <v>103</v>
      </c>
      <c r="B62">
        <v>80</v>
      </c>
      <c r="C62">
        <v>0</v>
      </c>
      <c r="D62">
        <v>63</v>
      </c>
      <c r="E62">
        <v>0</v>
      </c>
      <c r="F62">
        <v>0</v>
      </c>
      <c r="G62">
        <v>0</v>
      </c>
    </row>
    <row r="63" spans="1:7" ht="15" x14ac:dyDescent="0.25">
      <c r="A63" s="285" t="s">
        <v>104</v>
      </c>
      <c r="B63">
        <v>195</v>
      </c>
      <c r="C63">
        <v>295</v>
      </c>
      <c r="D63">
        <v>3210.9</v>
      </c>
      <c r="E63">
        <v>2349.9</v>
      </c>
      <c r="F63">
        <v>0</v>
      </c>
      <c r="G63">
        <v>0</v>
      </c>
    </row>
    <row r="64" spans="1:7" ht="15" x14ac:dyDescent="0.25">
      <c r="A64" s="285" t="s">
        <v>105</v>
      </c>
      <c r="B64">
        <v>25</v>
      </c>
      <c r="C64">
        <v>0</v>
      </c>
      <c r="D64">
        <v>28.7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30</v>
      </c>
      <c r="C67">
        <v>30</v>
      </c>
      <c r="D67">
        <v>251.2</v>
      </c>
      <c r="E67">
        <v>268.89999999999998</v>
      </c>
      <c r="F67">
        <v>0</v>
      </c>
      <c r="G67">
        <v>0</v>
      </c>
    </row>
    <row r="68" spans="1:7" ht="15" x14ac:dyDescent="0.25">
      <c r="A68" s="285" t="s">
        <v>66</v>
      </c>
    </row>
    <row r="69" spans="1:7" ht="15" x14ac:dyDescent="0.25">
      <c r="A69" s="285" t="s">
        <v>108</v>
      </c>
      <c r="B69">
        <v>1033.9000000000001</v>
      </c>
      <c r="C69">
        <v>1127.7</v>
      </c>
      <c r="D69">
        <v>4824.6000000000004</v>
      </c>
      <c r="E69">
        <v>7657.6</v>
      </c>
      <c r="F69">
        <v>592.1</v>
      </c>
      <c r="G69">
        <v>0</v>
      </c>
    </row>
    <row r="70" spans="1:7" ht="15" x14ac:dyDescent="0.25">
      <c r="A70" s="285" t="s">
        <v>497</v>
      </c>
      <c r="B70">
        <v>0</v>
      </c>
      <c r="C70">
        <v>0</v>
      </c>
      <c r="D70">
        <v>0</v>
      </c>
      <c r="E70">
        <v>1874.4</v>
      </c>
      <c r="F70">
        <v>0</v>
      </c>
      <c r="G70">
        <v>0</v>
      </c>
    </row>
    <row r="71" spans="1:7" ht="15" x14ac:dyDescent="0.25">
      <c r="A71" s="285" t="s">
        <v>109</v>
      </c>
      <c r="B71">
        <v>0</v>
      </c>
      <c r="C71">
        <v>0</v>
      </c>
      <c r="D71">
        <v>19.100000000000001</v>
      </c>
      <c r="E71">
        <v>24.5</v>
      </c>
      <c r="F71">
        <v>0</v>
      </c>
      <c r="G71">
        <v>0</v>
      </c>
    </row>
    <row r="72" spans="1:7" ht="15" x14ac:dyDescent="0.25">
      <c r="A72" s="285" t="s">
        <v>111</v>
      </c>
      <c r="B72">
        <v>65.900000000000006</v>
      </c>
      <c r="C72">
        <v>53</v>
      </c>
      <c r="D72">
        <v>235.4</v>
      </c>
      <c r="E72">
        <v>235.4</v>
      </c>
      <c r="F72">
        <v>0</v>
      </c>
      <c r="G72">
        <v>0</v>
      </c>
    </row>
    <row r="73" spans="1:7" ht="15" x14ac:dyDescent="0.25">
      <c r="A73" s="285" t="s">
        <v>112</v>
      </c>
      <c r="B73">
        <v>4.5</v>
      </c>
      <c r="C73">
        <v>74.400000000000006</v>
      </c>
      <c r="D73">
        <v>88.5</v>
      </c>
      <c r="E73">
        <v>739.8</v>
      </c>
      <c r="F73">
        <v>2.7</v>
      </c>
      <c r="G73">
        <v>0</v>
      </c>
    </row>
    <row r="74" spans="1:7" ht="15" x14ac:dyDescent="0.25">
      <c r="A74" s="285" t="s">
        <v>259</v>
      </c>
      <c r="B74">
        <v>0</v>
      </c>
      <c r="C74">
        <v>0</v>
      </c>
      <c r="D74">
        <v>7.6</v>
      </c>
      <c r="E74">
        <v>45.8</v>
      </c>
      <c r="F74">
        <v>0</v>
      </c>
      <c r="G74">
        <v>0</v>
      </c>
    </row>
    <row r="75" spans="1:7" ht="15" x14ac:dyDescent="0.25">
      <c r="A75" s="285" t="s">
        <v>113</v>
      </c>
      <c r="B75">
        <v>32.1</v>
      </c>
      <c r="C75">
        <v>72</v>
      </c>
      <c r="D75">
        <v>474.9</v>
      </c>
      <c r="E75">
        <v>480.5</v>
      </c>
      <c r="F75">
        <v>0</v>
      </c>
      <c r="G75">
        <v>0</v>
      </c>
    </row>
    <row r="76" spans="1:7" ht="15" x14ac:dyDescent="0.25">
      <c r="A76" s="285" t="s">
        <v>114</v>
      </c>
      <c r="B76">
        <v>14.4</v>
      </c>
      <c r="C76">
        <v>0</v>
      </c>
      <c r="D76">
        <v>4.0999999999999996</v>
      </c>
      <c r="E76">
        <v>44.4</v>
      </c>
      <c r="F76">
        <v>0</v>
      </c>
      <c r="G76">
        <v>0</v>
      </c>
    </row>
    <row r="77" spans="1:7" ht="15" x14ac:dyDescent="0.25">
      <c r="A77" s="285" t="s">
        <v>115</v>
      </c>
      <c r="B77">
        <v>4.5</v>
      </c>
      <c r="C77">
        <v>4</v>
      </c>
      <c r="D77">
        <v>23.1</v>
      </c>
      <c r="E77">
        <v>22.9</v>
      </c>
      <c r="F77">
        <v>0</v>
      </c>
      <c r="G77">
        <v>0</v>
      </c>
    </row>
    <row r="78" spans="1:7" ht="15" x14ac:dyDescent="0.25">
      <c r="A78" s="285" t="s">
        <v>382</v>
      </c>
      <c r="B78">
        <v>0</v>
      </c>
      <c r="C78">
        <v>0</v>
      </c>
      <c r="D78">
        <v>3</v>
      </c>
      <c r="E78">
        <v>0</v>
      </c>
      <c r="F78">
        <v>0</v>
      </c>
      <c r="G78">
        <v>0</v>
      </c>
    </row>
    <row r="79" spans="1:7" ht="15" x14ac:dyDescent="0.25">
      <c r="A79" s="285" t="s">
        <v>116</v>
      </c>
      <c r="B79">
        <v>7</v>
      </c>
      <c r="C79">
        <v>3.3</v>
      </c>
      <c r="D79">
        <v>6.6</v>
      </c>
      <c r="E79">
        <v>2.9</v>
      </c>
      <c r="F79">
        <v>0</v>
      </c>
      <c r="G79">
        <v>0</v>
      </c>
    </row>
    <row r="80" spans="1:7" ht="15" x14ac:dyDescent="0.25">
      <c r="A80" s="285" t="s">
        <v>117</v>
      </c>
      <c r="B80">
        <v>887.3</v>
      </c>
      <c r="C80">
        <v>881.9</v>
      </c>
      <c r="D80">
        <v>3686.5</v>
      </c>
      <c r="E80">
        <v>3947.8</v>
      </c>
      <c r="F80">
        <v>585</v>
      </c>
      <c r="G80">
        <v>0</v>
      </c>
    </row>
    <row r="81" spans="1:7" ht="15" x14ac:dyDescent="0.25">
      <c r="A81" s="285" t="s">
        <v>331</v>
      </c>
      <c r="B81">
        <v>0.5</v>
      </c>
      <c r="C81" t="s">
        <v>84</v>
      </c>
      <c r="D81">
        <v>6.2</v>
      </c>
      <c r="E81">
        <v>11.1</v>
      </c>
      <c r="F81">
        <v>0</v>
      </c>
      <c r="G81">
        <v>0</v>
      </c>
    </row>
    <row r="82" spans="1:7" ht="15" x14ac:dyDescent="0.25">
      <c r="A82" s="285" t="s">
        <v>118</v>
      </c>
      <c r="B82">
        <v>11.8</v>
      </c>
      <c r="C82">
        <v>13</v>
      </c>
      <c r="D82">
        <v>29.3</v>
      </c>
      <c r="E82">
        <v>34</v>
      </c>
      <c r="F82">
        <v>4.3</v>
      </c>
      <c r="G82">
        <v>0</v>
      </c>
    </row>
    <row r="83" spans="1:7" ht="15" x14ac:dyDescent="0.25">
      <c r="A83" s="285" t="s">
        <v>119</v>
      </c>
      <c r="B83">
        <v>6</v>
      </c>
      <c r="C83">
        <v>26</v>
      </c>
      <c r="D83">
        <v>220.4</v>
      </c>
      <c r="E83">
        <v>194.2</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5275.5</v>
      </c>
      <c r="C87">
        <v>8286.7999999999993</v>
      </c>
      <c r="D87">
        <v>36908.5</v>
      </c>
      <c r="E87">
        <v>37052.199999999997</v>
      </c>
      <c r="F87">
        <v>4299.1000000000004</v>
      </c>
      <c r="G87">
        <v>0</v>
      </c>
    </row>
    <row r="88" spans="1:7" ht="15" x14ac:dyDescent="0.25">
      <c r="A88" s="285" t="s">
        <v>123</v>
      </c>
      <c r="B88">
        <v>2617</v>
      </c>
      <c r="C88">
        <v>2257.4</v>
      </c>
      <c r="D88" t="s">
        <v>84</v>
      </c>
      <c r="E88">
        <v>0</v>
      </c>
      <c r="F88">
        <v>1796</v>
      </c>
      <c r="G88">
        <v>0</v>
      </c>
    </row>
    <row r="89" spans="1:7" ht="15" x14ac:dyDescent="0.25">
      <c r="A89" s="285" t="s">
        <v>62</v>
      </c>
      <c r="B89" t="s">
        <v>63</v>
      </c>
      <c r="C89" t="s">
        <v>64</v>
      </c>
      <c r="D89" t="s">
        <v>63</v>
      </c>
      <c r="E89" t="s">
        <v>63</v>
      </c>
      <c r="F89" t="s">
        <v>63</v>
      </c>
      <c r="G89" t="s">
        <v>65</v>
      </c>
    </row>
    <row r="90" spans="1:7" ht="15" x14ac:dyDescent="0.25">
      <c r="A90" s="285" t="s">
        <v>124</v>
      </c>
      <c r="B90">
        <v>7892.5</v>
      </c>
      <c r="C90">
        <v>10544.2</v>
      </c>
      <c r="D90">
        <v>36908.5</v>
      </c>
      <c r="E90">
        <v>37052.199999999997</v>
      </c>
      <c r="F90">
        <v>6095.1</v>
      </c>
      <c r="G90">
        <v>0</v>
      </c>
    </row>
    <row r="91" spans="1:7" ht="15" x14ac:dyDescent="0.25">
      <c r="A91" s="285" t="s">
        <v>125</v>
      </c>
      <c r="B91" t="s">
        <v>42</v>
      </c>
      <c r="C91" t="s">
        <v>42</v>
      </c>
      <c r="D91">
        <v>2.1</v>
      </c>
      <c r="E91">
        <v>12.1</v>
      </c>
      <c r="F91" t="s">
        <v>42</v>
      </c>
      <c r="G91" t="s">
        <v>42</v>
      </c>
    </row>
    <row r="92" spans="1:7" ht="15" x14ac:dyDescent="0.25">
      <c r="A92" s="285" t="s">
        <v>126</v>
      </c>
      <c r="B92">
        <v>0</v>
      </c>
      <c r="C92">
        <v>0</v>
      </c>
      <c r="D92" t="s">
        <v>42</v>
      </c>
      <c r="E92" t="s">
        <v>42</v>
      </c>
      <c r="F92">
        <v>0</v>
      </c>
      <c r="G92">
        <v>0</v>
      </c>
    </row>
    <row r="93" spans="1:7" ht="15" x14ac:dyDescent="0.35">
      <c r="A93" s="53" t="s">
        <v>62</v>
      </c>
      <c r="B93" t="s">
        <v>63</v>
      </c>
      <c r="C93" t="s">
        <v>64</v>
      </c>
      <c r="D93" t="s">
        <v>63</v>
      </c>
      <c r="E93" t="s">
        <v>63</v>
      </c>
      <c r="F93" t="s">
        <v>63</v>
      </c>
      <c r="G93" t="s">
        <v>65</v>
      </c>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5154F-E6F3-40E7-9945-001206937321}">
  <dimension ref="A1:G93"/>
  <sheetViews>
    <sheetView topLeftCell="A8" workbookViewId="0">
      <selection activeCell="B8" sqref="B8"/>
    </sheetView>
  </sheetViews>
  <sheetFormatPr defaultRowHeight="13.2" x14ac:dyDescent="0.25"/>
  <cols>
    <col min="1" max="1" width="18.44140625" customWidth="1"/>
    <col min="2" max="2" width="12.6640625" customWidth="1"/>
    <col min="4" max="4" width="13.6640625" customWidth="1"/>
    <col min="5" max="5" width="10.6640625" customWidth="1"/>
    <col min="6" max="6" width="11.33203125" customWidth="1"/>
    <col min="7" max="7" width="11.6640625" customWidth="1"/>
  </cols>
  <sheetData>
    <row r="1" spans="1:7" ht="15" x14ac:dyDescent="0.25">
      <c r="A1" s="285" t="s">
        <v>47</v>
      </c>
    </row>
    <row r="2" spans="1:7" ht="15" x14ac:dyDescent="0.25">
      <c r="A2" s="285" t="s">
        <v>48</v>
      </c>
    </row>
    <row r="3" spans="1:7" ht="15" x14ac:dyDescent="0.25">
      <c r="A3" s="285" t="s">
        <v>510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152</v>
      </c>
      <c r="D12">
        <v>4260.3</v>
      </c>
      <c r="E12">
        <v>7077.8</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1298.9000000000001</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v>
      </c>
      <c r="E18">
        <v>678.3</v>
      </c>
      <c r="F18">
        <v>0</v>
      </c>
      <c r="G18">
        <v>0</v>
      </c>
    </row>
    <row r="19" spans="1:7" ht="15" x14ac:dyDescent="0.25">
      <c r="A19" s="285" t="s">
        <v>71</v>
      </c>
      <c r="B19">
        <v>0</v>
      </c>
      <c r="C19">
        <v>40.5</v>
      </c>
      <c r="D19">
        <v>1240.5</v>
      </c>
      <c r="E19">
        <v>1887.7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57</v>
      </c>
      <c r="D22">
        <v>1283.8</v>
      </c>
      <c r="E22">
        <v>1761.2</v>
      </c>
      <c r="F22">
        <v>0</v>
      </c>
      <c r="G22">
        <v>0</v>
      </c>
    </row>
    <row r="23" spans="1:7" ht="15" x14ac:dyDescent="0.25">
      <c r="A23" s="285" t="s">
        <v>74</v>
      </c>
      <c r="B23" t="s">
        <v>84</v>
      </c>
      <c r="C23">
        <v>14.5</v>
      </c>
      <c r="D23">
        <v>173.3</v>
      </c>
      <c r="E23">
        <v>268.2</v>
      </c>
      <c r="F23">
        <v>0</v>
      </c>
      <c r="G23">
        <v>0</v>
      </c>
    </row>
    <row r="24" spans="1:7" ht="15" x14ac:dyDescent="0.25">
      <c r="A24" s="285" t="s">
        <v>66</v>
      </c>
    </row>
    <row r="25" spans="1:7" ht="15" x14ac:dyDescent="0.25">
      <c r="A25" s="285" t="s">
        <v>75</v>
      </c>
      <c r="B25">
        <v>0</v>
      </c>
      <c r="C25">
        <v>21.5</v>
      </c>
      <c r="D25">
        <v>0</v>
      </c>
      <c r="E25">
        <v>31</v>
      </c>
      <c r="F25">
        <v>0</v>
      </c>
      <c r="G25">
        <v>0</v>
      </c>
    </row>
    <row r="26" spans="1:7" ht="15" x14ac:dyDescent="0.25">
      <c r="A26" s="285" t="s">
        <v>504</v>
      </c>
      <c r="B26">
        <v>0</v>
      </c>
      <c r="C26">
        <v>21.5</v>
      </c>
      <c r="D26">
        <v>0</v>
      </c>
      <c r="E26">
        <v>0</v>
      </c>
      <c r="F26">
        <v>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372.4</v>
      </c>
      <c r="C32">
        <v>371.3</v>
      </c>
      <c r="D32">
        <v>1944.5</v>
      </c>
      <c r="E32">
        <v>2036.5</v>
      </c>
      <c r="F32">
        <v>86.5</v>
      </c>
      <c r="G32">
        <v>0</v>
      </c>
    </row>
    <row r="33" spans="1:7" ht="15" x14ac:dyDescent="0.25">
      <c r="A33" s="285" t="s">
        <v>66</v>
      </c>
    </row>
    <row r="34" spans="1:7" ht="15" x14ac:dyDescent="0.25">
      <c r="A34" s="285" t="s">
        <v>79</v>
      </c>
      <c r="B34">
        <v>164.4</v>
      </c>
      <c r="C34">
        <v>182.5</v>
      </c>
      <c r="D34">
        <v>1621.2</v>
      </c>
      <c r="E34">
        <v>1332.6</v>
      </c>
      <c r="F34">
        <v>76</v>
      </c>
      <c r="G34">
        <v>0</v>
      </c>
    </row>
    <row r="35" spans="1:7" ht="15" x14ac:dyDescent="0.25">
      <c r="A35" s="285" t="s">
        <v>66</v>
      </c>
    </row>
    <row r="36" spans="1:7" ht="15" x14ac:dyDescent="0.25">
      <c r="A36" s="285" t="s">
        <v>80</v>
      </c>
      <c r="B36">
        <v>2806.1</v>
      </c>
      <c r="C36">
        <v>6009.5</v>
      </c>
      <c r="D36">
        <v>12796.7</v>
      </c>
      <c r="E36">
        <v>7627.3</v>
      </c>
      <c r="F36">
        <v>3048</v>
      </c>
      <c r="G36">
        <v>0</v>
      </c>
    </row>
    <row r="37" spans="1:7" ht="15" x14ac:dyDescent="0.25">
      <c r="A37" s="285" t="s">
        <v>66</v>
      </c>
    </row>
    <row r="38" spans="1:7" ht="15" x14ac:dyDescent="0.25">
      <c r="A38" s="285" t="s">
        <v>495</v>
      </c>
      <c r="B38">
        <v>0</v>
      </c>
      <c r="C38">
        <v>0</v>
      </c>
      <c r="D38">
        <v>0</v>
      </c>
      <c r="E38">
        <v>4.2</v>
      </c>
      <c r="F38">
        <v>0</v>
      </c>
      <c r="G38">
        <v>0</v>
      </c>
    </row>
    <row r="39" spans="1:7" ht="15" x14ac:dyDescent="0.25">
      <c r="A39" s="285" t="s">
        <v>66</v>
      </c>
    </row>
    <row r="40" spans="1:7" ht="15" x14ac:dyDescent="0.25">
      <c r="A40" s="285" t="s">
        <v>81</v>
      </c>
      <c r="B40">
        <v>453.9</v>
      </c>
      <c r="C40">
        <v>609.29999999999995</v>
      </c>
      <c r="D40">
        <v>7713.5</v>
      </c>
      <c r="E40">
        <v>7973.6</v>
      </c>
      <c r="F40">
        <v>11.8</v>
      </c>
      <c r="G40">
        <v>0</v>
      </c>
    </row>
    <row r="41" spans="1:7" ht="15" x14ac:dyDescent="0.25">
      <c r="A41" s="285" t="s">
        <v>83</v>
      </c>
      <c r="B41">
        <v>0.5</v>
      </c>
      <c r="C41">
        <v>2</v>
      </c>
      <c r="D41">
        <v>1394.1</v>
      </c>
      <c r="E41">
        <v>706.5</v>
      </c>
      <c r="F41">
        <v>0</v>
      </c>
      <c r="G41">
        <v>0</v>
      </c>
    </row>
    <row r="42" spans="1:7" ht="15" x14ac:dyDescent="0.25">
      <c r="A42" s="285" t="s">
        <v>85</v>
      </c>
      <c r="B42">
        <v>0.1</v>
      </c>
      <c r="C42">
        <v>0</v>
      </c>
      <c r="D42">
        <v>9.6999999999999993</v>
      </c>
      <c r="E42">
        <v>12.2</v>
      </c>
      <c r="F42">
        <v>0</v>
      </c>
      <c r="G42">
        <v>0</v>
      </c>
    </row>
    <row r="43" spans="1:7" ht="15" x14ac:dyDescent="0.25">
      <c r="A43" s="285" t="s">
        <v>86</v>
      </c>
      <c r="B43">
        <v>0</v>
      </c>
      <c r="C43">
        <v>0</v>
      </c>
      <c r="D43">
        <v>1.6</v>
      </c>
      <c r="E43">
        <v>0.4</v>
      </c>
      <c r="F43">
        <v>0</v>
      </c>
      <c r="G43">
        <v>0</v>
      </c>
    </row>
    <row r="44" spans="1:7" ht="15" x14ac:dyDescent="0.25">
      <c r="A44" s="285" t="s">
        <v>87</v>
      </c>
      <c r="B44">
        <v>2</v>
      </c>
      <c r="C44">
        <v>0.5</v>
      </c>
      <c r="D44">
        <v>1.1000000000000001</v>
      </c>
      <c r="E44">
        <v>0.3</v>
      </c>
      <c r="F44">
        <v>0.2</v>
      </c>
      <c r="G44">
        <v>0</v>
      </c>
    </row>
    <row r="45" spans="1:7" ht="15" x14ac:dyDescent="0.25">
      <c r="A45" s="285" t="s">
        <v>88</v>
      </c>
      <c r="B45">
        <v>165.2</v>
      </c>
      <c r="C45">
        <v>198.3</v>
      </c>
      <c r="D45">
        <v>1725.7</v>
      </c>
      <c r="E45">
        <v>1881.8</v>
      </c>
      <c r="F45">
        <v>0</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40.200000000000003</v>
      </c>
      <c r="C49">
        <v>19.3</v>
      </c>
      <c r="D49">
        <v>624.70000000000005</v>
      </c>
      <c r="E49">
        <v>928.7</v>
      </c>
      <c r="F49">
        <v>0</v>
      </c>
      <c r="G49">
        <v>0</v>
      </c>
    </row>
    <row r="50" spans="1:7" ht="15" x14ac:dyDescent="0.25">
      <c r="A50" s="285" t="s">
        <v>92</v>
      </c>
      <c r="B50">
        <v>0</v>
      </c>
      <c r="C50">
        <v>0</v>
      </c>
      <c r="D50">
        <v>69.8</v>
      </c>
      <c r="E50">
        <v>101.4</v>
      </c>
      <c r="F50">
        <v>0</v>
      </c>
      <c r="G50">
        <v>0</v>
      </c>
    </row>
    <row r="51" spans="1:7" ht="15" x14ac:dyDescent="0.25">
      <c r="A51" s="285" t="s">
        <v>93</v>
      </c>
      <c r="B51">
        <v>86.7</v>
      </c>
      <c r="C51">
        <v>62.8</v>
      </c>
      <c r="D51">
        <v>485.6</v>
      </c>
      <c r="E51">
        <v>410.9</v>
      </c>
      <c r="F51">
        <v>8.5</v>
      </c>
      <c r="G51">
        <v>0</v>
      </c>
    </row>
    <row r="52" spans="1:7" ht="15" x14ac:dyDescent="0.25">
      <c r="A52" s="285" t="s">
        <v>94</v>
      </c>
      <c r="B52">
        <v>9.5</v>
      </c>
      <c r="C52">
        <v>7</v>
      </c>
      <c r="D52">
        <v>95</v>
      </c>
      <c r="E52">
        <v>22.8</v>
      </c>
      <c r="F52">
        <v>0</v>
      </c>
      <c r="G52">
        <v>0</v>
      </c>
    </row>
    <row r="53" spans="1:7" ht="15" x14ac:dyDescent="0.25">
      <c r="A53" s="285" t="s">
        <v>496</v>
      </c>
      <c r="B53">
        <v>0</v>
      </c>
      <c r="C53">
        <v>0</v>
      </c>
      <c r="D53">
        <v>0</v>
      </c>
      <c r="E53">
        <v>0.9</v>
      </c>
      <c r="F53">
        <v>0</v>
      </c>
      <c r="G53">
        <v>0</v>
      </c>
    </row>
    <row r="54" spans="1:7" ht="15" x14ac:dyDescent="0.25">
      <c r="A54" s="285" t="s">
        <v>95</v>
      </c>
      <c r="B54">
        <v>0</v>
      </c>
      <c r="C54">
        <v>122.5</v>
      </c>
      <c r="D54">
        <v>935.2</v>
      </c>
      <c r="E54">
        <v>950.8</v>
      </c>
      <c r="F54">
        <v>0</v>
      </c>
      <c r="G54">
        <v>0</v>
      </c>
    </row>
    <row r="55" spans="1:7" ht="15" x14ac:dyDescent="0.25">
      <c r="A55" s="285" t="s">
        <v>96</v>
      </c>
      <c r="B55">
        <v>32.299999999999997</v>
      </c>
      <c r="C55">
        <v>15.8</v>
      </c>
      <c r="D55">
        <v>104.9</v>
      </c>
      <c r="E55">
        <v>111.5</v>
      </c>
      <c r="F55">
        <v>0</v>
      </c>
      <c r="G55">
        <v>0</v>
      </c>
    </row>
    <row r="56" spans="1:7" ht="15" x14ac:dyDescent="0.25">
      <c r="A56" s="285" t="s">
        <v>98</v>
      </c>
      <c r="B56" t="s">
        <v>84</v>
      </c>
      <c r="C56">
        <v>0</v>
      </c>
      <c r="D56">
        <v>286.3</v>
      </c>
      <c r="E56">
        <v>271.60000000000002</v>
      </c>
      <c r="F56">
        <v>0</v>
      </c>
      <c r="G56">
        <v>0</v>
      </c>
    </row>
    <row r="57" spans="1:7" ht="15" x14ac:dyDescent="0.25">
      <c r="A57" s="285" t="s">
        <v>99</v>
      </c>
      <c r="B57" t="s">
        <v>84</v>
      </c>
      <c r="C57">
        <v>1.2</v>
      </c>
      <c r="D57">
        <v>3.4</v>
      </c>
      <c r="E57">
        <v>17.2</v>
      </c>
      <c r="F57">
        <v>0</v>
      </c>
      <c r="G57">
        <v>0</v>
      </c>
    </row>
    <row r="58" spans="1:7" ht="15" x14ac:dyDescent="0.25">
      <c r="A58" s="285" t="s">
        <v>100</v>
      </c>
      <c r="B58">
        <v>62.4</v>
      </c>
      <c r="C58">
        <v>126.3</v>
      </c>
      <c r="D58">
        <v>1110.8</v>
      </c>
      <c r="E58">
        <v>1292.7</v>
      </c>
      <c r="F58">
        <v>3</v>
      </c>
      <c r="G58">
        <v>0</v>
      </c>
    </row>
    <row r="59" spans="1:7" ht="15" x14ac:dyDescent="0.25">
      <c r="A59" s="285" t="s">
        <v>101</v>
      </c>
      <c r="B59">
        <v>54.9</v>
      </c>
      <c r="C59">
        <v>53.6</v>
      </c>
      <c r="D59">
        <v>760</v>
      </c>
      <c r="E59">
        <v>554.1</v>
      </c>
      <c r="F59">
        <v>0.1</v>
      </c>
      <c r="G59">
        <v>0</v>
      </c>
    </row>
    <row r="60" spans="1:7" ht="15" x14ac:dyDescent="0.25">
      <c r="A60" s="285" t="s">
        <v>66</v>
      </c>
    </row>
    <row r="61" spans="1:7" ht="15" x14ac:dyDescent="0.25">
      <c r="A61" s="285" t="s">
        <v>102</v>
      </c>
      <c r="B61">
        <v>255.4</v>
      </c>
      <c r="C61">
        <v>325</v>
      </c>
      <c r="D61">
        <v>3496.6</v>
      </c>
      <c r="E61">
        <v>2642.9</v>
      </c>
      <c r="F61">
        <v>0</v>
      </c>
      <c r="G61">
        <v>0</v>
      </c>
    </row>
    <row r="62" spans="1:7" ht="15" x14ac:dyDescent="0.25">
      <c r="A62" s="285" t="s">
        <v>103</v>
      </c>
      <c r="B62">
        <v>45</v>
      </c>
      <c r="C62">
        <v>0</v>
      </c>
      <c r="D62">
        <v>63</v>
      </c>
      <c r="E62">
        <v>0</v>
      </c>
      <c r="F62">
        <v>0</v>
      </c>
      <c r="G62">
        <v>0</v>
      </c>
    </row>
    <row r="63" spans="1:7" ht="15" x14ac:dyDescent="0.25">
      <c r="A63" s="285" t="s">
        <v>104</v>
      </c>
      <c r="B63">
        <v>185</v>
      </c>
      <c r="C63">
        <v>295</v>
      </c>
      <c r="D63">
        <v>3153.7</v>
      </c>
      <c r="E63">
        <v>2349.9</v>
      </c>
      <c r="F63">
        <v>0</v>
      </c>
      <c r="G63">
        <v>0</v>
      </c>
    </row>
    <row r="64" spans="1:7" ht="15" x14ac:dyDescent="0.25">
      <c r="A64" s="285" t="s">
        <v>105</v>
      </c>
      <c r="B64">
        <v>25</v>
      </c>
      <c r="C64">
        <v>0</v>
      </c>
      <c r="D64">
        <v>28.7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0</v>
      </c>
      <c r="C67">
        <v>30</v>
      </c>
      <c r="D67">
        <v>251.2</v>
      </c>
      <c r="E67">
        <v>246.3</v>
      </c>
      <c r="F67">
        <v>0</v>
      </c>
      <c r="G67">
        <v>0</v>
      </c>
    </row>
    <row r="68" spans="1:7" ht="15" x14ac:dyDescent="0.25">
      <c r="A68" s="285" t="s">
        <v>66</v>
      </c>
    </row>
    <row r="69" spans="1:7" ht="15" x14ac:dyDescent="0.25">
      <c r="A69" s="285" t="s">
        <v>108</v>
      </c>
      <c r="B69">
        <v>1011.1</v>
      </c>
      <c r="C69">
        <v>1133.9000000000001</v>
      </c>
      <c r="D69">
        <v>4773.3</v>
      </c>
      <c r="E69">
        <v>7590.9</v>
      </c>
      <c r="F69">
        <v>582.1</v>
      </c>
      <c r="G69">
        <v>0</v>
      </c>
    </row>
    <row r="70" spans="1:7" ht="15" x14ac:dyDescent="0.25">
      <c r="A70" s="285" t="s">
        <v>497</v>
      </c>
      <c r="B70">
        <v>0</v>
      </c>
      <c r="C70">
        <v>0</v>
      </c>
      <c r="D70">
        <v>0</v>
      </c>
      <c r="E70">
        <v>1874.4</v>
      </c>
      <c r="F70">
        <v>0</v>
      </c>
      <c r="G70">
        <v>0</v>
      </c>
    </row>
    <row r="71" spans="1:7" ht="15" x14ac:dyDescent="0.25">
      <c r="A71" s="285" t="s">
        <v>109</v>
      </c>
      <c r="B71">
        <v>0</v>
      </c>
      <c r="C71">
        <v>0</v>
      </c>
      <c r="D71">
        <v>19.100000000000001</v>
      </c>
      <c r="E71">
        <v>24.5</v>
      </c>
      <c r="F71">
        <v>0</v>
      </c>
      <c r="G71">
        <v>0</v>
      </c>
    </row>
    <row r="72" spans="1:7" ht="15" x14ac:dyDescent="0.25">
      <c r="A72" s="285" t="s">
        <v>111</v>
      </c>
      <c r="B72">
        <v>48</v>
      </c>
      <c r="C72">
        <v>66.5</v>
      </c>
      <c r="D72">
        <v>227.8</v>
      </c>
      <c r="E72">
        <v>221.1</v>
      </c>
      <c r="F72">
        <v>0</v>
      </c>
      <c r="G72">
        <v>0</v>
      </c>
    </row>
    <row r="73" spans="1:7" ht="15" x14ac:dyDescent="0.25">
      <c r="A73" s="285" t="s">
        <v>112</v>
      </c>
      <c r="B73">
        <v>3.9</v>
      </c>
      <c r="C73">
        <v>76.2</v>
      </c>
      <c r="D73">
        <v>88</v>
      </c>
      <c r="E73">
        <v>736.9</v>
      </c>
      <c r="F73">
        <v>2.7</v>
      </c>
      <c r="G73">
        <v>0</v>
      </c>
    </row>
    <row r="74" spans="1:7" ht="15" x14ac:dyDescent="0.25">
      <c r="A74" s="285" t="s">
        <v>259</v>
      </c>
      <c r="B74">
        <v>0</v>
      </c>
      <c r="C74">
        <v>0</v>
      </c>
      <c r="D74">
        <v>7.6</v>
      </c>
      <c r="E74">
        <v>45.8</v>
      </c>
      <c r="F74">
        <v>0</v>
      </c>
      <c r="G74">
        <v>0</v>
      </c>
    </row>
    <row r="75" spans="1:7" ht="15" x14ac:dyDescent="0.25">
      <c r="A75" s="285" t="s">
        <v>113</v>
      </c>
      <c r="B75">
        <v>38.6</v>
      </c>
      <c r="C75">
        <v>76</v>
      </c>
      <c r="D75">
        <v>468.3</v>
      </c>
      <c r="E75">
        <v>476.1</v>
      </c>
      <c r="F75">
        <v>0</v>
      </c>
      <c r="G75">
        <v>0</v>
      </c>
    </row>
    <row r="76" spans="1:7" ht="15" x14ac:dyDescent="0.25">
      <c r="A76" s="285" t="s">
        <v>114</v>
      </c>
      <c r="B76">
        <v>0</v>
      </c>
      <c r="C76">
        <v>0</v>
      </c>
      <c r="D76">
        <v>4.0999999999999996</v>
      </c>
      <c r="E76">
        <v>44.4</v>
      </c>
      <c r="F76">
        <v>0</v>
      </c>
      <c r="G76">
        <v>0</v>
      </c>
    </row>
    <row r="77" spans="1:7" ht="15" x14ac:dyDescent="0.25">
      <c r="A77" s="285" t="s">
        <v>115</v>
      </c>
      <c r="B77">
        <v>9</v>
      </c>
      <c r="C77">
        <v>4</v>
      </c>
      <c r="D77">
        <v>18.600000000000001</v>
      </c>
      <c r="E77">
        <v>22.9</v>
      </c>
      <c r="F77">
        <v>0</v>
      </c>
      <c r="G77">
        <v>0</v>
      </c>
    </row>
    <row r="78" spans="1:7" ht="15" x14ac:dyDescent="0.25">
      <c r="A78" s="285" t="s">
        <v>382</v>
      </c>
      <c r="B78">
        <v>0</v>
      </c>
      <c r="C78">
        <v>0</v>
      </c>
      <c r="D78">
        <v>3</v>
      </c>
      <c r="E78">
        <v>0</v>
      </c>
      <c r="F78">
        <v>0</v>
      </c>
      <c r="G78">
        <v>0</v>
      </c>
    </row>
    <row r="79" spans="1:7" ht="15" x14ac:dyDescent="0.25">
      <c r="A79" s="285" t="s">
        <v>116</v>
      </c>
      <c r="B79">
        <v>5.8</v>
      </c>
      <c r="C79">
        <v>3.3</v>
      </c>
      <c r="D79">
        <v>6.6</v>
      </c>
      <c r="E79">
        <v>2.9</v>
      </c>
      <c r="F79">
        <v>0</v>
      </c>
      <c r="G79">
        <v>0</v>
      </c>
    </row>
    <row r="80" spans="1:7" ht="15" x14ac:dyDescent="0.25">
      <c r="A80" s="285" t="s">
        <v>117</v>
      </c>
      <c r="B80">
        <v>887.6</v>
      </c>
      <c r="C80">
        <v>868.8</v>
      </c>
      <c r="D80">
        <v>3654.4</v>
      </c>
      <c r="E80">
        <v>3902.8</v>
      </c>
      <c r="F80">
        <v>575</v>
      </c>
      <c r="G80">
        <v>0</v>
      </c>
    </row>
    <row r="81" spans="1:7" ht="15" x14ac:dyDescent="0.25">
      <c r="A81" s="285" t="s">
        <v>331</v>
      </c>
      <c r="B81">
        <v>0.5</v>
      </c>
      <c r="C81">
        <v>0.2</v>
      </c>
      <c r="D81">
        <v>6.2</v>
      </c>
      <c r="E81">
        <v>10.9</v>
      </c>
      <c r="F81">
        <v>0</v>
      </c>
      <c r="G81">
        <v>0</v>
      </c>
    </row>
    <row r="82" spans="1:7" ht="15" x14ac:dyDescent="0.25">
      <c r="A82" s="285" t="s">
        <v>118</v>
      </c>
      <c r="B82">
        <v>11.8</v>
      </c>
      <c r="C82">
        <v>13</v>
      </c>
      <c r="D82">
        <v>29.3</v>
      </c>
      <c r="E82">
        <v>34</v>
      </c>
      <c r="F82">
        <v>4.3</v>
      </c>
      <c r="G82">
        <v>0</v>
      </c>
    </row>
    <row r="83" spans="1:7" ht="15" x14ac:dyDescent="0.25">
      <c r="A83" s="285" t="s">
        <v>119</v>
      </c>
      <c r="B83">
        <v>6</v>
      </c>
      <c r="C83">
        <v>26</v>
      </c>
      <c r="D83">
        <v>220.4</v>
      </c>
      <c r="E83">
        <v>194.2</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5068</v>
      </c>
      <c r="C87">
        <v>8805</v>
      </c>
      <c r="D87">
        <v>36606.1</v>
      </c>
      <c r="E87">
        <v>36327.1</v>
      </c>
      <c r="F87">
        <v>3804.4</v>
      </c>
      <c r="G87">
        <v>0</v>
      </c>
    </row>
    <row r="88" spans="1:7" ht="15" x14ac:dyDescent="0.25">
      <c r="A88" s="285" t="s">
        <v>123</v>
      </c>
      <c r="B88">
        <v>2525</v>
      </c>
      <c r="C88">
        <v>2296.1</v>
      </c>
      <c r="D88" t="s">
        <v>84</v>
      </c>
      <c r="E88">
        <v>0</v>
      </c>
      <c r="F88">
        <v>1730</v>
      </c>
      <c r="G88">
        <v>0</v>
      </c>
    </row>
    <row r="89" spans="1:7" ht="15" x14ac:dyDescent="0.25">
      <c r="A89" s="285" t="s">
        <v>62</v>
      </c>
      <c r="B89" t="s">
        <v>63</v>
      </c>
      <c r="C89" t="s">
        <v>64</v>
      </c>
      <c r="D89" t="s">
        <v>63</v>
      </c>
      <c r="E89" t="s">
        <v>63</v>
      </c>
      <c r="F89" t="s">
        <v>63</v>
      </c>
      <c r="G89" t="s">
        <v>65</v>
      </c>
    </row>
    <row r="90" spans="1:7" ht="15" x14ac:dyDescent="0.25">
      <c r="A90" s="285" t="s">
        <v>124</v>
      </c>
      <c r="B90">
        <v>7593</v>
      </c>
      <c r="C90">
        <v>11101.1</v>
      </c>
      <c r="D90">
        <v>36606.1</v>
      </c>
      <c r="E90">
        <v>36327.1</v>
      </c>
      <c r="F90">
        <v>5534.4</v>
      </c>
      <c r="G90">
        <v>0</v>
      </c>
    </row>
    <row r="91" spans="1:7" ht="15" x14ac:dyDescent="0.25">
      <c r="A91" s="285" t="s">
        <v>125</v>
      </c>
      <c r="B91" t="s">
        <v>42</v>
      </c>
      <c r="C91" t="s">
        <v>42</v>
      </c>
      <c r="D91">
        <v>2.1</v>
      </c>
      <c r="E91">
        <v>12.1</v>
      </c>
      <c r="F91" t="s">
        <v>42</v>
      </c>
      <c r="G91" t="s">
        <v>42</v>
      </c>
    </row>
    <row r="92" spans="1:7" ht="15" x14ac:dyDescent="0.25">
      <c r="A92" s="285" t="s">
        <v>126</v>
      </c>
      <c r="B92">
        <v>0</v>
      </c>
      <c r="C92">
        <v>50</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6A85-5BB5-4D4A-AA5A-ACC5ECBDBCE6}">
  <dimension ref="A1:G93"/>
  <sheetViews>
    <sheetView topLeftCell="A66" workbookViewId="0">
      <selection activeCell="A66" sqref="A66"/>
    </sheetView>
  </sheetViews>
  <sheetFormatPr defaultRowHeight="13.2" x14ac:dyDescent="0.25"/>
  <cols>
    <col min="1" max="1" width="17.5546875" customWidth="1"/>
    <col min="3" max="3" width="12.109375" customWidth="1"/>
    <col min="5" max="5" width="15.33203125" customWidth="1"/>
    <col min="7" max="7" width="10.44140625" customWidth="1"/>
  </cols>
  <sheetData>
    <row r="1" spans="1:7" ht="15" x14ac:dyDescent="0.25">
      <c r="A1" s="285" t="s">
        <v>47</v>
      </c>
    </row>
    <row r="2" spans="1:7" ht="15" x14ac:dyDescent="0.25">
      <c r="A2" s="285" t="s">
        <v>48</v>
      </c>
    </row>
    <row r="3" spans="1:7" ht="15" x14ac:dyDescent="0.25">
      <c r="A3" s="285" t="s">
        <v>511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117</v>
      </c>
      <c r="D12">
        <v>4260.2</v>
      </c>
      <c r="E12">
        <v>7077.7</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1298.9000000000001</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265.8</v>
      </c>
      <c r="E18">
        <v>678.2</v>
      </c>
      <c r="F18">
        <v>0</v>
      </c>
      <c r="G18">
        <v>0</v>
      </c>
    </row>
    <row r="19" spans="1:7" ht="15" x14ac:dyDescent="0.25">
      <c r="A19" s="285" t="s">
        <v>71</v>
      </c>
      <c r="B19">
        <v>0</v>
      </c>
      <c r="C19">
        <v>20</v>
      </c>
      <c r="D19">
        <v>1240.5</v>
      </c>
      <c r="E19">
        <v>1887.7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57</v>
      </c>
      <c r="D22">
        <v>1283.8</v>
      </c>
      <c r="E22">
        <v>1761.2</v>
      </c>
      <c r="F22">
        <v>0</v>
      </c>
      <c r="G22">
        <v>0</v>
      </c>
    </row>
    <row r="23" spans="1:7" ht="15" x14ac:dyDescent="0.25">
      <c r="A23" s="285" t="s">
        <v>74</v>
      </c>
      <c r="B23" t="s">
        <v>84</v>
      </c>
      <c r="C23">
        <v>0</v>
      </c>
      <c r="D23">
        <v>173.3</v>
      </c>
      <c r="E23">
        <v>268.2</v>
      </c>
      <c r="F23">
        <v>0</v>
      </c>
      <c r="G23">
        <v>0</v>
      </c>
    </row>
    <row r="24" spans="1:7" ht="15" x14ac:dyDescent="0.25">
      <c r="A24" s="285" t="s">
        <v>66</v>
      </c>
    </row>
    <row r="25" spans="1:7" ht="15" x14ac:dyDescent="0.25">
      <c r="A25" s="285" t="s">
        <v>75</v>
      </c>
      <c r="B25">
        <v>0</v>
      </c>
      <c r="C25">
        <v>21.5</v>
      </c>
      <c r="D25">
        <v>0</v>
      </c>
      <c r="E25">
        <v>31</v>
      </c>
      <c r="F25">
        <v>0</v>
      </c>
      <c r="G25">
        <v>0</v>
      </c>
    </row>
    <row r="26" spans="1:7" ht="15" x14ac:dyDescent="0.25">
      <c r="A26" s="285" t="s">
        <v>504</v>
      </c>
      <c r="B26">
        <v>0</v>
      </c>
      <c r="C26">
        <v>21.5</v>
      </c>
      <c r="D26">
        <v>0</v>
      </c>
      <c r="E26">
        <v>0</v>
      </c>
      <c r="F26">
        <v>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384.3</v>
      </c>
      <c r="C32">
        <v>390.2</v>
      </c>
      <c r="D32">
        <v>1937.8</v>
      </c>
      <c r="E32">
        <v>1961</v>
      </c>
      <c r="F32">
        <v>86.5</v>
      </c>
      <c r="G32">
        <v>0</v>
      </c>
    </row>
    <row r="33" spans="1:7" ht="15" x14ac:dyDescent="0.25">
      <c r="A33" s="285" t="s">
        <v>66</v>
      </c>
    </row>
    <row r="34" spans="1:7" ht="15" x14ac:dyDescent="0.25">
      <c r="A34" s="285" t="s">
        <v>79</v>
      </c>
      <c r="B34">
        <v>143.6</v>
      </c>
      <c r="C34">
        <v>204.6</v>
      </c>
      <c r="D34">
        <v>1618.7</v>
      </c>
      <c r="E34">
        <v>1299.2</v>
      </c>
      <c r="F34">
        <v>58</v>
      </c>
      <c r="G34">
        <v>0</v>
      </c>
    </row>
    <row r="35" spans="1:7" ht="15" x14ac:dyDescent="0.25">
      <c r="A35" s="285" t="s">
        <v>66</v>
      </c>
    </row>
    <row r="36" spans="1:7" ht="15" x14ac:dyDescent="0.25">
      <c r="A36" s="285" t="s">
        <v>80</v>
      </c>
      <c r="B36">
        <v>2552.1</v>
      </c>
      <c r="C36">
        <v>6342.5</v>
      </c>
      <c r="D36">
        <v>12730.7</v>
      </c>
      <c r="E36">
        <v>7287.5</v>
      </c>
      <c r="F36">
        <v>2015</v>
      </c>
      <c r="G36">
        <v>0</v>
      </c>
    </row>
    <row r="37" spans="1:7" ht="15" x14ac:dyDescent="0.25">
      <c r="A37" s="285" t="s">
        <v>66</v>
      </c>
    </row>
    <row r="38" spans="1:7" ht="15" x14ac:dyDescent="0.25">
      <c r="A38" s="285" t="s">
        <v>495</v>
      </c>
      <c r="B38">
        <v>0</v>
      </c>
      <c r="C38">
        <v>0.5</v>
      </c>
      <c r="D38">
        <v>0</v>
      </c>
      <c r="E38">
        <v>3.7</v>
      </c>
      <c r="F38">
        <v>0</v>
      </c>
      <c r="G38">
        <v>0</v>
      </c>
    </row>
    <row r="39" spans="1:7" ht="15" x14ac:dyDescent="0.25">
      <c r="A39" s="285" t="s">
        <v>66</v>
      </c>
    </row>
    <row r="40" spans="1:7" ht="15" x14ac:dyDescent="0.25">
      <c r="A40" s="285" t="s">
        <v>81</v>
      </c>
      <c r="B40">
        <v>523.29999999999995</v>
      </c>
      <c r="C40">
        <v>641.4</v>
      </c>
      <c r="D40">
        <v>7597.9</v>
      </c>
      <c r="E40">
        <v>7807.6</v>
      </c>
      <c r="F40">
        <v>8.8000000000000007</v>
      </c>
      <c r="G40">
        <v>0</v>
      </c>
    </row>
    <row r="41" spans="1:7" ht="15" x14ac:dyDescent="0.25">
      <c r="A41" s="285" t="s">
        <v>83</v>
      </c>
      <c r="B41">
        <v>56</v>
      </c>
      <c r="C41">
        <v>2</v>
      </c>
      <c r="D41">
        <v>1338.1</v>
      </c>
      <c r="E41">
        <v>705.5</v>
      </c>
      <c r="F41">
        <v>0</v>
      </c>
      <c r="G41">
        <v>0</v>
      </c>
    </row>
    <row r="42" spans="1:7" ht="15" x14ac:dyDescent="0.25">
      <c r="A42" s="285" t="s">
        <v>85</v>
      </c>
      <c r="B42">
        <v>0.2</v>
      </c>
      <c r="C42">
        <v>0</v>
      </c>
      <c r="D42">
        <v>9.6</v>
      </c>
      <c r="E42">
        <v>12.2</v>
      </c>
      <c r="F42">
        <v>0</v>
      </c>
      <c r="G42">
        <v>0</v>
      </c>
    </row>
    <row r="43" spans="1:7" ht="15" x14ac:dyDescent="0.25">
      <c r="A43" s="285" t="s">
        <v>86</v>
      </c>
      <c r="B43">
        <v>0</v>
      </c>
      <c r="C43">
        <v>0</v>
      </c>
      <c r="D43">
        <v>1.6</v>
      </c>
      <c r="E43">
        <v>0.4</v>
      </c>
      <c r="F43">
        <v>0</v>
      </c>
      <c r="G43">
        <v>0</v>
      </c>
    </row>
    <row r="44" spans="1:7" ht="15" x14ac:dyDescent="0.25">
      <c r="A44" s="285" t="s">
        <v>87</v>
      </c>
      <c r="B44">
        <v>2</v>
      </c>
      <c r="C44">
        <v>0.5</v>
      </c>
      <c r="D44">
        <v>1.1000000000000001</v>
      </c>
      <c r="E44">
        <v>0.3</v>
      </c>
      <c r="F44">
        <v>0.2</v>
      </c>
      <c r="G44">
        <v>0</v>
      </c>
    </row>
    <row r="45" spans="1:7" ht="15" x14ac:dyDescent="0.25">
      <c r="A45" s="285" t="s">
        <v>88</v>
      </c>
      <c r="B45">
        <v>168.4</v>
      </c>
      <c r="C45">
        <v>227</v>
      </c>
      <c r="D45">
        <v>1712.9</v>
      </c>
      <c r="E45">
        <v>1797.5</v>
      </c>
      <c r="F45">
        <v>0</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39.700000000000003</v>
      </c>
      <c r="C49">
        <v>19.3</v>
      </c>
      <c r="D49">
        <v>624.70000000000005</v>
      </c>
      <c r="E49">
        <v>874.9</v>
      </c>
      <c r="F49">
        <v>0</v>
      </c>
      <c r="G49">
        <v>0</v>
      </c>
    </row>
    <row r="50" spans="1:7" ht="15" x14ac:dyDescent="0.25">
      <c r="A50" s="285" t="s">
        <v>92</v>
      </c>
      <c r="B50">
        <v>0</v>
      </c>
      <c r="C50">
        <v>0</v>
      </c>
      <c r="D50">
        <v>50.5</v>
      </c>
      <c r="E50">
        <v>101.4</v>
      </c>
      <c r="F50">
        <v>0</v>
      </c>
      <c r="G50">
        <v>0</v>
      </c>
    </row>
    <row r="51" spans="1:7" ht="15" x14ac:dyDescent="0.25">
      <c r="A51" s="285" t="s">
        <v>93</v>
      </c>
      <c r="B51">
        <v>96.4</v>
      </c>
      <c r="C51">
        <v>70.3</v>
      </c>
      <c r="D51">
        <v>472.9</v>
      </c>
      <c r="E51">
        <v>404.2</v>
      </c>
      <c r="F51">
        <v>5.5</v>
      </c>
      <c r="G51">
        <v>0</v>
      </c>
    </row>
    <row r="52" spans="1:7" ht="15" x14ac:dyDescent="0.25">
      <c r="A52" s="285" t="s">
        <v>94</v>
      </c>
      <c r="B52">
        <v>9.5</v>
      </c>
      <c r="C52">
        <v>7.3</v>
      </c>
      <c r="D52">
        <v>95</v>
      </c>
      <c r="E52">
        <v>22.4</v>
      </c>
      <c r="F52">
        <v>0</v>
      </c>
      <c r="G52">
        <v>0</v>
      </c>
    </row>
    <row r="53" spans="1:7" ht="15" x14ac:dyDescent="0.25">
      <c r="A53" s="285" t="s">
        <v>496</v>
      </c>
      <c r="B53">
        <v>0</v>
      </c>
      <c r="C53">
        <v>0</v>
      </c>
      <c r="D53">
        <v>0</v>
      </c>
      <c r="E53">
        <v>0.9</v>
      </c>
      <c r="F53">
        <v>0</v>
      </c>
      <c r="G53">
        <v>0</v>
      </c>
    </row>
    <row r="54" spans="1:7" ht="15" x14ac:dyDescent="0.25">
      <c r="A54" s="285" t="s">
        <v>95</v>
      </c>
      <c r="B54">
        <v>0</v>
      </c>
      <c r="C54">
        <v>122.5</v>
      </c>
      <c r="D54">
        <v>935.2</v>
      </c>
      <c r="E54">
        <v>950.8</v>
      </c>
      <c r="F54">
        <v>0</v>
      </c>
      <c r="G54">
        <v>0</v>
      </c>
    </row>
    <row r="55" spans="1:7" ht="15" x14ac:dyDescent="0.25">
      <c r="A55" s="285" t="s">
        <v>96</v>
      </c>
      <c r="B55">
        <v>32.6</v>
      </c>
      <c r="C55">
        <v>16.600000000000001</v>
      </c>
      <c r="D55">
        <v>101.5</v>
      </c>
      <c r="E55">
        <v>110.1</v>
      </c>
      <c r="F55">
        <v>0</v>
      </c>
      <c r="G55">
        <v>0</v>
      </c>
    </row>
    <row r="56" spans="1:7" ht="15" x14ac:dyDescent="0.25">
      <c r="A56" s="285" t="s">
        <v>98</v>
      </c>
      <c r="B56" t="s">
        <v>84</v>
      </c>
      <c r="C56">
        <v>0</v>
      </c>
      <c r="D56">
        <v>286.3</v>
      </c>
      <c r="E56">
        <v>271.60000000000002</v>
      </c>
      <c r="F56">
        <v>0</v>
      </c>
      <c r="G56">
        <v>0</v>
      </c>
    </row>
    <row r="57" spans="1:7" ht="15" x14ac:dyDescent="0.25">
      <c r="A57" s="285" t="s">
        <v>99</v>
      </c>
      <c r="B57">
        <v>0.1</v>
      </c>
      <c r="C57">
        <v>1.2</v>
      </c>
      <c r="D57">
        <v>3.4</v>
      </c>
      <c r="E57">
        <v>17.2</v>
      </c>
      <c r="F57">
        <v>0</v>
      </c>
      <c r="G57">
        <v>0</v>
      </c>
    </row>
    <row r="58" spans="1:7" ht="15" x14ac:dyDescent="0.25">
      <c r="A58" s="285" t="s">
        <v>100</v>
      </c>
      <c r="B58">
        <v>61.6</v>
      </c>
      <c r="C58">
        <v>120.5</v>
      </c>
      <c r="D58">
        <v>1106.5999999999999</v>
      </c>
      <c r="E58">
        <v>1280.9000000000001</v>
      </c>
      <c r="F58">
        <v>3</v>
      </c>
      <c r="G58">
        <v>0</v>
      </c>
    </row>
    <row r="59" spans="1:7" ht="15" x14ac:dyDescent="0.25">
      <c r="A59" s="285" t="s">
        <v>101</v>
      </c>
      <c r="B59">
        <v>57</v>
      </c>
      <c r="C59">
        <v>54.2</v>
      </c>
      <c r="D59">
        <v>752.9</v>
      </c>
      <c r="E59">
        <v>547.4</v>
      </c>
      <c r="F59">
        <v>0.1</v>
      </c>
      <c r="G59">
        <v>0</v>
      </c>
    </row>
    <row r="60" spans="1:7" ht="15" x14ac:dyDescent="0.25">
      <c r="A60" s="285" t="s">
        <v>66</v>
      </c>
    </row>
    <row r="61" spans="1:7" ht="15" x14ac:dyDescent="0.25">
      <c r="A61" s="285" t="s">
        <v>102</v>
      </c>
      <c r="B61">
        <v>245.4</v>
      </c>
      <c r="C61">
        <v>185</v>
      </c>
      <c r="D61">
        <v>3405.8</v>
      </c>
      <c r="E61">
        <v>2642.9</v>
      </c>
      <c r="F61">
        <v>0</v>
      </c>
      <c r="G61">
        <v>0</v>
      </c>
    </row>
    <row r="62" spans="1:7" ht="15" x14ac:dyDescent="0.25">
      <c r="A62" s="285" t="s">
        <v>103</v>
      </c>
      <c r="B62">
        <v>45</v>
      </c>
      <c r="C62">
        <v>0</v>
      </c>
      <c r="D62">
        <v>63</v>
      </c>
      <c r="E62">
        <v>0</v>
      </c>
      <c r="F62">
        <v>0</v>
      </c>
      <c r="G62">
        <v>0</v>
      </c>
    </row>
    <row r="63" spans="1:7" ht="15" x14ac:dyDescent="0.25">
      <c r="A63" s="285" t="s">
        <v>104</v>
      </c>
      <c r="B63">
        <v>175</v>
      </c>
      <c r="C63">
        <v>185</v>
      </c>
      <c r="D63">
        <v>3062.9</v>
      </c>
      <c r="E63">
        <v>2349.9</v>
      </c>
      <c r="F63">
        <v>0</v>
      </c>
      <c r="G63">
        <v>0</v>
      </c>
    </row>
    <row r="64" spans="1:7" ht="15" x14ac:dyDescent="0.25">
      <c r="A64" s="285" t="s">
        <v>105</v>
      </c>
      <c r="B64">
        <v>25</v>
      </c>
      <c r="C64">
        <v>0</v>
      </c>
      <c r="D64">
        <v>28.7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0</v>
      </c>
      <c r="C67">
        <v>0</v>
      </c>
      <c r="D67">
        <v>251.2</v>
      </c>
      <c r="E67">
        <v>246.3</v>
      </c>
      <c r="F67">
        <v>0</v>
      </c>
      <c r="G67">
        <v>0</v>
      </c>
    </row>
    <row r="68" spans="1:7" ht="15" x14ac:dyDescent="0.25">
      <c r="A68" s="285" t="s">
        <v>66</v>
      </c>
    </row>
    <row r="69" spans="1:7" ht="15" x14ac:dyDescent="0.25">
      <c r="A69" s="285" t="s">
        <v>108</v>
      </c>
      <c r="B69">
        <v>1096</v>
      </c>
      <c r="C69">
        <v>1208.8</v>
      </c>
      <c r="D69">
        <v>4667.3999999999996</v>
      </c>
      <c r="E69">
        <v>7531.7</v>
      </c>
      <c r="F69">
        <v>507</v>
      </c>
      <c r="G69">
        <v>0</v>
      </c>
    </row>
    <row r="70" spans="1:7" ht="15" x14ac:dyDescent="0.25">
      <c r="A70" s="285" t="s">
        <v>497</v>
      </c>
      <c r="B70">
        <v>0</v>
      </c>
      <c r="C70">
        <v>66</v>
      </c>
      <c r="D70">
        <v>0</v>
      </c>
      <c r="E70">
        <v>1874.4</v>
      </c>
      <c r="F70">
        <v>0</v>
      </c>
      <c r="G70">
        <v>0</v>
      </c>
    </row>
    <row r="71" spans="1:7" ht="15" x14ac:dyDescent="0.25">
      <c r="A71" s="285" t="s">
        <v>109</v>
      </c>
      <c r="B71">
        <v>0</v>
      </c>
      <c r="C71">
        <v>3.5</v>
      </c>
      <c r="D71">
        <v>19.100000000000001</v>
      </c>
      <c r="E71">
        <v>21</v>
      </c>
      <c r="F71">
        <v>0</v>
      </c>
      <c r="G71">
        <v>0</v>
      </c>
    </row>
    <row r="72" spans="1:7" ht="15" x14ac:dyDescent="0.25">
      <c r="A72" s="285" t="s">
        <v>111</v>
      </c>
      <c r="B72">
        <v>48</v>
      </c>
      <c r="C72">
        <v>65.5</v>
      </c>
      <c r="D72">
        <v>227.8</v>
      </c>
      <c r="E72">
        <v>221.1</v>
      </c>
      <c r="F72">
        <v>0</v>
      </c>
      <c r="G72">
        <v>0</v>
      </c>
    </row>
    <row r="73" spans="1:7" ht="15" x14ac:dyDescent="0.25">
      <c r="A73" s="285" t="s">
        <v>112</v>
      </c>
      <c r="B73">
        <v>32</v>
      </c>
      <c r="C73">
        <v>75</v>
      </c>
      <c r="D73">
        <v>59.3</v>
      </c>
      <c r="E73">
        <v>736.1</v>
      </c>
      <c r="F73">
        <v>1.6</v>
      </c>
      <c r="G73">
        <v>0</v>
      </c>
    </row>
    <row r="74" spans="1:7" ht="15" x14ac:dyDescent="0.25">
      <c r="A74" s="285" t="s">
        <v>259</v>
      </c>
      <c r="B74">
        <v>0</v>
      </c>
      <c r="C74">
        <v>0</v>
      </c>
      <c r="D74">
        <v>7.6</v>
      </c>
      <c r="E74">
        <v>45.8</v>
      </c>
      <c r="F74">
        <v>0</v>
      </c>
      <c r="G74">
        <v>0</v>
      </c>
    </row>
    <row r="75" spans="1:7" ht="15" x14ac:dyDescent="0.25">
      <c r="A75" s="285" t="s">
        <v>113</v>
      </c>
      <c r="B75">
        <v>38.6</v>
      </c>
      <c r="C75">
        <v>71.3</v>
      </c>
      <c r="D75">
        <v>468.3</v>
      </c>
      <c r="E75">
        <v>476.1</v>
      </c>
      <c r="F75">
        <v>0</v>
      </c>
      <c r="G75">
        <v>0</v>
      </c>
    </row>
    <row r="76" spans="1:7" ht="15" x14ac:dyDescent="0.25">
      <c r="A76" s="285" t="s">
        <v>114</v>
      </c>
      <c r="B76">
        <v>0</v>
      </c>
      <c r="C76">
        <v>0</v>
      </c>
      <c r="D76">
        <v>4.0999999999999996</v>
      </c>
      <c r="E76">
        <v>44.4</v>
      </c>
      <c r="F76">
        <v>0</v>
      </c>
      <c r="G76">
        <v>0</v>
      </c>
    </row>
    <row r="77" spans="1:7" ht="15" x14ac:dyDescent="0.25">
      <c r="A77" s="285" t="s">
        <v>115</v>
      </c>
      <c r="B77">
        <v>4.5</v>
      </c>
      <c r="C77">
        <v>4</v>
      </c>
      <c r="D77">
        <v>18.600000000000001</v>
      </c>
      <c r="E77">
        <v>22.9</v>
      </c>
      <c r="F77">
        <v>0</v>
      </c>
      <c r="G77">
        <v>0</v>
      </c>
    </row>
    <row r="78" spans="1:7" ht="15" x14ac:dyDescent="0.25">
      <c r="A78" s="285" t="s">
        <v>382</v>
      </c>
      <c r="B78">
        <v>0</v>
      </c>
      <c r="C78">
        <v>0</v>
      </c>
      <c r="D78">
        <v>3</v>
      </c>
      <c r="E78">
        <v>0</v>
      </c>
      <c r="F78">
        <v>0</v>
      </c>
      <c r="G78">
        <v>0</v>
      </c>
    </row>
    <row r="79" spans="1:7" ht="15" x14ac:dyDescent="0.25">
      <c r="A79" s="285" t="s">
        <v>116</v>
      </c>
      <c r="B79">
        <v>5.8</v>
      </c>
      <c r="C79">
        <v>3.3</v>
      </c>
      <c r="D79">
        <v>6.6</v>
      </c>
      <c r="E79">
        <v>2.9</v>
      </c>
      <c r="F79">
        <v>0</v>
      </c>
      <c r="G79">
        <v>0</v>
      </c>
    </row>
    <row r="80" spans="1:7" ht="15" x14ac:dyDescent="0.25">
      <c r="A80" s="285" t="s">
        <v>117</v>
      </c>
      <c r="B80">
        <v>948.8</v>
      </c>
      <c r="C80">
        <v>881.1</v>
      </c>
      <c r="D80">
        <v>3577.3</v>
      </c>
      <c r="E80">
        <v>3848</v>
      </c>
      <c r="F80">
        <v>501</v>
      </c>
      <c r="G80">
        <v>0</v>
      </c>
    </row>
    <row r="81" spans="1:7" ht="15" x14ac:dyDescent="0.25">
      <c r="A81" s="285" t="s">
        <v>331</v>
      </c>
      <c r="B81">
        <v>0.5</v>
      </c>
      <c r="C81">
        <v>0.2</v>
      </c>
      <c r="D81">
        <v>6.2</v>
      </c>
      <c r="E81">
        <v>10.9</v>
      </c>
      <c r="F81">
        <v>0</v>
      </c>
      <c r="G81">
        <v>0</v>
      </c>
    </row>
    <row r="82" spans="1:7" ht="15" x14ac:dyDescent="0.25">
      <c r="A82" s="285" t="s">
        <v>118</v>
      </c>
      <c r="B82">
        <v>11.8</v>
      </c>
      <c r="C82">
        <v>13</v>
      </c>
      <c r="D82">
        <v>29.3</v>
      </c>
      <c r="E82">
        <v>34</v>
      </c>
      <c r="F82">
        <v>4.3</v>
      </c>
      <c r="G82">
        <v>0</v>
      </c>
    </row>
    <row r="83" spans="1:7" ht="15" x14ac:dyDescent="0.25">
      <c r="A83" s="285" t="s">
        <v>119</v>
      </c>
      <c r="B83">
        <v>6</v>
      </c>
      <c r="C83">
        <v>26</v>
      </c>
      <c r="D83">
        <v>220.4</v>
      </c>
      <c r="E83">
        <v>194.2</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4949.3999999999996</v>
      </c>
      <c r="C87">
        <v>9111.5</v>
      </c>
      <c r="D87">
        <v>36218.6</v>
      </c>
      <c r="E87">
        <v>35652.699999999997</v>
      </c>
      <c r="F87">
        <v>2675.3</v>
      </c>
      <c r="G87">
        <v>0</v>
      </c>
    </row>
    <row r="88" spans="1:7" ht="15" x14ac:dyDescent="0.25">
      <c r="A88" s="285" t="s">
        <v>123</v>
      </c>
      <c r="B88">
        <v>2493</v>
      </c>
      <c r="C88">
        <v>2154.6999999999998</v>
      </c>
      <c r="D88" t="s">
        <v>84</v>
      </c>
      <c r="E88">
        <v>0</v>
      </c>
      <c r="F88">
        <v>1477</v>
      </c>
      <c r="G88">
        <v>0</v>
      </c>
    </row>
    <row r="89" spans="1:7" ht="15" x14ac:dyDescent="0.25">
      <c r="A89" s="285" t="s">
        <v>62</v>
      </c>
      <c r="B89" t="s">
        <v>63</v>
      </c>
      <c r="C89" t="s">
        <v>64</v>
      </c>
      <c r="D89" t="s">
        <v>63</v>
      </c>
      <c r="E89" t="s">
        <v>63</v>
      </c>
      <c r="F89" t="s">
        <v>63</v>
      </c>
      <c r="G89" t="s">
        <v>65</v>
      </c>
    </row>
    <row r="90" spans="1:7" ht="15" x14ac:dyDescent="0.25">
      <c r="A90" s="285" t="s">
        <v>124</v>
      </c>
      <c r="B90">
        <v>7442.4</v>
      </c>
      <c r="C90">
        <v>11266.1</v>
      </c>
      <c r="D90">
        <v>36218.6</v>
      </c>
      <c r="E90">
        <v>35652.699999999997</v>
      </c>
      <c r="F90">
        <v>4152.3</v>
      </c>
      <c r="G90">
        <v>0</v>
      </c>
    </row>
    <row r="91" spans="1:7" ht="15" x14ac:dyDescent="0.25">
      <c r="A91" s="285" t="s">
        <v>125</v>
      </c>
      <c r="B91" t="s">
        <v>42</v>
      </c>
      <c r="C91" t="s">
        <v>42</v>
      </c>
      <c r="D91">
        <v>2.1</v>
      </c>
      <c r="E91">
        <v>12.1</v>
      </c>
      <c r="F91" t="s">
        <v>42</v>
      </c>
      <c r="G91" t="s">
        <v>42</v>
      </c>
    </row>
    <row r="92" spans="1:7" ht="15" x14ac:dyDescent="0.25">
      <c r="A92" s="285" t="s">
        <v>126</v>
      </c>
      <c r="B92">
        <v>0</v>
      </c>
      <c r="C92">
        <v>50</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C5721-0058-47A7-96A0-8F1910919D9A}">
  <dimension ref="A1:G93"/>
  <sheetViews>
    <sheetView topLeftCell="A11" workbookViewId="0">
      <selection activeCell="B11" sqref="B11"/>
    </sheetView>
  </sheetViews>
  <sheetFormatPr defaultRowHeight="13.2" x14ac:dyDescent="0.25"/>
  <cols>
    <col min="1" max="1" width="19.109375" customWidth="1"/>
  </cols>
  <sheetData>
    <row r="1" spans="1:7" ht="15" x14ac:dyDescent="0.25">
      <c r="A1" s="285" t="s">
        <v>47</v>
      </c>
    </row>
    <row r="2" spans="1:7" ht="15" x14ac:dyDescent="0.25">
      <c r="A2" s="285" t="s">
        <v>48</v>
      </c>
    </row>
    <row r="3" spans="1:7" ht="15" x14ac:dyDescent="0.25">
      <c r="A3" s="285" t="s">
        <v>512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137</v>
      </c>
      <c r="D12">
        <v>4260.1000000000004</v>
      </c>
      <c r="E12">
        <v>7038.3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1298.9000000000001</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265.7</v>
      </c>
      <c r="E18">
        <v>678.2</v>
      </c>
      <c r="F18">
        <v>0</v>
      </c>
      <c r="G18">
        <v>0</v>
      </c>
    </row>
    <row r="19" spans="1:7" ht="15" x14ac:dyDescent="0.25">
      <c r="A19" s="285" t="s">
        <v>71</v>
      </c>
      <c r="B19">
        <v>0</v>
      </c>
      <c r="C19">
        <v>40</v>
      </c>
      <c r="D19">
        <v>1240.5</v>
      </c>
      <c r="E19">
        <v>1848.3</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57</v>
      </c>
      <c r="D22">
        <v>1283.8</v>
      </c>
      <c r="E22">
        <v>1761.2</v>
      </c>
      <c r="F22">
        <v>0</v>
      </c>
      <c r="G22">
        <v>0</v>
      </c>
    </row>
    <row r="23" spans="1:7" ht="15" x14ac:dyDescent="0.25">
      <c r="A23" s="285" t="s">
        <v>74</v>
      </c>
      <c r="B23" t="s">
        <v>84</v>
      </c>
      <c r="C23">
        <v>0</v>
      </c>
      <c r="D23">
        <v>173.3</v>
      </c>
      <c r="E23">
        <v>268.2</v>
      </c>
      <c r="F23">
        <v>0</v>
      </c>
      <c r="G23">
        <v>0</v>
      </c>
    </row>
    <row r="24" spans="1:7" ht="15" x14ac:dyDescent="0.25">
      <c r="A24" s="285" t="s">
        <v>66</v>
      </c>
    </row>
    <row r="25" spans="1:7" ht="15" x14ac:dyDescent="0.25">
      <c r="A25" s="285" t="s">
        <v>75</v>
      </c>
      <c r="B25">
        <v>0</v>
      </c>
      <c r="C25">
        <v>21.5</v>
      </c>
      <c r="D25">
        <v>0</v>
      </c>
      <c r="E25">
        <v>31</v>
      </c>
      <c r="F25">
        <v>0</v>
      </c>
      <c r="G25">
        <v>0</v>
      </c>
    </row>
    <row r="26" spans="1:7" ht="15" x14ac:dyDescent="0.25">
      <c r="A26" s="285" t="s">
        <v>504</v>
      </c>
      <c r="B26">
        <v>0</v>
      </c>
      <c r="C26">
        <v>21.5</v>
      </c>
      <c r="D26">
        <v>0</v>
      </c>
      <c r="E26">
        <v>0</v>
      </c>
      <c r="F26">
        <v>0</v>
      </c>
      <c r="G26">
        <v>0</v>
      </c>
    </row>
    <row r="27" spans="1:7" ht="15" x14ac:dyDescent="0.25">
      <c r="A27" s="285" t="s">
        <v>77</v>
      </c>
      <c r="B27">
        <v>0</v>
      </c>
      <c r="C27">
        <v>0</v>
      </c>
      <c r="D27">
        <v>0</v>
      </c>
      <c r="E27">
        <v>31</v>
      </c>
      <c r="F27">
        <v>0</v>
      </c>
      <c r="G27">
        <v>0</v>
      </c>
    </row>
    <row r="28" spans="1:7" ht="15" x14ac:dyDescent="0.25">
      <c r="A28" s="285" t="s">
        <v>66</v>
      </c>
    </row>
    <row r="29" spans="1:7" ht="15" x14ac:dyDescent="0.25">
      <c r="A29" s="285" t="s">
        <v>167</v>
      </c>
      <c r="B29">
        <v>0</v>
      </c>
      <c r="C29">
        <v>0</v>
      </c>
      <c r="D29">
        <v>0</v>
      </c>
      <c r="E29">
        <v>10.5</v>
      </c>
      <c r="F29">
        <v>0</v>
      </c>
      <c r="G29">
        <v>0</v>
      </c>
    </row>
    <row r="30" spans="1:7" ht="15" x14ac:dyDescent="0.25">
      <c r="A30" s="285" t="s">
        <v>168</v>
      </c>
      <c r="B30">
        <v>0</v>
      </c>
      <c r="C30">
        <v>0</v>
      </c>
      <c r="D30">
        <v>0</v>
      </c>
      <c r="E30">
        <v>10.5</v>
      </c>
      <c r="F30">
        <v>0</v>
      </c>
      <c r="G30">
        <v>0</v>
      </c>
    </row>
    <row r="31" spans="1:7" ht="15" x14ac:dyDescent="0.25">
      <c r="A31" s="285" t="s">
        <v>66</v>
      </c>
    </row>
    <row r="32" spans="1:7" ht="15" x14ac:dyDescent="0.25">
      <c r="A32" s="285" t="s">
        <v>78</v>
      </c>
      <c r="B32">
        <v>373.2</v>
      </c>
      <c r="C32">
        <v>372.3</v>
      </c>
      <c r="D32">
        <v>1876.6</v>
      </c>
      <c r="E32">
        <v>1891.4</v>
      </c>
      <c r="F32">
        <v>86.5</v>
      </c>
      <c r="G32">
        <v>0</v>
      </c>
    </row>
    <row r="33" spans="1:7" ht="15" x14ac:dyDescent="0.25">
      <c r="A33" s="285" t="s">
        <v>66</v>
      </c>
    </row>
    <row r="34" spans="1:7" ht="15" x14ac:dyDescent="0.25">
      <c r="A34" s="285" t="s">
        <v>79</v>
      </c>
      <c r="B34">
        <v>90.6</v>
      </c>
      <c r="C34">
        <v>134.5</v>
      </c>
      <c r="D34">
        <v>1601.4</v>
      </c>
      <c r="E34">
        <v>1291.4000000000001</v>
      </c>
      <c r="F34">
        <v>12</v>
      </c>
      <c r="G34">
        <v>0</v>
      </c>
    </row>
    <row r="35" spans="1:7" ht="15" x14ac:dyDescent="0.25">
      <c r="A35" s="285" t="s">
        <v>66</v>
      </c>
    </row>
    <row r="36" spans="1:7" ht="15" x14ac:dyDescent="0.25">
      <c r="A36" s="285" t="s">
        <v>80</v>
      </c>
      <c r="B36">
        <v>2216</v>
      </c>
      <c r="C36">
        <v>6671.5</v>
      </c>
      <c r="D36">
        <v>12729.8</v>
      </c>
      <c r="E36">
        <v>6883.8</v>
      </c>
      <c r="F36">
        <v>1498</v>
      </c>
      <c r="G36">
        <v>0</v>
      </c>
    </row>
    <row r="37" spans="1:7" ht="15" x14ac:dyDescent="0.25">
      <c r="A37" s="285" t="s">
        <v>66</v>
      </c>
    </row>
    <row r="38" spans="1:7" ht="15" x14ac:dyDescent="0.25">
      <c r="A38" s="285" t="s">
        <v>495</v>
      </c>
      <c r="B38">
        <v>0</v>
      </c>
      <c r="C38">
        <v>0.5</v>
      </c>
      <c r="D38">
        <v>0</v>
      </c>
      <c r="E38">
        <v>3.7</v>
      </c>
      <c r="F38">
        <v>0</v>
      </c>
      <c r="G38">
        <v>0</v>
      </c>
    </row>
    <row r="39" spans="1:7" ht="15" x14ac:dyDescent="0.25">
      <c r="A39" s="285" t="s">
        <v>66</v>
      </c>
    </row>
    <row r="40" spans="1:7" ht="15" x14ac:dyDescent="0.25">
      <c r="A40" s="285" t="s">
        <v>81</v>
      </c>
      <c r="B40">
        <v>505.3</v>
      </c>
      <c r="C40">
        <v>731.6</v>
      </c>
      <c r="D40">
        <v>7490.1</v>
      </c>
      <c r="E40">
        <v>7693.7</v>
      </c>
      <c r="F40">
        <v>3.8</v>
      </c>
      <c r="G40">
        <v>0</v>
      </c>
    </row>
    <row r="41" spans="1:7" ht="15" x14ac:dyDescent="0.25">
      <c r="A41" s="285" t="s">
        <v>83</v>
      </c>
      <c r="B41">
        <v>55.5</v>
      </c>
      <c r="C41">
        <v>57.5</v>
      </c>
      <c r="D41">
        <v>1279.8</v>
      </c>
      <c r="E41">
        <v>646.70000000000005</v>
      </c>
      <c r="F41">
        <v>0</v>
      </c>
      <c r="G41">
        <v>0</v>
      </c>
    </row>
    <row r="42" spans="1:7" ht="15" x14ac:dyDescent="0.25">
      <c r="A42" s="285" t="s">
        <v>85</v>
      </c>
      <c r="B42">
        <v>1.2</v>
      </c>
      <c r="C42">
        <v>0.8</v>
      </c>
      <c r="D42">
        <v>8.6</v>
      </c>
      <c r="E42">
        <v>11.4</v>
      </c>
      <c r="F42">
        <v>0</v>
      </c>
      <c r="G42">
        <v>0</v>
      </c>
    </row>
    <row r="43" spans="1:7" ht="15" x14ac:dyDescent="0.25">
      <c r="A43" s="285" t="s">
        <v>86</v>
      </c>
      <c r="B43">
        <v>0</v>
      </c>
      <c r="C43">
        <v>0</v>
      </c>
      <c r="D43">
        <v>1.6</v>
      </c>
      <c r="E43">
        <v>0.4</v>
      </c>
      <c r="F43">
        <v>0</v>
      </c>
      <c r="G43">
        <v>0</v>
      </c>
    </row>
    <row r="44" spans="1:7" ht="15" x14ac:dyDescent="0.25">
      <c r="A44" s="285" t="s">
        <v>87</v>
      </c>
      <c r="B44">
        <v>2</v>
      </c>
      <c r="C44">
        <v>0.5</v>
      </c>
      <c r="D44">
        <v>1.1000000000000001</v>
      </c>
      <c r="E44">
        <v>0.3</v>
      </c>
      <c r="F44">
        <v>0.2</v>
      </c>
      <c r="G44">
        <v>0</v>
      </c>
    </row>
    <row r="45" spans="1:7" ht="15" x14ac:dyDescent="0.25">
      <c r="A45" s="285" t="s">
        <v>88</v>
      </c>
      <c r="B45">
        <v>147.69999999999999</v>
      </c>
      <c r="C45">
        <v>244.8</v>
      </c>
      <c r="D45">
        <v>1686.8</v>
      </c>
      <c r="E45">
        <v>1774.1</v>
      </c>
      <c r="F45">
        <v>0</v>
      </c>
      <c r="G45">
        <v>0</v>
      </c>
    </row>
    <row r="46" spans="1:7" ht="15" x14ac:dyDescent="0.25">
      <c r="A46" s="285" t="s">
        <v>177</v>
      </c>
      <c r="B46">
        <v>0</v>
      </c>
      <c r="C46">
        <v>0</v>
      </c>
      <c r="D46">
        <v>0</v>
      </c>
      <c r="E46">
        <v>521.1</v>
      </c>
      <c r="F46">
        <v>0</v>
      </c>
      <c r="G46">
        <v>0</v>
      </c>
    </row>
    <row r="47" spans="1:7" ht="15" x14ac:dyDescent="0.25">
      <c r="A47" s="285" t="s">
        <v>90</v>
      </c>
      <c r="B47">
        <v>0</v>
      </c>
      <c r="C47">
        <v>0</v>
      </c>
      <c r="D47">
        <v>104.6</v>
      </c>
      <c r="E47">
        <v>188.9</v>
      </c>
      <c r="F47">
        <v>0</v>
      </c>
      <c r="G47">
        <v>0</v>
      </c>
    </row>
    <row r="48" spans="1:7" ht="15" x14ac:dyDescent="0.25">
      <c r="A48" s="285" t="s">
        <v>178</v>
      </c>
      <c r="B48">
        <v>0</v>
      </c>
      <c r="C48">
        <v>0</v>
      </c>
      <c r="D48">
        <v>1</v>
      </c>
      <c r="E48">
        <v>0</v>
      </c>
      <c r="F48">
        <v>0</v>
      </c>
      <c r="G48">
        <v>0</v>
      </c>
    </row>
    <row r="49" spans="1:7" ht="15" x14ac:dyDescent="0.25">
      <c r="A49" s="285" t="s">
        <v>91</v>
      </c>
      <c r="B49">
        <v>38.4</v>
      </c>
      <c r="C49">
        <v>19.5</v>
      </c>
      <c r="D49">
        <v>624</v>
      </c>
      <c r="E49">
        <v>874.7</v>
      </c>
      <c r="F49">
        <v>0</v>
      </c>
      <c r="G49">
        <v>0</v>
      </c>
    </row>
    <row r="50" spans="1:7" ht="15" x14ac:dyDescent="0.25">
      <c r="A50" s="285" t="s">
        <v>92</v>
      </c>
      <c r="B50">
        <v>0</v>
      </c>
      <c r="C50">
        <v>0</v>
      </c>
      <c r="D50">
        <v>50.5</v>
      </c>
      <c r="E50">
        <v>101.4</v>
      </c>
      <c r="F50">
        <v>0</v>
      </c>
      <c r="G50">
        <v>0</v>
      </c>
    </row>
    <row r="51" spans="1:7" ht="15" x14ac:dyDescent="0.25">
      <c r="A51" s="285" t="s">
        <v>93</v>
      </c>
      <c r="B51">
        <v>92.2</v>
      </c>
      <c r="C51">
        <v>78.8</v>
      </c>
      <c r="D51">
        <v>465.7</v>
      </c>
      <c r="E51">
        <v>395.6</v>
      </c>
      <c r="F51">
        <v>0.5</v>
      </c>
      <c r="G51">
        <v>0</v>
      </c>
    </row>
    <row r="52" spans="1:7" ht="15" x14ac:dyDescent="0.25">
      <c r="A52" s="285" t="s">
        <v>94</v>
      </c>
      <c r="B52">
        <v>7.5</v>
      </c>
      <c r="C52">
        <v>7.3</v>
      </c>
      <c r="D52">
        <v>95</v>
      </c>
      <c r="E52">
        <v>22.4</v>
      </c>
      <c r="F52">
        <v>0</v>
      </c>
      <c r="G52">
        <v>0</v>
      </c>
    </row>
    <row r="53" spans="1:7" ht="15" x14ac:dyDescent="0.25">
      <c r="A53" s="285" t="s">
        <v>496</v>
      </c>
      <c r="B53">
        <v>0</v>
      </c>
      <c r="C53">
        <v>0</v>
      </c>
      <c r="D53">
        <v>0</v>
      </c>
      <c r="E53">
        <v>0.9</v>
      </c>
      <c r="F53">
        <v>0</v>
      </c>
      <c r="G53">
        <v>0</v>
      </c>
    </row>
    <row r="54" spans="1:7" ht="15" x14ac:dyDescent="0.25">
      <c r="A54" s="285" t="s">
        <v>95</v>
      </c>
      <c r="B54">
        <v>0</v>
      </c>
      <c r="C54">
        <v>122.5</v>
      </c>
      <c r="D54">
        <v>935.2</v>
      </c>
      <c r="E54">
        <v>950.8</v>
      </c>
      <c r="F54">
        <v>0</v>
      </c>
      <c r="G54">
        <v>0</v>
      </c>
    </row>
    <row r="55" spans="1:7" ht="15" x14ac:dyDescent="0.25">
      <c r="A55" s="285" t="s">
        <v>96</v>
      </c>
      <c r="B55">
        <v>32.299999999999997</v>
      </c>
      <c r="C55">
        <v>18</v>
      </c>
      <c r="D55">
        <v>100.1</v>
      </c>
      <c r="E55">
        <v>107</v>
      </c>
      <c r="F55">
        <v>0</v>
      </c>
      <c r="G55">
        <v>0</v>
      </c>
    </row>
    <row r="56" spans="1:7" ht="15" x14ac:dyDescent="0.25">
      <c r="A56" s="285" t="s">
        <v>98</v>
      </c>
      <c r="B56" t="s">
        <v>84</v>
      </c>
      <c r="C56">
        <v>0</v>
      </c>
      <c r="D56">
        <v>286.3</v>
      </c>
      <c r="E56">
        <v>271.60000000000002</v>
      </c>
      <c r="F56">
        <v>0</v>
      </c>
      <c r="G56">
        <v>0</v>
      </c>
    </row>
    <row r="57" spans="1:7" ht="15" x14ac:dyDescent="0.25">
      <c r="A57" s="285" t="s">
        <v>99</v>
      </c>
      <c r="B57">
        <v>0.1</v>
      </c>
      <c r="C57">
        <v>1.2</v>
      </c>
      <c r="D57">
        <v>3.4</v>
      </c>
      <c r="E57">
        <v>17.2</v>
      </c>
      <c r="F57">
        <v>0</v>
      </c>
      <c r="G57">
        <v>0</v>
      </c>
    </row>
    <row r="58" spans="1:7" ht="15" x14ac:dyDescent="0.25">
      <c r="A58" s="285" t="s">
        <v>100</v>
      </c>
      <c r="B58">
        <v>68.8</v>
      </c>
      <c r="C58">
        <v>124.9</v>
      </c>
      <c r="D58">
        <v>1098.7</v>
      </c>
      <c r="E58">
        <v>1272.9000000000001</v>
      </c>
      <c r="F58">
        <v>3</v>
      </c>
      <c r="G58">
        <v>0</v>
      </c>
    </row>
    <row r="59" spans="1:7" ht="15" x14ac:dyDescent="0.25">
      <c r="A59" s="285" t="s">
        <v>101</v>
      </c>
      <c r="B59">
        <v>59.7</v>
      </c>
      <c r="C59">
        <v>55.9</v>
      </c>
      <c r="D59">
        <v>747.9</v>
      </c>
      <c r="E59">
        <v>536.6</v>
      </c>
      <c r="F59">
        <v>0.1</v>
      </c>
      <c r="G59">
        <v>0</v>
      </c>
    </row>
    <row r="60" spans="1:7" ht="15" x14ac:dyDescent="0.25">
      <c r="A60" s="285" t="s">
        <v>66</v>
      </c>
    </row>
    <row r="61" spans="1:7" ht="15" x14ac:dyDescent="0.25">
      <c r="A61" s="285" t="s">
        <v>102</v>
      </c>
      <c r="B61">
        <v>220.4</v>
      </c>
      <c r="C61">
        <v>75</v>
      </c>
      <c r="D61">
        <v>3357.5</v>
      </c>
      <c r="E61">
        <v>2642.9</v>
      </c>
      <c r="F61">
        <v>0</v>
      </c>
      <c r="G61">
        <v>0</v>
      </c>
    </row>
    <row r="62" spans="1:7" ht="15" x14ac:dyDescent="0.25">
      <c r="A62" s="285" t="s">
        <v>103</v>
      </c>
      <c r="B62">
        <v>45</v>
      </c>
      <c r="C62">
        <v>0</v>
      </c>
      <c r="D62">
        <v>63</v>
      </c>
      <c r="E62">
        <v>0</v>
      </c>
      <c r="F62">
        <v>0</v>
      </c>
      <c r="G62">
        <v>0</v>
      </c>
    </row>
    <row r="63" spans="1:7" ht="15" x14ac:dyDescent="0.25">
      <c r="A63" s="285" t="s">
        <v>104</v>
      </c>
      <c r="B63">
        <v>175</v>
      </c>
      <c r="C63">
        <v>75</v>
      </c>
      <c r="D63">
        <v>3014.6</v>
      </c>
      <c r="E63">
        <v>2349.9</v>
      </c>
      <c r="F63">
        <v>0</v>
      </c>
      <c r="G63">
        <v>0</v>
      </c>
    </row>
    <row r="64" spans="1:7" ht="15" x14ac:dyDescent="0.25">
      <c r="A64" s="285" t="s">
        <v>105</v>
      </c>
      <c r="B64">
        <v>0</v>
      </c>
      <c r="C64">
        <v>0</v>
      </c>
      <c r="D64">
        <v>28.7</v>
      </c>
      <c r="E64">
        <v>15.6</v>
      </c>
      <c r="F64">
        <v>0</v>
      </c>
      <c r="G64">
        <v>0</v>
      </c>
    </row>
    <row r="65" spans="1:7" ht="15" x14ac:dyDescent="0.25">
      <c r="A65" s="285" t="s">
        <v>381</v>
      </c>
      <c r="B65">
        <v>0</v>
      </c>
      <c r="C65">
        <v>0</v>
      </c>
      <c r="D65">
        <v>0.1</v>
      </c>
      <c r="E65">
        <v>0</v>
      </c>
      <c r="F65">
        <v>0</v>
      </c>
      <c r="G65">
        <v>0</v>
      </c>
    </row>
    <row r="66" spans="1:7" ht="15" x14ac:dyDescent="0.25">
      <c r="A66" s="285" t="s">
        <v>258</v>
      </c>
      <c r="B66">
        <v>0.4</v>
      </c>
      <c r="C66">
        <v>0</v>
      </c>
      <c r="D66">
        <v>0</v>
      </c>
      <c r="E66">
        <v>31.1</v>
      </c>
      <c r="F66">
        <v>0</v>
      </c>
      <c r="G66">
        <v>0</v>
      </c>
    </row>
    <row r="67" spans="1:7" ht="15" x14ac:dyDescent="0.25">
      <c r="A67" s="285" t="s">
        <v>107</v>
      </c>
      <c r="B67">
        <v>0</v>
      </c>
      <c r="C67">
        <v>0</v>
      </c>
      <c r="D67">
        <v>251.2</v>
      </c>
      <c r="E67">
        <v>246.3</v>
      </c>
      <c r="F67">
        <v>0</v>
      </c>
      <c r="G67">
        <v>0</v>
      </c>
    </row>
    <row r="68" spans="1:7" ht="15" x14ac:dyDescent="0.25">
      <c r="A68" s="285" t="s">
        <v>66</v>
      </c>
    </row>
    <row r="69" spans="1:7" ht="15" x14ac:dyDescent="0.25">
      <c r="A69" s="285" t="s">
        <v>108</v>
      </c>
      <c r="B69">
        <v>1041.5</v>
      </c>
      <c r="C69">
        <v>1285.5</v>
      </c>
      <c r="D69">
        <v>4610.3999999999996</v>
      </c>
      <c r="E69">
        <v>7426.2</v>
      </c>
      <c r="F69">
        <v>506.4</v>
      </c>
      <c r="G69">
        <v>0</v>
      </c>
    </row>
    <row r="70" spans="1:7" ht="15" x14ac:dyDescent="0.25">
      <c r="A70" s="285" t="s">
        <v>497</v>
      </c>
      <c r="B70">
        <v>0</v>
      </c>
      <c r="C70">
        <v>66</v>
      </c>
      <c r="D70">
        <v>0</v>
      </c>
      <c r="E70">
        <v>1874.4</v>
      </c>
      <c r="F70">
        <v>0</v>
      </c>
      <c r="G70">
        <v>0</v>
      </c>
    </row>
    <row r="71" spans="1:7" ht="15" x14ac:dyDescent="0.25">
      <c r="A71" s="285" t="s">
        <v>109</v>
      </c>
      <c r="B71">
        <v>3.5</v>
      </c>
      <c r="C71">
        <v>3.5</v>
      </c>
      <c r="D71">
        <v>15.5</v>
      </c>
      <c r="E71">
        <v>21</v>
      </c>
      <c r="F71">
        <v>0</v>
      </c>
      <c r="G71">
        <v>0</v>
      </c>
    </row>
    <row r="72" spans="1:7" ht="15" x14ac:dyDescent="0.25">
      <c r="A72" s="285" t="s">
        <v>111</v>
      </c>
      <c r="B72">
        <v>34.5</v>
      </c>
      <c r="C72">
        <v>74</v>
      </c>
      <c r="D72">
        <v>227.8</v>
      </c>
      <c r="E72">
        <v>221.1</v>
      </c>
      <c r="F72">
        <v>0</v>
      </c>
      <c r="G72">
        <v>0</v>
      </c>
    </row>
    <row r="73" spans="1:7" ht="15" x14ac:dyDescent="0.25">
      <c r="A73" s="285" t="s">
        <v>112</v>
      </c>
      <c r="B73">
        <v>32.299999999999997</v>
      </c>
      <c r="C73">
        <v>77.2</v>
      </c>
      <c r="D73">
        <v>58.8</v>
      </c>
      <c r="E73">
        <v>731.5</v>
      </c>
      <c r="F73">
        <v>1.1000000000000001</v>
      </c>
      <c r="G73">
        <v>0</v>
      </c>
    </row>
    <row r="74" spans="1:7" ht="15" x14ac:dyDescent="0.25">
      <c r="A74" s="285" t="s">
        <v>259</v>
      </c>
      <c r="B74">
        <v>0</v>
      </c>
      <c r="C74">
        <v>0</v>
      </c>
      <c r="D74">
        <v>7.6</v>
      </c>
      <c r="E74">
        <v>45.8</v>
      </c>
      <c r="F74">
        <v>0</v>
      </c>
      <c r="G74">
        <v>0</v>
      </c>
    </row>
    <row r="75" spans="1:7" ht="15" x14ac:dyDescent="0.25">
      <c r="A75" s="285" t="s">
        <v>113</v>
      </c>
      <c r="B75">
        <v>33.4</v>
      </c>
      <c r="C75">
        <v>62.3</v>
      </c>
      <c r="D75">
        <v>468.3</v>
      </c>
      <c r="E75">
        <v>460.1</v>
      </c>
      <c r="F75">
        <v>0</v>
      </c>
      <c r="G75">
        <v>0</v>
      </c>
    </row>
    <row r="76" spans="1:7" ht="15" x14ac:dyDescent="0.25">
      <c r="A76" s="285" t="s">
        <v>114</v>
      </c>
      <c r="B76">
        <v>4</v>
      </c>
      <c r="C76">
        <v>0</v>
      </c>
      <c r="D76">
        <v>0</v>
      </c>
      <c r="E76">
        <v>44.4</v>
      </c>
      <c r="F76">
        <v>0</v>
      </c>
      <c r="G76">
        <v>0</v>
      </c>
    </row>
    <row r="77" spans="1:7" ht="15" x14ac:dyDescent="0.25">
      <c r="A77" s="285" t="s">
        <v>115</v>
      </c>
      <c r="B77">
        <v>4.5</v>
      </c>
      <c r="C77">
        <v>4</v>
      </c>
      <c r="D77">
        <v>18.600000000000001</v>
      </c>
      <c r="E77">
        <v>22.9</v>
      </c>
      <c r="F77">
        <v>0</v>
      </c>
      <c r="G77">
        <v>0</v>
      </c>
    </row>
    <row r="78" spans="1:7" ht="15" x14ac:dyDescent="0.25">
      <c r="A78" s="285" t="s">
        <v>382</v>
      </c>
      <c r="B78">
        <v>0</v>
      </c>
      <c r="C78">
        <v>0</v>
      </c>
      <c r="D78">
        <v>3</v>
      </c>
      <c r="E78">
        <v>0</v>
      </c>
      <c r="F78">
        <v>0</v>
      </c>
      <c r="G78">
        <v>0</v>
      </c>
    </row>
    <row r="79" spans="1:7" ht="15" x14ac:dyDescent="0.25">
      <c r="A79" s="285" t="s">
        <v>116</v>
      </c>
      <c r="B79">
        <v>5.8</v>
      </c>
      <c r="C79">
        <v>3.3</v>
      </c>
      <c r="D79">
        <v>6.6</v>
      </c>
      <c r="E79">
        <v>2.9</v>
      </c>
      <c r="F79">
        <v>0</v>
      </c>
      <c r="G79">
        <v>0</v>
      </c>
    </row>
    <row r="80" spans="1:7" ht="15" x14ac:dyDescent="0.25">
      <c r="A80" s="285" t="s">
        <v>117</v>
      </c>
      <c r="B80">
        <v>912.8</v>
      </c>
      <c r="C80">
        <v>956.1</v>
      </c>
      <c r="D80">
        <v>3528.3</v>
      </c>
      <c r="E80">
        <v>3772.4</v>
      </c>
      <c r="F80">
        <v>501</v>
      </c>
      <c r="G80">
        <v>0</v>
      </c>
    </row>
    <row r="81" spans="1:7" ht="15" x14ac:dyDescent="0.25">
      <c r="A81" s="285" t="s">
        <v>331</v>
      </c>
      <c r="B81">
        <v>0.5</v>
      </c>
      <c r="C81">
        <v>0.2</v>
      </c>
      <c r="D81">
        <v>6.2</v>
      </c>
      <c r="E81">
        <v>1.6</v>
      </c>
      <c r="F81">
        <v>0</v>
      </c>
      <c r="G81">
        <v>0</v>
      </c>
    </row>
    <row r="82" spans="1:7" ht="15" x14ac:dyDescent="0.25">
      <c r="A82" s="285" t="s">
        <v>118</v>
      </c>
      <c r="B82">
        <v>10.3</v>
      </c>
      <c r="C82">
        <v>13</v>
      </c>
      <c r="D82">
        <v>29.3</v>
      </c>
      <c r="E82">
        <v>34</v>
      </c>
      <c r="F82">
        <v>4.3</v>
      </c>
      <c r="G82">
        <v>0</v>
      </c>
    </row>
    <row r="83" spans="1:7" ht="15" x14ac:dyDescent="0.25">
      <c r="A83" s="285" t="s">
        <v>119</v>
      </c>
      <c r="B83">
        <v>0</v>
      </c>
      <c r="C83">
        <v>26</v>
      </c>
      <c r="D83">
        <v>220.4</v>
      </c>
      <c r="E83">
        <v>194.2</v>
      </c>
      <c r="F83">
        <v>0</v>
      </c>
      <c r="G83">
        <v>0</v>
      </c>
    </row>
    <row r="84" spans="1:7" ht="15" x14ac:dyDescent="0.25">
      <c r="A84" s="285" t="s">
        <v>120</v>
      </c>
      <c r="B84">
        <v>0</v>
      </c>
      <c r="C84">
        <v>0</v>
      </c>
      <c r="D84" t="s">
        <v>84</v>
      </c>
      <c r="E84">
        <v>0</v>
      </c>
      <c r="F84">
        <v>0</v>
      </c>
      <c r="G84">
        <v>0</v>
      </c>
    </row>
    <row r="85" spans="1:7" ht="15" x14ac:dyDescent="0.25">
      <c r="A85" s="285" t="s">
        <v>121</v>
      </c>
      <c r="B85">
        <v>0</v>
      </c>
      <c r="C85">
        <v>0</v>
      </c>
      <c r="D85">
        <v>20</v>
      </c>
      <c r="E85">
        <v>0</v>
      </c>
      <c r="F85">
        <v>0</v>
      </c>
      <c r="G85">
        <v>0</v>
      </c>
    </row>
    <row r="86" spans="1:7" ht="15" x14ac:dyDescent="0.25">
      <c r="A86" s="285" t="s">
        <v>62</v>
      </c>
      <c r="B86" t="s">
        <v>63</v>
      </c>
      <c r="C86" t="s">
        <v>64</v>
      </c>
      <c r="D86" t="s">
        <v>63</v>
      </c>
      <c r="E86" t="s">
        <v>63</v>
      </c>
      <c r="F86" t="s">
        <v>63</v>
      </c>
      <c r="G86" t="s">
        <v>65</v>
      </c>
    </row>
    <row r="87" spans="1:7" ht="15" x14ac:dyDescent="0.25">
      <c r="A87" s="285" t="s">
        <v>122</v>
      </c>
      <c r="B87">
        <v>4451.5</v>
      </c>
      <c r="C87">
        <v>9429.4</v>
      </c>
      <c r="D87">
        <v>35926</v>
      </c>
      <c r="E87">
        <v>34912.800000000003</v>
      </c>
      <c r="F87">
        <v>2106.8000000000002</v>
      </c>
      <c r="G87">
        <v>0</v>
      </c>
    </row>
    <row r="88" spans="1:7" ht="15" x14ac:dyDescent="0.25">
      <c r="A88" s="285" t="s">
        <v>123</v>
      </c>
      <c r="B88">
        <v>2279.8000000000002</v>
      </c>
      <c r="C88">
        <v>2339.8000000000002</v>
      </c>
      <c r="D88" t="s">
        <v>84</v>
      </c>
      <c r="E88">
        <v>0</v>
      </c>
      <c r="F88">
        <v>833</v>
      </c>
      <c r="G88">
        <v>0</v>
      </c>
    </row>
    <row r="89" spans="1:7" ht="15" x14ac:dyDescent="0.25">
      <c r="A89" s="285" t="s">
        <v>62</v>
      </c>
      <c r="B89" t="s">
        <v>63</v>
      </c>
      <c r="C89" t="s">
        <v>64</v>
      </c>
      <c r="D89" t="s">
        <v>63</v>
      </c>
      <c r="E89" t="s">
        <v>63</v>
      </c>
      <c r="F89" t="s">
        <v>63</v>
      </c>
      <c r="G89" t="s">
        <v>65</v>
      </c>
    </row>
    <row r="90" spans="1:7" ht="15" x14ac:dyDescent="0.25">
      <c r="A90" s="285" t="s">
        <v>124</v>
      </c>
      <c r="B90">
        <v>6731.3</v>
      </c>
      <c r="C90">
        <v>11769.2</v>
      </c>
      <c r="D90">
        <v>35926</v>
      </c>
      <c r="E90">
        <v>34912.800000000003</v>
      </c>
      <c r="F90">
        <v>2939.8</v>
      </c>
      <c r="G90">
        <v>0</v>
      </c>
    </row>
    <row r="91" spans="1:7" ht="15" x14ac:dyDescent="0.25">
      <c r="A91" s="285" t="s">
        <v>125</v>
      </c>
      <c r="B91" t="s">
        <v>42</v>
      </c>
      <c r="C91" t="s">
        <v>42</v>
      </c>
      <c r="D91">
        <v>2.1</v>
      </c>
      <c r="E91">
        <v>12.1</v>
      </c>
      <c r="F91" t="s">
        <v>42</v>
      </c>
      <c r="G91" t="s">
        <v>42</v>
      </c>
    </row>
    <row r="92" spans="1:7" ht="15" x14ac:dyDescent="0.25">
      <c r="A92" s="285" t="s">
        <v>126</v>
      </c>
      <c r="B92">
        <v>0</v>
      </c>
      <c r="C92">
        <v>116</v>
      </c>
      <c r="D92" t="s">
        <v>42</v>
      </c>
      <c r="E92" t="s">
        <v>42</v>
      </c>
      <c r="F92">
        <v>0</v>
      </c>
      <c r="G92">
        <v>0</v>
      </c>
    </row>
    <row r="93" spans="1:7" ht="15" x14ac:dyDescent="0.25">
      <c r="A93" s="285" t="s">
        <v>62</v>
      </c>
      <c r="B93" t="s">
        <v>63</v>
      </c>
      <c r="C93" t="s">
        <v>64</v>
      </c>
      <c r="D93" t="s">
        <v>63</v>
      </c>
      <c r="E93" t="s">
        <v>63</v>
      </c>
      <c r="F93" t="s">
        <v>63</v>
      </c>
      <c r="G93" t="s">
        <v>65</v>
      </c>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8D31-7304-49F5-93B4-0A5ECE5E610A}">
  <dimension ref="A1:G92"/>
  <sheetViews>
    <sheetView topLeftCell="A27" workbookViewId="0">
      <selection activeCell="I10" sqref="I10"/>
    </sheetView>
  </sheetViews>
  <sheetFormatPr defaultRowHeight="13.2" x14ac:dyDescent="0.25"/>
  <cols>
    <col min="1" max="1" width="21.6640625" customWidth="1"/>
    <col min="2" max="2" width="14" customWidth="1"/>
    <col min="3" max="3" width="9.88671875" customWidth="1"/>
    <col min="4" max="4" width="14.109375" customWidth="1"/>
    <col min="5" max="5" width="11.109375" customWidth="1"/>
    <col min="6" max="6" width="13.44140625" customWidth="1"/>
    <col min="7" max="7" width="11.33203125" customWidth="1"/>
  </cols>
  <sheetData>
    <row r="1" spans="1:7" ht="15" x14ac:dyDescent="0.25">
      <c r="A1" s="285" t="s">
        <v>47</v>
      </c>
    </row>
    <row r="2" spans="1:7" ht="15" x14ac:dyDescent="0.25">
      <c r="A2" s="285" t="s">
        <v>48</v>
      </c>
    </row>
    <row r="3" spans="1:7" ht="15" x14ac:dyDescent="0.25">
      <c r="A3" s="285" t="s">
        <v>513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97</v>
      </c>
      <c r="D12">
        <v>4260.1000000000004</v>
      </c>
      <c r="E12">
        <v>6981.5</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1242.0999999999999</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265.7</v>
      </c>
      <c r="E18">
        <v>678.2</v>
      </c>
      <c r="F18">
        <v>0</v>
      </c>
      <c r="G18">
        <v>0</v>
      </c>
    </row>
    <row r="19" spans="1:7" ht="15" x14ac:dyDescent="0.25">
      <c r="A19" s="285" t="s">
        <v>71</v>
      </c>
      <c r="B19">
        <v>0</v>
      </c>
      <c r="C19">
        <v>0</v>
      </c>
      <c r="D19">
        <v>1240.5</v>
      </c>
      <c r="E19">
        <v>1848.3</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57</v>
      </c>
      <c r="D22">
        <v>1283.8</v>
      </c>
      <c r="E22">
        <v>1761.2</v>
      </c>
      <c r="F22">
        <v>0</v>
      </c>
      <c r="G22">
        <v>0</v>
      </c>
    </row>
    <row r="23" spans="1:7" ht="15" x14ac:dyDescent="0.25">
      <c r="A23" s="285" t="s">
        <v>74</v>
      </c>
      <c r="B23" t="s">
        <v>84</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403.7</v>
      </c>
      <c r="C31">
        <v>394.3</v>
      </c>
      <c r="D31">
        <v>1803.9</v>
      </c>
      <c r="E31">
        <v>1858.9</v>
      </c>
      <c r="F31">
        <v>86.5</v>
      </c>
      <c r="G31">
        <v>0</v>
      </c>
    </row>
    <row r="32" spans="1:7" ht="15" x14ac:dyDescent="0.25">
      <c r="A32" s="285" t="s">
        <v>66</v>
      </c>
    </row>
    <row r="33" spans="1:7" ht="15" x14ac:dyDescent="0.25">
      <c r="A33" s="285" t="s">
        <v>79</v>
      </c>
      <c r="B33">
        <v>55</v>
      </c>
      <c r="C33">
        <v>129.9</v>
      </c>
      <c r="D33">
        <v>1597.1</v>
      </c>
      <c r="E33">
        <v>1282.4000000000001</v>
      </c>
      <c r="F33">
        <v>2</v>
      </c>
      <c r="G33">
        <v>0</v>
      </c>
    </row>
    <row r="34" spans="1:7" ht="15" x14ac:dyDescent="0.25">
      <c r="A34" s="285" t="s">
        <v>66</v>
      </c>
    </row>
    <row r="35" spans="1:7" ht="15" x14ac:dyDescent="0.25">
      <c r="A35" s="285" t="s">
        <v>80</v>
      </c>
      <c r="B35">
        <v>2023.8</v>
      </c>
      <c r="C35">
        <v>6936.5</v>
      </c>
      <c r="D35">
        <v>12721</v>
      </c>
      <c r="E35">
        <v>6546.5</v>
      </c>
      <c r="F35">
        <v>1234</v>
      </c>
      <c r="G35">
        <v>0</v>
      </c>
    </row>
    <row r="36" spans="1:7" ht="15" x14ac:dyDescent="0.25">
      <c r="A36" s="285" t="s">
        <v>66</v>
      </c>
    </row>
    <row r="37" spans="1:7" ht="15" x14ac:dyDescent="0.25">
      <c r="A37" s="285" t="s">
        <v>495</v>
      </c>
      <c r="B37">
        <v>0</v>
      </c>
      <c r="C37">
        <v>0.5</v>
      </c>
      <c r="D37">
        <v>0</v>
      </c>
      <c r="E37">
        <v>3.7</v>
      </c>
      <c r="F37">
        <v>0</v>
      </c>
      <c r="G37">
        <v>0</v>
      </c>
    </row>
    <row r="38" spans="1:7" ht="15" x14ac:dyDescent="0.25">
      <c r="A38" s="285" t="s">
        <v>66</v>
      </c>
    </row>
    <row r="39" spans="1:7" ht="15" x14ac:dyDescent="0.25">
      <c r="A39" s="285" t="s">
        <v>81</v>
      </c>
      <c r="B39">
        <v>527.79999999999995</v>
      </c>
      <c r="C39">
        <v>763</v>
      </c>
      <c r="D39">
        <v>7375.8</v>
      </c>
      <c r="E39">
        <v>7640.2</v>
      </c>
      <c r="F39">
        <v>3.7</v>
      </c>
      <c r="G39">
        <v>0</v>
      </c>
    </row>
    <row r="40" spans="1:7" ht="15" x14ac:dyDescent="0.25">
      <c r="A40" s="285" t="s">
        <v>83</v>
      </c>
      <c r="B40">
        <v>55.5</v>
      </c>
      <c r="C40">
        <v>57.5</v>
      </c>
      <c r="D40">
        <v>1279.8</v>
      </c>
      <c r="E40">
        <v>646.70000000000005</v>
      </c>
      <c r="F40">
        <v>0</v>
      </c>
      <c r="G40">
        <v>0</v>
      </c>
    </row>
    <row r="41" spans="1:7" ht="15" x14ac:dyDescent="0.25">
      <c r="A41" s="285" t="s">
        <v>85</v>
      </c>
      <c r="B41">
        <v>2.1</v>
      </c>
      <c r="C41">
        <v>1.5</v>
      </c>
      <c r="D41">
        <v>7.6</v>
      </c>
      <c r="E41">
        <v>10.7</v>
      </c>
      <c r="F41">
        <v>0</v>
      </c>
      <c r="G41">
        <v>0</v>
      </c>
    </row>
    <row r="42" spans="1:7" ht="15" x14ac:dyDescent="0.25">
      <c r="A42" s="285" t="s">
        <v>86</v>
      </c>
      <c r="B42">
        <v>0</v>
      </c>
      <c r="C42">
        <v>0.4</v>
      </c>
      <c r="D42">
        <v>1.6</v>
      </c>
      <c r="E42">
        <v>0</v>
      </c>
      <c r="F42">
        <v>0</v>
      </c>
      <c r="G42">
        <v>0</v>
      </c>
    </row>
    <row r="43" spans="1:7" ht="15" x14ac:dyDescent="0.25">
      <c r="A43" s="285" t="s">
        <v>87</v>
      </c>
      <c r="B43">
        <v>2</v>
      </c>
      <c r="C43">
        <v>0.5</v>
      </c>
      <c r="D43">
        <v>1.1000000000000001</v>
      </c>
      <c r="E43">
        <v>0.3</v>
      </c>
      <c r="F43">
        <v>0.2</v>
      </c>
      <c r="G43">
        <v>0</v>
      </c>
    </row>
    <row r="44" spans="1:7" ht="15" x14ac:dyDescent="0.25">
      <c r="A44" s="285" t="s">
        <v>88</v>
      </c>
      <c r="B44">
        <v>158.19999999999999</v>
      </c>
      <c r="C44">
        <v>258.5</v>
      </c>
      <c r="D44">
        <v>1613.8</v>
      </c>
      <c r="E44">
        <v>1742.6</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28.7</v>
      </c>
      <c r="C48">
        <v>20.5</v>
      </c>
      <c r="D48">
        <v>622.29999999999995</v>
      </c>
      <c r="E48">
        <v>873.6</v>
      </c>
      <c r="F48">
        <v>0</v>
      </c>
      <c r="G48">
        <v>0</v>
      </c>
    </row>
    <row r="49" spans="1:7" ht="15" x14ac:dyDescent="0.25">
      <c r="A49" s="285" t="s">
        <v>92</v>
      </c>
      <c r="B49">
        <v>0</v>
      </c>
      <c r="C49">
        <v>0</v>
      </c>
      <c r="D49">
        <v>50.5</v>
      </c>
      <c r="E49">
        <v>101.4</v>
      </c>
      <c r="F49">
        <v>0</v>
      </c>
      <c r="G49">
        <v>0</v>
      </c>
    </row>
    <row r="50" spans="1:7" ht="15" x14ac:dyDescent="0.25">
      <c r="A50" s="285" t="s">
        <v>93</v>
      </c>
      <c r="B50">
        <v>99</v>
      </c>
      <c r="C50">
        <v>81.8</v>
      </c>
      <c r="D50">
        <v>457.5</v>
      </c>
      <c r="E50">
        <v>392.9</v>
      </c>
      <c r="F50">
        <v>0.5</v>
      </c>
      <c r="G50">
        <v>0</v>
      </c>
    </row>
    <row r="51" spans="1:7" ht="15" x14ac:dyDescent="0.25">
      <c r="A51" s="285" t="s">
        <v>94</v>
      </c>
      <c r="B51">
        <v>6</v>
      </c>
      <c r="C51">
        <v>8.3000000000000007</v>
      </c>
      <c r="D51">
        <v>95</v>
      </c>
      <c r="E51">
        <v>21.4</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31.4</v>
      </c>
      <c r="C54">
        <v>19.3</v>
      </c>
      <c r="D54">
        <v>97.5</v>
      </c>
      <c r="E54">
        <v>105.5</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1.2</v>
      </c>
      <c r="D56">
        <v>3.4</v>
      </c>
      <c r="E56">
        <v>17.2</v>
      </c>
      <c r="F56">
        <v>0</v>
      </c>
      <c r="G56">
        <v>0</v>
      </c>
    </row>
    <row r="57" spans="1:7" ht="15" x14ac:dyDescent="0.25">
      <c r="A57" s="285" t="s">
        <v>100</v>
      </c>
      <c r="B57">
        <v>78.599999999999994</v>
      </c>
      <c r="C57">
        <v>131.4</v>
      </c>
      <c r="D57">
        <v>1088.9000000000001</v>
      </c>
      <c r="E57">
        <v>1262.4000000000001</v>
      </c>
      <c r="F57">
        <v>3</v>
      </c>
      <c r="G57">
        <v>0</v>
      </c>
    </row>
    <row r="58" spans="1:7" ht="15" x14ac:dyDescent="0.25">
      <c r="A58" s="285" t="s">
        <v>101</v>
      </c>
      <c r="B58">
        <v>66.2</v>
      </c>
      <c r="C58">
        <v>59.7</v>
      </c>
      <c r="D58">
        <v>730</v>
      </c>
      <c r="E58">
        <v>532.29999999999995</v>
      </c>
      <c r="F58">
        <v>0</v>
      </c>
      <c r="G58">
        <v>0</v>
      </c>
    </row>
    <row r="59" spans="1:7" ht="15" x14ac:dyDescent="0.25">
      <c r="A59" s="285" t="s">
        <v>66</v>
      </c>
    </row>
    <row r="60" spans="1:7" ht="15" x14ac:dyDescent="0.25">
      <c r="A60" s="285" t="s">
        <v>102</v>
      </c>
      <c r="B60">
        <v>220.4</v>
      </c>
      <c r="C60">
        <v>75</v>
      </c>
      <c r="D60">
        <v>3168.2</v>
      </c>
      <c r="E60">
        <v>2642.9</v>
      </c>
      <c r="F60">
        <v>0</v>
      </c>
      <c r="G60">
        <v>0</v>
      </c>
    </row>
    <row r="61" spans="1:7" ht="15" x14ac:dyDescent="0.25">
      <c r="A61" s="285" t="s">
        <v>103</v>
      </c>
      <c r="B61">
        <v>45</v>
      </c>
      <c r="C61">
        <v>0</v>
      </c>
      <c r="D61">
        <v>63</v>
      </c>
      <c r="E61">
        <v>0</v>
      </c>
      <c r="F61">
        <v>0</v>
      </c>
      <c r="G61">
        <v>0</v>
      </c>
    </row>
    <row r="62" spans="1:7" ht="15" x14ac:dyDescent="0.25">
      <c r="A62" s="285" t="s">
        <v>104</v>
      </c>
      <c r="B62">
        <v>175</v>
      </c>
      <c r="C62">
        <v>75</v>
      </c>
      <c r="D62">
        <v>2825.2</v>
      </c>
      <c r="E62">
        <v>2349.9</v>
      </c>
      <c r="F62">
        <v>0</v>
      </c>
      <c r="G62">
        <v>0</v>
      </c>
    </row>
    <row r="63" spans="1:7" ht="15" x14ac:dyDescent="0.25">
      <c r="A63" s="285" t="s">
        <v>105</v>
      </c>
      <c r="B63">
        <v>0</v>
      </c>
      <c r="C63">
        <v>0</v>
      </c>
      <c r="D63">
        <v>28.7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1125.0999999999999</v>
      </c>
      <c r="C68">
        <v>1303</v>
      </c>
      <c r="D68">
        <v>4516.8</v>
      </c>
      <c r="E68">
        <v>7349.5</v>
      </c>
      <c r="F68">
        <v>502.1</v>
      </c>
      <c r="G68">
        <v>0</v>
      </c>
    </row>
    <row r="69" spans="1:7" ht="15" x14ac:dyDescent="0.25">
      <c r="A69" s="285" t="s">
        <v>497</v>
      </c>
      <c r="B69">
        <v>0</v>
      </c>
      <c r="C69">
        <v>66</v>
      </c>
      <c r="D69">
        <v>0</v>
      </c>
      <c r="E69">
        <v>1874.4</v>
      </c>
      <c r="F69">
        <v>0</v>
      </c>
      <c r="G69">
        <v>0</v>
      </c>
    </row>
    <row r="70" spans="1:7" ht="15" x14ac:dyDescent="0.25">
      <c r="A70" s="285" t="s">
        <v>109</v>
      </c>
      <c r="B70">
        <v>3.5</v>
      </c>
      <c r="C70">
        <v>3.5</v>
      </c>
      <c r="D70">
        <v>15.5</v>
      </c>
      <c r="E70">
        <v>21</v>
      </c>
      <c r="F70">
        <v>0</v>
      </c>
      <c r="G70">
        <v>0</v>
      </c>
    </row>
    <row r="71" spans="1:7" ht="15" x14ac:dyDescent="0.25">
      <c r="A71" s="285" t="s">
        <v>111</v>
      </c>
      <c r="B71">
        <v>50.8</v>
      </c>
      <c r="C71">
        <v>74</v>
      </c>
      <c r="D71">
        <v>210.7</v>
      </c>
      <c r="E71">
        <v>221.1</v>
      </c>
      <c r="F71">
        <v>0</v>
      </c>
      <c r="G71">
        <v>0</v>
      </c>
    </row>
    <row r="72" spans="1:7" ht="15" x14ac:dyDescent="0.25">
      <c r="A72" s="285" t="s">
        <v>112</v>
      </c>
      <c r="B72">
        <v>34.4</v>
      </c>
      <c r="C72">
        <v>78.3</v>
      </c>
      <c r="D72">
        <v>56.4</v>
      </c>
      <c r="E72">
        <v>729</v>
      </c>
      <c r="F72">
        <v>1.1000000000000001</v>
      </c>
      <c r="G72">
        <v>0</v>
      </c>
    </row>
    <row r="73" spans="1:7" ht="15" x14ac:dyDescent="0.25">
      <c r="A73" s="285" t="s">
        <v>259</v>
      </c>
      <c r="B73">
        <v>0</v>
      </c>
      <c r="C73">
        <v>0</v>
      </c>
      <c r="D73">
        <v>7.6</v>
      </c>
      <c r="E73">
        <v>45.8</v>
      </c>
      <c r="F73">
        <v>0</v>
      </c>
      <c r="G73">
        <v>0</v>
      </c>
    </row>
    <row r="74" spans="1:7" ht="15" x14ac:dyDescent="0.25">
      <c r="A74" s="285" t="s">
        <v>113</v>
      </c>
      <c r="B74">
        <v>32.9</v>
      </c>
      <c r="C74">
        <v>49.7</v>
      </c>
      <c r="D74">
        <v>461.1</v>
      </c>
      <c r="E74">
        <v>453.2</v>
      </c>
      <c r="F74">
        <v>0</v>
      </c>
      <c r="G74">
        <v>0</v>
      </c>
    </row>
    <row r="75" spans="1:7" ht="15" x14ac:dyDescent="0.25">
      <c r="A75" s="285" t="s">
        <v>114</v>
      </c>
      <c r="B75">
        <v>4</v>
      </c>
      <c r="C75">
        <v>0</v>
      </c>
      <c r="D75">
        <v>0</v>
      </c>
      <c r="E75">
        <v>44.4</v>
      </c>
      <c r="F75">
        <v>0</v>
      </c>
      <c r="G75">
        <v>0</v>
      </c>
    </row>
    <row r="76" spans="1:7" ht="15" x14ac:dyDescent="0.25">
      <c r="A76" s="285" t="s">
        <v>115</v>
      </c>
      <c r="B76">
        <v>0</v>
      </c>
      <c r="C76">
        <v>4</v>
      </c>
      <c r="D76">
        <v>18.600000000000001</v>
      </c>
      <c r="E76">
        <v>22.9</v>
      </c>
      <c r="F76">
        <v>0</v>
      </c>
      <c r="G76">
        <v>0</v>
      </c>
    </row>
    <row r="77" spans="1:7" ht="15" x14ac:dyDescent="0.25">
      <c r="A77" s="285" t="s">
        <v>382</v>
      </c>
      <c r="B77">
        <v>0</v>
      </c>
      <c r="C77">
        <v>0</v>
      </c>
      <c r="D77">
        <v>3</v>
      </c>
      <c r="E77">
        <v>0</v>
      </c>
      <c r="F77">
        <v>0</v>
      </c>
      <c r="G77">
        <v>0</v>
      </c>
    </row>
    <row r="78" spans="1:7" ht="15" x14ac:dyDescent="0.25">
      <c r="A78" s="285" t="s">
        <v>116</v>
      </c>
      <c r="B78">
        <v>5.8</v>
      </c>
      <c r="C78">
        <v>3.3</v>
      </c>
      <c r="D78">
        <v>6.6</v>
      </c>
      <c r="E78">
        <v>2.9</v>
      </c>
      <c r="F78">
        <v>0</v>
      </c>
      <c r="G78">
        <v>0</v>
      </c>
    </row>
    <row r="79" spans="1:7" ht="15" x14ac:dyDescent="0.25">
      <c r="A79" s="285" t="s">
        <v>117</v>
      </c>
      <c r="B79">
        <v>977.2</v>
      </c>
      <c r="C79">
        <v>992</v>
      </c>
      <c r="D79">
        <v>3461.5</v>
      </c>
      <c r="E79">
        <v>3705.2</v>
      </c>
      <c r="F79">
        <v>501</v>
      </c>
      <c r="G79">
        <v>0</v>
      </c>
    </row>
    <row r="80" spans="1:7" ht="15" x14ac:dyDescent="0.25">
      <c r="A80" s="285" t="s">
        <v>331</v>
      </c>
      <c r="B80">
        <v>0.5</v>
      </c>
      <c r="C80">
        <v>0.2</v>
      </c>
      <c r="D80">
        <v>6.2</v>
      </c>
      <c r="E80">
        <v>1.6</v>
      </c>
      <c r="F80">
        <v>0</v>
      </c>
      <c r="G80">
        <v>0</v>
      </c>
    </row>
    <row r="81" spans="1:7" ht="15" x14ac:dyDescent="0.25">
      <c r="A81" s="285" t="s">
        <v>118</v>
      </c>
      <c r="B81">
        <v>16.100000000000001</v>
      </c>
      <c r="C81">
        <v>13</v>
      </c>
      <c r="D81">
        <v>29.3</v>
      </c>
      <c r="E81">
        <v>34</v>
      </c>
      <c r="F81">
        <v>0</v>
      </c>
      <c r="G81">
        <v>0</v>
      </c>
    </row>
    <row r="82" spans="1:7" ht="15" x14ac:dyDescent="0.25">
      <c r="A82" s="285" t="s">
        <v>119</v>
      </c>
      <c r="B82">
        <v>0</v>
      </c>
      <c r="C82">
        <v>19</v>
      </c>
      <c r="D82">
        <v>220.4</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4360.3999999999996</v>
      </c>
      <c r="C86">
        <v>9699.2000000000007</v>
      </c>
      <c r="D86">
        <v>35442.9</v>
      </c>
      <c r="E86">
        <v>34346.9</v>
      </c>
      <c r="F86">
        <v>1828.4</v>
      </c>
      <c r="G86">
        <v>0</v>
      </c>
    </row>
    <row r="87" spans="1:7" ht="15" x14ac:dyDescent="0.25">
      <c r="A87" s="285" t="s">
        <v>123</v>
      </c>
      <c r="B87">
        <v>2358.8000000000002</v>
      </c>
      <c r="C87">
        <v>2125.8000000000002</v>
      </c>
      <c r="D87" t="s">
        <v>84</v>
      </c>
      <c r="E87">
        <v>0</v>
      </c>
      <c r="F87">
        <v>504</v>
      </c>
      <c r="G87">
        <v>0</v>
      </c>
    </row>
    <row r="88" spans="1:7" ht="15" x14ac:dyDescent="0.25">
      <c r="A88" s="285" t="s">
        <v>62</v>
      </c>
      <c r="B88" t="s">
        <v>63</v>
      </c>
      <c r="C88" t="s">
        <v>64</v>
      </c>
      <c r="D88" t="s">
        <v>63</v>
      </c>
      <c r="E88" t="s">
        <v>63</v>
      </c>
      <c r="F88" t="s">
        <v>63</v>
      </c>
      <c r="G88" t="s">
        <v>65</v>
      </c>
    </row>
    <row r="89" spans="1:7" ht="15" x14ac:dyDescent="0.25">
      <c r="A89" s="285" t="s">
        <v>124</v>
      </c>
      <c r="B89">
        <v>6719.2</v>
      </c>
      <c r="C89">
        <v>11825</v>
      </c>
      <c r="D89">
        <v>35442.9</v>
      </c>
      <c r="E89">
        <v>34346.9</v>
      </c>
      <c r="F89">
        <v>2332.4</v>
      </c>
      <c r="G89">
        <v>0</v>
      </c>
    </row>
    <row r="90" spans="1:7" ht="15" x14ac:dyDescent="0.25">
      <c r="A90" s="285" t="s">
        <v>125</v>
      </c>
      <c r="B90" t="s">
        <v>42</v>
      </c>
      <c r="C90" t="s">
        <v>42</v>
      </c>
      <c r="D90">
        <v>2.1</v>
      </c>
      <c r="E90">
        <v>12.1</v>
      </c>
      <c r="F90" t="s">
        <v>42</v>
      </c>
      <c r="G90" t="s">
        <v>42</v>
      </c>
    </row>
    <row r="91" spans="1:7" ht="15" x14ac:dyDescent="0.25">
      <c r="A91" s="285" t="s">
        <v>126</v>
      </c>
      <c r="B91">
        <v>0</v>
      </c>
      <c r="C91">
        <v>116</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0F129-FEF4-4007-85DD-C224389D49C9}">
  <dimension ref="A1:G92"/>
  <sheetViews>
    <sheetView workbookViewId="0">
      <selection activeCell="N21" sqref="N21"/>
    </sheetView>
  </sheetViews>
  <sheetFormatPr defaultRowHeight="13.2" x14ac:dyDescent="0.25"/>
  <cols>
    <col min="1" max="1" width="25" customWidth="1"/>
    <col min="2" max="2" width="12.5546875" customWidth="1"/>
    <col min="4" max="4" width="13.109375" customWidth="1"/>
    <col min="5" max="5" width="12.6640625" customWidth="1"/>
    <col min="6" max="6" width="11.6640625" customWidth="1"/>
  </cols>
  <sheetData>
    <row r="1" spans="1:7" ht="15" x14ac:dyDescent="0.25">
      <c r="A1" s="285" t="s">
        <v>47</v>
      </c>
    </row>
    <row r="2" spans="1:7" ht="15" x14ac:dyDescent="0.25">
      <c r="A2" s="285" t="s">
        <v>48</v>
      </c>
    </row>
    <row r="3" spans="1:7" ht="15" x14ac:dyDescent="0.25">
      <c r="A3" s="285" t="s">
        <v>514</v>
      </c>
    </row>
    <row r="4" spans="1:7" ht="15" x14ac:dyDescent="0.25">
      <c r="A4" s="285" t="s">
        <v>50</v>
      </c>
    </row>
    <row r="5" spans="1:7" ht="15" x14ac:dyDescent="0.25">
      <c r="A5" s="285" t="s">
        <v>51</v>
      </c>
    </row>
    <row r="6" spans="1:7" ht="15" x14ac:dyDescent="0.25">
      <c r="A6" s="285" t="s">
        <v>52</v>
      </c>
    </row>
    <row r="7" spans="1:7" ht="15" x14ac:dyDescent="0.25">
      <c r="B7" s="285" t="s">
        <v>55</v>
      </c>
      <c r="D7" s="52" t="s">
        <v>515</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40</v>
      </c>
      <c r="D12">
        <v>4260.1000000000004</v>
      </c>
      <c r="E12">
        <v>6981.3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1242.0999999999999</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265.7</v>
      </c>
      <c r="E18">
        <v>678.1</v>
      </c>
      <c r="F18">
        <v>0</v>
      </c>
      <c r="G18">
        <v>0</v>
      </c>
    </row>
    <row r="19" spans="1:7" ht="15" x14ac:dyDescent="0.25">
      <c r="A19" s="285" t="s">
        <v>71</v>
      </c>
      <c r="B19">
        <v>0</v>
      </c>
      <c r="C19">
        <v>0</v>
      </c>
      <c r="D19">
        <v>1240.5</v>
      </c>
      <c r="E19">
        <v>1848.3</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1283.8</v>
      </c>
      <c r="E22">
        <v>1761.2</v>
      </c>
      <c r="F22">
        <v>0</v>
      </c>
      <c r="G22">
        <v>0</v>
      </c>
    </row>
    <row r="23" spans="1:7" ht="15" x14ac:dyDescent="0.25">
      <c r="A23" s="285" t="s">
        <v>74</v>
      </c>
      <c r="B23" t="s">
        <v>84</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428.6</v>
      </c>
      <c r="C31">
        <v>368.7</v>
      </c>
      <c r="D31">
        <v>1743.1</v>
      </c>
      <c r="E31">
        <v>1850.7</v>
      </c>
      <c r="F31">
        <v>83.5</v>
      </c>
      <c r="G31">
        <v>0</v>
      </c>
    </row>
    <row r="32" spans="1:7" ht="15" x14ac:dyDescent="0.25">
      <c r="A32" s="285" t="s">
        <v>66</v>
      </c>
    </row>
    <row r="33" spans="1:7" ht="15" x14ac:dyDescent="0.25">
      <c r="A33" s="285" t="s">
        <v>79</v>
      </c>
      <c r="B33">
        <v>52.2</v>
      </c>
      <c r="C33">
        <v>111.8</v>
      </c>
      <c r="D33">
        <v>1593.2</v>
      </c>
      <c r="E33">
        <v>1271.2</v>
      </c>
      <c r="F33">
        <v>2</v>
      </c>
      <c r="G33">
        <v>0</v>
      </c>
    </row>
    <row r="34" spans="1:7" ht="15" x14ac:dyDescent="0.25">
      <c r="A34" s="285" t="s">
        <v>66</v>
      </c>
    </row>
    <row r="35" spans="1:7" ht="15" x14ac:dyDescent="0.25">
      <c r="A35" s="285" t="s">
        <v>80</v>
      </c>
      <c r="B35">
        <v>1831.4</v>
      </c>
      <c r="C35">
        <v>7004.5</v>
      </c>
      <c r="D35">
        <v>12721</v>
      </c>
      <c r="E35">
        <v>6342.8</v>
      </c>
      <c r="F35">
        <v>1034</v>
      </c>
      <c r="G35">
        <v>0</v>
      </c>
    </row>
    <row r="36" spans="1:7" ht="15" x14ac:dyDescent="0.25">
      <c r="A36" s="285" t="s">
        <v>66</v>
      </c>
    </row>
    <row r="37" spans="1:7" ht="15" x14ac:dyDescent="0.25">
      <c r="A37" s="285" t="s">
        <v>495</v>
      </c>
      <c r="B37">
        <v>0</v>
      </c>
      <c r="C37">
        <v>0.5</v>
      </c>
      <c r="D37">
        <v>0</v>
      </c>
      <c r="E37">
        <v>3.7</v>
      </c>
      <c r="F37">
        <v>0</v>
      </c>
      <c r="G37">
        <v>0</v>
      </c>
    </row>
    <row r="38" spans="1:7" ht="15" x14ac:dyDescent="0.25">
      <c r="A38" s="285" t="s">
        <v>66</v>
      </c>
    </row>
    <row r="39" spans="1:7" ht="15" x14ac:dyDescent="0.25">
      <c r="A39" s="285" t="s">
        <v>81</v>
      </c>
      <c r="B39">
        <v>545.20000000000005</v>
      </c>
      <c r="C39">
        <v>778.1</v>
      </c>
      <c r="D39">
        <v>7282.8</v>
      </c>
      <c r="E39">
        <v>7588.8</v>
      </c>
      <c r="F39">
        <v>3.7</v>
      </c>
      <c r="G39">
        <v>0</v>
      </c>
    </row>
    <row r="40" spans="1:7" ht="15" x14ac:dyDescent="0.25">
      <c r="A40" s="285" t="s">
        <v>83</v>
      </c>
      <c r="B40">
        <v>55.5</v>
      </c>
      <c r="C40">
        <v>57.5</v>
      </c>
      <c r="D40">
        <v>1279.8</v>
      </c>
      <c r="E40">
        <v>646.70000000000005</v>
      </c>
      <c r="F40">
        <v>0</v>
      </c>
      <c r="G40">
        <v>0</v>
      </c>
    </row>
    <row r="41" spans="1:7" ht="15" x14ac:dyDescent="0.25">
      <c r="A41" s="285" t="s">
        <v>85</v>
      </c>
      <c r="B41">
        <v>2.9</v>
      </c>
      <c r="C41">
        <v>1.5</v>
      </c>
      <c r="D41">
        <v>6.9</v>
      </c>
      <c r="E41">
        <v>10.7</v>
      </c>
      <c r="F41">
        <v>0</v>
      </c>
      <c r="G41">
        <v>0</v>
      </c>
    </row>
    <row r="42" spans="1:7" ht="15" x14ac:dyDescent="0.25">
      <c r="A42" s="285" t="s">
        <v>86</v>
      </c>
      <c r="B42">
        <v>0.4</v>
      </c>
      <c r="C42">
        <v>0.4</v>
      </c>
      <c r="D42">
        <v>1.3</v>
      </c>
      <c r="E42">
        <v>0</v>
      </c>
      <c r="F42">
        <v>0</v>
      </c>
      <c r="G42">
        <v>0</v>
      </c>
    </row>
    <row r="43" spans="1:7" ht="15" x14ac:dyDescent="0.25">
      <c r="A43" s="285" t="s">
        <v>87</v>
      </c>
      <c r="B43">
        <v>2</v>
      </c>
      <c r="C43">
        <v>0.5</v>
      </c>
      <c r="D43">
        <v>1.1000000000000001</v>
      </c>
      <c r="E43">
        <v>0.3</v>
      </c>
      <c r="F43">
        <v>0.2</v>
      </c>
      <c r="G43">
        <v>0</v>
      </c>
    </row>
    <row r="44" spans="1:7" ht="15" x14ac:dyDescent="0.25">
      <c r="A44" s="285" t="s">
        <v>88</v>
      </c>
      <c r="B44">
        <v>193</v>
      </c>
      <c r="C44">
        <v>265.7</v>
      </c>
      <c r="D44">
        <v>1568.1</v>
      </c>
      <c r="E44">
        <v>1714.8</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23.9</v>
      </c>
      <c r="C48">
        <v>23</v>
      </c>
      <c r="D48">
        <v>621.29999999999995</v>
      </c>
      <c r="E48">
        <v>871.1</v>
      </c>
      <c r="F48">
        <v>0</v>
      </c>
      <c r="G48">
        <v>0</v>
      </c>
    </row>
    <row r="49" spans="1:7" ht="15" x14ac:dyDescent="0.25">
      <c r="A49" s="285" t="s">
        <v>92</v>
      </c>
      <c r="B49">
        <v>0</v>
      </c>
      <c r="C49">
        <v>0</v>
      </c>
      <c r="D49">
        <v>50.5</v>
      </c>
      <c r="E49">
        <v>101.4</v>
      </c>
      <c r="F49">
        <v>0</v>
      </c>
      <c r="G49">
        <v>0</v>
      </c>
    </row>
    <row r="50" spans="1:7" ht="15" x14ac:dyDescent="0.25">
      <c r="A50" s="285" t="s">
        <v>93</v>
      </c>
      <c r="B50">
        <v>101.5</v>
      </c>
      <c r="C50">
        <v>84.9</v>
      </c>
      <c r="D50">
        <v>433.9</v>
      </c>
      <c r="E50">
        <v>389</v>
      </c>
      <c r="F50">
        <v>0.5</v>
      </c>
      <c r="G50">
        <v>0</v>
      </c>
    </row>
    <row r="51" spans="1:7" ht="15" x14ac:dyDescent="0.25">
      <c r="A51" s="285" t="s">
        <v>94</v>
      </c>
      <c r="B51">
        <v>5</v>
      </c>
      <c r="C51">
        <v>9.5</v>
      </c>
      <c r="D51">
        <v>95</v>
      </c>
      <c r="E51">
        <v>20.3</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12.6</v>
      </c>
      <c r="C54">
        <v>18.399999999999999</v>
      </c>
      <c r="D54">
        <v>95.5</v>
      </c>
      <c r="E54">
        <v>105.2</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1.3</v>
      </c>
      <c r="D56">
        <v>3.4</v>
      </c>
      <c r="E56">
        <v>17.2</v>
      </c>
      <c r="F56">
        <v>0</v>
      </c>
      <c r="G56">
        <v>0</v>
      </c>
    </row>
    <row r="57" spans="1:7" ht="15" x14ac:dyDescent="0.25">
      <c r="A57" s="285" t="s">
        <v>100</v>
      </c>
      <c r="B57">
        <v>80.3</v>
      </c>
      <c r="C57">
        <v>136</v>
      </c>
      <c r="D57">
        <v>1081.0999999999999</v>
      </c>
      <c r="E57">
        <v>1252.9000000000001</v>
      </c>
      <c r="F57">
        <v>3</v>
      </c>
      <c r="G57">
        <v>0</v>
      </c>
    </row>
    <row r="58" spans="1:7" ht="15" x14ac:dyDescent="0.25">
      <c r="A58" s="285" t="s">
        <v>101</v>
      </c>
      <c r="B58">
        <v>68</v>
      </c>
      <c r="C58">
        <v>56.9</v>
      </c>
      <c r="D58">
        <v>718.1</v>
      </c>
      <c r="E58">
        <v>526.29999999999995</v>
      </c>
      <c r="F58">
        <v>0</v>
      </c>
      <c r="G58">
        <v>0</v>
      </c>
    </row>
    <row r="59" spans="1:7" ht="15" x14ac:dyDescent="0.25">
      <c r="A59" s="285" t="s">
        <v>66</v>
      </c>
    </row>
    <row r="60" spans="1:7" ht="15" x14ac:dyDescent="0.25">
      <c r="A60" s="285" t="s">
        <v>102</v>
      </c>
      <c r="B60">
        <v>220.4</v>
      </c>
      <c r="C60">
        <v>110</v>
      </c>
      <c r="D60">
        <v>3119.2</v>
      </c>
      <c r="E60">
        <v>2592.1</v>
      </c>
      <c r="F60">
        <v>0</v>
      </c>
      <c r="G60">
        <v>0</v>
      </c>
    </row>
    <row r="61" spans="1:7" ht="15" x14ac:dyDescent="0.25">
      <c r="A61" s="285" t="s">
        <v>103</v>
      </c>
      <c r="B61">
        <v>45</v>
      </c>
      <c r="C61">
        <v>0</v>
      </c>
      <c r="D61">
        <v>63</v>
      </c>
      <c r="E61">
        <v>0</v>
      </c>
      <c r="F61">
        <v>0</v>
      </c>
      <c r="G61">
        <v>0</v>
      </c>
    </row>
    <row r="62" spans="1:7" ht="15" x14ac:dyDescent="0.25">
      <c r="A62" s="285" t="s">
        <v>104</v>
      </c>
      <c r="B62">
        <v>175</v>
      </c>
      <c r="C62">
        <v>110</v>
      </c>
      <c r="D62">
        <v>2776.2</v>
      </c>
      <c r="E62">
        <v>2299.1</v>
      </c>
      <c r="F62">
        <v>0</v>
      </c>
      <c r="G62">
        <v>0</v>
      </c>
    </row>
    <row r="63" spans="1:7" ht="15" x14ac:dyDescent="0.25">
      <c r="A63" s="285" t="s">
        <v>105</v>
      </c>
      <c r="B63">
        <v>0</v>
      </c>
      <c r="C63">
        <v>0</v>
      </c>
      <c r="D63">
        <v>28.7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1069.9000000000001</v>
      </c>
      <c r="C68">
        <v>1322.8</v>
      </c>
      <c r="D68">
        <v>4391.7</v>
      </c>
      <c r="E68">
        <v>7262.6</v>
      </c>
      <c r="F68">
        <v>502.1</v>
      </c>
      <c r="G68">
        <v>0</v>
      </c>
    </row>
    <row r="69" spans="1:7" ht="15" x14ac:dyDescent="0.25">
      <c r="A69" s="285" t="s">
        <v>497</v>
      </c>
      <c r="B69">
        <v>0</v>
      </c>
      <c r="C69">
        <v>66</v>
      </c>
      <c r="D69">
        <v>0</v>
      </c>
      <c r="E69">
        <v>1874.4</v>
      </c>
      <c r="F69">
        <v>0</v>
      </c>
      <c r="G69">
        <v>0</v>
      </c>
    </row>
    <row r="70" spans="1:7" ht="15" x14ac:dyDescent="0.25">
      <c r="A70" s="285" t="s">
        <v>109</v>
      </c>
      <c r="B70">
        <v>0</v>
      </c>
      <c r="C70">
        <v>3.5</v>
      </c>
      <c r="D70">
        <v>15.5</v>
      </c>
      <c r="E70">
        <v>21</v>
      </c>
      <c r="F70">
        <v>0</v>
      </c>
      <c r="G70">
        <v>0</v>
      </c>
    </row>
    <row r="71" spans="1:7" ht="15" x14ac:dyDescent="0.25">
      <c r="A71" s="285" t="s">
        <v>111</v>
      </c>
      <c r="B71">
        <v>50.8</v>
      </c>
      <c r="C71">
        <v>63.6</v>
      </c>
      <c r="D71">
        <v>210.7</v>
      </c>
      <c r="E71">
        <v>221.1</v>
      </c>
      <c r="F71">
        <v>0</v>
      </c>
      <c r="G71">
        <v>0</v>
      </c>
    </row>
    <row r="72" spans="1:7" ht="15" x14ac:dyDescent="0.25">
      <c r="A72" s="285" t="s">
        <v>112</v>
      </c>
      <c r="B72">
        <v>34.700000000000003</v>
      </c>
      <c r="C72">
        <v>65.900000000000006</v>
      </c>
      <c r="D72">
        <v>56</v>
      </c>
      <c r="E72">
        <v>693.7</v>
      </c>
      <c r="F72">
        <v>1.1000000000000001</v>
      </c>
      <c r="G72">
        <v>0</v>
      </c>
    </row>
    <row r="73" spans="1:7" ht="15" x14ac:dyDescent="0.25">
      <c r="A73" s="285" t="s">
        <v>259</v>
      </c>
      <c r="B73">
        <v>0</v>
      </c>
      <c r="C73">
        <v>0</v>
      </c>
      <c r="D73">
        <v>7.6</v>
      </c>
      <c r="E73">
        <v>45.8</v>
      </c>
      <c r="F73">
        <v>0</v>
      </c>
      <c r="G73">
        <v>0</v>
      </c>
    </row>
    <row r="74" spans="1:7" ht="15" x14ac:dyDescent="0.25">
      <c r="A74" s="285" t="s">
        <v>113</v>
      </c>
      <c r="B74">
        <v>38.1</v>
      </c>
      <c r="C74">
        <v>54.2</v>
      </c>
      <c r="D74">
        <v>456.3</v>
      </c>
      <c r="E74">
        <v>441.2</v>
      </c>
      <c r="F74">
        <v>0</v>
      </c>
      <c r="G74">
        <v>0</v>
      </c>
    </row>
    <row r="75" spans="1:7" ht="15" x14ac:dyDescent="0.25">
      <c r="A75" s="285" t="s">
        <v>114</v>
      </c>
      <c r="B75">
        <v>4</v>
      </c>
      <c r="C75">
        <v>4.5</v>
      </c>
      <c r="D75">
        <v>0</v>
      </c>
      <c r="E75">
        <v>39.9</v>
      </c>
      <c r="F75">
        <v>0</v>
      </c>
      <c r="G75">
        <v>0</v>
      </c>
    </row>
    <row r="76" spans="1:7" ht="15" x14ac:dyDescent="0.25">
      <c r="A76" s="285" t="s">
        <v>115</v>
      </c>
      <c r="B76">
        <v>3.1</v>
      </c>
      <c r="C76">
        <v>4</v>
      </c>
      <c r="D76">
        <v>15.2</v>
      </c>
      <c r="E76">
        <v>18.899999999999999</v>
      </c>
      <c r="F76">
        <v>0</v>
      </c>
      <c r="G76">
        <v>0</v>
      </c>
    </row>
    <row r="77" spans="1:7" ht="15" x14ac:dyDescent="0.25">
      <c r="A77" s="285" t="s">
        <v>382</v>
      </c>
      <c r="B77">
        <v>0</v>
      </c>
      <c r="C77">
        <v>0</v>
      </c>
      <c r="D77">
        <v>3</v>
      </c>
      <c r="E77">
        <v>0</v>
      </c>
      <c r="F77">
        <v>0</v>
      </c>
      <c r="G77">
        <v>0</v>
      </c>
    </row>
    <row r="78" spans="1:7" ht="15" x14ac:dyDescent="0.25">
      <c r="A78" s="285" t="s">
        <v>116</v>
      </c>
      <c r="B78">
        <v>4.0999999999999996</v>
      </c>
      <c r="C78">
        <v>3.3</v>
      </c>
      <c r="D78">
        <v>6.6</v>
      </c>
      <c r="E78">
        <v>2.9</v>
      </c>
      <c r="F78">
        <v>0</v>
      </c>
      <c r="G78">
        <v>0</v>
      </c>
    </row>
    <row r="79" spans="1:7" ht="15" x14ac:dyDescent="0.25">
      <c r="A79" s="285" t="s">
        <v>117</v>
      </c>
      <c r="B79">
        <v>918.6</v>
      </c>
      <c r="C79">
        <v>1025.9000000000001</v>
      </c>
      <c r="D79">
        <v>3345.2</v>
      </c>
      <c r="E79">
        <v>3673.9</v>
      </c>
      <c r="F79">
        <v>501</v>
      </c>
      <c r="G79">
        <v>0</v>
      </c>
    </row>
    <row r="80" spans="1:7" ht="15" x14ac:dyDescent="0.25">
      <c r="A80" s="285" t="s">
        <v>331</v>
      </c>
      <c r="B80">
        <v>0.5</v>
      </c>
      <c r="C80">
        <v>0</v>
      </c>
      <c r="D80">
        <v>6.2</v>
      </c>
      <c r="E80">
        <v>1.6</v>
      </c>
      <c r="F80">
        <v>0</v>
      </c>
      <c r="G80">
        <v>0</v>
      </c>
    </row>
    <row r="81" spans="1:7" ht="15" x14ac:dyDescent="0.25">
      <c r="A81" s="285" t="s">
        <v>118</v>
      </c>
      <c r="B81">
        <v>16.100000000000001</v>
      </c>
      <c r="C81">
        <v>13</v>
      </c>
      <c r="D81">
        <v>29.3</v>
      </c>
      <c r="E81">
        <v>34</v>
      </c>
      <c r="F81">
        <v>0</v>
      </c>
      <c r="G81">
        <v>0</v>
      </c>
    </row>
    <row r="82" spans="1:7" ht="15" x14ac:dyDescent="0.25">
      <c r="A82" s="285" t="s">
        <v>119</v>
      </c>
      <c r="B82">
        <v>0</v>
      </c>
      <c r="C82">
        <v>19</v>
      </c>
      <c r="D82">
        <v>220.4</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4152.3</v>
      </c>
      <c r="C86">
        <v>9736.4</v>
      </c>
      <c r="D86">
        <v>35111.199999999997</v>
      </c>
      <c r="E86">
        <v>33934.699999999997</v>
      </c>
      <c r="F86">
        <v>1625.4</v>
      </c>
      <c r="G86">
        <v>0</v>
      </c>
    </row>
    <row r="87" spans="1:7" ht="15" x14ac:dyDescent="0.25">
      <c r="A87" s="285" t="s">
        <v>123</v>
      </c>
      <c r="B87">
        <v>2254.4</v>
      </c>
      <c r="C87">
        <v>2101.8000000000002</v>
      </c>
      <c r="D87" t="s">
        <v>84</v>
      </c>
      <c r="E87">
        <v>0</v>
      </c>
      <c r="F87">
        <v>504</v>
      </c>
      <c r="G87">
        <v>0</v>
      </c>
    </row>
    <row r="88" spans="1:7" ht="15" x14ac:dyDescent="0.25">
      <c r="A88" s="285" t="s">
        <v>62</v>
      </c>
      <c r="B88" t="s">
        <v>63</v>
      </c>
      <c r="C88" t="s">
        <v>64</v>
      </c>
      <c r="D88" t="s">
        <v>63</v>
      </c>
      <c r="E88" t="s">
        <v>63</v>
      </c>
      <c r="F88" t="s">
        <v>63</v>
      </c>
      <c r="G88" t="s">
        <v>65</v>
      </c>
    </row>
    <row r="89" spans="1:7" ht="15" x14ac:dyDescent="0.25">
      <c r="A89" s="285" t="s">
        <v>124</v>
      </c>
      <c r="B89">
        <v>6406.7</v>
      </c>
      <c r="C89">
        <v>11838.2</v>
      </c>
      <c r="D89">
        <v>35111.199999999997</v>
      </c>
      <c r="E89">
        <v>33934.699999999997</v>
      </c>
      <c r="F89">
        <v>2129.4</v>
      </c>
      <c r="G89">
        <v>0</v>
      </c>
    </row>
    <row r="90" spans="1:7" ht="15" x14ac:dyDescent="0.25">
      <c r="A90" s="285" t="s">
        <v>125</v>
      </c>
      <c r="B90" t="s">
        <v>42</v>
      </c>
      <c r="C90" t="s">
        <v>42</v>
      </c>
      <c r="D90">
        <v>2.1</v>
      </c>
      <c r="E90">
        <v>12.1</v>
      </c>
      <c r="F90" t="s">
        <v>42</v>
      </c>
      <c r="G90" t="s">
        <v>42</v>
      </c>
    </row>
    <row r="91" spans="1:7" ht="15" x14ac:dyDescent="0.25">
      <c r="A91" s="285" t="s">
        <v>126</v>
      </c>
      <c r="B91">
        <v>0</v>
      </c>
      <c r="C91">
        <v>116</v>
      </c>
      <c r="D91" t="s">
        <v>42</v>
      </c>
      <c r="E91" t="s">
        <v>42</v>
      </c>
      <c r="F91">
        <v>0</v>
      </c>
      <c r="G91">
        <v>0</v>
      </c>
    </row>
    <row r="92" spans="1:7" ht="15" x14ac:dyDescent="0.25">
      <c r="A92" s="285" t="s">
        <v>50</v>
      </c>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F7BB-C718-4D69-BD9E-9BA30172E8FE}">
  <dimension ref="A1:G92"/>
  <sheetViews>
    <sheetView topLeftCell="A62" workbookViewId="0">
      <selection activeCell="B62" sqref="B62"/>
    </sheetView>
  </sheetViews>
  <sheetFormatPr defaultRowHeight="13.2" x14ac:dyDescent="0.25"/>
  <cols>
    <col min="1" max="1" width="23.44140625" customWidth="1"/>
    <col min="2" max="2" width="12.33203125" customWidth="1"/>
    <col min="4" max="4" width="12" customWidth="1"/>
    <col min="6" max="6" width="11.109375" customWidth="1"/>
  </cols>
  <sheetData>
    <row r="1" spans="1:7" ht="15" x14ac:dyDescent="0.25">
      <c r="A1" s="285" t="s">
        <v>47</v>
      </c>
    </row>
    <row r="2" spans="1:7" ht="15" x14ac:dyDescent="0.25">
      <c r="A2" s="285" t="s">
        <v>48</v>
      </c>
    </row>
    <row r="3" spans="1:7" ht="15" x14ac:dyDescent="0.25">
      <c r="A3" s="285" t="s">
        <v>516</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4.5</v>
      </c>
      <c r="C12">
        <v>40</v>
      </c>
      <c r="D12">
        <v>4270.1000000000004</v>
      </c>
      <c r="E12">
        <v>6981.3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1242.0999999999999</v>
      </c>
      <c r="F15">
        <v>0</v>
      </c>
      <c r="G15">
        <v>0</v>
      </c>
    </row>
    <row r="16" spans="1:7" ht="15" x14ac:dyDescent="0.25">
      <c r="A16" s="285" t="s">
        <v>69</v>
      </c>
      <c r="B16">
        <v>0</v>
      </c>
      <c r="C16">
        <v>0</v>
      </c>
      <c r="D16">
        <v>10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275.7</v>
      </c>
      <c r="E18">
        <v>678</v>
      </c>
      <c r="F18">
        <v>0</v>
      </c>
      <c r="G18">
        <v>0</v>
      </c>
    </row>
    <row r="19" spans="1:7" ht="15" x14ac:dyDescent="0.25">
      <c r="A19" s="285" t="s">
        <v>71</v>
      </c>
      <c r="B19">
        <v>0</v>
      </c>
      <c r="C19">
        <v>0</v>
      </c>
      <c r="D19">
        <v>1240.5</v>
      </c>
      <c r="E19">
        <v>1848.3</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1283.8</v>
      </c>
      <c r="E22">
        <v>1761.2</v>
      </c>
      <c r="F22">
        <v>0</v>
      </c>
      <c r="G22">
        <v>0</v>
      </c>
    </row>
    <row r="23" spans="1:7" ht="15" x14ac:dyDescent="0.25">
      <c r="A23" s="285" t="s">
        <v>74</v>
      </c>
      <c r="B23" t="s">
        <v>84</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429.7</v>
      </c>
      <c r="C31">
        <v>395.3</v>
      </c>
      <c r="D31">
        <v>1727.5</v>
      </c>
      <c r="E31">
        <v>1808.3</v>
      </c>
      <c r="F31">
        <v>83.5</v>
      </c>
      <c r="G31">
        <v>0</v>
      </c>
    </row>
    <row r="32" spans="1:7" ht="15" x14ac:dyDescent="0.25">
      <c r="A32" s="285" t="s">
        <v>66</v>
      </c>
    </row>
    <row r="33" spans="1:7" ht="15" x14ac:dyDescent="0.25">
      <c r="A33" s="285" t="s">
        <v>79</v>
      </c>
      <c r="B33">
        <v>63.9</v>
      </c>
      <c r="C33">
        <v>115.1</v>
      </c>
      <c r="D33">
        <v>1557.2</v>
      </c>
      <c r="E33">
        <v>1256.2</v>
      </c>
      <c r="F33">
        <v>0</v>
      </c>
      <c r="G33">
        <v>0</v>
      </c>
    </row>
    <row r="34" spans="1:7" ht="15" x14ac:dyDescent="0.25">
      <c r="A34" s="285" t="s">
        <v>66</v>
      </c>
    </row>
    <row r="35" spans="1:7" ht="15" x14ac:dyDescent="0.25">
      <c r="A35" s="285" t="s">
        <v>80</v>
      </c>
      <c r="B35">
        <v>1170.8</v>
      </c>
      <c r="C35">
        <v>7205.6</v>
      </c>
      <c r="D35">
        <v>12644.3</v>
      </c>
      <c r="E35">
        <v>6070.6</v>
      </c>
      <c r="F35">
        <v>572</v>
      </c>
      <c r="G35">
        <v>0</v>
      </c>
    </row>
    <row r="36" spans="1:7" ht="15" x14ac:dyDescent="0.25">
      <c r="A36" s="285" t="s">
        <v>66</v>
      </c>
    </row>
    <row r="37" spans="1:7" ht="15" x14ac:dyDescent="0.25">
      <c r="A37" s="285" t="s">
        <v>495</v>
      </c>
      <c r="B37">
        <v>0</v>
      </c>
      <c r="C37">
        <v>0.5</v>
      </c>
      <c r="D37">
        <v>0</v>
      </c>
      <c r="E37">
        <v>3.7</v>
      </c>
      <c r="F37">
        <v>0</v>
      </c>
      <c r="G37">
        <v>0</v>
      </c>
    </row>
    <row r="38" spans="1:7" ht="15" x14ac:dyDescent="0.25">
      <c r="A38" s="285" t="s">
        <v>66</v>
      </c>
    </row>
    <row r="39" spans="1:7" ht="15" x14ac:dyDescent="0.25">
      <c r="A39" s="285" t="s">
        <v>81</v>
      </c>
      <c r="B39">
        <v>566.70000000000005</v>
      </c>
      <c r="C39">
        <v>787.4</v>
      </c>
      <c r="D39">
        <v>7195.6</v>
      </c>
      <c r="E39">
        <v>7477.1</v>
      </c>
      <c r="F39">
        <v>3.7</v>
      </c>
      <c r="G39">
        <v>0</v>
      </c>
    </row>
    <row r="40" spans="1:7" ht="15" x14ac:dyDescent="0.25">
      <c r="A40" s="285" t="s">
        <v>83</v>
      </c>
      <c r="B40">
        <v>55.5</v>
      </c>
      <c r="C40">
        <v>57.5</v>
      </c>
      <c r="D40">
        <v>1279.8</v>
      </c>
      <c r="E40">
        <v>646.70000000000005</v>
      </c>
      <c r="F40">
        <v>0</v>
      </c>
      <c r="G40">
        <v>0</v>
      </c>
    </row>
    <row r="41" spans="1:7" ht="15" x14ac:dyDescent="0.25">
      <c r="A41" s="285" t="s">
        <v>85</v>
      </c>
      <c r="B41">
        <v>2.9</v>
      </c>
      <c r="C41">
        <v>2.1</v>
      </c>
      <c r="D41">
        <v>6.9</v>
      </c>
      <c r="E41">
        <v>10.1</v>
      </c>
      <c r="F41">
        <v>0</v>
      </c>
      <c r="G41">
        <v>0</v>
      </c>
    </row>
    <row r="42" spans="1:7" ht="15" x14ac:dyDescent="0.25">
      <c r="A42" s="285" t="s">
        <v>86</v>
      </c>
      <c r="B42">
        <v>0.7</v>
      </c>
      <c r="C42">
        <v>0.4</v>
      </c>
      <c r="D42">
        <v>1</v>
      </c>
      <c r="E42">
        <v>0</v>
      </c>
      <c r="F42">
        <v>0</v>
      </c>
      <c r="G42">
        <v>0</v>
      </c>
    </row>
    <row r="43" spans="1:7" ht="15" x14ac:dyDescent="0.25">
      <c r="A43" s="285" t="s">
        <v>87</v>
      </c>
      <c r="B43">
        <v>2.6</v>
      </c>
      <c r="C43">
        <v>0.5</v>
      </c>
      <c r="D43">
        <v>0.5</v>
      </c>
      <c r="E43">
        <v>0.3</v>
      </c>
      <c r="F43">
        <v>0.2</v>
      </c>
      <c r="G43">
        <v>0</v>
      </c>
    </row>
    <row r="44" spans="1:7" ht="15" x14ac:dyDescent="0.25">
      <c r="A44" s="285" t="s">
        <v>88</v>
      </c>
      <c r="B44">
        <v>202.4</v>
      </c>
      <c r="C44">
        <v>263.89999999999998</v>
      </c>
      <c r="D44">
        <v>1542.9</v>
      </c>
      <c r="E44">
        <v>1638.7</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27.2</v>
      </c>
      <c r="C48">
        <v>25.1</v>
      </c>
      <c r="D48">
        <v>618</v>
      </c>
      <c r="E48">
        <v>869.1</v>
      </c>
      <c r="F48">
        <v>0</v>
      </c>
      <c r="G48">
        <v>0</v>
      </c>
    </row>
    <row r="49" spans="1:7" ht="15" x14ac:dyDescent="0.25">
      <c r="A49" s="285" t="s">
        <v>92</v>
      </c>
      <c r="B49">
        <v>0</v>
      </c>
      <c r="C49">
        <v>0</v>
      </c>
      <c r="D49">
        <v>29.7</v>
      </c>
      <c r="E49">
        <v>101.4</v>
      </c>
      <c r="F49">
        <v>0</v>
      </c>
      <c r="G49">
        <v>0</v>
      </c>
    </row>
    <row r="50" spans="1:7" ht="15" x14ac:dyDescent="0.25">
      <c r="A50" s="285" t="s">
        <v>93</v>
      </c>
      <c r="B50">
        <v>97.4</v>
      </c>
      <c r="C50">
        <v>84.6</v>
      </c>
      <c r="D50">
        <v>427.4</v>
      </c>
      <c r="E50">
        <v>381.2</v>
      </c>
      <c r="F50">
        <v>0.5</v>
      </c>
      <c r="G50">
        <v>0</v>
      </c>
    </row>
    <row r="51" spans="1:7" ht="15" x14ac:dyDescent="0.25">
      <c r="A51" s="285" t="s">
        <v>94</v>
      </c>
      <c r="B51">
        <v>4</v>
      </c>
      <c r="C51">
        <v>10.9</v>
      </c>
      <c r="D51">
        <v>95</v>
      </c>
      <c r="E51">
        <v>18.899999999999999</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15</v>
      </c>
      <c r="C54">
        <v>18.2</v>
      </c>
      <c r="D54">
        <v>92</v>
      </c>
      <c r="E54">
        <v>104.3</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1.3</v>
      </c>
      <c r="D56">
        <v>3.4</v>
      </c>
      <c r="E56">
        <v>17.100000000000001</v>
      </c>
      <c r="F56">
        <v>0</v>
      </c>
      <c r="G56">
        <v>0</v>
      </c>
    </row>
    <row r="57" spans="1:7" ht="15" x14ac:dyDescent="0.25">
      <c r="A57" s="285" t="s">
        <v>100</v>
      </c>
      <c r="B57">
        <v>89.7</v>
      </c>
      <c r="C57">
        <v>143.9</v>
      </c>
      <c r="D57">
        <v>1065.0999999999999</v>
      </c>
      <c r="E57">
        <v>1239.9000000000001</v>
      </c>
      <c r="F57">
        <v>3</v>
      </c>
      <c r="G57">
        <v>0</v>
      </c>
    </row>
    <row r="58" spans="1:7" ht="15" x14ac:dyDescent="0.25">
      <c r="A58" s="285" t="s">
        <v>101</v>
      </c>
      <c r="B58">
        <v>69.2</v>
      </c>
      <c r="C58">
        <v>56.6</v>
      </c>
      <c r="D58">
        <v>707.1</v>
      </c>
      <c r="E58">
        <v>516.20000000000005</v>
      </c>
      <c r="F58">
        <v>0</v>
      </c>
      <c r="G58">
        <v>0</v>
      </c>
    </row>
    <row r="59" spans="1:7" ht="15" x14ac:dyDescent="0.25">
      <c r="A59" s="285" t="s">
        <v>66</v>
      </c>
    </row>
    <row r="60" spans="1:7" ht="15" x14ac:dyDescent="0.25">
      <c r="A60" s="285" t="s">
        <v>102</v>
      </c>
      <c r="B60">
        <v>268.39999999999998</v>
      </c>
      <c r="C60">
        <v>55</v>
      </c>
      <c r="D60">
        <v>2981.8</v>
      </c>
      <c r="E60">
        <v>2592.1</v>
      </c>
      <c r="F60">
        <v>0</v>
      </c>
      <c r="G60">
        <v>0</v>
      </c>
    </row>
    <row r="61" spans="1:7" ht="15" x14ac:dyDescent="0.25">
      <c r="A61" s="285" t="s">
        <v>103</v>
      </c>
      <c r="B61">
        <v>45</v>
      </c>
      <c r="C61">
        <v>0</v>
      </c>
      <c r="D61">
        <v>63</v>
      </c>
      <c r="E61">
        <v>0</v>
      </c>
      <c r="F61">
        <v>0</v>
      </c>
      <c r="G61">
        <v>0</v>
      </c>
    </row>
    <row r="62" spans="1:7" ht="15" x14ac:dyDescent="0.25">
      <c r="A62" s="285" t="s">
        <v>104</v>
      </c>
      <c r="B62">
        <v>223</v>
      </c>
      <c r="C62">
        <v>55</v>
      </c>
      <c r="D62">
        <v>2638.9</v>
      </c>
      <c r="E62">
        <v>2299.1</v>
      </c>
      <c r="F62">
        <v>0</v>
      </c>
      <c r="G62">
        <v>0</v>
      </c>
    </row>
    <row r="63" spans="1:7" ht="15" x14ac:dyDescent="0.25">
      <c r="A63" s="285" t="s">
        <v>105</v>
      </c>
      <c r="B63">
        <v>0</v>
      </c>
      <c r="C63">
        <v>0</v>
      </c>
      <c r="D63">
        <v>28.7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1121</v>
      </c>
      <c r="C68">
        <v>1427.9</v>
      </c>
      <c r="D68">
        <v>4283.2</v>
      </c>
      <c r="E68">
        <v>7133.2</v>
      </c>
      <c r="F68">
        <v>502.1</v>
      </c>
      <c r="G68">
        <v>0</v>
      </c>
    </row>
    <row r="69" spans="1:7" ht="15" x14ac:dyDescent="0.25">
      <c r="A69" s="285" t="s">
        <v>497</v>
      </c>
      <c r="B69">
        <v>0</v>
      </c>
      <c r="C69">
        <v>66</v>
      </c>
      <c r="D69">
        <v>0</v>
      </c>
      <c r="E69">
        <v>1874.4</v>
      </c>
      <c r="F69">
        <v>0</v>
      </c>
      <c r="G69">
        <v>0</v>
      </c>
    </row>
    <row r="70" spans="1:7" ht="15" x14ac:dyDescent="0.25">
      <c r="A70" s="285" t="s">
        <v>109</v>
      </c>
      <c r="B70">
        <v>0</v>
      </c>
      <c r="C70">
        <v>4.2</v>
      </c>
      <c r="D70">
        <v>15.5</v>
      </c>
      <c r="E70">
        <v>21</v>
      </c>
      <c r="F70">
        <v>0</v>
      </c>
      <c r="G70">
        <v>0</v>
      </c>
    </row>
    <row r="71" spans="1:7" ht="15" x14ac:dyDescent="0.25">
      <c r="A71" s="285" t="s">
        <v>111</v>
      </c>
      <c r="B71">
        <v>65.8</v>
      </c>
      <c r="C71">
        <v>79</v>
      </c>
      <c r="D71">
        <v>195.2</v>
      </c>
      <c r="E71">
        <v>205.7</v>
      </c>
      <c r="F71">
        <v>0</v>
      </c>
      <c r="G71">
        <v>0</v>
      </c>
    </row>
    <row r="72" spans="1:7" ht="15" x14ac:dyDescent="0.25">
      <c r="A72" s="285" t="s">
        <v>112</v>
      </c>
      <c r="B72">
        <v>14.3</v>
      </c>
      <c r="C72">
        <v>69.400000000000006</v>
      </c>
      <c r="D72">
        <v>47.5</v>
      </c>
      <c r="E72">
        <v>687.4</v>
      </c>
      <c r="F72">
        <v>1.1000000000000001</v>
      </c>
      <c r="G72">
        <v>0</v>
      </c>
    </row>
    <row r="73" spans="1:7" ht="15" x14ac:dyDescent="0.25">
      <c r="A73" s="285" t="s">
        <v>259</v>
      </c>
      <c r="B73">
        <v>0</v>
      </c>
      <c r="C73">
        <v>0</v>
      </c>
      <c r="D73">
        <v>7.6</v>
      </c>
      <c r="E73">
        <v>45.8</v>
      </c>
      <c r="F73">
        <v>0</v>
      </c>
      <c r="G73">
        <v>0</v>
      </c>
    </row>
    <row r="74" spans="1:7" ht="15" x14ac:dyDescent="0.25">
      <c r="A74" s="285" t="s">
        <v>113</v>
      </c>
      <c r="B74">
        <v>57.7</v>
      </c>
      <c r="C74">
        <v>50.9</v>
      </c>
      <c r="D74">
        <v>432.9</v>
      </c>
      <c r="E74">
        <v>434.1</v>
      </c>
      <c r="F74">
        <v>0</v>
      </c>
      <c r="G74">
        <v>0</v>
      </c>
    </row>
    <row r="75" spans="1:7" ht="15" x14ac:dyDescent="0.25">
      <c r="A75" s="285" t="s">
        <v>114</v>
      </c>
      <c r="B75">
        <v>4</v>
      </c>
      <c r="C75">
        <v>4.5</v>
      </c>
      <c r="D75">
        <v>0</v>
      </c>
      <c r="E75">
        <v>39.9</v>
      </c>
      <c r="F75">
        <v>0</v>
      </c>
      <c r="G75">
        <v>0</v>
      </c>
    </row>
    <row r="76" spans="1:7" ht="15" x14ac:dyDescent="0.25">
      <c r="A76" s="285" t="s">
        <v>115</v>
      </c>
      <c r="B76">
        <v>3.1</v>
      </c>
      <c r="C76">
        <v>4</v>
      </c>
      <c r="D76">
        <v>15.2</v>
      </c>
      <c r="E76">
        <v>18.899999999999999</v>
      </c>
      <c r="F76">
        <v>0</v>
      </c>
      <c r="G76">
        <v>0</v>
      </c>
    </row>
    <row r="77" spans="1:7" ht="15" x14ac:dyDescent="0.25">
      <c r="A77" s="285" t="s">
        <v>382</v>
      </c>
      <c r="B77">
        <v>0</v>
      </c>
      <c r="C77">
        <v>0</v>
      </c>
      <c r="D77">
        <v>3</v>
      </c>
      <c r="E77">
        <v>0</v>
      </c>
      <c r="F77">
        <v>0</v>
      </c>
      <c r="G77">
        <v>0</v>
      </c>
    </row>
    <row r="78" spans="1:7" ht="15" x14ac:dyDescent="0.25">
      <c r="A78" s="285" t="s">
        <v>116</v>
      </c>
      <c r="B78">
        <v>4.0999999999999996</v>
      </c>
      <c r="C78">
        <v>3.3</v>
      </c>
      <c r="D78">
        <v>6.6</v>
      </c>
      <c r="E78">
        <v>2.9</v>
      </c>
      <c r="F78">
        <v>0</v>
      </c>
      <c r="G78">
        <v>0</v>
      </c>
    </row>
    <row r="79" spans="1:7" ht="15" x14ac:dyDescent="0.25">
      <c r="A79" s="285" t="s">
        <v>117</v>
      </c>
      <c r="B79">
        <v>955.4</v>
      </c>
      <c r="C79">
        <v>1121.5999999999999</v>
      </c>
      <c r="D79">
        <v>3283.8</v>
      </c>
      <c r="E79">
        <v>3573.3</v>
      </c>
      <c r="F79">
        <v>501</v>
      </c>
      <c r="G79">
        <v>0</v>
      </c>
    </row>
    <row r="80" spans="1:7" ht="15" x14ac:dyDescent="0.25">
      <c r="A80" s="285" t="s">
        <v>331</v>
      </c>
      <c r="B80">
        <v>0.5</v>
      </c>
      <c r="C80">
        <v>0</v>
      </c>
      <c r="D80">
        <v>6.2</v>
      </c>
      <c r="E80">
        <v>1.6</v>
      </c>
      <c r="F80">
        <v>0</v>
      </c>
      <c r="G80">
        <v>0</v>
      </c>
    </row>
    <row r="81" spans="1:7" ht="15" x14ac:dyDescent="0.25">
      <c r="A81" s="285" t="s">
        <v>118</v>
      </c>
      <c r="B81">
        <v>16.100000000000001</v>
      </c>
      <c r="C81">
        <v>13</v>
      </c>
      <c r="D81">
        <v>29.3</v>
      </c>
      <c r="E81">
        <v>34</v>
      </c>
      <c r="F81">
        <v>0</v>
      </c>
      <c r="G81">
        <v>0</v>
      </c>
    </row>
    <row r="82" spans="1:7" ht="15" x14ac:dyDescent="0.25">
      <c r="A82" s="285" t="s">
        <v>119</v>
      </c>
      <c r="B82">
        <v>0</v>
      </c>
      <c r="C82">
        <v>12</v>
      </c>
      <c r="D82">
        <v>220.4</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63</v>
      </c>
      <c r="C85" t="s">
        <v>64</v>
      </c>
      <c r="D85" t="s">
        <v>63</v>
      </c>
      <c r="E85" t="s">
        <v>63</v>
      </c>
      <c r="F85" t="s">
        <v>63</v>
      </c>
      <c r="G85" t="s">
        <v>65</v>
      </c>
    </row>
    <row r="86" spans="1:7" ht="15" x14ac:dyDescent="0.25">
      <c r="A86" s="285" t="s">
        <v>122</v>
      </c>
      <c r="B86">
        <v>3625</v>
      </c>
      <c r="C86">
        <v>10026.799999999999</v>
      </c>
      <c r="D86">
        <v>34659.699999999997</v>
      </c>
      <c r="E86">
        <v>33363.9</v>
      </c>
      <c r="F86">
        <v>1161.4000000000001</v>
      </c>
      <c r="G86">
        <v>0</v>
      </c>
    </row>
    <row r="87" spans="1:7" ht="15" x14ac:dyDescent="0.25">
      <c r="A87" s="285" t="s">
        <v>123</v>
      </c>
      <c r="B87">
        <v>2076.8000000000002</v>
      </c>
      <c r="C87">
        <v>1846.4</v>
      </c>
      <c r="D87" t="s">
        <v>84</v>
      </c>
      <c r="E87">
        <v>0</v>
      </c>
      <c r="F87">
        <v>504</v>
      </c>
      <c r="G87">
        <v>0</v>
      </c>
    </row>
    <row r="88" spans="1:7" ht="15" x14ac:dyDescent="0.25">
      <c r="A88" s="285" t="s">
        <v>62</v>
      </c>
      <c r="B88" t="s">
        <v>63</v>
      </c>
      <c r="C88" t="s">
        <v>64</v>
      </c>
      <c r="D88" t="s">
        <v>63</v>
      </c>
      <c r="E88" t="s">
        <v>63</v>
      </c>
      <c r="F88" t="s">
        <v>63</v>
      </c>
      <c r="G88" t="s">
        <v>65</v>
      </c>
    </row>
    <row r="89" spans="1:7" ht="15" x14ac:dyDescent="0.25">
      <c r="A89" s="285" t="s">
        <v>124</v>
      </c>
      <c r="B89">
        <v>5701.8</v>
      </c>
      <c r="C89">
        <v>11873.2</v>
      </c>
      <c r="D89">
        <v>34659.699999999997</v>
      </c>
      <c r="E89">
        <v>33363.9</v>
      </c>
      <c r="F89">
        <v>1665.4</v>
      </c>
      <c r="G89">
        <v>0</v>
      </c>
    </row>
    <row r="90" spans="1:7" ht="15" x14ac:dyDescent="0.25">
      <c r="A90" s="285" t="s">
        <v>125</v>
      </c>
      <c r="B90" t="s">
        <v>42</v>
      </c>
      <c r="C90" t="s">
        <v>42</v>
      </c>
      <c r="D90">
        <v>2.1</v>
      </c>
      <c r="E90">
        <v>12.1</v>
      </c>
      <c r="F90" t="s">
        <v>42</v>
      </c>
      <c r="G90" t="s">
        <v>42</v>
      </c>
    </row>
    <row r="91" spans="1:7" ht="15" x14ac:dyDescent="0.25">
      <c r="A91" s="285" t="s">
        <v>126</v>
      </c>
      <c r="B91">
        <v>0</v>
      </c>
      <c r="C91">
        <v>116</v>
      </c>
      <c r="D91" t="s">
        <v>42</v>
      </c>
      <c r="E91" t="s">
        <v>42</v>
      </c>
      <c r="F91">
        <v>0</v>
      </c>
      <c r="G91">
        <v>0</v>
      </c>
    </row>
    <row r="92" spans="1:7" ht="15" x14ac:dyDescent="0.25">
      <c r="A92" s="285" t="s">
        <v>62</v>
      </c>
      <c r="B92" t="s">
        <v>63</v>
      </c>
      <c r="C92" t="s">
        <v>64</v>
      </c>
      <c r="D92" t="s">
        <v>63</v>
      </c>
      <c r="E92" t="s">
        <v>63</v>
      </c>
      <c r="F92" t="s">
        <v>63</v>
      </c>
      <c r="G92" t="s">
        <v>65</v>
      </c>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36C7-5DC1-459D-A733-017D5A9DC726}">
  <dimension ref="A1:G92"/>
  <sheetViews>
    <sheetView workbookViewId="0">
      <selection activeCell="A7" sqref="A7"/>
    </sheetView>
  </sheetViews>
  <sheetFormatPr defaultRowHeight="13.2" x14ac:dyDescent="0.25"/>
  <cols>
    <col min="1" max="1" width="18.33203125" customWidth="1"/>
  </cols>
  <sheetData>
    <row r="1" spans="1:7" ht="15" x14ac:dyDescent="0.25">
      <c r="A1" s="285" t="s">
        <v>47</v>
      </c>
    </row>
    <row r="2" spans="1:7" ht="15" x14ac:dyDescent="0.25">
      <c r="A2" s="285" t="s">
        <v>48</v>
      </c>
    </row>
    <row r="3" spans="1:7" ht="15" x14ac:dyDescent="0.25">
      <c r="A3" s="285" t="s">
        <v>517</v>
      </c>
    </row>
    <row r="4" spans="1:7" ht="15" x14ac:dyDescent="0.25">
      <c r="A4" s="285" t="s">
        <v>50</v>
      </c>
    </row>
    <row r="5" spans="1:7" ht="15" x14ac:dyDescent="0.25">
      <c r="A5" s="285" t="s">
        <v>51</v>
      </c>
    </row>
    <row r="6" spans="1:7" ht="15" x14ac:dyDescent="0.25">
      <c r="A6" s="285" t="s">
        <v>52</v>
      </c>
    </row>
    <row r="7" spans="1:7" ht="15" x14ac:dyDescent="0.25">
      <c r="A7" s="285" t="s">
        <v>53</v>
      </c>
      <c r="B7" t="s">
        <v>54</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4.5</v>
      </c>
      <c r="C12">
        <v>40</v>
      </c>
      <c r="D12">
        <v>4143.1000000000004</v>
      </c>
      <c r="E12">
        <v>6859.2</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1120.0999999999999</v>
      </c>
      <c r="F15">
        <v>0</v>
      </c>
      <c r="G15">
        <v>0</v>
      </c>
    </row>
    <row r="16" spans="1:7" ht="15" x14ac:dyDescent="0.25">
      <c r="A16" s="285" t="s">
        <v>69</v>
      </c>
      <c r="B16">
        <v>0</v>
      </c>
      <c r="C16">
        <v>0</v>
      </c>
      <c r="D16">
        <v>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227.1</v>
      </c>
      <c r="E18">
        <v>678</v>
      </c>
      <c r="F18">
        <v>0</v>
      </c>
      <c r="G18">
        <v>0</v>
      </c>
    </row>
    <row r="19" spans="1:7" ht="15" x14ac:dyDescent="0.25">
      <c r="A19" s="285" t="s">
        <v>71</v>
      </c>
      <c r="B19">
        <v>0</v>
      </c>
      <c r="C19">
        <v>0</v>
      </c>
      <c r="D19">
        <v>1172.0999999999999</v>
      </c>
      <c r="E19">
        <v>1848.3</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1283.8</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424.1</v>
      </c>
      <c r="C31">
        <v>386.9</v>
      </c>
      <c r="D31">
        <v>1713</v>
      </c>
      <c r="E31">
        <v>1788.1</v>
      </c>
      <c r="F31">
        <v>83.5</v>
      </c>
      <c r="G31">
        <v>0</v>
      </c>
    </row>
    <row r="32" spans="1:7" ht="15" x14ac:dyDescent="0.25">
      <c r="A32" s="285" t="s">
        <v>66</v>
      </c>
    </row>
    <row r="33" spans="1:7" ht="15" x14ac:dyDescent="0.25">
      <c r="A33" s="285" t="s">
        <v>79</v>
      </c>
      <c r="B33">
        <v>66</v>
      </c>
      <c r="C33">
        <v>112</v>
      </c>
      <c r="D33">
        <v>1550.9</v>
      </c>
      <c r="E33">
        <v>1235.5</v>
      </c>
      <c r="F33">
        <v>0</v>
      </c>
      <c r="G33">
        <v>0</v>
      </c>
    </row>
    <row r="34" spans="1:7" ht="15" x14ac:dyDescent="0.25">
      <c r="A34" s="285" t="s">
        <v>66</v>
      </c>
    </row>
    <row r="35" spans="1:7" ht="15" x14ac:dyDescent="0.25">
      <c r="A35" s="285" t="s">
        <v>80</v>
      </c>
      <c r="B35">
        <v>969.3</v>
      </c>
      <c r="C35">
        <v>7406.5</v>
      </c>
      <c r="D35">
        <v>12570.9</v>
      </c>
      <c r="E35">
        <v>5864.7</v>
      </c>
      <c r="F35">
        <v>198</v>
      </c>
      <c r="G35">
        <v>0</v>
      </c>
    </row>
    <row r="36" spans="1:7" ht="15" x14ac:dyDescent="0.25">
      <c r="A36" s="285" t="s">
        <v>66</v>
      </c>
    </row>
    <row r="37" spans="1:7" ht="15" x14ac:dyDescent="0.25">
      <c r="A37" s="285" t="s">
        <v>495</v>
      </c>
      <c r="B37">
        <v>0</v>
      </c>
      <c r="C37">
        <v>0.5</v>
      </c>
      <c r="D37">
        <v>0</v>
      </c>
      <c r="E37">
        <v>3.7</v>
      </c>
      <c r="F37">
        <v>0</v>
      </c>
      <c r="G37">
        <v>0</v>
      </c>
    </row>
    <row r="38" spans="1:7" ht="15" x14ac:dyDescent="0.25">
      <c r="A38" s="285" t="s">
        <v>66</v>
      </c>
    </row>
    <row r="39" spans="1:7" ht="15" x14ac:dyDescent="0.25">
      <c r="A39" s="285" t="s">
        <v>81</v>
      </c>
      <c r="B39">
        <v>597.29999999999995</v>
      </c>
      <c r="C39">
        <v>771</v>
      </c>
      <c r="D39">
        <v>7075.9</v>
      </c>
      <c r="E39">
        <v>7357.2</v>
      </c>
      <c r="F39">
        <v>3.7</v>
      </c>
      <c r="G39">
        <v>0</v>
      </c>
    </row>
    <row r="40" spans="1:7" ht="15" x14ac:dyDescent="0.25">
      <c r="A40" s="285" t="s">
        <v>83</v>
      </c>
      <c r="B40">
        <v>55.5</v>
      </c>
      <c r="C40">
        <v>57.5</v>
      </c>
      <c r="D40">
        <v>1279.8</v>
      </c>
      <c r="E40">
        <v>646.70000000000005</v>
      </c>
      <c r="F40">
        <v>0</v>
      </c>
      <c r="G40">
        <v>0</v>
      </c>
    </row>
    <row r="41" spans="1:7" ht="15" x14ac:dyDescent="0.25">
      <c r="A41" s="285" t="s">
        <v>85</v>
      </c>
      <c r="B41">
        <v>3.2</v>
      </c>
      <c r="C41">
        <v>3</v>
      </c>
      <c r="D41">
        <v>6.6</v>
      </c>
      <c r="E41">
        <v>9.1999999999999993</v>
      </c>
      <c r="F41">
        <v>0</v>
      </c>
      <c r="G41">
        <v>0</v>
      </c>
    </row>
    <row r="42" spans="1:7" ht="15" x14ac:dyDescent="0.25">
      <c r="A42" s="285" t="s">
        <v>86</v>
      </c>
      <c r="B42">
        <v>0.7</v>
      </c>
      <c r="C42">
        <v>0</v>
      </c>
      <c r="D42">
        <v>1</v>
      </c>
      <c r="E42">
        <v>0</v>
      </c>
      <c r="F42">
        <v>0</v>
      </c>
      <c r="G42">
        <v>0</v>
      </c>
    </row>
    <row r="43" spans="1:7" ht="15" x14ac:dyDescent="0.25">
      <c r="A43" s="285" t="s">
        <v>87</v>
      </c>
      <c r="B43">
        <v>2.6</v>
      </c>
      <c r="C43">
        <v>0.5</v>
      </c>
      <c r="D43">
        <v>0.4</v>
      </c>
      <c r="E43">
        <v>0.3</v>
      </c>
      <c r="F43">
        <v>0.2</v>
      </c>
      <c r="G43">
        <v>0</v>
      </c>
    </row>
    <row r="44" spans="1:7" ht="15" x14ac:dyDescent="0.25">
      <c r="A44" s="285" t="s">
        <v>88</v>
      </c>
      <c r="B44">
        <v>214.7</v>
      </c>
      <c r="C44">
        <v>258.8</v>
      </c>
      <c r="D44">
        <v>1485.1</v>
      </c>
      <c r="E44">
        <v>1548.5</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27.8</v>
      </c>
      <c r="C48">
        <v>27.8</v>
      </c>
      <c r="D48">
        <v>579.29999999999995</v>
      </c>
      <c r="E48">
        <v>866.5</v>
      </c>
      <c r="F48">
        <v>0</v>
      </c>
      <c r="G48">
        <v>0</v>
      </c>
    </row>
    <row r="49" spans="1:7" ht="15" x14ac:dyDescent="0.25">
      <c r="A49" s="285" t="s">
        <v>92</v>
      </c>
      <c r="B49">
        <v>0</v>
      </c>
      <c r="C49">
        <v>0</v>
      </c>
      <c r="D49">
        <v>29.7</v>
      </c>
      <c r="E49">
        <v>101.4</v>
      </c>
      <c r="F49">
        <v>0</v>
      </c>
      <c r="G49">
        <v>0</v>
      </c>
    </row>
    <row r="50" spans="1:7" ht="15" x14ac:dyDescent="0.25">
      <c r="A50" s="285" t="s">
        <v>93</v>
      </c>
      <c r="B50">
        <v>100.5</v>
      </c>
      <c r="C50">
        <v>82.9</v>
      </c>
      <c r="D50">
        <v>421.2</v>
      </c>
      <c r="E50">
        <v>373.8</v>
      </c>
      <c r="F50">
        <v>0.5</v>
      </c>
      <c r="G50">
        <v>0</v>
      </c>
    </row>
    <row r="51" spans="1:7" ht="15" x14ac:dyDescent="0.25">
      <c r="A51" s="285" t="s">
        <v>94</v>
      </c>
      <c r="B51">
        <v>4</v>
      </c>
      <c r="C51">
        <v>11.2</v>
      </c>
      <c r="D51">
        <v>95</v>
      </c>
      <c r="E51">
        <v>18.600000000000001</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16.100000000000001</v>
      </c>
      <c r="C54">
        <v>18.2</v>
      </c>
      <c r="D54">
        <v>90.9</v>
      </c>
      <c r="E54">
        <v>103.5</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1.3</v>
      </c>
      <c r="D56">
        <v>3.4</v>
      </c>
      <c r="E56">
        <v>17.100000000000001</v>
      </c>
      <c r="F56">
        <v>0</v>
      </c>
      <c r="G56">
        <v>0</v>
      </c>
    </row>
    <row r="57" spans="1:7" ht="15" x14ac:dyDescent="0.25">
      <c r="A57" s="285" t="s">
        <v>100</v>
      </c>
      <c r="B57">
        <v>97.8</v>
      </c>
      <c r="C57">
        <v>139.6</v>
      </c>
      <c r="D57">
        <v>1057</v>
      </c>
      <c r="E57">
        <v>1225.8</v>
      </c>
      <c r="F57">
        <v>3</v>
      </c>
      <c r="G57">
        <v>0</v>
      </c>
    </row>
    <row r="58" spans="1:7" ht="15" x14ac:dyDescent="0.25">
      <c r="A58" s="285" t="s">
        <v>101</v>
      </c>
      <c r="B58">
        <v>74.3</v>
      </c>
      <c r="C58">
        <v>47.7</v>
      </c>
      <c r="D58">
        <v>699.7</v>
      </c>
      <c r="E58">
        <v>512.79999999999995</v>
      </c>
      <c r="F58">
        <v>0</v>
      </c>
      <c r="G58">
        <v>0</v>
      </c>
    </row>
    <row r="59" spans="1:7" ht="15" x14ac:dyDescent="0.25">
      <c r="A59" s="285" t="s">
        <v>66</v>
      </c>
    </row>
    <row r="60" spans="1:7" ht="15" x14ac:dyDescent="0.25">
      <c r="A60" s="285" t="s">
        <v>102</v>
      </c>
      <c r="B60">
        <v>213.4</v>
      </c>
      <c r="C60">
        <v>55</v>
      </c>
      <c r="D60">
        <v>2925.2</v>
      </c>
      <c r="E60">
        <v>2592</v>
      </c>
      <c r="F60">
        <v>0</v>
      </c>
      <c r="G60">
        <v>0</v>
      </c>
    </row>
    <row r="61" spans="1:7" ht="15" x14ac:dyDescent="0.25">
      <c r="A61" s="285" t="s">
        <v>103</v>
      </c>
      <c r="B61">
        <v>45</v>
      </c>
      <c r="C61">
        <v>0</v>
      </c>
      <c r="D61">
        <v>63</v>
      </c>
      <c r="E61">
        <v>0</v>
      </c>
      <c r="F61">
        <v>0</v>
      </c>
      <c r="G61">
        <v>0</v>
      </c>
    </row>
    <row r="62" spans="1:7" ht="15" x14ac:dyDescent="0.25">
      <c r="A62" s="285" t="s">
        <v>104</v>
      </c>
      <c r="B62">
        <v>168</v>
      </c>
      <c r="C62">
        <v>55</v>
      </c>
      <c r="D62">
        <v>2582.3000000000002</v>
      </c>
      <c r="E62">
        <v>2299.1</v>
      </c>
      <c r="F62">
        <v>0</v>
      </c>
      <c r="G62">
        <v>0</v>
      </c>
    </row>
    <row r="63" spans="1:7" ht="15" x14ac:dyDescent="0.25">
      <c r="A63" s="285" t="s">
        <v>105</v>
      </c>
      <c r="B63">
        <v>0</v>
      </c>
      <c r="C63">
        <v>0</v>
      </c>
      <c r="D63">
        <v>28.7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1149</v>
      </c>
      <c r="C68">
        <v>1538.6</v>
      </c>
      <c r="D68">
        <v>4206.8999999999996</v>
      </c>
      <c r="E68">
        <v>7005.9</v>
      </c>
      <c r="F68">
        <v>502.1</v>
      </c>
      <c r="G68">
        <v>0</v>
      </c>
    </row>
    <row r="69" spans="1:7" ht="15" x14ac:dyDescent="0.25">
      <c r="A69" s="285" t="s">
        <v>497</v>
      </c>
      <c r="B69">
        <v>0</v>
      </c>
      <c r="C69">
        <v>66</v>
      </c>
      <c r="D69">
        <v>0</v>
      </c>
      <c r="E69">
        <v>1874.4</v>
      </c>
      <c r="F69">
        <v>0</v>
      </c>
      <c r="G69">
        <v>0</v>
      </c>
    </row>
    <row r="70" spans="1:7" ht="15" x14ac:dyDescent="0.25">
      <c r="A70" s="285" t="s">
        <v>109</v>
      </c>
      <c r="B70">
        <v>0</v>
      </c>
      <c r="C70">
        <v>6.7</v>
      </c>
      <c r="D70">
        <v>15.5</v>
      </c>
      <c r="E70">
        <v>18.5</v>
      </c>
      <c r="F70">
        <v>0</v>
      </c>
      <c r="G70">
        <v>0</v>
      </c>
    </row>
    <row r="71" spans="1:7" ht="15" x14ac:dyDescent="0.25">
      <c r="A71" s="285" t="s">
        <v>111</v>
      </c>
      <c r="B71">
        <v>75.8</v>
      </c>
      <c r="C71">
        <v>79</v>
      </c>
      <c r="D71">
        <v>184.2</v>
      </c>
      <c r="E71">
        <v>205.7</v>
      </c>
      <c r="F71">
        <v>0</v>
      </c>
      <c r="G71">
        <v>0</v>
      </c>
    </row>
    <row r="72" spans="1:7" ht="15" x14ac:dyDescent="0.25">
      <c r="A72" s="285" t="s">
        <v>112</v>
      </c>
      <c r="B72">
        <v>14.4</v>
      </c>
      <c r="C72">
        <v>69.900000000000006</v>
      </c>
      <c r="D72">
        <v>47.4</v>
      </c>
      <c r="E72">
        <v>684.1</v>
      </c>
      <c r="F72">
        <v>1.1000000000000001</v>
      </c>
      <c r="G72">
        <v>0</v>
      </c>
    </row>
    <row r="73" spans="1:7" ht="15" x14ac:dyDescent="0.25">
      <c r="A73" s="285" t="s">
        <v>259</v>
      </c>
      <c r="B73">
        <v>0</v>
      </c>
      <c r="C73">
        <v>0</v>
      </c>
      <c r="D73">
        <v>7.6</v>
      </c>
      <c r="E73">
        <v>45.8</v>
      </c>
      <c r="F73">
        <v>0</v>
      </c>
      <c r="G73">
        <v>0</v>
      </c>
    </row>
    <row r="74" spans="1:7" ht="15" x14ac:dyDescent="0.25">
      <c r="A74" s="285" t="s">
        <v>113</v>
      </c>
      <c r="B74">
        <v>51</v>
      </c>
      <c r="C74">
        <v>55.1</v>
      </c>
      <c r="D74">
        <v>422.9</v>
      </c>
      <c r="E74">
        <v>423.2</v>
      </c>
      <c r="F74">
        <v>0</v>
      </c>
      <c r="G74">
        <v>0</v>
      </c>
    </row>
    <row r="75" spans="1:7" ht="15" x14ac:dyDescent="0.25">
      <c r="A75" s="285" t="s">
        <v>114</v>
      </c>
      <c r="B75">
        <v>4</v>
      </c>
      <c r="C75">
        <v>4.5</v>
      </c>
      <c r="D75">
        <v>0</v>
      </c>
      <c r="E75">
        <v>39.9</v>
      </c>
      <c r="F75">
        <v>0</v>
      </c>
      <c r="G75">
        <v>0</v>
      </c>
    </row>
    <row r="76" spans="1:7" ht="15" x14ac:dyDescent="0.25">
      <c r="A76" s="285" t="s">
        <v>115</v>
      </c>
      <c r="B76">
        <v>0</v>
      </c>
      <c r="C76">
        <v>4</v>
      </c>
      <c r="D76">
        <v>15.2</v>
      </c>
      <c r="E76">
        <v>18.899999999999999</v>
      </c>
      <c r="F76">
        <v>0</v>
      </c>
      <c r="G76">
        <v>0</v>
      </c>
    </row>
    <row r="77" spans="1:7" ht="15" x14ac:dyDescent="0.25">
      <c r="A77" s="285" t="s">
        <v>382</v>
      </c>
      <c r="B77">
        <v>0</v>
      </c>
      <c r="C77">
        <v>0</v>
      </c>
      <c r="D77">
        <v>3</v>
      </c>
      <c r="E77">
        <v>0</v>
      </c>
      <c r="F77">
        <v>0</v>
      </c>
      <c r="G77">
        <v>0</v>
      </c>
    </row>
    <row r="78" spans="1:7" ht="15" x14ac:dyDescent="0.25">
      <c r="A78" s="285" t="s">
        <v>116</v>
      </c>
      <c r="B78">
        <v>4.0999999999999996</v>
      </c>
      <c r="C78">
        <v>3.3</v>
      </c>
      <c r="D78">
        <v>6.6</v>
      </c>
      <c r="E78">
        <v>2.9</v>
      </c>
      <c r="F78">
        <v>0</v>
      </c>
      <c r="G78">
        <v>0</v>
      </c>
    </row>
    <row r="79" spans="1:7" ht="15" x14ac:dyDescent="0.25">
      <c r="A79" s="285" t="s">
        <v>117</v>
      </c>
      <c r="B79">
        <v>977.3</v>
      </c>
      <c r="C79">
        <v>1225.0999999999999</v>
      </c>
      <c r="D79">
        <v>3239.8</v>
      </c>
      <c r="E79">
        <v>3462.8</v>
      </c>
      <c r="F79">
        <v>501</v>
      </c>
      <c r="G79">
        <v>0</v>
      </c>
    </row>
    <row r="80" spans="1:7" ht="15" x14ac:dyDescent="0.25">
      <c r="A80" s="285" t="s">
        <v>331</v>
      </c>
      <c r="B80">
        <v>0.7</v>
      </c>
      <c r="C80">
        <v>0</v>
      </c>
      <c r="D80">
        <v>6</v>
      </c>
      <c r="E80">
        <v>1.6</v>
      </c>
      <c r="F80">
        <v>0</v>
      </c>
      <c r="G80">
        <v>0</v>
      </c>
    </row>
    <row r="81" spans="1:7" ht="15" x14ac:dyDescent="0.25">
      <c r="A81" s="285" t="s">
        <v>118</v>
      </c>
      <c r="B81">
        <v>11.8</v>
      </c>
      <c r="C81">
        <v>13</v>
      </c>
      <c r="D81">
        <v>29.3</v>
      </c>
      <c r="E81">
        <v>34</v>
      </c>
      <c r="F81">
        <v>0</v>
      </c>
      <c r="G81">
        <v>0</v>
      </c>
    </row>
    <row r="82" spans="1:7" ht="15" x14ac:dyDescent="0.25">
      <c r="A82" s="285" t="s">
        <v>119</v>
      </c>
      <c r="B82">
        <v>10</v>
      </c>
      <c r="C82">
        <v>12</v>
      </c>
      <c r="D82">
        <v>209.4</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3423.6</v>
      </c>
      <c r="C86">
        <v>10310.6</v>
      </c>
      <c r="D86">
        <v>34185.9</v>
      </c>
      <c r="E86">
        <v>32747.8</v>
      </c>
      <c r="F86">
        <v>787.4</v>
      </c>
      <c r="G86">
        <v>0</v>
      </c>
    </row>
    <row r="87" spans="1:7" ht="15" x14ac:dyDescent="0.25">
      <c r="A87" s="285" t="s">
        <v>123</v>
      </c>
      <c r="B87">
        <v>2096.4</v>
      </c>
      <c r="C87">
        <v>1807.9</v>
      </c>
      <c r="D87" t="s">
        <v>84</v>
      </c>
      <c r="E87">
        <v>0</v>
      </c>
      <c r="F87">
        <v>438</v>
      </c>
      <c r="G87">
        <v>0</v>
      </c>
    </row>
    <row r="88" spans="1:7" ht="15" x14ac:dyDescent="0.25">
      <c r="A88" s="285" t="s">
        <v>62</v>
      </c>
      <c r="B88" t="s">
        <v>64</v>
      </c>
      <c r="C88" t="s">
        <v>65</v>
      </c>
      <c r="D88" t="s">
        <v>63</v>
      </c>
      <c r="E88" t="s">
        <v>65</v>
      </c>
      <c r="F88" t="s">
        <v>189</v>
      </c>
      <c r="G88" t="s">
        <v>64</v>
      </c>
    </row>
    <row r="89" spans="1:7" ht="15" x14ac:dyDescent="0.25">
      <c r="A89" s="285" t="s">
        <v>124</v>
      </c>
      <c r="B89">
        <v>5520.1</v>
      </c>
      <c r="C89">
        <v>12118.4</v>
      </c>
      <c r="D89">
        <v>34185.9</v>
      </c>
      <c r="E89">
        <v>32747.8</v>
      </c>
      <c r="F89">
        <v>1225.4000000000001</v>
      </c>
      <c r="G89">
        <v>0</v>
      </c>
    </row>
    <row r="90" spans="1:7" ht="15" x14ac:dyDescent="0.25">
      <c r="A90" s="285" t="s">
        <v>125</v>
      </c>
      <c r="B90" t="s">
        <v>42</v>
      </c>
      <c r="C90" t="s">
        <v>42</v>
      </c>
      <c r="D90">
        <v>2.1</v>
      </c>
      <c r="E90">
        <v>12.1</v>
      </c>
      <c r="F90" t="s">
        <v>42</v>
      </c>
      <c r="G90" t="s">
        <v>42</v>
      </c>
    </row>
    <row r="91" spans="1:7" ht="15" x14ac:dyDescent="0.25">
      <c r="A91" s="285" t="s">
        <v>126</v>
      </c>
      <c r="B91">
        <v>0</v>
      </c>
      <c r="C91">
        <v>116</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A9638-4632-459B-A354-837A7A66EF3D}">
  <dimension ref="A1:G78"/>
  <sheetViews>
    <sheetView topLeftCell="A43" workbookViewId="0">
      <selection activeCell="M64" sqref="M64"/>
    </sheetView>
  </sheetViews>
  <sheetFormatPr defaultRowHeight="13.2" x14ac:dyDescent="0.25"/>
  <cols>
    <col min="1" max="1" width="36.6640625" customWidth="1"/>
  </cols>
  <sheetData>
    <row r="1" spans="1:7" ht="15" x14ac:dyDescent="0.25">
      <c r="A1" s="282" t="s">
        <v>140</v>
      </c>
      <c r="E1" t="s">
        <v>179</v>
      </c>
      <c r="F1" t="s">
        <v>229</v>
      </c>
      <c r="G1" s="29">
        <v>11331</v>
      </c>
    </row>
    <row r="2" spans="1:7" ht="15" x14ac:dyDescent="0.25">
      <c r="A2" s="282" t="s">
        <v>143</v>
      </c>
      <c r="B2" t="s">
        <v>181</v>
      </c>
      <c r="C2" t="s">
        <v>182</v>
      </c>
      <c r="D2" t="s">
        <v>183</v>
      </c>
      <c r="E2" t="s">
        <v>184</v>
      </c>
      <c r="F2" t="s">
        <v>230</v>
      </c>
      <c r="G2" t="s">
        <v>231</v>
      </c>
    </row>
    <row r="3" spans="1:7" ht="15" x14ac:dyDescent="0.25">
      <c r="A3" s="282" t="s">
        <v>150</v>
      </c>
      <c r="B3" t="s">
        <v>983</v>
      </c>
      <c r="C3" t="s">
        <v>984</v>
      </c>
      <c r="D3">
        <v>2024</v>
      </c>
    </row>
    <row r="4" spans="1:7" ht="15" x14ac:dyDescent="0.25">
      <c r="A4" s="282" t="s">
        <v>62</v>
      </c>
      <c r="B4" t="s">
        <v>64</v>
      </c>
      <c r="C4" t="s">
        <v>65</v>
      </c>
      <c r="D4" t="s">
        <v>63</v>
      </c>
      <c r="E4" t="s">
        <v>65</v>
      </c>
      <c r="F4" t="s">
        <v>131</v>
      </c>
      <c r="G4" t="s">
        <v>63</v>
      </c>
    </row>
    <row r="5" spans="1:7" ht="15" x14ac:dyDescent="0.25">
      <c r="A5" s="282" t="s">
        <v>66</v>
      </c>
      <c r="B5" t="s">
        <v>190</v>
      </c>
      <c r="C5" t="s">
        <v>191</v>
      </c>
      <c r="D5" t="s">
        <v>192</v>
      </c>
      <c r="E5" t="s">
        <v>193</v>
      </c>
      <c r="F5" t="s">
        <v>234</v>
      </c>
      <c r="G5" t="s">
        <v>155</v>
      </c>
    </row>
    <row r="6" spans="1:7" ht="15" x14ac:dyDescent="0.25">
      <c r="A6" s="282"/>
      <c r="B6" t="s">
        <v>64</v>
      </c>
      <c r="C6" t="s">
        <v>65</v>
      </c>
      <c r="D6" t="s">
        <v>63</v>
      </c>
      <c r="E6" t="s">
        <v>65</v>
      </c>
      <c r="F6" t="s">
        <v>131</v>
      </c>
      <c r="G6" t="s">
        <v>63</v>
      </c>
    </row>
    <row r="7" spans="1:7" ht="15" x14ac:dyDescent="0.25">
      <c r="A7" s="282" t="s">
        <v>66</v>
      </c>
      <c r="B7" t="s">
        <v>196</v>
      </c>
      <c r="C7" t="s">
        <v>197</v>
      </c>
      <c r="D7" t="s">
        <v>198</v>
      </c>
      <c r="E7" t="s">
        <v>199</v>
      </c>
      <c r="F7" t="s">
        <v>235</v>
      </c>
      <c r="G7" t="s">
        <v>197</v>
      </c>
    </row>
    <row r="8" spans="1:7" ht="15" x14ac:dyDescent="0.25">
      <c r="A8" s="282"/>
      <c r="B8" t="s">
        <v>64</v>
      </c>
      <c r="C8" t="s">
        <v>65</v>
      </c>
      <c r="D8" t="s">
        <v>63</v>
      </c>
      <c r="E8" t="s">
        <v>65</v>
      </c>
      <c r="F8" t="s">
        <v>131</v>
      </c>
      <c r="G8" t="s">
        <v>63</v>
      </c>
    </row>
    <row r="9" spans="1:7" ht="15" x14ac:dyDescent="0.25">
      <c r="A9" s="282" t="s">
        <v>56</v>
      </c>
      <c r="B9" t="s">
        <v>202</v>
      </c>
      <c r="C9" t="s">
        <v>203</v>
      </c>
      <c r="D9" t="s">
        <v>204</v>
      </c>
      <c r="E9" t="s">
        <v>205</v>
      </c>
      <c r="F9" t="s">
        <v>236</v>
      </c>
      <c r="G9" t="s">
        <v>237</v>
      </c>
    </row>
    <row r="10" spans="1:7" ht="15" x14ac:dyDescent="0.25">
      <c r="A10" s="282" t="s">
        <v>62</v>
      </c>
      <c r="B10" t="s">
        <v>64</v>
      </c>
      <c r="C10" t="s">
        <v>65</v>
      </c>
      <c r="D10" t="s">
        <v>63</v>
      </c>
      <c r="E10" t="s">
        <v>65</v>
      </c>
      <c r="F10" t="s">
        <v>131</v>
      </c>
      <c r="G10" t="s">
        <v>63</v>
      </c>
    </row>
    <row r="11" spans="1:7" ht="15" x14ac:dyDescent="0.25">
      <c r="A11" s="282" t="s">
        <v>66</v>
      </c>
    </row>
    <row r="12" spans="1:7" ht="15" x14ac:dyDescent="0.25">
      <c r="A12" s="282" t="s">
        <v>67</v>
      </c>
      <c r="B12">
        <v>521.5</v>
      </c>
      <c r="C12">
        <v>139</v>
      </c>
      <c r="D12">
        <v>1410.8</v>
      </c>
      <c r="E12">
        <v>933.2</v>
      </c>
      <c r="F12">
        <v>0</v>
      </c>
      <c r="G12">
        <v>0</v>
      </c>
    </row>
    <row r="13" spans="1:7" ht="15" x14ac:dyDescent="0.25">
      <c r="A13" s="282" t="s">
        <v>68</v>
      </c>
      <c r="B13">
        <v>0</v>
      </c>
      <c r="C13">
        <v>0</v>
      </c>
      <c r="D13">
        <v>137</v>
      </c>
      <c r="E13">
        <v>215.7</v>
      </c>
      <c r="F13">
        <v>0</v>
      </c>
      <c r="G13">
        <v>0</v>
      </c>
    </row>
    <row r="14" spans="1:7" ht="15" x14ac:dyDescent="0.25">
      <c r="A14" s="282" t="s">
        <v>255</v>
      </c>
      <c r="B14">
        <v>21.5</v>
      </c>
      <c r="C14">
        <v>0</v>
      </c>
      <c r="D14">
        <v>0</v>
      </c>
      <c r="E14">
        <v>0</v>
      </c>
      <c r="F14">
        <v>0</v>
      </c>
      <c r="G14">
        <v>0</v>
      </c>
    </row>
    <row r="15" spans="1:7" ht="15" x14ac:dyDescent="0.25">
      <c r="A15" s="282" t="s">
        <v>70</v>
      </c>
      <c r="B15">
        <v>269</v>
      </c>
      <c r="C15">
        <v>50</v>
      </c>
      <c r="D15">
        <v>49.8</v>
      </c>
      <c r="E15">
        <v>23.2</v>
      </c>
      <c r="F15">
        <v>0</v>
      </c>
      <c r="G15">
        <v>0</v>
      </c>
    </row>
    <row r="16" spans="1:7" ht="15" x14ac:dyDescent="0.25">
      <c r="A16" s="282" t="s">
        <v>71</v>
      </c>
      <c r="B16">
        <v>0</v>
      </c>
      <c r="C16">
        <v>0</v>
      </c>
      <c r="D16">
        <v>768.4</v>
      </c>
      <c r="E16">
        <v>152.4</v>
      </c>
      <c r="F16">
        <v>0</v>
      </c>
      <c r="G16">
        <v>0</v>
      </c>
    </row>
    <row r="17" spans="1:7" ht="15" x14ac:dyDescent="0.25">
      <c r="A17" s="282" t="s">
        <v>72</v>
      </c>
      <c r="B17">
        <v>70</v>
      </c>
      <c r="C17">
        <v>23</v>
      </c>
      <c r="D17">
        <v>99</v>
      </c>
      <c r="E17">
        <v>21</v>
      </c>
      <c r="F17">
        <v>0</v>
      </c>
      <c r="G17">
        <v>0</v>
      </c>
    </row>
    <row r="18" spans="1:7" ht="15" x14ac:dyDescent="0.25">
      <c r="A18" s="282" t="s">
        <v>73</v>
      </c>
      <c r="B18">
        <v>161</v>
      </c>
      <c r="C18">
        <v>66</v>
      </c>
      <c r="D18">
        <v>292</v>
      </c>
      <c r="E18">
        <v>453</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92</v>
      </c>
      <c r="C21">
        <v>0</v>
      </c>
      <c r="D21">
        <v>413.6</v>
      </c>
      <c r="E21">
        <v>0</v>
      </c>
      <c r="F21">
        <v>0</v>
      </c>
      <c r="G21">
        <v>0</v>
      </c>
    </row>
    <row r="22" spans="1:7" ht="15" x14ac:dyDescent="0.25">
      <c r="A22" s="282" t="s">
        <v>504</v>
      </c>
      <c r="B22">
        <v>0</v>
      </c>
      <c r="C22">
        <v>0</v>
      </c>
      <c r="D22">
        <v>207.2</v>
      </c>
      <c r="E22">
        <v>0</v>
      </c>
      <c r="F22">
        <v>0</v>
      </c>
      <c r="G22">
        <v>0</v>
      </c>
    </row>
    <row r="23" spans="1:7" ht="15" x14ac:dyDescent="0.25">
      <c r="A23" s="282" t="s">
        <v>77</v>
      </c>
      <c r="B23">
        <v>92</v>
      </c>
      <c r="C23">
        <v>0</v>
      </c>
      <c r="D23">
        <v>206.4</v>
      </c>
      <c r="E23">
        <v>0</v>
      </c>
      <c r="F23">
        <v>0</v>
      </c>
      <c r="G23">
        <v>0</v>
      </c>
    </row>
    <row r="24" spans="1:7" ht="15" x14ac:dyDescent="0.25">
      <c r="A24" s="282" t="s">
        <v>66</v>
      </c>
    </row>
    <row r="25" spans="1:7" ht="15" x14ac:dyDescent="0.25">
      <c r="A25" s="282" t="s">
        <v>78</v>
      </c>
      <c r="B25">
        <v>489.1</v>
      </c>
      <c r="C25">
        <v>468.5</v>
      </c>
      <c r="D25">
        <v>371.8</v>
      </c>
      <c r="E25">
        <v>441.1</v>
      </c>
      <c r="F25">
        <v>1</v>
      </c>
      <c r="G25">
        <v>0</v>
      </c>
    </row>
    <row r="26" spans="1:7" ht="15" x14ac:dyDescent="0.25">
      <c r="A26" s="282" t="s">
        <v>66</v>
      </c>
    </row>
    <row r="27" spans="1:7" ht="15" x14ac:dyDescent="0.25">
      <c r="A27" s="282" t="s">
        <v>79</v>
      </c>
      <c r="B27">
        <v>306.89999999999998</v>
      </c>
      <c r="C27">
        <v>260.60000000000002</v>
      </c>
      <c r="D27">
        <v>189.9</v>
      </c>
      <c r="E27">
        <v>223.7</v>
      </c>
      <c r="F27">
        <v>0</v>
      </c>
      <c r="G27">
        <v>0</v>
      </c>
    </row>
    <row r="28" spans="1:7" ht="15" x14ac:dyDescent="0.25">
      <c r="A28" s="282" t="s">
        <v>66</v>
      </c>
    </row>
    <row r="29" spans="1:7" ht="15" x14ac:dyDescent="0.25">
      <c r="A29" s="282" t="s">
        <v>80</v>
      </c>
      <c r="B29">
        <v>4940</v>
      </c>
      <c r="C29">
        <v>4098.5</v>
      </c>
      <c r="D29">
        <v>7408</v>
      </c>
      <c r="E29">
        <v>8615.1</v>
      </c>
      <c r="F29">
        <v>0</v>
      </c>
      <c r="G29">
        <v>0</v>
      </c>
    </row>
    <row r="30" spans="1:7" ht="15" x14ac:dyDescent="0.25">
      <c r="A30" s="282" t="s">
        <v>66</v>
      </c>
    </row>
    <row r="31" spans="1:7" ht="15" x14ac:dyDescent="0.25">
      <c r="A31" s="282" t="s">
        <v>81</v>
      </c>
      <c r="B31">
        <v>1194</v>
      </c>
      <c r="C31">
        <v>967.6</v>
      </c>
      <c r="D31">
        <v>1090.7</v>
      </c>
      <c r="E31">
        <v>459.2</v>
      </c>
      <c r="F31">
        <v>0</v>
      </c>
      <c r="G31">
        <v>0</v>
      </c>
    </row>
    <row r="32" spans="1:7" ht="15" x14ac:dyDescent="0.25">
      <c r="A32" s="282" t="s">
        <v>82</v>
      </c>
      <c r="B32">
        <v>0</v>
      </c>
      <c r="C32">
        <v>0.2</v>
      </c>
      <c r="D32">
        <v>0</v>
      </c>
      <c r="E32">
        <v>0</v>
      </c>
      <c r="F32">
        <v>0</v>
      </c>
      <c r="G32">
        <v>0</v>
      </c>
    </row>
    <row r="33" spans="1:7" ht="15" x14ac:dyDescent="0.25">
      <c r="A33" s="282" t="s">
        <v>83</v>
      </c>
      <c r="B33">
        <v>120</v>
      </c>
      <c r="C33">
        <v>178.7</v>
      </c>
      <c r="D33">
        <v>115.2</v>
      </c>
      <c r="E33">
        <v>113.3</v>
      </c>
      <c r="F33">
        <v>0</v>
      </c>
      <c r="G33">
        <v>0</v>
      </c>
    </row>
    <row r="34" spans="1:7" ht="15" x14ac:dyDescent="0.25">
      <c r="A34" s="282" t="s">
        <v>85</v>
      </c>
      <c r="B34">
        <v>0</v>
      </c>
      <c r="C34">
        <v>0.4</v>
      </c>
      <c r="D34">
        <v>0</v>
      </c>
      <c r="E34">
        <v>1.4</v>
      </c>
      <c r="F34">
        <v>0</v>
      </c>
      <c r="G34">
        <v>0</v>
      </c>
    </row>
    <row r="35" spans="1:7" ht="15" x14ac:dyDescent="0.25">
      <c r="A35" s="282" t="s">
        <v>86</v>
      </c>
      <c r="B35">
        <v>11.9</v>
      </c>
      <c r="C35">
        <v>1.9</v>
      </c>
      <c r="D35">
        <v>2.7</v>
      </c>
      <c r="E35">
        <v>0</v>
      </c>
      <c r="F35">
        <v>0</v>
      </c>
      <c r="G35">
        <v>0</v>
      </c>
    </row>
    <row r="36" spans="1:7" ht="15" x14ac:dyDescent="0.25">
      <c r="A36" s="282" t="s">
        <v>87</v>
      </c>
      <c r="B36">
        <v>0</v>
      </c>
      <c r="C36">
        <v>0</v>
      </c>
      <c r="D36">
        <v>0</v>
      </c>
      <c r="E36">
        <v>0.9</v>
      </c>
      <c r="F36">
        <v>0</v>
      </c>
      <c r="G36">
        <v>0</v>
      </c>
    </row>
    <row r="37" spans="1:7" ht="15" x14ac:dyDescent="0.25">
      <c r="A37" s="282" t="s">
        <v>88</v>
      </c>
      <c r="B37">
        <v>250.6</v>
      </c>
      <c r="C37">
        <v>281.5</v>
      </c>
      <c r="D37">
        <v>327.9</v>
      </c>
      <c r="E37">
        <v>170.5</v>
      </c>
      <c r="F37">
        <v>0</v>
      </c>
      <c r="G37">
        <v>0</v>
      </c>
    </row>
    <row r="38" spans="1:7" ht="15" x14ac:dyDescent="0.25">
      <c r="A38" s="282" t="s">
        <v>89</v>
      </c>
      <c r="B38">
        <v>45</v>
      </c>
      <c r="C38">
        <v>0</v>
      </c>
      <c r="D38">
        <v>52.5</v>
      </c>
      <c r="E38">
        <v>0</v>
      </c>
      <c r="F38">
        <v>0</v>
      </c>
      <c r="G38">
        <v>0</v>
      </c>
    </row>
    <row r="39" spans="1:7" ht="15" x14ac:dyDescent="0.25">
      <c r="A39" s="282" t="s">
        <v>90</v>
      </c>
      <c r="B39">
        <v>85</v>
      </c>
      <c r="C39">
        <v>0</v>
      </c>
      <c r="D39">
        <v>34</v>
      </c>
      <c r="E39">
        <v>0</v>
      </c>
      <c r="F39">
        <v>0</v>
      </c>
      <c r="G39">
        <v>0</v>
      </c>
    </row>
    <row r="40" spans="1:7" ht="15" x14ac:dyDescent="0.25">
      <c r="A40" s="282" t="s">
        <v>91</v>
      </c>
      <c r="B40">
        <v>30.1</v>
      </c>
      <c r="C40">
        <v>13.1</v>
      </c>
      <c r="D40">
        <v>64.7</v>
      </c>
      <c r="E40">
        <v>60.9</v>
      </c>
      <c r="F40">
        <v>0</v>
      </c>
      <c r="G40">
        <v>0</v>
      </c>
    </row>
    <row r="41" spans="1:7" ht="15" x14ac:dyDescent="0.25">
      <c r="A41" s="282" t="s">
        <v>92</v>
      </c>
      <c r="B41">
        <v>0</v>
      </c>
      <c r="C41">
        <v>0</v>
      </c>
      <c r="D41">
        <v>19.600000000000001</v>
      </c>
      <c r="E41">
        <v>0</v>
      </c>
      <c r="F41">
        <v>0</v>
      </c>
      <c r="G41">
        <v>0</v>
      </c>
    </row>
    <row r="42" spans="1:7" ht="15" x14ac:dyDescent="0.25">
      <c r="A42" s="282" t="s">
        <v>93</v>
      </c>
      <c r="B42">
        <v>103</v>
      </c>
      <c r="C42">
        <v>92.7</v>
      </c>
      <c r="D42">
        <v>63.6</v>
      </c>
      <c r="E42">
        <v>23.9</v>
      </c>
      <c r="F42">
        <v>0</v>
      </c>
      <c r="G42">
        <v>0</v>
      </c>
    </row>
    <row r="43" spans="1:7" ht="15" x14ac:dyDescent="0.25">
      <c r="A43" s="282" t="s">
        <v>94</v>
      </c>
      <c r="B43">
        <v>42.4</v>
      </c>
      <c r="C43">
        <v>18.5</v>
      </c>
      <c r="D43">
        <v>13.9</v>
      </c>
      <c r="E43">
        <v>0</v>
      </c>
      <c r="F43">
        <v>0</v>
      </c>
      <c r="G43">
        <v>0</v>
      </c>
    </row>
    <row r="44" spans="1:7" ht="15" x14ac:dyDescent="0.25">
      <c r="A44" s="282" t="s">
        <v>95</v>
      </c>
      <c r="B44">
        <v>66</v>
      </c>
      <c r="C44">
        <v>132</v>
      </c>
      <c r="D44">
        <v>0</v>
      </c>
      <c r="E44">
        <v>0</v>
      </c>
      <c r="F44">
        <v>0</v>
      </c>
      <c r="G44">
        <v>0</v>
      </c>
    </row>
    <row r="45" spans="1:7" ht="15" x14ac:dyDescent="0.25">
      <c r="A45" s="282" t="s">
        <v>96</v>
      </c>
      <c r="B45">
        <v>27.6</v>
      </c>
      <c r="C45">
        <v>22.5</v>
      </c>
      <c r="D45">
        <v>8.9</v>
      </c>
      <c r="E45">
        <v>4.7</v>
      </c>
      <c r="F45">
        <v>0</v>
      </c>
      <c r="G45">
        <v>0</v>
      </c>
    </row>
    <row r="46" spans="1:7" ht="15" x14ac:dyDescent="0.25">
      <c r="A46" s="282" t="s">
        <v>97</v>
      </c>
      <c r="B46">
        <v>0.4</v>
      </c>
      <c r="C46">
        <v>0.4</v>
      </c>
      <c r="D46">
        <v>0</v>
      </c>
      <c r="E46">
        <v>0</v>
      </c>
      <c r="F46">
        <v>0</v>
      </c>
      <c r="G46">
        <v>0</v>
      </c>
    </row>
    <row r="47" spans="1:7" ht="15" x14ac:dyDescent="0.25">
      <c r="A47" s="282" t="s">
        <v>98</v>
      </c>
      <c r="B47">
        <v>0</v>
      </c>
      <c r="C47">
        <v>0</v>
      </c>
      <c r="D47">
        <v>10.4</v>
      </c>
      <c r="E47">
        <v>17.8</v>
      </c>
      <c r="F47">
        <v>0</v>
      </c>
      <c r="G47">
        <v>0</v>
      </c>
    </row>
    <row r="48" spans="1:7" ht="15" x14ac:dyDescent="0.25">
      <c r="A48" s="282" t="s">
        <v>99</v>
      </c>
      <c r="B48">
        <v>3.5</v>
      </c>
      <c r="C48">
        <v>11.7</v>
      </c>
      <c r="D48">
        <v>1.7</v>
      </c>
      <c r="E48">
        <v>1.1000000000000001</v>
      </c>
      <c r="F48">
        <v>0</v>
      </c>
      <c r="G48">
        <v>0</v>
      </c>
    </row>
    <row r="49" spans="1:7" ht="15" x14ac:dyDescent="0.25">
      <c r="A49" s="282" t="s">
        <v>100</v>
      </c>
      <c r="B49">
        <v>149</v>
      </c>
      <c r="C49">
        <v>115.2</v>
      </c>
      <c r="D49">
        <v>129.19999999999999</v>
      </c>
      <c r="E49">
        <v>20.8</v>
      </c>
      <c r="F49">
        <v>0</v>
      </c>
      <c r="G49">
        <v>0</v>
      </c>
    </row>
    <row r="50" spans="1:7" ht="15" x14ac:dyDescent="0.25">
      <c r="A50" s="282" t="s">
        <v>101</v>
      </c>
      <c r="B50">
        <v>259.7</v>
      </c>
      <c r="C50">
        <v>98.9</v>
      </c>
      <c r="D50">
        <v>246.5</v>
      </c>
      <c r="E50">
        <v>44</v>
      </c>
      <c r="F50">
        <v>0</v>
      </c>
      <c r="G50">
        <v>0</v>
      </c>
    </row>
    <row r="51" spans="1:7" ht="15" x14ac:dyDescent="0.25">
      <c r="A51" s="282" t="s">
        <v>66</v>
      </c>
    </row>
    <row r="52" spans="1:7" ht="15" x14ac:dyDescent="0.25">
      <c r="A52" s="282" t="s">
        <v>102</v>
      </c>
      <c r="B52">
        <v>546.6</v>
      </c>
      <c r="C52">
        <v>165.7</v>
      </c>
      <c r="D52">
        <v>743.7</v>
      </c>
      <c r="E52">
        <v>96.7</v>
      </c>
      <c r="F52">
        <v>0</v>
      </c>
      <c r="G52">
        <v>0</v>
      </c>
    </row>
    <row r="53" spans="1:7" ht="15" x14ac:dyDescent="0.25">
      <c r="A53" s="282" t="s">
        <v>103</v>
      </c>
      <c r="B53">
        <v>0</v>
      </c>
      <c r="C53">
        <v>0</v>
      </c>
      <c r="D53">
        <v>86.5</v>
      </c>
      <c r="E53">
        <v>0</v>
      </c>
      <c r="F53">
        <v>0</v>
      </c>
      <c r="G53">
        <v>0</v>
      </c>
    </row>
    <row r="54" spans="1:7" ht="15" x14ac:dyDescent="0.25">
      <c r="A54" s="282" t="s">
        <v>104</v>
      </c>
      <c r="B54">
        <v>449.9</v>
      </c>
      <c r="C54">
        <v>128.69999999999999</v>
      </c>
      <c r="D54">
        <v>505.2</v>
      </c>
      <c r="E54">
        <v>66</v>
      </c>
      <c r="F54">
        <v>0</v>
      </c>
      <c r="G54">
        <v>0</v>
      </c>
    </row>
    <row r="55" spans="1:7" ht="15" x14ac:dyDescent="0.25">
      <c r="A55" s="282" t="s">
        <v>105</v>
      </c>
      <c r="B55">
        <v>6.7</v>
      </c>
      <c r="C55">
        <v>7</v>
      </c>
      <c r="D55">
        <v>0</v>
      </c>
      <c r="E55">
        <v>0</v>
      </c>
      <c r="F55">
        <v>0</v>
      </c>
      <c r="G55">
        <v>0</v>
      </c>
    </row>
    <row r="56" spans="1:7" ht="15" x14ac:dyDescent="0.25">
      <c r="A56" s="282" t="s">
        <v>318</v>
      </c>
      <c r="B56">
        <v>0</v>
      </c>
      <c r="C56">
        <v>0</v>
      </c>
      <c r="D56">
        <v>32.4</v>
      </c>
      <c r="E56">
        <v>0</v>
      </c>
      <c r="F56">
        <v>0</v>
      </c>
      <c r="G56">
        <v>0</v>
      </c>
    </row>
    <row r="57" spans="1:7" ht="15" x14ac:dyDescent="0.25">
      <c r="A57" s="282" t="s">
        <v>107</v>
      </c>
      <c r="B57">
        <v>90</v>
      </c>
      <c r="C57">
        <v>30</v>
      </c>
      <c r="D57">
        <v>119.6</v>
      </c>
      <c r="E57">
        <v>30.7</v>
      </c>
      <c r="F57">
        <v>0</v>
      </c>
      <c r="G57">
        <v>0</v>
      </c>
    </row>
    <row r="58" spans="1:7" ht="15" x14ac:dyDescent="0.25">
      <c r="A58" s="282" t="s">
        <v>66</v>
      </c>
    </row>
    <row r="59" spans="1:7" ht="15" x14ac:dyDescent="0.25">
      <c r="A59" s="282" t="s">
        <v>108</v>
      </c>
      <c r="B59">
        <v>1373.6</v>
      </c>
      <c r="C59">
        <v>1749.6</v>
      </c>
      <c r="D59">
        <v>1111.5999999999999</v>
      </c>
      <c r="E59">
        <v>1222.4000000000001</v>
      </c>
      <c r="F59">
        <v>0</v>
      </c>
      <c r="G59">
        <v>0</v>
      </c>
    </row>
    <row r="60" spans="1:7" ht="15" x14ac:dyDescent="0.25">
      <c r="A60" s="282" t="s">
        <v>109</v>
      </c>
      <c r="B60">
        <v>7.7</v>
      </c>
      <c r="C60">
        <v>4.2</v>
      </c>
      <c r="D60">
        <v>3.2</v>
      </c>
      <c r="E60">
        <v>3.2</v>
      </c>
      <c r="F60">
        <v>0</v>
      </c>
      <c r="G60">
        <v>0</v>
      </c>
    </row>
    <row r="61" spans="1:7" ht="15" x14ac:dyDescent="0.25">
      <c r="A61" s="282" t="s">
        <v>111</v>
      </c>
      <c r="B61">
        <v>36.5</v>
      </c>
      <c r="C61">
        <v>38</v>
      </c>
      <c r="D61">
        <v>29.8</v>
      </c>
      <c r="E61">
        <v>35</v>
      </c>
      <c r="F61">
        <v>0</v>
      </c>
      <c r="G61">
        <v>0</v>
      </c>
    </row>
    <row r="62" spans="1:7" ht="15" x14ac:dyDescent="0.25">
      <c r="A62" s="282" t="s">
        <v>112</v>
      </c>
      <c r="B62">
        <v>6.4</v>
      </c>
      <c r="C62">
        <v>25.4</v>
      </c>
      <c r="D62">
        <v>39.5</v>
      </c>
      <c r="E62">
        <v>33.5</v>
      </c>
      <c r="F62">
        <v>0</v>
      </c>
      <c r="G62">
        <v>0</v>
      </c>
    </row>
    <row r="63" spans="1:7" ht="15" x14ac:dyDescent="0.25">
      <c r="A63" s="282" t="s">
        <v>113</v>
      </c>
      <c r="B63">
        <v>44</v>
      </c>
      <c r="C63">
        <v>34</v>
      </c>
      <c r="D63">
        <v>75.7</v>
      </c>
      <c r="E63">
        <v>57.5</v>
      </c>
      <c r="F63">
        <v>0</v>
      </c>
      <c r="G63">
        <v>0</v>
      </c>
    </row>
    <row r="64" spans="1:7" ht="15" x14ac:dyDescent="0.25">
      <c r="A64" s="282" t="s">
        <v>114</v>
      </c>
      <c r="B64">
        <v>0</v>
      </c>
      <c r="C64">
        <v>14.4</v>
      </c>
      <c r="D64">
        <v>0</v>
      </c>
      <c r="E64">
        <v>0</v>
      </c>
      <c r="F64">
        <v>0</v>
      </c>
      <c r="G64">
        <v>0</v>
      </c>
    </row>
    <row r="65" spans="1:7" ht="15" x14ac:dyDescent="0.25">
      <c r="A65" s="282" t="s">
        <v>115</v>
      </c>
      <c r="B65">
        <v>5</v>
      </c>
      <c r="C65">
        <v>0</v>
      </c>
      <c r="D65">
        <v>0</v>
      </c>
      <c r="E65">
        <v>5.5</v>
      </c>
      <c r="F65">
        <v>0</v>
      </c>
      <c r="G65">
        <v>0</v>
      </c>
    </row>
    <row r="66" spans="1:7" ht="15" x14ac:dyDescent="0.25">
      <c r="A66" s="282" t="s">
        <v>117</v>
      </c>
      <c r="B66">
        <v>1249.2</v>
      </c>
      <c r="C66">
        <v>1607</v>
      </c>
      <c r="D66">
        <v>879.7</v>
      </c>
      <c r="E66">
        <v>1065</v>
      </c>
      <c r="F66">
        <v>0</v>
      </c>
      <c r="G66">
        <v>0</v>
      </c>
    </row>
    <row r="67" spans="1:7" ht="15" x14ac:dyDescent="0.25">
      <c r="A67" s="282" t="s">
        <v>118</v>
      </c>
      <c r="B67">
        <v>12.8</v>
      </c>
      <c r="C67">
        <v>10.6</v>
      </c>
      <c r="D67">
        <v>19</v>
      </c>
      <c r="E67">
        <v>11</v>
      </c>
      <c r="F67">
        <v>0</v>
      </c>
      <c r="G67">
        <v>0</v>
      </c>
    </row>
    <row r="68" spans="1:7" ht="15" x14ac:dyDescent="0.25">
      <c r="A68" s="282" t="s">
        <v>119</v>
      </c>
      <c r="B68">
        <v>0</v>
      </c>
      <c r="C68">
        <v>0</v>
      </c>
      <c r="D68">
        <v>51.7</v>
      </c>
      <c r="E68">
        <v>0</v>
      </c>
      <c r="F68">
        <v>0</v>
      </c>
      <c r="G68">
        <v>0</v>
      </c>
    </row>
    <row r="69" spans="1:7" ht="15" x14ac:dyDescent="0.25">
      <c r="A69" s="282" t="s">
        <v>120</v>
      </c>
      <c r="B69">
        <v>0</v>
      </c>
      <c r="C69" t="s">
        <v>84</v>
      </c>
      <c r="D69">
        <v>0</v>
      </c>
      <c r="E69">
        <v>0</v>
      </c>
      <c r="F69">
        <v>0</v>
      </c>
      <c r="G69">
        <v>0</v>
      </c>
    </row>
    <row r="70" spans="1:7" ht="15" x14ac:dyDescent="0.25">
      <c r="A70" s="282" t="s">
        <v>121</v>
      </c>
      <c r="B70">
        <v>12</v>
      </c>
      <c r="C70">
        <v>16</v>
      </c>
      <c r="D70">
        <v>13</v>
      </c>
      <c r="E70">
        <v>11.8</v>
      </c>
      <c r="F70">
        <v>0</v>
      </c>
      <c r="G70">
        <v>0</v>
      </c>
    </row>
    <row r="71" spans="1:7" ht="15" x14ac:dyDescent="0.25">
      <c r="A71" s="282" t="s">
        <v>62</v>
      </c>
      <c r="B71" t="s">
        <v>64</v>
      </c>
      <c r="C71" t="s">
        <v>65</v>
      </c>
      <c r="D71" t="s">
        <v>63</v>
      </c>
      <c r="E71" t="s">
        <v>65</v>
      </c>
      <c r="F71" t="s">
        <v>131</v>
      </c>
      <c r="G71" t="s">
        <v>63</v>
      </c>
    </row>
    <row r="72" spans="1:7" ht="15" x14ac:dyDescent="0.25">
      <c r="A72" s="282" t="s">
        <v>122</v>
      </c>
      <c r="B72">
        <v>9463.7000000000007</v>
      </c>
      <c r="C72">
        <v>7849.4</v>
      </c>
      <c r="D72">
        <v>12740.1</v>
      </c>
      <c r="E72">
        <v>11991.3</v>
      </c>
      <c r="F72">
        <v>1</v>
      </c>
      <c r="G72">
        <v>0</v>
      </c>
    </row>
    <row r="73" spans="1:7" ht="15" x14ac:dyDescent="0.25">
      <c r="A73" s="282" t="s">
        <v>123</v>
      </c>
      <c r="B73">
        <v>6099.3</v>
      </c>
      <c r="C73">
        <v>4399.8</v>
      </c>
      <c r="D73">
        <v>0</v>
      </c>
      <c r="E73">
        <v>0</v>
      </c>
      <c r="F73">
        <v>0</v>
      </c>
      <c r="G73">
        <v>0</v>
      </c>
    </row>
    <row r="74" spans="1:7" ht="15" x14ac:dyDescent="0.25">
      <c r="A74" s="282" t="s">
        <v>62</v>
      </c>
      <c r="B74" t="s">
        <v>64</v>
      </c>
      <c r="C74" t="s">
        <v>65</v>
      </c>
      <c r="D74" t="s">
        <v>63</v>
      </c>
      <c r="E74" t="s">
        <v>65</v>
      </c>
      <c r="F74" t="s">
        <v>131</v>
      </c>
      <c r="G74" t="s">
        <v>63</v>
      </c>
    </row>
    <row r="75" spans="1:7" ht="15" x14ac:dyDescent="0.25">
      <c r="A75" s="282" t="s">
        <v>124</v>
      </c>
      <c r="B75">
        <v>15563</v>
      </c>
      <c r="C75">
        <v>12249.2</v>
      </c>
      <c r="D75">
        <v>12740.1</v>
      </c>
      <c r="E75">
        <v>11991.3</v>
      </c>
      <c r="F75">
        <v>1</v>
      </c>
      <c r="G75">
        <v>0</v>
      </c>
    </row>
    <row r="76" spans="1:7" ht="15" x14ac:dyDescent="0.25">
      <c r="A76" s="282" t="s">
        <v>125</v>
      </c>
      <c r="B76" t="s">
        <v>42</v>
      </c>
      <c r="C76" t="s">
        <v>42</v>
      </c>
      <c r="D76">
        <v>3.9</v>
      </c>
      <c r="E76">
        <v>2</v>
      </c>
      <c r="F76" t="s">
        <v>42</v>
      </c>
      <c r="G76" t="s">
        <v>42</v>
      </c>
    </row>
    <row r="77" spans="1:7" ht="15" x14ac:dyDescent="0.25">
      <c r="A77" s="282" t="s">
        <v>126</v>
      </c>
      <c r="B77">
        <v>0</v>
      </c>
      <c r="C77">
        <v>0</v>
      </c>
      <c r="D77" t="s">
        <v>42</v>
      </c>
      <c r="E77" t="s">
        <v>42</v>
      </c>
      <c r="F77">
        <v>0</v>
      </c>
      <c r="G77">
        <v>0</v>
      </c>
    </row>
    <row r="78" spans="1:7" ht="15" x14ac:dyDescent="0.25">
      <c r="A78" s="282" t="s">
        <v>62</v>
      </c>
      <c r="B78" t="s">
        <v>64</v>
      </c>
      <c r="C78" t="s">
        <v>65</v>
      </c>
      <c r="D78" t="s">
        <v>63</v>
      </c>
      <c r="E78" t="s">
        <v>65</v>
      </c>
      <c r="F78" t="s">
        <v>131</v>
      </c>
      <c r="G78" t="s">
        <v>63</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32728-489F-4EC5-ACBA-93DA112D6207}">
  <dimension ref="A1:H92"/>
  <sheetViews>
    <sheetView topLeftCell="A71" workbookViewId="0">
      <selection activeCell="K88" sqref="K88"/>
    </sheetView>
  </sheetViews>
  <sheetFormatPr defaultRowHeight="13.2" x14ac:dyDescent="0.25"/>
  <sheetData>
    <row r="1" spans="1:8" ht="15" x14ac:dyDescent="0.25">
      <c r="A1" s="285" t="s">
        <v>47</v>
      </c>
    </row>
    <row r="2" spans="1:8" ht="15" x14ac:dyDescent="0.25">
      <c r="A2" s="285" t="s">
        <v>48</v>
      </c>
    </row>
    <row r="3" spans="1:8" ht="15" x14ac:dyDescent="0.25">
      <c r="A3" s="285" t="s">
        <v>518</v>
      </c>
    </row>
    <row r="4" spans="1:8" ht="15" x14ac:dyDescent="0.25">
      <c r="A4" s="285" t="s">
        <v>50</v>
      </c>
    </row>
    <row r="5" spans="1:8" ht="15" x14ac:dyDescent="0.25">
      <c r="A5" s="285" t="s">
        <v>51</v>
      </c>
    </row>
    <row r="6" spans="1:8" ht="15" x14ac:dyDescent="0.25">
      <c r="A6" s="285" t="s">
        <v>52</v>
      </c>
    </row>
    <row r="7" spans="1:8" ht="15" x14ac:dyDescent="0.25">
      <c r="B7" s="285" t="s">
        <v>53</v>
      </c>
      <c r="D7" t="s">
        <v>54</v>
      </c>
      <c r="G7" t="s">
        <v>55</v>
      </c>
    </row>
    <row r="8" spans="1:8" ht="15" x14ac:dyDescent="0.25">
      <c r="A8" s="285" t="s">
        <v>52</v>
      </c>
    </row>
    <row r="9" spans="1:8" ht="15" x14ac:dyDescent="0.25">
      <c r="A9" s="285" t="s">
        <v>56</v>
      </c>
      <c r="B9" t="s">
        <v>57</v>
      </c>
      <c r="C9" t="s">
        <v>58</v>
      </c>
      <c r="D9" t="s">
        <v>57</v>
      </c>
      <c r="E9" t="s">
        <v>519</v>
      </c>
      <c r="F9" t="s">
        <v>520</v>
      </c>
      <c r="G9" t="s">
        <v>60</v>
      </c>
      <c r="H9" t="s">
        <v>61</v>
      </c>
    </row>
    <row r="10" spans="1:8" ht="15" x14ac:dyDescent="0.25">
      <c r="A10" s="285" t="s">
        <v>50</v>
      </c>
    </row>
    <row r="11" spans="1:8" ht="15" x14ac:dyDescent="0.25">
      <c r="A11" s="285" t="s">
        <v>246</v>
      </c>
    </row>
    <row r="12" spans="1:8" ht="15" x14ac:dyDescent="0.25">
      <c r="A12" s="285" t="s">
        <v>67</v>
      </c>
      <c r="B12">
        <v>4.5</v>
      </c>
      <c r="C12">
        <v>40</v>
      </c>
      <c r="D12">
        <v>4143.1000000000004</v>
      </c>
      <c r="E12">
        <v>6775.6</v>
      </c>
      <c r="F12">
        <v>0</v>
      </c>
      <c r="G12">
        <v>0</v>
      </c>
    </row>
    <row r="13" spans="1:8" ht="15" x14ac:dyDescent="0.25">
      <c r="A13" s="285" t="s">
        <v>253</v>
      </c>
      <c r="B13">
        <v>0</v>
      </c>
      <c r="C13">
        <v>0</v>
      </c>
      <c r="D13">
        <v>0</v>
      </c>
      <c r="E13">
        <v>298.89999999999998</v>
      </c>
      <c r="F13">
        <v>0</v>
      </c>
      <c r="G13">
        <v>0</v>
      </c>
    </row>
    <row r="14" spans="1:8" ht="15" x14ac:dyDescent="0.25">
      <c r="A14" s="285" t="s">
        <v>254</v>
      </c>
      <c r="B14">
        <v>0</v>
      </c>
      <c r="C14">
        <v>0</v>
      </c>
      <c r="D14">
        <v>75.2</v>
      </c>
      <c r="E14">
        <v>183.4</v>
      </c>
      <c r="F14">
        <v>0</v>
      </c>
      <c r="G14">
        <v>0</v>
      </c>
    </row>
    <row r="15" spans="1:8" ht="15" x14ac:dyDescent="0.25">
      <c r="A15" s="285" t="s">
        <v>68</v>
      </c>
      <c r="B15">
        <v>0</v>
      </c>
      <c r="C15">
        <v>0</v>
      </c>
      <c r="D15">
        <v>851.9</v>
      </c>
      <c r="E15">
        <v>1120.0999999999999</v>
      </c>
      <c r="F15">
        <v>0</v>
      </c>
      <c r="G15">
        <v>0</v>
      </c>
    </row>
    <row r="16" spans="1:8" ht="15" x14ac:dyDescent="0.25">
      <c r="A16" s="285" t="s">
        <v>69</v>
      </c>
      <c r="B16">
        <v>0</v>
      </c>
      <c r="C16">
        <v>0</v>
      </c>
      <c r="D16">
        <v>0</v>
      </c>
      <c r="E16">
        <v>73</v>
      </c>
      <c r="F16">
        <v>0</v>
      </c>
      <c r="G16">
        <v>0</v>
      </c>
    </row>
    <row r="17" spans="1:7" ht="15" x14ac:dyDescent="0.25">
      <c r="A17" s="285" t="s">
        <v>255</v>
      </c>
      <c r="B17">
        <v>4.5</v>
      </c>
      <c r="C17">
        <v>0</v>
      </c>
      <c r="D17">
        <v>4.5999999999999996</v>
      </c>
      <c r="E17">
        <v>0</v>
      </c>
      <c r="F17">
        <v>0</v>
      </c>
      <c r="G17">
        <v>0</v>
      </c>
    </row>
    <row r="18" spans="1:7" ht="15" x14ac:dyDescent="0.25">
      <c r="A18" s="285" t="s">
        <v>70</v>
      </c>
      <c r="B18">
        <v>0</v>
      </c>
      <c r="C18">
        <v>0</v>
      </c>
      <c r="D18">
        <v>227.1</v>
      </c>
      <c r="E18">
        <v>678</v>
      </c>
      <c r="F18">
        <v>0</v>
      </c>
      <c r="G18">
        <v>0</v>
      </c>
    </row>
    <row r="19" spans="1:7" ht="15" x14ac:dyDescent="0.25">
      <c r="A19" s="285" t="s">
        <v>71</v>
      </c>
      <c r="B19">
        <v>0</v>
      </c>
      <c r="C19">
        <v>0</v>
      </c>
      <c r="D19">
        <v>1172.0999999999999</v>
      </c>
      <c r="E19">
        <v>1764.7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1283.8</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425.8</v>
      </c>
      <c r="C31">
        <v>401.2</v>
      </c>
      <c r="D31">
        <v>1706.8</v>
      </c>
      <c r="E31">
        <v>1771.5</v>
      </c>
      <c r="F31">
        <v>83.5</v>
      </c>
      <c r="G31">
        <v>0</v>
      </c>
    </row>
    <row r="32" spans="1:7" ht="15" x14ac:dyDescent="0.25">
      <c r="A32" s="285" t="s">
        <v>66</v>
      </c>
    </row>
    <row r="33" spans="1:7" ht="15" x14ac:dyDescent="0.25">
      <c r="A33" s="285" t="s">
        <v>79</v>
      </c>
      <c r="B33">
        <v>74.3</v>
      </c>
      <c r="C33">
        <v>111.2</v>
      </c>
      <c r="D33">
        <v>1543.3</v>
      </c>
      <c r="E33">
        <v>1219.7</v>
      </c>
      <c r="F33">
        <v>0</v>
      </c>
      <c r="G33">
        <v>0</v>
      </c>
    </row>
    <row r="34" spans="1:7" ht="15" x14ac:dyDescent="0.25">
      <c r="A34" s="285" t="s">
        <v>66</v>
      </c>
    </row>
    <row r="35" spans="1:7" ht="15" x14ac:dyDescent="0.25">
      <c r="A35" s="285" t="s">
        <v>80</v>
      </c>
      <c r="B35">
        <v>892.3</v>
      </c>
      <c r="C35">
        <v>7605.5</v>
      </c>
      <c r="D35">
        <v>12360</v>
      </c>
      <c r="E35">
        <v>5664.6</v>
      </c>
      <c r="F35">
        <v>66</v>
      </c>
      <c r="G35">
        <v>0</v>
      </c>
    </row>
    <row r="36" spans="1:7" ht="15" x14ac:dyDescent="0.25">
      <c r="A36" s="285" t="s">
        <v>66</v>
      </c>
    </row>
    <row r="37" spans="1:7" ht="15" x14ac:dyDescent="0.25">
      <c r="A37" s="285" t="s">
        <v>495</v>
      </c>
      <c r="B37">
        <v>0</v>
      </c>
      <c r="C37">
        <v>1</v>
      </c>
      <c r="D37">
        <v>0</v>
      </c>
      <c r="E37">
        <v>3.2</v>
      </c>
      <c r="F37">
        <v>0</v>
      </c>
      <c r="G37">
        <v>0</v>
      </c>
    </row>
    <row r="38" spans="1:7" ht="15" x14ac:dyDescent="0.25">
      <c r="A38" s="285" t="s">
        <v>66</v>
      </c>
    </row>
    <row r="39" spans="1:7" ht="15" x14ac:dyDescent="0.25">
      <c r="A39" s="285" t="s">
        <v>81</v>
      </c>
      <c r="B39">
        <v>616.29999999999995</v>
      </c>
      <c r="C39">
        <v>969.4</v>
      </c>
      <c r="D39">
        <v>6993.5</v>
      </c>
      <c r="E39">
        <v>7255.4</v>
      </c>
      <c r="F39">
        <v>1.7</v>
      </c>
      <c r="G39">
        <v>0</v>
      </c>
    </row>
    <row r="40" spans="1:7" ht="15" x14ac:dyDescent="0.25">
      <c r="A40" s="285" t="s">
        <v>83</v>
      </c>
      <c r="B40">
        <v>55</v>
      </c>
      <c r="C40">
        <v>57.7</v>
      </c>
      <c r="D40">
        <v>1279.8</v>
      </c>
      <c r="E40">
        <v>646.70000000000005</v>
      </c>
      <c r="F40">
        <v>0</v>
      </c>
      <c r="G40">
        <v>0</v>
      </c>
    </row>
    <row r="41" spans="1:7" ht="15" x14ac:dyDescent="0.25">
      <c r="A41" s="285" t="s">
        <v>85</v>
      </c>
      <c r="B41">
        <v>2.8</v>
      </c>
      <c r="C41">
        <v>5.4</v>
      </c>
      <c r="D41">
        <v>6.6</v>
      </c>
      <c r="E41">
        <v>8.1999999999999993</v>
      </c>
      <c r="F41">
        <v>0</v>
      </c>
      <c r="G41">
        <v>0</v>
      </c>
    </row>
    <row r="42" spans="1:7" ht="15" x14ac:dyDescent="0.25">
      <c r="A42" s="285" t="s">
        <v>86</v>
      </c>
      <c r="B42">
        <v>0.7</v>
      </c>
      <c r="C42">
        <v>0</v>
      </c>
      <c r="D42">
        <v>1</v>
      </c>
      <c r="E42">
        <v>0</v>
      </c>
      <c r="F42">
        <v>0</v>
      </c>
      <c r="G42">
        <v>0</v>
      </c>
    </row>
    <row r="43" spans="1:7" ht="15" x14ac:dyDescent="0.25">
      <c r="A43" s="285" t="s">
        <v>87</v>
      </c>
      <c r="B43">
        <v>2.6</v>
      </c>
      <c r="C43">
        <v>0.5</v>
      </c>
      <c r="D43">
        <v>0.4</v>
      </c>
      <c r="E43">
        <v>0.3</v>
      </c>
      <c r="F43">
        <v>0.2</v>
      </c>
      <c r="G43">
        <v>0</v>
      </c>
    </row>
    <row r="44" spans="1:7" ht="15" x14ac:dyDescent="0.25">
      <c r="A44" s="285" t="s">
        <v>88</v>
      </c>
      <c r="B44">
        <v>231.9</v>
      </c>
      <c r="C44">
        <v>330.9</v>
      </c>
      <c r="D44">
        <v>1448.6</v>
      </c>
      <c r="E44">
        <v>1527.4</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26</v>
      </c>
      <c r="C48">
        <v>28.4</v>
      </c>
      <c r="D48">
        <v>578.1</v>
      </c>
      <c r="E48">
        <v>808.8</v>
      </c>
      <c r="F48">
        <v>0</v>
      </c>
      <c r="G48">
        <v>0</v>
      </c>
    </row>
    <row r="49" spans="1:7" ht="15" x14ac:dyDescent="0.25">
      <c r="A49" s="285" t="s">
        <v>92</v>
      </c>
      <c r="B49">
        <v>0</v>
      </c>
      <c r="C49">
        <v>0</v>
      </c>
      <c r="D49">
        <v>29.7</v>
      </c>
      <c r="E49">
        <v>101.4</v>
      </c>
      <c r="F49">
        <v>0</v>
      </c>
      <c r="G49">
        <v>0</v>
      </c>
    </row>
    <row r="50" spans="1:7" ht="15" x14ac:dyDescent="0.25">
      <c r="A50" s="285" t="s">
        <v>93</v>
      </c>
      <c r="B50">
        <v>101.2</v>
      </c>
      <c r="C50">
        <v>139.19999999999999</v>
      </c>
      <c r="D50">
        <v>395.5</v>
      </c>
      <c r="E50">
        <v>371.4</v>
      </c>
      <c r="F50">
        <v>0.5</v>
      </c>
      <c r="G50">
        <v>0</v>
      </c>
    </row>
    <row r="51" spans="1:7" ht="15" x14ac:dyDescent="0.25">
      <c r="A51" s="285" t="s">
        <v>94</v>
      </c>
      <c r="B51">
        <v>4.5</v>
      </c>
      <c r="C51">
        <v>13.9</v>
      </c>
      <c r="D51">
        <v>94.5</v>
      </c>
      <c r="E51">
        <v>15.8</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16.3</v>
      </c>
      <c r="C54">
        <v>32.9</v>
      </c>
      <c r="D54">
        <v>90</v>
      </c>
      <c r="E54">
        <v>102.2</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1.3</v>
      </c>
      <c r="D56">
        <v>3.3</v>
      </c>
      <c r="E56">
        <v>17.100000000000001</v>
      </c>
      <c r="F56">
        <v>0</v>
      </c>
      <c r="G56">
        <v>0</v>
      </c>
    </row>
    <row r="57" spans="1:7" ht="15" x14ac:dyDescent="0.25">
      <c r="A57" s="285" t="s">
        <v>100</v>
      </c>
      <c r="B57">
        <v>95.6</v>
      </c>
      <c r="C57">
        <v>185.1</v>
      </c>
      <c r="D57">
        <v>1050.0999999999999</v>
      </c>
      <c r="E57">
        <v>1214.5</v>
      </c>
      <c r="F57">
        <v>1</v>
      </c>
      <c r="G57">
        <v>0</v>
      </c>
    </row>
    <row r="58" spans="1:7" ht="15" x14ac:dyDescent="0.25">
      <c r="A58" s="285" t="s">
        <v>101</v>
      </c>
      <c r="B58">
        <v>79.599999999999994</v>
      </c>
      <c r="C58">
        <v>51.7</v>
      </c>
      <c r="D58">
        <v>688.9</v>
      </c>
      <c r="E58">
        <v>508.5</v>
      </c>
      <c r="F58">
        <v>0</v>
      </c>
      <c r="G58">
        <v>0</v>
      </c>
    </row>
    <row r="59" spans="1:7" ht="15" x14ac:dyDescent="0.25">
      <c r="A59" s="285" t="s">
        <v>66</v>
      </c>
    </row>
    <row r="60" spans="1:7" ht="15" x14ac:dyDescent="0.25">
      <c r="A60" s="285" t="s">
        <v>102</v>
      </c>
      <c r="B60">
        <v>168.4</v>
      </c>
      <c r="C60">
        <v>108</v>
      </c>
      <c r="D60">
        <v>2874.3</v>
      </c>
      <c r="E60">
        <v>2542.1</v>
      </c>
      <c r="F60">
        <v>0</v>
      </c>
      <c r="G60">
        <v>0</v>
      </c>
    </row>
    <row r="61" spans="1:7" ht="15" x14ac:dyDescent="0.25">
      <c r="A61" s="285" t="s">
        <v>103</v>
      </c>
      <c r="B61">
        <v>0</v>
      </c>
      <c r="C61">
        <v>0</v>
      </c>
      <c r="D61">
        <v>63</v>
      </c>
      <c r="E61">
        <v>0</v>
      </c>
      <c r="F61">
        <v>0</v>
      </c>
      <c r="G61">
        <v>0</v>
      </c>
    </row>
    <row r="62" spans="1:7" ht="15" x14ac:dyDescent="0.25">
      <c r="A62" s="285" t="s">
        <v>104</v>
      </c>
      <c r="B62">
        <v>168</v>
      </c>
      <c r="C62">
        <v>108</v>
      </c>
      <c r="D62">
        <v>2531.4</v>
      </c>
      <c r="E62">
        <v>2249.1999999999998</v>
      </c>
      <c r="F62">
        <v>0</v>
      </c>
      <c r="G62">
        <v>0</v>
      </c>
    </row>
    <row r="63" spans="1:7" ht="15" x14ac:dyDescent="0.25">
      <c r="A63" s="285" t="s">
        <v>105</v>
      </c>
      <c r="B63">
        <v>0</v>
      </c>
      <c r="C63">
        <v>0</v>
      </c>
      <c r="D63">
        <v>28.7</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1144.7</v>
      </c>
      <c r="C68">
        <v>1566.6</v>
      </c>
      <c r="D68">
        <v>4124.5</v>
      </c>
      <c r="E68">
        <v>6925.5</v>
      </c>
      <c r="F68">
        <v>458.6</v>
      </c>
      <c r="G68">
        <v>0</v>
      </c>
    </row>
    <row r="69" spans="1:7" ht="15" x14ac:dyDescent="0.25">
      <c r="A69" s="285" t="s">
        <v>497</v>
      </c>
      <c r="B69">
        <v>0</v>
      </c>
      <c r="C69">
        <v>66</v>
      </c>
      <c r="D69">
        <v>0</v>
      </c>
      <c r="E69">
        <v>1874.4</v>
      </c>
      <c r="F69">
        <v>0</v>
      </c>
      <c r="G69">
        <v>0</v>
      </c>
    </row>
    <row r="70" spans="1:7" ht="15" x14ac:dyDescent="0.25">
      <c r="A70" s="285" t="s">
        <v>109</v>
      </c>
      <c r="B70">
        <v>0</v>
      </c>
      <c r="C70">
        <v>3.2</v>
      </c>
      <c r="D70">
        <v>15.5</v>
      </c>
      <c r="E70">
        <v>18.5</v>
      </c>
      <c r="F70">
        <v>0</v>
      </c>
      <c r="G70">
        <v>0</v>
      </c>
    </row>
    <row r="71" spans="1:7" ht="15" x14ac:dyDescent="0.25">
      <c r="A71" s="285" t="s">
        <v>111</v>
      </c>
      <c r="B71">
        <v>75.8</v>
      </c>
      <c r="C71">
        <v>79</v>
      </c>
      <c r="D71">
        <v>184.2</v>
      </c>
      <c r="E71">
        <v>205.7</v>
      </c>
      <c r="F71">
        <v>0</v>
      </c>
      <c r="G71">
        <v>0</v>
      </c>
    </row>
    <row r="72" spans="1:7" ht="15" x14ac:dyDescent="0.25">
      <c r="A72" s="285" t="s">
        <v>112</v>
      </c>
      <c r="B72">
        <v>10.5</v>
      </c>
      <c r="C72">
        <v>71.900000000000006</v>
      </c>
      <c r="D72">
        <v>46.9</v>
      </c>
      <c r="E72">
        <v>678.3</v>
      </c>
      <c r="F72">
        <v>1.1000000000000001</v>
      </c>
      <c r="G72">
        <v>0</v>
      </c>
    </row>
    <row r="73" spans="1:7" ht="15" x14ac:dyDescent="0.25">
      <c r="A73" s="285" t="s">
        <v>259</v>
      </c>
      <c r="B73">
        <v>0</v>
      </c>
      <c r="C73">
        <v>0</v>
      </c>
      <c r="D73">
        <v>7.6</v>
      </c>
      <c r="E73">
        <v>45.8</v>
      </c>
      <c r="F73">
        <v>0</v>
      </c>
      <c r="G73">
        <v>0</v>
      </c>
    </row>
    <row r="74" spans="1:7" ht="15" x14ac:dyDescent="0.25">
      <c r="A74" s="285" t="s">
        <v>113</v>
      </c>
      <c r="B74">
        <v>56</v>
      </c>
      <c r="C74">
        <v>50.6</v>
      </c>
      <c r="D74">
        <v>407.3</v>
      </c>
      <c r="E74">
        <v>406.7</v>
      </c>
      <c r="F74">
        <v>0</v>
      </c>
      <c r="G74">
        <v>0</v>
      </c>
    </row>
    <row r="75" spans="1:7" ht="15" x14ac:dyDescent="0.25">
      <c r="A75" s="285" t="s">
        <v>114</v>
      </c>
      <c r="B75">
        <v>4</v>
      </c>
      <c r="C75">
        <v>4.5</v>
      </c>
      <c r="D75">
        <v>0</v>
      </c>
      <c r="E75">
        <v>39.9</v>
      </c>
      <c r="F75">
        <v>0</v>
      </c>
      <c r="G75">
        <v>0</v>
      </c>
    </row>
    <row r="76" spans="1:7" ht="15" x14ac:dyDescent="0.25">
      <c r="A76" s="285" t="s">
        <v>115</v>
      </c>
      <c r="B76">
        <v>0</v>
      </c>
      <c r="C76">
        <v>0</v>
      </c>
      <c r="D76">
        <v>14.7</v>
      </c>
      <c r="E76">
        <v>18.899999999999999</v>
      </c>
      <c r="F76">
        <v>0</v>
      </c>
      <c r="G76">
        <v>0</v>
      </c>
    </row>
    <row r="77" spans="1:7" ht="15" x14ac:dyDescent="0.25">
      <c r="A77" s="285" t="s">
        <v>382</v>
      </c>
      <c r="B77">
        <v>0</v>
      </c>
      <c r="C77">
        <v>0</v>
      </c>
      <c r="D77">
        <v>3</v>
      </c>
      <c r="E77">
        <v>0</v>
      </c>
      <c r="F77">
        <v>0</v>
      </c>
      <c r="G77">
        <v>0</v>
      </c>
    </row>
    <row r="78" spans="1:7" ht="15" x14ac:dyDescent="0.25">
      <c r="A78" s="285" t="s">
        <v>116</v>
      </c>
      <c r="B78">
        <v>4.0999999999999996</v>
      </c>
      <c r="C78">
        <v>3.3</v>
      </c>
      <c r="D78">
        <v>6.6</v>
      </c>
      <c r="E78">
        <v>2.9</v>
      </c>
      <c r="F78">
        <v>0</v>
      </c>
      <c r="G78">
        <v>0</v>
      </c>
    </row>
    <row r="79" spans="1:7" ht="15" x14ac:dyDescent="0.25">
      <c r="A79" s="285" t="s">
        <v>117</v>
      </c>
      <c r="B79">
        <v>971.9</v>
      </c>
      <c r="C79">
        <v>1263.2</v>
      </c>
      <c r="D79">
        <v>3174.1</v>
      </c>
      <c r="E79">
        <v>3404.7</v>
      </c>
      <c r="F79">
        <v>457.5</v>
      </c>
      <c r="G79">
        <v>0</v>
      </c>
    </row>
    <row r="80" spans="1:7" ht="15" x14ac:dyDescent="0.25">
      <c r="A80" s="285" t="s">
        <v>331</v>
      </c>
      <c r="B80">
        <v>0.7</v>
      </c>
      <c r="C80">
        <v>0</v>
      </c>
      <c r="D80">
        <v>6</v>
      </c>
      <c r="E80">
        <v>1.6</v>
      </c>
      <c r="F80">
        <v>0</v>
      </c>
      <c r="G80">
        <v>0</v>
      </c>
    </row>
    <row r="81" spans="1:7" ht="15" x14ac:dyDescent="0.25">
      <c r="A81" s="285" t="s">
        <v>118</v>
      </c>
      <c r="B81">
        <v>11.8</v>
      </c>
      <c r="C81">
        <v>13</v>
      </c>
      <c r="D81">
        <v>29.3</v>
      </c>
      <c r="E81">
        <v>34</v>
      </c>
      <c r="F81">
        <v>0</v>
      </c>
      <c r="G81">
        <v>0</v>
      </c>
    </row>
    <row r="82" spans="1:7" ht="15" x14ac:dyDescent="0.25">
      <c r="A82" s="285" t="s">
        <v>119</v>
      </c>
      <c r="B82">
        <v>10</v>
      </c>
      <c r="C82">
        <v>12</v>
      </c>
      <c r="D82">
        <v>209.4</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3326.4</v>
      </c>
      <c r="C86">
        <v>10802.9</v>
      </c>
      <c r="D86">
        <v>33745.4</v>
      </c>
      <c r="E86">
        <v>32199.1</v>
      </c>
      <c r="F86">
        <v>609.79999999999995</v>
      </c>
      <c r="G86">
        <v>0</v>
      </c>
    </row>
    <row r="87" spans="1:7" ht="15" x14ac:dyDescent="0.25">
      <c r="A87" s="285" t="s">
        <v>123</v>
      </c>
      <c r="B87">
        <v>1981.1</v>
      </c>
      <c r="C87">
        <v>2071.4</v>
      </c>
      <c r="D87" t="s">
        <v>84</v>
      </c>
      <c r="E87">
        <v>0</v>
      </c>
      <c r="F87">
        <v>438</v>
      </c>
      <c r="G87">
        <v>0</v>
      </c>
    </row>
    <row r="88" spans="1:7" ht="15" x14ac:dyDescent="0.25">
      <c r="A88" s="285" t="s">
        <v>62</v>
      </c>
      <c r="B88" t="s">
        <v>64</v>
      </c>
      <c r="C88" t="s">
        <v>65</v>
      </c>
      <c r="D88" t="s">
        <v>63</v>
      </c>
      <c r="E88" t="s">
        <v>65</v>
      </c>
      <c r="F88" t="s">
        <v>189</v>
      </c>
      <c r="G88" t="s">
        <v>64</v>
      </c>
    </row>
    <row r="89" spans="1:7" ht="15" x14ac:dyDescent="0.25">
      <c r="A89" s="285" t="s">
        <v>124</v>
      </c>
      <c r="B89">
        <v>5307.5</v>
      </c>
      <c r="C89">
        <v>12874.3</v>
      </c>
      <c r="D89">
        <v>33745.4</v>
      </c>
      <c r="E89">
        <v>32199.1</v>
      </c>
      <c r="F89">
        <v>1047.8</v>
      </c>
      <c r="G89">
        <v>0</v>
      </c>
    </row>
    <row r="90" spans="1:7" ht="15" x14ac:dyDescent="0.25">
      <c r="A90" s="285" t="s">
        <v>125</v>
      </c>
      <c r="B90" t="s">
        <v>42</v>
      </c>
      <c r="C90" t="s">
        <v>42</v>
      </c>
      <c r="D90">
        <v>2.1</v>
      </c>
      <c r="E90">
        <v>12.1</v>
      </c>
      <c r="F90" t="s">
        <v>42</v>
      </c>
      <c r="G90" t="s">
        <v>42</v>
      </c>
    </row>
    <row r="91" spans="1:7" ht="15" x14ac:dyDescent="0.25">
      <c r="A91" s="285" t="s">
        <v>126</v>
      </c>
      <c r="B91">
        <v>0</v>
      </c>
      <c r="C91">
        <v>116</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6149-E734-4E6C-9393-347C29D40CDF}">
  <dimension ref="A1:G92"/>
  <sheetViews>
    <sheetView workbookViewId="0"/>
  </sheetViews>
  <sheetFormatPr defaultRowHeight="13.2" x14ac:dyDescent="0.25"/>
  <cols>
    <col min="1" max="1" width="18.6640625" customWidth="1"/>
  </cols>
  <sheetData>
    <row r="1" spans="1:7" ht="15" x14ac:dyDescent="0.25">
      <c r="A1" s="285" t="s">
        <v>47</v>
      </c>
    </row>
    <row r="2" spans="1:7" ht="15" x14ac:dyDescent="0.25">
      <c r="A2" s="285" t="s">
        <v>48</v>
      </c>
    </row>
    <row r="3" spans="1:7" ht="15" x14ac:dyDescent="0.25">
      <c r="A3" s="285" t="s">
        <v>521</v>
      </c>
    </row>
    <row r="4" spans="1:7" ht="15" x14ac:dyDescent="0.25">
      <c r="A4" s="285" t="s">
        <v>50</v>
      </c>
    </row>
    <row r="5" spans="1:7" ht="15" x14ac:dyDescent="0.25">
      <c r="A5" s="285" t="s">
        <v>51</v>
      </c>
    </row>
    <row r="6" spans="1:7" ht="15" x14ac:dyDescent="0.25">
      <c r="A6" s="285" t="s">
        <v>52</v>
      </c>
    </row>
    <row r="7" spans="1:7" ht="15" x14ac:dyDescent="0.25">
      <c r="A7" s="285" t="s">
        <v>522</v>
      </c>
      <c r="B7" t="s">
        <v>523</v>
      </c>
      <c r="C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131</v>
      </c>
      <c r="C10" t="s">
        <v>133</v>
      </c>
      <c r="D10" t="s">
        <v>63</v>
      </c>
      <c r="E10" t="s">
        <v>63</v>
      </c>
      <c r="F10" t="s">
        <v>63</v>
      </c>
      <c r="G10" t="s">
        <v>65</v>
      </c>
    </row>
    <row r="11" spans="1:7" ht="15" x14ac:dyDescent="0.25">
      <c r="A11" s="285" t="s">
        <v>66</v>
      </c>
    </row>
    <row r="12" spans="1:7" ht="15" x14ac:dyDescent="0.25">
      <c r="A12" s="285" t="s">
        <v>67</v>
      </c>
      <c r="B12">
        <v>4.5</v>
      </c>
      <c r="C12">
        <v>40</v>
      </c>
      <c r="D12">
        <v>4138.6000000000004</v>
      </c>
      <c r="E12">
        <v>6712.4</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v>0</v>
      </c>
      <c r="C18">
        <v>0</v>
      </c>
      <c r="D18">
        <v>227.1</v>
      </c>
      <c r="E18">
        <v>678</v>
      </c>
      <c r="F18">
        <v>0</v>
      </c>
      <c r="G18">
        <v>0</v>
      </c>
    </row>
    <row r="19" spans="1:7" ht="15" x14ac:dyDescent="0.25">
      <c r="A19" s="285" t="s">
        <v>71</v>
      </c>
      <c r="B19">
        <v>0</v>
      </c>
      <c r="C19">
        <v>0</v>
      </c>
      <c r="D19">
        <v>1172.0999999999999</v>
      </c>
      <c r="E19">
        <v>1764.7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1283.8</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493.7</v>
      </c>
      <c r="C31">
        <v>447.9</v>
      </c>
      <c r="D31">
        <v>1625.8</v>
      </c>
      <c r="E31">
        <v>1693.7</v>
      </c>
      <c r="F31">
        <v>83.5</v>
      </c>
      <c r="G31">
        <v>0</v>
      </c>
    </row>
    <row r="32" spans="1:7" ht="15" x14ac:dyDescent="0.25">
      <c r="A32" s="285" t="s">
        <v>66</v>
      </c>
    </row>
    <row r="33" spans="1:7" ht="15" x14ac:dyDescent="0.25">
      <c r="A33" s="285" t="s">
        <v>79</v>
      </c>
      <c r="B33">
        <v>80.2</v>
      </c>
      <c r="C33">
        <v>129.19999999999999</v>
      </c>
      <c r="D33">
        <v>1535.5</v>
      </c>
      <c r="E33">
        <v>1200.5999999999999</v>
      </c>
      <c r="F33">
        <v>0</v>
      </c>
      <c r="G33">
        <v>0</v>
      </c>
    </row>
    <row r="34" spans="1:7" ht="15" x14ac:dyDescent="0.25">
      <c r="A34" s="285" t="s">
        <v>66</v>
      </c>
    </row>
    <row r="35" spans="1:7" ht="15" x14ac:dyDescent="0.25">
      <c r="A35" s="285" t="s">
        <v>80</v>
      </c>
      <c r="B35">
        <v>284.60000000000002</v>
      </c>
      <c r="C35">
        <v>7605.5</v>
      </c>
      <c r="D35">
        <v>12349.6</v>
      </c>
      <c r="E35">
        <v>5528.2</v>
      </c>
      <c r="F35">
        <v>66</v>
      </c>
      <c r="G35">
        <v>0</v>
      </c>
    </row>
    <row r="36" spans="1:7" ht="15" x14ac:dyDescent="0.25">
      <c r="A36" s="285" t="s">
        <v>66</v>
      </c>
    </row>
    <row r="37" spans="1:7" ht="15" x14ac:dyDescent="0.25">
      <c r="A37" s="285" t="s">
        <v>495</v>
      </c>
      <c r="B37">
        <v>0</v>
      </c>
      <c r="C37">
        <v>1</v>
      </c>
      <c r="D37">
        <v>0</v>
      </c>
      <c r="E37">
        <v>3.2</v>
      </c>
      <c r="F37">
        <v>0</v>
      </c>
      <c r="G37">
        <v>0</v>
      </c>
    </row>
    <row r="38" spans="1:7" ht="15" x14ac:dyDescent="0.25">
      <c r="A38" s="285" t="s">
        <v>66</v>
      </c>
    </row>
    <row r="39" spans="1:7" ht="15" x14ac:dyDescent="0.25">
      <c r="A39" s="285" t="s">
        <v>81</v>
      </c>
      <c r="B39">
        <v>625.5</v>
      </c>
      <c r="C39">
        <v>921.4</v>
      </c>
      <c r="D39">
        <v>6874</v>
      </c>
      <c r="E39">
        <v>7125.1</v>
      </c>
      <c r="F39">
        <v>0.7</v>
      </c>
      <c r="G39">
        <v>0</v>
      </c>
    </row>
    <row r="40" spans="1:7" ht="15" x14ac:dyDescent="0.25">
      <c r="A40" s="285" t="s">
        <v>83</v>
      </c>
      <c r="B40">
        <v>55</v>
      </c>
      <c r="C40">
        <v>57.2</v>
      </c>
      <c r="D40">
        <v>1279.8</v>
      </c>
      <c r="E40">
        <v>646.70000000000005</v>
      </c>
      <c r="F40">
        <v>0</v>
      </c>
      <c r="G40">
        <v>0</v>
      </c>
    </row>
    <row r="41" spans="1:7" ht="15" x14ac:dyDescent="0.25">
      <c r="A41" s="285" t="s">
        <v>85</v>
      </c>
      <c r="B41">
        <v>1.3</v>
      </c>
      <c r="C41">
        <v>6.6</v>
      </c>
      <c r="D41">
        <v>6.6</v>
      </c>
      <c r="E41">
        <v>7.1</v>
      </c>
      <c r="F41">
        <v>0</v>
      </c>
      <c r="G41">
        <v>0</v>
      </c>
    </row>
    <row r="42" spans="1:7" ht="15" x14ac:dyDescent="0.25">
      <c r="A42" s="285" t="s">
        <v>86</v>
      </c>
      <c r="B42">
        <v>0.7</v>
      </c>
      <c r="C42">
        <v>0</v>
      </c>
      <c r="D42">
        <v>1</v>
      </c>
      <c r="E42">
        <v>0</v>
      </c>
      <c r="F42">
        <v>0</v>
      </c>
      <c r="G42">
        <v>0</v>
      </c>
    </row>
    <row r="43" spans="1:7" ht="15" x14ac:dyDescent="0.25">
      <c r="A43" s="285" t="s">
        <v>87</v>
      </c>
      <c r="B43">
        <v>2.6</v>
      </c>
      <c r="C43">
        <v>0.5</v>
      </c>
      <c r="D43">
        <v>0.4</v>
      </c>
      <c r="E43">
        <v>0.3</v>
      </c>
      <c r="F43">
        <v>0.2</v>
      </c>
      <c r="G43">
        <v>0</v>
      </c>
    </row>
    <row r="44" spans="1:7" ht="15" x14ac:dyDescent="0.25">
      <c r="A44" s="285" t="s">
        <v>88</v>
      </c>
      <c r="B44">
        <v>243.5</v>
      </c>
      <c r="C44">
        <v>309</v>
      </c>
      <c r="D44">
        <v>1370.8</v>
      </c>
      <c r="E44">
        <v>1514.7</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25.1</v>
      </c>
      <c r="C48">
        <v>28.8</v>
      </c>
      <c r="D48">
        <v>578.1</v>
      </c>
      <c r="E48">
        <v>749.1</v>
      </c>
      <c r="F48">
        <v>0</v>
      </c>
      <c r="G48">
        <v>0</v>
      </c>
    </row>
    <row r="49" spans="1:7" ht="15" x14ac:dyDescent="0.25">
      <c r="A49" s="285" t="s">
        <v>92</v>
      </c>
      <c r="B49">
        <v>0</v>
      </c>
      <c r="C49">
        <v>0</v>
      </c>
      <c r="D49">
        <v>29.7</v>
      </c>
      <c r="E49">
        <v>101.4</v>
      </c>
      <c r="F49">
        <v>0</v>
      </c>
      <c r="G49">
        <v>0</v>
      </c>
    </row>
    <row r="50" spans="1:7" ht="15" x14ac:dyDescent="0.25">
      <c r="A50" s="285" t="s">
        <v>93</v>
      </c>
      <c r="B50">
        <v>90.7</v>
      </c>
      <c r="C50">
        <v>138.9</v>
      </c>
      <c r="D50">
        <v>383.5</v>
      </c>
      <c r="E50">
        <v>337.5</v>
      </c>
      <c r="F50">
        <v>0.5</v>
      </c>
      <c r="G50">
        <v>0</v>
      </c>
    </row>
    <row r="51" spans="1:7" ht="15" x14ac:dyDescent="0.25">
      <c r="A51" s="285" t="s">
        <v>94</v>
      </c>
      <c r="B51">
        <v>5</v>
      </c>
      <c r="C51">
        <v>16.2</v>
      </c>
      <c r="D51">
        <v>94</v>
      </c>
      <c r="E51">
        <v>13.5</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17.899999999999999</v>
      </c>
      <c r="C54">
        <v>24.9</v>
      </c>
      <c r="D54">
        <v>86.4</v>
      </c>
      <c r="E54">
        <v>99.5</v>
      </c>
      <c r="F54">
        <v>0</v>
      </c>
      <c r="G54">
        <v>0</v>
      </c>
    </row>
    <row r="55" spans="1:7" ht="15" x14ac:dyDescent="0.25">
      <c r="A55" s="285" t="s">
        <v>98</v>
      </c>
      <c r="B55" t="s">
        <v>84</v>
      </c>
      <c r="C55">
        <v>0</v>
      </c>
      <c r="D55">
        <v>286.3</v>
      </c>
      <c r="E55">
        <v>271.60000000000002</v>
      </c>
      <c r="F55">
        <v>0</v>
      </c>
      <c r="G55">
        <v>0</v>
      </c>
    </row>
    <row r="56" spans="1:7" ht="15" x14ac:dyDescent="0.25">
      <c r="A56" s="285" t="s">
        <v>99</v>
      </c>
      <c r="B56">
        <v>0.1</v>
      </c>
      <c r="C56">
        <v>1.4</v>
      </c>
      <c r="D56">
        <v>3.3</v>
      </c>
      <c r="E56">
        <v>17.100000000000001</v>
      </c>
      <c r="F56">
        <v>0</v>
      </c>
      <c r="G56">
        <v>0</v>
      </c>
    </row>
    <row r="57" spans="1:7" ht="15" x14ac:dyDescent="0.25">
      <c r="A57" s="285" t="s">
        <v>100</v>
      </c>
      <c r="B57">
        <v>94.7</v>
      </c>
      <c r="C57">
        <v>171.9</v>
      </c>
      <c r="D57">
        <v>1041.2</v>
      </c>
      <c r="E57">
        <v>1200.4000000000001</v>
      </c>
      <c r="F57">
        <v>0</v>
      </c>
      <c r="G57">
        <v>0</v>
      </c>
    </row>
    <row r="58" spans="1:7" ht="15" x14ac:dyDescent="0.25">
      <c r="A58" s="285" t="s">
        <v>101</v>
      </c>
      <c r="B58">
        <v>88.8</v>
      </c>
      <c r="C58">
        <v>43.5</v>
      </c>
      <c r="D58">
        <v>672.4</v>
      </c>
      <c r="E58">
        <v>505</v>
      </c>
      <c r="F58">
        <v>0</v>
      </c>
      <c r="G58">
        <v>0</v>
      </c>
    </row>
    <row r="59" spans="1:7" ht="15" x14ac:dyDescent="0.25">
      <c r="A59" s="285" t="s">
        <v>66</v>
      </c>
    </row>
    <row r="60" spans="1:7" ht="15" x14ac:dyDescent="0.25">
      <c r="A60" s="285" t="s">
        <v>102</v>
      </c>
      <c r="B60">
        <v>103.4</v>
      </c>
      <c r="C60">
        <v>53</v>
      </c>
      <c r="D60">
        <v>2716.8</v>
      </c>
      <c r="E60">
        <v>2542.1</v>
      </c>
      <c r="F60">
        <v>0</v>
      </c>
      <c r="G60">
        <v>0</v>
      </c>
    </row>
    <row r="61" spans="1:7" ht="15" x14ac:dyDescent="0.25">
      <c r="A61" s="285" t="s">
        <v>103</v>
      </c>
      <c r="B61">
        <v>0</v>
      </c>
      <c r="C61">
        <v>0</v>
      </c>
      <c r="D61">
        <v>63</v>
      </c>
      <c r="E61">
        <v>0</v>
      </c>
      <c r="F61">
        <v>0</v>
      </c>
      <c r="G61">
        <v>0</v>
      </c>
    </row>
    <row r="62" spans="1:7" ht="15" x14ac:dyDescent="0.25">
      <c r="A62" s="285" t="s">
        <v>104</v>
      </c>
      <c r="B62">
        <v>103</v>
      </c>
      <c r="C62">
        <v>53</v>
      </c>
      <c r="D62">
        <v>2402.4</v>
      </c>
      <c r="E62">
        <v>2249.1999999999998</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1249.5999999999999</v>
      </c>
      <c r="C68">
        <v>1616.6</v>
      </c>
      <c r="D68">
        <v>3934.9</v>
      </c>
      <c r="E68">
        <v>6848.9</v>
      </c>
      <c r="F68">
        <v>354.6</v>
      </c>
      <c r="G68">
        <v>0</v>
      </c>
    </row>
    <row r="69" spans="1:7" ht="15" x14ac:dyDescent="0.25">
      <c r="A69" s="285" t="s">
        <v>497</v>
      </c>
      <c r="B69">
        <v>0</v>
      </c>
      <c r="C69">
        <v>66</v>
      </c>
      <c r="D69">
        <v>0</v>
      </c>
      <c r="E69">
        <v>1874.4</v>
      </c>
      <c r="F69">
        <v>0</v>
      </c>
      <c r="G69">
        <v>0</v>
      </c>
    </row>
    <row r="70" spans="1:7" ht="15" x14ac:dyDescent="0.25">
      <c r="A70" s="285" t="s">
        <v>109</v>
      </c>
      <c r="B70">
        <v>0</v>
      </c>
      <c r="C70">
        <v>3.2</v>
      </c>
      <c r="D70">
        <v>15.5</v>
      </c>
      <c r="E70">
        <v>18.5</v>
      </c>
      <c r="F70">
        <v>0</v>
      </c>
      <c r="G70">
        <v>0</v>
      </c>
    </row>
    <row r="71" spans="1:7" ht="15" x14ac:dyDescent="0.25">
      <c r="A71" s="285" t="s">
        <v>111</v>
      </c>
      <c r="B71">
        <v>66.8</v>
      </c>
      <c r="C71">
        <v>94.5</v>
      </c>
      <c r="D71">
        <v>184.2</v>
      </c>
      <c r="E71">
        <v>189.4</v>
      </c>
      <c r="F71">
        <v>0</v>
      </c>
      <c r="G71">
        <v>0</v>
      </c>
    </row>
    <row r="72" spans="1:7" ht="15" x14ac:dyDescent="0.25">
      <c r="A72" s="285" t="s">
        <v>112</v>
      </c>
      <c r="B72">
        <v>3.3</v>
      </c>
      <c r="C72">
        <v>71.8</v>
      </c>
      <c r="D72">
        <v>38.200000000000003</v>
      </c>
      <c r="E72">
        <v>663.8</v>
      </c>
      <c r="F72">
        <v>1.1000000000000001</v>
      </c>
      <c r="G72">
        <v>0</v>
      </c>
    </row>
    <row r="73" spans="1:7" ht="15" x14ac:dyDescent="0.25">
      <c r="A73" s="285" t="s">
        <v>259</v>
      </c>
      <c r="B73">
        <v>0</v>
      </c>
      <c r="C73">
        <v>0</v>
      </c>
      <c r="D73">
        <v>7.6</v>
      </c>
      <c r="E73">
        <v>45.8</v>
      </c>
      <c r="F73">
        <v>0</v>
      </c>
      <c r="G73">
        <v>0</v>
      </c>
    </row>
    <row r="74" spans="1:7" ht="15" x14ac:dyDescent="0.25">
      <c r="A74" s="285" t="s">
        <v>113</v>
      </c>
      <c r="B74">
        <v>65.2</v>
      </c>
      <c r="C74">
        <v>54.5</v>
      </c>
      <c r="D74">
        <v>382.2</v>
      </c>
      <c r="E74">
        <v>401.4</v>
      </c>
      <c r="F74">
        <v>0</v>
      </c>
      <c r="G74">
        <v>0</v>
      </c>
    </row>
    <row r="75" spans="1:7" ht="15" x14ac:dyDescent="0.25">
      <c r="A75" s="285" t="s">
        <v>114</v>
      </c>
      <c r="B75">
        <v>4</v>
      </c>
      <c r="C75">
        <v>4.5</v>
      </c>
      <c r="D75">
        <v>0</v>
      </c>
      <c r="E75">
        <v>39.9</v>
      </c>
      <c r="F75">
        <v>0</v>
      </c>
      <c r="G75">
        <v>0</v>
      </c>
    </row>
    <row r="76" spans="1:7" ht="15" x14ac:dyDescent="0.25">
      <c r="A76" s="285" t="s">
        <v>115</v>
      </c>
      <c r="B76">
        <v>0</v>
      </c>
      <c r="C76">
        <v>0</v>
      </c>
      <c r="D76">
        <v>14.7</v>
      </c>
      <c r="E76">
        <v>18.899999999999999</v>
      </c>
      <c r="F76">
        <v>0</v>
      </c>
      <c r="G76">
        <v>0</v>
      </c>
    </row>
    <row r="77" spans="1:7" ht="15" x14ac:dyDescent="0.25">
      <c r="A77" s="285" t="s">
        <v>382</v>
      </c>
      <c r="B77">
        <v>0</v>
      </c>
      <c r="C77">
        <v>0</v>
      </c>
      <c r="D77">
        <v>3</v>
      </c>
      <c r="E77">
        <v>0</v>
      </c>
      <c r="F77">
        <v>0</v>
      </c>
      <c r="G77">
        <v>0</v>
      </c>
    </row>
    <row r="78" spans="1:7" ht="15" x14ac:dyDescent="0.25">
      <c r="A78" s="285" t="s">
        <v>116</v>
      </c>
      <c r="B78">
        <v>4.0999999999999996</v>
      </c>
      <c r="C78">
        <v>3.3</v>
      </c>
      <c r="D78">
        <v>6.6</v>
      </c>
      <c r="E78">
        <v>2.9</v>
      </c>
      <c r="F78">
        <v>0</v>
      </c>
      <c r="G78">
        <v>0</v>
      </c>
    </row>
    <row r="79" spans="1:7" ht="15" x14ac:dyDescent="0.25">
      <c r="A79" s="285" t="s">
        <v>117</v>
      </c>
      <c r="B79">
        <v>1068.9000000000001</v>
      </c>
      <c r="C79">
        <v>1287.5999999999999</v>
      </c>
      <c r="D79">
        <v>3034.2</v>
      </c>
      <c r="E79">
        <v>3370.9</v>
      </c>
      <c r="F79">
        <v>353.5</v>
      </c>
      <c r="G79">
        <v>0</v>
      </c>
    </row>
    <row r="80" spans="1:7" ht="15" x14ac:dyDescent="0.25">
      <c r="A80" s="285" t="s">
        <v>331</v>
      </c>
      <c r="B80">
        <v>0.7</v>
      </c>
      <c r="C80">
        <v>0</v>
      </c>
      <c r="D80">
        <v>6</v>
      </c>
      <c r="E80">
        <v>1.6</v>
      </c>
      <c r="F80">
        <v>0</v>
      </c>
      <c r="G80">
        <v>0</v>
      </c>
    </row>
    <row r="81" spans="1:7" ht="15" x14ac:dyDescent="0.25">
      <c r="A81" s="285" t="s">
        <v>118</v>
      </c>
      <c r="B81">
        <v>16.7</v>
      </c>
      <c r="C81">
        <v>19.3</v>
      </c>
      <c r="D81">
        <v>24.2</v>
      </c>
      <c r="E81">
        <v>27.4</v>
      </c>
      <c r="F81">
        <v>0</v>
      </c>
      <c r="G81">
        <v>0</v>
      </c>
    </row>
    <row r="82" spans="1:7" ht="15" x14ac:dyDescent="0.25">
      <c r="A82" s="285" t="s">
        <v>119</v>
      </c>
      <c r="B82">
        <v>20</v>
      </c>
      <c r="C82">
        <v>12</v>
      </c>
      <c r="D82">
        <v>198.5</v>
      </c>
      <c r="E82">
        <v>194.2</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131</v>
      </c>
      <c r="C85" t="s">
        <v>133</v>
      </c>
      <c r="D85" t="s">
        <v>63</v>
      </c>
      <c r="E85" t="s">
        <v>63</v>
      </c>
      <c r="F85" t="s">
        <v>63</v>
      </c>
      <c r="G85" t="s">
        <v>65</v>
      </c>
    </row>
    <row r="86" spans="1:7" ht="15" x14ac:dyDescent="0.25">
      <c r="A86" s="285" t="s">
        <v>122</v>
      </c>
      <c r="B86" t="s">
        <v>524</v>
      </c>
      <c r="C86">
        <v>10814.6</v>
      </c>
      <c r="D86">
        <v>33175.1</v>
      </c>
      <c r="E86">
        <v>31695.8</v>
      </c>
      <c r="F86">
        <v>504.8</v>
      </c>
      <c r="G86">
        <v>0</v>
      </c>
    </row>
    <row r="87" spans="1:7" ht="15" x14ac:dyDescent="0.25">
      <c r="A87" s="285" t="s">
        <v>123</v>
      </c>
      <c r="B87">
        <v>1958</v>
      </c>
      <c r="C87">
        <v>2313.5</v>
      </c>
      <c r="D87" t="s">
        <v>84</v>
      </c>
      <c r="E87">
        <v>0</v>
      </c>
      <c r="F87">
        <v>438</v>
      </c>
      <c r="G87">
        <v>0</v>
      </c>
    </row>
    <row r="88" spans="1:7" ht="15" x14ac:dyDescent="0.25">
      <c r="A88" s="285" t="s">
        <v>62</v>
      </c>
      <c r="B88" t="s">
        <v>131</v>
      </c>
      <c r="C88" t="s">
        <v>133</v>
      </c>
      <c r="D88" t="s">
        <v>63</v>
      </c>
      <c r="E88" t="s">
        <v>63</v>
      </c>
      <c r="F88" t="s">
        <v>63</v>
      </c>
      <c r="G88" t="s">
        <v>65</v>
      </c>
    </row>
    <row r="89" spans="1:7" ht="15" x14ac:dyDescent="0.25">
      <c r="A89" s="285" t="s">
        <v>124</v>
      </c>
      <c r="B89">
        <v>4799.5</v>
      </c>
      <c r="C89">
        <v>13128.1</v>
      </c>
      <c r="D89">
        <v>33175.1</v>
      </c>
      <c r="E89">
        <v>31695.8</v>
      </c>
      <c r="F89">
        <v>942.8</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25">
      <c r="A92" s="285" t="s">
        <v>62</v>
      </c>
      <c r="B92" t="s">
        <v>131</v>
      </c>
      <c r="C92" t="s">
        <v>133</v>
      </c>
      <c r="D92" t="s">
        <v>63</v>
      </c>
      <c r="E92" t="s">
        <v>63</v>
      </c>
      <c r="F92" t="s">
        <v>63</v>
      </c>
      <c r="G92" t="s">
        <v>65</v>
      </c>
    </row>
  </sheetData>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3848-52C7-499D-97F0-AF7306C4CE7C}">
  <dimension ref="A1:G92"/>
  <sheetViews>
    <sheetView topLeftCell="A10" workbookViewId="0">
      <selection activeCell="B7" sqref="B7"/>
    </sheetView>
  </sheetViews>
  <sheetFormatPr defaultRowHeight="13.2" x14ac:dyDescent="0.25"/>
  <cols>
    <col min="1" max="1" width="19" customWidth="1"/>
  </cols>
  <sheetData>
    <row r="1" spans="1:7" ht="15" x14ac:dyDescent="0.25">
      <c r="A1" s="285" t="s">
        <v>47</v>
      </c>
    </row>
    <row r="2" spans="1:7" ht="15" x14ac:dyDescent="0.25">
      <c r="A2" s="285" t="s">
        <v>48</v>
      </c>
    </row>
    <row r="3" spans="1:7" ht="15" x14ac:dyDescent="0.25">
      <c r="A3" s="285" t="s">
        <v>525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4.5</v>
      </c>
      <c r="C12">
        <v>40</v>
      </c>
      <c r="D12">
        <v>4074.7</v>
      </c>
      <c r="E12">
        <v>6712.3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v>0</v>
      </c>
      <c r="C18">
        <v>0</v>
      </c>
      <c r="D18">
        <v>227.1</v>
      </c>
      <c r="E18">
        <v>677.9</v>
      </c>
      <c r="F18">
        <v>0</v>
      </c>
      <c r="G18">
        <v>0</v>
      </c>
    </row>
    <row r="19" spans="1:7" ht="15" x14ac:dyDescent="0.25">
      <c r="A19" s="285" t="s">
        <v>71</v>
      </c>
      <c r="B19">
        <v>0</v>
      </c>
      <c r="C19">
        <v>0</v>
      </c>
      <c r="D19">
        <v>1172.0999999999999</v>
      </c>
      <c r="E19">
        <v>1764.7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1219.9000000000001</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529.6</v>
      </c>
      <c r="C31">
        <v>437.7</v>
      </c>
      <c r="D31">
        <v>1573.7</v>
      </c>
      <c r="E31">
        <v>1651.8</v>
      </c>
      <c r="F31">
        <v>83.5</v>
      </c>
      <c r="G31">
        <v>0</v>
      </c>
    </row>
    <row r="32" spans="1:7" ht="15" x14ac:dyDescent="0.25">
      <c r="A32" s="285" t="s">
        <v>66</v>
      </c>
    </row>
    <row r="33" spans="1:7" ht="15" x14ac:dyDescent="0.25">
      <c r="A33" s="285" t="s">
        <v>79</v>
      </c>
      <c r="B33">
        <v>79.3</v>
      </c>
      <c r="C33">
        <v>133.6</v>
      </c>
      <c r="D33">
        <v>1530</v>
      </c>
      <c r="E33">
        <v>1187.2</v>
      </c>
      <c r="F33">
        <v>0</v>
      </c>
      <c r="G33">
        <v>0</v>
      </c>
    </row>
    <row r="34" spans="1:7" ht="15" x14ac:dyDescent="0.25">
      <c r="A34" s="285" t="s">
        <v>66</v>
      </c>
    </row>
    <row r="35" spans="1:7" ht="15" x14ac:dyDescent="0.25">
      <c r="A35" s="285" t="s">
        <v>80</v>
      </c>
      <c r="B35">
        <v>409.6</v>
      </c>
      <c r="C35">
        <v>7460.5</v>
      </c>
      <c r="D35">
        <v>12213.7</v>
      </c>
      <c r="E35">
        <v>5461.1</v>
      </c>
      <c r="F35">
        <v>66</v>
      </c>
      <c r="G35">
        <v>0</v>
      </c>
    </row>
    <row r="36" spans="1:7" ht="15" x14ac:dyDescent="0.25">
      <c r="A36" s="285" t="s">
        <v>66</v>
      </c>
    </row>
    <row r="37" spans="1:7" ht="15" x14ac:dyDescent="0.25">
      <c r="A37" s="285" t="s">
        <v>495</v>
      </c>
      <c r="B37">
        <v>0</v>
      </c>
      <c r="C37">
        <v>1</v>
      </c>
      <c r="D37">
        <v>0</v>
      </c>
      <c r="E37">
        <v>3.2</v>
      </c>
      <c r="F37">
        <v>0</v>
      </c>
      <c r="G37">
        <v>0</v>
      </c>
    </row>
    <row r="38" spans="1:7" ht="15" x14ac:dyDescent="0.25">
      <c r="A38" s="285" t="s">
        <v>66</v>
      </c>
    </row>
    <row r="39" spans="1:7" ht="15" x14ac:dyDescent="0.25">
      <c r="A39" s="285" t="s">
        <v>81</v>
      </c>
      <c r="B39">
        <v>638.4</v>
      </c>
      <c r="C39">
        <v>954</v>
      </c>
      <c r="D39">
        <v>6726.4</v>
      </c>
      <c r="E39">
        <v>7061.2</v>
      </c>
      <c r="F39">
        <v>0.2</v>
      </c>
      <c r="G39">
        <v>0</v>
      </c>
    </row>
    <row r="40" spans="1:7" ht="15" x14ac:dyDescent="0.25">
      <c r="A40" s="285" t="s">
        <v>83</v>
      </c>
      <c r="B40">
        <v>55</v>
      </c>
      <c r="C40">
        <v>57.2</v>
      </c>
      <c r="D40">
        <v>1224</v>
      </c>
      <c r="E40">
        <v>646.70000000000005</v>
      </c>
      <c r="F40">
        <v>0</v>
      </c>
      <c r="G40">
        <v>0</v>
      </c>
    </row>
    <row r="41" spans="1:7" ht="15" x14ac:dyDescent="0.25">
      <c r="A41" s="285" t="s">
        <v>85</v>
      </c>
      <c r="B41">
        <v>1.3</v>
      </c>
      <c r="C41">
        <v>4.8</v>
      </c>
      <c r="D41">
        <v>6.6</v>
      </c>
      <c r="E41">
        <v>6.9</v>
      </c>
      <c r="F41">
        <v>0</v>
      </c>
      <c r="G41">
        <v>0</v>
      </c>
    </row>
    <row r="42" spans="1:7" ht="15" x14ac:dyDescent="0.25">
      <c r="A42" s="285" t="s">
        <v>86</v>
      </c>
      <c r="B42">
        <v>0.7</v>
      </c>
      <c r="C42">
        <v>0</v>
      </c>
      <c r="D42">
        <v>1</v>
      </c>
      <c r="E42">
        <v>0</v>
      </c>
      <c r="F42">
        <v>0</v>
      </c>
      <c r="G42">
        <v>0</v>
      </c>
    </row>
    <row r="43" spans="1:7" ht="15" x14ac:dyDescent="0.25">
      <c r="A43" s="285" t="s">
        <v>87</v>
      </c>
      <c r="B43">
        <v>2.6</v>
      </c>
      <c r="C43">
        <v>0.5</v>
      </c>
      <c r="D43">
        <v>0.4</v>
      </c>
      <c r="E43">
        <v>0.3</v>
      </c>
      <c r="F43">
        <v>0.2</v>
      </c>
      <c r="G43">
        <v>0</v>
      </c>
    </row>
    <row r="44" spans="1:7" ht="15" x14ac:dyDescent="0.25">
      <c r="A44" s="285" t="s">
        <v>88</v>
      </c>
      <c r="B44">
        <v>256.5</v>
      </c>
      <c r="C44">
        <v>317.7</v>
      </c>
      <c r="D44">
        <v>1302.3</v>
      </c>
      <c r="E44">
        <v>1495.3</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25.3</v>
      </c>
      <c r="C48">
        <v>31.7</v>
      </c>
      <c r="D48">
        <v>578</v>
      </c>
      <c r="E48">
        <v>746.2</v>
      </c>
      <c r="F48">
        <v>0</v>
      </c>
      <c r="G48">
        <v>0</v>
      </c>
    </row>
    <row r="49" spans="1:7" ht="15" x14ac:dyDescent="0.25">
      <c r="A49" s="285" t="s">
        <v>92</v>
      </c>
      <c r="B49">
        <v>0</v>
      </c>
      <c r="C49">
        <v>0</v>
      </c>
      <c r="D49">
        <v>29.7</v>
      </c>
      <c r="E49">
        <v>101.4</v>
      </c>
      <c r="F49">
        <v>0</v>
      </c>
      <c r="G49">
        <v>0</v>
      </c>
    </row>
    <row r="50" spans="1:7" ht="15" x14ac:dyDescent="0.25">
      <c r="A50" s="285" t="s">
        <v>93</v>
      </c>
      <c r="B50">
        <v>89.6</v>
      </c>
      <c r="C50">
        <v>140.5</v>
      </c>
      <c r="D50">
        <v>377.5</v>
      </c>
      <c r="E50">
        <v>327.9</v>
      </c>
      <c r="F50">
        <v>0</v>
      </c>
      <c r="G50">
        <v>0</v>
      </c>
    </row>
    <row r="51" spans="1:7" ht="15" x14ac:dyDescent="0.25">
      <c r="A51" s="285" t="s">
        <v>94</v>
      </c>
      <c r="B51">
        <v>5.2</v>
      </c>
      <c r="C51">
        <v>17.399999999999999</v>
      </c>
      <c r="D51">
        <v>94</v>
      </c>
      <c r="E51">
        <v>11.8</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18.2</v>
      </c>
      <c r="C54">
        <v>26.4</v>
      </c>
      <c r="D54">
        <v>84.2</v>
      </c>
      <c r="E54">
        <v>96.3</v>
      </c>
      <c r="F54">
        <v>0</v>
      </c>
      <c r="G54">
        <v>0</v>
      </c>
    </row>
    <row r="55" spans="1:7" ht="15" x14ac:dyDescent="0.25">
      <c r="A55" s="285" t="s">
        <v>98</v>
      </c>
      <c r="B55" t="s">
        <v>84</v>
      </c>
      <c r="C55">
        <v>0</v>
      </c>
      <c r="D55">
        <v>286.3</v>
      </c>
      <c r="E55">
        <v>271.60000000000002</v>
      </c>
      <c r="F55">
        <v>0</v>
      </c>
      <c r="G55">
        <v>0</v>
      </c>
    </row>
    <row r="56" spans="1:7" ht="15" x14ac:dyDescent="0.25">
      <c r="A56" s="285" t="s">
        <v>99</v>
      </c>
      <c r="B56">
        <v>0.2</v>
      </c>
      <c r="C56">
        <v>1.4</v>
      </c>
      <c r="D56">
        <v>3.3</v>
      </c>
      <c r="E56">
        <v>17</v>
      </c>
      <c r="F56">
        <v>0</v>
      </c>
      <c r="G56">
        <v>0</v>
      </c>
    </row>
    <row r="57" spans="1:7" ht="15" x14ac:dyDescent="0.25">
      <c r="A57" s="285" t="s">
        <v>100</v>
      </c>
      <c r="B57">
        <v>101.1</v>
      </c>
      <c r="C57">
        <v>187.9</v>
      </c>
      <c r="D57">
        <v>1031.7</v>
      </c>
      <c r="E57">
        <v>1180.5999999999999</v>
      </c>
      <c r="F57">
        <v>0</v>
      </c>
      <c r="G57">
        <v>0</v>
      </c>
    </row>
    <row r="58" spans="1:7" ht="15" x14ac:dyDescent="0.25">
      <c r="A58" s="285" t="s">
        <v>101</v>
      </c>
      <c r="B58">
        <v>82.8</v>
      </c>
      <c r="C58">
        <v>45.8</v>
      </c>
      <c r="D58">
        <v>666.8</v>
      </c>
      <c r="E58">
        <v>497.8</v>
      </c>
      <c r="F58">
        <v>0</v>
      </c>
      <c r="G58">
        <v>0</v>
      </c>
    </row>
    <row r="59" spans="1:7" ht="15" x14ac:dyDescent="0.25">
      <c r="A59" s="285" t="s">
        <v>66</v>
      </c>
    </row>
    <row r="60" spans="1:7" ht="15" x14ac:dyDescent="0.25">
      <c r="A60" s="285" t="s">
        <v>102</v>
      </c>
      <c r="B60">
        <v>103.4</v>
      </c>
      <c r="C60">
        <v>53</v>
      </c>
      <c r="D60">
        <v>2658.5</v>
      </c>
      <c r="E60">
        <v>2542.1</v>
      </c>
      <c r="F60">
        <v>0</v>
      </c>
      <c r="G60">
        <v>0</v>
      </c>
    </row>
    <row r="61" spans="1:7" ht="15" x14ac:dyDescent="0.25">
      <c r="A61" s="285" t="s">
        <v>103</v>
      </c>
      <c r="B61">
        <v>0</v>
      </c>
      <c r="C61">
        <v>0</v>
      </c>
      <c r="D61">
        <v>63</v>
      </c>
      <c r="E61">
        <v>0</v>
      </c>
      <c r="F61">
        <v>0</v>
      </c>
      <c r="G61">
        <v>0</v>
      </c>
    </row>
    <row r="62" spans="1:7" ht="15" x14ac:dyDescent="0.25">
      <c r="A62" s="285" t="s">
        <v>104</v>
      </c>
      <c r="B62">
        <v>103</v>
      </c>
      <c r="C62">
        <v>53</v>
      </c>
      <c r="D62">
        <v>2344.1</v>
      </c>
      <c r="E62">
        <v>2249.1999999999998</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1285.5</v>
      </c>
      <c r="C68">
        <v>1765.3</v>
      </c>
      <c r="D68">
        <v>3869.7</v>
      </c>
      <c r="E68">
        <v>6639.4</v>
      </c>
      <c r="F68">
        <v>354.6</v>
      </c>
      <c r="G68">
        <v>0</v>
      </c>
    </row>
    <row r="69" spans="1:7" ht="15" x14ac:dyDescent="0.25">
      <c r="A69" s="285" t="s">
        <v>497</v>
      </c>
      <c r="B69">
        <v>0</v>
      </c>
      <c r="C69">
        <v>66</v>
      </c>
      <c r="D69">
        <v>0</v>
      </c>
      <c r="E69">
        <v>1874.4</v>
      </c>
      <c r="F69">
        <v>0</v>
      </c>
      <c r="G69">
        <v>0</v>
      </c>
    </row>
    <row r="70" spans="1:7" ht="15" x14ac:dyDescent="0.25">
      <c r="A70" s="285" t="s">
        <v>109</v>
      </c>
      <c r="B70">
        <v>0</v>
      </c>
      <c r="C70">
        <v>3.2</v>
      </c>
      <c r="D70">
        <v>15.5</v>
      </c>
      <c r="E70">
        <v>18.5</v>
      </c>
      <c r="F70">
        <v>0</v>
      </c>
      <c r="G70">
        <v>0</v>
      </c>
    </row>
    <row r="71" spans="1:7" ht="15" x14ac:dyDescent="0.25">
      <c r="A71" s="285" t="s">
        <v>111</v>
      </c>
      <c r="B71">
        <v>66.8</v>
      </c>
      <c r="C71">
        <v>92</v>
      </c>
      <c r="D71">
        <v>184.2</v>
      </c>
      <c r="E71">
        <v>189.4</v>
      </c>
      <c r="F71">
        <v>0</v>
      </c>
      <c r="G71">
        <v>0</v>
      </c>
    </row>
    <row r="72" spans="1:7" ht="15" x14ac:dyDescent="0.25">
      <c r="A72" s="285" t="s">
        <v>112</v>
      </c>
      <c r="B72">
        <v>3.6</v>
      </c>
      <c r="C72">
        <v>67.8</v>
      </c>
      <c r="D72">
        <v>37.9</v>
      </c>
      <c r="E72">
        <v>648.29999999999995</v>
      </c>
      <c r="F72">
        <v>1.1000000000000001</v>
      </c>
      <c r="G72">
        <v>0</v>
      </c>
    </row>
    <row r="73" spans="1:7" ht="15" x14ac:dyDescent="0.25">
      <c r="A73" s="285" t="s">
        <v>259</v>
      </c>
      <c r="B73">
        <v>0</v>
      </c>
      <c r="C73">
        <v>0</v>
      </c>
      <c r="D73">
        <v>7.6</v>
      </c>
      <c r="E73">
        <v>45.8</v>
      </c>
      <c r="F73">
        <v>0</v>
      </c>
      <c r="G73">
        <v>0</v>
      </c>
    </row>
    <row r="74" spans="1:7" ht="15" x14ac:dyDescent="0.25">
      <c r="A74" s="285" t="s">
        <v>113</v>
      </c>
      <c r="B74">
        <v>68.099999999999994</v>
      </c>
      <c r="C74">
        <v>50.4</v>
      </c>
      <c r="D74">
        <v>358.8</v>
      </c>
      <c r="E74">
        <v>388.9</v>
      </c>
      <c r="F74">
        <v>0</v>
      </c>
      <c r="G74">
        <v>0</v>
      </c>
    </row>
    <row r="75" spans="1:7" ht="15" x14ac:dyDescent="0.25">
      <c r="A75" s="285" t="s">
        <v>114</v>
      </c>
      <c r="B75">
        <v>4</v>
      </c>
      <c r="C75">
        <v>4.5</v>
      </c>
      <c r="D75">
        <v>0</v>
      </c>
      <c r="E75">
        <v>39.9</v>
      </c>
      <c r="F75">
        <v>0</v>
      </c>
      <c r="G75">
        <v>0</v>
      </c>
    </row>
    <row r="76" spans="1:7" ht="15" x14ac:dyDescent="0.25">
      <c r="A76" s="285" t="s">
        <v>115</v>
      </c>
      <c r="B76">
        <v>0</v>
      </c>
      <c r="C76">
        <v>0</v>
      </c>
      <c r="D76">
        <v>14.7</v>
      </c>
      <c r="E76">
        <v>18.899999999999999</v>
      </c>
      <c r="F76">
        <v>0</v>
      </c>
      <c r="G76">
        <v>0</v>
      </c>
    </row>
    <row r="77" spans="1:7" ht="15" x14ac:dyDescent="0.25">
      <c r="A77" s="285" t="s">
        <v>382</v>
      </c>
      <c r="B77">
        <v>0</v>
      </c>
      <c r="C77">
        <v>0</v>
      </c>
      <c r="D77">
        <v>3</v>
      </c>
      <c r="E77">
        <v>0</v>
      </c>
      <c r="F77">
        <v>0</v>
      </c>
      <c r="G77">
        <v>0</v>
      </c>
    </row>
    <row r="78" spans="1:7" ht="15" x14ac:dyDescent="0.25">
      <c r="A78" s="285" t="s">
        <v>116</v>
      </c>
      <c r="B78">
        <v>2.9</v>
      </c>
      <c r="C78">
        <v>2.5</v>
      </c>
      <c r="D78">
        <v>6.6</v>
      </c>
      <c r="E78">
        <v>2.9</v>
      </c>
      <c r="F78">
        <v>0</v>
      </c>
      <c r="G78">
        <v>0</v>
      </c>
    </row>
    <row r="79" spans="1:7" ht="15" x14ac:dyDescent="0.25">
      <c r="A79" s="285" t="s">
        <v>117</v>
      </c>
      <c r="B79">
        <v>1102.8</v>
      </c>
      <c r="C79">
        <v>1447.6</v>
      </c>
      <c r="D79">
        <v>2992.8</v>
      </c>
      <c r="E79">
        <v>3210.9</v>
      </c>
      <c r="F79">
        <v>353.5</v>
      </c>
      <c r="G79">
        <v>0</v>
      </c>
    </row>
    <row r="80" spans="1:7" ht="15" x14ac:dyDescent="0.25">
      <c r="A80" s="285" t="s">
        <v>331</v>
      </c>
      <c r="B80">
        <v>0.7</v>
      </c>
      <c r="C80">
        <v>0</v>
      </c>
      <c r="D80">
        <v>6</v>
      </c>
      <c r="E80">
        <v>1.6</v>
      </c>
      <c r="F80">
        <v>0</v>
      </c>
      <c r="G80">
        <v>0</v>
      </c>
    </row>
    <row r="81" spans="1:7" ht="15" x14ac:dyDescent="0.25">
      <c r="A81" s="285" t="s">
        <v>118</v>
      </c>
      <c r="B81">
        <v>16.7</v>
      </c>
      <c r="C81">
        <v>19.3</v>
      </c>
      <c r="D81">
        <v>24.2</v>
      </c>
      <c r="E81">
        <v>27.4</v>
      </c>
      <c r="F81">
        <v>0</v>
      </c>
      <c r="G81">
        <v>0</v>
      </c>
    </row>
    <row r="82" spans="1:7" ht="15" x14ac:dyDescent="0.25">
      <c r="A82" s="285" t="s">
        <v>119</v>
      </c>
      <c r="B82">
        <v>20</v>
      </c>
      <c r="C82">
        <v>12</v>
      </c>
      <c r="D82">
        <v>198.5</v>
      </c>
      <c r="E82">
        <v>172.5</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3050.2</v>
      </c>
      <c r="C86">
        <v>10845</v>
      </c>
      <c r="D86">
        <v>32646.6</v>
      </c>
      <c r="E86">
        <v>31299.8</v>
      </c>
      <c r="F86">
        <v>504.3</v>
      </c>
      <c r="G86">
        <v>0</v>
      </c>
    </row>
    <row r="87" spans="1:7" ht="15" x14ac:dyDescent="0.25">
      <c r="A87" s="285" t="s">
        <v>123</v>
      </c>
      <c r="B87">
        <v>1932.9</v>
      </c>
      <c r="C87">
        <v>2082.8000000000002</v>
      </c>
      <c r="D87" t="s">
        <v>84</v>
      </c>
      <c r="E87">
        <v>0</v>
      </c>
      <c r="F87">
        <v>438</v>
      </c>
      <c r="G87">
        <v>0</v>
      </c>
    </row>
    <row r="88" spans="1:7" ht="15" x14ac:dyDescent="0.25">
      <c r="A88" s="285" t="s">
        <v>62</v>
      </c>
      <c r="B88" t="s">
        <v>64</v>
      </c>
      <c r="C88" t="s">
        <v>65</v>
      </c>
      <c r="D88" t="s">
        <v>63</v>
      </c>
      <c r="E88" t="s">
        <v>65</v>
      </c>
      <c r="F88" t="s">
        <v>189</v>
      </c>
      <c r="G88" t="s">
        <v>64</v>
      </c>
    </row>
    <row r="89" spans="1:7" ht="15" x14ac:dyDescent="0.25">
      <c r="A89" s="285" t="s">
        <v>124</v>
      </c>
      <c r="B89">
        <v>4983.1000000000004</v>
      </c>
      <c r="C89">
        <v>12927.8</v>
      </c>
      <c r="D89">
        <v>32646.6</v>
      </c>
      <c r="E89">
        <v>31299.8</v>
      </c>
      <c r="F89">
        <v>942.3</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6ECE-7A0A-4F38-A32A-D6EA103CF8DD}">
  <dimension ref="A1:G92"/>
  <sheetViews>
    <sheetView topLeftCell="A32" workbookViewId="0">
      <selection activeCell="B38" sqref="B38"/>
    </sheetView>
  </sheetViews>
  <sheetFormatPr defaultRowHeight="13.2" x14ac:dyDescent="0.25"/>
  <cols>
    <col min="1" max="1" width="30.33203125" customWidth="1"/>
  </cols>
  <sheetData>
    <row r="1" spans="1:7" ht="15" x14ac:dyDescent="0.25">
      <c r="A1" s="285" t="s">
        <v>47</v>
      </c>
    </row>
    <row r="2" spans="1:7" ht="15" x14ac:dyDescent="0.25">
      <c r="A2" s="285" t="s">
        <v>48</v>
      </c>
    </row>
    <row r="3" spans="1:7" ht="15" x14ac:dyDescent="0.25">
      <c r="A3" s="285" t="s">
        <v>526</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4.5</v>
      </c>
      <c r="C12">
        <v>40</v>
      </c>
      <c r="D12">
        <v>4074.7</v>
      </c>
      <c r="E12">
        <v>6712.3</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v>0</v>
      </c>
      <c r="C18">
        <v>0</v>
      </c>
      <c r="D18">
        <v>227.1</v>
      </c>
      <c r="E18">
        <v>677.9</v>
      </c>
      <c r="F18">
        <v>0</v>
      </c>
      <c r="G18">
        <v>0</v>
      </c>
    </row>
    <row r="19" spans="1:7" ht="15" x14ac:dyDescent="0.25">
      <c r="A19" s="285" t="s">
        <v>71</v>
      </c>
      <c r="B19">
        <v>0</v>
      </c>
      <c r="C19">
        <v>0</v>
      </c>
      <c r="D19">
        <v>1172.0999999999999</v>
      </c>
      <c r="E19">
        <v>1764.7</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1219.9000000000001</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508</v>
      </c>
      <c r="C31">
        <v>478.9</v>
      </c>
      <c r="D31">
        <v>1556.3</v>
      </c>
      <c r="E31">
        <v>1564.9</v>
      </c>
      <c r="F31">
        <v>83.5</v>
      </c>
      <c r="G31">
        <v>0</v>
      </c>
    </row>
    <row r="32" spans="1:7" ht="15" x14ac:dyDescent="0.25">
      <c r="A32" s="285" t="s">
        <v>66</v>
      </c>
    </row>
    <row r="33" spans="1:7" ht="15" x14ac:dyDescent="0.25">
      <c r="A33" s="285" t="s">
        <v>79</v>
      </c>
      <c r="B33">
        <v>78.2</v>
      </c>
      <c r="C33">
        <v>143.6</v>
      </c>
      <c r="D33">
        <v>1521.6</v>
      </c>
      <c r="E33">
        <v>1174.3</v>
      </c>
      <c r="F33">
        <v>0</v>
      </c>
      <c r="G33">
        <v>0</v>
      </c>
    </row>
    <row r="34" spans="1:7" ht="15" x14ac:dyDescent="0.25">
      <c r="A34" s="285" t="s">
        <v>66</v>
      </c>
    </row>
    <row r="35" spans="1:7" ht="15" x14ac:dyDescent="0.25">
      <c r="A35" s="285" t="s">
        <v>80</v>
      </c>
      <c r="B35">
        <v>472.6</v>
      </c>
      <c r="C35">
        <v>7590.5</v>
      </c>
      <c r="D35">
        <v>12144.8</v>
      </c>
      <c r="E35">
        <v>5330.9</v>
      </c>
      <c r="F35">
        <v>66</v>
      </c>
      <c r="G35">
        <v>0</v>
      </c>
    </row>
    <row r="36" spans="1:7" ht="15" x14ac:dyDescent="0.25">
      <c r="A36" s="285" t="s">
        <v>66</v>
      </c>
    </row>
    <row r="37" spans="1:7" ht="15" x14ac:dyDescent="0.25">
      <c r="A37" s="285" t="s">
        <v>495</v>
      </c>
      <c r="B37">
        <v>0</v>
      </c>
      <c r="C37">
        <v>1</v>
      </c>
      <c r="D37">
        <v>0</v>
      </c>
      <c r="E37">
        <v>3.2</v>
      </c>
      <c r="F37">
        <v>0</v>
      </c>
      <c r="G37">
        <v>0</v>
      </c>
    </row>
    <row r="38" spans="1:7" ht="15" x14ac:dyDescent="0.25">
      <c r="A38" s="285" t="s">
        <v>66</v>
      </c>
    </row>
    <row r="39" spans="1:7" ht="15" x14ac:dyDescent="0.25">
      <c r="A39" s="285" t="s">
        <v>81</v>
      </c>
      <c r="B39">
        <v>640.9</v>
      </c>
      <c r="C39">
        <v>923.3</v>
      </c>
      <c r="D39">
        <v>6684.6</v>
      </c>
      <c r="E39">
        <v>6975.5</v>
      </c>
      <c r="F39">
        <v>0.2</v>
      </c>
      <c r="G39">
        <v>0</v>
      </c>
    </row>
    <row r="40" spans="1:7" ht="15" x14ac:dyDescent="0.25">
      <c r="A40" s="285" t="s">
        <v>83</v>
      </c>
      <c r="B40">
        <v>55</v>
      </c>
      <c r="C40">
        <v>57.2</v>
      </c>
      <c r="D40">
        <v>1224</v>
      </c>
      <c r="E40">
        <v>646.70000000000005</v>
      </c>
      <c r="F40">
        <v>0</v>
      </c>
      <c r="G40">
        <v>0</v>
      </c>
    </row>
    <row r="41" spans="1:7" ht="15" x14ac:dyDescent="0.25">
      <c r="A41" s="285" t="s">
        <v>85</v>
      </c>
      <c r="B41">
        <v>0</v>
      </c>
      <c r="C41">
        <v>4</v>
      </c>
      <c r="D41">
        <v>6.6</v>
      </c>
      <c r="E41">
        <v>6.6</v>
      </c>
      <c r="F41">
        <v>0</v>
      </c>
      <c r="G41">
        <v>0</v>
      </c>
    </row>
    <row r="42" spans="1:7" ht="15" x14ac:dyDescent="0.25">
      <c r="A42" s="285" t="s">
        <v>86</v>
      </c>
      <c r="B42">
        <v>0.7</v>
      </c>
      <c r="C42">
        <v>0</v>
      </c>
      <c r="D42">
        <v>1</v>
      </c>
      <c r="E42">
        <v>0</v>
      </c>
      <c r="F42">
        <v>0</v>
      </c>
      <c r="G42">
        <v>0</v>
      </c>
    </row>
    <row r="43" spans="1:7" ht="15" x14ac:dyDescent="0.25">
      <c r="A43" s="285" t="s">
        <v>87</v>
      </c>
      <c r="B43">
        <v>2.6</v>
      </c>
      <c r="C43">
        <v>0.5</v>
      </c>
      <c r="D43">
        <v>0.4</v>
      </c>
      <c r="E43">
        <v>0.3</v>
      </c>
      <c r="F43">
        <v>0.2</v>
      </c>
      <c r="G43">
        <v>0</v>
      </c>
    </row>
    <row r="44" spans="1:7" ht="15" x14ac:dyDescent="0.25">
      <c r="A44" s="285" t="s">
        <v>88</v>
      </c>
      <c r="B44">
        <v>258.2</v>
      </c>
      <c r="C44">
        <v>282.39999999999998</v>
      </c>
      <c r="D44">
        <v>1284.5999999999999</v>
      </c>
      <c r="E44">
        <v>1484.5</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25.8</v>
      </c>
      <c r="C48">
        <v>32</v>
      </c>
      <c r="D48">
        <v>577.6</v>
      </c>
      <c r="E48">
        <v>697.1</v>
      </c>
      <c r="F48">
        <v>0</v>
      </c>
      <c r="G48">
        <v>0</v>
      </c>
    </row>
    <row r="49" spans="1:7" ht="15" x14ac:dyDescent="0.25">
      <c r="A49" s="285" t="s">
        <v>92</v>
      </c>
      <c r="B49">
        <v>0</v>
      </c>
      <c r="C49">
        <v>0</v>
      </c>
      <c r="D49">
        <v>29.7</v>
      </c>
      <c r="E49">
        <v>101.4</v>
      </c>
      <c r="F49">
        <v>0</v>
      </c>
      <c r="G49">
        <v>0</v>
      </c>
    </row>
    <row r="50" spans="1:7" ht="15" x14ac:dyDescent="0.25">
      <c r="A50" s="285" t="s">
        <v>93</v>
      </c>
      <c r="B50">
        <v>85.3</v>
      </c>
      <c r="C50">
        <v>143.19999999999999</v>
      </c>
      <c r="D50">
        <v>373.1</v>
      </c>
      <c r="E50">
        <v>318.7</v>
      </c>
      <c r="F50">
        <v>0</v>
      </c>
      <c r="G50">
        <v>0</v>
      </c>
    </row>
    <row r="51" spans="1:7" ht="15" x14ac:dyDescent="0.25">
      <c r="A51" s="285" t="s">
        <v>94</v>
      </c>
      <c r="B51">
        <v>5.7</v>
      </c>
      <c r="C51">
        <v>18.3</v>
      </c>
      <c r="D51">
        <v>94</v>
      </c>
      <c r="E51">
        <v>10.5</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18.5</v>
      </c>
      <c r="C54">
        <v>26.5</v>
      </c>
      <c r="D54">
        <v>81.900000000000006</v>
      </c>
      <c r="E54">
        <v>96.1</v>
      </c>
      <c r="F54">
        <v>0</v>
      </c>
      <c r="G54">
        <v>0</v>
      </c>
    </row>
    <row r="55" spans="1:7" ht="15" x14ac:dyDescent="0.25">
      <c r="A55" s="285" t="s">
        <v>98</v>
      </c>
      <c r="B55" t="s">
        <v>84</v>
      </c>
      <c r="C55">
        <v>0</v>
      </c>
      <c r="D55">
        <v>286.3</v>
      </c>
      <c r="E55">
        <v>271.60000000000002</v>
      </c>
      <c r="F55">
        <v>0</v>
      </c>
      <c r="G55">
        <v>0</v>
      </c>
    </row>
    <row r="56" spans="1:7" ht="15" x14ac:dyDescent="0.25">
      <c r="A56" s="285" t="s">
        <v>99</v>
      </c>
      <c r="B56">
        <v>0.2</v>
      </c>
      <c r="C56">
        <v>1.4</v>
      </c>
      <c r="D56">
        <v>3.3</v>
      </c>
      <c r="E56">
        <v>17</v>
      </c>
      <c r="F56">
        <v>0</v>
      </c>
      <c r="G56">
        <v>0</v>
      </c>
    </row>
    <row r="57" spans="1:7" ht="15" x14ac:dyDescent="0.25">
      <c r="A57" s="285" t="s">
        <v>100</v>
      </c>
      <c r="B57">
        <v>106.1</v>
      </c>
      <c r="C57">
        <v>196.5</v>
      </c>
      <c r="D57">
        <v>1023.9</v>
      </c>
      <c r="E57">
        <v>1169.8</v>
      </c>
      <c r="F57">
        <v>0</v>
      </c>
      <c r="G57">
        <v>0</v>
      </c>
    </row>
    <row r="58" spans="1:7" ht="15" x14ac:dyDescent="0.25">
      <c r="A58" s="285" t="s">
        <v>101</v>
      </c>
      <c r="B58">
        <v>82.8</v>
      </c>
      <c r="C58">
        <v>38.799999999999997</v>
      </c>
      <c r="D58">
        <v>657.7</v>
      </c>
      <c r="E58">
        <v>493.8</v>
      </c>
      <c r="F58">
        <v>0</v>
      </c>
      <c r="G58">
        <v>0</v>
      </c>
    </row>
    <row r="59" spans="1:7" ht="15" x14ac:dyDescent="0.25">
      <c r="A59" s="285" t="s">
        <v>66</v>
      </c>
    </row>
    <row r="60" spans="1:7" ht="15" x14ac:dyDescent="0.25">
      <c r="A60" s="285" t="s">
        <v>102</v>
      </c>
      <c r="B60">
        <v>225.6</v>
      </c>
      <c r="C60">
        <v>53</v>
      </c>
      <c r="D60">
        <v>2422.3000000000002</v>
      </c>
      <c r="E60">
        <v>2542.1</v>
      </c>
      <c r="F60">
        <v>0</v>
      </c>
      <c r="G60">
        <v>0</v>
      </c>
    </row>
    <row r="61" spans="1:7" ht="15" x14ac:dyDescent="0.25">
      <c r="A61" s="285" t="s">
        <v>103</v>
      </c>
      <c r="B61">
        <v>0</v>
      </c>
      <c r="C61">
        <v>0</v>
      </c>
      <c r="D61">
        <v>63</v>
      </c>
      <c r="E61">
        <v>0</v>
      </c>
      <c r="F61">
        <v>0</v>
      </c>
      <c r="G61">
        <v>0</v>
      </c>
    </row>
    <row r="62" spans="1:7" ht="15" x14ac:dyDescent="0.25">
      <c r="A62" s="285" t="s">
        <v>104</v>
      </c>
      <c r="B62">
        <v>225.2</v>
      </c>
      <c r="C62">
        <v>53</v>
      </c>
      <c r="D62">
        <v>2107.9</v>
      </c>
      <c r="E62">
        <v>2249.1999999999998</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1398.5</v>
      </c>
      <c r="C68">
        <v>1874</v>
      </c>
      <c r="D68">
        <v>3717.3</v>
      </c>
      <c r="E68">
        <v>6485.7</v>
      </c>
      <c r="F68">
        <v>354.6</v>
      </c>
      <c r="G68">
        <v>0</v>
      </c>
    </row>
    <row r="69" spans="1:7" ht="15" x14ac:dyDescent="0.25">
      <c r="A69" s="285" t="s">
        <v>497</v>
      </c>
      <c r="B69">
        <v>0</v>
      </c>
      <c r="C69">
        <v>66</v>
      </c>
      <c r="D69">
        <v>0</v>
      </c>
      <c r="E69">
        <v>1874.4</v>
      </c>
      <c r="F69">
        <v>0</v>
      </c>
      <c r="G69">
        <v>0</v>
      </c>
    </row>
    <row r="70" spans="1:7" ht="15" x14ac:dyDescent="0.25">
      <c r="A70" s="285" t="s">
        <v>109</v>
      </c>
      <c r="B70">
        <v>0</v>
      </c>
      <c r="C70">
        <v>0</v>
      </c>
      <c r="D70">
        <v>15.5</v>
      </c>
      <c r="E70">
        <v>18.5</v>
      </c>
      <c r="F70">
        <v>0</v>
      </c>
      <c r="G70">
        <v>0</v>
      </c>
    </row>
    <row r="71" spans="1:7" ht="15" x14ac:dyDescent="0.25">
      <c r="A71" s="285" t="s">
        <v>111</v>
      </c>
      <c r="B71">
        <v>80.5</v>
      </c>
      <c r="C71">
        <v>93.5</v>
      </c>
      <c r="D71">
        <v>169.1</v>
      </c>
      <c r="E71">
        <v>189.4</v>
      </c>
      <c r="F71">
        <v>0</v>
      </c>
      <c r="G71">
        <v>0</v>
      </c>
    </row>
    <row r="72" spans="1:7" ht="15" x14ac:dyDescent="0.25">
      <c r="A72" s="285" t="s">
        <v>112</v>
      </c>
      <c r="B72">
        <v>2.8</v>
      </c>
      <c r="C72">
        <v>94.1</v>
      </c>
      <c r="D72">
        <v>37.700000000000003</v>
      </c>
      <c r="E72">
        <v>620.5</v>
      </c>
      <c r="F72">
        <v>1.1000000000000001</v>
      </c>
      <c r="G72">
        <v>0</v>
      </c>
    </row>
    <row r="73" spans="1:7" ht="15" x14ac:dyDescent="0.25">
      <c r="A73" s="285" t="s">
        <v>259</v>
      </c>
      <c r="B73">
        <v>0</v>
      </c>
      <c r="C73">
        <v>0</v>
      </c>
      <c r="D73">
        <v>7.6</v>
      </c>
      <c r="E73">
        <v>45.8</v>
      </c>
      <c r="F73">
        <v>0</v>
      </c>
      <c r="G73">
        <v>0</v>
      </c>
    </row>
    <row r="74" spans="1:7" ht="15" x14ac:dyDescent="0.25">
      <c r="A74" s="285" t="s">
        <v>113</v>
      </c>
      <c r="B74">
        <v>67.5</v>
      </c>
      <c r="C74">
        <v>38.9</v>
      </c>
      <c r="D74">
        <v>344.7</v>
      </c>
      <c r="E74">
        <v>377.4</v>
      </c>
      <c r="F74">
        <v>0</v>
      </c>
      <c r="G74">
        <v>0</v>
      </c>
    </row>
    <row r="75" spans="1:7" ht="15" x14ac:dyDescent="0.25">
      <c r="A75" s="285" t="s">
        <v>114</v>
      </c>
      <c r="B75">
        <v>4</v>
      </c>
      <c r="C75">
        <v>4.5</v>
      </c>
      <c r="D75">
        <v>0</v>
      </c>
      <c r="E75">
        <v>39.9</v>
      </c>
      <c r="F75">
        <v>0</v>
      </c>
      <c r="G75">
        <v>0</v>
      </c>
    </row>
    <row r="76" spans="1:7" ht="15" x14ac:dyDescent="0.25">
      <c r="A76" s="285" t="s">
        <v>115</v>
      </c>
      <c r="B76">
        <v>0</v>
      </c>
      <c r="C76">
        <v>0</v>
      </c>
      <c r="D76">
        <v>14.7</v>
      </c>
      <c r="E76">
        <v>18.899999999999999</v>
      </c>
      <c r="F76">
        <v>0</v>
      </c>
      <c r="G76">
        <v>0</v>
      </c>
    </row>
    <row r="77" spans="1:7" ht="15" x14ac:dyDescent="0.25">
      <c r="A77" s="285" t="s">
        <v>382</v>
      </c>
      <c r="B77">
        <v>0</v>
      </c>
      <c r="C77">
        <v>0</v>
      </c>
      <c r="D77">
        <v>3</v>
      </c>
      <c r="E77">
        <v>0</v>
      </c>
      <c r="F77">
        <v>0</v>
      </c>
      <c r="G77">
        <v>0</v>
      </c>
    </row>
    <row r="78" spans="1:7" ht="15" x14ac:dyDescent="0.25">
      <c r="A78" s="285" t="s">
        <v>116</v>
      </c>
      <c r="B78">
        <v>2.9</v>
      </c>
      <c r="C78">
        <v>2.5</v>
      </c>
      <c r="D78">
        <v>6.6</v>
      </c>
      <c r="E78">
        <v>2.9</v>
      </c>
      <c r="F78">
        <v>0</v>
      </c>
      <c r="G78">
        <v>0</v>
      </c>
    </row>
    <row r="79" spans="1:7" ht="15" x14ac:dyDescent="0.25">
      <c r="A79" s="285" t="s">
        <v>117</v>
      </c>
      <c r="B79">
        <v>1203.4000000000001</v>
      </c>
      <c r="C79">
        <v>1555.2</v>
      </c>
      <c r="D79">
        <v>2869.8</v>
      </c>
      <c r="E79">
        <v>3096.6</v>
      </c>
      <c r="F79">
        <v>353.5</v>
      </c>
      <c r="G79">
        <v>0</v>
      </c>
    </row>
    <row r="80" spans="1:7" ht="15" x14ac:dyDescent="0.25">
      <c r="A80" s="285" t="s">
        <v>331</v>
      </c>
      <c r="B80">
        <v>0.7</v>
      </c>
      <c r="C80">
        <v>0</v>
      </c>
      <c r="D80">
        <v>6</v>
      </c>
      <c r="E80">
        <v>1.6</v>
      </c>
      <c r="F80">
        <v>0</v>
      </c>
      <c r="G80">
        <v>0</v>
      </c>
    </row>
    <row r="81" spans="1:7" ht="15" x14ac:dyDescent="0.25">
      <c r="A81" s="285" t="s">
        <v>118</v>
      </c>
      <c r="B81">
        <v>16.7</v>
      </c>
      <c r="C81">
        <v>19.3</v>
      </c>
      <c r="D81">
        <v>24.2</v>
      </c>
      <c r="E81">
        <v>27.4</v>
      </c>
      <c r="F81">
        <v>0</v>
      </c>
      <c r="G81">
        <v>0</v>
      </c>
    </row>
    <row r="82" spans="1:7" ht="15" x14ac:dyDescent="0.25">
      <c r="A82" s="285" t="s">
        <v>119</v>
      </c>
      <c r="B82">
        <v>20</v>
      </c>
      <c r="C82">
        <v>0</v>
      </c>
      <c r="D82">
        <v>198.5</v>
      </c>
      <c r="E82">
        <v>172.5</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3328.3</v>
      </c>
      <c r="C86">
        <v>11104.3</v>
      </c>
      <c r="D86">
        <v>32121.5</v>
      </c>
      <c r="E86">
        <v>30830.400000000001</v>
      </c>
      <c r="F86">
        <v>504.3</v>
      </c>
      <c r="G86">
        <v>0</v>
      </c>
    </row>
    <row r="87" spans="1:7" ht="15" x14ac:dyDescent="0.25">
      <c r="A87" s="285" t="s">
        <v>123</v>
      </c>
      <c r="B87">
        <v>1935.2</v>
      </c>
      <c r="C87">
        <v>1912.2</v>
      </c>
      <c r="D87" t="s">
        <v>84</v>
      </c>
      <c r="E87">
        <v>0</v>
      </c>
      <c r="F87">
        <v>378</v>
      </c>
      <c r="G87">
        <v>0</v>
      </c>
    </row>
    <row r="88" spans="1:7" ht="15" x14ac:dyDescent="0.25">
      <c r="A88" s="285" t="s">
        <v>62</v>
      </c>
      <c r="B88" t="s">
        <v>64</v>
      </c>
      <c r="C88" t="s">
        <v>65</v>
      </c>
      <c r="D88" t="s">
        <v>63</v>
      </c>
      <c r="E88" t="s">
        <v>65</v>
      </c>
      <c r="F88" t="s">
        <v>189</v>
      </c>
      <c r="G88" t="s">
        <v>64</v>
      </c>
    </row>
    <row r="89" spans="1:7" ht="15" x14ac:dyDescent="0.25">
      <c r="A89" s="285" t="s">
        <v>124</v>
      </c>
      <c r="B89">
        <v>5263.4</v>
      </c>
      <c r="C89">
        <v>13016.5</v>
      </c>
      <c r="D89">
        <v>32121.5</v>
      </c>
      <c r="E89">
        <v>30830.400000000001</v>
      </c>
      <c r="F89">
        <v>882.3</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ED73-DA0F-4D1F-81D9-E6D5B3330D61}">
  <dimension ref="A1:G92"/>
  <sheetViews>
    <sheetView topLeftCell="A39" workbookViewId="0">
      <selection activeCell="K57" sqref="K57"/>
    </sheetView>
  </sheetViews>
  <sheetFormatPr defaultRowHeight="13.2" x14ac:dyDescent="0.25"/>
  <sheetData>
    <row r="1" spans="1:7" ht="15" x14ac:dyDescent="0.25">
      <c r="A1" s="285" t="s">
        <v>47</v>
      </c>
    </row>
    <row r="2" spans="1:7" ht="15" x14ac:dyDescent="0.25">
      <c r="A2" s="285" t="s">
        <v>48</v>
      </c>
    </row>
    <row r="3" spans="1:7" ht="15" x14ac:dyDescent="0.25">
      <c r="A3" s="285" t="s">
        <v>527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4.5</v>
      </c>
      <c r="C12">
        <v>40</v>
      </c>
      <c r="D12">
        <v>4074.7</v>
      </c>
      <c r="E12">
        <v>6646</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v>0</v>
      </c>
      <c r="C18">
        <v>0</v>
      </c>
      <c r="D18">
        <v>227.1</v>
      </c>
      <c r="E18">
        <v>677.9</v>
      </c>
      <c r="F18">
        <v>0</v>
      </c>
      <c r="G18">
        <v>0</v>
      </c>
    </row>
    <row r="19" spans="1:7" ht="15" x14ac:dyDescent="0.25">
      <c r="A19" s="285" t="s">
        <v>71</v>
      </c>
      <c r="B19">
        <v>0</v>
      </c>
      <c r="C19">
        <v>0</v>
      </c>
      <c r="D19">
        <v>1172.0999999999999</v>
      </c>
      <c r="E19">
        <v>1698.4</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1219.9000000000001</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485.1</v>
      </c>
      <c r="C31">
        <v>466.3</v>
      </c>
      <c r="D31">
        <v>1517.2</v>
      </c>
      <c r="E31">
        <v>1528.8</v>
      </c>
      <c r="F31">
        <v>81.099999999999994</v>
      </c>
      <c r="G31">
        <v>0</v>
      </c>
    </row>
    <row r="32" spans="1:7" ht="15" x14ac:dyDescent="0.25">
      <c r="A32" s="285" t="s">
        <v>66</v>
      </c>
    </row>
    <row r="33" spans="1:7" ht="15" x14ac:dyDescent="0.25">
      <c r="A33" s="285" t="s">
        <v>79</v>
      </c>
      <c r="B33">
        <v>83</v>
      </c>
      <c r="C33">
        <v>149.9</v>
      </c>
      <c r="D33">
        <v>1505</v>
      </c>
      <c r="E33">
        <v>1159.5</v>
      </c>
      <c r="F33">
        <v>0</v>
      </c>
      <c r="G33">
        <v>0</v>
      </c>
    </row>
    <row r="34" spans="1:7" ht="15" x14ac:dyDescent="0.25">
      <c r="A34" s="285" t="s">
        <v>66</v>
      </c>
    </row>
    <row r="35" spans="1:7" ht="15" x14ac:dyDescent="0.25">
      <c r="A35" s="285" t="s">
        <v>80</v>
      </c>
      <c r="B35">
        <v>335</v>
      </c>
      <c r="C35">
        <v>7976.5</v>
      </c>
      <c r="D35">
        <v>12138.9</v>
      </c>
      <c r="E35">
        <v>4946</v>
      </c>
      <c r="F35">
        <v>0</v>
      </c>
      <c r="G35">
        <v>0</v>
      </c>
    </row>
    <row r="36" spans="1:7" ht="15" x14ac:dyDescent="0.25">
      <c r="A36" s="285" t="s">
        <v>66</v>
      </c>
    </row>
    <row r="37" spans="1:7" ht="15" x14ac:dyDescent="0.25">
      <c r="A37" s="285" t="s">
        <v>495</v>
      </c>
      <c r="B37">
        <v>0</v>
      </c>
      <c r="C37">
        <v>1</v>
      </c>
      <c r="D37">
        <v>0</v>
      </c>
      <c r="E37">
        <v>3.2</v>
      </c>
      <c r="F37">
        <v>0</v>
      </c>
      <c r="G37">
        <v>0</v>
      </c>
    </row>
    <row r="38" spans="1:7" ht="15" x14ac:dyDescent="0.25">
      <c r="A38" s="285" t="s">
        <v>66</v>
      </c>
    </row>
    <row r="39" spans="1:7" ht="15" x14ac:dyDescent="0.25">
      <c r="A39" s="285" t="s">
        <v>81</v>
      </c>
      <c r="B39">
        <v>658</v>
      </c>
      <c r="C39">
        <v>932.2</v>
      </c>
      <c r="D39">
        <v>6589.8</v>
      </c>
      <c r="E39">
        <v>6868.2</v>
      </c>
      <c r="F39">
        <v>0.2</v>
      </c>
      <c r="G39">
        <v>0</v>
      </c>
    </row>
    <row r="40" spans="1:7" ht="15" x14ac:dyDescent="0.25">
      <c r="A40" s="285" t="s">
        <v>83</v>
      </c>
      <c r="B40">
        <v>55</v>
      </c>
      <c r="C40">
        <v>57.2</v>
      </c>
      <c r="D40">
        <v>1224</v>
      </c>
      <c r="E40">
        <v>646.70000000000005</v>
      </c>
      <c r="F40">
        <v>0</v>
      </c>
      <c r="G40">
        <v>0</v>
      </c>
    </row>
    <row r="41" spans="1:7" ht="15" x14ac:dyDescent="0.25">
      <c r="A41" s="285" t="s">
        <v>85</v>
      </c>
      <c r="B41">
        <v>0</v>
      </c>
      <c r="C41">
        <v>3.3</v>
      </c>
      <c r="D41">
        <v>6.6</v>
      </c>
      <c r="E41">
        <v>6.2</v>
      </c>
      <c r="F41">
        <v>0</v>
      </c>
      <c r="G41">
        <v>0</v>
      </c>
    </row>
    <row r="42" spans="1:7" ht="15" x14ac:dyDescent="0.25">
      <c r="A42" s="285" t="s">
        <v>86</v>
      </c>
      <c r="B42">
        <v>0.7</v>
      </c>
      <c r="C42">
        <v>0</v>
      </c>
      <c r="D42">
        <v>1</v>
      </c>
      <c r="E42">
        <v>0</v>
      </c>
      <c r="F42">
        <v>0</v>
      </c>
      <c r="G42">
        <v>0</v>
      </c>
    </row>
    <row r="43" spans="1:7" ht="15" x14ac:dyDescent="0.25">
      <c r="A43" s="285" t="s">
        <v>87</v>
      </c>
      <c r="B43">
        <v>1.1000000000000001</v>
      </c>
      <c r="C43">
        <v>0.5</v>
      </c>
      <c r="D43">
        <v>0.3</v>
      </c>
      <c r="E43">
        <v>0.3</v>
      </c>
      <c r="F43">
        <v>0.2</v>
      </c>
      <c r="G43">
        <v>0</v>
      </c>
    </row>
    <row r="44" spans="1:7" ht="15" x14ac:dyDescent="0.25">
      <c r="A44" s="285" t="s">
        <v>88</v>
      </c>
      <c r="B44">
        <v>268.5</v>
      </c>
      <c r="C44">
        <v>283.10000000000002</v>
      </c>
      <c r="D44">
        <v>1258.5</v>
      </c>
      <c r="E44">
        <v>1410</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26.6</v>
      </c>
      <c r="C48">
        <v>33.1</v>
      </c>
      <c r="D48">
        <v>550.5</v>
      </c>
      <c r="E48">
        <v>696.1</v>
      </c>
      <c r="F48">
        <v>0</v>
      </c>
      <c r="G48">
        <v>0</v>
      </c>
    </row>
    <row r="49" spans="1:7" ht="15" x14ac:dyDescent="0.25">
      <c r="A49" s="285" t="s">
        <v>92</v>
      </c>
      <c r="B49">
        <v>0</v>
      </c>
      <c r="C49">
        <v>0</v>
      </c>
      <c r="D49">
        <v>29.7</v>
      </c>
      <c r="E49">
        <v>101.4</v>
      </c>
      <c r="F49">
        <v>0</v>
      </c>
      <c r="G49">
        <v>0</v>
      </c>
    </row>
    <row r="50" spans="1:7" ht="15" x14ac:dyDescent="0.25">
      <c r="A50" s="285" t="s">
        <v>93</v>
      </c>
      <c r="B50">
        <v>77.599999999999994</v>
      </c>
      <c r="C50">
        <v>137.1</v>
      </c>
      <c r="D50">
        <v>365.7</v>
      </c>
      <c r="E50">
        <v>311.8</v>
      </c>
      <c r="F50">
        <v>0</v>
      </c>
      <c r="G50">
        <v>0</v>
      </c>
    </row>
    <row r="51" spans="1:7" ht="15" x14ac:dyDescent="0.25">
      <c r="A51" s="285" t="s">
        <v>94</v>
      </c>
      <c r="B51">
        <v>5.7</v>
      </c>
      <c r="C51">
        <v>21.2</v>
      </c>
      <c r="D51">
        <v>94</v>
      </c>
      <c r="E51">
        <v>7.6</v>
      </c>
      <c r="F51">
        <v>0</v>
      </c>
      <c r="G51">
        <v>0</v>
      </c>
    </row>
    <row r="52" spans="1:7" ht="15" x14ac:dyDescent="0.25">
      <c r="A52" s="285" t="s">
        <v>496</v>
      </c>
      <c r="B52">
        <v>0</v>
      </c>
      <c r="C52">
        <v>0</v>
      </c>
      <c r="D52">
        <v>0</v>
      </c>
      <c r="E52">
        <v>0.9</v>
      </c>
      <c r="F52">
        <v>0</v>
      </c>
      <c r="G52">
        <v>0</v>
      </c>
    </row>
    <row r="53" spans="1:7" ht="15" x14ac:dyDescent="0.25">
      <c r="A53" s="285" t="s">
        <v>95</v>
      </c>
      <c r="B53">
        <v>0</v>
      </c>
      <c r="C53">
        <v>122.5</v>
      </c>
      <c r="D53">
        <v>935.2</v>
      </c>
      <c r="E53">
        <v>950.8</v>
      </c>
      <c r="F53">
        <v>0</v>
      </c>
      <c r="G53">
        <v>0</v>
      </c>
    </row>
    <row r="54" spans="1:7" ht="15" x14ac:dyDescent="0.25">
      <c r="A54" s="285" t="s">
        <v>96</v>
      </c>
      <c r="B54">
        <v>18.899999999999999</v>
      </c>
      <c r="C54">
        <v>37</v>
      </c>
      <c r="D54">
        <v>80.8</v>
      </c>
      <c r="E54">
        <v>85</v>
      </c>
      <c r="F54">
        <v>0</v>
      </c>
      <c r="G54">
        <v>0</v>
      </c>
    </row>
    <row r="55" spans="1:7" ht="15" x14ac:dyDescent="0.25">
      <c r="A55" s="285" t="s">
        <v>98</v>
      </c>
      <c r="B55" t="s">
        <v>84</v>
      </c>
      <c r="C55">
        <v>0</v>
      </c>
      <c r="D55">
        <v>286.3</v>
      </c>
      <c r="E55">
        <v>271.60000000000002</v>
      </c>
      <c r="F55">
        <v>0</v>
      </c>
      <c r="G55">
        <v>0</v>
      </c>
    </row>
    <row r="56" spans="1:7" ht="15" x14ac:dyDescent="0.25">
      <c r="A56" s="285" t="s">
        <v>99</v>
      </c>
      <c r="B56">
        <v>0.2</v>
      </c>
      <c r="C56">
        <v>1.6</v>
      </c>
      <c r="D56">
        <v>3.2</v>
      </c>
      <c r="E56">
        <v>16.5</v>
      </c>
      <c r="F56">
        <v>0</v>
      </c>
      <c r="G56">
        <v>0</v>
      </c>
    </row>
    <row r="57" spans="1:7" ht="15" x14ac:dyDescent="0.25">
      <c r="A57" s="285" t="s">
        <v>100</v>
      </c>
      <c r="B57">
        <v>119.5</v>
      </c>
      <c r="C57">
        <v>196.9</v>
      </c>
      <c r="D57">
        <v>1003.8</v>
      </c>
      <c r="E57">
        <v>1164.5999999999999</v>
      </c>
      <c r="F57">
        <v>0</v>
      </c>
      <c r="G57">
        <v>0</v>
      </c>
    </row>
    <row r="58" spans="1:7" ht="15" x14ac:dyDescent="0.25">
      <c r="A58" s="285" t="s">
        <v>101</v>
      </c>
      <c r="B58">
        <v>84.2</v>
      </c>
      <c r="C58">
        <v>38.5</v>
      </c>
      <c r="D58">
        <v>644.70000000000005</v>
      </c>
      <c r="E58">
        <v>489</v>
      </c>
      <c r="F58">
        <v>0</v>
      </c>
      <c r="G58">
        <v>0</v>
      </c>
    </row>
    <row r="59" spans="1:7" ht="15" x14ac:dyDescent="0.25">
      <c r="A59" s="285" t="s">
        <v>66</v>
      </c>
    </row>
    <row r="60" spans="1:7" ht="15" x14ac:dyDescent="0.25">
      <c r="A60" s="285" t="s">
        <v>102</v>
      </c>
      <c r="B60">
        <v>242.6</v>
      </c>
      <c r="C60">
        <v>153</v>
      </c>
      <c r="D60">
        <v>2313.5</v>
      </c>
      <c r="E60">
        <v>2387.4</v>
      </c>
      <c r="F60">
        <v>0</v>
      </c>
      <c r="G60">
        <v>0</v>
      </c>
    </row>
    <row r="61" spans="1:7" ht="15" x14ac:dyDescent="0.25">
      <c r="A61" s="285" t="s">
        <v>103</v>
      </c>
      <c r="B61">
        <v>0</v>
      </c>
      <c r="C61">
        <v>0</v>
      </c>
      <c r="D61">
        <v>63</v>
      </c>
      <c r="E61">
        <v>0</v>
      </c>
      <c r="F61">
        <v>0</v>
      </c>
      <c r="G61">
        <v>0</v>
      </c>
    </row>
    <row r="62" spans="1:7" ht="15" x14ac:dyDescent="0.25">
      <c r="A62" s="285" t="s">
        <v>104</v>
      </c>
      <c r="B62">
        <v>242.2</v>
      </c>
      <c r="C62">
        <v>153</v>
      </c>
      <c r="D62">
        <v>1999.1</v>
      </c>
      <c r="E62">
        <v>2094.5</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1380.3</v>
      </c>
      <c r="C68">
        <v>1905.6</v>
      </c>
      <c r="D68">
        <v>3620.4</v>
      </c>
      <c r="E68">
        <v>6360.1</v>
      </c>
      <c r="F68">
        <v>69.599999999999994</v>
      </c>
      <c r="G68">
        <v>0</v>
      </c>
    </row>
    <row r="69" spans="1:7" ht="15" x14ac:dyDescent="0.25">
      <c r="A69" s="285" t="s">
        <v>497</v>
      </c>
      <c r="B69">
        <v>0</v>
      </c>
      <c r="C69">
        <v>66</v>
      </c>
      <c r="D69">
        <v>0</v>
      </c>
      <c r="E69">
        <v>1874.4</v>
      </c>
      <c r="F69">
        <v>0</v>
      </c>
      <c r="G69">
        <v>0</v>
      </c>
    </row>
    <row r="70" spans="1:7" ht="15" x14ac:dyDescent="0.25">
      <c r="A70" s="285" t="s">
        <v>109</v>
      </c>
      <c r="B70">
        <v>0</v>
      </c>
      <c r="C70">
        <v>0</v>
      </c>
      <c r="D70">
        <v>15.5</v>
      </c>
      <c r="E70">
        <v>18.5</v>
      </c>
      <c r="F70">
        <v>0</v>
      </c>
      <c r="G70">
        <v>0</v>
      </c>
    </row>
    <row r="71" spans="1:7" ht="15" x14ac:dyDescent="0.25">
      <c r="A71" s="285" t="s">
        <v>111</v>
      </c>
      <c r="B71">
        <v>79.5</v>
      </c>
      <c r="C71">
        <v>93.5</v>
      </c>
      <c r="D71">
        <v>169.1</v>
      </c>
      <c r="E71">
        <v>189.4</v>
      </c>
      <c r="F71">
        <v>0</v>
      </c>
      <c r="G71">
        <v>0</v>
      </c>
    </row>
    <row r="72" spans="1:7" ht="15" x14ac:dyDescent="0.25">
      <c r="A72" s="285" t="s">
        <v>112</v>
      </c>
      <c r="B72">
        <v>3.2</v>
      </c>
      <c r="C72">
        <v>95.9</v>
      </c>
      <c r="D72">
        <v>37.299999999999997</v>
      </c>
      <c r="E72">
        <v>618.20000000000005</v>
      </c>
      <c r="F72">
        <v>1.1000000000000001</v>
      </c>
      <c r="G72">
        <v>0</v>
      </c>
    </row>
    <row r="73" spans="1:7" ht="15" x14ac:dyDescent="0.25">
      <c r="A73" s="285" t="s">
        <v>259</v>
      </c>
      <c r="B73">
        <v>0</v>
      </c>
      <c r="C73">
        <v>0</v>
      </c>
      <c r="D73">
        <v>7.6</v>
      </c>
      <c r="E73">
        <v>45.8</v>
      </c>
      <c r="F73">
        <v>0</v>
      </c>
      <c r="G73">
        <v>0</v>
      </c>
    </row>
    <row r="74" spans="1:7" ht="15" x14ac:dyDescent="0.25">
      <c r="A74" s="285" t="s">
        <v>113</v>
      </c>
      <c r="B74">
        <v>65.7</v>
      </c>
      <c r="C74">
        <v>27.2</v>
      </c>
      <c r="D74">
        <v>344.7</v>
      </c>
      <c r="E74">
        <v>366.7</v>
      </c>
      <c r="F74">
        <v>0</v>
      </c>
      <c r="G74">
        <v>0</v>
      </c>
    </row>
    <row r="75" spans="1:7" ht="15" x14ac:dyDescent="0.25">
      <c r="A75" s="285" t="s">
        <v>114</v>
      </c>
      <c r="B75">
        <v>4</v>
      </c>
      <c r="C75">
        <v>8.5</v>
      </c>
      <c r="D75">
        <v>0</v>
      </c>
      <c r="E75">
        <v>35.9</v>
      </c>
      <c r="F75">
        <v>0</v>
      </c>
      <c r="G75">
        <v>0</v>
      </c>
    </row>
    <row r="76" spans="1:7" ht="15" x14ac:dyDescent="0.25">
      <c r="A76" s="285" t="s">
        <v>115</v>
      </c>
      <c r="B76">
        <v>4</v>
      </c>
      <c r="C76">
        <v>0</v>
      </c>
      <c r="D76">
        <v>11.1</v>
      </c>
      <c r="E76">
        <v>18.899999999999999</v>
      </c>
      <c r="F76">
        <v>0</v>
      </c>
      <c r="G76">
        <v>0</v>
      </c>
    </row>
    <row r="77" spans="1:7" ht="15" x14ac:dyDescent="0.25">
      <c r="A77" s="285" t="s">
        <v>382</v>
      </c>
      <c r="B77">
        <v>3</v>
      </c>
      <c r="C77">
        <v>0</v>
      </c>
      <c r="D77">
        <v>0</v>
      </c>
      <c r="E77">
        <v>0</v>
      </c>
      <c r="F77">
        <v>0</v>
      </c>
      <c r="G77">
        <v>0</v>
      </c>
    </row>
    <row r="78" spans="1:7" ht="15" x14ac:dyDescent="0.25">
      <c r="A78" s="285" t="s">
        <v>116</v>
      </c>
      <c r="B78">
        <v>2.9</v>
      </c>
      <c r="C78">
        <v>3.3</v>
      </c>
      <c r="D78">
        <v>6.6</v>
      </c>
      <c r="E78">
        <v>2.1</v>
      </c>
      <c r="F78">
        <v>0</v>
      </c>
      <c r="G78">
        <v>0</v>
      </c>
    </row>
    <row r="79" spans="1:7" ht="15" x14ac:dyDescent="0.25">
      <c r="A79" s="285" t="s">
        <v>117</v>
      </c>
      <c r="B79">
        <v>1190.5999999999999</v>
      </c>
      <c r="C79">
        <v>1591.9</v>
      </c>
      <c r="D79">
        <v>2779.9</v>
      </c>
      <c r="E79">
        <v>2988.9</v>
      </c>
      <c r="F79">
        <v>68.5</v>
      </c>
      <c r="G79">
        <v>0</v>
      </c>
    </row>
    <row r="80" spans="1:7" ht="15" x14ac:dyDescent="0.25">
      <c r="A80" s="285" t="s">
        <v>331</v>
      </c>
      <c r="B80">
        <v>0.7</v>
      </c>
      <c r="C80">
        <v>0</v>
      </c>
      <c r="D80">
        <v>6</v>
      </c>
      <c r="E80">
        <v>1.6</v>
      </c>
      <c r="F80">
        <v>0</v>
      </c>
      <c r="G80">
        <v>0</v>
      </c>
    </row>
    <row r="81" spans="1:7" ht="15" x14ac:dyDescent="0.25">
      <c r="A81" s="285" t="s">
        <v>118</v>
      </c>
      <c r="B81">
        <v>16.7</v>
      </c>
      <c r="C81">
        <v>19.3</v>
      </c>
      <c r="D81">
        <v>24.2</v>
      </c>
      <c r="E81">
        <v>27.4</v>
      </c>
      <c r="F81">
        <v>0</v>
      </c>
      <c r="G81">
        <v>0</v>
      </c>
    </row>
    <row r="82" spans="1:7" ht="15" x14ac:dyDescent="0.25">
      <c r="A82" s="285" t="s">
        <v>119</v>
      </c>
      <c r="B82">
        <v>10</v>
      </c>
      <c r="C82">
        <v>0</v>
      </c>
      <c r="D82">
        <v>198.5</v>
      </c>
      <c r="E82">
        <v>172.5</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3188.4</v>
      </c>
      <c r="C86">
        <v>11624.4</v>
      </c>
      <c r="D86">
        <v>31759.5</v>
      </c>
      <c r="E86">
        <v>29940.6</v>
      </c>
      <c r="F86">
        <v>150.9</v>
      </c>
      <c r="G86">
        <v>0</v>
      </c>
    </row>
    <row r="87" spans="1:7" ht="15" x14ac:dyDescent="0.25">
      <c r="A87" s="285" t="s">
        <v>123</v>
      </c>
      <c r="B87">
        <v>1913.5</v>
      </c>
      <c r="C87">
        <v>2011.5</v>
      </c>
      <c r="D87" t="s">
        <v>84</v>
      </c>
      <c r="E87">
        <v>0</v>
      </c>
      <c r="F87">
        <v>378</v>
      </c>
      <c r="G87">
        <v>0</v>
      </c>
    </row>
    <row r="88" spans="1:7" ht="15" x14ac:dyDescent="0.25">
      <c r="A88" s="285" t="s">
        <v>62</v>
      </c>
      <c r="B88" t="s">
        <v>64</v>
      </c>
      <c r="C88" t="s">
        <v>65</v>
      </c>
      <c r="D88" t="s">
        <v>63</v>
      </c>
      <c r="E88" t="s">
        <v>65</v>
      </c>
      <c r="F88" t="s">
        <v>189</v>
      </c>
      <c r="G88" t="s">
        <v>64</v>
      </c>
    </row>
    <row r="89" spans="1:7" ht="15" x14ac:dyDescent="0.25">
      <c r="A89" s="285" t="s">
        <v>124</v>
      </c>
      <c r="B89">
        <v>5102</v>
      </c>
      <c r="C89">
        <v>13635.9</v>
      </c>
      <c r="D89">
        <v>31759.5</v>
      </c>
      <c r="E89">
        <v>29940.6</v>
      </c>
      <c r="F89">
        <v>528.9</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35">
      <c r="A92" s="53" t="s">
        <v>62</v>
      </c>
      <c r="B92" t="s">
        <v>64</v>
      </c>
      <c r="C92" t="s">
        <v>65</v>
      </c>
      <c r="D92" t="s">
        <v>63</v>
      </c>
      <c r="E92" t="s">
        <v>65</v>
      </c>
      <c r="F92" t="s">
        <v>189</v>
      </c>
      <c r="G92" t="s">
        <v>64</v>
      </c>
    </row>
  </sheetData>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5A0-7F49-4AAB-8435-A795D394CF8C}">
  <dimension ref="A1:G92"/>
  <sheetViews>
    <sheetView topLeftCell="A54" workbookViewId="0">
      <selection activeCell="B7" sqref="B7"/>
    </sheetView>
  </sheetViews>
  <sheetFormatPr defaultRowHeight="13.2" x14ac:dyDescent="0.25"/>
  <sheetData>
    <row r="1" spans="1:7" ht="15" x14ac:dyDescent="0.25">
      <c r="A1" s="285" t="s">
        <v>47</v>
      </c>
    </row>
    <row r="2" spans="1:7" ht="15" x14ac:dyDescent="0.25">
      <c r="A2" s="285" t="s">
        <v>48</v>
      </c>
    </row>
    <row r="3" spans="1:7" ht="15" x14ac:dyDescent="0.25">
      <c r="A3" s="285" t="s">
        <v>528</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66</v>
      </c>
    </row>
    <row r="12" spans="1:7" ht="15" x14ac:dyDescent="0.25">
      <c r="A12" s="285" t="s">
        <v>67</v>
      </c>
      <c r="B12">
        <v>4.5</v>
      </c>
      <c r="C12">
        <v>40</v>
      </c>
      <c r="D12">
        <v>4074.7</v>
      </c>
      <c r="E12">
        <v>6646</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v>0</v>
      </c>
      <c r="C18">
        <v>0</v>
      </c>
      <c r="D18">
        <v>227.1</v>
      </c>
      <c r="E18">
        <v>677.9</v>
      </c>
      <c r="F18">
        <v>0</v>
      </c>
      <c r="G18">
        <v>0</v>
      </c>
    </row>
    <row r="19" spans="1:7" ht="15" x14ac:dyDescent="0.25">
      <c r="A19" s="285" t="s">
        <v>71</v>
      </c>
      <c r="B19">
        <v>0</v>
      </c>
      <c r="C19">
        <v>0</v>
      </c>
      <c r="D19">
        <v>1172.0999999999999</v>
      </c>
      <c r="E19">
        <v>1698.4</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1219.9000000000001</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492.1</v>
      </c>
      <c r="C31">
        <v>463.3</v>
      </c>
      <c r="D31">
        <v>1473.1</v>
      </c>
      <c r="E31">
        <v>1521</v>
      </c>
      <c r="F31">
        <v>79.599999999999994</v>
      </c>
      <c r="G31">
        <v>0</v>
      </c>
    </row>
    <row r="32" spans="1:7" ht="15" x14ac:dyDescent="0.25">
      <c r="A32" s="285" t="s">
        <v>66</v>
      </c>
    </row>
    <row r="33" spans="1:7" ht="15" x14ac:dyDescent="0.25">
      <c r="A33" s="285" t="s">
        <v>79</v>
      </c>
      <c r="B33">
        <v>71.099999999999994</v>
      </c>
      <c r="C33">
        <v>137.19999999999999</v>
      </c>
      <c r="D33">
        <v>1497</v>
      </c>
      <c r="E33">
        <v>1141.5999999999999</v>
      </c>
      <c r="F33">
        <v>0</v>
      </c>
      <c r="G33">
        <v>0</v>
      </c>
    </row>
    <row r="34" spans="1:7" ht="15" x14ac:dyDescent="0.25">
      <c r="A34" s="285" t="s">
        <v>66</v>
      </c>
    </row>
    <row r="35" spans="1:7" ht="15" x14ac:dyDescent="0.25">
      <c r="A35" s="285" t="s">
        <v>80</v>
      </c>
      <c r="B35">
        <v>204</v>
      </c>
      <c r="C35">
        <v>6541.5</v>
      </c>
      <c r="D35">
        <v>12138.9</v>
      </c>
      <c r="E35">
        <v>4680.8999999999996</v>
      </c>
      <c r="F35">
        <v>0</v>
      </c>
      <c r="G35">
        <v>0</v>
      </c>
    </row>
    <row r="36" spans="1:7" ht="15" x14ac:dyDescent="0.25">
      <c r="A36" s="285" t="s">
        <v>66</v>
      </c>
    </row>
    <row r="37" spans="1:7" ht="15" x14ac:dyDescent="0.25">
      <c r="A37" s="285" t="s">
        <v>495</v>
      </c>
      <c r="B37">
        <v>0</v>
      </c>
      <c r="C37" t="s">
        <v>84</v>
      </c>
      <c r="D37">
        <v>0</v>
      </c>
      <c r="E37">
        <v>3.2</v>
      </c>
      <c r="F37">
        <v>0</v>
      </c>
      <c r="G37">
        <v>0</v>
      </c>
    </row>
    <row r="38" spans="1:7" ht="15" x14ac:dyDescent="0.25">
      <c r="A38" s="285" t="s">
        <v>66</v>
      </c>
    </row>
    <row r="39" spans="1:7" ht="15" x14ac:dyDescent="0.25">
      <c r="A39" s="285" t="s">
        <v>81</v>
      </c>
      <c r="B39">
        <v>667.8</v>
      </c>
      <c r="C39">
        <v>1030.5999999999999</v>
      </c>
      <c r="D39">
        <v>6336.2</v>
      </c>
      <c r="E39">
        <v>6594.9</v>
      </c>
      <c r="F39">
        <v>0.2</v>
      </c>
      <c r="G39">
        <v>0</v>
      </c>
    </row>
    <row r="40" spans="1:7" ht="15" x14ac:dyDescent="0.25">
      <c r="A40" s="285" t="s">
        <v>83</v>
      </c>
      <c r="B40">
        <v>55</v>
      </c>
      <c r="C40">
        <v>58.7</v>
      </c>
      <c r="D40">
        <v>1115.7</v>
      </c>
      <c r="E40">
        <v>645.20000000000005</v>
      </c>
      <c r="F40">
        <v>0</v>
      </c>
      <c r="G40">
        <v>0</v>
      </c>
    </row>
    <row r="41" spans="1:7" ht="15" x14ac:dyDescent="0.25">
      <c r="A41" s="285" t="s">
        <v>85</v>
      </c>
      <c r="B41">
        <v>0</v>
      </c>
      <c r="C41">
        <v>2.2999999999999998</v>
      </c>
      <c r="D41">
        <v>6.6</v>
      </c>
      <c r="E41">
        <v>6.2</v>
      </c>
      <c r="F41">
        <v>0</v>
      </c>
      <c r="G41">
        <v>0</v>
      </c>
    </row>
    <row r="42" spans="1:7" ht="15" x14ac:dyDescent="0.25">
      <c r="A42" s="285" t="s">
        <v>86</v>
      </c>
      <c r="B42">
        <v>0.7</v>
      </c>
      <c r="C42">
        <v>0</v>
      </c>
      <c r="D42">
        <v>1</v>
      </c>
      <c r="E42">
        <v>0</v>
      </c>
      <c r="F42">
        <v>0</v>
      </c>
      <c r="G42">
        <v>0</v>
      </c>
    </row>
    <row r="43" spans="1:7" ht="15" x14ac:dyDescent="0.25">
      <c r="A43" s="285" t="s">
        <v>87</v>
      </c>
      <c r="B43">
        <v>1.2</v>
      </c>
      <c r="C43">
        <v>0.5</v>
      </c>
      <c r="D43">
        <v>0.3</v>
      </c>
      <c r="E43">
        <v>0.3</v>
      </c>
      <c r="F43">
        <v>0.2</v>
      </c>
      <c r="G43">
        <v>0</v>
      </c>
    </row>
    <row r="44" spans="1:7" ht="15" x14ac:dyDescent="0.25">
      <c r="A44" s="285" t="s">
        <v>88</v>
      </c>
      <c r="B44">
        <v>257</v>
      </c>
      <c r="C44">
        <v>310.7</v>
      </c>
      <c r="D44">
        <v>1172.0999999999999</v>
      </c>
      <c r="E44">
        <v>1291</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26.8</v>
      </c>
      <c r="C48">
        <v>37</v>
      </c>
      <c r="D48">
        <v>550.29999999999995</v>
      </c>
      <c r="E48">
        <v>632.5</v>
      </c>
      <c r="F48">
        <v>0</v>
      </c>
      <c r="G48">
        <v>0</v>
      </c>
    </row>
    <row r="49" spans="1:7" ht="15" x14ac:dyDescent="0.25">
      <c r="A49" s="285" t="s">
        <v>92</v>
      </c>
      <c r="B49">
        <v>0</v>
      </c>
      <c r="C49">
        <v>0</v>
      </c>
      <c r="D49">
        <v>29.7</v>
      </c>
      <c r="E49">
        <v>101.4</v>
      </c>
      <c r="F49">
        <v>0</v>
      </c>
      <c r="G49">
        <v>0</v>
      </c>
    </row>
    <row r="50" spans="1:7" ht="15" x14ac:dyDescent="0.25">
      <c r="A50" s="285" t="s">
        <v>93</v>
      </c>
      <c r="B50">
        <v>88.3</v>
      </c>
      <c r="C50">
        <v>141.6</v>
      </c>
      <c r="D50">
        <v>339.6</v>
      </c>
      <c r="E50">
        <v>306.60000000000002</v>
      </c>
      <c r="F50">
        <v>0</v>
      </c>
      <c r="G50">
        <v>0</v>
      </c>
    </row>
    <row r="51" spans="1:7" ht="15" x14ac:dyDescent="0.25">
      <c r="A51" s="285" t="s">
        <v>94</v>
      </c>
      <c r="B51">
        <v>8.8000000000000007</v>
      </c>
      <c r="C51">
        <v>18.2</v>
      </c>
      <c r="D51">
        <v>90.9</v>
      </c>
      <c r="E51">
        <v>7.6</v>
      </c>
      <c r="F51">
        <v>0</v>
      </c>
      <c r="G51">
        <v>0</v>
      </c>
    </row>
    <row r="52" spans="1:7" ht="15" x14ac:dyDescent="0.25">
      <c r="A52" s="285" t="s">
        <v>496</v>
      </c>
      <c r="B52">
        <v>0</v>
      </c>
      <c r="C52">
        <v>0</v>
      </c>
      <c r="D52">
        <v>0</v>
      </c>
      <c r="E52">
        <v>0.9</v>
      </c>
      <c r="F52">
        <v>0</v>
      </c>
      <c r="G52">
        <v>0</v>
      </c>
    </row>
    <row r="53" spans="1:7" ht="15" x14ac:dyDescent="0.25">
      <c r="A53" s="285" t="s">
        <v>95</v>
      </c>
      <c r="B53">
        <v>0</v>
      </c>
      <c r="C53">
        <v>191</v>
      </c>
      <c r="D53">
        <v>935.2</v>
      </c>
      <c r="E53">
        <v>883</v>
      </c>
      <c r="F53">
        <v>0</v>
      </c>
      <c r="G53">
        <v>0</v>
      </c>
    </row>
    <row r="54" spans="1:7" ht="15" x14ac:dyDescent="0.25">
      <c r="A54" s="285" t="s">
        <v>96</v>
      </c>
      <c r="B54">
        <v>22</v>
      </c>
      <c r="C54">
        <v>34.1</v>
      </c>
      <c r="D54">
        <v>77.7</v>
      </c>
      <c r="E54">
        <v>84.1</v>
      </c>
      <c r="F54">
        <v>0</v>
      </c>
      <c r="G54">
        <v>0</v>
      </c>
    </row>
    <row r="55" spans="1:7" ht="15" x14ac:dyDescent="0.25">
      <c r="A55" s="285" t="s">
        <v>98</v>
      </c>
      <c r="B55" t="s">
        <v>84</v>
      </c>
      <c r="C55">
        <v>0</v>
      </c>
      <c r="D55">
        <v>286.3</v>
      </c>
      <c r="E55">
        <v>271.60000000000002</v>
      </c>
      <c r="F55">
        <v>0</v>
      </c>
      <c r="G55">
        <v>0</v>
      </c>
    </row>
    <row r="56" spans="1:7" ht="15" x14ac:dyDescent="0.25">
      <c r="A56" s="285" t="s">
        <v>99</v>
      </c>
      <c r="B56">
        <v>0.2</v>
      </c>
      <c r="C56">
        <v>1.9</v>
      </c>
      <c r="D56">
        <v>3.2</v>
      </c>
      <c r="E56">
        <v>16.2</v>
      </c>
      <c r="F56">
        <v>0</v>
      </c>
      <c r="G56">
        <v>0</v>
      </c>
    </row>
    <row r="57" spans="1:7" ht="15" x14ac:dyDescent="0.25">
      <c r="A57" s="285" t="s">
        <v>100</v>
      </c>
      <c r="B57">
        <v>136.19999999999999</v>
      </c>
      <c r="C57">
        <v>196.6</v>
      </c>
      <c r="D57">
        <v>985.2</v>
      </c>
      <c r="E57">
        <v>1153.7</v>
      </c>
      <c r="F57">
        <v>0</v>
      </c>
      <c r="G57">
        <v>0</v>
      </c>
    </row>
    <row r="58" spans="1:7" ht="15" x14ac:dyDescent="0.25">
      <c r="A58" s="285" t="s">
        <v>101</v>
      </c>
      <c r="B58">
        <v>71.599999999999994</v>
      </c>
      <c r="C58">
        <v>38.1</v>
      </c>
      <c r="D58">
        <v>637</v>
      </c>
      <c r="E58">
        <v>484.7</v>
      </c>
      <c r="F58">
        <v>0</v>
      </c>
      <c r="G58">
        <v>0</v>
      </c>
    </row>
    <row r="59" spans="1:7" ht="15" x14ac:dyDescent="0.25">
      <c r="A59" s="285" t="s">
        <v>66</v>
      </c>
    </row>
    <row r="60" spans="1:7" ht="15" x14ac:dyDescent="0.25">
      <c r="A60" s="285" t="s">
        <v>102</v>
      </c>
      <c r="B60">
        <v>187.6</v>
      </c>
      <c r="C60">
        <v>211</v>
      </c>
      <c r="D60">
        <v>2313.5</v>
      </c>
      <c r="E60">
        <v>2331.1999999999998</v>
      </c>
      <c r="F60">
        <v>0</v>
      </c>
      <c r="G60">
        <v>0</v>
      </c>
    </row>
    <row r="61" spans="1:7" ht="15" x14ac:dyDescent="0.25">
      <c r="A61" s="285" t="s">
        <v>103</v>
      </c>
      <c r="B61">
        <v>0</v>
      </c>
      <c r="C61">
        <v>0</v>
      </c>
      <c r="D61">
        <v>63</v>
      </c>
      <c r="E61">
        <v>0</v>
      </c>
      <c r="F61">
        <v>0</v>
      </c>
      <c r="G61">
        <v>0</v>
      </c>
    </row>
    <row r="62" spans="1:7" ht="15" x14ac:dyDescent="0.25">
      <c r="A62" s="285" t="s">
        <v>104</v>
      </c>
      <c r="B62">
        <v>187.2</v>
      </c>
      <c r="C62">
        <v>211</v>
      </c>
      <c r="D62">
        <v>1999.1</v>
      </c>
      <c r="E62">
        <v>2038.3</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1122</v>
      </c>
      <c r="C68">
        <v>2059.6999999999998</v>
      </c>
      <c r="D68">
        <v>3457.8</v>
      </c>
      <c r="E68">
        <v>6214.9</v>
      </c>
      <c r="F68">
        <v>22.1</v>
      </c>
      <c r="G68">
        <v>0</v>
      </c>
    </row>
    <row r="69" spans="1:7" ht="15" x14ac:dyDescent="0.25">
      <c r="A69" s="285" t="s">
        <v>497</v>
      </c>
      <c r="B69">
        <v>0</v>
      </c>
      <c r="C69">
        <v>106</v>
      </c>
      <c r="D69">
        <v>0</v>
      </c>
      <c r="E69">
        <v>1874.4</v>
      </c>
      <c r="F69">
        <v>0</v>
      </c>
      <c r="G69">
        <v>0</v>
      </c>
    </row>
    <row r="70" spans="1:7" ht="15" x14ac:dyDescent="0.25">
      <c r="A70" s="285" t="s">
        <v>109</v>
      </c>
      <c r="B70">
        <v>4.8</v>
      </c>
      <c r="C70">
        <v>0</v>
      </c>
      <c r="D70">
        <v>11.9</v>
      </c>
      <c r="E70">
        <v>18.5</v>
      </c>
      <c r="F70">
        <v>0</v>
      </c>
      <c r="G70">
        <v>0</v>
      </c>
    </row>
    <row r="71" spans="1:7" ht="15" x14ac:dyDescent="0.25">
      <c r="A71" s="285" t="s">
        <v>111</v>
      </c>
      <c r="B71">
        <v>93.5</v>
      </c>
      <c r="C71">
        <v>117.1</v>
      </c>
      <c r="D71">
        <v>154.69999999999999</v>
      </c>
      <c r="E71">
        <v>164.2</v>
      </c>
      <c r="F71">
        <v>0</v>
      </c>
      <c r="G71">
        <v>0</v>
      </c>
    </row>
    <row r="72" spans="1:7" ht="15" x14ac:dyDescent="0.25">
      <c r="A72" s="285" t="s">
        <v>112</v>
      </c>
      <c r="B72">
        <v>3.6</v>
      </c>
      <c r="C72">
        <v>98.6</v>
      </c>
      <c r="D72">
        <v>36.9</v>
      </c>
      <c r="E72">
        <v>610.6</v>
      </c>
      <c r="F72">
        <v>1.1000000000000001</v>
      </c>
      <c r="G72">
        <v>0</v>
      </c>
    </row>
    <row r="73" spans="1:7" ht="15" x14ac:dyDescent="0.25">
      <c r="A73" s="285" t="s">
        <v>259</v>
      </c>
      <c r="B73">
        <v>0</v>
      </c>
      <c r="C73">
        <v>0</v>
      </c>
      <c r="D73">
        <v>7.6</v>
      </c>
      <c r="E73">
        <v>45.8</v>
      </c>
      <c r="F73">
        <v>0</v>
      </c>
      <c r="G73">
        <v>0</v>
      </c>
    </row>
    <row r="74" spans="1:7" ht="15" x14ac:dyDescent="0.25">
      <c r="A74" s="285" t="s">
        <v>113</v>
      </c>
      <c r="B74">
        <v>51.7</v>
      </c>
      <c r="C74">
        <v>27.2</v>
      </c>
      <c r="D74">
        <v>325.10000000000002</v>
      </c>
      <c r="E74">
        <v>358</v>
      </c>
      <c r="F74">
        <v>0</v>
      </c>
      <c r="G74">
        <v>0</v>
      </c>
    </row>
    <row r="75" spans="1:7" ht="15" x14ac:dyDescent="0.25">
      <c r="A75" s="285" t="s">
        <v>114</v>
      </c>
      <c r="B75">
        <v>4</v>
      </c>
      <c r="C75">
        <v>8.5</v>
      </c>
      <c r="D75">
        <v>0</v>
      </c>
      <c r="E75">
        <v>35.9</v>
      </c>
      <c r="F75">
        <v>0</v>
      </c>
      <c r="G75">
        <v>0</v>
      </c>
    </row>
    <row r="76" spans="1:7" ht="15" x14ac:dyDescent="0.25">
      <c r="A76" s="285" t="s">
        <v>115</v>
      </c>
      <c r="B76">
        <v>4</v>
      </c>
      <c r="C76">
        <v>0</v>
      </c>
      <c r="D76">
        <v>11.1</v>
      </c>
      <c r="E76">
        <v>18.899999999999999</v>
      </c>
      <c r="F76">
        <v>0</v>
      </c>
      <c r="G76">
        <v>0</v>
      </c>
    </row>
    <row r="77" spans="1:7" ht="15" x14ac:dyDescent="0.25">
      <c r="A77" s="285" t="s">
        <v>382</v>
      </c>
      <c r="B77">
        <v>3</v>
      </c>
      <c r="C77">
        <v>0</v>
      </c>
      <c r="D77">
        <v>0</v>
      </c>
      <c r="E77">
        <v>0</v>
      </c>
      <c r="F77">
        <v>0</v>
      </c>
      <c r="G77">
        <v>0</v>
      </c>
    </row>
    <row r="78" spans="1:7" ht="15" x14ac:dyDescent="0.25">
      <c r="A78" s="285" t="s">
        <v>116</v>
      </c>
      <c r="B78">
        <v>2.9</v>
      </c>
      <c r="C78">
        <v>3.3</v>
      </c>
      <c r="D78">
        <v>6.6</v>
      </c>
      <c r="E78">
        <v>2.1</v>
      </c>
      <c r="F78">
        <v>0</v>
      </c>
      <c r="G78">
        <v>0</v>
      </c>
    </row>
    <row r="79" spans="1:7" ht="15" x14ac:dyDescent="0.25">
      <c r="A79" s="285" t="s">
        <v>117</v>
      </c>
      <c r="B79">
        <v>927.2</v>
      </c>
      <c r="C79">
        <v>1679.8</v>
      </c>
      <c r="D79">
        <v>2655.3</v>
      </c>
      <c r="E79">
        <v>2895.1</v>
      </c>
      <c r="F79">
        <v>21</v>
      </c>
      <c r="G79">
        <v>0</v>
      </c>
    </row>
    <row r="80" spans="1:7" ht="15" x14ac:dyDescent="0.25">
      <c r="A80" s="285" t="s">
        <v>331</v>
      </c>
      <c r="B80">
        <v>0.7</v>
      </c>
      <c r="C80">
        <v>0</v>
      </c>
      <c r="D80">
        <v>6</v>
      </c>
      <c r="E80">
        <v>1.6</v>
      </c>
      <c r="F80">
        <v>0</v>
      </c>
      <c r="G80">
        <v>0</v>
      </c>
    </row>
    <row r="81" spans="1:7" ht="15" x14ac:dyDescent="0.25">
      <c r="A81" s="285" t="s">
        <v>118</v>
      </c>
      <c r="B81">
        <v>16.7</v>
      </c>
      <c r="C81">
        <v>19.3</v>
      </c>
      <c r="D81">
        <v>24.2</v>
      </c>
      <c r="E81">
        <v>27.4</v>
      </c>
      <c r="F81">
        <v>0</v>
      </c>
      <c r="G81">
        <v>0</v>
      </c>
    </row>
    <row r="82" spans="1:7" ht="15" x14ac:dyDescent="0.25">
      <c r="A82" s="285" t="s">
        <v>119</v>
      </c>
      <c r="B82">
        <v>10</v>
      </c>
      <c r="C82">
        <v>0</v>
      </c>
      <c r="D82">
        <v>198.5</v>
      </c>
      <c r="E82">
        <v>162.5</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2749.1</v>
      </c>
      <c r="C86">
        <v>10483.299999999999</v>
      </c>
      <c r="D86">
        <v>31291.1</v>
      </c>
      <c r="E86">
        <v>29175.3</v>
      </c>
      <c r="F86">
        <v>101.9</v>
      </c>
      <c r="G86">
        <v>0</v>
      </c>
    </row>
    <row r="87" spans="1:7" ht="15" x14ac:dyDescent="0.25">
      <c r="A87" s="285" t="s">
        <v>123</v>
      </c>
      <c r="B87">
        <v>1863.8</v>
      </c>
      <c r="C87">
        <v>1946.2</v>
      </c>
      <c r="D87" t="s">
        <v>84</v>
      </c>
      <c r="E87">
        <v>0</v>
      </c>
      <c r="F87">
        <v>313</v>
      </c>
      <c r="G87">
        <v>0</v>
      </c>
    </row>
    <row r="88" spans="1:7" ht="15" x14ac:dyDescent="0.25">
      <c r="A88" s="285" t="s">
        <v>62</v>
      </c>
      <c r="B88" t="s">
        <v>64</v>
      </c>
      <c r="C88" t="s">
        <v>65</v>
      </c>
      <c r="D88" t="s">
        <v>63</v>
      </c>
      <c r="E88" t="s">
        <v>65</v>
      </c>
      <c r="F88" t="s">
        <v>189</v>
      </c>
      <c r="G88" t="s">
        <v>64</v>
      </c>
    </row>
    <row r="89" spans="1:7" ht="15" x14ac:dyDescent="0.25">
      <c r="A89" s="285" t="s">
        <v>124</v>
      </c>
      <c r="B89">
        <v>4612.8999999999996</v>
      </c>
      <c r="C89">
        <v>12429.5</v>
      </c>
      <c r="D89">
        <v>31291.1</v>
      </c>
      <c r="E89">
        <v>29175.3</v>
      </c>
      <c r="F89">
        <v>414.9</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E1E0-879D-4F0C-ACD0-B64D7E9E5608}">
  <dimension ref="A1:G92"/>
  <sheetViews>
    <sheetView topLeftCell="A57" workbookViewId="0">
      <selection activeCell="J12" sqref="J12"/>
    </sheetView>
  </sheetViews>
  <sheetFormatPr defaultRowHeight="13.2" x14ac:dyDescent="0.25"/>
  <cols>
    <col min="1" max="1" width="26.33203125" customWidth="1"/>
  </cols>
  <sheetData>
    <row r="1" spans="1:7" ht="15" x14ac:dyDescent="0.25">
      <c r="A1" s="285" t="s">
        <v>47</v>
      </c>
    </row>
    <row r="2" spans="1:7" ht="15" x14ac:dyDescent="0.25">
      <c r="A2" s="285" t="s">
        <v>48</v>
      </c>
    </row>
    <row r="3" spans="1:7" ht="15" x14ac:dyDescent="0.25">
      <c r="A3" s="285" t="s">
        <v>529</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4.5</v>
      </c>
      <c r="C12">
        <v>40</v>
      </c>
      <c r="D12">
        <v>4074.6</v>
      </c>
      <c r="E12">
        <v>6563.6</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1056.8</v>
      </c>
      <c r="F15">
        <v>0</v>
      </c>
      <c r="G15">
        <v>0</v>
      </c>
    </row>
    <row r="16" spans="1:7" ht="15" x14ac:dyDescent="0.25">
      <c r="A16" s="285" t="s">
        <v>69</v>
      </c>
      <c r="B16">
        <v>0</v>
      </c>
      <c r="C16">
        <v>0</v>
      </c>
      <c r="D16">
        <v>0</v>
      </c>
      <c r="E16">
        <v>73</v>
      </c>
      <c r="F16">
        <v>0</v>
      </c>
      <c r="G16">
        <v>0</v>
      </c>
    </row>
    <row r="17" spans="1:7" ht="15" x14ac:dyDescent="0.25">
      <c r="A17" s="285" t="s">
        <v>255</v>
      </c>
      <c r="B17">
        <v>4.5</v>
      </c>
      <c r="C17">
        <v>0</v>
      </c>
      <c r="D17">
        <v>0</v>
      </c>
      <c r="E17">
        <v>0</v>
      </c>
      <c r="F17">
        <v>0</v>
      </c>
      <c r="G17">
        <v>0</v>
      </c>
    </row>
    <row r="18" spans="1:7" ht="15" x14ac:dyDescent="0.25">
      <c r="A18" s="285" t="s">
        <v>70</v>
      </c>
      <c r="B18" t="s">
        <v>84</v>
      </c>
      <c r="C18">
        <v>0</v>
      </c>
      <c r="D18">
        <v>227.1</v>
      </c>
      <c r="E18">
        <v>677.9</v>
      </c>
      <c r="F18">
        <v>0</v>
      </c>
      <c r="G18">
        <v>0</v>
      </c>
    </row>
    <row r="19" spans="1:7" ht="15" x14ac:dyDescent="0.25">
      <c r="A19" s="285" t="s">
        <v>71</v>
      </c>
      <c r="B19">
        <v>0</v>
      </c>
      <c r="C19">
        <v>0</v>
      </c>
      <c r="D19">
        <v>1172.0999999999999</v>
      </c>
      <c r="E19">
        <v>1616</v>
      </c>
      <c r="F19">
        <v>0</v>
      </c>
      <c r="G19">
        <v>0</v>
      </c>
    </row>
    <row r="20" spans="1:7" ht="15" x14ac:dyDescent="0.25">
      <c r="A20" s="285" t="s">
        <v>72</v>
      </c>
      <c r="B20">
        <v>0</v>
      </c>
      <c r="C20">
        <v>40</v>
      </c>
      <c r="D20">
        <v>355.1</v>
      </c>
      <c r="E20">
        <v>514.79999999999995</v>
      </c>
      <c r="F20">
        <v>0</v>
      </c>
      <c r="G20">
        <v>0</v>
      </c>
    </row>
    <row r="21" spans="1:7" ht="15" x14ac:dyDescent="0.25">
      <c r="A21" s="285" t="s">
        <v>256</v>
      </c>
      <c r="B21">
        <v>0</v>
      </c>
      <c r="C21">
        <v>0</v>
      </c>
      <c r="D21">
        <v>0</v>
      </c>
      <c r="E21">
        <v>113.5</v>
      </c>
      <c r="F21">
        <v>0</v>
      </c>
      <c r="G21">
        <v>0</v>
      </c>
    </row>
    <row r="22" spans="1:7" ht="15" x14ac:dyDescent="0.25">
      <c r="A22" s="285" t="s">
        <v>73</v>
      </c>
      <c r="B22">
        <v>0</v>
      </c>
      <c r="C22">
        <v>0</v>
      </c>
      <c r="D22">
        <v>1219.9000000000001</v>
      </c>
      <c r="E22">
        <v>1761.2</v>
      </c>
      <c r="F22">
        <v>0</v>
      </c>
      <c r="G22">
        <v>0</v>
      </c>
    </row>
    <row r="23" spans="1:7" ht="15" x14ac:dyDescent="0.25">
      <c r="A23" s="285" t="s">
        <v>74</v>
      </c>
      <c r="B23">
        <v>0</v>
      </c>
      <c r="C23">
        <v>0</v>
      </c>
      <c r="D23">
        <v>173.3</v>
      </c>
      <c r="E23">
        <v>268.2</v>
      </c>
      <c r="F23">
        <v>0</v>
      </c>
      <c r="G23">
        <v>0</v>
      </c>
    </row>
    <row r="24" spans="1:7" ht="15" x14ac:dyDescent="0.25">
      <c r="A24" s="285" t="s">
        <v>66</v>
      </c>
    </row>
    <row r="25" spans="1:7" ht="15" x14ac:dyDescent="0.25">
      <c r="A25" s="285" t="s">
        <v>75</v>
      </c>
      <c r="B25">
        <v>0</v>
      </c>
      <c r="C25">
        <v>0</v>
      </c>
      <c r="D25">
        <v>0</v>
      </c>
      <c r="E25">
        <v>31</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534.20000000000005</v>
      </c>
      <c r="C31">
        <v>490.9</v>
      </c>
      <c r="D31">
        <v>1398.3</v>
      </c>
      <c r="E31">
        <v>1447.8</v>
      </c>
      <c r="F31">
        <v>79.099999999999994</v>
      </c>
      <c r="G31">
        <v>0</v>
      </c>
    </row>
    <row r="32" spans="1:7" ht="15" x14ac:dyDescent="0.25">
      <c r="A32" s="285" t="s">
        <v>66</v>
      </c>
    </row>
    <row r="33" spans="1:7" ht="15" x14ac:dyDescent="0.25">
      <c r="A33" s="285" t="s">
        <v>79</v>
      </c>
      <c r="B33">
        <v>149.69999999999999</v>
      </c>
      <c r="C33">
        <v>127.3</v>
      </c>
      <c r="D33">
        <v>1402.2</v>
      </c>
      <c r="E33">
        <v>1125.0999999999999</v>
      </c>
      <c r="F33">
        <v>0</v>
      </c>
      <c r="G33">
        <v>0</v>
      </c>
    </row>
    <row r="34" spans="1:7" ht="15" x14ac:dyDescent="0.25">
      <c r="A34" s="285" t="s">
        <v>66</v>
      </c>
    </row>
    <row r="35" spans="1:7" ht="15" x14ac:dyDescent="0.25">
      <c r="A35" s="285" t="s">
        <v>80</v>
      </c>
      <c r="B35">
        <v>69</v>
      </c>
      <c r="C35">
        <v>6872.5</v>
      </c>
      <c r="D35">
        <v>12074.5</v>
      </c>
      <c r="E35">
        <v>4345.7</v>
      </c>
      <c r="F35">
        <v>0</v>
      </c>
      <c r="G35">
        <v>0</v>
      </c>
    </row>
    <row r="36" spans="1:7" ht="15" x14ac:dyDescent="0.25">
      <c r="A36" s="285" t="s">
        <v>66</v>
      </c>
    </row>
    <row r="37" spans="1:7" ht="15" x14ac:dyDescent="0.25">
      <c r="A37" s="285" t="s">
        <v>495</v>
      </c>
      <c r="B37">
        <v>0</v>
      </c>
      <c r="C37" t="s">
        <v>84</v>
      </c>
      <c r="D37">
        <v>0</v>
      </c>
      <c r="E37">
        <v>3.2</v>
      </c>
      <c r="F37">
        <v>0</v>
      </c>
      <c r="G37">
        <v>0</v>
      </c>
    </row>
    <row r="38" spans="1:7" ht="15" x14ac:dyDescent="0.25">
      <c r="A38" s="285" t="s">
        <v>66</v>
      </c>
    </row>
    <row r="39" spans="1:7" ht="15" x14ac:dyDescent="0.25">
      <c r="A39" s="285" t="s">
        <v>81</v>
      </c>
      <c r="B39">
        <v>614.5</v>
      </c>
      <c r="C39">
        <v>1061.4000000000001</v>
      </c>
      <c r="D39">
        <v>6208.7</v>
      </c>
      <c r="E39">
        <v>6475.9</v>
      </c>
      <c r="F39">
        <v>0.2</v>
      </c>
      <c r="G39">
        <v>0</v>
      </c>
    </row>
    <row r="40" spans="1:7" ht="15" x14ac:dyDescent="0.25">
      <c r="A40" s="285" t="s">
        <v>83</v>
      </c>
      <c r="B40">
        <v>0</v>
      </c>
      <c r="C40">
        <v>58.7</v>
      </c>
      <c r="D40">
        <v>1115.7</v>
      </c>
      <c r="E40">
        <v>644.70000000000005</v>
      </c>
      <c r="F40">
        <v>0</v>
      </c>
      <c r="G40">
        <v>0</v>
      </c>
    </row>
    <row r="41" spans="1:7" ht="15" x14ac:dyDescent="0.25">
      <c r="A41" s="285" t="s">
        <v>85</v>
      </c>
      <c r="B41">
        <v>0</v>
      </c>
      <c r="C41">
        <v>2.4</v>
      </c>
      <c r="D41">
        <v>6.6</v>
      </c>
      <c r="E41">
        <v>6.2</v>
      </c>
      <c r="F41">
        <v>0</v>
      </c>
      <c r="G41">
        <v>0</v>
      </c>
    </row>
    <row r="42" spans="1:7" ht="15" x14ac:dyDescent="0.25">
      <c r="A42" s="285" t="s">
        <v>86</v>
      </c>
      <c r="B42">
        <v>0.7</v>
      </c>
      <c r="C42">
        <v>0</v>
      </c>
      <c r="D42">
        <v>1</v>
      </c>
      <c r="E42">
        <v>0</v>
      </c>
      <c r="F42">
        <v>0</v>
      </c>
      <c r="G42">
        <v>0</v>
      </c>
    </row>
    <row r="43" spans="1:7" ht="15" x14ac:dyDescent="0.25">
      <c r="A43" s="285" t="s">
        <v>87</v>
      </c>
      <c r="B43">
        <v>1.3</v>
      </c>
      <c r="C43">
        <v>0.5</v>
      </c>
      <c r="D43">
        <v>0.2</v>
      </c>
      <c r="E43">
        <v>0.3</v>
      </c>
      <c r="F43">
        <v>0.2</v>
      </c>
      <c r="G43">
        <v>0</v>
      </c>
    </row>
    <row r="44" spans="1:7" ht="15" x14ac:dyDescent="0.25">
      <c r="A44" s="285" t="s">
        <v>88</v>
      </c>
      <c r="B44">
        <v>262</v>
      </c>
      <c r="C44">
        <v>322.2</v>
      </c>
      <c r="D44">
        <v>1097.8</v>
      </c>
      <c r="E44">
        <v>1266.9000000000001</v>
      </c>
      <c r="F44">
        <v>0</v>
      </c>
      <c r="G44">
        <v>0</v>
      </c>
    </row>
    <row r="45" spans="1:7" ht="15" x14ac:dyDescent="0.25">
      <c r="A45" s="285" t="s">
        <v>177</v>
      </c>
      <c r="B45">
        <v>0</v>
      </c>
      <c r="C45">
        <v>0</v>
      </c>
      <c r="D45">
        <v>0</v>
      </c>
      <c r="E45">
        <v>521.1</v>
      </c>
      <c r="F45">
        <v>0</v>
      </c>
      <c r="G45">
        <v>0</v>
      </c>
    </row>
    <row r="46" spans="1:7" ht="15" x14ac:dyDescent="0.25">
      <c r="A46" s="285" t="s">
        <v>90</v>
      </c>
      <c r="B46">
        <v>0</v>
      </c>
      <c r="C46">
        <v>0</v>
      </c>
      <c r="D46">
        <v>104.6</v>
      </c>
      <c r="E46">
        <v>188.9</v>
      </c>
      <c r="F46">
        <v>0</v>
      </c>
      <c r="G46">
        <v>0</v>
      </c>
    </row>
    <row r="47" spans="1:7" ht="15" x14ac:dyDescent="0.25">
      <c r="A47" s="285" t="s">
        <v>178</v>
      </c>
      <c r="B47">
        <v>0</v>
      </c>
      <c r="C47">
        <v>0</v>
      </c>
      <c r="D47">
        <v>1</v>
      </c>
      <c r="E47">
        <v>0</v>
      </c>
      <c r="F47">
        <v>0</v>
      </c>
      <c r="G47">
        <v>0</v>
      </c>
    </row>
    <row r="48" spans="1:7" ht="15" x14ac:dyDescent="0.25">
      <c r="A48" s="285" t="s">
        <v>91</v>
      </c>
      <c r="B48">
        <v>27.2</v>
      </c>
      <c r="C48">
        <v>37.200000000000003</v>
      </c>
      <c r="D48">
        <v>549.9</v>
      </c>
      <c r="E48">
        <v>568.79999999999995</v>
      </c>
      <c r="F48">
        <v>0</v>
      </c>
      <c r="G48">
        <v>0</v>
      </c>
    </row>
    <row r="49" spans="1:7" ht="15" x14ac:dyDescent="0.25">
      <c r="A49" s="285" t="s">
        <v>92</v>
      </c>
      <c r="B49">
        <v>0</v>
      </c>
      <c r="C49">
        <v>0</v>
      </c>
      <c r="D49">
        <v>29.7</v>
      </c>
      <c r="E49">
        <v>101.4</v>
      </c>
      <c r="F49">
        <v>0</v>
      </c>
      <c r="G49">
        <v>0</v>
      </c>
    </row>
    <row r="50" spans="1:7" ht="15" x14ac:dyDescent="0.25">
      <c r="A50" s="285" t="s">
        <v>93</v>
      </c>
      <c r="B50">
        <v>79.400000000000006</v>
      </c>
      <c r="C50">
        <v>143.4</v>
      </c>
      <c r="D50">
        <v>328.2</v>
      </c>
      <c r="E50">
        <v>296.39999999999998</v>
      </c>
      <c r="F50">
        <v>0</v>
      </c>
      <c r="G50">
        <v>0</v>
      </c>
    </row>
    <row r="51" spans="1:7" ht="15" x14ac:dyDescent="0.25">
      <c r="A51" s="285" t="s">
        <v>94</v>
      </c>
      <c r="B51">
        <v>12.1</v>
      </c>
      <c r="C51">
        <v>18.600000000000001</v>
      </c>
      <c r="D51">
        <v>87.5</v>
      </c>
      <c r="E51">
        <v>7.2</v>
      </c>
      <c r="F51">
        <v>0</v>
      </c>
      <c r="G51">
        <v>0</v>
      </c>
    </row>
    <row r="52" spans="1:7" ht="15" x14ac:dyDescent="0.25">
      <c r="A52" s="285" t="s">
        <v>496</v>
      </c>
      <c r="B52">
        <v>0</v>
      </c>
      <c r="C52">
        <v>0</v>
      </c>
      <c r="D52">
        <v>0</v>
      </c>
      <c r="E52">
        <v>0.9</v>
      </c>
      <c r="F52">
        <v>0</v>
      </c>
      <c r="G52">
        <v>0</v>
      </c>
    </row>
    <row r="53" spans="1:7" ht="15" x14ac:dyDescent="0.25">
      <c r="A53" s="285" t="s">
        <v>95</v>
      </c>
      <c r="B53">
        <v>0</v>
      </c>
      <c r="C53">
        <v>191</v>
      </c>
      <c r="D53">
        <v>935.2</v>
      </c>
      <c r="E53">
        <v>883</v>
      </c>
      <c r="F53">
        <v>0</v>
      </c>
      <c r="G53">
        <v>0</v>
      </c>
    </row>
    <row r="54" spans="1:7" ht="15" x14ac:dyDescent="0.25">
      <c r="A54" s="285" t="s">
        <v>96</v>
      </c>
      <c r="B54">
        <v>15.2</v>
      </c>
      <c r="C54">
        <v>34.799999999999997</v>
      </c>
      <c r="D54">
        <v>76.8</v>
      </c>
      <c r="E54">
        <v>82.8</v>
      </c>
      <c r="F54">
        <v>0</v>
      </c>
      <c r="G54">
        <v>0</v>
      </c>
    </row>
    <row r="55" spans="1:7" ht="15" x14ac:dyDescent="0.25">
      <c r="A55" s="285" t="s">
        <v>98</v>
      </c>
      <c r="B55" t="s">
        <v>84</v>
      </c>
      <c r="C55">
        <v>0</v>
      </c>
      <c r="D55">
        <v>286.3</v>
      </c>
      <c r="E55">
        <v>271.60000000000002</v>
      </c>
      <c r="F55">
        <v>0</v>
      </c>
      <c r="G55">
        <v>0</v>
      </c>
    </row>
    <row r="56" spans="1:7" ht="15" x14ac:dyDescent="0.25">
      <c r="A56" s="285" t="s">
        <v>99</v>
      </c>
      <c r="B56">
        <v>0.2</v>
      </c>
      <c r="C56">
        <v>2</v>
      </c>
      <c r="D56">
        <v>3.2</v>
      </c>
      <c r="E56">
        <v>16</v>
      </c>
      <c r="F56">
        <v>0</v>
      </c>
      <c r="G56">
        <v>0</v>
      </c>
    </row>
    <row r="57" spans="1:7" ht="15" x14ac:dyDescent="0.25">
      <c r="A57" s="285" t="s">
        <v>100</v>
      </c>
      <c r="B57">
        <v>157</v>
      </c>
      <c r="C57">
        <v>207.6</v>
      </c>
      <c r="D57">
        <v>954</v>
      </c>
      <c r="E57">
        <v>1142.3</v>
      </c>
      <c r="F57">
        <v>0</v>
      </c>
      <c r="G57">
        <v>0</v>
      </c>
    </row>
    <row r="58" spans="1:7" ht="15" x14ac:dyDescent="0.25">
      <c r="A58" s="285" t="s">
        <v>101</v>
      </c>
      <c r="B58">
        <v>59.4</v>
      </c>
      <c r="C58">
        <v>43</v>
      </c>
      <c r="D58">
        <v>631.20000000000005</v>
      </c>
      <c r="E58">
        <v>477.6</v>
      </c>
      <c r="F58">
        <v>0</v>
      </c>
      <c r="G58">
        <v>0</v>
      </c>
    </row>
    <row r="59" spans="1:7" ht="15" x14ac:dyDescent="0.25">
      <c r="A59" s="285" t="s">
        <v>66</v>
      </c>
    </row>
    <row r="60" spans="1:7" ht="15" x14ac:dyDescent="0.25">
      <c r="A60" s="285" t="s">
        <v>102</v>
      </c>
      <c r="B60">
        <v>317.60000000000002</v>
      </c>
      <c r="C60">
        <v>274</v>
      </c>
      <c r="D60">
        <v>2185.6999999999998</v>
      </c>
      <c r="E60">
        <v>2144.6999999999998</v>
      </c>
      <c r="F60">
        <v>0</v>
      </c>
      <c r="G60">
        <v>0</v>
      </c>
    </row>
    <row r="61" spans="1:7" ht="15" x14ac:dyDescent="0.25">
      <c r="A61" s="285" t="s">
        <v>103</v>
      </c>
      <c r="B61">
        <v>0</v>
      </c>
      <c r="C61">
        <v>0</v>
      </c>
      <c r="D61">
        <v>63</v>
      </c>
      <c r="E61">
        <v>0</v>
      </c>
      <c r="F61">
        <v>0</v>
      </c>
      <c r="G61">
        <v>0</v>
      </c>
    </row>
    <row r="62" spans="1:7" ht="15" x14ac:dyDescent="0.25">
      <c r="A62" s="285" t="s">
        <v>104</v>
      </c>
      <c r="B62">
        <v>317.2</v>
      </c>
      <c r="C62">
        <v>274</v>
      </c>
      <c r="D62">
        <v>1871.3</v>
      </c>
      <c r="E62">
        <v>1851.7</v>
      </c>
      <c r="F62">
        <v>0</v>
      </c>
      <c r="G62">
        <v>0</v>
      </c>
    </row>
    <row r="63" spans="1:7" ht="15" x14ac:dyDescent="0.25">
      <c r="A63" s="285" t="s">
        <v>105</v>
      </c>
      <c r="B63">
        <v>0</v>
      </c>
      <c r="C63">
        <v>0</v>
      </c>
      <c r="D63">
        <v>0.2</v>
      </c>
      <c r="E63">
        <v>15.6</v>
      </c>
      <c r="F63">
        <v>0</v>
      </c>
      <c r="G63">
        <v>0</v>
      </c>
    </row>
    <row r="64" spans="1:7" ht="15" x14ac:dyDescent="0.25">
      <c r="A64" s="285" t="s">
        <v>381</v>
      </c>
      <c r="B64">
        <v>0</v>
      </c>
      <c r="C64">
        <v>0</v>
      </c>
      <c r="D64">
        <v>0.1</v>
      </c>
      <c r="E64">
        <v>0</v>
      </c>
      <c r="F64">
        <v>0</v>
      </c>
      <c r="G64">
        <v>0</v>
      </c>
    </row>
    <row r="65" spans="1:7" ht="15" x14ac:dyDescent="0.25">
      <c r="A65" s="285" t="s">
        <v>258</v>
      </c>
      <c r="B65">
        <v>0.4</v>
      </c>
      <c r="C65">
        <v>0</v>
      </c>
      <c r="D65">
        <v>0</v>
      </c>
      <c r="E65">
        <v>31</v>
      </c>
      <c r="F65">
        <v>0</v>
      </c>
      <c r="G65">
        <v>0</v>
      </c>
    </row>
    <row r="66" spans="1:7" ht="15" x14ac:dyDescent="0.25">
      <c r="A66" s="285" t="s">
        <v>107</v>
      </c>
      <c r="B66">
        <v>0</v>
      </c>
      <c r="C66">
        <v>0</v>
      </c>
      <c r="D66">
        <v>251.2</v>
      </c>
      <c r="E66">
        <v>246.3</v>
      </c>
      <c r="F66">
        <v>0</v>
      </c>
      <c r="G66">
        <v>0</v>
      </c>
    </row>
    <row r="67" spans="1:7" ht="15" x14ac:dyDescent="0.25">
      <c r="A67" s="285" t="s">
        <v>66</v>
      </c>
    </row>
    <row r="68" spans="1:7" ht="15" x14ac:dyDescent="0.25">
      <c r="A68" s="285" t="s">
        <v>108</v>
      </c>
      <c r="B68">
        <v>1168.4000000000001</v>
      </c>
      <c r="C68">
        <v>2116.6999999999998</v>
      </c>
      <c r="D68">
        <v>3339.9</v>
      </c>
      <c r="E68">
        <v>6086.6</v>
      </c>
      <c r="F68">
        <v>22.1</v>
      </c>
      <c r="G68">
        <v>0</v>
      </c>
    </row>
    <row r="69" spans="1:7" ht="15" x14ac:dyDescent="0.25">
      <c r="A69" s="285" t="s">
        <v>497</v>
      </c>
      <c r="B69">
        <v>0</v>
      </c>
      <c r="C69">
        <v>106</v>
      </c>
      <c r="D69">
        <v>0</v>
      </c>
      <c r="E69">
        <v>1874.4</v>
      </c>
      <c r="F69">
        <v>0</v>
      </c>
      <c r="G69">
        <v>0</v>
      </c>
    </row>
    <row r="70" spans="1:7" ht="15" x14ac:dyDescent="0.25">
      <c r="A70" s="285" t="s">
        <v>109</v>
      </c>
      <c r="B70">
        <v>4.8</v>
      </c>
      <c r="C70">
        <v>0</v>
      </c>
      <c r="D70">
        <v>11.9</v>
      </c>
      <c r="E70">
        <v>18.5</v>
      </c>
      <c r="F70">
        <v>0</v>
      </c>
      <c r="G70">
        <v>0</v>
      </c>
    </row>
    <row r="71" spans="1:7" ht="15" x14ac:dyDescent="0.25">
      <c r="A71" s="285" t="s">
        <v>111</v>
      </c>
      <c r="B71">
        <v>93.5</v>
      </c>
      <c r="C71">
        <v>130.6</v>
      </c>
      <c r="D71">
        <v>154.69999999999999</v>
      </c>
      <c r="E71">
        <v>149.80000000000001</v>
      </c>
      <c r="F71">
        <v>0</v>
      </c>
      <c r="G71">
        <v>0</v>
      </c>
    </row>
    <row r="72" spans="1:7" ht="15" x14ac:dyDescent="0.25">
      <c r="A72" s="285" t="s">
        <v>112</v>
      </c>
      <c r="B72">
        <v>3.4</v>
      </c>
      <c r="C72">
        <v>101.1</v>
      </c>
      <c r="D72">
        <v>36</v>
      </c>
      <c r="E72">
        <v>591.79999999999995</v>
      </c>
      <c r="F72">
        <v>1.1000000000000001</v>
      </c>
      <c r="G72">
        <v>0</v>
      </c>
    </row>
    <row r="73" spans="1:7" ht="15" x14ac:dyDescent="0.25">
      <c r="A73" s="285" t="s">
        <v>259</v>
      </c>
      <c r="B73">
        <v>0</v>
      </c>
      <c r="C73">
        <v>0</v>
      </c>
      <c r="D73">
        <v>7.6</v>
      </c>
      <c r="E73">
        <v>45.8</v>
      </c>
      <c r="F73">
        <v>0</v>
      </c>
      <c r="G73">
        <v>0</v>
      </c>
    </row>
    <row r="74" spans="1:7" ht="15" x14ac:dyDescent="0.25">
      <c r="A74" s="285" t="s">
        <v>113</v>
      </c>
      <c r="B74">
        <v>57.7</v>
      </c>
      <c r="C74">
        <v>24</v>
      </c>
      <c r="D74">
        <v>301.10000000000002</v>
      </c>
      <c r="E74">
        <v>335.4</v>
      </c>
      <c r="F74">
        <v>0</v>
      </c>
      <c r="G74">
        <v>0</v>
      </c>
    </row>
    <row r="75" spans="1:7" ht="15" x14ac:dyDescent="0.25">
      <c r="A75" s="285" t="s">
        <v>114</v>
      </c>
      <c r="B75">
        <v>4</v>
      </c>
      <c r="C75">
        <v>8.5</v>
      </c>
      <c r="D75">
        <v>0</v>
      </c>
      <c r="E75">
        <v>35.9</v>
      </c>
      <c r="F75">
        <v>0</v>
      </c>
      <c r="G75">
        <v>0</v>
      </c>
    </row>
    <row r="76" spans="1:7" ht="15" x14ac:dyDescent="0.25">
      <c r="A76" s="285" t="s">
        <v>115</v>
      </c>
      <c r="B76">
        <v>4</v>
      </c>
      <c r="C76">
        <v>0</v>
      </c>
      <c r="D76">
        <v>11.1</v>
      </c>
      <c r="E76">
        <v>18.899999999999999</v>
      </c>
      <c r="F76">
        <v>0</v>
      </c>
      <c r="G76">
        <v>0</v>
      </c>
    </row>
    <row r="77" spans="1:7" ht="15" x14ac:dyDescent="0.25">
      <c r="A77" s="285" t="s">
        <v>382</v>
      </c>
      <c r="B77">
        <v>3</v>
      </c>
      <c r="C77">
        <v>0</v>
      </c>
      <c r="D77">
        <v>0</v>
      </c>
      <c r="E77">
        <v>0</v>
      </c>
      <c r="F77">
        <v>0</v>
      </c>
      <c r="G77">
        <v>0</v>
      </c>
    </row>
    <row r="78" spans="1:7" ht="15" x14ac:dyDescent="0.25">
      <c r="A78" s="285" t="s">
        <v>116</v>
      </c>
      <c r="B78">
        <v>2.9</v>
      </c>
      <c r="C78">
        <v>2.5</v>
      </c>
      <c r="D78">
        <v>6.6</v>
      </c>
      <c r="E78">
        <v>2.1</v>
      </c>
      <c r="F78">
        <v>0</v>
      </c>
      <c r="G78">
        <v>0</v>
      </c>
    </row>
    <row r="79" spans="1:7" ht="15" x14ac:dyDescent="0.25">
      <c r="A79" s="285" t="s">
        <v>117</v>
      </c>
      <c r="B79">
        <v>973.7</v>
      </c>
      <c r="C79">
        <v>1717.9</v>
      </c>
      <c r="D79">
        <v>2599.8000000000002</v>
      </c>
      <c r="E79">
        <v>2829.7</v>
      </c>
      <c r="F79">
        <v>21</v>
      </c>
      <c r="G79">
        <v>0</v>
      </c>
    </row>
    <row r="80" spans="1:7" ht="15" x14ac:dyDescent="0.25">
      <c r="A80" s="285" t="s">
        <v>331</v>
      </c>
      <c r="B80">
        <v>0.5</v>
      </c>
      <c r="C80">
        <v>0</v>
      </c>
      <c r="D80">
        <v>6</v>
      </c>
      <c r="E80">
        <v>1.6</v>
      </c>
      <c r="F80">
        <v>0</v>
      </c>
      <c r="G80">
        <v>0</v>
      </c>
    </row>
    <row r="81" spans="1:7" ht="15" x14ac:dyDescent="0.25">
      <c r="A81" s="285" t="s">
        <v>118</v>
      </c>
      <c r="B81">
        <v>10.9</v>
      </c>
      <c r="C81">
        <v>26.1</v>
      </c>
      <c r="D81">
        <v>24.2</v>
      </c>
      <c r="E81">
        <v>20.3</v>
      </c>
      <c r="F81">
        <v>0</v>
      </c>
      <c r="G81">
        <v>0</v>
      </c>
    </row>
    <row r="82" spans="1:7" ht="15" x14ac:dyDescent="0.25">
      <c r="A82" s="285" t="s">
        <v>119</v>
      </c>
      <c r="B82">
        <v>10</v>
      </c>
      <c r="C82">
        <v>0</v>
      </c>
      <c r="D82">
        <v>161.1</v>
      </c>
      <c r="E82">
        <v>162.5</v>
      </c>
      <c r="F82">
        <v>0</v>
      </c>
      <c r="G82">
        <v>0</v>
      </c>
    </row>
    <row r="83" spans="1:7" ht="15" x14ac:dyDescent="0.25">
      <c r="A83" s="285" t="s">
        <v>120</v>
      </c>
      <c r="B83">
        <v>0</v>
      </c>
      <c r="C83">
        <v>0</v>
      </c>
      <c r="D83" t="s">
        <v>84</v>
      </c>
      <c r="E83">
        <v>0</v>
      </c>
      <c r="F83">
        <v>0</v>
      </c>
      <c r="G83">
        <v>0</v>
      </c>
    </row>
    <row r="84" spans="1:7" ht="15" x14ac:dyDescent="0.25">
      <c r="A84" s="285" t="s">
        <v>121</v>
      </c>
      <c r="B84">
        <v>0</v>
      </c>
      <c r="C84">
        <v>0</v>
      </c>
      <c r="D84">
        <v>20</v>
      </c>
      <c r="E84">
        <v>0</v>
      </c>
      <c r="F84">
        <v>0</v>
      </c>
      <c r="G84">
        <v>0</v>
      </c>
    </row>
    <row r="85" spans="1:7" ht="15" x14ac:dyDescent="0.25">
      <c r="A85" s="285" t="s">
        <v>62</v>
      </c>
      <c r="B85" t="s">
        <v>64</v>
      </c>
      <c r="C85" t="s">
        <v>65</v>
      </c>
      <c r="D85" t="s">
        <v>63</v>
      </c>
      <c r="E85" t="s">
        <v>65</v>
      </c>
      <c r="F85" t="s">
        <v>189</v>
      </c>
      <c r="G85" t="s">
        <v>64</v>
      </c>
    </row>
    <row r="86" spans="1:7" ht="15" x14ac:dyDescent="0.25">
      <c r="A86" s="285" t="s">
        <v>122</v>
      </c>
      <c r="B86">
        <v>2857.9</v>
      </c>
      <c r="C86">
        <v>10982.8</v>
      </c>
      <c r="D86">
        <v>30684</v>
      </c>
      <c r="E86">
        <v>28234.1</v>
      </c>
      <c r="F86">
        <v>101.4</v>
      </c>
      <c r="G86">
        <v>0</v>
      </c>
    </row>
    <row r="87" spans="1:7" ht="15" x14ac:dyDescent="0.25">
      <c r="A87" s="285" t="s">
        <v>123</v>
      </c>
      <c r="B87">
        <v>1457.8</v>
      </c>
      <c r="C87">
        <v>2206.1999999999998</v>
      </c>
      <c r="D87" t="s">
        <v>84</v>
      </c>
      <c r="E87">
        <v>0</v>
      </c>
      <c r="F87">
        <v>313</v>
      </c>
      <c r="G87">
        <v>0</v>
      </c>
    </row>
    <row r="88" spans="1:7" ht="15" x14ac:dyDescent="0.25">
      <c r="A88" s="285" t="s">
        <v>62</v>
      </c>
      <c r="B88" t="s">
        <v>64</v>
      </c>
      <c r="C88" t="s">
        <v>65</v>
      </c>
      <c r="D88" t="s">
        <v>63</v>
      </c>
      <c r="E88" t="s">
        <v>65</v>
      </c>
      <c r="F88" t="s">
        <v>189</v>
      </c>
      <c r="G88" t="s">
        <v>64</v>
      </c>
    </row>
    <row r="89" spans="1:7" ht="15" x14ac:dyDescent="0.25">
      <c r="A89" s="285" t="s">
        <v>124</v>
      </c>
      <c r="B89">
        <v>4315.7</v>
      </c>
      <c r="C89">
        <v>13188.9</v>
      </c>
      <c r="D89">
        <v>30684</v>
      </c>
      <c r="E89">
        <v>28234.1</v>
      </c>
      <c r="F89">
        <v>414.4</v>
      </c>
      <c r="G89">
        <v>0</v>
      </c>
    </row>
    <row r="90" spans="1:7" ht="15" x14ac:dyDescent="0.25">
      <c r="A90" s="285" t="s">
        <v>125</v>
      </c>
      <c r="B90" t="s">
        <v>42</v>
      </c>
      <c r="C90" t="s">
        <v>42</v>
      </c>
      <c r="D90">
        <v>2.1</v>
      </c>
      <c r="E90">
        <v>12.1</v>
      </c>
      <c r="F90" t="s">
        <v>42</v>
      </c>
      <c r="G90" t="s">
        <v>42</v>
      </c>
    </row>
    <row r="91" spans="1:7" ht="15" x14ac:dyDescent="0.25">
      <c r="A91" s="285" t="s">
        <v>126</v>
      </c>
      <c r="B91">
        <v>0</v>
      </c>
      <c r="C91">
        <v>113</v>
      </c>
      <c r="D91" t="s">
        <v>42</v>
      </c>
      <c r="E91" t="s">
        <v>42</v>
      </c>
      <c r="F91">
        <v>0</v>
      </c>
      <c r="G91">
        <v>0</v>
      </c>
    </row>
    <row r="92" spans="1:7" ht="15" x14ac:dyDescent="0.25">
      <c r="A92" s="285" t="s">
        <v>62</v>
      </c>
      <c r="B92" t="s">
        <v>64</v>
      </c>
      <c r="C92" t="s">
        <v>65</v>
      </c>
      <c r="D92" t="s">
        <v>63</v>
      </c>
      <c r="E92" t="s">
        <v>65</v>
      </c>
      <c r="F92" t="s">
        <v>189</v>
      </c>
      <c r="G92" t="s">
        <v>64</v>
      </c>
    </row>
  </sheetData>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837F-289A-4723-BA70-FDCC24243B8B}">
  <sheetPr codeName="Sheet41"/>
  <dimension ref="A1:G91"/>
  <sheetViews>
    <sheetView topLeftCell="A31" workbookViewId="0">
      <selection activeCell="B7" sqref="B7"/>
    </sheetView>
  </sheetViews>
  <sheetFormatPr defaultRowHeight="13.2" x14ac:dyDescent="0.25"/>
  <sheetData>
    <row r="1" spans="1:7" ht="15" x14ac:dyDescent="0.25">
      <c r="A1" s="285" t="s">
        <v>47</v>
      </c>
    </row>
    <row r="2" spans="1:7" ht="15" x14ac:dyDescent="0.25">
      <c r="A2" s="285" t="s">
        <v>48</v>
      </c>
    </row>
    <row r="3" spans="1:7" ht="15" x14ac:dyDescent="0.25">
      <c r="A3" s="285" t="s">
        <v>530</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t="s">
        <v>84</v>
      </c>
      <c r="C12">
        <v>40</v>
      </c>
      <c r="D12">
        <v>4009.9</v>
      </c>
      <c r="E12">
        <v>6344.7</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900.9</v>
      </c>
      <c r="F15">
        <v>0</v>
      </c>
      <c r="G15">
        <v>0</v>
      </c>
    </row>
    <row r="16" spans="1:7" ht="15" x14ac:dyDescent="0.25">
      <c r="A16" s="285" t="s">
        <v>69</v>
      </c>
      <c r="B16">
        <v>0</v>
      </c>
      <c r="C16">
        <v>0</v>
      </c>
      <c r="D16">
        <v>0</v>
      </c>
      <c r="E16">
        <v>73</v>
      </c>
      <c r="F16">
        <v>0</v>
      </c>
      <c r="G16">
        <v>0</v>
      </c>
    </row>
    <row r="17" spans="1:7" ht="15" x14ac:dyDescent="0.25">
      <c r="A17" s="285" t="s">
        <v>70</v>
      </c>
      <c r="B17" t="s">
        <v>84</v>
      </c>
      <c r="C17">
        <v>0</v>
      </c>
      <c r="D17">
        <v>227.1</v>
      </c>
      <c r="E17">
        <v>677.9</v>
      </c>
      <c r="F17">
        <v>0</v>
      </c>
      <c r="G17">
        <v>0</v>
      </c>
    </row>
    <row r="18" spans="1:7" ht="15" x14ac:dyDescent="0.25">
      <c r="A18" s="285" t="s">
        <v>71</v>
      </c>
      <c r="B18">
        <v>0</v>
      </c>
      <c r="C18">
        <v>0</v>
      </c>
      <c r="D18">
        <v>1107.4000000000001</v>
      </c>
      <c r="E18">
        <v>1616</v>
      </c>
      <c r="F18">
        <v>0</v>
      </c>
      <c r="G18">
        <v>0</v>
      </c>
    </row>
    <row r="19" spans="1:7" ht="15" x14ac:dyDescent="0.25">
      <c r="A19" s="285" t="s">
        <v>72</v>
      </c>
      <c r="B19">
        <v>0</v>
      </c>
      <c r="C19">
        <v>40</v>
      </c>
      <c r="D19">
        <v>355.1</v>
      </c>
      <c r="E19">
        <v>451.8</v>
      </c>
      <c r="F19">
        <v>0</v>
      </c>
      <c r="G19">
        <v>0</v>
      </c>
    </row>
    <row r="20" spans="1:7" ht="15" x14ac:dyDescent="0.25">
      <c r="A20" s="285" t="s">
        <v>256</v>
      </c>
      <c r="B20">
        <v>0</v>
      </c>
      <c r="C20">
        <v>0</v>
      </c>
      <c r="D20">
        <v>0</v>
      </c>
      <c r="E20">
        <v>113.5</v>
      </c>
      <c r="F20">
        <v>0</v>
      </c>
      <c r="G20">
        <v>0</v>
      </c>
    </row>
    <row r="21" spans="1:7" ht="15" x14ac:dyDescent="0.25">
      <c r="A21" s="285" t="s">
        <v>73</v>
      </c>
      <c r="B21">
        <v>0</v>
      </c>
      <c r="C21">
        <v>0</v>
      </c>
      <c r="D21">
        <v>1219.9000000000001</v>
      </c>
      <c r="E21">
        <v>1761.2</v>
      </c>
      <c r="F21">
        <v>0</v>
      </c>
      <c r="G21">
        <v>0</v>
      </c>
    </row>
    <row r="22" spans="1:7" ht="15" x14ac:dyDescent="0.25">
      <c r="A22" s="285" t="s">
        <v>74</v>
      </c>
      <c r="B22">
        <v>0</v>
      </c>
      <c r="C22">
        <v>0</v>
      </c>
      <c r="D22">
        <v>173.3</v>
      </c>
      <c r="E22">
        <v>268.2</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511.7</v>
      </c>
      <c r="C30">
        <v>476.9</v>
      </c>
      <c r="D30">
        <v>1356.6</v>
      </c>
      <c r="E30">
        <v>1391.6</v>
      </c>
      <c r="F30">
        <v>78.599999999999994</v>
      </c>
      <c r="G30">
        <v>0</v>
      </c>
    </row>
    <row r="31" spans="1:7" ht="15" x14ac:dyDescent="0.25">
      <c r="A31" s="285" t="s">
        <v>66</v>
      </c>
    </row>
    <row r="32" spans="1:7" ht="15" x14ac:dyDescent="0.25">
      <c r="A32" s="285" t="s">
        <v>79</v>
      </c>
      <c r="B32">
        <v>163.6</v>
      </c>
      <c r="C32">
        <v>140.1</v>
      </c>
      <c r="D32">
        <v>1383.7</v>
      </c>
      <c r="E32">
        <v>1101.2</v>
      </c>
      <c r="F32">
        <v>0</v>
      </c>
      <c r="G32">
        <v>0</v>
      </c>
    </row>
    <row r="33" spans="1:7" ht="15" x14ac:dyDescent="0.25">
      <c r="A33" s="285" t="s">
        <v>66</v>
      </c>
    </row>
    <row r="34" spans="1:7" ht="15" x14ac:dyDescent="0.25">
      <c r="A34" s="285" t="s">
        <v>80</v>
      </c>
      <c r="B34">
        <v>63</v>
      </c>
      <c r="C34">
        <v>6998.5</v>
      </c>
      <c r="D34">
        <v>12074.5</v>
      </c>
      <c r="E34">
        <v>4077.1</v>
      </c>
      <c r="F34">
        <v>0</v>
      </c>
      <c r="G34">
        <v>0</v>
      </c>
    </row>
    <row r="35" spans="1:7" ht="15" x14ac:dyDescent="0.25">
      <c r="A35" s="285" t="s">
        <v>66</v>
      </c>
    </row>
    <row r="36" spans="1:7" ht="15" x14ac:dyDescent="0.25">
      <c r="A36" s="285" t="s">
        <v>495</v>
      </c>
      <c r="B36">
        <v>0</v>
      </c>
      <c r="C36" t="s">
        <v>84</v>
      </c>
      <c r="D36">
        <v>0</v>
      </c>
      <c r="E36">
        <v>3.2</v>
      </c>
      <c r="F36">
        <v>0</v>
      </c>
      <c r="G36">
        <v>0</v>
      </c>
    </row>
    <row r="37" spans="1:7" ht="15" x14ac:dyDescent="0.25">
      <c r="A37" s="285" t="s">
        <v>66</v>
      </c>
    </row>
    <row r="38" spans="1:7" ht="15" x14ac:dyDescent="0.25">
      <c r="A38" s="285" t="s">
        <v>81</v>
      </c>
      <c r="B38">
        <v>603.20000000000005</v>
      </c>
      <c r="C38">
        <v>1052.5</v>
      </c>
      <c r="D38">
        <v>6134.1</v>
      </c>
      <c r="E38">
        <v>6428.2</v>
      </c>
      <c r="F38">
        <v>0.2</v>
      </c>
      <c r="G38">
        <v>0</v>
      </c>
    </row>
    <row r="39" spans="1:7" ht="15" x14ac:dyDescent="0.25">
      <c r="A39" s="285" t="s">
        <v>83</v>
      </c>
      <c r="B39">
        <v>0</v>
      </c>
      <c r="C39">
        <v>58.7</v>
      </c>
      <c r="D39">
        <v>1115.7</v>
      </c>
      <c r="E39">
        <v>644.70000000000005</v>
      </c>
      <c r="F39">
        <v>0</v>
      </c>
      <c r="G39">
        <v>0</v>
      </c>
    </row>
    <row r="40" spans="1:7" ht="15" x14ac:dyDescent="0.25">
      <c r="A40" s="285" t="s">
        <v>85</v>
      </c>
      <c r="B40">
        <v>0</v>
      </c>
      <c r="C40">
        <v>2.7</v>
      </c>
      <c r="D40">
        <v>6.6</v>
      </c>
      <c r="E40">
        <v>5.9</v>
      </c>
      <c r="F40">
        <v>0</v>
      </c>
      <c r="G40">
        <v>0</v>
      </c>
    </row>
    <row r="41" spans="1:7" ht="15" x14ac:dyDescent="0.25">
      <c r="A41" s="285" t="s">
        <v>86</v>
      </c>
      <c r="B41">
        <v>0.7</v>
      </c>
      <c r="C41">
        <v>0</v>
      </c>
      <c r="D41">
        <v>1</v>
      </c>
      <c r="E41">
        <v>0</v>
      </c>
      <c r="F41">
        <v>0</v>
      </c>
      <c r="G41">
        <v>0</v>
      </c>
    </row>
    <row r="42" spans="1:7" ht="15" x14ac:dyDescent="0.25">
      <c r="A42" s="285" t="s">
        <v>87</v>
      </c>
      <c r="B42">
        <v>1.3</v>
      </c>
      <c r="C42">
        <v>0.5</v>
      </c>
      <c r="D42">
        <v>0.2</v>
      </c>
      <c r="E42">
        <v>0.2</v>
      </c>
      <c r="F42">
        <v>0.2</v>
      </c>
      <c r="G42">
        <v>0</v>
      </c>
    </row>
    <row r="43" spans="1:7" ht="15" x14ac:dyDescent="0.25">
      <c r="A43" s="285" t="s">
        <v>88</v>
      </c>
      <c r="B43">
        <v>223.2</v>
      </c>
      <c r="C43">
        <v>309.8</v>
      </c>
      <c r="D43">
        <v>1086</v>
      </c>
      <c r="E43">
        <v>1250.4000000000001</v>
      </c>
      <c r="F43">
        <v>0</v>
      </c>
      <c r="G43">
        <v>0</v>
      </c>
    </row>
    <row r="44" spans="1:7" ht="15" x14ac:dyDescent="0.25">
      <c r="A44" s="285" t="s">
        <v>177</v>
      </c>
      <c r="B44">
        <v>0</v>
      </c>
      <c r="C44">
        <v>0</v>
      </c>
      <c r="D44">
        <v>0</v>
      </c>
      <c r="E44">
        <v>521.1</v>
      </c>
      <c r="F44">
        <v>0</v>
      </c>
      <c r="G44">
        <v>0</v>
      </c>
    </row>
    <row r="45" spans="1:7" ht="15" x14ac:dyDescent="0.25">
      <c r="A45" s="285" t="s">
        <v>90</v>
      </c>
      <c r="B45">
        <v>0</v>
      </c>
      <c r="C45">
        <v>0</v>
      </c>
      <c r="D45">
        <v>104.6</v>
      </c>
      <c r="E45">
        <v>188.9</v>
      </c>
      <c r="F45">
        <v>0</v>
      </c>
      <c r="G45">
        <v>0</v>
      </c>
    </row>
    <row r="46" spans="1:7" ht="15" x14ac:dyDescent="0.25">
      <c r="A46" s="285" t="s">
        <v>178</v>
      </c>
      <c r="B46">
        <v>0</v>
      </c>
      <c r="C46">
        <v>0</v>
      </c>
      <c r="D46">
        <v>1</v>
      </c>
      <c r="E46">
        <v>0</v>
      </c>
      <c r="F46">
        <v>0</v>
      </c>
      <c r="G46">
        <v>0</v>
      </c>
    </row>
    <row r="47" spans="1:7" ht="15" x14ac:dyDescent="0.25">
      <c r="A47" s="285" t="s">
        <v>91</v>
      </c>
      <c r="B47">
        <v>27.9</v>
      </c>
      <c r="C47">
        <v>37.799999999999997</v>
      </c>
      <c r="D47">
        <v>549.1</v>
      </c>
      <c r="E47">
        <v>568.20000000000005</v>
      </c>
      <c r="F47">
        <v>0</v>
      </c>
      <c r="G47">
        <v>0</v>
      </c>
    </row>
    <row r="48" spans="1:7" ht="15" x14ac:dyDescent="0.25">
      <c r="A48" s="285" t="s">
        <v>92</v>
      </c>
      <c r="B48">
        <v>0</v>
      </c>
      <c r="C48">
        <v>0</v>
      </c>
      <c r="D48">
        <v>29.7</v>
      </c>
      <c r="E48">
        <v>101.4</v>
      </c>
      <c r="F48">
        <v>0</v>
      </c>
      <c r="G48">
        <v>0</v>
      </c>
    </row>
    <row r="49" spans="1:7" ht="15" x14ac:dyDescent="0.25">
      <c r="A49" s="285" t="s">
        <v>93</v>
      </c>
      <c r="B49">
        <v>77.5</v>
      </c>
      <c r="C49">
        <v>143.9</v>
      </c>
      <c r="D49">
        <v>318.89999999999998</v>
      </c>
      <c r="E49">
        <v>288.60000000000002</v>
      </c>
      <c r="F49">
        <v>0</v>
      </c>
      <c r="G49">
        <v>0</v>
      </c>
    </row>
    <row r="50" spans="1:7" ht="15" x14ac:dyDescent="0.25">
      <c r="A50" s="285" t="s">
        <v>94</v>
      </c>
      <c r="B50">
        <v>16.2</v>
      </c>
      <c r="C50">
        <v>19.7</v>
      </c>
      <c r="D50">
        <v>83.4</v>
      </c>
      <c r="E50">
        <v>6.2</v>
      </c>
      <c r="F50">
        <v>0</v>
      </c>
      <c r="G50">
        <v>0</v>
      </c>
    </row>
    <row r="51" spans="1:7" ht="15" x14ac:dyDescent="0.25">
      <c r="A51" s="285" t="s">
        <v>496</v>
      </c>
      <c r="B51">
        <v>0</v>
      </c>
      <c r="C51">
        <v>0</v>
      </c>
      <c r="D51">
        <v>0</v>
      </c>
      <c r="E51">
        <v>0.9</v>
      </c>
      <c r="F51">
        <v>0</v>
      </c>
      <c r="G51">
        <v>0</v>
      </c>
    </row>
    <row r="52" spans="1:7" ht="15" x14ac:dyDescent="0.25">
      <c r="A52" s="285" t="s">
        <v>95</v>
      </c>
      <c r="B52">
        <v>0</v>
      </c>
      <c r="C52">
        <v>191</v>
      </c>
      <c r="D52">
        <v>935.2</v>
      </c>
      <c r="E52">
        <v>883</v>
      </c>
      <c r="F52">
        <v>0</v>
      </c>
      <c r="G52">
        <v>0</v>
      </c>
    </row>
    <row r="53" spans="1:7" ht="15" x14ac:dyDescent="0.25">
      <c r="A53" s="285" t="s">
        <v>96</v>
      </c>
      <c r="B53">
        <v>26.5</v>
      </c>
      <c r="C53">
        <v>35.5</v>
      </c>
      <c r="D53">
        <v>64.099999999999994</v>
      </c>
      <c r="E53">
        <v>79.5</v>
      </c>
      <c r="F53">
        <v>0</v>
      </c>
      <c r="G53">
        <v>0</v>
      </c>
    </row>
    <row r="54" spans="1:7" ht="15" x14ac:dyDescent="0.25">
      <c r="A54" s="285" t="s">
        <v>98</v>
      </c>
      <c r="B54" t="s">
        <v>84</v>
      </c>
      <c r="C54">
        <v>0</v>
      </c>
      <c r="D54">
        <v>286.3</v>
      </c>
      <c r="E54">
        <v>271.60000000000002</v>
      </c>
      <c r="F54">
        <v>0</v>
      </c>
      <c r="G54">
        <v>0</v>
      </c>
    </row>
    <row r="55" spans="1:7" ht="15" x14ac:dyDescent="0.25">
      <c r="A55" s="285" t="s">
        <v>99</v>
      </c>
      <c r="B55">
        <v>0.3</v>
      </c>
      <c r="C55">
        <v>2.7</v>
      </c>
      <c r="D55">
        <v>3.1</v>
      </c>
      <c r="E55">
        <v>14.9</v>
      </c>
      <c r="F55">
        <v>0</v>
      </c>
      <c r="G55">
        <v>0</v>
      </c>
    </row>
    <row r="56" spans="1:7" ht="15" x14ac:dyDescent="0.25">
      <c r="A56" s="285" t="s">
        <v>100</v>
      </c>
      <c r="B56">
        <v>167</v>
      </c>
      <c r="C56">
        <v>207.1</v>
      </c>
      <c r="D56">
        <v>932.9</v>
      </c>
      <c r="E56">
        <v>1128.9000000000001</v>
      </c>
      <c r="F56">
        <v>0</v>
      </c>
      <c r="G56">
        <v>0</v>
      </c>
    </row>
    <row r="57" spans="1:7" ht="15" x14ac:dyDescent="0.25">
      <c r="A57" s="285" t="s">
        <v>101</v>
      </c>
      <c r="B57">
        <v>62.6</v>
      </c>
      <c r="C57">
        <v>43.2</v>
      </c>
      <c r="D57">
        <v>616.4</v>
      </c>
      <c r="E57">
        <v>473.9</v>
      </c>
      <c r="F57">
        <v>0</v>
      </c>
      <c r="G57">
        <v>0</v>
      </c>
    </row>
    <row r="58" spans="1:7" ht="15" x14ac:dyDescent="0.25">
      <c r="A58" s="285" t="s">
        <v>66</v>
      </c>
    </row>
    <row r="59" spans="1:7" ht="15" x14ac:dyDescent="0.25">
      <c r="A59" s="285" t="s">
        <v>102</v>
      </c>
      <c r="B59">
        <v>380.4</v>
      </c>
      <c r="C59">
        <v>359</v>
      </c>
      <c r="D59">
        <v>2014.1</v>
      </c>
      <c r="E59">
        <v>1970.9</v>
      </c>
      <c r="F59">
        <v>0</v>
      </c>
      <c r="G59">
        <v>0</v>
      </c>
    </row>
    <row r="60" spans="1:7" ht="15" x14ac:dyDescent="0.25">
      <c r="A60" s="285" t="s">
        <v>103</v>
      </c>
      <c r="B60">
        <v>0</v>
      </c>
      <c r="C60">
        <v>0</v>
      </c>
      <c r="D60">
        <v>63</v>
      </c>
      <c r="E60">
        <v>0</v>
      </c>
      <c r="F60">
        <v>0</v>
      </c>
      <c r="G60">
        <v>0</v>
      </c>
    </row>
    <row r="61" spans="1:7" ht="15" x14ac:dyDescent="0.25">
      <c r="A61" s="285" t="s">
        <v>104</v>
      </c>
      <c r="B61">
        <v>380</v>
      </c>
      <c r="C61">
        <v>359</v>
      </c>
      <c r="D61">
        <v>1699.6</v>
      </c>
      <c r="E61">
        <v>1678</v>
      </c>
      <c r="F61">
        <v>0</v>
      </c>
      <c r="G61">
        <v>0</v>
      </c>
    </row>
    <row r="62" spans="1:7" ht="15" x14ac:dyDescent="0.25">
      <c r="A62" s="285" t="s">
        <v>105</v>
      </c>
      <c r="B62">
        <v>0</v>
      </c>
      <c r="C62">
        <v>0</v>
      </c>
      <c r="D62">
        <v>0.2</v>
      </c>
      <c r="E62">
        <v>15.6</v>
      </c>
      <c r="F62">
        <v>0</v>
      </c>
      <c r="G62">
        <v>0</v>
      </c>
    </row>
    <row r="63" spans="1:7" ht="15" x14ac:dyDescent="0.25">
      <c r="A63" s="285" t="s">
        <v>381</v>
      </c>
      <c r="B63">
        <v>0.4</v>
      </c>
      <c r="C63">
        <v>0</v>
      </c>
      <c r="D63">
        <v>0.1</v>
      </c>
      <c r="E63">
        <v>0</v>
      </c>
      <c r="F63">
        <v>0</v>
      </c>
      <c r="G63">
        <v>0</v>
      </c>
    </row>
    <row r="64" spans="1:7" ht="15" x14ac:dyDescent="0.25">
      <c r="A64" s="285" t="s">
        <v>258</v>
      </c>
      <c r="B64">
        <v>0</v>
      </c>
      <c r="C64">
        <v>0</v>
      </c>
      <c r="D64">
        <v>0</v>
      </c>
      <c r="E64">
        <v>31</v>
      </c>
      <c r="F64">
        <v>0</v>
      </c>
      <c r="G64">
        <v>0</v>
      </c>
    </row>
    <row r="65" spans="1:7" ht="15" x14ac:dyDescent="0.25">
      <c r="A65" s="285" t="s">
        <v>107</v>
      </c>
      <c r="B65">
        <v>0</v>
      </c>
      <c r="C65">
        <v>0</v>
      </c>
      <c r="D65">
        <v>251.2</v>
      </c>
      <c r="E65">
        <v>246.3</v>
      </c>
      <c r="F65">
        <v>0</v>
      </c>
      <c r="G65">
        <v>0</v>
      </c>
    </row>
    <row r="66" spans="1:7" ht="15" x14ac:dyDescent="0.25">
      <c r="A66" s="285" t="s">
        <v>66</v>
      </c>
    </row>
    <row r="67" spans="1:7" ht="15" x14ac:dyDescent="0.25">
      <c r="A67" s="285" t="s">
        <v>108</v>
      </c>
      <c r="B67">
        <v>1199.3</v>
      </c>
      <c r="C67">
        <v>2293.9</v>
      </c>
      <c r="D67">
        <v>3227.8</v>
      </c>
      <c r="E67">
        <v>5943.4</v>
      </c>
      <c r="F67">
        <v>21</v>
      </c>
      <c r="G67">
        <v>0</v>
      </c>
    </row>
    <row r="68" spans="1:7" ht="15" x14ac:dyDescent="0.25">
      <c r="A68" s="285" t="s">
        <v>497</v>
      </c>
      <c r="B68">
        <v>0</v>
      </c>
      <c r="C68">
        <v>106</v>
      </c>
      <c r="D68">
        <v>0</v>
      </c>
      <c r="E68">
        <v>1874.4</v>
      </c>
      <c r="F68">
        <v>0</v>
      </c>
      <c r="G68">
        <v>0</v>
      </c>
    </row>
    <row r="69" spans="1:7" ht="15" x14ac:dyDescent="0.25">
      <c r="A69" s="285" t="s">
        <v>109</v>
      </c>
      <c r="B69">
        <v>4.8</v>
      </c>
      <c r="C69">
        <v>0</v>
      </c>
      <c r="D69">
        <v>11.9</v>
      </c>
      <c r="E69">
        <v>18.5</v>
      </c>
      <c r="F69">
        <v>0</v>
      </c>
      <c r="G69">
        <v>0</v>
      </c>
    </row>
    <row r="70" spans="1:7" ht="15" x14ac:dyDescent="0.25">
      <c r="A70" s="285" t="s">
        <v>111</v>
      </c>
      <c r="B70">
        <v>93.5</v>
      </c>
      <c r="C70">
        <v>142.6</v>
      </c>
      <c r="D70">
        <v>154.69999999999999</v>
      </c>
      <c r="E70">
        <v>137.9</v>
      </c>
      <c r="F70">
        <v>0</v>
      </c>
      <c r="G70">
        <v>0</v>
      </c>
    </row>
    <row r="71" spans="1:7" ht="15" x14ac:dyDescent="0.25">
      <c r="A71" s="285" t="s">
        <v>112</v>
      </c>
      <c r="B71">
        <v>3.8</v>
      </c>
      <c r="C71">
        <v>92</v>
      </c>
      <c r="D71">
        <v>35.6</v>
      </c>
      <c r="E71">
        <v>587.9</v>
      </c>
      <c r="F71">
        <v>0</v>
      </c>
      <c r="G71">
        <v>0</v>
      </c>
    </row>
    <row r="72" spans="1:7" ht="15" x14ac:dyDescent="0.25">
      <c r="A72" s="285" t="s">
        <v>259</v>
      </c>
      <c r="B72">
        <v>0</v>
      </c>
      <c r="C72">
        <v>0</v>
      </c>
      <c r="D72">
        <v>7.6</v>
      </c>
      <c r="E72">
        <v>45.8</v>
      </c>
      <c r="F72">
        <v>0</v>
      </c>
      <c r="G72">
        <v>0</v>
      </c>
    </row>
    <row r="73" spans="1:7" ht="15" x14ac:dyDescent="0.25">
      <c r="A73" s="285" t="s">
        <v>113</v>
      </c>
      <c r="B73">
        <v>53.7</v>
      </c>
      <c r="C73">
        <v>29.2</v>
      </c>
      <c r="D73">
        <v>291.2</v>
      </c>
      <c r="E73">
        <v>326.2</v>
      </c>
      <c r="F73">
        <v>0</v>
      </c>
      <c r="G73">
        <v>0</v>
      </c>
    </row>
    <row r="74" spans="1:7" ht="15" x14ac:dyDescent="0.25">
      <c r="A74" s="285" t="s">
        <v>114</v>
      </c>
      <c r="B74">
        <v>4</v>
      </c>
      <c r="C74">
        <v>8.5</v>
      </c>
      <c r="D74">
        <v>0</v>
      </c>
      <c r="E74">
        <v>35.9</v>
      </c>
      <c r="F74">
        <v>0</v>
      </c>
      <c r="G74">
        <v>0</v>
      </c>
    </row>
    <row r="75" spans="1:7" ht="15" x14ac:dyDescent="0.25">
      <c r="A75" s="285" t="s">
        <v>115</v>
      </c>
      <c r="B75">
        <v>4</v>
      </c>
      <c r="C75">
        <v>0</v>
      </c>
      <c r="D75">
        <v>11.1</v>
      </c>
      <c r="E75">
        <v>18.899999999999999</v>
      </c>
      <c r="F75">
        <v>0</v>
      </c>
      <c r="G75">
        <v>0</v>
      </c>
    </row>
    <row r="76" spans="1:7" ht="15" x14ac:dyDescent="0.25">
      <c r="A76" s="285" t="s">
        <v>382</v>
      </c>
      <c r="B76">
        <v>3</v>
      </c>
      <c r="C76">
        <v>0</v>
      </c>
      <c r="D76">
        <v>0</v>
      </c>
      <c r="E76">
        <v>0</v>
      </c>
      <c r="F76">
        <v>0</v>
      </c>
      <c r="G76">
        <v>0</v>
      </c>
    </row>
    <row r="77" spans="1:7" ht="15" x14ac:dyDescent="0.25">
      <c r="A77" s="285" t="s">
        <v>116</v>
      </c>
      <c r="B77">
        <v>2.9</v>
      </c>
      <c r="C77">
        <v>2.5</v>
      </c>
      <c r="D77">
        <v>6.6</v>
      </c>
      <c r="E77">
        <v>2.1</v>
      </c>
      <c r="F77">
        <v>0</v>
      </c>
      <c r="G77">
        <v>0</v>
      </c>
    </row>
    <row r="78" spans="1:7" ht="15" x14ac:dyDescent="0.25">
      <c r="A78" s="285" t="s">
        <v>117</v>
      </c>
      <c r="B78">
        <v>993.2</v>
      </c>
      <c r="C78">
        <v>1887.1</v>
      </c>
      <c r="D78">
        <v>2512.6999999999998</v>
      </c>
      <c r="E78">
        <v>2711.5</v>
      </c>
      <c r="F78">
        <v>21</v>
      </c>
      <c r="G78">
        <v>0</v>
      </c>
    </row>
    <row r="79" spans="1:7" ht="15" x14ac:dyDescent="0.25">
      <c r="A79" s="285" t="s">
        <v>331</v>
      </c>
      <c r="B79">
        <v>0.5</v>
      </c>
      <c r="C79">
        <v>0</v>
      </c>
      <c r="D79">
        <v>6</v>
      </c>
      <c r="E79">
        <v>1.6</v>
      </c>
      <c r="F79">
        <v>0</v>
      </c>
      <c r="G79">
        <v>0</v>
      </c>
    </row>
    <row r="80" spans="1:7" ht="15" x14ac:dyDescent="0.25">
      <c r="A80" s="285" t="s">
        <v>118</v>
      </c>
      <c r="B80">
        <v>10.9</v>
      </c>
      <c r="C80">
        <v>26.1</v>
      </c>
      <c r="D80">
        <v>24.2</v>
      </c>
      <c r="E80">
        <v>20.3</v>
      </c>
      <c r="F80">
        <v>0</v>
      </c>
      <c r="G80">
        <v>0</v>
      </c>
    </row>
    <row r="81" spans="1:7" ht="15" x14ac:dyDescent="0.25">
      <c r="A81" s="285" t="s">
        <v>119</v>
      </c>
      <c r="B81">
        <v>25</v>
      </c>
      <c r="C81">
        <v>0</v>
      </c>
      <c r="D81">
        <v>146.30000000000001</v>
      </c>
      <c r="E81">
        <v>162.5</v>
      </c>
      <c r="F81">
        <v>0</v>
      </c>
      <c r="G81">
        <v>0</v>
      </c>
    </row>
    <row r="82" spans="1:7" ht="15" x14ac:dyDescent="0.25">
      <c r="A82" s="285" t="s">
        <v>120</v>
      </c>
      <c r="B82">
        <v>0</v>
      </c>
      <c r="C82">
        <v>0</v>
      </c>
      <c r="D82" t="s">
        <v>84</v>
      </c>
      <c r="E82">
        <v>0</v>
      </c>
      <c r="F82">
        <v>0</v>
      </c>
      <c r="G82">
        <v>0</v>
      </c>
    </row>
    <row r="83" spans="1:7" ht="15" x14ac:dyDescent="0.25">
      <c r="A83" s="285" t="s">
        <v>121</v>
      </c>
      <c r="B83">
        <v>0</v>
      </c>
      <c r="C83">
        <v>0</v>
      </c>
      <c r="D83">
        <v>20</v>
      </c>
      <c r="E83">
        <v>0</v>
      </c>
      <c r="F83">
        <v>0</v>
      </c>
      <c r="G83">
        <v>0</v>
      </c>
    </row>
    <row r="84" spans="1:7" ht="15" x14ac:dyDescent="0.25">
      <c r="A84" s="285" t="s">
        <v>62</v>
      </c>
      <c r="B84" t="s">
        <v>64</v>
      </c>
      <c r="C84" t="s">
        <v>65</v>
      </c>
      <c r="D84" t="s">
        <v>63</v>
      </c>
      <c r="E84" t="s">
        <v>65</v>
      </c>
      <c r="F84" t="s">
        <v>189</v>
      </c>
      <c r="G84" t="s">
        <v>64</v>
      </c>
    </row>
    <row r="85" spans="1:7" ht="15" x14ac:dyDescent="0.25">
      <c r="A85" s="285" t="s">
        <v>122</v>
      </c>
      <c r="B85">
        <v>2921.2</v>
      </c>
      <c r="C85">
        <v>11360.9</v>
      </c>
      <c r="D85">
        <v>30200.7</v>
      </c>
      <c r="E85">
        <v>27301.8</v>
      </c>
      <c r="F85">
        <v>99.8</v>
      </c>
      <c r="G85">
        <v>0</v>
      </c>
    </row>
    <row r="86" spans="1:7" ht="15" x14ac:dyDescent="0.25">
      <c r="A86" s="285" t="s">
        <v>123</v>
      </c>
      <c r="B86">
        <v>1246.3</v>
      </c>
      <c r="C86">
        <v>2443.6999999999998</v>
      </c>
      <c r="D86" t="s">
        <v>84</v>
      </c>
      <c r="E86">
        <v>0</v>
      </c>
      <c r="F86">
        <v>245</v>
      </c>
      <c r="G86">
        <v>0</v>
      </c>
    </row>
    <row r="87" spans="1:7" ht="15" x14ac:dyDescent="0.25">
      <c r="A87" s="285" t="s">
        <v>62</v>
      </c>
      <c r="B87" t="s">
        <v>64</v>
      </c>
      <c r="C87" t="s">
        <v>65</v>
      </c>
      <c r="D87" t="s">
        <v>63</v>
      </c>
      <c r="E87" t="s">
        <v>65</v>
      </c>
      <c r="F87" t="s">
        <v>189</v>
      </c>
      <c r="G87" t="s">
        <v>64</v>
      </c>
    </row>
    <row r="88" spans="1:7" ht="15" x14ac:dyDescent="0.25">
      <c r="A88" s="285" t="s">
        <v>124</v>
      </c>
      <c r="B88">
        <v>4167.5</v>
      </c>
      <c r="C88">
        <v>13804.5</v>
      </c>
      <c r="D88">
        <v>30200.7</v>
      </c>
      <c r="E88">
        <v>27301.8</v>
      </c>
      <c r="F88">
        <v>344.8</v>
      </c>
      <c r="G88">
        <v>0</v>
      </c>
    </row>
    <row r="89" spans="1:7" ht="15" x14ac:dyDescent="0.25">
      <c r="A89" s="285" t="s">
        <v>125</v>
      </c>
      <c r="B89" t="s">
        <v>42</v>
      </c>
      <c r="C89" t="s">
        <v>42</v>
      </c>
      <c r="D89">
        <v>2.1</v>
      </c>
      <c r="E89">
        <v>12.1</v>
      </c>
      <c r="F89" t="s">
        <v>42</v>
      </c>
      <c r="G89" t="s">
        <v>42</v>
      </c>
    </row>
    <row r="90" spans="1:7" ht="15" x14ac:dyDescent="0.25">
      <c r="A90" s="285" t="s">
        <v>126</v>
      </c>
      <c r="B90">
        <v>0</v>
      </c>
      <c r="C90">
        <v>113</v>
      </c>
      <c r="D90" t="s">
        <v>42</v>
      </c>
      <c r="E90" t="s">
        <v>42</v>
      </c>
      <c r="F90">
        <v>0</v>
      </c>
      <c r="G90">
        <v>0</v>
      </c>
    </row>
    <row r="91" spans="1:7" ht="15" x14ac:dyDescent="0.25">
      <c r="A91" s="285" t="s">
        <v>62</v>
      </c>
      <c r="B91" t="s">
        <v>64</v>
      </c>
      <c r="C91" t="s">
        <v>65</v>
      </c>
      <c r="D91" t="s">
        <v>63</v>
      </c>
      <c r="E91" t="s">
        <v>65</v>
      </c>
      <c r="F91" t="s">
        <v>189</v>
      </c>
      <c r="G91" t="s">
        <v>64</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EBEB2-3900-4D77-98DE-AB4EED316AB3}">
  <sheetPr codeName="Sheet2"/>
  <dimension ref="A1:G91"/>
  <sheetViews>
    <sheetView topLeftCell="A28" workbookViewId="0">
      <selection activeCell="J37" sqref="J37"/>
    </sheetView>
  </sheetViews>
  <sheetFormatPr defaultRowHeight="13.2" x14ac:dyDescent="0.25"/>
  <cols>
    <col min="1" max="1" width="25.5546875" customWidth="1"/>
    <col min="3" max="3" width="12" customWidth="1"/>
    <col min="5" max="5" width="13" customWidth="1"/>
  </cols>
  <sheetData>
    <row r="1" spans="1:7" ht="15" x14ac:dyDescent="0.25">
      <c r="A1" s="285" t="s">
        <v>47</v>
      </c>
    </row>
    <row r="2" spans="1:7" ht="15" x14ac:dyDescent="0.25">
      <c r="A2" s="285" t="s">
        <v>48</v>
      </c>
    </row>
    <row r="3" spans="1:7" ht="15" x14ac:dyDescent="0.25">
      <c r="A3" s="285" t="s">
        <v>531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t="s">
        <v>84</v>
      </c>
      <c r="C12">
        <v>40</v>
      </c>
      <c r="D12">
        <v>3945.2</v>
      </c>
      <c r="E12">
        <v>6344.7</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900.9</v>
      </c>
      <c r="F15">
        <v>0</v>
      </c>
      <c r="G15">
        <v>0</v>
      </c>
    </row>
    <row r="16" spans="1:7" ht="15" x14ac:dyDescent="0.25">
      <c r="A16" s="285" t="s">
        <v>69</v>
      </c>
      <c r="B16">
        <v>0</v>
      </c>
      <c r="C16">
        <v>0</v>
      </c>
      <c r="D16">
        <v>0</v>
      </c>
      <c r="E16">
        <v>73</v>
      </c>
      <c r="F16">
        <v>0</v>
      </c>
      <c r="G16">
        <v>0</v>
      </c>
    </row>
    <row r="17" spans="1:7" ht="15" x14ac:dyDescent="0.25">
      <c r="A17" s="285" t="s">
        <v>70</v>
      </c>
      <c r="B17" t="s">
        <v>84</v>
      </c>
      <c r="C17">
        <v>0</v>
      </c>
      <c r="D17">
        <v>227.1</v>
      </c>
      <c r="E17">
        <v>677.9</v>
      </c>
      <c r="F17">
        <v>0</v>
      </c>
      <c r="G17">
        <v>0</v>
      </c>
    </row>
    <row r="18" spans="1:7" ht="15" x14ac:dyDescent="0.25">
      <c r="A18" s="285" t="s">
        <v>71</v>
      </c>
      <c r="B18">
        <v>0</v>
      </c>
      <c r="C18">
        <v>0</v>
      </c>
      <c r="D18">
        <v>1042.7</v>
      </c>
      <c r="E18">
        <v>1616</v>
      </c>
      <c r="F18">
        <v>0</v>
      </c>
      <c r="G18">
        <v>0</v>
      </c>
    </row>
    <row r="19" spans="1:7" ht="15" x14ac:dyDescent="0.25">
      <c r="A19" s="285" t="s">
        <v>72</v>
      </c>
      <c r="B19">
        <v>0</v>
      </c>
      <c r="C19">
        <v>40</v>
      </c>
      <c r="D19">
        <v>355.1</v>
      </c>
      <c r="E19">
        <v>451.8</v>
      </c>
      <c r="F19">
        <v>0</v>
      </c>
      <c r="G19">
        <v>0</v>
      </c>
    </row>
    <row r="20" spans="1:7" ht="15" x14ac:dyDescent="0.25">
      <c r="A20" s="285" t="s">
        <v>256</v>
      </c>
      <c r="B20">
        <v>0</v>
      </c>
      <c r="C20">
        <v>0</v>
      </c>
      <c r="D20">
        <v>0</v>
      </c>
      <c r="E20">
        <v>113.5</v>
      </c>
      <c r="F20">
        <v>0</v>
      </c>
      <c r="G20">
        <v>0</v>
      </c>
    </row>
    <row r="21" spans="1:7" ht="15" x14ac:dyDescent="0.25">
      <c r="A21" s="285" t="s">
        <v>73</v>
      </c>
      <c r="B21">
        <v>0</v>
      </c>
      <c r="C21">
        <v>0</v>
      </c>
      <c r="D21">
        <v>1219.9000000000001</v>
      </c>
      <c r="E21">
        <v>1761.2</v>
      </c>
      <c r="F21">
        <v>0</v>
      </c>
      <c r="G21">
        <v>0</v>
      </c>
    </row>
    <row r="22" spans="1:7" ht="15" x14ac:dyDescent="0.25">
      <c r="A22" s="285" t="s">
        <v>74</v>
      </c>
      <c r="B22">
        <v>0</v>
      </c>
      <c r="C22">
        <v>0</v>
      </c>
      <c r="D22">
        <v>173.3</v>
      </c>
      <c r="E22">
        <v>268.2</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509.9</v>
      </c>
      <c r="C30">
        <v>527.5</v>
      </c>
      <c r="D30">
        <v>1238.3</v>
      </c>
      <c r="E30">
        <v>1300.2</v>
      </c>
      <c r="F30">
        <v>77.3</v>
      </c>
      <c r="G30">
        <v>0</v>
      </c>
    </row>
    <row r="31" spans="1:7" ht="15" x14ac:dyDescent="0.25">
      <c r="A31" s="285" t="s">
        <v>66</v>
      </c>
    </row>
    <row r="32" spans="1:7" ht="15" x14ac:dyDescent="0.25">
      <c r="A32" s="285" t="s">
        <v>79</v>
      </c>
      <c r="B32">
        <v>167</v>
      </c>
      <c r="C32">
        <v>207.3</v>
      </c>
      <c r="D32">
        <v>1375.3</v>
      </c>
      <c r="E32">
        <v>1086.5</v>
      </c>
      <c r="F32">
        <v>0</v>
      </c>
      <c r="G32">
        <v>0</v>
      </c>
    </row>
    <row r="33" spans="1:7" ht="15" x14ac:dyDescent="0.25">
      <c r="A33" s="285" t="s">
        <v>66</v>
      </c>
    </row>
    <row r="34" spans="1:7" ht="15" x14ac:dyDescent="0.25">
      <c r="A34" s="285" t="s">
        <v>80</v>
      </c>
      <c r="B34">
        <v>293</v>
      </c>
      <c r="C34">
        <v>5677.5</v>
      </c>
      <c r="D34">
        <v>11934.8</v>
      </c>
      <c r="E34">
        <v>3690.5</v>
      </c>
      <c r="F34">
        <v>0</v>
      </c>
      <c r="G34">
        <v>0</v>
      </c>
    </row>
    <row r="35" spans="1:7" ht="15" x14ac:dyDescent="0.25">
      <c r="A35" s="285" t="s">
        <v>66</v>
      </c>
    </row>
    <row r="36" spans="1:7" ht="15" x14ac:dyDescent="0.25">
      <c r="A36" s="285" t="s">
        <v>495</v>
      </c>
      <c r="B36">
        <v>0</v>
      </c>
      <c r="C36" t="s">
        <v>84</v>
      </c>
      <c r="D36">
        <v>0</v>
      </c>
      <c r="E36">
        <v>3.2</v>
      </c>
      <c r="F36">
        <v>0</v>
      </c>
      <c r="G36">
        <v>0</v>
      </c>
    </row>
    <row r="37" spans="1:7" ht="15" x14ac:dyDescent="0.25">
      <c r="A37" s="285" t="s">
        <v>66</v>
      </c>
    </row>
    <row r="38" spans="1:7" ht="15" x14ac:dyDescent="0.25">
      <c r="A38" s="285" t="s">
        <v>81</v>
      </c>
      <c r="B38">
        <v>635.20000000000005</v>
      </c>
      <c r="C38">
        <v>1010.4</v>
      </c>
      <c r="D38">
        <v>5977.4</v>
      </c>
      <c r="E38">
        <v>6365.5</v>
      </c>
      <c r="F38">
        <v>0.2</v>
      </c>
      <c r="G38">
        <v>0</v>
      </c>
    </row>
    <row r="39" spans="1:7" ht="15" x14ac:dyDescent="0.25">
      <c r="A39" s="285" t="s">
        <v>83</v>
      </c>
      <c r="B39">
        <v>0</v>
      </c>
      <c r="C39">
        <v>1.7</v>
      </c>
      <c r="D39">
        <v>1115.7</v>
      </c>
      <c r="E39">
        <v>644.70000000000005</v>
      </c>
      <c r="F39">
        <v>0</v>
      </c>
      <c r="G39">
        <v>0</v>
      </c>
    </row>
    <row r="40" spans="1:7" ht="15" x14ac:dyDescent="0.25">
      <c r="A40" s="285" t="s">
        <v>85</v>
      </c>
      <c r="B40">
        <v>0</v>
      </c>
      <c r="C40">
        <v>2.7</v>
      </c>
      <c r="D40">
        <v>6.6</v>
      </c>
      <c r="E40">
        <v>5.9</v>
      </c>
      <c r="F40">
        <v>0</v>
      </c>
      <c r="G40">
        <v>0</v>
      </c>
    </row>
    <row r="41" spans="1:7" ht="15" x14ac:dyDescent="0.25">
      <c r="A41" s="285" t="s">
        <v>86</v>
      </c>
      <c r="B41">
        <v>0.7</v>
      </c>
      <c r="C41">
        <v>0</v>
      </c>
      <c r="D41">
        <v>1</v>
      </c>
      <c r="E41">
        <v>0</v>
      </c>
      <c r="F41">
        <v>0</v>
      </c>
      <c r="G41">
        <v>0</v>
      </c>
    </row>
    <row r="42" spans="1:7" ht="15" x14ac:dyDescent="0.25">
      <c r="A42" s="285" t="s">
        <v>87</v>
      </c>
      <c r="B42">
        <v>1.3</v>
      </c>
      <c r="C42">
        <v>0.5</v>
      </c>
      <c r="D42">
        <v>0.2</v>
      </c>
      <c r="E42">
        <v>0.2</v>
      </c>
      <c r="F42">
        <v>0.2</v>
      </c>
      <c r="G42">
        <v>0</v>
      </c>
    </row>
    <row r="43" spans="1:7" ht="15" x14ac:dyDescent="0.25">
      <c r="A43" s="285" t="s">
        <v>88</v>
      </c>
      <c r="B43">
        <v>220.1</v>
      </c>
      <c r="C43">
        <v>322.89999999999998</v>
      </c>
      <c r="D43">
        <v>993.6</v>
      </c>
      <c r="E43">
        <v>1217.2</v>
      </c>
      <c r="F43">
        <v>0</v>
      </c>
      <c r="G43">
        <v>0</v>
      </c>
    </row>
    <row r="44" spans="1:7" ht="15" x14ac:dyDescent="0.25">
      <c r="A44" s="285" t="s">
        <v>177</v>
      </c>
      <c r="B44">
        <v>0</v>
      </c>
      <c r="C44">
        <v>0</v>
      </c>
      <c r="D44">
        <v>0</v>
      </c>
      <c r="E44">
        <v>521.1</v>
      </c>
      <c r="F44">
        <v>0</v>
      </c>
      <c r="G44">
        <v>0</v>
      </c>
    </row>
    <row r="45" spans="1:7" ht="15" x14ac:dyDescent="0.25">
      <c r="A45" s="285" t="s">
        <v>90</v>
      </c>
      <c r="B45">
        <v>0</v>
      </c>
      <c r="C45">
        <v>0</v>
      </c>
      <c r="D45">
        <v>104.6</v>
      </c>
      <c r="E45">
        <v>188.9</v>
      </c>
      <c r="F45">
        <v>0</v>
      </c>
      <c r="G45">
        <v>0</v>
      </c>
    </row>
    <row r="46" spans="1:7" ht="15" x14ac:dyDescent="0.25">
      <c r="A46" s="285" t="s">
        <v>178</v>
      </c>
      <c r="B46">
        <v>0</v>
      </c>
      <c r="C46">
        <v>0</v>
      </c>
      <c r="D46">
        <v>1</v>
      </c>
      <c r="E46">
        <v>0</v>
      </c>
      <c r="F46">
        <v>0</v>
      </c>
      <c r="G46">
        <v>0</v>
      </c>
    </row>
    <row r="47" spans="1:7" ht="15" x14ac:dyDescent="0.25">
      <c r="A47" s="285" t="s">
        <v>91</v>
      </c>
      <c r="B47">
        <v>28.6</v>
      </c>
      <c r="C47">
        <v>40.1</v>
      </c>
      <c r="D47">
        <v>548.70000000000005</v>
      </c>
      <c r="E47">
        <v>566.1</v>
      </c>
      <c r="F47">
        <v>0</v>
      </c>
      <c r="G47">
        <v>0</v>
      </c>
    </row>
    <row r="48" spans="1:7" ht="15" x14ac:dyDescent="0.25">
      <c r="A48" s="285" t="s">
        <v>92</v>
      </c>
      <c r="B48">
        <v>0</v>
      </c>
      <c r="C48">
        <v>0</v>
      </c>
      <c r="D48">
        <v>29.7</v>
      </c>
      <c r="E48">
        <v>101.4</v>
      </c>
      <c r="F48">
        <v>0</v>
      </c>
      <c r="G48">
        <v>0</v>
      </c>
    </row>
    <row r="49" spans="1:7" ht="15" x14ac:dyDescent="0.25">
      <c r="A49" s="285" t="s">
        <v>93</v>
      </c>
      <c r="B49">
        <v>78.099999999999994</v>
      </c>
      <c r="C49">
        <v>147.4</v>
      </c>
      <c r="D49">
        <v>307.39999999999998</v>
      </c>
      <c r="E49">
        <v>279.2</v>
      </c>
      <c r="F49">
        <v>0</v>
      </c>
      <c r="G49">
        <v>0</v>
      </c>
    </row>
    <row r="50" spans="1:7" ht="15" x14ac:dyDescent="0.25">
      <c r="A50" s="285" t="s">
        <v>94</v>
      </c>
      <c r="B50">
        <v>19.600000000000001</v>
      </c>
      <c r="C50">
        <v>20.7</v>
      </c>
      <c r="D50">
        <v>80.099999999999994</v>
      </c>
      <c r="E50">
        <v>5.0999999999999996</v>
      </c>
      <c r="F50">
        <v>0</v>
      </c>
      <c r="G50">
        <v>0</v>
      </c>
    </row>
    <row r="51" spans="1:7" ht="15" x14ac:dyDescent="0.25">
      <c r="A51" s="285" t="s">
        <v>496</v>
      </c>
      <c r="B51">
        <v>0</v>
      </c>
      <c r="C51">
        <v>0</v>
      </c>
      <c r="D51">
        <v>0</v>
      </c>
      <c r="E51">
        <v>0.9</v>
      </c>
      <c r="F51">
        <v>0</v>
      </c>
      <c r="G51">
        <v>0</v>
      </c>
    </row>
    <row r="52" spans="1:7" ht="15" x14ac:dyDescent="0.25">
      <c r="A52" s="285" t="s">
        <v>95</v>
      </c>
      <c r="B52">
        <v>0</v>
      </c>
      <c r="C52">
        <v>191</v>
      </c>
      <c r="D52">
        <v>935.2</v>
      </c>
      <c r="E52">
        <v>883</v>
      </c>
      <c r="F52">
        <v>0</v>
      </c>
      <c r="G52">
        <v>0</v>
      </c>
    </row>
    <row r="53" spans="1:7" ht="15" x14ac:dyDescent="0.25">
      <c r="A53" s="285" t="s">
        <v>96</v>
      </c>
      <c r="B53">
        <v>28.3</v>
      </c>
      <c r="C53">
        <v>36.9</v>
      </c>
      <c r="D53">
        <v>62.1</v>
      </c>
      <c r="E53">
        <v>78.099999999999994</v>
      </c>
      <c r="F53">
        <v>0</v>
      </c>
      <c r="G53">
        <v>0</v>
      </c>
    </row>
    <row r="54" spans="1:7" ht="15" x14ac:dyDescent="0.25">
      <c r="A54" s="285" t="s">
        <v>98</v>
      </c>
      <c r="B54" t="s">
        <v>84</v>
      </c>
      <c r="C54">
        <v>0</v>
      </c>
      <c r="D54">
        <v>286.3</v>
      </c>
      <c r="E54">
        <v>271.60000000000002</v>
      </c>
      <c r="F54">
        <v>0</v>
      </c>
      <c r="G54">
        <v>0</v>
      </c>
    </row>
    <row r="55" spans="1:7" ht="15" x14ac:dyDescent="0.25">
      <c r="A55" s="285" t="s">
        <v>99</v>
      </c>
      <c r="B55">
        <v>2.2999999999999998</v>
      </c>
      <c r="C55">
        <v>2.7</v>
      </c>
      <c r="D55">
        <v>1.1000000000000001</v>
      </c>
      <c r="E55">
        <v>14.9</v>
      </c>
      <c r="F55">
        <v>0</v>
      </c>
      <c r="G55">
        <v>0</v>
      </c>
    </row>
    <row r="56" spans="1:7" ht="15" x14ac:dyDescent="0.25">
      <c r="A56" s="285" t="s">
        <v>100</v>
      </c>
      <c r="B56">
        <v>185.1</v>
      </c>
      <c r="C56">
        <v>206.1</v>
      </c>
      <c r="D56">
        <v>902.9</v>
      </c>
      <c r="E56">
        <v>1115</v>
      </c>
      <c r="F56">
        <v>0</v>
      </c>
      <c r="G56">
        <v>0</v>
      </c>
    </row>
    <row r="57" spans="1:7" ht="15" x14ac:dyDescent="0.25">
      <c r="A57" s="285" t="s">
        <v>101</v>
      </c>
      <c r="B57">
        <v>71</v>
      </c>
      <c r="C57">
        <v>37.9</v>
      </c>
      <c r="D57">
        <v>601.4</v>
      </c>
      <c r="E57">
        <v>472.2</v>
      </c>
      <c r="F57">
        <v>0</v>
      </c>
      <c r="G57">
        <v>0</v>
      </c>
    </row>
    <row r="58" spans="1:7" ht="15" x14ac:dyDescent="0.25">
      <c r="A58" s="285" t="s">
        <v>66</v>
      </c>
    </row>
    <row r="59" spans="1:7" ht="15" x14ac:dyDescent="0.25">
      <c r="A59" s="285" t="s">
        <v>102</v>
      </c>
      <c r="B59">
        <v>380.4</v>
      </c>
      <c r="C59">
        <v>359</v>
      </c>
      <c r="D59">
        <v>2014.1</v>
      </c>
      <c r="E59">
        <v>1970.9</v>
      </c>
      <c r="F59">
        <v>0</v>
      </c>
      <c r="G59">
        <v>0</v>
      </c>
    </row>
    <row r="60" spans="1:7" ht="15" x14ac:dyDescent="0.25">
      <c r="A60" s="285" t="s">
        <v>103</v>
      </c>
      <c r="B60">
        <v>0</v>
      </c>
      <c r="C60">
        <v>0</v>
      </c>
      <c r="D60">
        <v>63</v>
      </c>
      <c r="E60">
        <v>0</v>
      </c>
      <c r="F60">
        <v>0</v>
      </c>
      <c r="G60">
        <v>0</v>
      </c>
    </row>
    <row r="61" spans="1:7" ht="15" x14ac:dyDescent="0.25">
      <c r="A61" s="285" t="s">
        <v>104</v>
      </c>
      <c r="B61">
        <v>380</v>
      </c>
      <c r="C61">
        <v>359</v>
      </c>
      <c r="D61">
        <v>1699.6</v>
      </c>
      <c r="E61">
        <v>1678</v>
      </c>
      <c r="F61">
        <v>0</v>
      </c>
      <c r="G61">
        <v>0</v>
      </c>
    </row>
    <row r="62" spans="1:7" ht="15" x14ac:dyDescent="0.25">
      <c r="A62" s="285" t="s">
        <v>105</v>
      </c>
      <c r="B62">
        <v>0</v>
      </c>
      <c r="C62">
        <v>0</v>
      </c>
      <c r="D62">
        <v>0.2</v>
      </c>
      <c r="E62">
        <v>15.6</v>
      </c>
      <c r="F62">
        <v>0</v>
      </c>
      <c r="G62">
        <v>0</v>
      </c>
    </row>
    <row r="63" spans="1:7" ht="15" x14ac:dyDescent="0.25">
      <c r="A63" s="285" t="s">
        <v>381</v>
      </c>
      <c r="B63">
        <v>0.4</v>
      </c>
      <c r="C63">
        <v>0</v>
      </c>
      <c r="D63">
        <v>0.1</v>
      </c>
      <c r="E63">
        <v>0</v>
      </c>
      <c r="F63">
        <v>0</v>
      </c>
      <c r="G63">
        <v>0</v>
      </c>
    </row>
    <row r="64" spans="1:7" ht="15" x14ac:dyDescent="0.25">
      <c r="A64" s="285" t="s">
        <v>258</v>
      </c>
      <c r="B64">
        <v>0</v>
      </c>
      <c r="C64">
        <v>0</v>
      </c>
      <c r="D64">
        <v>0</v>
      </c>
      <c r="E64">
        <v>31</v>
      </c>
      <c r="F64">
        <v>0</v>
      </c>
      <c r="G64">
        <v>0</v>
      </c>
    </row>
    <row r="65" spans="1:7" ht="15" x14ac:dyDescent="0.25">
      <c r="A65" s="285" t="s">
        <v>107</v>
      </c>
      <c r="B65">
        <v>0</v>
      </c>
      <c r="C65">
        <v>0</v>
      </c>
      <c r="D65">
        <v>251.2</v>
      </c>
      <c r="E65">
        <v>246.3</v>
      </c>
      <c r="F65">
        <v>0</v>
      </c>
      <c r="G65">
        <v>0</v>
      </c>
    </row>
    <row r="66" spans="1:7" ht="15" x14ac:dyDescent="0.25">
      <c r="A66" s="285" t="s">
        <v>66</v>
      </c>
    </row>
    <row r="67" spans="1:7" ht="15" x14ac:dyDescent="0.25">
      <c r="A67" s="285" t="s">
        <v>108</v>
      </c>
      <c r="B67">
        <v>1202.9000000000001</v>
      </c>
      <c r="C67">
        <v>2463.4</v>
      </c>
      <c r="D67">
        <v>3147.9</v>
      </c>
      <c r="E67">
        <v>5679</v>
      </c>
      <c r="F67">
        <v>21</v>
      </c>
      <c r="G67">
        <v>0</v>
      </c>
    </row>
    <row r="68" spans="1:7" ht="15" x14ac:dyDescent="0.25">
      <c r="A68" s="285" t="s">
        <v>497</v>
      </c>
      <c r="B68">
        <v>0</v>
      </c>
      <c r="C68">
        <v>106</v>
      </c>
      <c r="D68">
        <v>0</v>
      </c>
      <c r="E68">
        <v>1874.4</v>
      </c>
      <c r="F68">
        <v>0</v>
      </c>
      <c r="G68">
        <v>0</v>
      </c>
    </row>
    <row r="69" spans="1:7" ht="15" x14ac:dyDescent="0.25">
      <c r="A69" s="285" t="s">
        <v>109</v>
      </c>
      <c r="B69">
        <v>4.8</v>
      </c>
      <c r="C69">
        <v>4.5</v>
      </c>
      <c r="D69">
        <v>11.9</v>
      </c>
      <c r="E69">
        <v>14</v>
      </c>
      <c r="F69">
        <v>0</v>
      </c>
      <c r="G69">
        <v>0</v>
      </c>
    </row>
    <row r="70" spans="1:7" ht="15" x14ac:dyDescent="0.25">
      <c r="A70" s="285" t="s">
        <v>111</v>
      </c>
      <c r="B70">
        <v>106.5</v>
      </c>
      <c r="C70">
        <v>142.6</v>
      </c>
      <c r="D70">
        <v>129.9</v>
      </c>
      <c r="E70">
        <v>137.9</v>
      </c>
      <c r="F70">
        <v>0</v>
      </c>
      <c r="G70">
        <v>0</v>
      </c>
    </row>
    <row r="71" spans="1:7" ht="15" x14ac:dyDescent="0.25">
      <c r="A71" s="285" t="s">
        <v>112</v>
      </c>
      <c r="B71">
        <v>4.3</v>
      </c>
      <c r="C71">
        <v>93.2</v>
      </c>
      <c r="D71">
        <v>34.9</v>
      </c>
      <c r="E71">
        <v>580.70000000000005</v>
      </c>
      <c r="F71">
        <v>0</v>
      </c>
      <c r="G71">
        <v>0</v>
      </c>
    </row>
    <row r="72" spans="1:7" ht="15" x14ac:dyDescent="0.25">
      <c r="A72" s="285" t="s">
        <v>259</v>
      </c>
      <c r="B72">
        <v>0</v>
      </c>
      <c r="C72">
        <v>0</v>
      </c>
      <c r="D72">
        <v>7.6</v>
      </c>
      <c r="E72">
        <v>45.8</v>
      </c>
      <c r="F72">
        <v>0</v>
      </c>
      <c r="G72">
        <v>0</v>
      </c>
    </row>
    <row r="73" spans="1:7" ht="15" x14ac:dyDescent="0.25">
      <c r="A73" s="285" t="s">
        <v>113</v>
      </c>
      <c r="B73">
        <v>20</v>
      </c>
      <c r="C73">
        <v>27.7</v>
      </c>
      <c r="D73">
        <v>291.2</v>
      </c>
      <c r="E73">
        <v>306</v>
      </c>
      <c r="F73">
        <v>0</v>
      </c>
      <c r="G73">
        <v>0</v>
      </c>
    </row>
    <row r="74" spans="1:7" ht="15" x14ac:dyDescent="0.25">
      <c r="A74" s="285" t="s">
        <v>114</v>
      </c>
      <c r="B74">
        <v>0</v>
      </c>
      <c r="C74">
        <v>20.2</v>
      </c>
      <c r="D74">
        <v>0</v>
      </c>
      <c r="E74">
        <v>24.1</v>
      </c>
      <c r="F74">
        <v>0</v>
      </c>
      <c r="G74">
        <v>0</v>
      </c>
    </row>
    <row r="75" spans="1:7" ht="15" x14ac:dyDescent="0.25">
      <c r="A75" s="285" t="s">
        <v>115</v>
      </c>
      <c r="B75">
        <v>4</v>
      </c>
      <c r="C75">
        <v>4</v>
      </c>
      <c r="D75">
        <v>11.1</v>
      </c>
      <c r="E75">
        <v>15.3</v>
      </c>
      <c r="F75">
        <v>0</v>
      </c>
      <c r="G75">
        <v>0</v>
      </c>
    </row>
    <row r="76" spans="1:7" ht="15" x14ac:dyDescent="0.25">
      <c r="A76" s="285" t="s">
        <v>382</v>
      </c>
      <c r="B76">
        <v>3</v>
      </c>
      <c r="C76">
        <v>0</v>
      </c>
      <c r="D76">
        <v>0</v>
      </c>
      <c r="E76">
        <v>0</v>
      </c>
      <c r="F76">
        <v>0</v>
      </c>
      <c r="G76">
        <v>0</v>
      </c>
    </row>
    <row r="77" spans="1:7" ht="15" x14ac:dyDescent="0.25">
      <c r="A77" s="285" t="s">
        <v>116</v>
      </c>
      <c r="B77">
        <v>2.9</v>
      </c>
      <c r="C77">
        <v>2.5</v>
      </c>
      <c r="D77">
        <v>6.6</v>
      </c>
      <c r="E77">
        <v>2.1</v>
      </c>
      <c r="F77">
        <v>0</v>
      </c>
      <c r="G77">
        <v>0</v>
      </c>
    </row>
    <row r="78" spans="1:7" ht="15" x14ac:dyDescent="0.25">
      <c r="A78" s="285" t="s">
        <v>117</v>
      </c>
      <c r="B78">
        <v>1025.5999999999999</v>
      </c>
      <c r="C78">
        <v>2036.6</v>
      </c>
      <c r="D78">
        <v>2458.3000000000002</v>
      </c>
      <c r="E78">
        <v>2494.5</v>
      </c>
      <c r="F78">
        <v>21</v>
      </c>
      <c r="G78">
        <v>0</v>
      </c>
    </row>
    <row r="79" spans="1:7" ht="15" x14ac:dyDescent="0.25">
      <c r="A79" s="285" t="s">
        <v>331</v>
      </c>
      <c r="B79">
        <v>0.5</v>
      </c>
      <c r="C79">
        <v>0</v>
      </c>
      <c r="D79">
        <v>6</v>
      </c>
      <c r="E79">
        <v>1.6</v>
      </c>
      <c r="F79">
        <v>0</v>
      </c>
      <c r="G79">
        <v>0</v>
      </c>
    </row>
    <row r="80" spans="1:7" ht="15" x14ac:dyDescent="0.25">
      <c r="A80" s="285" t="s">
        <v>118</v>
      </c>
      <c r="B80">
        <v>11</v>
      </c>
      <c r="C80">
        <v>26.1</v>
      </c>
      <c r="D80">
        <v>24.2</v>
      </c>
      <c r="E80">
        <v>20.3</v>
      </c>
      <c r="F80">
        <v>0</v>
      </c>
      <c r="G80">
        <v>0</v>
      </c>
    </row>
    <row r="81" spans="1:7" ht="15" x14ac:dyDescent="0.25">
      <c r="A81" s="285" t="s">
        <v>119</v>
      </c>
      <c r="B81">
        <v>20.399999999999999</v>
      </c>
      <c r="C81">
        <v>0</v>
      </c>
      <c r="D81">
        <v>146.30000000000001</v>
      </c>
      <c r="E81">
        <v>162.5</v>
      </c>
      <c r="F81">
        <v>0</v>
      </c>
      <c r="G81">
        <v>0</v>
      </c>
    </row>
    <row r="82" spans="1:7" ht="15" x14ac:dyDescent="0.25">
      <c r="A82" s="285" t="s">
        <v>120</v>
      </c>
      <c r="B82">
        <v>0</v>
      </c>
      <c r="C82">
        <v>0</v>
      </c>
      <c r="D82" t="s">
        <v>84</v>
      </c>
      <c r="E82">
        <v>0</v>
      </c>
      <c r="F82">
        <v>0</v>
      </c>
      <c r="G82">
        <v>0</v>
      </c>
    </row>
    <row r="83" spans="1:7" ht="15" x14ac:dyDescent="0.25">
      <c r="A83" s="285" t="s">
        <v>121</v>
      </c>
      <c r="B83">
        <v>0</v>
      </c>
      <c r="C83">
        <v>0</v>
      </c>
      <c r="D83">
        <v>20</v>
      </c>
      <c r="E83">
        <v>0</v>
      </c>
      <c r="F83">
        <v>0</v>
      </c>
      <c r="G83">
        <v>0</v>
      </c>
    </row>
    <row r="84" spans="1:7" ht="15" x14ac:dyDescent="0.25">
      <c r="A84" s="285" t="s">
        <v>62</v>
      </c>
      <c r="B84" t="s">
        <v>63</v>
      </c>
      <c r="C84" t="s">
        <v>64</v>
      </c>
      <c r="D84" t="s">
        <v>63</v>
      </c>
      <c r="E84" t="s">
        <v>63</v>
      </c>
      <c r="F84" t="s">
        <v>63</v>
      </c>
      <c r="G84" t="s">
        <v>65</v>
      </c>
    </row>
    <row r="85" spans="1:7" ht="15" x14ac:dyDescent="0.25">
      <c r="A85" s="285" t="s">
        <v>122</v>
      </c>
      <c r="B85">
        <v>3188.5</v>
      </c>
      <c r="C85">
        <v>10285.1</v>
      </c>
      <c r="D85">
        <v>29633</v>
      </c>
      <c r="E85">
        <v>26482</v>
      </c>
      <c r="F85">
        <v>98.5</v>
      </c>
      <c r="G85">
        <v>0</v>
      </c>
    </row>
    <row r="86" spans="1:7" ht="15" x14ac:dyDescent="0.25">
      <c r="A86" s="285" t="s">
        <v>123</v>
      </c>
      <c r="B86">
        <v>1243.8</v>
      </c>
      <c r="C86">
        <v>2427.4</v>
      </c>
      <c r="D86" t="s">
        <v>84</v>
      </c>
      <c r="E86">
        <v>0</v>
      </c>
      <c r="F86">
        <v>245</v>
      </c>
      <c r="G86">
        <v>0</v>
      </c>
    </row>
    <row r="87" spans="1:7" ht="15" x14ac:dyDescent="0.25">
      <c r="A87" s="285" t="s">
        <v>62</v>
      </c>
      <c r="B87" t="s">
        <v>63</v>
      </c>
      <c r="C87" t="s">
        <v>64</v>
      </c>
      <c r="D87" t="s">
        <v>63</v>
      </c>
      <c r="E87" t="s">
        <v>63</v>
      </c>
      <c r="F87" t="s">
        <v>63</v>
      </c>
      <c r="G87" t="s">
        <v>65</v>
      </c>
    </row>
    <row r="88" spans="1:7" ht="15" x14ac:dyDescent="0.25">
      <c r="A88" s="285" t="s">
        <v>124</v>
      </c>
      <c r="B88">
        <v>4432.3</v>
      </c>
      <c r="C88">
        <v>12712.5</v>
      </c>
      <c r="D88">
        <v>29633</v>
      </c>
      <c r="E88">
        <v>26482</v>
      </c>
      <c r="F88">
        <v>343.5</v>
      </c>
      <c r="G88">
        <v>0</v>
      </c>
    </row>
    <row r="89" spans="1:7" ht="15" x14ac:dyDescent="0.25">
      <c r="A89" s="285" t="s">
        <v>125</v>
      </c>
      <c r="B89" t="s">
        <v>42</v>
      </c>
      <c r="C89" t="s">
        <v>42</v>
      </c>
      <c r="D89">
        <v>2.1</v>
      </c>
      <c r="E89">
        <v>12.1</v>
      </c>
      <c r="F89" t="s">
        <v>42</v>
      </c>
      <c r="G89" t="s">
        <v>42</v>
      </c>
    </row>
    <row r="90" spans="1:7" ht="15" x14ac:dyDescent="0.25">
      <c r="A90" s="285" t="s">
        <v>126</v>
      </c>
      <c r="B90">
        <v>0</v>
      </c>
      <c r="C90">
        <v>112</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pageSetup orientation="portrait" horizontalDpi="300" verticalDpi="30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8F1BD-64E8-41B9-8E49-6820AF760B97}">
  <sheetPr codeName="Sheet3"/>
  <dimension ref="A1:G91"/>
  <sheetViews>
    <sheetView workbookViewId="0">
      <selection activeCell="B7" sqref="B7"/>
    </sheetView>
  </sheetViews>
  <sheetFormatPr defaultRowHeight="13.2" x14ac:dyDescent="0.25"/>
  <cols>
    <col min="1" max="1" width="15.109375" customWidth="1"/>
    <col min="2" max="2" width="10.88671875" customWidth="1"/>
    <col min="3" max="3" width="11.44140625" customWidth="1"/>
    <col min="4" max="4" width="10.33203125" customWidth="1"/>
    <col min="5" max="5" width="10" customWidth="1"/>
  </cols>
  <sheetData>
    <row r="1" spans="1:7" ht="15" x14ac:dyDescent="0.25">
      <c r="A1" s="285" t="s">
        <v>47</v>
      </c>
    </row>
    <row r="2" spans="1:7" ht="15" x14ac:dyDescent="0.25">
      <c r="A2" s="285" t="s">
        <v>48</v>
      </c>
    </row>
    <row r="3" spans="1:7" ht="15" x14ac:dyDescent="0.25">
      <c r="A3" s="285" t="s">
        <v>532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t="s">
        <v>84</v>
      </c>
      <c r="C12">
        <v>70</v>
      </c>
      <c r="D12">
        <v>3889</v>
      </c>
      <c r="E12">
        <v>6235.2</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183.4</v>
      </c>
      <c r="F14">
        <v>0</v>
      </c>
      <c r="G14">
        <v>0</v>
      </c>
    </row>
    <row r="15" spans="1:7" ht="15" x14ac:dyDescent="0.25">
      <c r="A15" s="285" t="s">
        <v>68</v>
      </c>
      <c r="B15">
        <v>0</v>
      </c>
      <c r="C15">
        <v>0</v>
      </c>
      <c r="D15">
        <v>851.9</v>
      </c>
      <c r="E15">
        <v>900.9</v>
      </c>
      <c r="F15">
        <v>0</v>
      </c>
      <c r="G15">
        <v>0</v>
      </c>
    </row>
    <row r="16" spans="1:7" ht="15" x14ac:dyDescent="0.25">
      <c r="A16" s="285" t="s">
        <v>69</v>
      </c>
      <c r="B16">
        <v>0</v>
      </c>
      <c r="C16">
        <v>0</v>
      </c>
      <c r="D16">
        <v>0</v>
      </c>
      <c r="E16">
        <v>73</v>
      </c>
      <c r="F16">
        <v>0</v>
      </c>
      <c r="G16">
        <v>0</v>
      </c>
    </row>
    <row r="17" spans="1:7" ht="15" x14ac:dyDescent="0.25">
      <c r="A17" s="285" t="s">
        <v>70</v>
      </c>
      <c r="B17" t="s">
        <v>84</v>
      </c>
      <c r="C17">
        <v>0</v>
      </c>
      <c r="D17">
        <v>227.1</v>
      </c>
      <c r="E17">
        <v>677.9</v>
      </c>
      <c r="F17">
        <v>0</v>
      </c>
      <c r="G17">
        <v>0</v>
      </c>
    </row>
    <row r="18" spans="1:7" ht="15" x14ac:dyDescent="0.25">
      <c r="A18" s="285" t="s">
        <v>71</v>
      </c>
      <c r="B18">
        <v>0</v>
      </c>
      <c r="C18">
        <v>0</v>
      </c>
      <c r="D18">
        <v>986.5</v>
      </c>
      <c r="E18">
        <v>1539.5</v>
      </c>
      <c r="F18">
        <v>0</v>
      </c>
      <c r="G18">
        <v>0</v>
      </c>
    </row>
    <row r="19" spans="1:7" ht="15" x14ac:dyDescent="0.25">
      <c r="A19" s="285" t="s">
        <v>72</v>
      </c>
      <c r="B19">
        <v>0</v>
      </c>
      <c r="C19">
        <v>70</v>
      </c>
      <c r="D19">
        <v>355.1</v>
      </c>
      <c r="E19">
        <v>418.8</v>
      </c>
      <c r="F19">
        <v>0</v>
      </c>
      <c r="G19">
        <v>0</v>
      </c>
    </row>
    <row r="20" spans="1:7" ht="15" x14ac:dyDescent="0.25">
      <c r="A20" s="285" t="s">
        <v>256</v>
      </c>
      <c r="B20">
        <v>0</v>
      </c>
      <c r="C20">
        <v>0</v>
      </c>
      <c r="D20">
        <v>0</v>
      </c>
      <c r="E20">
        <v>113.5</v>
      </c>
      <c r="F20">
        <v>0</v>
      </c>
      <c r="G20">
        <v>0</v>
      </c>
    </row>
    <row r="21" spans="1:7" ht="15" x14ac:dyDescent="0.25">
      <c r="A21" s="285" t="s">
        <v>73</v>
      </c>
      <c r="B21">
        <v>0</v>
      </c>
      <c r="C21">
        <v>0</v>
      </c>
      <c r="D21">
        <v>1219.9000000000001</v>
      </c>
      <c r="E21">
        <v>1761.2</v>
      </c>
      <c r="F21">
        <v>0</v>
      </c>
      <c r="G21">
        <v>0</v>
      </c>
    </row>
    <row r="22" spans="1:7" ht="15" x14ac:dyDescent="0.25">
      <c r="A22" s="285" t="s">
        <v>74</v>
      </c>
      <c r="B22">
        <v>0</v>
      </c>
      <c r="C22">
        <v>0</v>
      </c>
      <c r="D22">
        <v>173.3</v>
      </c>
      <c r="E22">
        <v>268.2</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519.1</v>
      </c>
      <c r="C30">
        <v>557.29999999999995</v>
      </c>
      <c r="D30">
        <v>1186.8</v>
      </c>
      <c r="E30">
        <v>1255</v>
      </c>
      <c r="F30">
        <v>75.900000000000006</v>
      </c>
      <c r="G30">
        <v>0</v>
      </c>
    </row>
    <row r="31" spans="1:7" ht="15" x14ac:dyDescent="0.25">
      <c r="A31" s="285" t="s">
        <v>66</v>
      </c>
    </row>
    <row r="32" spans="1:7" ht="15" x14ac:dyDescent="0.25">
      <c r="A32" s="285" t="s">
        <v>79</v>
      </c>
      <c r="B32">
        <v>186.3</v>
      </c>
      <c r="C32">
        <v>265</v>
      </c>
      <c r="D32">
        <v>1352.9</v>
      </c>
      <c r="E32">
        <v>1051.2</v>
      </c>
      <c r="F32">
        <v>0</v>
      </c>
      <c r="G32">
        <v>0</v>
      </c>
    </row>
    <row r="33" spans="1:7" ht="15" x14ac:dyDescent="0.25">
      <c r="A33" s="285" t="s">
        <v>66</v>
      </c>
    </row>
    <row r="34" spans="1:7" ht="15" x14ac:dyDescent="0.25">
      <c r="A34" s="285" t="s">
        <v>80</v>
      </c>
      <c r="B34">
        <v>419</v>
      </c>
      <c r="C34">
        <v>5934.5</v>
      </c>
      <c r="D34">
        <v>11802.8</v>
      </c>
      <c r="E34">
        <v>3287.2</v>
      </c>
      <c r="F34">
        <v>0</v>
      </c>
      <c r="G34">
        <v>0</v>
      </c>
    </row>
    <row r="35" spans="1:7" ht="15" x14ac:dyDescent="0.25">
      <c r="A35" s="285" t="s">
        <v>66</v>
      </c>
    </row>
    <row r="36" spans="1:7" ht="15" x14ac:dyDescent="0.25">
      <c r="A36" s="285" t="s">
        <v>495</v>
      </c>
      <c r="B36">
        <v>0</v>
      </c>
      <c r="C36" t="s">
        <v>84</v>
      </c>
      <c r="D36">
        <v>0</v>
      </c>
      <c r="E36">
        <v>3.2</v>
      </c>
      <c r="F36">
        <v>0</v>
      </c>
      <c r="G36">
        <v>0</v>
      </c>
    </row>
    <row r="37" spans="1:7" ht="15" x14ac:dyDescent="0.25">
      <c r="A37" s="285" t="s">
        <v>66</v>
      </c>
    </row>
    <row r="38" spans="1:7" ht="15" x14ac:dyDescent="0.25">
      <c r="A38" s="285" t="s">
        <v>81</v>
      </c>
      <c r="B38">
        <v>694.1</v>
      </c>
      <c r="C38">
        <v>1059.2</v>
      </c>
      <c r="D38">
        <v>5819.2</v>
      </c>
      <c r="E38">
        <v>6213.3</v>
      </c>
      <c r="F38">
        <v>0.2</v>
      </c>
      <c r="G38">
        <v>0</v>
      </c>
    </row>
    <row r="39" spans="1:7" ht="15" x14ac:dyDescent="0.25">
      <c r="A39" s="285" t="s">
        <v>83</v>
      </c>
      <c r="B39">
        <v>55</v>
      </c>
      <c r="C39">
        <v>2.2000000000000002</v>
      </c>
      <c r="D39">
        <v>1062.9000000000001</v>
      </c>
      <c r="E39">
        <v>644.20000000000005</v>
      </c>
      <c r="F39">
        <v>0</v>
      </c>
      <c r="G39">
        <v>0</v>
      </c>
    </row>
    <row r="40" spans="1:7" ht="15" x14ac:dyDescent="0.25">
      <c r="A40" s="285" t="s">
        <v>85</v>
      </c>
      <c r="B40">
        <v>0</v>
      </c>
      <c r="C40">
        <v>2.8</v>
      </c>
      <c r="D40">
        <v>6.6</v>
      </c>
      <c r="E40">
        <v>5.2</v>
      </c>
      <c r="F40">
        <v>0</v>
      </c>
      <c r="G40">
        <v>0</v>
      </c>
    </row>
    <row r="41" spans="1:7" ht="15" x14ac:dyDescent="0.25">
      <c r="A41" s="285" t="s">
        <v>86</v>
      </c>
      <c r="B41">
        <v>0</v>
      </c>
      <c r="C41">
        <v>0</v>
      </c>
      <c r="D41">
        <v>1</v>
      </c>
      <c r="E41">
        <v>0</v>
      </c>
      <c r="F41">
        <v>0</v>
      </c>
      <c r="G41">
        <v>0</v>
      </c>
    </row>
    <row r="42" spans="1:7" ht="15" x14ac:dyDescent="0.25">
      <c r="A42" s="285" t="s">
        <v>87</v>
      </c>
      <c r="B42">
        <v>1.3</v>
      </c>
      <c r="C42">
        <v>0.5</v>
      </c>
      <c r="D42">
        <v>0.2</v>
      </c>
      <c r="E42">
        <v>0.2</v>
      </c>
      <c r="F42">
        <v>0.2</v>
      </c>
      <c r="G42">
        <v>0</v>
      </c>
    </row>
    <row r="43" spans="1:7" ht="15" x14ac:dyDescent="0.25">
      <c r="A43" s="285" t="s">
        <v>88</v>
      </c>
      <c r="B43">
        <v>221.8</v>
      </c>
      <c r="C43">
        <v>322.89999999999998</v>
      </c>
      <c r="D43">
        <v>968.3</v>
      </c>
      <c r="E43">
        <v>1182.2</v>
      </c>
      <c r="F43">
        <v>0</v>
      </c>
      <c r="G43">
        <v>0</v>
      </c>
    </row>
    <row r="44" spans="1:7" ht="15" x14ac:dyDescent="0.25">
      <c r="A44" s="285" t="s">
        <v>177</v>
      </c>
      <c r="B44">
        <v>0</v>
      </c>
      <c r="C44">
        <v>0</v>
      </c>
      <c r="D44">
        <v>0</v>
      </c>
      <c r="E44">
        <v>521.1</v>
      </c>
      <c r="F44">
        <v>0</v>
      </c>
      <c r="G44">
        <v>0</v>
      </c>
    </row>
    <row r="45" spans="1:7" ht="15" x14ac:dyDescent="0.25">
      <c r="A45" s="285" t="s">
        <v>90</v>
      </c>
      <c r="B45">
        <v>0</v>
      </c>
      <c r="C45">
        <v>0</v>
      </c>
      <c r="D45">
        <v>104.6</v>
      </c>
      <c r="E45">
        <v>188.9</v>
      </c>
      <c r="F45">
        <v>0</v>
      </c>
      <c r="G45">
        <v>0</v>
      </c>
    </row>
    <row r="46" spans="1:7" ht="15" x14ac:dyDescent="0.25">
      <c r="A46" s="285" t="s">
        <v>178</v>
      </c>
      <c r="B46">
        <v>0</v>
      </c>
      <c r="C46">
        <v>0</v>
      </c>
      <c r="D46">
        <v>1</v>
      </c>
      <c r="E46">
        <v>0</v>
      </c>
      <c r="F46">
        <v>0</v>
      </c>
      <c r="G46">
        <v>0</v>
      </c>
    </row>
    <row r="47" spans="1:7" ht="15" x14ac:dyDescent="0.25">
      <c r="A47" s="285" t="s">
        <v>91</v>
      </c>
      <c r="B47">
        <v>29.2</v>
      </c>
      <c r="C47">
        <v>41.6</v>
      </c>
      <c r="D47">
        <v>548.4</v>
      </c>
      <c r="E47">
        <v>564.29999999999995</v>
      </c>
      <c r="F47">
        <v>0</v>
      </c>
      <c r="G47">
        <v>0</v>
      </c>
    </row>
    <row r="48" spans="1:7" ht="15" x14ac:dyDescent="0.25">
      <c r="A48" s="285" t="s">
        <v>92</v>
      </c>
      <c r="B48">
        <v>0</v>
      </c>
      <c r="C48">
        <v>0</v>
      </c>
      <c r="D48">
        <v>29.7</v>
      </c>
      <c r="E48">
        <v>77.2</v>
      </c>
      <c r="F48">
        <v>0</v>
      </c>
      <c r="G48">
        <v>0</v>
      </c>
    </row>
    <row r="49" spans="1:7" ht="15" x14ac:dyDescent="0.25">
      <c r="A49" s="285" t="s">
        <v>93</v>
      </c>
      <c r="B49">
        <v>61.2</v>
      </c>
      <c r="C49">
        <v>149.1</v>
      </c>
      <c r="D49">
        <v>274.10000000000002</v>
      </c>
      <c r="E49">
        <v>257.7</v>
      </c>
      <c r="F49">
        <v>0</v>
      </c>
      <c r="G49">
        <v>0</v>
      </c>
    </row>
    <row r="50" spans="1:7" ht="15" x14ac:dyDescent="0.25">
      <c r="A50" s="285" t="s">
        <v>94</v>
      </c>
      <c r="B50">
        <v>21.5</v>
      </c>
      <c r="C50">
        <v>21.4</v>
      </c>
      <c r="D50">
        <v>77.7</v>
      </c>
      <c r="E50">
        <v>4.5</v>
      </c>
      <c r="F50">
        <v>0</v>
      </c>
      <c r="G50">
        <v>0</v>
      </c>
    </row>
    <row r="51" spans="1:7" ht="15" x14ac:dyDescent="0.25">
      <c r="A51" s="285" t="s">
        <v>496</v>
      </c>
      <c r="B51">
        <v>0</v>
      </c>
      <c r="C51">
        <v>0</v>
      </c>
      <c r="D51">
        <v>0</v>
      </c>
      <c r="E51">
        <v>0.9</v>
      </c>
      <c r="F51">
        <v>0</v>
      </c>
      <c r="G51">
        <v>0</v>
      </c>
    </row>
    <row r="52" spans="1:7" ht="15" x14ac:dyDescent="0.25">
      <c r="A52" s="285" t="s">
        <v>95</v>
      </c>
      <c r="B52">
        <v>0</v>
      </c>
      <c r="C52">
        <v>191</v>
      </c>
      <c r="D52">
        <v>935.2</v>
      </c>
      <c r="E52">
        <v>883</v>
      </c>
      <c r="F52">
        <v>0</v>
      </c>
      <c r="G52">
        <v>0</v>
      </c>
    </row>
    <row r="53" spans="1:7" ht="15" x14ac:dyDescent="0.25">
      <c r="A53" s="285" t="s">
        <v>96</v>
      </c>
      <c r="B53">
        <v>29.6</v>
      </c>
      <c r="C53">
        <v>38.6</v>
      </c>
      <c r="D53">
        <v>60.4</v>
      </c>
      <c r="E53">
        <v>75.400000000000006</v>
      </c>
      <c r="F53">
        <v>0</v>
      </c>
      <c r="G53">
        <v>0</v>
      </c>
    </row>
    <row r="54" spans="1:7" ht="15" x14ac:dyDescent="0.25">
      <c r="A54" s="285" t="s">
        <v>98</v>
      </c>
      <c r="B54" t="s">
        <v>84</v>
      </c>
      <c r="C54">
        <v>0</v>
      </c>
      <c r="D54">
        <v>286.3</v>
      </c>
      <c r="E54">
        <v>271.5</v>
      </c>
      <c r="F54">
        <v>0</v>
      </c>
      <c r="G54">
        <v>0</v>
      </c>
    </row>
    <row r="55" spans="1:7" ht="15" x14ac:dyDescent="0.25">
      <c r="A55" s="285" t="s">
        <v>99</v>
      </c>
      <c r="B55">
        <v>2.2999999999999998</v>
      </c>
      <c r="C55">
        <v>2.7</v>
      </c>
      <c r="D55">
        <v>1.1000000000000001</v>
      </c>
      <c r="E55">
        <v>14.9</v>
      </c>
      <c r="F55">
        <v>0</v>
      </c>
      <c r="G55">
        <v>0</v>
      </c>
    </row>
    <row r="56" spans="1:7" ht="15" x14ac:dyDescent="0.25">
      <c r="A56" s="285" t="s">
        <v>100</v>
      </c>
      <c r="B56">
        <v>198.3</v>
      </c>
      <c r="C56">
        <v>244.7</v>
      </c>
      <c r="D56">
        <v>874.9</v>
      </c>
      <c r="E56">
        <v>1059.7</v>
      </c>
      <c r="F56">
        <v>0</v>
      </c>
      <c r="G56">
        <v>0</v>
      </c>
    </row>
    <row r="57" spans="1:7" ht="15" x14ac:dyDescent="0.25">
      <c r="A57" s="285" t="s">
        <v>101</v>
      </c>
      <c r="B57">
        <v>74</v>
      </c>
      <c r="C57">
        <v>41.7</v>
      </c>
      <c r="D57">
        <v>587</v>
      </c>
      <c r="E57">
        <v>462.5</v>
      </c>
      <c r="F57">
        <v>0</v>
      </c>
      <c r="G57">
        <v>0</v>
      </c>
    </row>
    <row r="58" spans="1:7" ht="15" x14ac:dyDescent="0.25">
      <c r="A58" s="285" t="s">
        <v>66</v>
      </c>
    </row>
    <row r="59" spans="1:7" ht="15" x14ac:dyDescent="0.25">
      <c r="A59" s="285" t="s">
        <v>102</v>
      </c>
      <c r="B59">
        <v>460.4</v>
      </c>
      <c r="C59">
        <v>414</v>
      </c>
      <c r="D59">
        <v>1842.6</v>
      </c>
      <c r="E59">
        <v>1821</v>
      </c>
      <c r="F59">
        <v>0</v>
      </c>
      <c r="G59">
        <v>0</v>
      </c>
    </row>
    <row r="60" spans="1:7" ht="15" x14ac:dyDescent="0.25">
      <c r="A60" s="285" t="s">
        <v>103</v>
      </c>
      <c r="B60">
        <v>0</v>
      </c>
      <c r="C60">
        <v>0</v>
      </c>
      <c r="D60">
        <v>63</v>
      </c>
      <c r="E60">
        <v>0</v>
      </c>
      <c r="F60">
        <v>0</v>
      </c>
      <c r="G60">
        <v>0</v>
      </c>
    </row>
    <row r="61" spans="1:7" ht="15" x14ac:dyDescent="0.25">
      <c r="A61" s="285" t="s">
        <v>104</v>
      </c>
      <c r="B61">
        <v>460</v>
      </c>
      <c r="C61">
        <v>414</v>
      </c>
      <c r="D61">
        <v>1528.1</v>
      </c>
      <c r="E61">
        <v>1528.1</v>
      </c>
      <c r="F61">
        <v>0</v>
      </c>
      <c r="G61">
        <v>0</v>
      </c>
    </row>
    <row r="62" spans="1:7" ht="15" x14ac:dyDescent="0.25">
      <c r="A62" s="285" t="s">
        <v>105</v>
      </c>
      <c r="B62">
        <v>0</v>
      </c>
      <c r="C62">
        <v>0</v>
      </c>
      <c r="D62">
        <v>0.2</v>
      </c>
      <c r="E62">
        <v>15.6</v>
      </c>
      <c r="F62">
        <v>0</v>
      </c>
      <c r="G62">
        <v>0</v>
      </c>
    </row>
    <row r="63" spans="1:7" ht="15" x14ac:dyDescent="0.25">
      <c r="A63" s="285" t="s">
        <v>381</v>
      </c>
      <c r="B63">
        <v>0.4</v>
      </c>
      <c r="C63">
        <v>0</v>
      </c>
      <c r="D63">
        <v>0.1</v>
      </c>
      <c r="E63">
        <v>0</v>
      </c>
      <c r="F63">
        <v>0</v>
      </c>
      <c r="G63">
        <v>0</v>
      </c>
    </row>
    <row r="64" spans="1:7" ht="15" x14ac:dyDescent="0.25">
      <c r="A64" s="285" t="s">
        <v>258</v>
      </c>
      <c r="B64">
        <v>0</v>
      </c>
      <c r="C64">
        <v>0</v>
      </c>
      <c r="D64">
        <v>0</v>
      </c>
      <c r="E64">
        <v>31</v>
      </c>
      <c r="F64">
        <v>0</v>
      </c>
      <c r="G64">
        <v>0</v>
      </c>
    </row>
    <row r="65" spans="1:7" ht="15" x14ac:dyDescent="0.25">
      <c r="A65" s="285" t="s">
        <v>107</v>
      </c>
      <c r="B65">
        <v>0</v>
      </c>
      <c r="C65">
        <v>0</v>
      </c>
      <c r="D65">
        <v>251.2</v>
      </c>
      <c r="E65">
        <v>246.3</v>
      </c>
      <c r="F65">
        <v>0</v>
      </c>
      <c r="G65">
        <v>0</v>
      </c>
    </row>
    <row r="66" spans="1:7" ht="15" x14ac:dyDescent="0.25">
      <c r="A66" s="285" t="s">
        <v>66</v>
      </c>
    </row>
    <row r="67" spans="1:7" ht="15" x14ac:dyDescent="0.25">
      <c r="A67" s="285" t="s">
        <v>108</v>
      </c>
      <c r="B67">
        <v>1124.9000000000001</v>
      </c>
      <c r="C67">
        <v>2482</v>
      </c>
      <c r="D67">
        <v>3044.2</v>
      </c>
      <c r="E67">
        <v>5591.5</v>
      </c>
      <c r="F67">
        <v>21</v>
      </c>
      <c r="G67">
        <v>0</v>
      </c>
    </row>
    <row r="68" spans="1:7" ht="15" x14ac:dyDescent="0.25">
      <c r="A68" s="285" t="s">
        <v>497</v>
      </c>
      <c r="B68">
        <v>0</v>
      </c>
      <c r="C68">
        <v>106</v>
      </c>
      <c r="D68">
        <v>0</v>
      </c>
      <c r="E68">
        <v>1874.4</v>
      </c>
      <c r="F68">
        <v>0</v>
      </c>
      <c r="G68">
        <v>0</v>
      </c>
    </row>
    <row r="69" spans="1:7" ht="15" x14ac:dyDescent="0.25">
      <c r="A69" s="285" t="s">
        <v>109</v>
      </c>
      <c r="B69">
        <v>4.8</v>
      </c>
      <c r="C69">
        <v>4.5</v>
      </c>
      <c r="D69">
        <v>11.9</v>
      </c>
      <c r="E69">
        <v>14</v>
      </c>
      <c r="F69">
        <v>0</v>
      </c>
      <c r="G69">
        <v>0</v>
      </c>
    </row>
    <row r="70" spans="1:7" ht="15" x14ac:dyDescent="0.25">
      <c r="A70" s="285" t="s">
        <v>111</v>
      </c>
      <c r="B70">
        <v>106.5</v>
      </c>
      <c r="C70">
        <v>142.6</v>
      </c>
      <c r="D70">
        <v>129.9</v>
      </c>
      <c r="E70">
        <v>137.9</v>
      </c>
      <c r="F70">
        <v>0</v>
      </c>
      <c r="G70">
        <v>0</v>
      </c>
    </row>
    <row r="71" spans="1:7" ht="15" x14ac:dyDescent="0.25">
      <c r="A71" s="285" t="s">
        <v>112</v>
      </c>
      <c r="B71">
        <v>4.5999999999999996</v>
      </c>
      <c r="C71">
        <v>101.6</v>
      </c>
      <c r="D71">
        <v>33.9</v>
      </c>
      <c r="E71">
        <v>572.4</v>
      </c>
      <c r="F71">
        <v>0</v>
      </c>
      <c r="G71">
        <v>0</v>
      </c>
    </row>
    <row r="72" spans="1:7" ht="15" x14ac:dyDescent="0.25">
      <c r="A72" s="285" t="s">
        <v>259</v>
      </c>
      <c r="B72">
        <v>0</v>
      </c>
      <c r="C72">
        <v>0</v>
      </c>
      <c r="D72">
        <v>0</v>
      </c>
      <c r="E72">
        <v>45.8</v>
      </c>
      <c r="F72">
        <v>0</v>
      </c>
      <c r="G72">
        <v>0</v>
      </c>
    </row>
    <row r="73" spans="1:7" ht="15" x14ac:dyDescent="0.25">
      <c r="A73" s="285" t="s">
        <v>113</v>
      </c>
      <c r="B73">
        <v>16</v>
      </c>
      <c r="C73">
        <v>27.5</v>
      </c>
      <c r="D73">
        <v>291.2</v>
      </c>
      <c r="E73">
        <v>295.3</v>
      </c>
      <c r="F73">
        <v>0</v>
      </c>
      <c r="G73">
        <v>0</v>
      </c>
    </row>
    <row r="74" spans="1:7" ht="15" x14ac:dyDescent="0.25">
      <c r="A74" s="285" t="s">
        <v>114</v>
      </c>
      <c r="B74">
        <v>0</v>
      </c>
      <c r="C74">
        <v>27.4</v>
      </c>
      <c r="D74">
        <v>0</v>
      </c>
      <c r="E74">
        <v>17</v>
      </c>
      <c r="F74">
        <v>0</v>
      </c>
      <c r="G74">
        <v>0</v>
      </c>
    </row>
    <row r="75" spans="1:7" ht="15" x14ac:dyDescent="0.25">
      <c r="A75" s="285" t="s">
        <v>115</v>
      </c>
      <c r="B75">
        <v>4</v>
      </c>
      <c r="C75">
        <v>4</v>
      </c>
      <c r="D75">
        <v>11.1</v>
      </c>
      <c r="E75">
        <v>15.3</v>
      </c>
      <c r="F75">
        <v>0</v>
      </c>
      <c r="G75">
        <v>0</v>
      </c>
    </row>
    <row r="76" spans="1:7" ht="15" x14ac:dyDescent="0.25">
      <c r="A76" s="285" t="s">
        <v>382</v>
      </c>
      <c r="B76">
        <v>3</v>
      </c>
      <c r="C76">
        <v>0</v>
      </c>
      <c r="D76">
        <v>0</v>
      </c>
      <c r="E76">
        <v>0</v>
      </c>
      <c r="F76">
        <v>0</v>
      </c>
      <c r="G76">
        <v>0</v>
      </c>
    </row>
    <row r="77" spans="1:7" ht="15" x14ac:dyDescent="0.25">
      <c r="A77" s="285" t="s">
        <v>116</v>
      </c>
      <c r="B77">
        <v>2.9</v>
      </c>
      <c r="C77">
        <v>2.5</v>
      </c>
      <c r="D77">
        <v>6.6</v>
      </c>
      <c r="E77">
        <v>2.1</v>
      </c>
      <c r="F77">
        <v>0</v>
      </c>
      <c r="G77">
        <v>0</v>
      </c>
    </row>
    <row r="78" spans="1:7" ht="15" x14ac:dyDescent="0.25">
      <c r="A78" s="285" t="s">
        <v>117</v>
      </c>
      <c r="B78">
        <v>949.8</v>
      </c>
      <c r="C78">
        <v>2039.9</v>
      </c>
      <c r="D78">
        <v>2370.1</v>
      </c>
      <c r="E78">
        <v>2433.1999999999998</v>
      </c>
      <c r="F78">
        <v>21</v>
      </c>
      <c r="G78">
        <v>0</v>
      </c>
    </row>
    <row r="79" spans="1:7" ht="15" x14ac:dyDescent="0.25">
      <c r="A79" s="285" t="s">
        <v>331</v>
      </c>
      <c r="B79">
        <v>0.5</v>
      </c>
      <c r="C79">
        <v>0</v>
      </c>
      <c r="D79">
        <v>6</v>
      </c>
      <c r="E79">
        <v>1.6</v>
      </c>
      <c r="F79">
        <v>0</v>
      </c>
      <c r="G79">
        <v>0</v>
      </c>
    </row>
    <row r="80" spans="1:7" ht="15" x14ac:dyDescent="0.25">
      <c r="A80" s="285" t="s">
        <v>118</v>
      </c>
      <c r="B80">
        <v>17.899999999999999</v>
      </c>
      <c r="C80">
        <v>26.1</v>
      </c>
      <c r="D80">
        <v>17.2</v>
      </c>
      <c r="E80">
        <v>20.3</v>
      </c>
      <c r="F80">
        <v>0</v>
      </c>
      <c r="G80">
        <v>0</v>
      </c>
    </row>
    <row r="81" spans="1:7" ht="15" x14ac:dyDescent="0.25">
      <c r="A81" s="285" t="s">
        <v>119</v>
      </c>
      <c r="B81">
        <v>15</v>
      </c>
      <c r="C81">
        <v>0</v>
      </c>
      <c r="D81">
        <v>146.30000000000001</v>
      </c>
      <c r="E81">
        <v>162.5</v>
      </c>
      <c r="F81">
        <v>0</v>
      </c>
      <c r="G81">
        <v>0</v>
      </c>
    </row>
    <row r="82" spans="1:7" ht="15" x14ac:dyDescent="0.25">
      <c r="A82" s="285" t="s">
        <v>120</v>
      </c>
      <c r="B82">
        <v>0</v>
      </c>
      <c r="C82">
        <v>0</v>
      </c>
      <c r="D82" t="s">
        <v>84</v>
      </c>
      <c r="E82">
        <v>0</v>
      </c>
      <c r="F82">
        <v>0</v>
      </c>
      <c r="G82">
        <v>0</v>
      </c>
    </row>
    <row r="83" spans="1:7" ht="15" x14ac:dyDescent="0.25">
      <c r="A83" s="285" t="s">
        <v>121</v>
      </c>
      <c r="B83">
        <v>0</v>
      </c>
      <c r="C83">
        <v>0</v>
      </c>
      <c r="D83">
        <v>20</v>
      </c>
      <c r="E83">
        <v>0</v>
      </c>
      <c r="F83">
        <v>0</v>
      </c>
      <c r="G83">
        <v>0</v>
      </c>
    </row>
    <row r="84" spans="1:7" ht="15" x14ac:dyDescent="0.25">
      <c r="A84" s="285" t="s">
        <v>62</v>
      </c>
      <c r="B84" t="s">
        <v>64</v>
      </c>
      <c r="C84" t="s">
        <v>65</v>
      </c>
      <c r="D84" t="s">
        <v>63</v>
      </c>
      <c r="E84" t="s">
        <v>65</v>
      </c>
      <c r="F84" t="s">
        <v>189</v>
      </c>
      <c r="G84" t="s">
        <v>64</v>
      </c>
    </row>
    <row r="85" spans="1:7" ht="15" x14ac:dyDescent="0.25">
      <c r="A85" s="285" t="s">
        <v>122</v>
      </c>
      <c r="B85">
        <v>3403.8</v>
      </c>
      <c r="C85">
        <v>10781.9</v>
      </c>
      <c r="D85">
        <v>28937.5</v>
      </c>
      <c r="E85">
        <v>25499.1</v>
      </c>
      <c r="F85">
        <v>97.1</v>
      </c>
      <c r="G85">
        <v>0</v>
      </c>
    </row>
    <row r="86" spans="1:7" ht="15" x14ac:dyDescent="0.25">
      <c r="A86" s="285" t="s">
        <v>123</v>
      </c>
      <c r="B86">
        <v>1379</v>
      </c>
      <c r="C86">
        <v>2602</v>
      </c>
      <c r="D86" t="s">
        <v>84</v>
      </c>
      <c r="E86">
        <v>0</v>
      </c>
      <c r="F86">
        <v>245</v>
      </c>
      <c r="G86">
        <v>0</v>
      </c>
    </row>
    <row r="87" spans="1:7" ht="15" x14ac:dyDescent="0.25">
      <c r="A87" s="285" t="s">
        <v>62</v>
      </c>
      <c r="B87" t="s">
        <v>64</v>
      </c>
      <c r="C87" t="s">
        <v>65</v>
      </c>
      <c r="D87" t="s">
        <v>63</v>
      </c>
      <c r="E87" t="s">
        <v>65</v>
      </c>
      <c r="F87" t="s">
        <v>189</v>
      </c>
      <c r="G87" t="s">
        <v>64</v>
      </c>
    </row>
    <row r="88" spans="1:7" ht="15" x14ac:dyDescent="0.25">
      <c r="A88" s="285" t="s">
        <v>124</v>
      </c>
      <c r="B88">
        <v>4782.8</v>
      </c>
      <c r="C88">
        <v>13383.9</v>
      </c>
      <c r="D88">
        <v>28937.5</v>
      </c>
      <c r="E88">
        <v>25499.1</v>
      </c>
      <c r="F88">
        <v>342.1</v>
      </c>
      <c r="G88">
        <v>0</v>
      </c>
    </row>
    <row r="89" spans="1:7" ht="15" x14ac:dyDescent="0.25">
      <c r="A89" s="285" t="s">
        <v>125</v>
      </c>
      <c r="B89" t="s">
        <v>42</v>
      </c>
      <c r="C89" t="s">
        <v>42</v>
      </c>
      <c r="D89">
        <v>2.1</v>
      </c>
      <c r="E89">
        <v>12.1</v>
      </c>
      <c r="F89" t="s">
        <v>42</v>
      </c>
      <c r="G89" t="s">
        <v>42</v>
      </c>
    </row>
    <row r="90" spans="1:7" ht="15" x14ac:dyDescent="0.25">
      <c r="A90" s="285" t="s">
        <v>126</v>
      </c>
      <c r="B90">
        <v>0</v>
      </c>
      <c r="C90">
        <v>112</v>
      </c>
      <c r="D90" t="s">
        <v>42</v>
      </c>
      <c r="E90" t="s">
        <v>42</v>
      </c>
      <c r="F90">
        <v>0</v>
      </c>
      <c r="G90">
        <v>0</v>
      </c>
    </row>
    <row r="91" spans="1:7" ht="15" x14ac:dyDescent="0.25">
      <c r="A91" s="285" t="s">
        <v>62</v>
      </c>
      <c r="B91" t="s">
        <v>64</v>
      </c>
      <c r="C91" t="s">
        <v>65</v>
      </c>
      <c r="D91" t="s">
        <v>63</v>
      </c>
      <c r="E91" t="s">
        <v>65</v>
      </c>
      <c r="F91" t="s">
        <v>189</v>
      </c>
      <c r="G91" t="s">
        <v>64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99F7-5A41-42E4-B4DA-A0E3EDCB1D68}">
  <dimension ref="A1:G77"/>
  <sheetViews>
    <sheetView topLeftCell="A6" workbookViewId="0">
      <selection activeCell="B7" sqref="B7"/>
    </sheetView>
  </sheetViews>
  <sheetFormatPr defaultRowHeight="13.2" x14ac:dyDescent="0.25"/>
  <cols>
    <col min="1" max="1" width="27.88671875" customWidth="1"/>
    <col min="2" max="2" width="11.5546875" customWidth="1"/>
    <col min="3" max="3" width="11.109375" customWidth="1"/>
    <col min="4" max="4" width="12.109375" customWidth="1"/>
    <col min="5" max="5" width="14.6640625" customWidth="1"/>
    <col min="6" max="6" width="11.77734375" customWidth="1"/>
  </cols>
  <sheetData>
    <row r="1" spans="1:7" ht="15" x14ac:dyDescent="0.25">
      <c r="A1" s="282" t="s">
        <v>47</v>
      </c>
    </row>
    <row r="2" spans="1:7" ht="15" x14ac:dyDescent="0.25">
      <c r="A2" s="282" t="s">
        <v>48</v>
      </c>
    </row>
    <row r="3" spans="1:7" ht="15" x14ac:dyDescent="0.25">
      <c r="A3" s="282" t="s">
        <v>982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518.5</v>
      </c>
      <c r="C12">
        <v>73</v>
      </c>
      <c r="D12">
        <v>1293.9000000000001</v>
      </c>
      <c r="E12">
        <v>645.4</v>
      </c>
      <c r="F12">
        <v>0</v>
      </c>
      <c r="G12">
        <v>0</v>
      </c>
    </row>
    <row r="13" spans="1:7" ht="15" x14ac:dyDescent="0.25">
      <c r="A13" s="282" t="s">
        <v>68</v>
      </c>
      <c r="B13">
        <v>0</v>
      </c>
      <c r="C13">
        <v>0</v>
      </c>
      <c r="D13">
        <v>137</v>
      </c>
      <c r="E13">
        <v>107.5</v>
      </c>
      <c r="F13">
        <v>0</v>
      </c>
      <c r="G13">
        <v>0</v>
      </c>
    </row>
    <row r="14" spans="1:7" ht="15" x14ac:dyDescent="0.25">
      <c r="A14" s="282" t="s">
        <v>255</v>
      </c>
      <c r="B14">
        <v>21.5</v>
      </c>
      <c r="C14">
        <v>0</v>
      </c>
      <c r="D14">
        <v>0</v>
      </c>
      <c r="E14">
        <v>0</v>
      </c>
      <c r="F14">
        <v>0</v>
      </c>
      <c r="G14">
        <v>0</v>
      </c>
    </row>
    <row r="15" spans="1:7" ht="15" x14ac:dyDescent="0.25">
      <c r="A15" s="282" t="s">
        <v>70</v>
      </c>
      <c r="B15">
        <v>216</v>
      </c>
      <c r="C15">
        <v>50</v>
      </c>
      <c r="D15">
        <v>49.8</v>
      </c>
      <c r="E15" t="s">
        <v>84</v>
      </c>
      <c r="F15">
        <v>0</v>
      </c>
      <c r="G15">
        <v>0</v>
      </c>
    </row>
    <row r="16" spans="1:7" ht="15" x14ac:dyDescent="0.25">
      <c r="A16" s="282" t="s">
        <v>71</v>
      </c>
      <c r="B16">
        <v>0</v>
      </c>
      <c r="C16">
        <v>0</v>
      </c>
      <c r="D16">
        <v>768.4</v>
      </c>
      <c r="E16">
        <v>67.599999999999994</v>
      </c>
      <c r="F16">
        <v>0</v>
      </c>
      <c r="G16">
        <v>0</v>
      </c>
    </row>
    <row r="17" spans="1:7" ht="15" x14ac:dyDescent="0.25">
      <c r="A17" s="282" t="s">
        <v>72</v>
      </c>
      <c r="B17">
        <v>70</v>
      </c>
      <c r="C17">
        <v>23</v>
      </c>
      <c r="D17">
        <v>99</v>
      </c>
      <c r="E17">
        <v>21</v>
      </c>
      <c r="F17">
        <v>0</v>
      </c>
      <c r="G17">
        <v>0</v>
      </c>
    </row>
    <row r="18" spans="1:7" ht="15" x14ac:dyDescent="0.25">
      <c r="A18" s="282" t="s">
        <v>73</v>
      </c>
      <c r="B18">
        <v>211</v>
      </c>
      <c r="C18">
        <v>0</v>
      </c>
      <c r="D18">
        <v>175.1</v>
      </c>
      <c r="E18">
        <v>381.4</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55</v>
      </c>
      <c r="C21">
        <v>0</v>
      </c>
      <c r="D21">
        <v>341</v>
      </c>
      <c r="E21">
        <v>0</v>
      </c>
      <c r="F21">
        <v>0</v>
      </c>
      <c r="G21">
        <v>0</v>
      </c>
    </row>
    <row r="22" spans="1:7" ht="15" x14ac:dyDescent="0.25">
      <c r="A22" s="282" t="s">
        <v>504</v>
      </c>
      <c r="B22">
        <v>0</v>
      </c>
      <c r="C22">
        <v>0</v>
      </c>
      <c r="D22">
        <v>207.2</v>
      </c>
      <c r="E22">
        <v>0</v>
      </c>
      <c r="F22">
        <v>0</v>
      </c>
      <c r="G22">
        <v>0</v>
      </c>
    </row>
    <row r="23" spans="1:7" ht="15" x14ac:dyDescent="0.25">
      <c r="A23" s="282" t="s">
        <v>77</v>
      </c>
      <c r="B23">
        <v>55</v>
      </c>
      <c r="C23">
        <v>0</v>
      </c>
      <c r="D23">
        <v>133.80000000000001</v>
      </c>
      <c r="E23">
        <v>0</v>
      </c>
      <c r="F23">
        <v>0</v>
      </c>
      <c r="G23">
        <v>0</v>
      </c>
    </row>
    <row r="24" spans="1:7" ht="15" x14ac:dyDescent="0.25">
      <c r="A24" s="282" t="s">
        <v>66</v>
      </c>
    </row>
    <row r="25" spans="1:7" ht="15" x14ac:dyDescent="0.25">
      <c r="A25" s="282" t="s">
        <v>78</v>
      </c>
      <c r="B25">
        <v>457.1</v>
      </c>
      <c r="C25">
        <v>467.5</v>
      </c>
      <c r="D25">
        <v>300.2</v>
      </c>
      <c r="E25">
        <v>372.1</v>
      </c>
      <c r="F25">
        <v>1</v>
      </c>
      <c r="G25">
        <v>0</v>
      </c>
    </row>
    <row r="26" spans="1:7" ht="15" x14ac:dyDescent="0.25">
      <c r="A26" s="282" t="s">
        <v>66</v>
      </c>
    </row>
    <row r="27" spans="1:7" ht="15" x14ac:dyDescent="0.25">
      <c r="A27" s="282" t="s">
        <v>79</v>
      </c>
      <c r="B27">
        <v>299.10000000000002</v>
      </c>
      <c r="C27">
        <v>275</v>
      </c>
      <c r="D27">
        <v>163.5</v>
      </c>
      <c r="E27">
        <v>143.4</v>
      </c>
      <c r="F27">
        <v>0</v>
      </c>
      <c r="G27">
        <v>0</v>
      </c>
    </row>
    <row r="28" spans="1:7" ht="15" x14ac:dyDescent="0.25">
      <c r="A28" s="282" t="s">
        <v>66</v>
      </c>
    </row>
    <row r="29" spans="1:7" ht="15" x14ac:dyDescent="0.25">
      <c r="A29" s="282" t="s">
        <v>80</v>
      </c>
      <c r="B29">
        <v>5367.8</v>
      </c>
      <c r="C29">
        <v>4994.2</v>
      </c>
      <c r="D29">
        <v>5757.5</v>
      </c>
      <c r="E29">
        <v>7027.7</v>
      </c>
      <c r="F29">
        <v>0</v>
      </c>
      <c r="G29">
        <v>0</v>
      </c>
    </row>
    <row r="30" spans="1:7" ht="15" x14ac:dyDescent="0.25">
      <c r="A30" s="282" t="s">
        <v>66</v>
      </c>
    </row>
    <row r="31" spans="1:7" ht="15" x14ac:dyDescent="0.25">
      <c r="A31" s="282" t="s">
        <v>81</v>
      </c>
      <c r="B31">
        <v>1333.8</v>
      </c>
      <c r="C31">
        <v>962.1</v>
      </c>
      <c r="D31">
        <v>858.3</v>
      </c>
      <c r="E31">
        <v>416</v>
      </c>
      <c r="F31">
        <v>0</v>
      </c>
      <c r="G31">
        <v>0</v>
      </c>
    </row>
    <row r="32" spans="1:7" ht="15" x14ac:dyDescent="0.25">
      <c r="A32" s="282" t="s">
        <v>82</v>
      </c>
      <c r="B32">
        <v>0</v>
      </c>
      <c r="C32">
        <v>0.2</v>
      </c>
      <c r="D32">
        <v>0</v>
      </c>
      <c r="E32">
        <v>0</v>
      </c>
      <c r="F32">
        <v>0</v>
      </c>
      <c r="G32">
        <v>0</v>
      </c>
    </row>
    <row r="33" spans="1:7" ht="15" x14ac:dyDescent="0.25">
      <c r="A33" s="282" t="s">
        <v>83</v>
      </c>
      <c r="B33">
        <v>170.5</v>
      </c>
      <c r="C33">
        <v>176.3</v>
      </c>
      <c r="D33">
        <v>56</v>
      </c>
      <c r="E33">
        <v>113.3</v>
      </c>
      <c r="F33">
        <v>0</v>
      </c>
      <c r="G33">
        <v>0</v>
      </c>
    </row>
    <row r="34" spans="1:7" ht="15" x14ac:dyDescent="0.25">
      <c r="A34" s="282" t="s">
        <v>85</v>
      </c>
      <c r="B34">
        <v>0</v>
      </c>
      <c r="C34">
        <v>1.5</v>
      </c>
      <c r="D34">
        <v>0</v>
      </c>
      <c r="E34">
        <v>0.3</v>
      </c>
      <c r="F34">
        <v>0</v>
      </c>
      <c r="G34">
        <v>0</v>
      </c>
    </row>
    <row r="35" spans="1:7" ht="15" x14ac:dyDescent="0.25">
      <c r="A35" s="282" t="s">
        <v>86</v>
      </c>
      <c r="B35">
        <v>12</v>
      </c>
      <c r="C35">
        <v>1.9</v>
      </c>
      <c r="D35">
        <v>2.4</v>
      </c>
      <c r="E35">
        <v>0</v>
      </c>
      <c r="F35">
        <v>0</v>
      </c>
      <c r="G35">
        <v>0</v>
      </c>
    </row>
    <row r="36" spans="1:7" ht="15" x14ac:dyDescent="0.25">
      <c r="A36" s="282" t="s">
        <v>87</v>
      </c>
      <c r="B36">
        <v>0</v>
      </c>
      <c r="C36">
        <v>0</v>
      </c>
      <c r="D36">
        <v>0</v>
      </c>
      <c r="E36">
        <v>0.9</v>
      </c>
      <c r="F36">
        <v>0</v>
      </c>
      <c r="G36">
        <v>0</v>
      </c>
    </row>
    <row r="37" spans="1:7" ht="15" x14ac:dyDescent="0.25">
      <c r="A37" s="282" t="s">
        <v>88</v>
      </c>
      <c r="B37">
        <v>280.89999999999998</v>
      </c>
      <c r="C37">
        <v>296.3</v>
      </c>
      <c r="D37">
        <v>295.7</v>
      </c>
      <c r="E37">
        <v>146.19999999999999</v>
      </c>
      <c r="F37">
        <v>0</v>
      </c>
      <c r="G37">
        <v>0</v>
      </c>
    </row>
    <row r="38" spans="1:7" ht="15" x14ac:dyDescent="0.25">
      <c r="A38" s="282" t="s">
        <v>89</v>
      </c>
      <c r="B38">
        <v>50</v>
      </c>
      <c r="C38">
        <v>0</v>
      </c>
      <c r="D38">
        <v>0</v>
      </c>
      <c r="E38">
        <v>0</v>
      </c>
      <c r="F38">
        <v>0</v>
      </c>
      <c r="G38">
        <v>0</v>
      </c>
    </row>
    <row r="39" spans="1:7" ht="15" x14ac:dyDescent="0.25">
      <c r="A39" s="282" t="s">
        <v>90</v>
      </c>
      <c r="B39">
        <v>116</v>
      </c>
      <c r="C39">
        <v>0</v>
      </c>
      <c r="D39">
        <v>0</v>
      </c>
      <c r="E39">
        <v>0</v>
      </c>
      <c r="F39">
        <v>0</v>
      </c>
      <c r="G39">
        <v>0</v>
      </c>
    </row>
    <row r="40" spans="1:7" ht="15" x14ac:dyDescent="0.25">
      <c r="A40" s="282" t="s">
        <v>91</v>
      </c>
      <c r="B40">
        <v>30.6</v>
      </c>
      <c r="C40">
        <v>12.7</v>
      </c>
      <c r="D40">
        <v>64.2</v>
      </c>
      <c r="E40">
        <v>60.9</v>
      </c>
      <c r="F40">
        <v>0</v>
      </c>
      <c r="G40">
        <v>0</v>
      </c>
    </row>
    <row r="41" spans="1:7" ht="15" x14ac:dyDescent="0.25">
      <c r="A41" s="282" t="s">
        <v>92</v>
      </c>
      <c r="B41">
        <v>0</v>
      </c>
      <c r="C41">
        <v>0</v>
      </c>
      <c r="D41">
        <v>19.600000000000001</v>
      </c>
      <c r="E41">
        <v>0</v>
      </c>
      <c r="F41">
        <v>0</v>
      </c>
      <c r="G41">
        <v>0</v>
      </c>
    </row>
    <row r="42" spans="1:7" ht="15" x14ac:dyDescent="0.25">
      <c r="A42" s="282" t="s">
        <v>93</v>
      </c>
      <c r="B42">
        <v>119.2</v>
      </c>
      <c r="C42">
        <v>98.1</v>
      </c>
      <c r="D42">
        <v>47.3</v>
      </c>
      <c r="E42">
        <v>16.7</v>
      </c>
      <c r="F42">
        <v>0</v>
      </c>
      <c r="G42">
        <v>0</v>
      </c>
    </row>
    <row r="43" spans="1:7" ht="15" x14ac:dyDescent="0.25">
      <c r="A43" s="282" t="s">
        <v>94</v>
      </c>
      <c r="B43">
        <v>41.4</v>
      </c>
      <c r="C43">
        <v>1.5</v>
      </c>
      <c r="D43">
        <v>8.8000000000000007</v>
      </c>
      <c r="E43">
        <v>0</v>
      </c>
      <c r="F43">
        <v>0</v>
      </c>
      <c r="G43">
        <v>0</v>
      </c>
    </row>
    <row r="44" spans="1:7" ht="15" x14ac:dyDescent="0.25">
      <c r="A44" s="282" t="s">
        <v>95</v>
      </c>
      <c r="B44">
        <v>66</v>
      </c>
      <c r="C44">
        <v>132</v>
      </c>
      <c r="D44">
        <v>0</v>
      </c>
      <c r="E44">
        <v>0</v>
      </c>
      <c r="F44">
        <v>0</v>
      </c>
      <c r="G44">
        <v>0</v>
      </c>
    </row>
    <row r="45" spans="1:7" ht="15" x14ac:dyDescent="0.25">
      <c r="A45" s="282" t="s">
        <v>96</v>
      </c>
      <c r="B45">
        <v>26.9</v>
      </c>
      <c r="C45">
        <v>22</v>
      </c>
      <c r="D45">
        <v>7.4</v>
      </c>
      <c r="E45">
        <v>4.7</v>
      </c>
      <c r="F45">
        <v>0</v>
      </c>
      <c r="G45">
        <v>0</v>
      </c>
    </row>
    <row r="46" spans="1:7" ht="15" x14ac:dyDescent="0.25">
      <c r="A46" s="282" t="s">
        <v>97</v>
      </c>
      <c r="B46">
        <v>0.4</v>
      </c>
      <c r="C46">
        <v>0.4</v>
      </c>
      <c r="D46">
        <v>0</v>
      </c>
      <c r="E46">
        <v>0</v>
      </c>
      <c r="F46">
        <v>0</v>
      </c>
      <c r="G46">
        <v>0</v>
      </c>
    </row>
    <row r="47" spans="1:7" ht="15" x14ac:dyDescent="0.25">
      <c r="A47" s="282" t="s">
        <v>98</v>
      </c>
      <c r="B47">
        <v>0</v>
      </c>
      <c r="C47">
        <v>0</v>
      </c>
      <c r="D47">
        <v>10.4</v>
      </c>
      <c r="E47">
        <v>17.8</v>
      </c>
      <c r="F47">
        <v>0</v>
      </c>
      <c r="G47">
        <v>0</v>
      </c>
    </row>
    <row r="48" spans="1:7" ht="15" x14ac:dyDescent="0.25">
      <c r="A48" s="282" t="s">
        <v>99</v>
      </c>
      <c r="B48">
        <v>3.2</v>
      </c>
      <c r="C48">
        <v>11.9</v>
      </c>
      <c r="D48">
        <v>1.7</v>
      </c>
      <c r="E48">
        <v>0.9</v>
      </c>
      <c r="F48">
        <v>0</v>
      </c>
      <c r="G48">
        <v>0</v>
      </c>
    </row>
    <row r="49" spans="1:7" ht="15" x14ac:dyDescent="0.25">
      <c r="A49" s="282" t="s">
        <v>100</v>
      </c>
      <c r="B49">
        <v>144.6</v>
      </c>
      <c r="C49">
        <v>107.9</v>
      </c>
      <c r="D49">
        <v>124.6</v>
      </c>
      <c r="E49">
        <v>16.100000000000001</v>
      </c>
      <c r="F49">
        <v>0</v>
      </c>
      <c r="G49">
        <v>0</v>
      </c>
    </row>
    <row r="50" spans="1:7" ht="15" x14ac:dyDescent="0.25">
      <c r="A50" s="282" t="s">
        <v>101</v>
      </c>
      <c r="B50">
        <v>272.10000000000002</v>
      </c>
      <c r="C50">
        <v>99.4</v>
      </c>
      <c r="D50">
        <v>220.2</v>
      </c>
      <c r="E50">
        <v>38.299999999999997</v>
      </c>
      <c r="F50">
        <v>0</v>
      </c>
      <c r="G50">
        <v>0</v>
      </c>
    </row>
    <row r="51" spans="1:7" ht="15" x14ac:dyDescent="0.25">
      <c r="A51" s="282" t="s">
        <v>66</v>
      </c>
    </row>
    <row r="52" spans="1:7" ht="15" x14ac:dyDescent="0.25">
      <c r="A52" s="282" t="s">
        <v>102</v>
      </c>
      <c r="B52">
        <v>482.6</v>
      </c>
      <c r="C52">
        <v>100.7</v>
      </c>
      <c r="D52">
        <v>656.8</v>
      </c>
      <c r="E52">
        <v>96.7</v>
      </c>
      <c r="F52">
        <v>0</v>
      </c>
      <c r="G52">
        <v>0</v>
      </c>
    </row>
    <row r="53" spans="1:7" ht="15" x14ac:dyDescent="0.25">
      <c r="A53" s="282" t="s">
        <v>103</v>
      </c>
      <c r="B53">
        <v>0</v>
      </c>
      <c r="C53">
        <v>0</v>
      </c>
      <c r="D53">
        <v>86.5</v>
      </c>
      <c r="E53">
        <v>0</v>
      </c>
      <c r="F53">
        <v>0</v>
      </c>
      <c r="G53">
        <v>0</v>
      </c>
    </row>
    <row r="54" spans="1:7" ht="15" x14ac:dyDescent="0.25">
      <c r="A54" s="282" t="s">
        <v>104</v>
      </c>
      <c r="B54">
        <v>385.9</v>
      </c>
      <c r="C54">
        <v>63.7</v>
      </c>
      <c r="D54">
        <v>448.7</v>
      </c>
      <c r="E54">
        <v>66</v>
      </c>
      <c r="F54">
        <v>0</v>
      </c>
      <c r="G54">
        <v>0</v>
      </c>
    </row>
    <row r="55" spans="1:7" ht="15" x14ac:dyDescent="0.25">
      <c r="A55" s="282" t="s">
        <v>105</v>
      </c>
      <c r="B55">
        <v>6.7</v>
      </c>
      <c r="C55">
        <v>7</v>
      </c>
      <c r="D55">
        <v>0</v>
      </c>
      <c r="E55">
        <v>0</v>
      </c>
      <c r="F55">
        <v>0</v>
      </c>
      <c r="G55">
        <v>0</v>
      </c>
    </row>
    <row r="56" spans="1:7" ht="15" x14ac:dyDescent="0.25">
      <c r="A56" s="282" t="s">
        <v>318</v>
      </c>
      <c r="B56">
        <v>0</v>
      </c>
      <c r="C56">
        <v>0</v>
      </c>
      <c r="D56">
        <v>32.4</v>
      </c>
      <c r="E56">
        <v>0</v>
      </c>
      <c r="F56">
        <v>0</v>
      </c>
      <c r="G56">
        <v>0</v>
      </c>
    </row>
    <row r="57" spans="1:7" ht="15" x14ac:dyDescent="0.25">
      <c r="A57" s="282" t="s">
        <v>107</v>
      </c>
      <c r="B57">
        <v>90</v>
      </c>
      <c r="C57">
        <v>30</v>
      </c>
      <c r="D57">
        <v>89.2</v>
      </c>
      <c r="E57">
        <v>30.7</v>
      </c>
      <c r="F57">
        <v>0</v>
      </c>
      <c r="G57">
        <v>0</v>
      </c>
    </row>
    <row r="58" spans="1:7" ht="15" x14ac:dyDescent="0.25">
      <c r="A58" s="282" t="s">
        <v>66</v>
      </c>
    </row>
    <row r="59" spans="1:7" ht="15" x14ac:dyDescent="0.25">
      <c r="A59" s="282" t="s">
        <v>108</v>
      </c>
      <c r="B59">
        <v>1489</v>
      </c>
      <c r="C59">
        <v>1681.8</v>
      </c>
      <c r="D59">
        <v>944.6</v>
      </c>
      <c r="E59">
        <v>1053.5</v>
      </c>
      <c r="F59">
        <v>0</v>
      </c>
      <c r="G59">
        <v>0</v>
      </c>
    </row>
    <row r="60" spans="1:7" ht="15" x14ac:dyDescent="0.25">
      <c r="A60" s="282" t="s">
        <v>109</v>
      </c>
      <c r="B60">
        <v>3.2</v>
      </c>
      <c r="C60">
        <v>4.2</v>
      </c>
      <c r="D60">
        <v>3.2</v>
      </c>
      <c r="E60">
        <v>3.2</v>
      </c>
      <c r="F60">
        <v>0</v>
      </c>
      <c r="G60">
        <v>0</v>
      </c>
    </row>
    <row r="61" spans="1:7" ht="15" x14ac:dyDescent="0.25">
      <c r="A61" s="282" t="s">
        <v>111</v>
      </c>
      <c r="B61">
        <v>36.5</v>
      </c>
      <c r="C61">
        <v>37</v>
      </c>
      <c r="D61">
        <v>29.8</v>
      </c>
      <c r="E61">
        <v>35</v>
      </c>
      <c r="F61">
        <v>0</v>
      </c>
      <c r="G61">
        <v>0</v>
      </c>
    </row>
    <row r="62" spans="1:7" ht="15" x14ac:dyDescent="0.25">
      <c r="A62" s="282" t="s">
        <v>112</v>
      </c>
      <c r="B62">
        <v>7</v>
      </c>
      <c r="C62">
        <v>28.3</v>
      </c>
      <c r="D62">
        <v>38.299999999999997</v>
      </c>
      <c r="E62">
        <v>30.6</v>
      </c>
      <c r="F62">
        <v>0</v>
      </c>
      <c r="G62">
        <v>0</v>
      </c>
    </row>
    <row r="63" spans="1:7" ht="15" x14ac:dyDescent="0.25">
      <c r="A63" s="282" t="s">
        <v>113</v>
      </c>
      <c r="B63">
        <v>49.5</v>
      </c>
      <c r="C63">
        <v>39.5</v>
      </c>
      <c r="D63">
        <v>58.7</v>
      </c>
      <c r="E63">
        <v>51.4</v>
      </c>
      <c r="F63">
        <v>0</v>
      </c>
      <c r="G63">
        <v>0</v>
      </c>
    </row>
    <row r="64" spans="1:7" ht="15" x14ac:dyDescent="0.25">
      <c r="A64" s="282" t="s">
        <v>114</v>
      </c>
      <c r="B64">
        <v>0</v>
      </c>
      <c r="C64">
        <v>14.4</v>
      </c>
      <c r="D64">
        <v>0</v>
      </c>
      <c r="E64">
        <v>0</v>
      </c>
      <c r="F64">
        <v>0</v>
      </c>
      <c r="G64">
        <v>0</v>
      </c>
    </row>
    <row r="65" spans="1:7" ht="15" x14ac:dyDescent="0.25">
      <c r="A65" s="282" t="s">
        <v>115</v>
      </c>
      <c r="B65">
        <v>5</v>
      </c>
      <c r="C65">
        <v>5</v>
      </c>
      <c r="D65">
        <v>0</v>
      </c>
      <c r="E65">
        <v>0</v>
      </c>
      <c r="F65">
        <v>0</v>
      </c>
      <c r="G65">
        <v>0</v>
      </c>
    </row>
    <row r="66" spans="1:7" ht="15" x14ac:dyDescent="0.25">
      <c r="A66" s="282" t="s">
        <v>117</v>
      </c>
      <c r="B66">
        <v>1356.1</v>
      </c>
      <c r="C66">
        <v>1516.3</v>
      </c>
      <c r="D66">
        <v>756.6</v>
      </c>
      <c r="E66">
        <v>925.1</v>
      </c>
      <c r="F66">
        <v>0</v>
      </c>
      <c r="G66">
        <v>0</v>
      </c>
    </row>
    <row r="67" spans="1:7" ht="15" x14ac:dyDescent="0.25">
      <c r="A67" s="282" t="s">
        <v>118</v>
      </c>
      <c r="B67">
        <v>12.8</v>
      </c>
      <c r="C67">
        <v>16.100000000000001</v>
      </c>
      <c r="D67">
        <v>19</v>
      </c>
      <c r="E67">
        <v>5.3</v>
      </c>
      <c r="F67">
        <v>0</v>
      </c>
      <c r="G67">
        <v>0</v>
      </c>
    </row>
    <row r="68" spans="1:7" ht="15" x14ac:dyDescent="0.25">
      <c r="A68" s="282" t="s">
        <v>119</v>
      </c>
      <c r="B68">
        <v>0</v>
      </c>
      <c r="C68">
        <v>0</v>
      </c>
      <c r="D68">
        <v>33</v>
      </c>
      <c r="E68">
        <v>0</v>
      </c>
      <c r="F68">
        <v>0</v>
      </c>
      <c r="G68">
        <v>0</v>
      </c>
    </row>
    <row r="69" spans="1:7" ht="15" x14ac:dyDescent="0.25">
      <c r="A69" s="282" t="s">
        <v>121</v>
      </c>
      <c r="B69">
        <v>19</v>
      </c>
      <c r="C69">
        <v>21</v>
      </c>
      <c r="D69">
        <v>6.2</v>
      </c>
      <c r="E69">
        <v>3</v>
      </c>
      <c r="F69">
        <v>0</v>
      </c>
      <c r="G69">
        <v>0</v>
      </c>
    </row>
    <row r="70" spans="1:7" ht="15" x14ac:dyDescent="0.25">
      <c r="A70" s="282" t="s">
        <v>62</v>
      </c>
      <c r="B70" t="s">
        <v>63</v>
      </c>
      <c r="C70" t="s">
        <v>64</v>
      </c>
      <c r="D70" t="s">
        <v>63</v>
      </c>
      <c r="E70" t="s">
        <v>63</v>
      </c>
      <c r="F70" t="s">
        <v>63</v>
      </c>
      <c r="G70" t="s">
        <v>65</v>
      </c>
    </row>
    <row r="71" spans="1:7" ht="15" x14ac:dyDescent="0.25">
      <c r="A71" s="282" t="s">
        <v>122</v>
      </c>
      <c r="B71">
        <v>10002.799999999999</v>
      </c>
      <c r="C71">
        <v>8554.2999999999993</v>
      </c>
      <c r="D71">
        <v>10315.9</v>
      </c>
      <c r="E71">
        <v>9754.7000000000007</v>
      </c>
      <c r="F71">
        <v>1</v>
      </c>
      <c r="G71">
        <v>0</v>
      </c>
    </row>
    <row r="72" spans="1:7" ht="15" x14ac:dyDescent="0.25">
      <c r="A72" s="282" t="s">
        <v>123</v>
      </c>
      <c r="B72">
        <v>5947.2</v>
      </c>
      <c r="C72">
        <v>4851.8999999999996</v>
      </c>
      <c r="D72">
        <v>0</v>
      </c>
      <c r="E72">
        <v>0</v>
      </c>
      <c r="F72">
        <v>0</v>
      </c>
      <c r="G72">
        <v>0</v>
      </c>
    </row>
    <row r="73" spans="1:7" ht="15" x14ac:dyDescent="0.25">
      <c r="A73" s="282" t="s">
        <v>62</v>
      </c>
      <c r="B73" t="s">
        <v>63</v>
      </c>
      <c r="C73" t="s">
        <v>64</v>
      </c>
      <c r="D73" t="s">
        <v>63</v>
      </c>
      <c r="E73" t="s">
        <v>63</v>
      </c>
      <c r="F73" t="s">
        <v>63</v>
      </c>
      <c r="G73" t="s">
        <v>65</v>
      </c>
    </row>
    <row r="74" spans="1:7" ht="15" x14ac:dyDescent="0.25">
      <c r="A74" s="282" t="s">
        <v>124</v>
      </c>
      <c r="B74">
        <v>15950</v>
      </c>
      <c r="C74">
        <v>13406.2</v>
      </c>
      <c r="D74">
        <v>10315.9</v>
      </c>
      <c r="E74">
        <v>9754.7000000000007</v>
      </c>
      <c r="F74">
        <v>1</v>
      </c>
      <c r="G74">
        <v>0</v>
      </c>
    </row>
    <row r="75" spans="1:7" ht="15" x14ac:dyDescent="0.25">
      <c r="A75" s="282" t="s">
        <v>125</v>
      </c>
      <c r="B75" t="s">
        <v>42</v>
      </c>
      <c r="C75" t="s">
        <v>42</v>
      </c>
      <c r="D75">
        <v>3.9</v>
      </c>
      <c r="E75">
        <v>2</v>
      </c>
      <c r="F75" t="s">
        <v>42</v>
      </c>
      <c r="G75" t="s">
        <v>42</v>
      </c>
    </row>
    <row r="76" spans="1:7" ht="15" x14ac:dyDescent="0.25">
      <c r="A76" s="282" t="s">
        <v>126</v>
      </c>
      <c r="B76">
        <v>0</v>
      </c>
      <c r="C76">
        <v>0</v>
      </c>
      <c r="D76" t="s">
        <v>42</v>
      </c>
      <c r="E76" t="s">
        <v>42</v>
      </c>
      <c r="F76">
        <v>0</v>
      </c>
      <c r="G76">
        <v>0</v>
      </c>
    </row>
    <row r="77" spans="1:7" ht="15" x14ac:dyDescent="0.25">
      <c r="A77" s="282" t="s">
        <v>62</v>
      </c>
      <c r="B77" t="s">
        <v>63</v>
      </c>
      <c r="C77" t="s">
        <v>64</v>
      </c>
      <c r="D77" t="s">
        <v>63</v>
      </c>
      <c r="E77" t="s">
        <v>63</v>
      </c>
      <c r="F77" t="s">
        <v>63</v>
      </c>
      <c r="G77" t="s">
        <v>65</v>
      </c>
    </row>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C2A-1417-4413-807A-40C998EA6D56}">
  <sheetPr codeName="Sheet4"/>
  <dimension ref="A1:G91"/>
  <sheetViews>
    <sheetView topLeftCell="A70" workbookViewId="0">
      <selection activeCell="E43" sqref="E43"/>
    </sheetView>
  </sheetViews>
  <sheetFormatPr defaultRowHeight="13.2" x14ac:dyDescent="0.25"/>
  <cols>
    <col min="1" max="1" width="18.33203125" customWidth="1"/>
    <col min="2" max="2" width="14.6640625" customWidth="1"/>
  </cols>
  <sheetData>
    <row r="1" spans="1:7" ht="15" x14ac:dyDescent="0.25">
      <c r="A1" s="285" t="s">
        <v>47</v>
      </c>
    </row>
    <row r="2" spans="1:7" ht="15" x14ac:dyDescent="0.25">
      <c r="A2" s="285" t="s">
        <v>48</v>
      </c>
    </row>
    <row r="3" spans="1:7" ht="15" x14ac:dyDescent="0.25">
      <c r="A3" s="285" t="s">
        <v>533</v>
      </c>
    </row>
    <row r="4" spans="1:7" ht="15" x14ac:dyDescent="0.25">
      <c r="A4" s="285" t="s">
        <v>50</v>
      </c>
    </row>
    <row r="5" spans="1:7" ht="15" x14ac:dyDescent="0.25">
      <c r="A5" s="285" t="s">
        <v>51</v>
      </c>
    </row>
    <row r="6" spans="1:7" ht="15" x14ac:dyDescent="0.25">
      <c r="A6" s="285" t="s">
        <v>52</v>
      </c>
    </row>
    <row r="7" spans="1:7" ht="15" x14ac:dyDescent="0.25">
      <c r="B7" s="285" t="s">
        <v>55</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t="s">
        <v>84</v>
      </c>
      <c r="C12">
        <v>70</v>
      </c>
      <c r="D12">
        <v>3889</v>
      </c>
      <c r="E12">
        <v>5964.9</v>
      </c>
      <c r="F12">
        <v>0</v>
      </c>
      <c r="G12">
        <v>0</v>
      </c>
    </row>
    <row r="13" spans="1:7" ht="15" x14ac:dyDescent="0.25">
      <c r="A13" s="285" t="s">
        <v>253</v>
      </c>
      <c r="B13">
        <v>0</v>
      </c>
      <c r="C13">
        <v>0</v>
      </c>
      <c r="D13">
        <v>0</v>
      </c>
      <c r="E13">
        <v>298.89999999999998</v>
      </c>
      <c r="F13">
        <v>0</v>
      </c>
      <c r="G13">
        <v>0</v>
      </c>
    </row>
    <row r="14" spans="1:7" ht="15" x14ac:dyDescent="0.25">
      <c r="A14" s="285" t="s">
        <v>254</v>
      </c>
      <c r="B14">
        <v>0</v>
      </c>
      <c r="C14">
        <v>0</v>
      </c>
      <c r="D14">
        <v>75.2</v>
      </c>
      <c r="E14">
        <v>133.9</v>
      </c>
      <c r="F14">
        <v>0</v>
      </c>
      <c r="G14">
        <v>0</v>
      </c>
    </row>
    <row r="15" spans="1:7" ht="15" x14ac:dyDescent="0.25">
      <c r="A15" s="285" t="s">
        <v>68</v>
      </c>
      <c r="B15">
        <v>0</v>
      </c>
      <c r="C15">
        <v>0</v>
      </c>
      <c r="D15">
        <v>785.9</v>
      </c>
      <c r="E15">
        <v>762.9</v>
      </c>
      <c r="F15">
        <v>0</v>
      </c>
      <c r="G15">
        <v>0</v>
      </c>
    </row>
    <row r="16" spans="1:7" ht="15" x14ac:dyDescent="0.25">
      <c r="A16" s="285" t="s">
        <v>69</v>
      </c>
      <c r="B16">
        <v>0</v>
      </c>
      <c r="C16">
        <v>0</v>
      </c>
      <c r="D16">
        <v>0</v>
      </c>
      <c r="E16">
        <v>73</v>
      </c>
      <c r="F16">
        <v>0</v>
      </c>
      <c r="G16">
        <v>0</v>
      </c>
    </row>
    <row r="17" spans="1:7" ht="15" x14ac:dyDescent="0.25">
      <c r="A17" s="285" t="s">
        <v>70</v>
      </c>
      <c r="B17" t="s">
        <v>84</v>
      </c>
      <c r="C17">
        <v>0</v>
      </c>
      <c r="D17">
        <v>227.1</v>
      </c>
      <c r="E17">
        <v>677.8</v>
      </c>
      <c r="F17">
        <v>0</v>
      </c>
      <c r="G17">
        <v>0</v>
      </c>
    </row>
    <row r="18" spans="1:7" ht="15" x14ac:dyDescent="0.25">
      <c r="A18" s="285" t="s">
        <v>71</v>
      </c>
      <c r="B18">
        <v>0</v>
      </c>
      <c r="C18">
        <v>0</v>
      </c>
      <c r="D18">
        <v>1052.5</v>
      </c>
      <c r="E18">
        <v>1456.7</v>
      </c>
      <c r="F18">
        <v>0</v>
      </c>
      <c r="G18">
        <v>0</v>
      </c>
    </row>
    <row r="19" spans="1:7" ht="15" x14ac:dyDescent="0.25">
      <c r="A19" s="285" t="s">
        <v>72</v>
      </c>
      <c r="B19">
        <v>0</v>
      </c>
      <c r="C19">
        <v>70</v>
      </c>
      <c r="D19">
        <v>355.1</v>
      </c>
      <c r="E19">
        <v>418.8</v>
      </c>
      <c r="F19">
        <v>0</v>
      </c>
      <c r="G19">
        <v>0</v>
      </c>
    </row>
    <row r="20" spans="1:7" ht="15" x14ac:dyDescent="0.25">
      <c r="A20" s="285" t="s">
        <v>256</v>
      </c>
      <c r="B20">
        <v>0</v>
      </c>
      <c r="C20">
        <v>0</v>
      </c>
      <c r="D20">
        <v>0</v>
      </c>
      <c r="E20">
        <v>113.5</v>
      </c>
      <c r="F20">
        <v>0</v>
      </c>
      <c r="G20">
        <v>0</v>
      </c>
    </row>
    <row r="21" spans="1:7" ht="15" x14ac:dyDescent="0.25">
      <c r="A21" s="285" t="s">
        <v>73</v>
      </c>
      <c r="B21">
        <v>0</v>
      </c>
      <c r="C21">
        <v>0</v>
      </c>
      <c r="D21">
        <v>1219.9000000000001</v>
      </c>
      <c r="E21">
        <v>1761.2</v>
      </c>
      <c r="F21">
        <v>0</v>
      </c>
      <c r="G21">
        <v>0</v>
      </c>
    </row>
    <row r="22" spans="1:7" ht="15" x14ac:dyDescent="0.25">
      <c r="A22" s="285" t="s">
        <v>74</v>
      </c>
      <c r="B22">
        <v>0</v>
      </c>
      <c r="C22">
        <v>0</v>
      </c>
      <c r="D22">
        <v>173.3</v>
      </c>
      <c r="E22">
        <v>268.2</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467.6</v>
      </c>
      <c r="C30">
        <v>511.6</v>
      </c>
      <c r="D30">
        <v>1130.0999999999999</v>
      </c>
      <c r="E30">
        <v>1243.0999999999999</v>
      </c>
      <c r="F30">
        <v>74.7</v>
      </c>
      <c r="G30">
        <v>0</v>
      </c>
    </row>
    <row r="31" spans="1:7" ht="15" x14ac:dyDescent="0.25">
      <c r="A31" s="285" t="s">
        <v>66</v>
      </c>
    </row>
    <row r="32" spans="1:7" ht="15" x14ac:dyDescent="0.25">
      <c r="A32" s="285" t="s">
        <v>79</v>
      </c>
      <c r="B32">
        <v>198.9</v>
      </c>
      <c r="C32">
        <v>202.9</v>
      </c>
      <c r="D32">
        <v>1313.1</v>
      </c>
      <c r="E32">
        <v>1028.7</v>
      </c>
      <c r="F32">
        <v>0</v>
      </c>
      <c r="G32">
        <v>0</v>
      </c>
    </row>
    <row r="33" spans="1:7" ht="15" x14ac:dyDescent="0.25">
      <c r="A33" s="285" t="s">
        <v>66</v>
      </c>
    </row>
    <row r="34" spans="1:7" ht="15" x14ac:dyDescent="0.25">
      <c r="A34" s="285" t="s">
        <v>80</v>
      </c>
      <c r="B34">
        <v>416</v>
      </c>
      <c r="C34">
        <v>5502.5</v>
      </c>
      <c r="D34">
        <v>11734.1</v>
      </c>
      <c r="E34">
        <v>1903.5</v>
      </c>
      <c r="F34">
        <v>0</v>
      </c>
      <c r="G34">
        <v>0</v>
      </c>
    </row>
    <row r="35" spans="1:7" ht="15" x14ac:dyDescent="0.25">
      <c r="A35" s="285" t="s">
        <v>66</v>
      </c>
    </row>
    <row r="36" spans="1:7" ht="15" x14ac:dyDescent="0.25">
      <c r="A36" s="285" t="s">
        <v>495</v>
      </c>
      <c r="B36">
        <v>0</v>
      </c>
      <c r="C36" t="s">
        <v>84</v>
      </c>
      <c r="D36">
        <v>0</v>
      </c>
      <c r="E36">
        <v>3.2</v>
      </c>
      <c r="F36">
        <v>0</v>
      </c>
      <c r="G36">
        <v>0</v>
      </c>
    </row>
    <row r="37" spans="1:7" ht="15" x14ac:dyDescent="0.25">
      <c r="A37" s="285" t="s">
        <v>66</v>
      </c>
    </row>
    <row r="38" spans="1:7" ht="15" x14ac:dyDescent="0.25">
      <c r="A38" s="285" t="s">
        <v>81</v>
      </c>
      <c r="B38">
        <v>727.9</v>
      </c>
      <c r="C38">
        <v>1223.2</v>
      </c>
      <c r="D38">
        <v>5670.6</v>
      </c>
      <c r="E38">
        <v>5890.7</v>
      </c>
      <c r="F38">
        <v>0.2</v>
      </c>
      <c r="G38">
        <v>0</v>
      </c>
    </row>
    <row r="39" spans="1:7" ht="15" x14ac:dyDescent="0.25">
      <c r="A39" s="285" t="s">
        <v>83</v>
      </c>
      <c r="B39">
        <v>55</v>
      </c>
      <c r="C39">
        <v>3.2</v>
      </c>
      <c r="D39">
        <v>1062.9000000000001</v>
      </c>
      <c r="E39">
        <v>583.9</v>
      </c>
      <c r="F39">
        <v>0</v>
      </c>
      <c r="G39">
        <v>0</v>
      </c>
    </row>
    <row r="40" spans="1:7" ht="15" x14ac:dyDescent="0.25">
      <c r="A40" s="285" t="s">
        <v>85</v>
      </c>
      <c r="B40">
        <v>0</v>
      </c>
      <c r="C40">
        <v>3.6</v>
      </c>
      <c r="D40">
        <v>6.6</v>
      </c>
      <c r="E40">
        <v>4.2</v>
      </c>
      <c r="F40">
        <v>0</v>
      </c>
      <c r="G40">
        <v>0</v>
      </c>
    </row>
    <row r="41" spans="1:7" ht="15" x14ac:dyDescent="0.25">
      <c r="A41" s="285" t="s">
        <v>86</v>
      </c>
      <c r="B41">
        <v>0</v>
      </c>
      <c r="C41">
        <v>0</v>
      </c>
      <c r="D41">
        <v>1</v>
      </c>
      <c r="E41">
        <v>0</v>
      </c>
      <c r="F41">
        <v>0</v>
      </c>
      <c r="G41">
        <v>0</v>
      </c>
    </row>
    <row r="42" spans="1:7" ht="15" x14ac:dyDescent="0.25">
      <c r="A42" s="285" t="s">
        <v>87</v>
      </c>
      <c r="B42">
        <v>1.3</v>
      </c>
      <c r="C42">
        <v>0.5</v>
      </c>
      <c r="D42">
        <v>0.2</v>
      </c>
      <c r="E42">
        <v>0.2</v>
      </c>
      <c r="F42">
        <v>0.2</v>
      </c>
      <c r="G42">
        <v>0</v>
      </c>
    </row>
    <row r="43" spans="1:7" ht="15" x14ac:dyDescent="0.25">
      <c r="A43" s="285" t="s">
        <v>88</v>
      </c>
      <c r="B43">
        <v>221.8</v>
      </c>
      <c r="C43">
        <v>333.8</v>
      </c>
      <c r="D43">
        <v>936.8</v>
      </c>
      <c r="E43">
        <v>1144.8</v>
      </c>
      <c r="F43">
        <v>0</v>
      </c>
      <c r="G43">
        <v>0</v>
      </c>
    </row>
    <row r="44" spans="1:7" ht="15" x14ac:dyDescent="0.25">
      <c r="A44" s="285" t="s">
        <v>177</v>
      </c>
      <c r="B44">
        <v>0</v>
      </c>
      <c r="C44">
        <v>0</v>
      </c>
      <c r="D44">
        <v>0</v>
      </c>
      <c r="E44">
        <v>521.1</v>
      </c>
      <c r="F44">
        <v>0</v>
      </c>
      <c r="G44">
        <v>0</v>
      </c>
    </row>
    <row r="45" spans="1:7" ht="15" x14ac:dyDescent="0.25">
      <c r="A45" s="285" t="s">
        <v>90</v>
      </c>
      <c r="B45">
        <v>0</v>
      </c>
      <c r="C45">
        <v>0</v>
      </c>
      <c r="D45">
        <v>104.6</v>
      </c>
      <c r="E45">
        <v>188.8</v>
      </c>
      <c r="F45">
        <v>0</v>
      </c>
      <c r="G45">
        <v>0</v>
      </c>
    </row>
    <row r="46" spans="1:7" ht="15" x14ac:dyDescent="0.25">
      <c r="A46" s="285" t="s">
        <v>178</v>
      </c>
      <c r="B46">
        <v>0</v>
      </c>
      <c r="C46">
        <v>0</v>
      </c>
      <c r="D46">
        <v>1</v>
      </c>
      <c r="E46">
        <v>0</v>
      </c>
      <c r="F46">
        <v>0</v>
      </c>
      <c r="G46">
        <v>0</v>
      </c>
    </row>
    <row r="47" spans="1:7" ht="15" x14ac:dyDescent="0.25">
      <c r="A47" s="285" t="s">
        <v>91</v>
      </c>
      <c r="B47">
        <v>31</v>
      </c>
      <c r="C47">
        <v>42.3</v>
      </c>
      <c r="D47">
        <v>488.1</v>
      </c>
      <c r="E47">
        <v>503.5</v>
      </c>
      <c r="F47">
        <v>0</v>
      </c>
      <c r="G47">
        <v>0</v>
      </c>
    </row>
    <row r="48" spans="1:7" ht="15" x14ac:dyDescent="0.25">
      <c r="A48" s="285" t="s">
        <v>92</v>
      </c>
      <c r="B48">
        <v>0</v>
      </c>
      <c r="C48">
        <v>0</v>
      </c>
      <c r="D48">
        <v>29.7</v>
      </c>
      <c r="E48">
        <v>77.2</v>
      </c>
      <c r="F48">
        <v>0</v>
      </c>
      <c r="G48">
        <v>0</v>
      </c>
    </row>
    <row r="49" spans="1:7" ht="15" x14ac:dyDescent="0.25">
      <c r="A49" s="285" t="s">
        <v>93</v>
      </c>
      <c r="B49">
        <v>58.6</v>
      </c>
      <c r="C49">
        <v>158.80000000000001</v>
      </c>
      <c r="D49">
        <v>263.60000000000002</v>
      </c>
      <c r="E49">
        <v>247.8</v>
      </c>
      <c r="F49">
        <v>0</v>
      </c>
      <c r="G49">
        <v>0</v>
      </c>
    </row>
    <row r="50" spans="1:7" ht="15" x14ac:dyDescent="0.25">
      <c r="A50" s="285" t="s">
        <v>94</v>
      </c>
      <c r="B50">
        <v>24</v>
      </c>
      <c r="C50">
        <v>21.1</v>
      </c>
      <c r="D50">
        <v>75.3</v>
      </c>
      <c r="E50">
        <v>3.8</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814.2</v>
      </c>
      <c r="F52">
        <v>0</v>
      </c>
      <c r="G52">
        <v>0</v>
      </c>
    </row>
    <row r="53" spans="1:7" ht="15" x14ac:dyDescent="0.25">
      <c r="A53" s="285" t="s">
        <v>96</v>
      </c>
      <c r="B53">
        <v>28.3</v>
      </c>
      <c r="C53">
        <v>38.4</v>
      </c>
      <c r="D53">
        <v>58.8</v>
      </c>
      <c r="E53">
        <v>74.900000000000006</v>
      </c>
      <c r="F53">
        <v>0</v>
      </c>
      <c r="G53">
        <v>0</v>
      </c>
    </row>
    <row r="54" spans="1:7" ht="15" x14ac:dyDescent="0.25">
      <c r="A54" s="285" t="s">
        <v>98</v>
      </c>
      <c r="B54" t="s">
        <v>84</v>
      </c>
      <c r="C54">
        <v>0</v>
      </c>
      <c r="D54">
        <v>286.3</v>
      </c>
      <c r="E54">
        <v>271.39999999999998</v>
      </c>
      <c r="F54">
        <v>0</v>
      </c>
      <c r="G54">
        <v>0</v>
      </c>
    </row>
    <row r="55" spans="1:7" ht="15" x14ac:dyDescent="0.25">
      <c r="A55" s="285" t="s">
        <v>99</v>
      </c>
      <c r="B55">
        <v>3.2</v>
      </c>
      <c r="C55">
        <v>2.7</v>
      </c>
      <c r="D55">
        <v>0.1</v>
      </c>
      <c r="E55">
        <v>14.9</v>
      </c>
      <c r="F55">
        <v>0</v>
      </c>
      <c r="G55">
        <v>0</v>
      </c>
    </row>
    <row r="56" spans="1:7" ht="15" x14ac:dyDescent="0.25">
      <c r="A56" s="285" t="s">
        <v>100</v>
      </c>
      <c r="B56">
        <v>218.5</v>
      </c>
      <c r="C56">
        <v>316</v>
      </c>
      <c r="D56">
        <v>851.1</v>
      </c>
      <c r="E56">
        <v>978.4</v>
      </c>
      <c r="F56">
        <v>0</v>
      </c>
      <c r="G56">
        <v>0</v>
      </c>
    </row>
    <row r="57" spans="1:7" ht="15" x14ac:dyDescent="0.25">
      <c r="A57" s="285" t="s">
        <v>101</v>
      </c>
      <c r="B57">
        <v>86.3</v>
      </c>
      <c r="C57">
        <v>40.9</v>
      </c>
      <c r="D57">
        <v>569.5</v>
      </c>
      <c r="E57">
        <v>460.8</v>
      </c>
      <c r="F57">
        <v>0</v>
      </c>
      <c r="G57">
        <v>0</v>
      </c>
    </row>
    <row r="58" spans="1:7" ht="15" x14ac:dyDescent="0.25">
      <c r="A58" s="285" t="s">
        <v>66</v>
      </c>
    </row>
    <row r="59" spans="1:7" ht="15" x14ac:dyDescent="0.25">
      <c r="A59" s="285" t="s">
        <v>102</v>
      </c>
      <c r="B59">
        <v>525.4</v>
      </c>
      <c r="C59">
        <v>354</v>
      </c>
      <c r="D59">
        <v>1748.6</v>
      </c>
      <c r="E59">
        <v>1768.2</v>
      </c>
      <c r="F59">
        <v>0</v>
      </c>
      <c r="G59">
        <v>0</v>
      </c>
    </row>
    <row r="60" spans="1:7" ht="15" x14ac:dyDescent="0.25">
      <c r="A60" s="285" t="s">
        <v>103</v>
      </c>
      <c r="B60">
        <v>0</v>
      </c>
      <c r="C60">
        <v>0</v>
      </c>
      <c r="D60">
        <v>63</v>
      </c>
      <c r="E60">
        <v>0</v>
      </c>
      <c r="F60">
        <v>0</v>
      </c>
      <c r="G60">
        <v>0</v>
      </c>
    </row>
    <row r="61" spans="1:7" ht="15" x14ac:dyDescent="0.25">
      <c r="A61" s="285" t="s">
        <v>104</v>
      </c>
      <c r="B61">
        <v>525</v>
      </c>
      <c r="C61">
        <v>354</v>
      </c>
      <c r="D61">
        <v>1434.1</v>
      </c>
      <c r="E61">
        <v>1475.3</v>
      </c>
      <c r="F61">
        <v>0</v>
      </c>
      <c r="G61">
        <v>0</v>
      </c>
    </row>
    <row r="62" spans="1:7" ht="15" x14ac:dyDescent="0.25">
      <c r="A62" s="285" t="s">
        <v>105</v>
      </c>
      <c r="B62">
        <v>0</v>
      </c>
      <c r="C62">
        <v>0</v>
      </c>
      <c r="D62">
        <v>0.2</v>
      </c>
      <c r="E62">
        <v>15.6</v>
      </c>
      <c r="F62">
        <v>0</v>
      </c>
      <c r="G62">
        <v>0</v>
      </c>
    </row>
    <row r="63" spans="1:7" ht="15" x14ac:dyDescent="0.25">
      <c r="A63" s="285" t="s">
        <v>381</v>
      </c>
      <c r="B63">
        <v>0.4</v>
      </c>
      <c r="C63">
        <v>0</v>
      </c>
      <c r="D63">
        <v>0.1</v>
      </c>
      <c r="E63">
        <v>0</v>
      </c>
      <c r="F63">
        <v>0</v>
      </c>
      <c r="G63">
        <v>0</v>
      </c>
    </row>
    <row r="64" spans="1:7" ht="15" x14ac:dyDescent="0.25">
      <c r="A64" s="285" t="s">
        <v>258</v>
      </c>
      <c r="B64">
        <v>0</v>
      </c>
      <c r="C64">
        <v>0</v>
      </c>
      <c r="D64">
        <v>0</v>
      </c>
      <c r="E64">
        <v>31</v>
      </c>
      <c r="F64">
        <v>0</v>
      </c>
      <c r="G64">
        <v>0</v>
      </c>
    </row>
    <row r="65" spans="1:7" ht="15" x14ac:dyDescent="0.25">
      <c r="A65" s="285" t="s">
        <v>107</v>
      </c>
      <c r="B65">
        <v>0</v>
      </c>
      <c r="C65">
        <v>0</v>
      </c>
      <c r="D65">
        <v>251.2</v>
      </c>
      <c r="E65">
        <v>246.3</v>
      </c>
      <c r="F65">
        <v>0</v>
      </c>
      <c r="G65">
        <v>0</v>
      </c>
    </row>
    <row r="66" spans="1:7" ht="15" x14ac:dyDescent="0.25">
      <c r="A66" s="285" t="s">
        <v>66</v>
      </c>
    </row>
    <row r="67" spans="1:7" ht="15" x14ac:dyDescent="0.25">
      <c r="A67" s="285" t="s">
        <v>108</v>
      </c>
      <c r="B67">
        <v>1150.3</v>
      </c>
      <c r="C67">
        <v>2571.4</v>
      </c>
      <c r="D67">
        <v>2920</v>
      </c>
      <c r="E67">
        <v>5460.3</v>
      </c>
      <c r="F67">
        <v>0</v>
      </c>
      <c r="G67">
        <v>0</v>
      </c>
    </row>
    <row r="68" spans="1:7" ht="15" x14ac:dyDescent="0.25">
      <c r="A68" s="285" t="s">
        <v>497</v>
      </c>
      <c r="B68">
        <v>0</v>
      </c>
      <c r="C68">
        <v>106</v>
      </c>
      <c r="D68">
        <v>0</v>
      </c>
      <c r="E68">
        <v>1874.4</v>
      </c>
      <c r="F68">
        <v>0</v>
      </c>
      <c r="G68">
        <v>0</v>
      </c>
    </row>
    <row r="69" spans="1:7" ht="15" x14ac:dyDescent="0.25">
      <c r="A69" s="285" t="s">
        <v>109</v>
      </c>
      <c r="B69">
        <v>4.8</v>
      </c>
      <c r="C69">
        <v>4.5</v>
      </c>
      <c r="D69">
        <v>11.9</v>
      </c>
      <c r="E69">
        <v>14</v>
      </c>
      <c r="F69">
        <v>0</v>
      </c>
      <c r="G69">
        <v>0</v>
      </c>
    </row>
    <row r="70" spans="1:7" ht="15" x14ac:dyDescent="0.25">
      <c r="A70" s="285" t="s">
        <v>111</v>
      </c>
      <c r="B70">
        <v>37</v>
      </c>
      <c r="C70">
        <v>142.6</v>
      </c>
      <c r="D70">
        <v>129.9</v>
      </c>
      <c r="E70">
        <v>137.9</v>
      </c>
      <c r="F70">
        <v>0</v>
      </c>
      <c r="G70">
        <v>0</v>
      </c>
    </row>
    <row r="71" spans="1:7" ht="15" x14ac:dyDescent="0.25">
      <c r="A71" s="285" t="s">
        <v>112</v>
      </c>
      <c r="B71">
        <v>4.8</v>
      </c>
      <c r="C71">
        <v>105.5</v>
      </c>
      <c r="D71">
        <v>33.200000000000003</v>
      </c>
      <c r="E71">
        <v>568.4</v>
      </c>
      <c r="F71">
        <v>0</v>
      </c>
      <c r="G71">
        <v>0</v>
      </c>
    </row>
    <row r="72" spans="1:7" ht="15" x14ac:dyDescent="0.25">
      <c r="A72" s="285" t="s">
        <v>259</v>
      </c>
      <c r="B72">
        <v>0</v>
      </c>
      <c r="C72">
        <v>0</v>
      </c>
      <c r="D72">
        <v>0</v>
      </c>
      <c r="E72">
        <v>45.8</v>
      </c>
      <c r="F72">
        <v>0</v>
      </c>
      <c r="G72">
        <v>0</v>
      </c>
    </row>
    <row r="73" spans="1:7" ht="15" x14ac:dyDescent="0.25">
      <c r="A73" s="285" t="s">
        <v>113</v>
      </c>
      <c r="B73">
        <v>10.5</v>
      </c>
      <c r="C73">
        <v>38.299999999999997</v>
      </c>
      <c r="D73">
        <v>271.89999999999998</v>
      </c>
      <c r="E73">
        <v>276.7</v>
      </c>
      <c r="F73">
        <v>0</v>
      </c>
      <c r="G73">
        <v>0</v>
      </c>
    </row>
    <row r="74" spans="1:7" ht="15" x14ac:dyDescent="0.25">
      <c r="A74" s="285" t="s">
        <v>114</v>
      </c>
      <c r="B74">
        <v>0</v>
      </c>
      <c r="C74">
        <v>27.4</v>
      </c>
      <c r="D74">
        <v>0</v>
      </c>
      <c r="E74">
        <v>17</v>
      </c>
      <c r="F74">
        <v>0</v>
      </c>
      <c r="G74">
        <v>0</v>
      </c>
    </row>
    <row r="75" spans="1:7" ht="15" x14ac:dyDescent="0.25">
      <c r="A75" s="285" t="s">
        <v>115</v>
      </c>
      <c r="B75">
        <v>4</v>
      </c>
      <c r="C75">
        <v>4</v>
      </c>
      <c r="D75">
        <v>11.1</v>
      </c>
      <c r="E75">
        <v>15.3</v>
      </c>
      <c r="F75">
        <v>0</v>
      </c>
      <c r="G75">
        <v>0</v>
      </c>
    </row>
    <row r="76" spans="1:7" ht="15" x14ac:dyDescent="0.25">
      <c r="A76" s="285" t="s">
        <v>382</v>
      </c>
      <c r="B76">
        <v>3</v>
      </c>
      <c r="C76">
        <v>0</v>
      </c>
      <c r="D76">
        <v>0</v>
      </c>
      <c r="E76">
        <v>0</v>
      </c>
      <c r="F76">
        <v>0</v>
      </c>
      <c r="G76">
        <v>0</v>
      </c>
    </row>
    <row r="77" spans="1:7" ht="15" x14ac:dyDescent="0.25">
      <c r="A77" s="285" t="s">
        <v>116</v>
      </c>
      <c r="B77">
        <v>4.0999999999999996</v>
      </c>
      <c r="C77">
        <v>2.5</v>
      </c>
      <c r="D77">
        <v>5.4</v>
      </c>
      <c r="E77">
        <v>2.1</v>
      </c>
      <c r="F77">
        <v>0</v>
      </c>
      <c r="G77">
        <v>0</v>
      </c>
    </row>
    <row r="78" spans="1:7" ht="15" x14ac:dyDescent="0.25">
      <c r="A78" s="285" t="s">
        <v>117</v>
      </c>
      <c r="B78">
        <v>1048.7</v>
      </c>
      <c r="C78">
        <v>2087.6</v>
      </c>
      <c r="D78">
        <v>2267.1</v>
      </c>
      <c r="E78">
        <v>2351.9</v>
      </c>
      <c r="F78">
        <v>0</v>
      </c>
      <c r="G78">
        <v>0</v>
      </c>
    </row>
    <row r="79" spans="1:7" ht="15" x14ac:dyDescent="0.25">
      <c r="A79" s="285" t="s">
        <v>331</v>
      </c>
      <c r="B79">
        <v>0.5</v>
      </c>
      <c r="C79">
        <v>0</v>
      </c>
      <c r="D79">
        <v>6</v>
      </c>
      <c r="E79">
        <v>1.6</v>
      </c>
      <c r="F79">
        <v>0</v>
      </c>
      <c r="G79">
        <v>0</v>
      </c>
    </row>
    <row r="80" spans="1:7" ht="15" x14ac:dyDescent="0.25">
      <c r="A80" s="285" t="s">
        <v>118</v>
      </c>
      <c r="B80">
        <v>17.899999999999999</v>
      </c>
      <c r="C80">
        <v>26.1</v>
      </c>
      <c r="D80">
        <v>17.2</v>
      </c>
      <c r="E80">
        <v>20.3</v>
      </c>
      <c r="F80">
        <v>0</v>
      </c>
      <c r="G80">
        <v>0</v>
      </c>
    </row>
    <row r="81" spans="1:7" ht="15" x14ac:dyDescent="0.25">
      <c r="A81" s="285" t="s">
        <v>119</v>
      </c>
      <c r="B81">
        <v>15</v>
      </c>
      <c r="C81">
        <v>27</v>
      </c>
      <c r="D81">
        <v>146.30000000000001</v>
      </c>
      <c r="E81">
        <v>135.19999999999999</v>
      </c>
      <c r="F81">
        <v>0</v>
      </c>
      <c r="G81">
        <v>0</v>
      </c>
    </row>
    <row r="82" spans="1:7" ht="15" x14ac:dyDescent="0.25">
      <c r="A82" s="285" t="s">
        <v>120</v>
      </c>
      <c r="B82">
        <v>0</v>
      </c>
      <c r="C82">
        <v>0</v>
      </c>
      <c r="D82" t="s">
        <v>84</v>
      </c>
      <c r="E82">
        <v>0</v>
      </c>
      <c r="F82">
        <v>0</v>
      </c>
      <c r="G82">
        <v>0</v>
      </c>
    </row>
    <row r="83" spans="1:7" ht="15" x14ac:dyDescent="0.25">
      <c r="A83" s="285" t="s">
        <v>121</v>
      </c>
      <c r="B83">
        <v>0</v>
      </c>
      <c r="C83">
        <v>0</v>
      </c>
      <c r="D83">
        <v>20</v>
      </c>
      <c r="E83">
        <v>0</v>
      </c>
      <c r="F83">
        <v>0</v>
      </c>
      <c r="G83">
        <v>0</v>
      </c>
    </row>
    <row r="84" spans="1:7" ht="15" x14ac:dyDescent="0.25">
      <c r="A84" s="285" t="s">
        <v>62</v>
      </c>
      <c r="B84" t="s">
        <v>63</v>
      </c>
      <c r="C84" t="s">
        <v>64</v>
      </c>
      <c r="D84" t="s">
        <v>63</v>
      </c>
      <c r="E84" t="s">
        <v>63</v>
      </c>
      <c r="F84" t="s">
        <v>63</v>
      </c>
      <c r="G84" t="s">
        <v>65</v>
      </c>
    </row>
    <row r="85" spans="1:7" ht="15" x14ac:dyDescent="0.25">
      <c r="A85" s="285" t="s">
        <v>122</v>
      </c>
      <c r="B85">
        <v>3486.1</v>
      </c>
      <c r="C85">
        <v>10435.6</v>
      </c>
      <c r="D85">
        <v>28405.5</v>
      </c>
      <c r="E85">
        <v>23304.1</v>
      </c>
      <c r="F85">
        <v>74.900000000000006</v>
      </c>
      <c r="G85">
        <v>0</v>
      </c>
    </row>
    <row r="86" spans="1:7" ht="15" x14ac:dyDescent="0.25">
      <c r="A86" s="285" t="s">
        <v>123</v>
      </c>
      <c r="B86">
        <v>1555.4</v>
      </c>
      <c r="C86">
        <v>3023.1</v>
      </c>
      <c r="D86" t="s">
        <v>84</v>
      </c>
      <c r="E86">
        <v>0</v>
      </c>
      <c r="F86">
        <v>245</v>
      </c>
      <c r="G86">
        <v>0</v>
      </c>
    </row>
    <row r="87" spans="1:7" ht="15" x14ac:dyDescent="0.25">
      <c r="A87" s="285" t="s">
        <v>62</v>
      </c>
      <c r="B87" t="s">
        <v>63</v>
      </c>
      <c r="C87" t="s">
        <v>64</v>
      </c>
      <c r="D87" t="s">
        <v>63</v>
      </c>
      <c r="E87" t="s">
        <v>63</v>
      </c>
      <c r="F87" t="s">
        <v>63</v>
      </c>
      <c r="G87" t="s">
        <v>65</v>
      </c>
    </row>
    <row r="88" spans="1:7" ht="15" x14ac:dyDescent="0.25">
      <c r="A88" s="285" t="s">
        <v>124</v>
      </c>
      <c r="B88">
        <v>5041.3999999999996</v>
      </c>
      <c r="C88">
        <v>13458.7</v>
      </c>
      <c r="D88">
        <v>28405.5</v>
      </c>
      <c r="E88">
        <v>23304.1</v>
      </c>
      <c r="F88">
        <v>319.89999999999998</v>
      </c>
      <c r="G88">
        <v>0</v>
      </c>
    </row>
    <row r="89" spans="1:7" ht="15" x14ac:dyDescent="0.25">
      <c r="A89" s="285" t="s">
        <v>125</v>
      </c>
      <c r="B89" t="s">
        <v>42</v>
      </c>
      <c r="C89" t="s">
        <v>42</v>
      </c>
      <c r="D89">
        <v>2.1</v>
      </c>
      <c r="E89">
        <v>12.1</v>
      </c>
      <c r="F89" t="s">
        <v>42</v>
      </c>
      <c r="G89" t="s">
        <v>42</v>
      </c>
    </row>
    <row r="90" spans="1:7" ht="15" x14ac:dyDescent="0.25">
      <c r="A90" s="285" t="s">
        <v>126</v>
      </c>
      <c r="B90">
        <v>0</v>
      </c>
      <c r="C90">
        <v>112</v>
      </c>
      <c r="D90" t="s">
        <v>42</v>
      </c>
      <c r="E90" t="s">
        <v>42</v>
      </c>
      <c r="F90">
        <v>0</v>
      </c>
      <c r="G90">
        <v>0</v>
      </c>
    </row>
    <row r="91" spans="1:7" ht="15" x14ac:dyDescent="0.25">
      <c r="A91" s="285" t="s">
        <v>62</v>
      </c>
      <c r="B91" t="s">
        <v>63</v>
      </c>
      <c r="C91" t="s">
        <v>64</v>
      </c>
      <c r="D91" t="s">
        <v>63</v>
      </c>
      <c r="E91" t="s">
        <v>63</v>
      </c>
      <c r="F91" t="s">
        <v>63</v>
      </c>
      <c r="G91" t="s">
        <v>65</v>
      </c>
    </row>
  </sheetData>
  <pageMargins left="0.7" right="0.7" top="0.75" bottom="0.75" header="0.3" footer="0.3"/>
  <pageSetup orientation="portrait" horizontalDpi="300" verticalDpi="300"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A8FB9-57FD-4518-8643-66823B807CF0}">
  <sheetPr codeName="Sheet5"/>
  <dimension ref="A1:G90"/>
  <sheetViews>
    <sheetView topLeftCell="A19" workbookViewId="0">
      <selection activeCell="K22" sqref="K22"/>
    </sheetView>
  </sheetViews>
  <sheetFormatPr defaultRowHeight="13.2" x14ac:dyDescent="0.25"/>
  <cols>
    <col min="1" max="1" width="24.109375" customWidth="1"/>
  </cols>
  <sheetData>
    <row r="1" spans="1:7" ht="15" x14ac:dyDescent="0.25">
      <c r="A1" s="285" t="s">
        <v>47</v>
      </c>
    </row>
    <row r="2" spans="1:7" ht="15" x14ac:dyDescent="0.25">
      <c r="A2" s="285" t="s">
        <v>48</v>
      </c>
    </row>
    <row r="3" spans="1:7" ht="15" x14ac:dyDescent="0.25">
      <c r="A3" s="285" t="s">
        <v>534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129</v>
      </c>
      <c r="F9" t="s">
        <v>130</v>
      </c>
      <c r="G9" t="s">
        <v>61</v>
      </c>
    </row>
    <row r="10" spans="1:7" ht="15" x14ac:dyDescent="0.25">
      <c r="A10" s="285" t="s">
        <v>62</v>
      </c>
      <c r="B10" t="s">
        <v>63</v>
      </c>
      <c r="C10" t="s">
        <v>64</v>
      </c>
      <c r="D10" t="s">
        <v>63</v>
      </c>
      <c r="E10" t="s">
        <v>64</v>
      </c>
      <c r="F10" t="s">
        <v>209</v>
      </c>
      <c r="G10" t="s">
        <v>65</v>
      </c>
    </row>
    <row r="11" spans="1:7" ht="15" x14ac:dyDescent="0.25">
      <c r="A11" s="285" t="s">
        <v>66</v>
      </c>
    </row>
    <row r="12" spans="1:7" ht="15" x14ac:dyDescent="0.25">
      <c r="A12" s="285" t="s">
        <v>67</v>
      </c>
      <c r="B12" t="s">
        <v>84</v>
      </c>
      <c r="C12">
        <v>275</v>
      </c>
      <c r="D12">
        <v>3806.6</v>
      </c>
      <c r="E12">
        <v>5038.6000000000004</v>
      </c>
      <c r="F12">
        <v>0</v>
      </c>
      <c r="G12">
        <v>0</v>
      </c>
    </row>
    <row r="13" spans="1:7" ht="15" x14ac:dyDescent="0.25">
      <c r="A13" s="285" t="s">
        <v>253</v>
      </c>
      <c r="B13">
        <v>0</v>
      </c>
      <c r="C13">
        <v>0</v>
      </c>
      <c r="D13">
        <v>0</v>
      </c>
      <c r="E13">
        <v>214.4</v>
      </c>
      <c r="F13">
        <v>0</v>
      </c>
      <c r="G13">
        <v>0</v>
      </c>
    </row>
    <row r="14" spans="1:7" ht="15" x14ac:dyDescent="0.25">
      <c r="A14" s="285" t="s">
        <v>254</v>
      </c>
      <c r="B14">
        <v>0</v>
      </c>
      <c r="C14">
        <v>0</v>
      </c>
      <c r="D14">
        <v>75.2</v>
      </c>
      <c r="E14">
        <v>133.9</v>
      </c>
      <c r="F14">
        <v>0</v>
      </c>
      <c r="G14">
        <v>0</v>
      </c>
    </row>
    <row r="15" spans="1:7" ht="15" x14ac:dyDescent="0.25">
      <c r="A15" s="285" t="s">
        <v>68</v>
      </c>
      <c r="B15">
        <v>0</v>
      </c>
      <c r="C15">
        <v>0</v>
      </c>
      <c r="D15">
        <v>785.9</v>
      </c>
      <c r="E15">
        <v>698.7</v>
      </c>
      <c r="F15">
        <v>0</v>
      </c>
      <c r="G15">
        <v>0</v>
      </c>
    </row>
    <row r="16" spans="1:7" ht="15" x14ac:dyDescent="0.25">
      <c r="A16" s="285" t="s">
        <v>69</v>
      </c>
      <c r="B16">
        <v>0</v>
      </c>
      <c r="C16">
        <v>0</v>
      </c>
      <c r="D16">
        <v>0</v>
      </c>
      <c r="E16">
        <v>73</v>
      </c>
      <c r="F16">
        <v>0</v>
      </c>
      <c r="G16">
        <v>0</v>
      </c>
    </row>
    <row r="17" spans="1:7" ht="15" x14ac:dyDescent="0.25">
      <c r="A17" s="285" t="s">
        <v>70</v>
      </c>
      <c r="B17" t="s">
        <v>84</v>
      </c>
      <c r="C17">
        <v>60</v>
      </c>
      <c r="D17">
        <v>227</v>
      </c>
      <c r="E17">
        <v>543.6</v>
      </c>
      <c r="F17">
        <v>0</v>
      </c>
      <c r="G17">
        <v>0</v>
      </c>
    </row>
    <row r="18" spans="1:7" ht="15" x14ac:dyDescent="0.25">
      <c r="A18" s="285" t="s">
        <v>71</v>
      </c>
      <c r="B18">
        <v>0</v>
      </c>
      <c r="C18">
        <v>0</v>
      </c>
      <c r="D18">
        <v>970.1</v>
      </c>
      <c r="E18">
        <v>1311.4</v>
      </c>
      <c r="F18">
        <v>0</v>
      </c>
      <c r="G18">
        <v>0</v>
      </c>
    </row>
    <row r="19" spans="1:7" ht="15" x14ac:dyDescent="0.25">
      <c r="A19" s="285" t="s">
        <v>72</v>
      </c>
      <c r="B19">
        <v>0</v>
      </c>
      <c r="C19">
        <v>40</v>
      </c>
      <c r="D19">
        <v>355.1</v>
      </c>
      <c r="E19">
        <v>374.8</v>
      </c>
      <c r="F19">
        <v>0</v>
      </c>
      <c r="G19">
        <v>0</v>
      </c>
    </row>
    <row r="20" spans="1:7" ht="15" x14ac:dyDescent="0.25">
      <c r="A20" s="285" t="s">
        <v>256</v>
      </c>
      <c r="B20">
        <v>0</v>
      </c>
      <c r="C20">
        <v>0</v>
      </c>
      <c r="D20">
        <v>0</v>
      </c>
      <c r="E20">
        <v>113.5</v>
      </c>
      <c r="F20">
        <v>0</v>
      </c>
      <c r="G20">
        <v>0</v>
      </c>
    </row>
    <row r="21" spans="1:7" ht="15" x14ac:dyDescent="0.25">
      <c r="A21" s="285" t="s">
        <v>73</v>
      </c>
      <c r="B21">
        <v>0</v>
      </c>
      <c r="C21">
        <v>115</v>
      </c>
      <c r="D21">
        <v>1219.9000000000001</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482.4</v>
      </c>
      <c r="C30">
        <v>469.5</v>
      </c>
      <c r="D30">
        <v>1025.5</v>
      </c>
      <c r="E30">
        <v>907.3</v>
      </c>
      <c r="F30">
        <v>71.400000000000006</v>
      </c>
      <c r="G30">
        <v>0</v>
      </c>
    </row>
    <row r="31" spans="1:7" ht="15" x14ac:dyDescent="0.25">
      <c r="A31" s="285" t="s">
        <v>66</v>
      </c>
    </row>
    <row r="32" spans="1:7" ht="15" x14ac:dyDescent="0.25">
      <c r="A32" s="285" t="s">
        <v>79</v>
      </c>
      <c r="B32">
        <v>217.9</v>
      </c>
      <c r="C32">
        <v>308.5</v>
      </c>
      <c r="D32">
        <v>1285</v>
      </c>
      <c r="E32">
        <v>775.2</v>
      </c>
      <c r="F32">
        <v>0</v>
      </c>
      <c r="G32">
        <v>0</v>
      </c>
    </row>
    <row r="33" spans="1:7" ht="15" x14ac:dyDescent="0.25">
      <c r="A33" s="285" t="s">
        <v>66</v>
      </c>
    </row>
    <row r="34" spans="1:7" ht="15" x14ac:dyDescent="0.25">
      <c r="A34" s="285" t="s">
        <v>80</v>
      </c>
      <c r="B34">
        <v>674</v>
      </c>
      <c r="C34">
        <v>3009.5</v>
      </c>
      <c r="D34">
        <v>11464.7</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790.2</v>
      </c>
      <c r="C38">
        <v>1263.9000000000001</v>
      </c>
      <c r="D38">
        <v>5447.2</v>
      </c>
      <c r="E38">
        <v>4881.8</v>
      </c>
      <c r="F38">
        <v>0.2</v>
      </c>
      <c r="G38">
        <v>0</v>
      </c>
    </row>
    <row r="39" spans="1:7" ht="15" x14ac:dyDescent="0.25">
      <c r="A39" s="285" t="s">
        <v>83</v>
      </c>
      <c r="B39">
        <v>110</v>
      </c>
      <c r="C39">
        <v>2.5</v>
      </c>
      <c r="D39">
        <v>1006.8</v>
      </c>
      <c r="E39">
        <v>353</v>
      </c>
      <c r="F39">
        <v>0</v>
      </c>
      <c r="G39">
        <v>0</v>
      </c>
    </row>
    <row r="40" spans="1:7" ht="15" x14ac:dyDescent="0.25">
      <c r="A40" s="285" t="s">
        <v>85</v>
      </c>
      <c r="B40">
        <v>0</v>
      </c>
      <c r="C40">
        <v>2.4</v>
      </c>
      <c r="D40">
        <v>5.5</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0.2</v>
      </c>
      <c r="G42">
        <v>0</v>
      </c>
    </row>
    <row r="43" spans="1:7" ht="15" x14ac:dyDescent="0.25">
      <c r="A43" s="285" t="s">
        <v>88</v>
      </c>
      <c r="B43">
        <v>212.6</v>
      </c>
      <c r="C43">
        <v>377.5</v>
      </c>
      <c r="D43">
        <v>854.8</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31.3</v>
      </c>
      <c r="C47">
        <v>45.2</v>
      </c>
      <c r="D47">
        <v>487.8</v>
      </c>
      <c r="E47">
        <v>437.3</v>
      </c>
      <c r="F47">
        <v>0</v>
      </c>
      <c r="G47">
        <v>0</v>
      </c>
    </row>
    <row r="48" spans="1:7" ht="15" x14ac:dyDescent="0.25">
      <c r="A48" s="285" t="s">
        <v>92</v>
      </c>
      <c r="B48">
        <v>0</v>
      </c>
      <c r="C48">
        <v>0</v>
      </c>
      <c r="D48">
        <v>29.7</v>
      </c>
      <c r="E48">
        <v>52.7</v>
      </c>
      <c r="F48">
        <v>0</v>
      </c>
      <c r="G48">
        <v>0</v>
      </c>
    </row>
    <row r="49" spans="1:7" ht="15" x14ac:dyDescent="0.25">
      <c r="A49" s="285" t="s">
        <v>93</v>
      </c>
      <c r="B49">
        <v>67.5</v>
      </c>
      <c r="C49">
        <v>155.4</v>
      </c>
      <c r="D49">
        <v>253.7</v>
      </c>
      <c r="E49">
        <v>213.6</v>
      </c>
      <c r="F49">
        <v>0</v>
      </c>
      <c r="G49">
        <v>0</v>
      </c>
    </row>
    <row r="50" spans="1:7" ht="15" x14ac:dyDescent="0.25">
      <c r="A50" s="285" t="s">
        <v>94</v>
      </c>
      <c r="B50">
        <v>29.1</v>
      </c>
      <c r="C50">
        <v>6</v>
      </c>
      <c r="D50">
        <v>70.3</v>
      </c>
      <c r="E50">
        <v>0</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749.3</v>
      </c>
      <c r="F52">
        <v>0</v>
      </c>
      <c r="G52">
        <v>0</v>
      </c>
    </row>
    <row r="53" spans="1:7" ht="15" x14ac:dyDescent="0.25">
      <c r="A53" s="285" t="s">
        <v>96</v>
      </c>
      <c r="B53">
        <v>23.2</v>
      </c>
      <c r="C53">
        <v>38.9</v>
      </c>
      <c r="D53">
        <v>56.9</v>
      </c>
      <c r="E53">
        <v>54.8</v>
      </c>
      <c r="F53">
        <v>0</v>
      </c>
      <c r="G53">
        <v>0</v>
      </c>
    </row>
    <row r="54" spans="1:7" ht="15" x14ac:dyDescent="0.25">
      <c r="A54" s="285" t="s">
        <v>98</v>
      </c>
      <c r="B54" t="s">
        <v>84</v>
      </c>
      <c r="C54">
        <v>0</v>
      </c>
      <c r="D54">
        <v>286.3</v>
      </c>
      <c r="E54">
        <v>271.39999999999998</v>
      </c>
      <c r="F54">
        <v>0</v>
      </c>
      <c r="G54">
        <v>0</v>
      </c>
    </row>
    <row r="55" spans="1:7" ht="15" x14ac:dyDescent="0.25">
      <c r="A55" s="285" t="s">
        <v>99</v>
      </c>
      <c r="B55">
        <v>3.2</v>
      </c>
      <c r="C55">
        <v>0.8</v>
      </c>
      <c r="D55">
        <v>0.1</v>
      </c>
      <c r="E55">
        <v>7.4</v>
      </c>
      <c r="F55">
        <v>0</v>
      </c>
      <c r="G55">
        <v>0</v>
      </c>
    </row>
    <row r="56" spans="1:7" ht="15" x14ac:dyDescent="0.25">
      <c r="A56" s="285" t="s">
        <v>100</v>
      </c>
      <c r="B56">
        <v>229.3</v>
      </c>
      <c r="C56">
        <v>299.7</v>
      </c>
      <c r="D56">
        <v>831.7</v>
      </c>
      <c r="E56">
        <v>867</v>
      </c>
      <c r="F56">
        <v>0</v>
      </c>
      <c r="G56">
        <v>0</v>
      </c>
    </row>
    <row r="57" spans="1:7" ht="15" x14ac:dyDescent="0.25">
      <c r="A57" s="285" t="s">
        <v>101</v>
      </c>
      <c r="B57">
        <v>82.7</v>
      </c>
      <c r="C57">
        <v>53.6</v>
      </c>
      <c r="D57">
        <v>563</v>
      </c>
      <c r="E57">
        <v>429.2</v>
      </c>
      <c r="F57">
        <v>0</v>
      </c>
      <c r="G57">
        <v>0</v>
      </c>
    </row>
    <row r="58" spans="1:7" ht="15" x14ac:dyDescent="0.25">
      <c r="A58" s="285" t="s">
        <v>66</v>
      </c>
    </row>
    <row r="59" spans="1:7" ht="15" x14ac:dyDescent="0.25">
      <c r="A59" s="285" t="s">
        <v>102</v>
      </c>
      <c r="B59">
        <v>590.20000000000005</v>
      </c>
      <c r="C59">
        <v>202</v>
      </c>
      <c r="D59">
        <v>1683.2</v>
      </c>
      <c r="E59">
        <v>1315.4</v>
      </c>
      <c r="F59">
        <v>0</v>
      </c>
      <c r="G59">
        <v>0</v>
      </c>
    </row>
    <row r="60" spans="1:7" ht="15" x14ac:dyDescent="0.25">
      <c r="A60" s="285" t="s">
        <v>103</v>
      </c>
      <c r="B60">
        <v>0</v>
      </c>
      <c r="C60">
        <v>0</v>
      </c>
      <c r="D60">
        <v>63</v>
      </c>
      <c r="E60">
        <v>0</v>
      </c>
      <c r="F60">
        <v>0</v>
      </c>
      <c r="G60">
        <v>0</v>
      </c>
    </row>
    <row r="61" spans="1:7" ht="15" x14ac:dyDescent="0.25">
      <c r="A61" s="285" t="s">
        <v>104</v>
      </c>
      <c r="B61">
        <v>590</v>
      </c>
      <c r="C61">
        <v>172</v>
      </c>
      <c r="D61">
        <v>1369</v>
      </c>
      <c r="E61">
        <v>1054.8</v>
      </c>
      <c r="F61">
        <v>0</v>
      </c>
      <c r="G61">
        <v>0</v>
      </c>
    </row>
    <row r="62" spans="1:7" ht="15" x14ac:dyDescent="0.25">
      <c r="A62" s="285" t="s">
        <v>105</v>
      </c>
      <c r="B62">
        <v>0.2</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0</v>
      </c>
      <c r="C64">
        <v>30</v>
      </c>
      <c r="D64">
        <v>251.2</v>
      </c>
      <c r="E64">
        <v>214.1</v>
      </c>
      <c r="F64">
        <v>0</v>
      </c>
      <c r="G64">
        <v>0</v>
      </c>
    </row>
    <row r="65" spans="1:7" ht="15" x14ac:dyDescent="0.25">
      <c r="A65" s="285" t="s">
        <v>66</v>
      </c>
    </row>
    <row r="66" spans="1:7" ht="15" x14ac:dyDescent="0.25">
      <c r="A66" s="285" t="s">
        <v>108</v>
      </c>
      <c r="B66">
        <v>1206.5999999999999</v>
      </c>
      <c r="C66">
        <v>3006.3</v>
      </c>
      <c r="D66">
        <v>2735.6</v>
      </c>
      <c r="E66">
        <v>4417</v>
      </c>
      <c r="F66">
        <v>0</v>
      </c>
      <c r="G66">
        <v>0</v>
      </c>
    </row>
    <row r="67" spans="1:7" ht="15" x14ac:dyDescent="0.25">
      <c r="A67" s="285" t="s">
        <v>497</v>
      </c>
      <c r="B67">
        <v>0</v>
      </c>
      <c r="C67">
        <v>226</v>
      </c>
      <c r="D67">
        <v>0</v>
      </c>
      <c r="E67">
        <v>1713.8</v>
      </c>
      <c r="F67">
        <v>0</v>
      </c>
      <c r="G67">
        <v>0</v>
      </c>
    </row>
    <row r="68" spans="1:7" ht="15" x14ac:dyDescent="0.25">
      <c r="A68" s="285" t="s">
        <v>109</v>
      </c>
      <c r="B68">
        <v>4.8</v>
      </c>
      <c r="C68">
        <v>4.5</v>
      </c>
      <c r="D68">
        <v>11.9</v>
      </c>
      <c r="E68">
        <v>14</v>
      </c>
      <c r="F68">
        <v>0</v>
      </c>
      <c r="G68">
        <v>0</v>
      </c>
    </row>
    <row r="69" spans="1:7" ht="15" x14ac:dyDescent="0.25">
      <c r="A69" s="285" t="s">
        <v>111</v>
      </c>
      <c r="B69">
        <v>36</v>
      </c>
      <c r="C69">
        <v>105.3</v>
      </c>
      <c r="D69">
        <v>129.9</v>
      </c>
      <c r="E69">
        <v>106.6</v>
      </c>
      <c r="F69">
        <v>0</v>
      </c>
      <c r="G69">
        <v>0</v>
      </c>
    </row>
    <row r="70" spans="1:7" ht="15" x14ac:dyDescent="0.25">
      <c r="A70" s="285" t="s">
        <v>112</v>
      </c>
      <c r="B70">
        <v>5.0999999999999996</v>
      </c>
      <c r="C70">
        <v>151.9</v>
      </c>
      <c r="D70">
        <v>32.6</v>
      </c>
      <c r="E70">
        <v>494.1</v>
      </c>
      <c r="F70">
        <v>0</v>
      </c>
      <c r="G70">
        <v>0</v>
      </c>
    </row>
    <row r="71" spans="1:7" ht="15" x14ac:dyDescent="0.25">
      <c r="A71" s="285" t="s">
        <v>259</v>
      </c>
      <c r="B71">
        <v>0</v>
      </c>
      <c r="C71">
        <v>15</v>
      </c>
      <c r="D71">
        <v>0</v>
      </c>
      <c r="E71">
        <v>30.7</v>
      </c>
      <c r="F71">
        <v>0</v>
      </c>
      <c r="G71">
        <v>0</v>
      </c>
    </row>
    <row r="72" spans="1:7" ht="15" x14ac:dyDescent="0.25">
      <c r="A72" s="285" t="s">
        <v>113</v>
      </c>
      <c r="B72">
        <v>11.5</v>
      </c>
      <c r="C72">
        <v>28.8</v>
      </c>
      <c r="D72">
        <v>255.4</v>
      </c>
      <c r="E72">
        <v>217.8</v>
      </c>
      <c r="F72">
        <v>0</v>
      </c>
      <c r="G72">
        <v>0</v>
      </c>
    </row>
    <row r="73" spans="1:7" ht="15" x14ac:dyDescent="0.25">
      <c r="A73" s="285" t="s">
        <v>114</v>
      </c>
      <c r="B73">
        <v>0</v>
      </c>
      <c r="C73">
        <v>37.9</v>
      </c>
      <c r="D73">
        <v>0</v>
      </c>
      <c r="E73">
        <v>6.5</v>
      </c>
      <c r="F73">
        <v>0</v>
      </c>
      <c r="G73">
        <v>0</v>
      </c>
    </row>
    <row r="74" spans="1:7" ht="15" x14ac:dyDescent="0.25">
      <c r="A74" s="285" t="s">
        <v>115</v>
      </c>
      <c r="B74">
        <v>0</v>
      </c>
      <c r="C74">
        <v>11</v>
      </c>
      <c r="D74">
        <v>11.1</v>
      </c>
      <c r="E74">
        <v>8.4</v>
      </c>
      <c r="F74">
        <v>0</v>
      </c>
      <c r="G74">
        <v>0</v>
      </c>
    </row>
    <row r="75" spans="1:7" ht="15" x14ac:dyDescent="0.25">
      <c r="A75" s="285" t="s">
        <v>382</v>
      </c>
      <c r="B75">
        <v>3</v>
      </c>
      <c r="C75">
        <v>0</v>
      </c>
      <c r="D75">
        <v>0</v>
      </c>
      <c r="E75">
        <v>0</v>
      </c>
      <c r="F75">
        <v>0</v>
      </c>
      <c r="G75">
        <v>0</v>
      </c>
    </row>
    <row r="76" spans="1:7" ht="15" x14ac:dyDescent="0.25">
      <c r="A76" s="285" t="s">
        <v>116</v>
      </c>
      <c r="B76">
        <v>4.0999999999999996</v>
      </c>
      <c r="C76">
        <v>2.5</v>
      </c>
      <c r="D76">
        <v>5.4</v>
      </c>
      <c r="E76">
        <v>2.1</v>
      </c>
      <c r="F76">
        <v>0</v>
      </c>
      <c r="G76">
        <v>0</v>
      </c>
    </row>
    <row r="77" spans="1:7" ht="15" x14ac:dyDescent="0.25">
      <c r="A77" s="285" t="s">
        <v>117</v>
      </c>
      <c r="B77">
        <v>1108.8</v>
      </c>
      <c r="C77">
        <v>2383.6</v>
      </c>
      <c r="D77">
        <v>2127.3000000000002</v>
      </c>
      <c r="E77">
        <v>1716.3</v>
      </c>
      <c r="F77">
        <v>0</v>
      </c>
      <c r="G77">
        <v>0</v>
      </c>
    </row>
    <row r="78" spans="1:7" ht="15" x14ac:dyDescent="0.25">
      <c r="A78" s="285" t="s">
        <v>331</v>
      </c>
      <c r="B78">
        <v>0.5</v>
      </c>
      <c r="C78">
        <v>0</v>
      </c>
      <c r="D78">
        <v>6</v>
      </c>
      <c r="E78">
        <v>1.6</v>
      </c>
      <c r="F78">
        <v>0</v>
      </c>
      <c r="G78">
        <v>0</v>
      </c>
    </row>
    <row r="79" spans="1:7" ht="15" x14ac:dyDescent="0.25">
      <c r="A79" s="285" t="s">
        <v>118</v>
      </c>
      <c r="B79">
        <v>17.899999999999999</v>
      </c>
      <c r="C79">
        <v>19.8</v>
      </c>
      <c r="D79">
        <v>17.2</v>
      </c>
      <c r="E79">
        <v>20.3</v>
      </c>
      <c r="F79">
        <v>0</v>
      </c>
      <c r="G79">
        <v>0</v>
      </c>
    </row>
    <row r="80" spans="1:7" ht="15" x14ac:dyDescent="0.25">
      <c r="A80" s="285" t="s">
        <v>119</v>
      </c>
      <c r="B80">
        <v>15</v>
      </c>
      <c r="C80">
        <v>20</v>
      </c>
      <c r="D80">
        <v>118.9</v>
      </c>
      <c r="E80">
        <v>84.9</v>
      </c>
      <c r="F80">
        <v>0</v>
      </c>
      <c r="G80">
        <v>0</v>
      </c>
    </row>
    <row r="81" spans="1:7" ht="15" x14ac:dyDescent="0.25">
      <c r="A81" s="285" t="s">
        <v>120</v>
      </c>
      <c r="B81">
        <v>0</v>
      </c>
      <c r="C81">
        <v>0</v>
      </c>
      <c r="D81" t="s">
        <v>84</v>
      </c>
      <c r="E81">
        <v>0</v>
      </c>
      <c r="F81">
        <v>0</v>
      </c>
      <c r="G81">
        <v>0</v>
      </c>
    </row>
    <row r="82" spans="1:7" ht="15" x14ac:dyDescent="0.25">
      <c r="A82" s="285" t="s">
        <v>121</v>
      </c>
      <c r="B82">
        <v>0</v>
      </c>
      <c r="C82">
        <v>0</v>
      </c>
      <c r="D82">
        <v>20</v>
      </c>
      <c r="E82">
        <v>0</v>
      </c>
      <c r="F82">
        <v>0</v>
      </c>
      <c r="G82">
        <v>0</v>
      </c>
    </row>
    <row r="83" spans="1:7" ht="15" x14ac:dyDescent="0.25">
      <c r="A83" s="285" t="s">
        <v>62</v>
      </c>
      <c r="B83" t="s">
        <v>63</v>
      </c>
      <c r="C83" t="s">
        <v>64</v>
      </c>
      <c r="D83" t="s">
        <v>63</v>
      </c>
      <c r="E83" t="s">
        <v>64</v>
      </c>
      <c r="F83" t="s">
        <v>209</v>
      </c>
      <c r="G83" t="s">
        <v>65</v>
      </c>
    </row>
    <row r="84" spans="1:7" ht="15" x14ac:dyDescent="0.25">
      <c r="A84" s="285" t="s">
        <v>122</v>
      </c>
      <c r="B84">
        <v>3961.3</v>
      </c>
      <c r="C84">
        <v>8536.2999999999993</v>
      </c>
      <c r="D84">
        <v>27447.7</v>
      </c>
      <c r="E84">
        <v>17851.900000000001</v>
      </c>
      <c r="F84">
        <v>71.599999999999994</v>
      </c>
      <c r="G84">
        <v>0</v>
      </c>
    </row>
    <row r="85" spans="1:7" ht="15" x14ac:dyDescent="0.25">
      <c r="A85" s="285" t="s">
        <v>123</v>
      </c>
      <c r="B85">
        <v>1543.7</v>
      </c>
      <c r="C85">
        <v>3980.9</v>
      </c>
      <c r="D85" t="s">
        <v>84</v>
      </c>
      <c r="E85">
        <v>0</v>
      </c>
      <c r="F85">
        <v>245</v>
      </c>
      <c r="G85">
        <v>0</v>
      </c>
    </row>
    <row r="86" spans="1:7" ht="15" x14ac:dyDescent="0.25">
      <c r="A86" s="285" t="s">
        <v>62</v>
      </c>
      <c r="B86" t="s">
        <v>63</v>
      </c>
      <c r="C86" t="s">
        <v>64</v>
      </c>
      <c r="D86" t="s">
        <v>63</v>
      </c>
      <c r="E86" t="s">
        <v>64</v>
      </c>
      <c r="F86" t="s">
        <v>209</v>
      </c>
      <c r="G86" t="s">
        <v>65</v>
      </c>
    </row>
    <row r="87" spans="1:7" ht="15" x14ac:dyDescent="0.25">
      <c r="A87" s="285" t="s">
        <v>124</v>
      </c>
      <c r="B87">
        <v>5505</v>
      </c>
      <c r="C87">
        <v>12517.2</v>
      </c>
      <c r="D87">
        <v>27447.7</v>
      </c>
      <c r="E87">
        <v>17851.900000000001</v>
      </c>
      <c r="F87">
        <v>316.60000000000002</v>
      </c>
      <c r="G87">
        <v>0</v>
      </c>
    </row>
    <row r="88" spans="1:7" ht="15" x14ac:dyDescent="0.25">
      <c r="A88" s="285" t="s">
        <v>125</v>
      </c>
      <c r="B88" t="s">
        <v>42</v>
      </c>
      <c r="C88" t="s">
        <v>42</v>
      </c>
      <c r="D88">
        <v>2.1</v>
      </c>
      <c r="E88">
        <v>12.1</v>
      </c>
      <c r="F88" t="s">
        <v>42</v>
      </c>
      <c r="G88" t="s">
        <v>42</v>
      </c>
    </row>
    <row r="89" spans="1:7" ht="15" x14ac:dyDescent="0.25">
      <c r="A89" s="285" t="s">
        <v>126</v>
      </c>
      <c r="B89">
        <v>0</v>
      </c>
      <c r="C89">
        <v>172</v>
      </c>
      <c r="D89" t="s">
        <v>42</v>
      </c>
      <c r="E89" t="s">
        <v>42</v>
      </c>
      <c r="F89">
        <v>0</v>
      </c>
      <c r="G89">
        <v>0</v>
      </c>
    </row>
    <row r="90" spans="1:7" ht="15" x14ac:dyDescent="0.25">
      <c r="A90" s="285" t="s">
        <v>62</v>
      </c>
      <c r="B90" t="s">
        <v>63</v>
      </c>
      <c r="C90" t="s">
        <v>64</v>
      </c>
      <c r="D90" t="s">
        <v>63</v>
      </c>
      <c r="E90" t="s">
        <v>64</v>
      </c>
      <c r="F90" t="s">
        <v>209</v>
      </c>
      <c r="G90" t="s">
        <v>65</v>
      </c>
    </row>
  </sheetData>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5FC3-CDC9-42AD-A532-ACD2F6B3A4D3}">
  <sheetPr codeName="Sheet6"/>
  <dimension ref="A1:G90"/>
  <sheetViews>
    <sheetView topLeftCell="A49" workbookViewId="0">
      <selection activeCell="K22" sqref="K22"/>
    </sheetView>
  </sheetViews>
  <sheetFormatPr defaultRowHeight="13.2" x14ac:dyDescent="0.25"/>
  <cols>
    <col min="1" max="1" width="17.6640625" customWidth="1"/>
    <col min="3" max="3" width="12.88671875" customWidth="1"/>
    <col min="5" max="5" width="14.5546875" customWidth="1"/>
    <col min="7" max="7" width="10.33203125" customWidth="1"/>
  </cols>
  <sheetData>
    <row r="1" spans="1:7" ht="15" x14ac:dyDescent="0.25">
      <c r="A1" s="285" t="s">
        <v>47</v>
      </c>
    </row>
    <row r="2" spans="1:7" ht="15" x14ac:dyDescent="0.25">
      <c r="A2" s="285" t="s">
        <v>48</v>
      </c>
    </row>
    <row r="3" spans="1:7" ht="15" x14ac:dyDescent="0.25">
      <c r="A3" s="285" t="s">
        <v>535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row>
    <row r="12" spans="1:7" ht="15" x14ac:dyDescent="0.25">
      <c r="A12" s="285" t="s">
        <v>67</v>
      </c>
      <c r="B12" t="s">
        <v>84</v>
      </c>
      <c r="C12">
        <v>275</v>
      </c>
      <c r="D12">
        <v>3661</v>
      </c>
      <c r="E12">
        <v>5038.6000000000004</v>
      </c>
      <c r="F12">
        <v>0</v>
      </c>
      <c r="G12">
        <v>0</v>
      </c>
    </row>
    <row r="13" spans="1:7" ht="15" x14ac:dyDescent="0.25">
      <c r="A13" s="285" t="s">
        <v>253</v>
      </c>
      <c r="B13">
        <v>0</v>
      </c>
      <c r="C13">
        <v>0</v>
      </c>
      <c r="D13">
        <v>0</v>
      </c>
      <c r="E13">
        <v>214.4</v>
      </c>
      <c r="F13">
        <v>0</v>
      </c>
      <c r="G13">
        <v>0</v>
      </c>
    </row>
    <row r="14" spans="1:7" ht="15" x14ac:dyDescent="0.25">
      <c r="A14" s="285" t="s">
        <v>254</v>
      </c>
      <c r="B14">
        <v>0</v>
      </c>
      <c r="C14">
        <v>0</v>
      </c>
      <c r="D14">
        <v>38.6</v>
      </c>
      <c r="E14">
        <v>133.9</v>
      </c>
      <c r="F14">
        <v>0</v>
      </c>
      <c r="G14">
        <v>0</v>
      </c>
    </row>
    <row r="15" spans="1:7" ht="15" x14ac:dyDescent="0.25">
      <c r="A15" s="285" t="s">
        <v>68</v>
      </c>
      <c r="B15">
        <v>0</v>
      </c>
      <c r="C15">
        <v>0</v>
      </c>
      <c r="D15">
        <v>785.9</v>
      </c>
      <c r="E15">
        <v>698.7</v>
      </c>
      <c r="F15">
        <v>0</v>
      </c>
      <c r="G15">
        <v>0</v>
      </c>
    </row>
    <row r="16" spans="1:7" ht="15" x14ac:dyDescent="0.25">
      <c r="A16" s="285" t="s">
        <v>69</v>
      </c>
      <c r="B16">
        <v>0</v>
      </c>
      <c r="C16">
        <v>0</v>
      </c>
      <c r="D16">
        <v>0</v>
      </c>
      <c r="E16">
        <v>73</v>
      </c>
      <c r="F16">
        <v>0</v>
      </c>
      <c r="G16">
        <v>0</v>
      </c>
    </row>
    <row r="17" spans="1:7" ht="15" x14ac:dyDescent="0.25">
      <c r="A17" s="285" t="s">
        <v>70</v>
      </c>
      <c r="B17" t="s">
        <v>84</v>
      </c>
      <c r="C17">
        <v>60</v>
      </c>
      <c r="D17">
        <v>194</v>
      </c>
      <c r="E17">
        <v>543.6</v>
      </c>
      <c r="F17">
        <v>0</v>
      </c>
      <c r="G17">
        <v>0</v>
      </c>
    </row>
    <row r="18" spans="1:7" ht="15" x14ac:dyDescent="0.25">
      <c r="A18" s="285" t="s">
        <v>71</v>
      </c>
      <c r="B18">
        <v>0</v>
      </c>
      <c r="C18">
        <v>0</v>
      </c>
      <c r="D18">
        <v>914.1</v>
      </c>
      <c r="E18">
        <v>1311.4</v>
      </c>
      <c r="F18">
        <v>0</v>
      </c>
      <c r="G18">
        <v>0</v>
      </c>
    </row>
    <row r="19" spans="1:7" ht="15" x14ac:dyDescent="0.25">
      <c r="A19" s="285" t="s">
        <v>72</v>
      </c>
      <c r="B19">
        <v>0</v>
      </c>
      <c r="C19">
        <v>40</v>
      </c>
      <c r="D19">
        <v>355.1</v>
      </c>
      <c r="E19">
        <v>374.8</v>
      </c>
      <c r="F19">
        <v>0</v>
      </c>
      <c r="G19">
        <v>0</v>
      </c>
    </row>
    <row r="20" spans="1:7" ht="15" x14ac:dyDescent="0.25">
      <c r="A20" s="285" t="s">
        <v>256</v>
      </c>
      <c r="B20">
        <v>0</v>
      </c>
      <c r="C20">
        <v>0</v>
      </c>
      <c r="D20">
        <v>0</v>
      </c>
      <c r="E20">
        <v>113.5</v>
      </c>
      <c r="F20">
        <v>0</v>
      </c>
      <c r="G20">
        <v>0</v>
      </c>
    </row>
    <row r="21" spans="1:7" ht="15" x14ac:dyDescent="0.25">
      <c r="A21" s="285" t="s">
        <v>73</v>
      </c>
      <c r="B21">
        <v>0</v>
      </c>
      <c r="C21">
        <v>115</v>
      </c>
      <c r="D21">
        <v>1199.9000000000001</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476.8</v>
      </c>
      <c r="C30">
        <v>469.5</v>
      </c>
      <c r="D30">
        <v>982.8</v>
      </c>
      <c r="E30">
        <v>907.3</v>
      </c>
      <c r="F30">
        <v>65.3</v>
      </c>
      <c r="G30">
        <v>0</v>
      </c>
    </row>
    <row r="31" spans="1:7" ht="15" x14ac:dyDescent="0.25">
      <c r="A31" s="285" t="s">
        <v>66</v>
      </c>
    </row>
    <row r="32" spans="1:7" ht="15" x14ac:dyDescent="0.25">
      <c r="A32" s="285" t="s">
        <v>79</v>
      </c>
      <c r="B32">
        <v>256.3</v>
      </c>
      <c r="C32">
        <v>308.5</v>
      </c>
      <c r="D32">
        <v>1234.2</v>
      </c>
      <c r="E32">
        <v>775.2</v>
      </c>
      <c r="F32">
        <v>0</v>
      </c>
      <c r="G32">
        <v>0</v>
      </c>
    </row>
    <row r="33" spans="1:7" ht="15" x14ac:dyDescent="0.25">
      <c r="A33" s="285" t="s">
        <v>66</v>
      </c>
    </row>
    <row r="34" spans="1:7" ht="15" x14ac:dyDescent="0.25">
      <c r="A34" s="285" t="s">
        <v>80</v>
      </c>
      <c r="B34">
        <v>611</v>
      </c>
      <c r="C34">
        <v>3009.5</v>
      </c>
      <c r="D34">
        <v>11395.6</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818.8</v>
      </c>
      <c r="C38">
        <v>1263.9000000000001</v>
      </c>
      <c r="D38">
        <v>5288</v>
      </c>
      <c r="E38">
        <v>4881.8</v>
      </c>
      <c r="F38">
        <v>0</v>
      </c>
      <c r="G38">
        <v>0</v>
      </c>
    </row>
    <row r="39" spans="1:7" ht="15" x14ac:dyDescent="0.25">
      <c r="A39" s="285" t="s">
        <v>83</v>
      </c>
      <c r="B39">
        <v>135</v>
      </c>
      <c r="C39">
        <v>2.5</v>
      </c>
      <c r="D39">
        <v>921</v>
      </c>
      <c r="E39">
        <v>353</v>
      </c>
      <c r="F39">
        <v>0</v>
      </c>
      <c r="G39">
        <v>0</v>
      </c>
    </row>
    <row r="40" spans="1:7" ht="15" x14ac:dyDescent="0.25">
      <c r="A40" s="285" t="s">
        <v>85</v>
      </c>
      <c r="B40">
        <v>0</v>
      </c>
      <c r="C40">
        <v>2.4</v>
      </c>
      <c r="D40">
        <v>4.8</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220.1</v>
      </c>
      <c r="C43">
        <v>377.5</v>
      </c>
      <c r="D43">
        <v>835.7</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35.5</v>
      </c>
      <c r="C47">
        <v>45.2</v>
      </c>
      <c r="D47">
        <v>483.7</v>
      </c>
      <c r="E47">
        <v>437.3</v>
      </c>
      <c r="F47">
        <v>0</v>
      </c>
      <c r="G47">
        <v>0</v>
      </c>
    </row>
    <row r="48" spans="1:7" ht="15" x14ac:dyDescent="0.25">
      <c r="A48" s="285" t="s">
        <v>92</v>
      </c>
      <c r="B48">
        <v>0</v>
      </c>
      <c r="C48">
        <v>0</v>
      </c>
      <c r="D48">
        <v>29.7</v>
      </c>
      <c r="E48">
        <v>52.7</v>
      </c>
      <c r="F48">
        <v>0</v>
      </c>
      <c r="G48">
        <v>0</v>
      </c>
    </row>
    <row r="49" spans="1:7" ht="15" x14ac:dyDescent="0.25">
      <c r="A49" s="285" t="s">
        <v>93</v>
      </c>
      <c r="B49">
        <v>67.8</v>
      </c>
      <c r="C49">
        <v>155.4</v>
      </c>
      <c r="D49">
        <v>243.5</v>
      </c>
      <c r="E49">
        <v>213.6</v>
      </c>
      <c r="F49">
        <v>0</v>
      </c>
      <c r="G49">
        <v>0</v>
      </c>
    </row>
    <row r="50" spans="1:7" ht="15" x14ac:dyDescent="0.25">
      <c r="A50" s="285" t="s">
        <v>94</v>
      </c>
      <c r="B50">
        <v>29.2</v>
      </c>
      <c r="C50">
        <v>6</v>
      </c>
      <c r="D50">
        <v>66.2</v>
      </c>
      <c r="E50">
        <v>0</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749.3</v>
      </c>
      <c r="F52">
        <v>0</v>
      </c>
      <c r="G52">
        <v>0</v>
      </c>
    </row>
    <row r="53" spans="1:7" ht="15" x14ac:dyDescent="0.25">
      <c r="A53" s="285" t="s">
        <v>96</v>
      </c>
      <c r="B53">
        <v>19.399999999999999</v>
      </c>
      <c r="C53">
        <v>38.9</v>
      </c>
      <c r="D53">
        <v>56.6</v>
      </c>
      <c r="E53">
        <v>54.8</v>
      </c>
      <c r="F53">
        <v>0</v>
      </c>
      <c r="G53">
        <v>0</v>
      </c>
    </row>
    <row r="54" spans="1:7" ht="15" x14ac:dyDescent="0.25">
      <c r="A54" s="285" t="s">
        <v>98</v>
      </c>
      <c r="B54" t="s">
        <v>84</v>
      </c>
      <c r="C54">
        <v>0</v>
      </c>
      <c r="D54">
        <v>286.3</v>
      </c>
      <c r="E54">
        <v>271.39999999999998</v>
      </c>
      <c r="F54">
        <v>0</v>
      </c>
      <c r="G54">
        <v>0</v>
      </c>
    </row>
    <row r="55" spans="1:7" ht="15" x14ac:dyDescent="0.25">
      <c r="A55" s="285" t="s">
        <v>99</v>
      </c>
      <c r="B55">
        <v>3.2</v>
      </c>
      <c r="C55">
        <v>0.8</v>
      </c>
      <c r="D55">
        <v>0.1</v>
      </c>
      <c r="E55">
        <v>7.4</v>
      </c>
      <c r="F55">
        <v>0</v>
      </c>
      <c r="G55">
        <v>0</v>
      </c>
    </row>
    <row r="56" spans="1:7" ht="15" x14ac:dyDescent="0.25">
      <c r="A56" s="285" t="s">
        <v>100</v>
      </c>
      <c r="B56">
        <v>235.5</v>
      </c>
      <c r="C56">
        <v>299.7</v>
      </c>
      <c r="D56">
        <v>805.6</v>
      </c>
      <c r="E56">
        <v>867</v>
      </c>
      <c r="F56">
        <v>0</v>
      </c>
      <c r="G56">
        <v>0</v>
      </c>
    </row>
    <row r="57" spans="1:7" ht="15" x14ac:dyDescent="0.25">
      <c r="A57" s="285" t="s">
        <v>101</v>
      </c>
      <c r="B57">
        <v>71.8</v>
      </c>
      <c r="C57">
        <v>53.6</v>
      </c>
      <c r="D57">
        <v>554.20000000000005</v>
      </c>
      <c r="E57">
        <v>429.2</v>
      </c>
      <c r="F57">
        <v>0</v>
      </c>
      <c r="G57">
        <v>0</v>
      </c>
    </row>
    <row r="58" spans="1:7" ht="15" x14ac:dyDescent="0.25">
      <c r="A58" s="285" t="s">
        <v>66</v>
      </c>
    </row>
    <row r="59" spans="1:7" ht="15" x14ac:dyDescent="0.25">
      <c r="A59" s="285" t="s">
        <v>102</v>
      </c>
      <c r="B59">
        <v>530.20000000000005</v>
      </c>
      <c r="C59">
        <v>202</v>
      </c>
      <c r="D59">
        <v>1619.7</v>
      </c>
      <c r="E59">
        <v>1315.4</v>
      </c>
      <c r="F59">
        <v>0</v>
      </c>
      <c r="G59">
        <v>0</v>
      </c>
    </row>
    <row r="60" spans="1:7" ht="15" x14ac:dyDescent="0.25">
      <c r="A60" s="285" t="s">
        <v>103</v>
      </c>
      <c r="B60">
        <v>30</v>
      </c>
      <c r="C60">
        <v>0</v>
      </c>
      <c r="D60">
        <v>30</v>
      </c>
      <c r="E60">
        <v>0</v>
      </c>
      <c r="F60">
        <v>0</v>
      </c>
      <c r="G60">
        <v>0</v>
      </c>
    </row>
    <row r="61" spans="1:7" ht="15" x14ac:dyDescent="0.25">
      <c r="A61" s="285" t="s">
        <v>104</v>
      </c>
      <c r="B61">
        <v>470</v>
      </c>
      <c r="C61">
        <v>172</v>
      </c>
      <c r="D61">
        <v>1369</v>
      </c>
      <c r="E61">
        <v>1054.8</v>
      </c>
      <c r="F61">
        <v>0</v>
      </c>
      <c r="G61">
        <v>0</v>
      </c>
    </row>
    <row r="62" spans="1:7" ht="15" x14ac:dyDescent="0.25">
      <c r="A62" s="285" t="s">
        <v>105</v>
      </c>
      <c r="B62">
        <v>0.2</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30</v>
      </c>
      <c r="D64">
        <v>220.8</v>
      </c>
      <c r="E64">
        <v>214.1</v>
      </c>
      <c r="F64">
        <v>0</v>
      </c>
      <c r="G64">
        <v>0</v>
      </c>
    </row>
    <row r="65" spans="1:7" ht="15" x14ac:dyDescent="0.25">
      <c r="A65" s="285" t="s">
        <v>66</v>
      </c>
    </row>
    <row r="66" spans="1:7" ht="15" x14ac:dyDescent="0.25">
      <c r="A66" s="285" t="s">
        <v>108</v>
      </c>
      <c r="B66">
        <v>1267.2</v>
      </c>
      <c r="C66">
        <v>3006.3</v>
      </c>
      <c r="D66">
        <v>2655.1</v>
      </c>
      <c r="E66">
        <v>4417</v>
      </c>
      <c r="F66">
        <v>0</v>
      </c>
      <c r="G66">
        <v>0</v>
      </c>
    </row>
    <row r="67" spans="1:7" ht="15" x14ac:dyDescent="0.25">
      <c r="A67" s="285" t="s">
        <v>497</v>
      </c>
      <c r="B67">
        <v>0</v>
      </c>
      <c r="C67">
        <v>226</v>
      </c>
      <c r="D67">
        <v>0</v>
      </c>
      <c r="E67">
        <v>1713.8</v>
      </c>
      <c r="F67">
        <v>0</v>
      </c>
      <c r="G67">
        <v>0</v>
      </c>
    </row>
    <row r="68" spans="1:7" ht="15" x14ac:dyDescent="0.25">
      <c r="A68" s="285" t="s">
        <v>109</v>
      </c>
      <c r="B68">
        <v>0</v>
      </c>
      <c r="C68">
        <v>4.5</v>
      </c>
      <c r="D68">
        <v>11.9</v>
      </c>
      <c r="E68">
        <v>14</v>
      </c>
      <c r="F68">
        <v>0</v>
      </c>
      <c r="G68">
        <v>0</v>
      </c>
    </row>
    <row r="69" spans="1:7" ht="15" x14ac:dyDescent="0.25">
      <c r="A69" s="285" t="s">
        <v>111</v>
      </c>
      <c r="B69">
        <v>43</v>
      </c>
      <c r="C69">
        <v>105.3</v>
      </c>
      <c r="D69">
        <v>123</v>
      </c>
      <c r="E69">
        <v>106.6</v>
      </c>
      <c r="F69">
        <v>0</v>
      </c>
      <c r="G69">
        <v>0</v>
      </c>
    </row>
    <row r="70" spans="1:7" ht="15" x14ac:dyDescent="0.25">
      <c r="A70" s="285" t="s">
        <v>112</v>
      </c>
      <c r="B70">
        <v>4.5</v>
      </c>
      <c r="C70">
        <v>151.9</v>
      </c>
      <c r="D70">
        <v>32</v>
      </c>
      <c r="E70">
        <v>494.1</v>
      </c>
      <c r="F70">
        <v>0</v>
      </c>
      <c r="G70">
        <v>0</v>
      </c>
    </row>
    <row r="71" spans="1:7" ht="15" x14ac:dyDescent="0.25">
      <c r="A71" s="285" t="s">
        <v>259</v>
      </c>
      <c r="B71">
        <v>0</v>
      </c>
      <c r="C71">
        <v>15</v>
      </c>
      <c r="D71">
        <v>0</v>
      </c>
      <c r="E71">
        <v>30.7</v>
      </c>
      <c r="F71">
        <v>0</v>
      </c>
      <c r="G71">
        <v>0</v>
      </c>
    </row>
    <row r="72" spans="1:7" ht="15" x14ac:dyDescent="0.25">
      <c r="A72" s="285" t="s">
        <v>113</v>
      </c>
      <c r="B72">
        <v>11.4</v>
      </c>
      <c r="C72">
        <v>28.8</v>
      </c>
      <c r="D72">
        <v>255.4</v>
      </c>
      <c r="E72">
        <v>217.8</v>
      </c>
      <c r="F72">
        <v>0</v>
      </c>
      <c r="G72">
        <v>0</v>
      </c>
    </row>
    <row r="73" spans="1:7" ht="15" x14ac:dyDescent="0.25">
      <c r="A73" s="285" t="s">
        <v>114</v>
      </c>
      <c r="B73">
        <v>0</v>
      </c>
      <c r="C73">
        <v>37.9</v>
      </c>
      <c r="D73">
        <v>0</v>
      </c>
      <c r="E73">
        <v>6.5</v>
      </c>
      <c r="F73">
        <v>0</v>
      </c>
      <c r="G73">
        <v>0</v>
      </c>
    </row>
    <row r="74" spans="1:7" ht="15" x14ac:dyDescent="0.25">
      <c r="A74" s="285" t="s">
        <v>115</v>
      </c>
      <c r="B74">
        <v>0</v>
      </c>
      <c r="C74">
        <v>11</v>
      </c>
      <c r="D74">
        <v>11.1</v>
      </c>
      <c r="E74">
        <v>8.4</v>
      </c>
      <c r="F74">
        <v>0</v>
      </c>
      <c r="G74">
        <v>0</v>
      </c>
    </row>
    <row r="75" spans="1:7" ht="15" x14ac:dyDescent="0.25">
      <c r="A75" s="285" t="s">
        <v>382</v>
      </c>
      <c r="B75">
        <v>3</v>
      </c>
      <c r="C75">
        <v>0</v>
      </c>
      <c r="D75">
        <v>0</v>
      </c>
      <c r="E75">
        <v>0</v>
      </c>
      <c r="F75">
        <v>0</v>
      </c>
      <c r="G75">
        <v>0</v>
      </c>
    </row>
    <row r="76" spans="1:7" ht="15" x14ac:dyDescent="0.25">
      <c r="A76" s="285" t="s">
        <v>116</v>
      </c>
      <c r="B76">
        <v>4.0999999999999996</v>
      </c>
      <c r="C76">
        <v>2.5</v>
      </c>
      <c r="D76">
        <v>5.4</v>
      </c>
      <c r="E76">
        <v>2.1</v>
      </c>
      <c r="F76">
        <v>0</v>
      </c>
      <c r="G76">
        <v>0</v>
      </c>
    </row>
    <row r="77" spans="1:7" ht="15" x14ac:dyDescent="0.25">
      <c r="A77" s="285" t="s">
        <v>117</v>
      </c>
      <c r="B77">
        <v>1167.8</v>
      </c>
      <c r="C77">
        <v>2383.6</v>
      </c>
      <c r="D77">
        <v>2054.1999999999998</v>
      </c>
      <c r="E77">
        <v>1716.3</v>
      </c>
      <c r="F77">
        <v>0</v>
      </c>
      <c r="G77">
        <v>0</v>
      </c>
    </row>
    <row r="78" spans="1:7" ht="15" x14ac:dyDescent="0.25">
      <c r="A78" s="285" t="s">
        <v>331</v>
      </c>
      <c r="B78">
        <v>0.5</v>
      </c>
      <c r="C78">
        <v>0</v>
      </c>
      <c r="D78">
        <v>6</v>
      </c>
      <c r="E78">
        <v>1.6</v>
      </c>
      <c r="F78">
        <v>0</v>
      </c>
      <c r="G78">
        <v>0</v>
      </c>
    </row>
    <row r="79" spans="1:7" ht="15" x14ac:dyDescent="0.25">
      <c r="A79" s="285" t="s">
        <v>118</v>
      </c>
      <c r="B79">
        <v>17.899999999999999</v>
      </c>
      <c r="C79">
        <v>19.8</v>
      </c>
      <c r="D79">
        <v>17.2</v>
      </c>
      <c r="E79">
        <v>20.3</v>
      </c>
      <c r="F79">
        <v>0</v>
      </c>
      <c r="G79">
        <v>0</v>
      </c>
    </row>
    <row r="80" spans="1:7" ht="15" x14ac:dyDescent="0.25">
      <c r="A80" s="285" t="s">
        <v>119</v>
      </c>
      <c r="B80">
        <v>15</v>
      </c>
      <c r="C80">
        <v>20</v>
      </c>
      <c r="D80">
        <v>118.9</v>
      </c>
      <c r="E80">
        <v>84.9</v>
      </c>
      <c r="F80">
        <v>0</v>
      </c>
      <c r="G80">
        <v>0</v>
      </c>
    </row>
    <row r="81" spans="1:7" ht="15" x14ac:dyDescent="0.25">
      <c r="A81" s="285" t="s">
        <v>120</v>
      </c>
      <c r="B81">
        <v>0</v>
      </c>
      <c r="C81">
        <v>0</v>
      </c>
      <c r="D81" t="s">
        <v>84</v>
      </c>
      <c r="E81">
        <v>0</v>
      </c>
      <c r="F81">
        <v>0</v>
      </c>
      <c r="G81">
        <v>0</v>
      </c>
    </row>
    <row r="82" spans="1:7" ht="15" x14ac:dyDescent="0.25">
      <c r="A82" s="285" t="s">
        <v>121</v>
      </c>
      <c r="B82">
        <v>0</v>
      </c>
      <c r="C82">
        <v>0</v>
      </c>
      <c r="D82">
        <v>20</v>
      </c>
      <c r="E82">
        <v>0</v>
      </c>
      <c r="F82">
        <v>0</v>
      </c>
      <c r="G82">
        <v>0</v>
      </c>
    </row>
    <row r="83" spans="1:7" ht="15" x14ac:dyDescent="0.25">
      <c r="A83" s="285" t="s">
        <v>62</v>
      </c>
      <c r="B83" t="s">
        <v>64</v>
      </c>
      <c r="C83" t="s">
        <v>65</v>
      </c>
      <c r="D83" t="s">
        <v>63</v>
      </c>
      <c r="E83" t="s">
        <v>65</v>
      </c>
      <c r="F83" t="s">
        <v>189</v>
      </c>
      <c r="G83" t="s">
        <v>64</v>
      </c>
    </row>
    <row r="84" spans="1:7" ht="15" x14ac:dyDescent="0.25">
      <c r="A84" s="285" t="s">
        <v>122</v>
      </c>
      <c r="B84">
        <v>3960.3</v>
      </c>
      <c r="C84">
        <v>8536.2999999999993</v>
      </c>
      <c r="D84">
        <v>26836.400000000001</v>
      </c>
      <c r="E84">
        <v>17851.900000000001</v>
      </c>
      <c r="F84">
        <v>65.3</v>
      </c>
      <c r="G84">
        <v>0</v>
      </c>
    </row>
    <row r="85" spans="1:7" ht="15" x14ac:dyDescent="0.25">
      <c r="A85" s="285" t="s">
        <v>123</v>
      </c>
      <c r="B85">
        <v>1511.2</v>
      </c>
      <c r="C85">
        <v>3980.9</v>
      </c>
      <c r="D85" t="s">
        <v>84</v>
      </c>
      <c r="E85">
        <v>0</v>
      </c>
      <c r="F85">
        <v>245</v>
      </c>
      <c r="G85">
        <v>0</v>
      </c>
    </row>
    <row r="86" spans="1:7" ht="15" x14ac:dyDescent="0.25">
      <c r="A86" s="285" t="s">
        <v>62</v>
      </c>
      <c r="B86" t="s">
        <v>64</v>
      </c>
      <c r="C86" t="s">
        <v>65</v>
      </c>
      <c r="D86" t="s">
        <v>63</v>
      </c>
      <c r="E86" t="s">
        <v>65</v>
      </c>
      <c r="F86" t="s">
        <v>189</v>
      </c>
      <c r="G86" t="s">
        <v>64</v>
      </c>
    </row>
    <row r="87" spans="1:7" ht="15" x14ac:dyDescent="0.25">
      <c r="A87" s="285" t="s">
        <v>124</v>
      </c>
      <c r="B87">
        <v>5471.5</v>
      </c>
      <c r="C87">
        <v>12517.2</v>
      </c>
      <c r="D87">
        <v>26836.400000000001</v>
      </c>
      <c r="E87">
        <v>17851.900000000001</v>
      </c>
      <c r="F87">
        <v>310.3</v>
      </c>
      <c r="G87">
        <v>0</v>
      </c>
    </row>
    <row r="88" spans="1:7" ht="15" x14ac:dyDescent="0.25">
      <c r="A88" s="285" t="s">
        <v>125</v>
      </c>
      <c r="B88" t="s">
        <v>42</v>
      </c>
      <c r="C88" t="s">
        <v>42</v>
      </c>
      <c r="D88">
        <v>2.1</v>
      </c>
      <c r="E88">
        <v>12.1</v>
      </c>
      <c r="F88" t="s">
        <v>42</v>
      </c>
      <c r="G88" t="s">
        <v>42</v>
      </c>
    </row>
    <row r="89" spans="1:7" ht="15" x14ac:dyDescent="0.25">
      <c r="A89" s="285" t="s">
        <v>126</v>
      </c>
      <c r="B89">
        <v>0</v>
      </c>
      <c r="C89">
        <v>172</v>
      </c>
      <c r="D89" t="s">
        <v>42</v>
      </c>
      <c r="E89" t="s">
        <v>42</v>
      </c>
      <c r="F89">
        <v>0</v>
      </c>
      <c r="G89">
        <v>0</v>
      </c>
    </row>
    <row r="90" spans="1:7" ht="15" x14ac:dyDescent="0.25">
      <c r="A90" s="285" t="s">
        <v>62</v>
      </c>
      <c r="B90" t="s">
        <v>64</v>
      </c>
      <c r="C90" t="s">
        <v>65</v>
      </c>
      <c r="D90" t="s">
        <v>63</v>
      </c>
      <c r="E90" t="s">
        <v>65</v>
      </c>
      <c r="F90" t="s">
        <v>189</v>
      </c>
      <c r="G90" t="s">
        <v>64</v>
      </c>
    </row>
  </sheetData>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3445-93D4-43A2-A069-75793F34FA26}">
  <sheetPr codeName="Sheet7"/>
  <dimension ref="A1:G90"/>
  <sheetViews>
    <sheetView topLeftCell="A26" workbookViewId="0">
      <selection activeCell="K22" sqref="K22"/>
    </sheetView>
  </sheetViews>
  <sheetFormatPr defaultRowHeight="13.2" x14ac:dyDescent="0.25"/>
  <cols>
    <col min="1" max="1" width="22.109375" customWidth="1"/>
    <col min="2" max="2" width="14.88671875" customWidth="1"/>
    <col min="4" max="4" width="12.88671875" customWidth="1"/>
    <col min="6" max="6" width="11.88671875" customWidth="1"/>
    <col min="7" max="7" width="10.6640625" customWidth="1"/>
  </cols>
  <sheetData>
    <row r="1" spans="1:7" ht="15" x14ac:dyDescent="0.25">
      <c r="A1" s="285" t="s">
        <v>47</v>
      </c>
    </row>
    <row r="2" spans="1:7" ht="15" x14ac:dyDescent="0.25">
      <c r="A2" s="285" t="s">
        <v>48</v>
      </c>
    </row>
    <row r="3" spans="1:7" ht="15" x14ac:dyDescent="0.25">
      <c r="A3" s="285" t="s">
        <v>536</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131</v>
      </c>
      <c r="C10" t="s">
        <v>133</v>
      </c>
      <c r="D10" t="s">
        <v>63</v>
      </c>
      <c r="E10" t="s">
        <v>63</v>
      </c>
      <c r="F10" t="s">
        <v>63</v>
      </c>
      <c r="G10" t="s">
        <v>65</v>
      </c>
    </row>
    <row r="11" spans="1:7" ht="15" x14ac:dyDescent="0.25">
      <c r="A11" s="285" t="s">
        <v>66</v>
      </c>
    </row>
    <row r="12" spans="1:7" ht="15" x14ac:dyDescent="0.25">
      <c r="A12" s="285" t="s">
        <v>67</v>
      </c>
      <c r="B12">
        <v>55</v>
      </c>
      <c r="C12">
        <v>275</v>
      </c>
      <c r="D12">
        <v>3336.9</v>
      </c>
      <c r="E12">
        <v>5038.6000000000004</v>
      </c>
      <c r="F12">
        <v>0</v>
      </c>
      <c r="G12">
        <v>0</v>
      </c>
    </row>
    <row r="13" spans="1:7" ht="15" x14ac:dyDescent="0.25">
      <c r="A13" s="285" t="s">
        <v>253</v>
      </c>
      <c r="B13">
        <v>0</v>
      </c>
      <c r="C13">
        <v>0</v>
      </c>
      <c r="D13">
        <v>0</v>
      </c>
      <c r="E13">
        <v>214.4</v>
      </c>
      <c r="F13">
        <v>0</v>
      </c>
      <c r="G13">
        <v>0</v>
      </c>
    </row>
    <row r="14" spans="1:7" ht="15" x14ac:dyDescent="0.25">
      <c r="A14" s="285" t="s">
        <v>254</v>
      </c>
      <c r="B14">
        <v>0</v>
      </c>
      <c r="C14">
        <v>0</v>
      </c>
      <c r="D14">
        <v>38.6</v>
      </c>
      <c r="E14">
        <v>133.9</v>
      </c>
      <c r="F14">
        <v>0</v>
      </c>
      <c r="G14">
        <v>0</v>
      </c>
    </row>
    <row r="15" spans="1:7" ht="15" x14ac:dyDescent="0.25">
      <c r="A15" s="285" t="s">
        <v>68</v>
      </c>
      <c r="B15">
        <v>0</v>
      </c>
      <c r="C15">
        <v>0</v>
      </c>
      <c r="D15">
        <v>716.7</v>
      </c>
      <c r="E15">
        <v>698.7</v>
      </c>
      <c r="F15">
        <v>0</v>
      </c>
      <c r="G15">
        <v>0</v>
      </c>
    </row>
    <row r="16" spans="1:7" ht="15" x14ac:dyDescent="0.25">
      <c r="A16" s="285" t="s">
        <v>69</v>
      </c>
      <c r="B16">
        <v>0</v>
      </c>
      <c r="C16">
        <v>0</v>
      </c>
      <c r="D16">
        <v>0</v>
      </c>
      <c r="E16">
        <v>73</v>
      </c>
      <c r="F16">
        <v>0</v>
      </c>
      <c r="G16">
        <v>0</v>
      </c>
    </row>
    <row r="17" spans="1:7" ht="15" x14ac:dyDescent="0.25">
      <c r="A17" s="285" t="s">
        <v>70</v>
      </c>
      <c r="B17" t="s">
        <v>84</v>
      </c>
      <c r="C17">
        <v>60</v>
      </c>
      <c r="D17">
        <v>194</v>
      </c>
      <c r="E17">
        <v>543.6</v>
      </c>
      <c r="F17">
        <v>0</v>
      </c>
      <c r="G17">
        <v>0</v>
      </c>
    </row>
    <row r="18" spans="1:7" ht="15" x14ac:dyDescent="0.25">
      <c r="A18" s="285" t="s">
        <v>71</v>
      </c>
      <c r="B18">
        <v>0</v>
      </c>
      <c r="C18">
        <v>0</v>
      </c>
      <c r="D18">
        <v>777.6</v>
      </c>
      <c r="E18">
        <v>1311.4</v>
      </c>
      <c r="F18">
        <v>0</v>
      </c>
      <c r="G18">
        <v>0</v>
      </c>
    </row>
    <row r="19" spans="1:7" ht="15" x14ac:dyDescent="0.25">
      <c r="A19" s="285" t="s">
        <v>72</v>
      </c>
      <c r="B19">
        <v>0</v>
      </c>
      <c r="C19">
        <v>40</v>
      </c>
      <c r="D19">
        <v>355.1</v>
      </c>
      <c r="E19">
        <v>374.8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1081.4000000000001</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476.1</v>
      </c>
      <c r="C30">
        <v>469.5</v>
      </c>
      <c r="D30">
        <v>970.4</v>
      </c>
      <c r="E30">
        <v>907.3</v>
      </c>
      <c r="F30">
        <v>61.3</v>
      </c>
      <c r="G30">
        <v>0</v>
      </c>
    </row>
    <row r="31" spans="1:7" ht="15" x14ac:dyDescent="0.25">
      <c r="A31" s="285" t="s">
        <v>66</v>
      </c>
    </row>
    <row r="32" spans="1:7" ht="15" x14ac:dyDescent="0.25">
      <c r="A32" s="285" t="s">
        <v>79</v>
      </c>
      <c r="B32">
        <v>303.3</v>
      </c>
      <c r="C32">
        <v>308.5</v>
      </c>
      <c r="D32">
        <v>1070.3</v>
      </c>
      <c r="E32">
        <v>775.2</v>
      </c>
      <c r="F32">
        <v>0</v>
      </c>
      <c r="G32">
        <v>0</v>
      </c>
    </row>
    <row r="33" spans="1:7" ht="15" x14ac:dyDescent="0.25">
      <c r="A33" s="285" t="s">
        <v>66</v>
      </c>
    </row>
    <row r="34" spans="1:7" ht="15" x14ac:dyDescent="0.25">
      <c r="A34" s="285" t="s">
        <v>80</v>
      </c>
      <c r="B34">
        <v>1132</v>
      </c>
      <c r="C34">
        <v>3009.5</v>
      </c>
      <c r="D34">
        <v>10843.1</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831.6</v>
      </c>
      <c r="C38">
        <v>1263.9000000000001</v>
      </c>
      <c r="D38">
        <v>5149.5</v>
      </c>
      <c r="E38">
        <v>4881.8</v>
      </c>
      <c r="F38">
        <v>0</v>
      </c>
      <c r="G38">
        <v>0</v>
      </c>
    </row>
    <row r="39" spans="1:7" ht="15" x14ac:dyDescent="0.25">
      <c r="A39" s="285" t="s">
        <v>83</v>
      </c>
      <c r="B39">
        <v>135</v>
      </c>
      <c r="C39">
        <v>2.5</v>
      </c>
      <c r="D39">
        <v>921</v>
      </c>
      <c r="E39">
        <v>353</v>
      </c>
      <c r="F39">
        <v>0</v>
      </c>
      <c r="G39">
        <v>0</v>
      </c>
    </row>
    <row r="40" spans="1:7" ht="15" x14ac:dyDescent="0.25">
      <c r="A40" s="285" t="s">
        <v>85</v>
      </c>
      <c r="B40">
        <v>0</v>
      </c>
      <c r="C40">
        <v>2.4</v>
      </c>
      <c r="D40">
        <v>4.8</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227.3</v>
      </c>
      <c r="C43">
        <v>377.5</v>
      </c>
      <c r="D43">
        <v>803.8</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40.9</v>
      </c>
      <c r="C47">
        <v>45.2</v>
      </c>
      <c r="D47">
        <v>419.6</v>
      </c>
      <c r="E47">
        <v>437.3</v>
      </c>
      <c r="F47">
        <v>0</v>
      </c>
      <c r="G47">
        <v>0</v>
      </c>
    </row>
    <row r="48" spans="1:7" ht="15" x14ac:dyDescent="0.25">
      <c r="A48" s="285" t="s">
        <v>92</v>
      </c>
      <c r="B48">
        <v>0</v>
      </c>
      <c r="C48">
        <v>0</v>
      </c>
      <c r="D48">
        <v>29.7</v>
      </c>
      <c r="E48">
        <v>52.7</v>
      </c>
      <c r="F48">
        <v>0</v>
      </c>
      <c r="G48">
        <v>0</v>
      </c>
    </row>
    <row r="49" spans="1:7" ht="15" x14ac:dyDescent="0.25">
      <c r="A49" s="285" t="s">
        <v>93</v>
      </c>
      <c r="B49">
        <v>78.8</v>
      </c>
      <c r="C49">
        <v>155.4</v>
      </c>
      <c r="D49">
        <v>230.6</v>
      </c>
      <c r="E49">
        <v>213.6</v>
      </c>
      <c r="F49">
        <v>0</v>
      </c>
      <c r="G49">
        <v>0</v>
      </c>
    </row>
    <row r="50" spans="1:7" ht="15" x14ac:dyDescent="0.25">
      <c r="A50" s="285" t="s">
        <v>94</v>
      </c>
      <c r="B50">
        <v>32.9</v>
      </c>
      <c r="C50">
        <v>6</v>
      </c>
      <c r="D50">
        <v>62.6</v>
      </c>
      <c r="E50">
        <v>0</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749.3</v>
      </c>
      <c r="F52">
        <v>0</v>
      </c>
      <c r="G52">
        <v>0</v>
      </c>
    </row>
    <row r="53" spans="1:7" ht="15" x14ac:dyDescent="0.25">
      <c r="A53" s="285" t="s">
        <v>96</v>
      </c>
      <c r="B53">
        <v>20</v>
      </c>
      <c r="C53">
        <v>38.9</v>
      </c>
      <c r="D53">
        <v>54.6</v>
      </c>
      <c r="E53">
        <v>54.8</v>
      </c>
      <c r="F53">
        <v>0</v>
      </c>
      <c r="G53">
        <v>0</v>
      </c>
    </row>
    <row r="54" spans="1:7" ht="15" x14ac:dyDescent="0.25">
      <c r="A54" s="285" t="s">
        <v>98</v>
      </c>
      <c r="B54" t="s">
        <v>84</v>
      </c>
      <c r="C54">
        <v>0</v>
      </c>
      <c r="D54">
        <v>286.3</v>
      </c>
      <c r="E54">
        <v>271.39999999999998</v>
      </c>
      <c r="F54">
        <v>0</v>
      </c>
      <c r="G54">
        <v>0</v>
      </c>
    </row>
    <row r="55" spans="1:7" ht="15" x14ac:dyDescent="0.25">
      <c r="A55" s="285" t="s">
        <v>99</v>
      </c>
      <c r="B55">
        <v>3.2</v>
      </c>
      <c r="C55">
        <v>0.8</v>
      </c>
      <c r="D55">
        <v>0.1</v>
      </c>
      <c r="E55">
        <v>7.4</v>
      </c>
      <c r="F55">
        <v>0</v>
      </c>
      <c r="G55">
        <v>0</v>
      </c>
    </row>
    <row r="56" spans="1:7" ht="15" x14ac:dyDescent="0.25">
      <c r="A56" s="285" t="s">
        <v>100</v>
      </c>
      <c r="B56">
        <v>216.5</v>
      </c>
      <c r="C56">
        <v>299.7</v>
      </c>
      <c r="D56">
        <v>790.7</v>
      </c>
      <c r="E56">
        <v>867</v>
      </c>
      <c r="F56">
        <v>0</v>
      </c>
      <c r="G56">
        <v>0</v>
      </c>
    </row>
    <row r="57" spans="1:7" ht="15" x14ac:dyDescent="0.25">
      <c r="A57" s="285" t="s">
        <v>101</v>
      </c>
      <c r="B57">
        <v>75.599999999999994</v>
      </c>
      <c r="C57">
        <v>53.6</v>
      </c>
      <c r="D57">
        <v>545.1</v>
      </c>
      <c r="E57">
        <v>429.2</v>
      </c>
      <c r="F57">
        <v>0</v>
      </c>
      <c r="G57">
        <v>0</v>
      </c>
    </row>
    <row r="58" spans="1:7" ht="15" x14ac:dyDescent="0.25">
      <c r="A58" s="285" t="s">
        <v>66</v>
      </c>
    </row>
    <row r="59" spans="1:7" ht="15" x14ac:dyDescent="0.25">
      <c r="A59" s="285" t="s">
        <v>102</v>
      </c>
      <c r="B59">
        <v>353.2</v>
      </c>
      <c r="C59">
        <v>202</v>
      </c>
      <c r="D59">
        <v>1532.3</v>
      </c>
      <c r="E59">
        <v>1315.4</v>
      </c>
      <c r="F59">
        <v>0</v>
      </c>
      <c r="G59">
        <v>0</v>
      </c>
    </row>
    <row r="60" spans="1:7" ht="15" x14ac:dyDescent="0.25">
      <c r="A60" s="285" t="s">
        <v>103</v>
      </c>
      <c r="B60">
        <v>60</v>
      </c>
      <c r="C60">
        <v>0</v>
      </c>
      <c r="D60">
        <v>0</v>
      </c>
      <c r="E60">
        <v>0</v>
      </c>
      <c r="F60">
        <v>0</v>
      </c>
      <c r="G60">
        <v>0</v>
      </c>
    </row>
    <row r="61" spans="1:7" ht="15" x14ac:dyDescent="0.25">
      <c r="A61" s="285" t="s">
        <v>104</v>
      </c>
      <c r="B61">
        <v>263</v>
      </c>
      <c r="C61">
        <v>172</v>
      </c>
      <c r="D61">
        <v>1311.6</v>
      </c>
      <c r="E61">
        <v>1054.8</v>
      </c>
      <c r="F61">
        <v>0</v>
      </c>
      <c r="G61">
        <v>0</v>
      </c>
    </row>
    <row r="62" spans="1:7" ht="15" x14ac:dyDescent="0.25">
      <c r="A62" s="285" t="s">
        <v>105</v>
      </c>
      <c r="B62">
        <v>0.2</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30</v>
      </c>
      <c r="D64">
        <v>220.8</v>
      </c>
      <c r="E64">
        <v>214.1</v>
      </c>
      <c r="F64">
        <v>0</v>
      </c>
      <c r="G64">
        <v>0</v>
      </c>
    </row>
    <row r="65" spans="1:7" ht="15" x14ac:dyDescent="0.25">
      <c r="A65" s="285" t="s">
        <v>66</v>
      </c>
    </row>
    <row r="66" spans="1:7" ht="15" x14ac:dyDescent="0.25">
      <c r="A66" s="285" t="s">
        <v>108</v>
      </c>
      <c r="B66">
        <v>1314.9</v>
      </c>
      <c r="C66">
        <v>3006.3</v>
      </c>
      <c r="D66">
        <v>2554.6</v>
      </c>
      <c r="E66">
        <v>4417</v>
      </c>
      <c r="F66">
        <v>0</v>
      </c>
      <c r="G66">
        <v>0</v>
      </c>
    </row>
    <row r="67" spans="1:7" ht="15" x14ac:dyDescent="0.25">
      <c r="A67" s="285" t="s">
        <v>497</v>
      </c>
      <c r="B67">
        <v>0</v>
      </c>
      <c r="C67">
        <v>226</v>
      </c>
      <c r="D67">
        <v>0</v>
      </c>
      <c r="E67">
        <v>1713.8</v>
      </c>
      <c r="F67">
        <v>0</v>
      </c>
      <c r="G67">
        <v>0</v>
      </c>
    </row>
    <row r="68" spans="1:7" ht="15" x14ac:dyDescent="0.25">
      <c r="A68" s="285" t="s">
        <v>109</v>
      </c>
      <c r="B68">
        <v>0</v>
      </c>
      <c r="C68">
        <v>4.5</v>
      </c>
      <c r="D68">
        <v>11.9</v>
      </c>
      <c r="E68">
        <v>14</v>
      </c>
      <c r="F68">
        <v>0</v>
      </c>
      <c r="G68">
        <v>0</v>
      </c>
    </row>
    <row r="69" spans="1:7" ht="15" x14ac:dyDescent="0.25">
      <c r="A69" s="285" t="s">
        <v>111</v>
      </c>
      <c r="B69">
        <v>60</v>
      </c>
      <c r="C69">
        <v>105.3</v>
      </c>
      <c r="D69">
        <v>104.1</v>
      </c>
      <c r="E69">
        <v>106.6</v>
      </c>
      <c r="F69">
        <v>0</v>
      </c>
      <c r="G69">
        <v>0</v>
      </c>
    </row>
    <row r="70" spans="1:7" ht="15" x14ac:dyDescent="0.25">
      <c r="A70" s="285" t="s">
        <v>112</v>
      </c>
      <c r="B70">
        <v>4.9000000000000004</v>
      </c>
      <c r="C70">
        <v>151.9</v>
      </c>
      <c r="D70">
        <v>31.3</v>
      </c>
      <c r="E70">
        <v>494.1</v>
      </c>
      <c r="F70">
        <v>0</v>
      </c>
      <c r="G70">
        <v>0</v>
      </c>
    </row>
    <row r="71" spans="1:7" ht="15" x14ac:dyDescent="0.25">
      <c r="A71" s="285" t="s">
        <v>259</v>
      </c>
      <c r="B71">
        <v>0</v>
      </c>
      <c r="C71">
        <v>15</v>
      </c>
      <c r="D71">
        <v>0</v>
      </c>
      <c r="E71">
        <v>30.7</v>
      </c>
      <c r="F71">
        <v>0</v>
      </c>
      <c r="G71">
        <v>0</v>
      </c>
    </row>
    <row r="72" spans="1:7" ht="15" x14ac:dyDescent="0.25">
      <c r="A72" s="285" t="s">
        <v>113</v>
      </c>
      <c r="B72">
        <v>9.9</v>
      </c>
      <c r="C72">
        <v>28.8</v>
      </c>
      <c r="D72">
        <v>247.2</v>
      </c>
      <c r="E72">
        <v>217.8</v>
      </c>
      <c r="F72">
        <v>0</v>
      </c>
      <c r="G72">
        <v>0</v>
      </c>
    </row>
    <row r="73" spans="1:7" ht="15" x14ac:dyDescent="0.25">
      <c r="A73" s="285" t="s">
        <v>114</v>
      </c>
      <c r="B73">
        <v>0</v>
      </c>
      <c r="C73">
        <v>37.9</v>
      </c>
      <c r="D73">
        <v>0</v>
      </c>
      <c r="E73">
        <v>6.5</v>
      </c>
      <c r="F73">
        <v>0</v>
      </c>
      <c r="G73">
        <v>0</v>
      </c>
    </row>
    <row r="74" spans="1:7" ht="15" x14ac:dyDescent="0.25">
      <c r="A74" s="285" t="s">
        <v>115</v>
      </c>
      <c r="B74">
        <v>0</v>
      </c>
      <c r="C74">
        <v>11</v>
      </c>
      <c r="D74">
        <v>11.1</v>
      </c>
      <c r="E74">
        <v>8.4</v>
      </c>
      <c r="F74">
        <v>0</v>
      </c>
      <c r="G74">
        <v>0</v>
      </c>
    </row>
    <row r="75" spans="1:7" ht="15" x14ac:dyDescent="0.25">
      <c r="A75" s="285" t="s">
        <v>382</v>
      </c>
      <c r="B75">
        <v>3</v>
      </c>
      <c r="C75">
        <v>0</v>
      </c>
      <c r="D75">
        <v>0</v>
      </c>
      <c r="E75">
        <v>0</v>
      </c>
      <c r="F75">
        <v>0</v>
      </c>
      <c r="G75">
        <v>0</v>
      </c>
    </row>
    <row r="76" spans="1:7" ht="15" x14ac:dyDescent="0.25">
      <c r="A76" s="285" t="s">
        <v>116</v>
      </c>
      <c r="B76">
        <v>2.9</v>
      </c>
      <c r="C76">
        <v>2.5</v>
      </c>
      <c r="D76">
        <v>5.4</v>
      </c>
      <c r="E76">
        <v>2.1</v>
      </c>
      <c r="F76">
        <v>0</v>
      </c>
      <c r="G76">
        <v>0</v>
      </c>
    </row>
    <row r="77" spans="1:7" ht="15" x14ac:dyDescent="0.25">
      <c r="A77" s="285" t="s">
        <v>117</v>
      </c>
      <c r="B77">
        <v>1200.8</v>
      </c>
      <c r="C77">
        <v>2383.6</v>
      </c>
      <c r="D77">
        <v>1981.5</v>
      </c>
      <c r="E77">
        <v>1716.3</v>
      </c>
      <c r="F77">
        <v>0</v>
      </c>
      <c r="G77">
        <v>0</v>
      </c>
    </row>
    <row r="78" spans="1:7" ht="15" x14ac:dyDescent="0.25">
      <c r="A78" s="285" t="s">
        <v>331</v>
      </c>
      <c r="B78">
        <v>0.5</v>
      </c>
      <c r="C78">
        <v>0</v>
      </c>
      <c r="D78">
        <v>6</v>
      </c>
      <c r="E78">
        <v>1.6</v>
      </c>
      <c r="F78">
        <v>0</v>
      </c>
      <c r="G78">
        <v>0</v>
      </c>
    </row>
    <row r="79" spans="1:7" ht="15" x14ac:dyDescent="0.25">
      <c r="A79" s="285" t="s">
        <v>118</v>
      </c>
      <c r="B79">
        <v>17.899999999999999</v>
      </c>
      <c r="C79">
        <v>19.8</v>
      </c>
      <c r="D79">
        <v>17.2</v>
      </c>
      <c r="E79">
        <v>20.3</v>
      </c>
      <c r="F79">
        <v>0</v>
      </c>
      <c r="G79">
        <v>0</v>
      </c>
    </row>
    <row r="80" spans="1:7" ht="15" x14ac:dyDescent="0.25">
      <c r="A80" s="285" t="s">
        <v>119</v>
      </c>
      <c r="B80">
        <v>15</v>
      </c>
      <c r="C80">
        <v>20</v>
      </c>
      <c r="D80">
        <v>118.9</v>
      </c>
      <c r="E80">
        <v>84.9</v>
      </c>
      <c r="F80">
        <v>0</v>
      </c>
      <c r="G80">
        <v>0</v>
      </c>
    </row>
    <row r="81" spans="1:7" ht="15" x14ac:dyDescent="0.25">
      <c r="A81" s="285" t="s">
        <v>120</v>
      </c>
      <c r="B81">
        <v>0</v>
      </c>
      <c r="C81">
        <v>0</v>
      </c>
      <c r="D81" t="s">
        <v>84</v>
      </c>
      <c r="E81">
        <v>0</v>
      </c>
      <c r="F81">
        <v>0</v>
      </c>
      <c r="G81">
        <v>0</v>
      </c>
    </row>
    <row r="82" spans="1:7" ht="15" x14ac:dyDescent="0.25">
      <c r="A82" s="285" t="s">
        <v>121</v>
      </c>
      <c r="B82">
        <v>0</v>
      </c>
      <c r="C82">
        <v>0</v>
      </c>
      <c r="D82">
        <v>20</v>
      </c>
      <c r="E82">
        <v>0</v>
      </c>
      <c r="F82">
        <v>0</v>
      </c>
      <c r="G82">
        <v>0</v>
      </c>
    </row>
    <row r="83" spans="1:7" ht="15" x14ac:dyDescent="0.25">
      <c r="A83" s="285" t="s">
        <v>62</v>
      </c>
      <c r="B83" t="s">
        <v>131</v>
      </c>
      <c r="C83" t="s">
        <v>133</v>
      </c>
      <c r="D83" t="s">
        <v>63</v>
      </c>
      <c r="E83" t="s">
        <v>63</v>
      </c>
      <c r="F83" t="s">
        <v>63</v>
      </c>
      <c r="G83" t="s">
        <v>65</v>
      </c>
    </row>
    <row r="84" spans="1:7" ht="15" x14ac:dyDescent="0.25">
      <c r="A84" s="285" t="s">
        <v>122</v>
      </c>
      <c r="B84">
        <v>4466</v>
      </c>
      <c r="C84">
        <v>8536.2999999999993</v>
      </c>
      <c r="D84">
        <v>25457.200000000001</v>
      </c>
      <c r="E84">
        <v>17851.900000000001</v>
      </c>
      <c r="F84">
        <v>61.3</v>
      </c>
      <c r="G84">
        <v>0</v>
      </c>
    </row>
    <row r="85" spans="1:7" ht="15" x14ac:dyDescent="0.25">
      <c r="A85" s="285" t="s">
        <v>123</v>
      </c>
      <c r="B85">
        <v>1750</v>
      </c>
      <c r="C85">
        <v>3980.9</v>
      </c>
      <c r="D85" t="s">
        <v>84</v>
      </c>
      <c r="E85">
        <v>0</v>
      </c>
      <c r="F85">
        <v>245</v>
      </c>
      <c r="G85">
        <v>0</v>
      </c>
    </row>
    <row r="86" spans="1:7" ht="15" x14ac:dyDescent="0.25">
      <c r="A86" s="285" t="s">
        <v>62</v>
      </c>
      <c r="B86" t="s">
        <v>131</v>
      </c>
      <c r="C86" t="s">
        <v>133</v>
      </c>
      <c r="D86" t="s">
        <v>63</v>
      </c>
      <c r="E86" t="s">
        <v>63</v>
      </c>
      <c r="F86" t="s">
        <v>63</v>
      </c>
      <c r="G86" t="s">
        <v>65</v>
      </c>
    </row>
    <row r="87" spans="1:7" ht="15" x14ac:dyDescent="0.25">
      <c r="A87" s="285" t="s">
        <v>124</v>
      </c>
      <c r="B87">
        <v>6215.9</v>
      </c>
      <c r="C87">
        <v>12517.2</v>
      </c>
      <c r="D87">
        <v>25457.200000000001</v>
      </c>
      <c r="E87">
        <v>17851.900000000001</v>
      </c>
      <c r="F87">
        <v>306.3</v>
      </c>
      <c r="G87">
        <v>0</v>
      </c>
    </row>
    <row r="88" spans="1:7" ht="15" x14ac:dyDescent="0.25">
      <c r="A88" s="285" t="s">
        <v>125</v>
      </c>
      <c r="B88" t="s">
        <v>42</v>
      </c>
      <c r="C88" t="s">
        <v>42</v>
      </c>
      <c r="D88">
        <v>2.1</v>
      </c>
      <c r="E88">
        <v>12.1</v>
      </c>
      <c r="F88" t="s">
        <v>42</v>
      </c>
      <c r="G88" t="s">
        <v>42</v>
      </c>
    </row>
    <row r="89" spans="1:7" ht="15" x14ac:dyDescent="0.25">
      <c r="A89" s="285" t="s">
        <v>126</v>
      </c>
      <c r="B89">
        <v>0</v>
      </c>
      <c r="C89">
        <v>172</v>
      </c>
      <c r="D89" t="s">
        <v>42</v>
      </c>
      <c r="E89" t="s">
        <v>42</v>
      </c>
      <c r="F89">
        <v>0</v>
      </c>
      <c r="G89">
        <v>0</v>
      </c>
    </row>
    <row r="90" spans="1:7" ht="15" x14ac:dyDescent="0.25">
      <c r="A90" s="285" t="s">
        <v>50</v>
      </c>
    </row>
  </sheetData>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FC6F-83FE-449E-A2F0-AE322FDC9CAD}">
  <sheetPr codeName="Sheet8"/>
  <dimension ref="A1:H89"/>
  <sheetViews>
    <sheetView topLeftCell="A25" workbookViewId="0">
      <selection activeCell="E22" sqref="E22"/>
    </sheetView>
  </sheetViews>
  <sheetFormatPr defaultRowHeight="13.2" x14ac:dyDescent="0.25"/>
  <cols>
    <col min="1" max="1" width="22.5546875" customWidth="1"/>
    <col min="4" max="4" width="10.6640625" customWidth="1"/>
    <col min="5" max="5" width="10.88671875" customWidth="1"/>
    <col min="6" max="6" width="12.109375" customWidth="1"/>
    <col min="7" max="7" width="12" customWidth="1"/>
  </cols>
  <sheetData>
    <row r="1" spans="1:8" ht="15" x14ac:dyDescent="0.25">
      <c r="A1" s="285" t="s">
        <v>47</v>
      </c>
    </row>
    <row r="2" spans="1:8" ht="15" x14ac:dyDescent="0.25">
      <c r="A2" s="285" t="s">
        <v>48</v>
      </c>
    </row>
    <row r="3" spans="1:8" ht="15" x14ac:dyDescent="0.25">
      <c r="A3" s="285" t="s">
        <v>537</v>
      </c>
    </row>
    <row r="4" spans="1:8" ht="15" x14ac:dyDescent="0.25">
      <c r="A4" s="285" t="s">
        <v>50</v>
      </c>
    </row>
    <row r="5" spans="1:8" ht="15" x14ac:dyDescent="0.25">
      <c r="A5" s="285" t="s">
        <v>51</v>
      </c>
    </row>
    <row r="6" spans="1:8" ht="15" x14ac:dyDescent="0.25">
      <c r="A6" s="285" t="s">
        <v>52</v>
      </c>
    </row>
    <row r="7" spans="1:8" ht="15" x14ac:dyDescent="0.25">
      <c r="C7" s="285" t="s">
        <v>53</v>
      </c>
      <c r="E7" t="s">
        <v>54</v>
      </c>
      <c r="G7" t="s">
        <v>55</v>
      </c>
    </row>
    <row r="8" spans="1:8" ht="15" x14ac:dyDescent="0.25">
      <c r="A8" s="285" t="s">
        <v>52</v>
      </c>
    </row>
    <row r="9" spans="1:8" ht="15" x14ac:dyDescent="0.25">
      <c r="A9" s="285" t="s">
        <v>432</v>
      </c>
      <c r="B9" t="s">
        <v>66</v>
      </c>
      <c r="C9" t="s">
        <v>57</v>
      </c>
      <c r="D9" t="s">
        <v>58</v>
      </c>
      <c r="E9" t="s">
        <v>57</v>
      </c>
      <c r="F9" t="s">
        <v>59</v>
      </c>
      <c r="G9" t="s">
        <v>60</v>
      </c>
      <c r="H9" t="s">
        <v>61</v>
      </c>
    </row>
    <row r="10" spans="1:8" ht="15" x14ac:dyDescent="0.25">
      <c r="A10" s="285" t="s">
        <v>50</v>
      </c>
    </row>
    <row r="11" spans="1:8" ht="15" x14ac:dyDescent="0.25">
      <c r="A11" s="285"/>
    </row>
    <row r="12" spans="1:8" ht="15" x14ac:dyDescent="0.25">
      <c r="A12" s="285" t="s">
        <v>67</v>
      </c>
      <c r="B12">
        <v>55</v>
      </c>
      <c r="C12">
        <v>275</v>
      </c>
      <c r="D12">
        <v>3124.8</v>
      </c>
      <c r="E12">
        <v>5038.6000000000004</v>
      </c>
      <c r="F12">
        <v>0</v>
      </c>
      <c r="G12">
        <v>0</v>
      </c>
    </row>
    <row r="13" spans="1:8" ht="15" x14ac:dyDescent="0.25">
      <c r="A13" s="285" t="s">
        <v>253</v>
      </c>
      <c r="B13">
        <v>0</v>
      </c>
      <c r="C13">
        <v>0</v>
      </c>
      <c r="D13">
        <v>0</v>
      </c>
      <c r="E13">
        <v>214.4</v>
      </c>
      <c r="F13">
        <v>0</v>
      </c>
      <c r="G13">
        <v>0</v>
      </c>
    </row>
    <row r="14" spans="1:8" ht="15" x14ac:dyDescent="0.25">
      <c r="A14" s="285" t="s">
        <v>254</v>
      </c>
      <c r="B14">
        <v>0</v>
      </c>
      <c r="C14">
        <v>0</v>
      </c>
      <c r="D14">
        <v>38.6</v>
      </c>
      <c r="E14">
        <v>133.9</v>
      </c>
      <c r="F14">
        <v>0</v>
      </c>
      <c r="G14">
        <v>0</v>
      </c>
    </row>
    <row r="15" spans="1:8" ht="15" x14ac:dyDescent="0.25">
      <c r="A15" s="285" t="s">
        <v>68</v>
      </c>
      <c r="B15">
        <v>0</v>
      </c>
      <c r="C15">
        <v>0</v>
      </c>
      <c r="D15">
        <v>716.7</v>
      </c>
      <c r="E15">
        <v>698.7</v>
      </c>
      <c r="F15">
        <v>0</v>
      </c>
      <c r="G15">
        <v>0</v>
      </c>
    </row>
    <row r="16" spans="1:8" ht="15" x14ac:dyDescent="0.25">
      <c r="A16" s="285" t="s">
        <v>69</v>
      </c>
      <c r="B16">
        <v>0</v>
      </c>
      <c r="C16">
        <v>0</v>
      </c>
      <c r="D16">
        <v>0</v>
      </c>
      <c r="E16">
        <v>73</v>
      </c>
      <c r="F16">
        <v>0</v>
      </c>
      <c r="G16">
        <v>0</v>
      </c>
    </row>
    <row r="17" spans="1:7" ht="15" x14ac:dyDescent="0.25">
      <c r="A17" s="285" t="s">
        <v>70</v>
      </c>
      <c r="B17" t="s">
        <v>84</v>
      </c>
      <c r="C17">
        <v>60</v>
      </c>
      <c r="D17">
        <v>149</v>
      </c>
      <c r="E17">
        <v>543.6</v>
      </c>
      <c r="F17">
        <v>0</v>
      </c>
      <c r="G17">
        <v>0</v>
      </c>
    </row>
    <row r="18" spans="1:7" ht="15" x14ac:dyDescent="0.25">
      <c r="A18" s="285" t="s">
        <v>71</v>
      </c>
      <c r="B18">
        <v>0</v>
      </c>
      <c r="C18">
        <v>0</v>
      </c>
      <c r="D18">
        <v>708.5</v>
      </c>
      <c r="E18">
        <v>1311.4</v>
      </c>
      <c r="F18">
        <v>0</v>
      </c>
      <c r="G18">
        <v>0</v>
      </c>
    </row>
    <row r="19" spans="1:7" ht="15" x14ac:dyDescent="0.25">
      <c r="A19" s="285" t="s">
        <v>72</v>
      </c>
      <c r="B19">
        <v>0</v>
      </c>
      <c r="C19">
        <v>40</v>
      </c>
      <c r="D19">
        <v>328.6</v>
      </c>
      <c r="E19">
        <v>374.8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1010</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495.6</v>
      </c>
      <c r="C30">
        <v>469.5</v>
      </c>
      <c r="D30">
        <v>855.2</v>
      </c>
      <c r="E30">
        <v>907.3</v>
      </c>
      <c r="F30">
        <v>59.3</v>
      </c>
      <c r="G30">
        <v>0</v>
      </c>
    </row>
    <row r="31" spans="1:7" ht="15" x14ac:dyDescent="0.25">
      <c r="A31" s="285" t="s">
        <v>66</v>
      </c>
    </row>
    <row r="32" spans="1:7" ht="15" x14ac:dyDescent="0.25">
      <c r="A32" s="285" t="s">
        <v>79</v>
      </c>
      <c r="B32">
        <v>350.6</v>
      </c>
      <c r="C32">
        <v>308.5</v>
      </c>
      <c r="D32">
        <v>1016.7</v>
      </c>
      <c r="E32">
        <v>775.2</v>
      </c>
      <c r="F32">
        <v>0</v>
      </c>
      <c r="G32">
        <v>0</v>
      </c>
    </row>
    <row r="33" spans="1:7" ht="15" x14ac:dyDescent="0.25">
      <c r="A33" s="285" t="s">
        <v>66</v>
      </c>
    </row>
    <row r="34" spans="1:7" ht="15" x14ac:dyDescent="0.25">
      <c r="A34" s="285" t="s">
        <v>80</v>
      </c>
      <c r="B34">
        <v>1328</v>
      </c>
      <c r="C34">
        <v>3009.5</v>
      </c>
      <c r="D34">
        <v>10286.200000000001</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881</v>
      </c>
      <c r="C38">
        <v>1263.9000000000001</v>
      </c>
      <c r="D38">
        <v>5015.7</v>
      </c>
      <c r="E38">
        <v>4881.8</v>
      </c>
      <c r="F38">
        <v>0</v>
      </c>
      <c r="G38">
        <v>0</v>
      </c>
    </row>
    <row r="39" spans="1:7" ht="15" x14ac:dyDescent="0.25">
      <c r="A39" s="285" t="s">
        <v>83</v>
      </c>
      <c r="B39">
        <v>135</v>
      </c>
      <c r="C39">
        <v>2.5</v>
      </c>
      <c r="D39">
        <v>921</v>
      </c>
      <c r="E39">
        <v>353</v>
      </c>
      <c r="F39">
        <v>0</v>
      </c>
      <c r="G39">
        <v>0</v>
      </c>
    </row>
    <row r="40" spans="1:7" ht="15" x14ac:dyDescent="0.25">
      <c r="A40" s="285" t="s">
        <v>85</v>
      </c>
      <c r="B40" t="s">
        <v>84</v>
      </c>
      <c r="C40">
        <v>2.4</v>
      </c>
      <c r="D40">
        <v>4.8</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236</v>
      </c>
      <c r="C43">
        <v>377.5</v>
      </c>
      <c r="D43">
        <v>781.3</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41.7</v>
      </c>
      <c r="C47">
        <v>45.2</v>
      </c>
      <c r="D47">
        <v>418.8</v>
      </c>
      <c r="E47">
        <v>437.3</v>
      </c>
      <c r="F47">
        <v>0</v>
      </c>
      <c r="G47">
        <v>0</v>
      </c>
    </row>
    <row r="48" spans="1:7" ht="15" x14ac:dyDescent="0.25">
      <c r="A48" s="285" t="s">
        <v>92</v>
      </c>
      <c r="B48">
        <v>0</v>
      </c>
      <c r="C48">
        <v>0</v>
      </c>
      <c r="D48">
        <v>29.7</v>
      </c>
      <c r="E48">
        <v>52.7</v>
      </c>
      <c r="F48">
        <v>0</v>
      </c>
      <c r="G48">
        <v>0</v>
      </c>
    </row>
    <row r="49" spans="1:7" ht="15" x14ac:dyDescent="0.25">
      <c r="A49" s="285" t="s">
        <v>93</v>
      </c>
      <c r="B49">
        <v>85.2</v>
      </c>
      <c r="C49">
        <v>155.4</v>
      </c>
      <c r="D49">
        <v>222.4</v>
      </c>
      <c r="E49">
        <v>213.6</v>
      </c>
      <c r="F49">
        <v>0</v>
      </c>
      <c r="G49">
        <v>0</v>
      </c>
    </row>
    <row r="50" spans="1:7" ht="15" x14ac:dyDescent="0.25">
      <c r="A50" s="285" t="s">
        <v>94</v>
      </c>
      <c r="B50">
        <v>37</v>
      </c>
      <c r="C50">
        <v>6</v>
      </c>
      <c r="D50">
        <v>57</v>
      </c>
      <c r="E50">
        <v>0</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749.3</v>
      </c>
      <c r="F52">
        <v>0</v>
      </c>
      <c r="G52">
        <v>0</v>
      </c>
    </row>
    <row r="53" spans="1:7" ht="15" x14ac:dyDescent="0.25">
      <c r="A53" s="285" t="s">
        <v>96</v>
      </c>
      <c r="B53">
        <v>11</v>
      </c>
      <c r="C53">
        <v>38.9</v>
      </c>
      <c r="D53">
        <v>53.1</v>
      </c>
      <c r="E53">
        <v>54.8</v>
      </c>
      <c r="F53">
        <v>0</v>
      </c>
      <c r="G53">
        <v>0</v>
      </c>
    </row>
    <row r="54" spans="1:7" ht="15" x14ac:dyDescent="0.25">
      <c r="A54" s="285" t="s">
        <v>98</v>
      </c>
      <c r="B54">
        <v>65</v>
      </c>
      <c r="C54">
        <v>0</v>
      </c>
      <c r="D54">
        <v>214.8</v>
      </c>
      <c r="E54">
        <v>271.39999999999998</v>
      </c>
      <c r="F54">
        <v>0</v>
      </c>
      <c r="G54">
        <v>0</v>
      </c>
    </row>
    <row r="55" spans="1:7" ht="15" x14ac:dyDescent="0.25">
      <c r="A55" s="285" t="s">
        <v>99</v>
      </c>
      <c r="B55">
        <v>3.3</v>
      </c>
      <c r="C55">
        <v>0.8</v>
      </c>
      <c r="D55">
        <v>0.1</v>
      </c>
      <c r="E55">
        <v>7.4</v>
      </c>
      <c r="F55">
        <v>0</v>
      </c>
      <c r="G55">
        <v>0</v>
      </c>
    </row>
    <row r="56" spans="1:7" ht="15" x14ac:dyDescent="0.25">
      <c r="A56" s="285" t="s">
        <v>100</v>
      </c>
      <c r="B56">
        <v>188.4</v>
      </c>
      <c r="C56">
        <v>299.7</v>
      </c>
      <c r="D56">
        <v>773.4</v>
      </c>
      <c r="E56">
        <v>867</v>
      </c>
      <c r="F56">
        <v>0</v>
      </c>
      <c r="G56">
        <v>0</v>
      </c>
    </row>
    <row r="57" spans="1:7" ht="15" x14ac:dyDescent="0.25">
      <c r="A57" s="285" t="s">
        <v>101</v>
      </c>
      <c r="B57">
        <v>77.099999999999994</v>
      </c>
      <c r="C57">
        <v>53.6</v>
      </c>
      <c r="D57">
        <v>538.70000000000005</v>
      </c>
      <c r="E57">
        <v>429.2</v>
      </c>
      <c r="F57">
        <v>0</v>
      </c>
      <c r="G57">
        <v>0</v>
      </c>
    </row>
    <row r="58" spans="1:7" ht="15" x14ac:dyDescent="0.25">
      <c r="A58" s="285" t="s">
        <v>66</v>
      </c>
    </row>
    <row r="59" spans="1:7" ht="15" x14ac:dyDescent="0.25">
      <c r="A59" s="285" t="s">
        <v>102</v>
      </c>
      <c r="B59">
        <v>353</v>
      </c>
      <c r="C59">
        <v>202</v>
      </c>
      <c r="D59">
        <v>1474.2</v>
      </c>
      <c r="E59">
        <v>1315.4</v>
      </c>
      <c r="F59">
        <v>0</v>
      </c>
      <c r="G59">
        <v>0</v>
      </c>
    </row>
    <row r="60" spans="1:7" ht="15" x14ac:dyDescent="0.25">
      <c r="A60" s="285" t="s">
        <v>103</v>
      </c>
      <c r="B60">
        <v>30</v>
      </c>
      <c r="C60">
        <v>0</v>
      </c>
      <c r="D60">
        <v>0</v>
      </c>
      <c r="E60">
        <v>0</v>
      </c>
      <c r="F60">
        <v>0</v>
      </c>
      <c r="G60">
        <v>0</v>
      </c>
    </row>
    <row r="61" spans="1:7" ht="15" x14ac:dyDescent="0.25">
      <c r="A61" s="285" t="s">
        <v>104</v>
      </c>
      <c r="B61">
        <v>293</v>
      </c>
      <c r="C61">
        <v>172</v>
      </c>
      <c r="D61">
        <v>1253.4000000000001</v>
      </c>
      <c r="E61">
        <v>1054.8</v>
      </c>
      <c r="F61">
        <v>0</v>
      </c>
      <c r="G61">
        <v>0</v>
      </c>
    </row>
    <row r="62" spans="1:7" ht="15" x14ac:dyDescent="0.25">
      <c r="A62" s="285" t="s">
        <v>105</v>
      </c>
      <c r="B62">
        <v>0</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30</v>
      </c>
      <c r="D64">
        <v>220.8</v>
      </c>
      <c r="E64">
        <v>214.1</v>
      </c>
      <c r="F64">
        <v>0</v>
      </c>
      <c r="G64">
        <v>0</v>
      </c>
    </row>
    <row r="65" spans="1:7" ht="15" x14ac:dyDescent="0.25">
      <c r="A65" s="285" t="s">
        <v>66</v>
      </c>
    </row>
    <row r="66" spans="1:7" ht="15" x14ac:dyDescent="0.25">
      <c r="A66" s="285" t="s">
        <v>108</v>
      </c>
      <c r="B66">
        <v>1393.9</v>
      </c>
      <c r="C66">
        <v>3006.3</v>
      </c>
      <c r="D66">
        <v>2453.1</v>
      </c>
      <c r="E66">
        <v>4417</v>
      </c>
      <c r="F66">
        <v>0</v>
      </c>
      <c r="G66">
        <v>0</v>
      </c>
    </row>
    <row r="67" spans="1:7" ht="15" x14ac:dyDescent="0.25">
      <c r="A67" s="285" t="s">
        <v>497</v>
      </c>
      <c r="B67">
        <v>0</v>
      </c>
      <c r="C67">
        <v>226</v>
      </c>
      <c r="D67">
        <v>0</v>
      </c>
      <c r="E67">
        <v>1713.8</v>
      </c>
      <c r="F67">
        <v>0</v>
      </c>
      <c r="G67">
        <v>0</v>
      </c>
    </row>
    <row r="68" spans="1:7" ht="15" x14ac:dyDescent="0.25">
      <c r="A68" s="285" t="s">
        <v>109</v>
      </c>
      <c r="B68">
        <v>5.5</v>
      </c>
      <c r="C68">
        <v>4.5</v>
      </c>
      <c r="D68">
        <v>6.1</v>
      </c>
      <c r="E68">
        <v>14</v>
      </c>
      <c r="F68">
        <v>0</v>
      </c>
      <c r="G68">
        <v>0</v>
      </c>
    </row>
    <row r="69" spans="1:7" ht="15" x14ac:dyDescent="0.25">
      <c r="A69" s="285" t="s">
        <v>111</v>
      </c>
      <c r="B69">
        <v>60</v>
      </c>
      <c r="C69">
        <v>105.3</v>
      </c>
      <c r="D69">
        <v>104.1</v>
      </c>
      <c r="E69">
        <v>106.6</v>
      </c>
      <c r="F69">
        <v>0</v>
      </c>
      <c r="G69">
        <v>0</v>
      </c>
    </row>
    <row r="70" spans="1:7" ht="15" x14ac:dyDescent="0.25">
      <c r="A70" s="285" t="s">
        <v>112</v>
      </c>
      <c r="B70">
        <v>5.9</v>
      </c>
      <c r="C70">
        <v>151.9</v>
      </c>
      <c r="D70">
        <v>30.3</v>
      </c>
      <c r="E70">
        <v>494.1</v>
      </c>
      <c r="F70">
        <v>0</v>
      </c>
      <c r="G70">
        <v>0</v>
      </c>
    </row>
    <row r="71" spans="1:7" ht="15" x14ac:dyDescent="0.25">
      <c r="A71" s="285" t="s">
        <v>259</v>
      </c>
      <c r="B71">
        <v>0</v>
      </c>
      <c r="C71">
        <v>15</v>
      </c>
      <c r="D71">
        <v>0</v>
      </c>
      <c r="E71">
        <v>30.7</v>
      </c>
      <c r="F71">
        <v>0</v>
      </c>
      <c r="G71">
        <v>0</v>
      </c>
    </row>
    <row r="72" spans="1:7" ht="15" x14ac:dyDescent="0.25">
      <c r="A72" s="285" t="s">
        <v>113</v>
      </c>
      <c r="B72">
        <v>21</v>
      </c>
      <c r="C72">
        <v>28.8</v>
      </c>
      <c r="D72">
        <v>219.8</v>
      </c>
      <c r="E72">
        <v>217.8</v>
      </c>
      <c r="F72">
        <v>0</v>
      </c>
      <c r="G72">
        <v>0</v>
      </c>
    </row>
    <row r="73" spans="1:7" ht="15" x14ac:dyDescent="0.25">
      <c r="A73" s="285" t="s">
        <v>114</v>
      </c>
      <c r="B73">
        <v>0</v>
      </c>
      <c r="C73">
        <v>37.9</v>
      </c>
      <c r="D73">
        <v>0</v>
      </c>
      <c r="E73">
        <v>6.5</v>
      </c>
      <c r="F73">
        <v>0</v>
      </c>
      <c r="G73">
        <v>0</v>
      </c>
    </row>
    <row r="74" spans="1:7" ht="15" x14ac:dyDescent="0.25">
      <c r="A74" s="285" t="s">
        <v>115</v>
      </c>
      <c r="B74">
        <v>0</v>
      </c>
      <c r="C74">
        <v>11</v>
      </c>
      <c r="D74">
        <v>11.1</v>
      </c>
      <c r="E74">
        <v>8.4</v>
      </c>
      <c r="F74">
        <v>0</v>
      </c>
      <c r="G74">
        <v>0</v>
      </c>
    </row>
    <row r="75" spans="1:7" ht="15" x14ac:dyDescent="0.25">
      <c r="A75" s="285" t="s">
        <v>116</v>
      </c>
      <c r="B75">
        <v>2.9</v>
      </c>
      <c r="C75">
        <v>2.5</v>
      </c>
      <c r="D75">
        <v>5.4</v>
      </c>
      <c r="E75">
        <v>2.1</v>
      </c>
      <c r="F75">
        <v>0</v>
      </c>
      <c r="G75">
        <v>0</v>
      </c>
    </row>
    <row r="76" spans="1:7" ht="15" x14ac:dyDescent="0.25">
      <c r="A76" s="285" t="s">
        <v>117</v>
      </c>
      <c r="B76">
        <v>1265.2</v>
      </c>
      <c r="C76">
        <v>2383.6</v>
      </c>
      <c r="D76">
        <v>1919.3</v>
      </c>
      <c r="E76">
        <v>1716.3</v>
      </c>
      <c r="F76">
        <v>0</v>
      </c>
      <c r="G76">
        <v>0</v>
      </c>
    </row>
    <row r="77" spans="1:7" ht="15" x14ac:dyDescent="0.25">
      <c r="A77" s="285" t="s">
        <v>331</v>
      </c>
      <c r="B77">
        <v>0.5</v>
      </c>
      <c r="C77">
        <v>0</v>
      </c>
      <c r="D77">
        <v>6</v>
      </c>
      <c r="E77">
        <v>1.6</v>
      </c>
      <c r="F77">
        <v>0</v>
      </c>
      <c r="G77">
        <v>0</v>
      </c>
    </row>
    <row r="78" spans="1:7" ht="15" x14ac:dyDescent="0.25">
      <c r="A78" s="285" t="s">
        <v>118</v>
      </c>
      <c r="B78">
        <v>17.899999999999999</v>
      </c>
      <c r="C78">
        <v>19.8</v>
      </c>
      <c r="D78">
        <v>17.2</v>
      </c>
      <c r="E78">
        <v>20.3</v>
      </c>
      <c r="F78">
        <v>0</v>
      </c>
      <c r="G78">
        <v>0</v>
      </c>
    </row>
    <row r="79" spans="1:7" ht="15" x14ac:dyDescent="0.25">
      <c r="A79" s="285" t="s">
        <v>119</v>
      </c>
      <c r="B79">
        <v>15</v>
      </c>
      <c r="C79">
        <v>20</v>
      </c>
      <c r="D79">
        <v>118.9</v>
      </c>
      <c r="E79">
        <v>84.9</v>
      </c>
      <c r="F79">
        <v>0</v>
      </c>
      <c r="G79">
        <v>0</v>
      </c>
    </row>
    <row r="80" spans="1:7" ht="15" x14ac:dyDescent="0.25">
      <c r="A80" s="285" t="s">
        <v>120</v>
      </c>
      <c r="B80">
        <v>0</v>
      </c>
      <c r="C80">
        <v>0</v>
      </c>
      <c r="D80" t="s">
        <v>84</v>
      </c>
      <c r="E80">
        <v>0</v>
      </c>
      <c r="F80">
        <v>0</v>
      </c>
      <c r="G80">
        <v>0</v>
      </c>
    </row>
    <row r="81" spans="1:7" ht="15" x14ac:dyDescent="0.25">
      <c r="A81" s="285" t="s">
        <v>121</v>
      </c>
      <c r="B81">
        <v>0</v>
      </c>
      <c r="C81">
        <v>0</v>
      </c>
      <c r="D81">
        <v>15</v>
      </c>
      <c r="E81">
        <v>0</v>
      </c>
      <c r="F81">
        <v>0</v>
      </c>
      <c r="G81">
        <v>0</v>
      </c>
    </row>
    <row r="82" spans="1:7" ht="15" x14ac:dyDescent="0.25">
      <c r="A82" s="285" t="s">
        <v>62</v>
      </c>
      <c r="B82" t="s">
        <v>64</v>
      </c>
      <c r="C82" t="s">
        <v>65</v>
      </c>
      <c r="D82" t="s">
        <v>63</v>
      </c>
      <c r="E82" t="s">
        <v>65</v>
      </c>
      <c r="F82" t="s">
        <v>189</v>
      </c>
      <c r="G82" t="s">
        <v>64</v>
      </c>
    </row>
    <row r="83" spans="1:7" ht="15" x14ac:dyDescent="0.25">
      <c r="A83" s="285" t="s">
        <v>122</v>
      </c>
      <c r="B83">
        <v>4857</v>
      </c>
      <c r="C83">
        <v>8536.2999999999993</v>
      </c>
      <c r="D83">
        <v>24225.9</v>
      </c>
      <c r="E83">
        <v>17851.900000000001</v>
      </c>
      <c r="F83">
        <v>59.3</v>
      </c>
      <c r="G83">
        <v>0</v>
      </c>
    </row>
    <row r="84" spans="1:7" ht="15" x14ac:dyDescent="0.25">
      <c r="A84" s="285" t="s">
        <v>123</v>
      </c>
      <c r="B84">
        <v>2120.5</v>
      </c>
      <c r="C84">
        <v>3980.9</v>
      </c>
      <c r="D84" t="s">
        <v>84</v>
      </c>
      <c r="E84">
        <v>0</v>
      </c>
      <c r="F84">
        <v>245</v>
      </c>
      <c r="G84">
        <v>0</v>
      </c>
    </row>
    <row r="85" spans="1:7" ht="15" x14ac:dyDescent="0.25">
      <c r="A85" s="285" t="s">
        <v>62</v>
      </c>
      <c r="B85" t="s">
        <v>64</v>
      </c>
      <c r="C85" t="s">
        <v>65</v>
      </c>
      <c r="D85" t="s">
        <v>63</v>
      </c>
      <c r="E85" t="s">
        <v>65</v>
      </c>
      <c r="F85" t="s">
        <v>189</v>
      </c>
      <c r="G85" t="s">
        <v>64</v>
      </c>
    </row>
    <row r="86" spans="1:7" ht="15" x14ac:dyDescent="0.25">
      <c r="A86" s="285" t="s">
        <v>124</v>
      </c>
      <c r="B86">
        <v>6977.5</v>
      </c>
      <c r="C86">
        <v>12517.2</v>
      </c>
      <c r="D86">
        <v>24226</v>
      </c>
      <c r="E86">
        <v>17851.900000000001</v>
      </c>
      <c r="F86">
        <v>304.3</v>
      </c>
      <c r="G86">
        <v>0</v>
      </c>
    </row>
    <row r="87" spans="1:7" ht="15" x14ac:dyDescent="0.25">
      <c r="A87" s="285" t="s">
        <v>125</v>
      </c>
      <c r="B87" t="s">
        <v>42</v>
      </c>
      <c r="C87" t="s">
        <v>42</v>
      </c>
      <c r="D87">
        <v>2.1</v>
      </c>
      <c r="E87">
        <v>12.1</v>
      </c>
      <c r="F87" t="s">
        <v>42</v>
      </c>
      <c r="G87" t="s">
        <v>42</v>
      </c>
    </row>
    <row r="88" spans="1:7" ht="15" x14ac:dyDescent="0.25">
      <c r="A88" s="285" t="s">
        <v>126</v>
      </c>
      <c r="B88">
        <v>0</v>
      </c>
      <c r="C88">
        <v>172</v>
      </c>
      <c r="D88" t="s">
        <v>42</v>
      </c>
      <c r="E88" t="s">
        <v>42</v>
      </c>
      <c r="F88">
        <v>0</v>
      </c>
      <c r="G88">
        <v>0</v>
      </c>
    </row>
    <row r="89" spans="1:7" ht="15" x14ac:dyDescent="0.25">
      <c r="A89" s="285" t="s">
        <v>62</v>
      </c>
      <c r="B89" t="s">
        <v>64</v>
      </c>
      <c r="C89" t="s">
        <v>65</v>
      </c>
      <c r="D89" t="s">
        <v>63</v>
      </c>
      <c r="E89" t="s">
        <v>65</v>
      </c>
      <c r="F89" t="s">
        <v>189</v>
      </c>
      <c r="G89" t="s">
        <v>64</v>
      </c>
    </row>
  </sheetData>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013E-5AB2-40F0-9B2B-356BFCB26FD0}">
  <sheetPr codeName="Sheet9"/>
  <dimension ref="A1:G89"/>
  <sheetViews>
    <sheetView topLeftCell="A31" workbookViewId="0">
      <selection activeCell="E22" sqref="E22"/>
    </sheetView>
  </sheetViews>
  <sheetFormatPr defaultRowHeight="13.2" x14ac:dyDescent="0.25"/>
  <cols>
    <col min="1" max="1" width="21.33203125" customWidth="1"/>
    <col min="2" max="2" width="13" customWidth="1"/>
    <col min="4" max="4" width="11.109375" customWidth="1"/>
    <col min="5" max="5" width="10.44140625" customWidth="1"/>
    <col min="6" max="6" width="11.44140625" customWidth="1"/>
  </cols>
  <sheetData>
    <row r="1" spans="1:7" ht="15" x14ac:dyDescent="0.25">
      <c r="A1" s="285" t="s">
        <v>47</v>
      </c>
    </row>
    <row r="2" spans="1:7" ht="15" x14ac:dyDescent="0.25">
      <c r="A2" s="285" t="s">
        <v>48</v>
      </c>
    </row>
    <row r="3" spans="1:7" ht="15" x14ac:dyDescent="0.25">
      <c r="A3" s="285" t="s">
        <v>538</v>
      </c>
    </row>
    <row r="4" spans="1:7" ht="15" x14ac:dyDescent="0.25">
      <c r="A4" s="285" t="s">
        <v>50</v>
      </c>
    </row>
    <row r="5" spans="1:7" ht="15" x14ac:dyDescent="0.25">
      <c r="A5" s="285" t="s">
        <v>51</v>
      </c>
    </row>
    <row r="6" spans="1:7" ht="15" x14ac:dyDescent="0.25">
      <c r="A6" s="285" t="s">
        <v>52</v>
      </c>
    </row>
    <row r="7" spans="1:7" ht="15" x14ac:dyDescent="0.25">
      <c r="A7" s="285" t="s">
        <v>128</v>
      </c>
    </row>
    <row r="8" spans="1:7" ht="15" x14ac:dyDescent="0.25">
      <c r="A8" s="285" t="s">
        <v>52</v>
      </c>
    </row>
    <row r="9" spans="1:7" ht="15" x14ac:dyDescent="0.25">
      <c r="A9" s="285" t="s">
        <v>432</v>
      </c>
      <c r="B9" t="s">
        <v>208</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55</v>
      </c>
      <c r="C12">
        <v>275</v>
      </c>
      <c r="D12">
        <v>3124.8</v>
      </c>
      <c r="E12">
        <v>5038.6000000000004</v>
      </c>
      <c r="F12">
        <v>0</v>
      </c>
      <c r="G12">
        <v>0</v>
      </c>
    </row>
    <row r="13" spans="1:7" ht="15" x14ac:dyDescent="0.25">
      <c r="A13" s="285" t="s">
        <v>253</v>
      </c>
      <c r="B13">
        <v>0</v>
      </c>
      <c r="C13">
        <v>0</v>
      </c>
      <c r="D13">
        <v>0</v>
      </c>
      <c r="E13">
        <v>214.4</v>
      </c>
      <c r="F13">
        <v>0</v>
      </c>
      <c r="G13">
        <v>0</v>
      </c>
    </row>
    <row r="14" spans="1:7" ht="15" x14ac:dyDescent="0.25">
      <c r="A14" s="285" t="s">
        <v>254</v>
      </c>
      <c r="B14">
        <v>0</v>
      </c>
      <c r="C14">
        <v>0</v>
      </c>
      <c r="D14">
        <v>38.6</v>
      </c>
      <c r="E14">
        <v>133.9</v>
      </c>
      <c r="F14">
        <v>0</v>
      </c>
      <c r="G14">
        <v>0</v>
      </c>
    </row>
    <row r="15" spans="1:7" ht="15" x14ac:dyDescent="0.25">
      <c r="A15" s="285" t="s">
        <v>68</v>
      </c>
      <c r="B15">
        <v>0</v>
      </c>
      <c r="C15">
        <v>0</v>
      </c>
      <c r="D15">
        <v>647.4</v>
      </c>
      <c r="E15">
        <v>698.7</v>
      </c>
      <c r="F15">
        <v>0</v>
      </c>
      <c r="G15">
        <v>0</v>
      </c>
    </row>
    <row r="16" spans="1:7" ht="15" x14ac:dyDescent="0.25">
      <c r="A16" s="285" t="s">
        <v>69</v>
      </c>
      <c r="B16">
        <v>0</v>
      </c>
      <c r="C16">
        <v>0</v>
      </c>
      <c r="D16">
        <v>0</v>
      </c>
      <c r="E16">
        <v>73</v>
      </c>
      <c r="F16">
        <v>0</v>
      </c>
      <c r="G16">
        <v>0</v>
      </c>
    </row>
    <row r="17" spans="1:7" ht="15" x14ac:dyDescent="0.25">
      <c r="A17" s="285" t="s">
        <v>70</v>
      </c>
      <c r="B17" t="s">
        <v>84</v>
      </c>
      <c r="C17">
        <v>60</v>
      </c>
      <c r="D17">
        <v>149</v>
      </c>
      <c r="E17">
        <v>543.6</v>
      </c>
      <c r="F17">
        <v>0</v>
      </c>
      <c r="G17">
        <v>0</v>
      </c>
    </row>
    <row r="18" spans="1:7" ht="15" x14ac:dyDescent="0.25">
      <c r="A18" s="285" t="s">
        <v>71</v>
      </c>
      <c r="B18">
        <v>0</v>
      </c>
      <c r="C18">
        <v>0</v>
      </c>
      <c r="D18">
        <v>777.9</v>
      </c>
      <c r="E18">
        <v>1311.4</v>
      </c>
      <c r="F18">
        <v>0</v>
      </c>
      <c r="G18">
        <v>0</v>
      </c>
    </row>
    <row r="19" spans="1:7" ht="15" x14ac:dyDescent="0.25">
      <c r="A19" s="285" t="s">
        <v>72</v>
      </c>
      <c r="B19">
        <v>0</v>
      </c>
      <c r="C19">
        <v>40</v>
      </c>
      <c r="D19">
        <v>328.6</v>
      </c>
      <c r="E19">
        <v>374.8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1010</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479.9</v>
      </c>
      <c r="C30">
        <v>469.5</v>
      </c>
      <c r="D30">
        <v>814.9</v>
      </c>
      <c r="E30">
        <v>907.3</v>
      </c>
      <c r="F30">
        <v>58.5</v>
      </c>
      <c r="G30">
        <v>0</v>
      </c>
    </row>
    <row r="31" spans="1:7" ht="15" x14ac:dyDescent="0.25">
      <c r="A31" s="285" t="s">
        <v>66</v>
      </c>
    </row>
    <row r="32" spans="1:7" ht="15" x14ac:dyDescent="0.25">
      <c r="A32" s="285" t="s">
        <v>79</v>
      </c>
      <c r="B32">
        <v>366.2</v>
      </c>
      <c r="C32">
        <v>308.5</v>
      </c>
      <c r="D32">
        <v>977</v>
      </c>
      <c r="E32">
        <v>775.2</v>
      </c>
      <c r="F32">
        <v>0</v>
      </c>
      <c r="G32">
        <v>0</v>
      </c>
    </row>
    <row r="33" spans="1:7" ht="15" x14ac:dyDescent="0.25">
      <c r="A33" s="285" t="s">
        <v>66</v>
      </c>
    </row>
    <row r="34" spans="1:7" ht="15" x14ac:dyDescent="0.25">
      <c r="A34" s="285" t="s">
        <v>80</v>
      </c>
      <c r="B34">
        <v>1549.8</v>
      </c>
      <c r="C34">
        <v>3009.5</v>
      </c>
      <c r="D34">
        <v>9838.6</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957.6</v>
      </c>
      <c r="C38">
        <v>1263.9000000000001</v>
      </c>
      <c r="D38">
        <v>4721.1000000000004</v>
      </c>
      <c r="E38">
        <v>4881.8</v>
      </c>
      <c r="F38">
        <v>0</v>
      </c>
      <c r="G38">
        <v>0</v>
      </c>
    </row>
    <row r="39" spans="1:7" ht="15" x14ac:dyDescent="0.25">
      <c r="A39" s="285" t="s">
        <v>83</v>
      </c>
      <c r="B39">
        <v>245</v>
      </c>
      <c r="C39">
        <v>2.5</v>
      </c>
      <c r="D39">
        <v>755.8</v>
      </c>
      <c r="E39">
        <v>353</v>
      </c>
      <c r="F39">
        <v>0</v>
      </c>
      <c r="G39">
        <v>0</v>
      </c>
    </row>
    <row r="40" spans="1:7" ht="15" x14ac:dyDescent="0.25">
      <c r="A40" s="285" t="s">
        <v>85</v>
      </c>
      <c r="B40" t="s">
        <v>84</v>
      </c>
      <c r="C40">
        <v>2.4</v>
      </c>
      <c r="D40">
        <v>4.8</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244</v>
      </c>
      <c r="C43">
        <v>377.5</v>
      </c>
      <c r="D43">
        <v>756</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43.6</v>
      </c>
      <c r="C47">
        <v>45.2</v>
      </c>
      <c r="D47">
        <v>416.9</v>
      </c>
      <c r="E47">
        <v>437.3</v>
      </c>
      <c r="F47">
        <v>0</v>
      </c>
      <c r="G47">
        <v>0</v>
      </c>
    </row>
    <row r="48" spans="1:7" ht="15" x14ac:dyDescent="0.25">
      <c r="A48" s="285" t="s">
        <v>92</v>
      </c>
      <c r="B48">
        <v>0</v>
      </c>
      <c r="C48">
        <v>0</v>
      </c>
      <c r="D48">
        <v>29.7</v>
      </c>
      <c r="E48">
        <v>52.7</v>
      </c>
      <c r="F48">
        <v>0</v>
      </c>
      <c r="G48">
        <v>0</v>
      </c>
    </row>
    <row r="49" spans="1:7" ht="15" x14ac:dyDescent="0.25">
      <c r="A49" s="285" t="s">
        <v>93</v>
      </c>
      <c r="B49">
        <v>76.7</v>
      </c>
      <c r="C49">
        <v>155.4</v>
      </c>
      <c r="D49">
        <v>212.8</v>
      </c>
      <c r="E49">
        <v>213.6</v>
      </c>
      <c r="F49">
        <v>0</v>
      </c>
      <c r="G49">
        <v>0</v>
      </c>
    </row>
    <row r="50" spans="1:7" ht="15" x14ac:dyDescent="0.25">
      <c r="A50" s="285" t="s">
        <v>94</v>
      </c>
      <c r="B50">
        <v>38.4</v>
      </c>
      <c r="C50">
        <v>6</v>
      </c>
      <c r="D50">
        <v>54.1</v>
      </c>
      <c r="E50">
        <v>0</v>
      </c>
      <c r="F50">
        <v>0</v>
      </c>
      <c r="G50">
        <v>0</v>
      </c>
    </row>
    <row r="51" spans="1:7" ht="15" x14ac:dyDescent="0.25">
      <c r="A51" s="285" t="s">
        <v>496</v>
      </c>
      <c r="B51">
        <v>0</v>
      </c>
      <c r="C51">
        <v>0</v>
      </c>
      <c r="D51">
        <v>0</v>
      </c>
      <c r="E51">
        <v>0.9</v>
      </c>
      <c r="F51">
        <v>0</v>
      </c>
      <c r="G51">
        <v>0</v>
      </c>
    </row>
    <row r="52" spans="1:7" ht="15" x14ac:dyDescent="0.25">
      <c r="A52" s="285" t="s">
        <v>95</v>
      </c>
      <c r="B52">
        <v>0</v>
      </c>
      <c r="C52">
        <v>262</v>
      </c>
      <c r="D52">
        <v>935.2</v>
      </c>
      <c r="E52">
        <v>749.3</v>
      </c>
      <c r="F52">
        <v>0</v>
      </c>
      <c r="G52">
        <v>0</v>
      </c>
    </row>
    <row r="53" spans="1:7" ht="15" x14ac:dyDescent="0.25">
      <c r="A53" s="285" t="s">
        <v>96</v>
      </c>
      <c r="B53">
        <v>9.1</v>
      </c>
      <c r="C53">
        <v>38.9</v>
      </c>
      <c r="D53">
        <v>53.1</v>
      </c>
      <c r="E53">
        <v>54.8</v>
      </c>
      <c r="F53">
        <v>0</v>
      </c>
      <c r="G53">
        <v>0</v>
      </c>
    </row>
    <row r="54" spans="1:7" ht="15" x14ac:dyDescent="0.25">
      <c r="A54" s="285" t="s">
        <v>98</v>
      </c>
      <c r="B54">
        <v>65</v>
      </c>
      <c r="C54">
        <v>0</v>
      </c>
      <c r="D54">
        <v>214.8</v>
      </c>
      <c r="E54">
        <v>271.39999999999998</v>
      </c>
      <c r="F54">
        <v>0</v>
      </c>
      <c r="G54">
        <v>0</v>
      </c>
    </row>
    <row r="55" spans="1:7" ht="15" x14ac:dyDescent="0.25">
      <c r="A55" s="285" t="s">
        <v>99</v>
      </c>
      <c r="B55">
        <v>3.3</v>
      </c>
      <c r="C55">
        <v>0.8</v>
      </c>
      <c r="D55">
        <v>0.1</v>
      </c>
      <c r="E55">
        <v>7.4</v>
      </c>
      <c r="F55">
        <v>0</v>
      </c>
      <c r="G55">
        <v>0</v>
      </c>
    </row>
    <row r="56" spans="1:7" ht="15" x14ac:dyDescent="0.25">
      <c r="A56" s="285" t="s">
        <v>100</v>
      </c>
      <c r="B56">
        <v>160.9</v>
      </c>
      <c r="C56">
        <v>299.7</v>
      </c>
      <c r="D56">
        <v>764.6</v>
      </c>
      <c r="E56">
        <v>867</v>
      </c>
      <c r="F56">
        <v>0</v>
      </c>
      <c r="G56">
        <v>0</v>
      </c>
    </row>
    <row r="57" spans="1:7" ht="15" x14ac:dyDescent="0.25">
      <c r="A57" s="285" t="s">
        <v>101</v>
      </c>
      <c r="B57">
        <v>70.3</v>
      </c>
      <c r="C57">
        <v>53.6</v>
      </c>
      <c r="D57">
        <v>457.8</v>
      </c>
      <c r="E57">
        <v>429.2</v>
      </c>
      <c r="F57">
        <v>0</v>
      </c>
      <c r="G57">
        <v>0</v>
      </c>
    </row>
    <row r="58" spans="1:7" ht="15" x14ac:dyDescent="0.25">
      <c r="A58" s="285" t="s">
        <v>66</v>
      </c>
    </row>
    <row r="59" spans="1:7" ht="15" x14ac:dyDescent="0.25">
      <c r="A59" s="285" t="s">
        <v>102</v>
      </c>
      <c r="B59">
        <v>203</v>
      </c>
      <c r="C59">
        <v>202</v>
      </c>
      <c r="D59">
        <v>1406.7</v>
      </c>
      <c r="E59">
        <v>1315.4</v>
      </c>
      <c r="F59">
        <v>0</v>
      </c>
      <c r="G59">
        <v>0</v>
      </c>
    </row>
    <row r="60" spans="1:7" ht="15" x14ac:dyDescent="0.25">
      <c r="A60" s="285" t="s">
        <v>103</v>
      </c>
      <c r="B60">
        <v>30</v>
      </c>
      <c r="C60">
        <v>0</v>
      </c>
      <c r="D60">
        <v>0</v>
      </c>
      <c r="E60">
        <v>0</v>
      </c>
      <c r="F60">
        <v>0</v>
      </c>
      <c r="G60">
        <v>0</v>
      </c>
    </row>
    <row r="61" spans="1:7" ht="15" x14ac:dyDescent="0.25">
      <c r="A61" s="285" t="s">
        <v>104</v>
      </c>
      <c r="B61">
        <v>173</v>
      </c>
      <c r="C61">
        <v>172</v>
      </c>
      <c r="D61">
        <v>1185.9000000000001</v>
      </c>
      <c r="E61">
        <v>1054.8</v>
      </c>
      <c r="F61">
        <v>0</v>
      </c>
      <c r="G61">
        <v>0</v>
      </c>
    </row>
    <row r="62" spans="1:7" ht="15" x14ac:dyDescent="0.25">
      <c r="A62" s="285" t="s">
        <v>105</v>
      </c>
      <c r="B62">
        <v>0</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0</v>
      </c>
      <c r="C64">
        <v>30</v>
      </c>
      <c r="D64">
        <v>220.8</v>
      </c>
      <c r="E64">
        <v>214.1</v>
      </c>
      <c r="F64">
        <v>0</v>
      </c>
      <c r="G64">
        <v>0</v>
      </c>
    </row>
    <row r="65" spans="1:7" ht="15" x14ac:dyDescent="0.25">
      <c r="A65" s="285" t="s">
        <v>66</v>
      </c>
    </row>
    <row r="66" spans="1:7" ht="15" x14ac:dyDescent="0.25">
      <c r="A66" s="285" t="s">
        <v>108</v>
      </c>
      <c r="B66">
        <v>1251.7</v>
      </c>
      <c r="C66">
        <v>3006.3</v>
      </c>
      <c r="D66">
        <v>2359.1999999999998</v>
      </c>
      <c r="E66">
        <v>4417</v>
      </c>
      <c r="F66">
        <v>0</v>
      </c>
      <c r="G66">
        <v>0</v>
      </c>
    </row>
    <row r="67" spans="1:7" ht="15" x14ac:dyDescent="0.25">
      <c r="A67" s="285" t="s">
        <v>497</v>
      </c>
      <c r="B67">
        <v>0</v>
      </c>
      <c r="C67">
        <v>226</v>
      </c>
      <c r="D67">
        <v>0</v>
      </c>
      <c r="E67">
        <v>1713.8</v>
      </c>
      <c r="F67">
        <v>0</v>
      </c>
      <c r="G67">
        <v>0</v>
      </c>
    </row>
    <row r="68" spans="1:7" ht="15" x14ac:dyDescent="0.25">
      <c r="A68" s="285" t="s">
        <v>109</v>
      </c>
      <c r="B68">
        <v>5.5</v>
      </c>
      <c r="C68">
        <v>4.5</v>
      </c>
      <c r="D68">
        <v>6.1</v>
      </c>
      <c r="E68">
        <v>14</v>
      </c>
      <c r="F68">
        <v>0</v>
      </c>
      <c r="G68">
        <v>0</v>
      </c>
    </row>
    <row r="69" spans="1:7" ht="15" x14ac:dyDescent="0.25">
      <c r="A69" s="285" t="s">
        <v>111</v>
      </c>
      <c r="B69">
        <v>60</v>
      </c>
      <c r="C69">
        <v>105.3</v>
      </c>
      <c r="D69">
        <v>104.1</v>
      </c>
      <c r="E69">
        <v>106.6</v>
      </c>
      <c r="F69">
        <v>0</v>
      </c>
      <c r="G69">
        <v>0</v>
      </c>
    </row>
    <row r="70" spans="1:7" ht="15" x14ac:dyDescent="0.25">
      <c r="A70" s="285" t="s">
        <v>112</v>
      </c>
      <c r="B70">
        <v>6.7</v>
      </c>
      <c r="C70">
        <v>151.9</v>
      </c>
      <c r="D70">
        <v>29.3</v>
      </c>
      <c r="E70">
        <v>494.1</v>
      </c>
      <c r="F70">
        <v>0</v>
      </c>
      <c r="G70">
        <v>0</v>
      </c>
    </row>
    <row r="71" spans="1:7" ht="15" x14ac:dyDescent="0.25">
      <c r="A71" s="285" t="s">
        <v>259</v>
      </c>
      <c r="B71">
        <v>0</v>
      </c>
      <c r="C71">
        <v>15</v>
      </c>
      <c r="D71">
        <v>0</v>
      </c>
      <c r="E71">
        <v>30.7</v>
      </c>
      <c r="F71">
        <v>0</v>
      </c>
      <c r="G71">
        <v>0</v>
      </c>
    </row>
    <row r="72" spans="1:7" ht="15" x14ac:dyDescent="0.25">
      <c r="A72" s="285" t="s">
        <v>113</v>
      </c>
      <c r="B72">
        <v>19</v>
      </c>
      <c r="C72">
        <v>28.8</v>
      </c>
      <c r="D72">
        <v>219.8</v>
      </c>
      <c r="E72">
        <v>217.8</v>
      </c>
      <c r="F72">
        <v>0</v>
      </c>
      <c r="G72">
        <v>0</v>
      </c>
    </row>
    <row r="73" spans="1:7" ht="15" x14ac:dyDescent="0.25">
      <c r="A73" s="285" t="s">
        <v>114</v>
      </c>
      <c r="B73">
        <v>0</v>
      </c>
      <c r="C73">
        <v>37.9</v>
      </c>
      <c r="D73">
        <v>0</v>
      </c>
      <c r="E73">
        <v>6.5</v>
      </c>
      <c r="F73">
        <v>0</v>
      </c>
      <c r="G73">
        <v>0</v>
      </c>
    </row>
    <row r="74" spans="1:7" ht="15" x14ac:dyDescent="0.25">
      <c r="A74" s="285" t="s">
        <v>115</v>
      </c>
      <c r="B74">
        <v>0</v>
      </c>
      <c r="C74">
        <v>11</v>
      </c>
      <c r="D74">
        <v>11.1</v>
      </c>
      <c r="E74">
        <v>8.4</v>
      </c>
      <c r="F74">
        <v>0</v>
      </c>
      <c r="G74">
        <v>0</v>
      </c>
    </row>
    <row r="75" spans="1:7" ht="15" x14ac:dyDescent="0.25">
      <c r="A75" s="285" t="s">
        <v>116</v>
      </c>
      <c r="B75">
        <v>4.0999999999999996</v>
      </c>
      <c r="C75">
        <v>2.5</v>
      </c>
      <c r="D75">
        <v>4.2</v>
      </c>
      <c r="E75">
        <v>2.1</v>
      </c>
      <c r="F75">
        <v>0</v>
      </c>
      <c r="G75">
        <v>0</v>
      </c>
    </row>
    <row r="76" spans="1:7" ht="15" x14ac:dyDescent="0.25">
      <c r="A76" s="285" t="s">
        <v>117</v>
      </c>
      <c r="B76">
        <v>1138.0999999999999</v>
      </c>
      <c r="C76">
        <v>2383.6</v>
      </c>
      <c r="D76">
        <v>1827.6</v>
      </c>
      <c r="E76">
        <v>1716.3</v>
      </c>
      <c r="F76">
        <v>0</v>
      </c>
      <c r="G76">
        <v>0</v>
      </c>
    </row>
    <row r="77" spans="1:7" ht="15" x14ac:dyDescent="0.25">
      <c r="A77" s="285" t="s">
        <v>331</v>
      </c>
      <c r="B77">
        <v>0.5</v>
      </c>
      <c r="C77">
        <v>0</v>
      </c>
      <c r="D77">
        <v>6</v>
      </c>
      <c r="E77">
        <v>1.6</v>
      </c>
      <c r="F77">
        <v>0</v>
      </c>
      <c r="G77">
        <v>0</v>
      </c>
    </row>
    <row r="78" spans="1:7" ht="15" x14ac:dyDescent="0.25">
      <c r="A78" s="285" t="s">
        <v>118</v>
      </c>
      <c r="B78">
        <v>17.899999999999999</v>
      </c>
      <c r="C78">
        <v>19.8</v>
      </c>
      <c r="D78">
        <v>17.2</v>
      </c>
      <c r="E78">
        <v>20.3</v>
      </c>
      <c r="F78">
        <v>0</v>
      </c>
      <c r="G78">
        <v>0</v>
      </c>
    </row>
    <row r="79" spans="1:7" ht="15" x14ac:dyDescent="0.25">
      <c r="A79" s="285" t="s">
        <v>119</v>
      </c>
      <c r="B79">
        <v>0</v>
      </c>
      <c r="C79">
        <v>20</v>
      </c>
      <c r="D79">
        <v>118.9</v>
      </c>
      <c r="E79">
        <v>84.9</v>
      </c>
      <c r="F79">
        <v>0</v>
      </c>
      <c r="G79">
        <v>0</v>
      </c>
    </row>
    <row r="80" spans="1:7" ht="15" x14ac:dyDescent="0.25">
      <c r="A80" s="285" t="s">
        <v>120</v>
      </c>
      <c r="B80">
        <v>0</v>
      </c>
      <c r="C80">
        <v>0</v>
      </c>
      <c r="D80" t="s">
        <v>84</v>
      </c>
      <c r="E80">
        <v>0</v>
      </c>
      <c r="F80">
        <v>0</v>
      </c>
      <c r="G80">
        <v>0</v>
      </c>
    </row>
    <row r="81" spans="1:7" ht="15" x14ac:dyDescent="0.25">
      <c r="A81" s="285" t="s">
        <v>121</v>
      </c>
      <c r="B81">
        <v>0</v>
      </c>
      <c r="C81">
        <v>0</v>
      </c>
      <c r="D81">
        <v>15</v>
      </c>
      <c r="E81">
        <v>0</v>
      </c>
      <c r="F81">
        <v>0</v>
      </c>
      <c r="G81">
        <v>0</v>
      </c>
    </row>
    <row r="82" spans="1:7" ht="15" x14ac:dyDescent="0.25">
      <c r="A82" s="285" t="s">
        <v>62</v>
      </c>
      <c r="B82" t="s">
        <v>64</v>
      </c>
      <c r="C82" t="s">
        <v>65</v>
      </c>
      <c r="D82" t="s">
        <v>63</v>
      </c>
      <c r="E82" t="s">
        <v>65</v>
      </c>
      <c r="F82" t="s">
        <v>189</v>
      </c>
      <c r="G82" t="s">
        <v>64</v>
      </c>
    </row>
    <row r="83" spans="1:7" ht="15" x14ac:dyDescent="0.25">
      <c r="A83" s="285" t="s">
        <v>122</v>
      </c>
      <c r="B83">
        <v>4863.2</v>
      </c>
      <c r="C83">
        <v>8536.2999999999993</v>
      </c>
      <c r="D83">
        <v>23242.2</v>
      </c>
      <c r="E83">
        <v>17851.900000000001</v>
      </c>
      <c r="F83">
        <v>58.5</v>
      </c>
      <c r="G83">
        <v>0</v>
      </c>
    </row>
    <row r="84" spans="1:7" ht="15" x14ac:dyDescent="0.25">
      <c r="A84" s="285" t="s">
        <v>123</v>
      </c>
      <c r="B84">
        <v>2377.4</v>
      </c>
      <c r="C84">
        <v>3980.9</v>
      </c>
      <c r="D84" t="s">
        <v>84</v>
      </c>
      <c r="E84">
        <v>0</v>
      </c>
      <c r="F84">
        <v>125</v>
      </c>
      <c r="G84">
        <v>0</v>
      </c>
    </row>
    <row r="85" spans="1:7" ht="15" x14ac:dyDescent="0.25">
      <c r="A85" s="285" t="s">
        <v>62</v>
      </c>
      <c r="B85" t="s">
        <v>64</v>
      </c>
      <c r="C85" t="s">
        <v>65</v>
      </c>
      <c r="D85" t="s">
        <v>63</v>
      </c>
      <c r="E85" t="s">
        <v>65</v>
      </c>
      <c r="F85" t="s">
        <v>189</v>
      </c>
      <c r="G85" t="s">
        <v>64</v>
      </c>
    </row>
    <row r="86" spans="1:7" ht="15" x14ac:dyDescent="0.25">
      <c r="A86" s="285" t="s">
        <v>124</v>
      </c>
      <c r="B86">
        <v>7240.6</v>
      </c>
      <c r="C86">
        <v>12517.2</v>
      </c>
      <c r="D86">
        <v>23242.2</v>
      </c>
      <c r="E86">
        <v>17851.900000000001</v>
      </c>
      <c r="F86">
        <v>183.5</v>
      </c>
      <c r="G86">
        <v>0</v>
      </c>
    </row>
    <row r="87" spans="1:7" ht="15" x14ac:dyDescent="0.25">
      <c r="A87" s="285" t="s">
        <v>125</v>
      </c>
      <c r="B87" t="s">
        <v>42</v>
      </c>
      <c r="C87" t="s">
        <v>42</v>
      </c>
      <c r="D87">
        <v>2.1</v>
      </c>
      <c r="E87">
        <v>12.1</v>
      </c>
      <c r="F87" t="s">
        <v>42</v>
      </c>
      <c r="G87" t="s">
        <v>42</v>
      </c>
    </row>
    <row r="88" spans="1:7" ht="15" x14ac:dyDescent="0.25">
      <c r="A88" s="285" t="s">
        <v>126</v>
      </c>
      <c r="B88">
        <v>0</v>
      </c>
      <c r="C88">
        <v>172</v>
      </c>
      <c r="D88" t="s">
        <v>42</v>
      </c>
      <c r="E88" t="s">
        <v>42</v>
      </c>
      <c r="F88">
        <v>0</v>
      </c>
      <c r="G88">
        <v>0</v>
      </c>
    </row>
    <row r="89" spans="1:7" ht="15" x14ac:dyDescent="0.25">
      <c r="A89" s="285" t="s">
        <v>50</v>
      </c>
    </row>
  </sheetData>
  <pageMargins left="0.7" right="0.7" top="0.75" bottom="0.75" header="0.3" footer="0.3"/>
  <pageSetup orientation="portrait" horizontalDpi="300" verticalDpi="300"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3FBD6-947C-4DF3-BCD7-1C13D239B835}">
  <sheetPr codeName="Sheet10"/>
  <dimension ref="A1:G88"/>
  <sheetViews>
    <sheetView topLeftCell="A52" workbookViewId="0">
      <selection activeCell="E22" sqref="E22"/>
    </sheetView>
  </sheetViews>
  <sheetFormatPr defaultRowHeight="13.2" x14ac:dyDescent="0.25"/>
  <cols>
    <col min="1" max="1" width="21.6640625" customWidth="1"/>
  </cols>
  <sheetData>
    <row r="1" spans="1:7" ht="15" x14ac:dyDescent="0.25">
      <c r="A1" s="285" t="s">
        <v>47</v>
      </c>
    </row>
    <row r="2" spans="1:7" ht="15" x14ac:dyDescent="0.25">
      <c r="A2" s="285" t="s">
        <v>48</v>
      </c>
    </row>
    <row r="3" spans="1:7" ht="15" x14ac:dyDescent="0.25">
      <c r="A3" s="285" t="s">
        <v>539</v>
      </c>
    </row>
    <row r="4" spans="1:7" ht="15" x14ac:dyDescent="0.25">
      <c r="A4" s="285" t="s">
        <v>50</v>
      </c>
    </row>
    <row r="5" spans="1:7" ht="15" x14ac:dyDescent="0.25">
      <c r="A5" s="285" t="s">
        <v>51</v>
      </c>
    </row>
    <row r="6" spans="1:7" ht="15" x14ac:dyDescent="0.25">
      <c r="A6" s="285" t="s">
        <v>52</v>
      </c>
    </row>
    <row r="7" spans="1:7" ht="15" x14ac:dyDescent="0.25">
      <c r="B7" s="285" t="s">
        <v>53</v>
      </c>
      <c r="C7" t="s">
        <v>54</v>
      </c>
      <c r="F7" t="s">
        <v>55</v>
      </c>
    </row>
    <row r="8" spans="1:7" ht="15" x14ac:dyDescent="0.25">
      <c r="A8" s="285" t="s">
        <v>52</v>
      </c>
    </row>
    <row r="9" spans="1:7" ht="15" x14ac:dyDescent="0.25">
      <c r="A9" s="285" t="s">
        <v>540</v>
      </c>
    </row>
    <row r="10" spans="1:7" ht="15" x14ac:dyDescent="0.25">
      <c r="A10" s="285" t="s">
        <v>50</v>
      </c>
    </row>
    <row r="11" spans="1:7" ht="15" x14ac:dyDescent="0.25">
      <c r="A11" s="285" t="s">
        <v>246</v>
      </c>
    </row>
    <row r="12" spans="1:7" ht="15" x14ac:dyDescent="0.25">
      <c r="A12" s="285" t="s">
        <v>67</v>
      </c>
      <c r="B12">
        <v>55</v>
      </c>
      <c r="C12">
        <v>275</v>
      </c>
      <c r="D12">
        <v>2824.9</v>
      </c>
      <c r="E12">
        <v>5038.6000000000004</v>
      </c>
      <c r="F12">
        <v>0</v>
      </c>
      <c r="G12">
        <v>0</v>
      </c>
    </row>
    <row r="13" spans="1:7" ht="15" x14ac:dyDescent="0.25">
      <c r="A13" s="285" t="s">
        <v>253</v>
      </c>
      <c r="B13">
        <v>0</v>
      </c>
      <c r="C13">
        <v>0</v>
      </c>
      <c r="D13">
        <v>0</v>
      </c>
      <c r="E13">
        <v>214.4</v>
      </c>
      <c r="F13">
        <v>0</v>
      </c>
      <c r="G13">
        <v>0</v>
      </c>
    </row>
    <row r="14" spans="1:7" ht="15" x14ac:dyDescent="0.25">
      <c r="A14" s="285" t="s">
        <v>254</v>
      </c>
      <c r="B14">
        <v>0</v>
      </c>
      <c r="C14">
        <v>0</v>
      </c>
      <c r="D14">
        <v>38.6</v>
      </c>
      <c r="E14">
        <v>133.9</v>
      </c>
      <c r="F14">
        <v>0</v>
      </c>
      <c r="G14">
        <v>0</v>
      </c>
    </row>
    <row r="15" spans="1:7" ht="15" x14ac:dyDescent="0.25">
      <c r="A15" s="285" t="s">
        <v>68</v>
      </c>
      <c r="B15">
        <v>0</v>
      </c>
      <c r="C15">
        <v>0</v>
      </c>
      <c r="D15">
        <v>647.4</v>
      </c>
      <c r="E15">
        <v>698.7</v>
      </c>
      <c r="F15">
        <v>0</v>
      </c>
      <c r="G15">
        <v>0</v>
      </c>
    </row>
    <row r="16" spans="1:7" ht="15" x14ac:dyDescent="0.25">
      <c r="A16" s="285" t="s">
        <v>69</v>
      </c>
      <c r="B16">
        <v>0</v>
      </c>
      <c r="C16">
        <v>0</v>
      </c>
      <c r="D16">
        <v>0</v>
      </c>
      <c r="E16">
        <v>73</v>
      </c>
      <c r="F16">
        <v>0</v>
      </c>
      <c r="G16">
        <v>0</v>
      </c>
    </row>
    <row r="17" spans="1:7" ht="15" x14ac:dyDescent="0.25">
      <c r="A17" s="285" t="s">
        <v>70</v>
      </c>
      <c r="B17" t="s">
        <v>84</v>
      </c>
      <c r="C17">
        <v>60</v>
      </c>
      <c r="D17">
        <v>117.1</v>
      </c>
      <c r="E17">
        <v>543.6</v>
      </c>
      <c r="F17">
        <v>0</v>
      </c>
      <c r="G17">
        <v>0</v>
      </c>
    </row>
    <row r="18" spans="1:7" ht="15" x14ac:dyDescent="0.25">
      <c r="A18" s="285" t="s">
        <v>71</v>
      </c>
      <c r="B18">
        <v>0</v>
      </c>
      <c r="C18">
        <v>0</v>
      </c>
      <c r="D18">
        <v>580.4</v>
      </c>
      <c r="E18">
        <v>1311.4</v>
      </c>
      <c r="F18">
        <v>0</v>
      </c>
      <c r="G18">
        <v>0</v>
      </c>
    </row>
    <row r="19" spans="1:7" ht="15" x14ac:dyDescent="0.25">
      <c r="A19" s="285" t="s">
        <v>72</v>
      </c>
      <c r="B19">
        <v>0</v>
      </c>
      <c r="C19">
        <v>40</v>
      </c>
      <c r="D19">
        <v>328.6</v>
      </c>
      <c r="E19">
        <v>374.8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939.6</v>
      </c>
      <c r="E21">
        <v>1372.1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441</v>
      </c>
      <c r="C30">
        <v>469.5</v>
      </c>
      <c r="D30">
        <v>767.7</v>
      </c>
      <c r="E30">
        <v>907.3</v>
      </c>
      <c r="F30">
        <v>58.5</v>
      </c>
      <c r="G30">
        <v>0</v>
      </c>
    </row>
    <row r="31" spans="1:7" ht="15" x14ac:dyDescent="0.25">
      <c r="A31" s="285" t="s">
        <v>66</v>
      </c>
    </row>
    <row r="32" spans="1:7" ht="15" x14ac:dyDescent="0.25">
      <c r="A32" s="285" t="s">
        <v>79</v>
      </c>
      <c r="B32">
        <v>402</v>
      </c>
      <c r="C32">
        <v>308.5</v>
      </c>
      <c r="D32">
        <v>935.7</v>
      </c>
      <c r="E32">
        <v>775.2</v>
      </c>
      <c r="F32">
        <v>0</v>
      </c>
      <c r="G32">
        <v>0</v>
      </c>
    </row>
    <row r="33" spans="1:7" ht="15" x14ac:dyDescent="0.25">
      <c r="A33" s="285" t="s">
        <v>66</v>
      </c>
    </row>
    <row r="34" spans="1:7" ht="15" x14ac:dyDescent="0.25">
      <c r="A34" s="285" t="s">
        <v>80</v>
      </c>
      <c r="B34">
        <v>1745.8</v>
      </c>
      <c r="C34">
        <v>3009.5</v>
      </c>
      <c r="D34">
        <v>9426</v>
      </c>
      <c r="E34">
        <v>474</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1020</v>
      </c>
      <c r="C38">
        <v>1263.9000000000001</v>
      </c>
      <c r="D38">
        <v>4478.5</v>
      </c>
      <c r="E38">
        <v>4881.8</v>
      </c>
      <c r="F38">
        <v>0</v>
      </c>
      <c r="G38">
        <v>0</v>
      </c>
    </row>
    <row r="39" spans="1:7" ht="15" x14ac:dyDescent="0.25">
      <c r="A39" s="285" t="s">
        <v>83</v>
      </c>
      <c r="B39">
        <v>220</v>
      </c>
      <c r="C39">
        <v>2.5</v>
      </c>
      <c r="D39">
        <v>698.1</v>
      </c>
      <c r="E39">
        <v>353</v>
      </c>
      <c r="F39">
        <v>0</v>
      </c>
      <c r="G39">
        <v>0</v>
      </c>
    </row>
    <row r="40" spans="1:7" ht="15" x14ac:dyDescent="0.25">
      <c r="A40" s="285" t="s">
        <v>85</v>
      </c>
      <c r="B40" t="s">
        <v>84</v>
      </c>
      <c r="C40">
        <v>2.4</v>
      </c>
      <c r="D40">
        <v>4.8</v>
      </c>
      <c r="E40">
        <v>3.4</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220</v>
      </c>
      <c r="C43">
        <v>377.5</v>
      </c>
      <c r="D43">
        <v>736.4</v>
      </c>
      <c r="E43">
        <v>785.8</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134.80000000000001</v>
      </c>
      <c r="F45">
        <v>0</v>
      </c>
      <c r="G45">
        <v>0</v>
      </c>
    </row>
    <row r="46" spans="1:7" ht="15" x14ac:dyDescent="0.25">
      <c r="A46" s="285" t="s">
        <v>178</v>
      </c>
      <c r="B46">
        <v>0</v>
      </c>
      <c r="C46">
        <v>0</v>
      </c>
      <c r="D46">
        <v>1</v>
      </c>
      <c r="E46">
        <v>0</v>
      </c>
      <c r="F46">
        <v>0</v>
      </c>
      <c r="G46">
        <v>0</v>
      </c>
    </row>
    <row r="47" spans="1:7" ht="15" x14ac:dyDescent="0.25">
      <c r="A47" s="285" t="s">
        <v>91</v>
      </c>
      <c r="B47">
        <v>43</v>
      </c>
      <c r="C47">
        <v>45.2</v>
      </c>
      <c r="D47">
        <v>416.5</v>
      </c>
      <c r="E47">
        <v>437.3</v>
      </c>
      <c r="F47">
        <v>0</v>
      </c>
      <c r="G47">
        <v>0</v>
      </c>
    </row>
    <row r="48" spans="1:7" ht="15" x14ac:dyDescent="0.25">
      <c r="A48" s="285" t="s">
        <v>92</v>
      </c>
      <c r="B48">
        <v>0</v>
      </c>
      <c r="C48">
        <v>0</v>
      </c>
      <c r="D48">
        <v>29.7</v>
      </c>
      <c r="E48">
        <v>52.7</v>
      </c>
      <c r="F48">
        <v>0</v>
      </c>
      <c r="G48">
        <v>0</v>
      </c>
    </row>
    <row r="49" spans="1:7" ht="15" x14ac:dyDescent="0.25">
      <c r="A49" s="285" t="s">
        <v>93</v>
      </c>
      <c r="B49">
        <v>66.599999999999994</v>
      </c>
      <c r="C49">
        <v>155.4</v>
      </c>
      <c r="D49">
        <v>209.1</v>
      </c>
      <c r="E49">
        <v>213.6</v>
      </c>
      <c r="F49">
        <v>0</v>
      </c>
      <c r="G49">
        <v>0</v>
      </c>
    </row>
    <row r="50" spans="1:7" ht="15" x14ac:dyDescent="0.25">
      <c r="A50" s="285" t="s">
        <v>94</v>
      </c>
      <c r="B50">
        <v>35.700000000000003</v>
      </c>
      <c r="C50">
        <v>6</v>
      </c>
      <c r="D50">
        <v>49.8</v>
      </c>
      <c r="E50">
        <v>0</v>
      </c>
      <c r="F50">
        <v>0</v>
      </c>
      <c r="G50">
        <v>0</v>
      </c>
    </row>
    <row r="51" spans="1:7" ht="15" x14ac:dyDescent="0.25">
      <c r="A51" s="285" t="s">
        <v>496</v>
      </c>
      <c r="B51">
        <v>0</v>
      </c>
      <c r="C51">
        <v>0</v>
      </c>
      <c r="D51">
        <v>0</v>
      </c>
      <c r="E51">
        <v>0.9</v>
      </c>
      <c r="F51">
        <v>0</v>
      </c>
      <c r="G51">
        <v>0</v>
      </c>
    </row>
    <row r="52" spans="1:7" ht="15" x14ac:dyDescent="0.25">
      <c r="A52" s="285" t="s">
        <v>95</v>
      </c>
      <c r="B52">
        <v>132</v>
      </c>
      <c r="C52">
        <v>262</v>
      </c>
      <c r="D52">
        <v>798.2</v>
      </c>
      <c r="E52">
        <v>749.3</v>
      </c>
      <c r="F52">
        <v>0</v>
      </c>
      <c r="G52">
        <v>0</v>
      </c>
    </row>
    <row r="53" spans="1:7" ht="15" x14ac:dyDescent="0.25">
      <c r="A53" s="285" t="s">
        <v>96</v>
      </c>
      <c r="B53">
        <v>9.3000000000000007</v>
      </c>
      <c r="C53">
        <v>38.9</v>
      </c>
      <c r="D53">
        <v>52.8</v>
      </c>
      <c r="E53">
        <v>54.8</v>
      </c>
      <c r="F53">
        <v>0</v>
      </c>
      <c r="G53">
        <v>0</v>
      </c>
    </row>
    <row r="54" spans="1:7" ht="15" x14ac:dyDescent="0.25">
      <c r="A54" s="285" t="s">
        <v>98</v>
      </c>
      <c r="B54">
        <v>65</v>
      </c>
      <c r="C54">
        <v>0</v>
      </c>
      <c r="D54">
        <v>214.8</v>
      </c>
      <c r="E54">
        <v>271.39999999999998</v>
      </c>
      <c r="F54">
        <v>0</v>
      </c>
      <c r="G54">
        <v>0</v>
      </c>
    </row>
    <row r="55" spans="1:7" ht="15" x14ac:dyDescent="0.25">
      <c r="A55" s="285" t="s">
        <v>99</v>
      </c>
      <c r="B55">
        <v>0.2</v>
      </c>
      <c r="C55">
        <v>0.8</v>
      </c>
      <c r="D55">
        <v>0.1</v>
      </c>
      <c r="E55">
        <v>7.4</v>
      </c>
      <c r="F55">
        <v>0</v>
      </c>
      <c r="G55">
        <v>0</v>
      </c>
    </row>
    <row r="56" spans="1:7" ht="15" x14ac:dyDescent="0.25">
      <c r="A56" s="285" t="s">
        <v>100</v>
      </c>
      <c r="B56">
        <v>158.69999999999999</v>
      </c>
      <c r="C56">
        <v>299.7</v>
      </c>
      <c r="D56">
        <v>756.7</v>
      </c>
      <c r="E56">
        <v>867</v>
      </c>
      <c r="F56">
        <v>0</v>
      </c>
      <c r="G56">
        <v>0</v>
      </c>
    </row>
    <row r="57" spans="1:7" ht="15" x14ac:dyDescent="0.25">
      <c r="A57" s="285" t="s">
        <v>101</v>
      </c>
      <c r="B57">
        <v>68.2</v>
      </c>
      <c r="C57">
        <v>53.6</v>
      </c>
      <c r="D57">
        <v>446.1</v>
      </c>
      <c r="E57">
        <v>429.2</v>
      </c>
      <c r="F57">
        <v>0</v>
      </c>
      <c r="G57">
        <v>0</v>
      </c>
    </row>
    <row r="58" spans="1:7" ht="15" x14ac:dyDescent="0.25">
      <c r="A58" s="285" t="s">
        <v>66</v>
      </c>
    </row>
    <row r="59" spans="1:7" ht="15" x14ac:dyDescent="0.25">
      <c r="A59" s="285" t="s">
        <v>102</v>
      </c>
      <c r="B59">
        <v>108</v>
      </c>
      <c r="C59">
        <v>202</v>
      </c>
      <c r="D59">
        <v>1318.6</v>
      </c>
      <c r="E59">
        <v>1315.4</v>
      </c>
      <c r="F59">
        <v>0</v>
      </c>
      <c r="G59">
        <v>0</v>
      </c>
    </row>
    <row r="60" spans="1:7" ht="15" x14ac:dyDescent="0.25">
      <c r="A60" s="285" t="s">
        <v>104</v>
      </c>
      <c r="B60">
        <v>108</v>
      </c>
      <c r="C60">
        <v>172</v>
      </c>
      <c r="D60">
        <v>1129.9000000000001</v>
      </c>
      <c r="E60">
        <v>1054.8</v>
      </c>
      <c r="F60">
        <v>0</v>
      </c>
      <c r="G60">
        <v>0</v>
      </c>
    </row>
    <row r="61" spans="1:7" ht="15" x14ac:dyDescent="0.25">
      <c r="A61" s="285" t="s">
        <v>105</v>
      </c>
      <c r="B61">
        <v>0</v>
      </c>
      <c r="C61">
        <v>0</v>
      </c>
      <c r="D61">
        <v>0</v>
      </c>
      <c r="E61">
        <v>15.6</v>
      </c>
      <c r="F61">
        <v>0</v>
      </c>
      <c r="G61">
        <v>0</v>
      </c>
    </row>
    <row r="62" spans="1:7" ht="15" x14ac:dyDescent="0.25">
      <c r="A62" s="285" t="s">
        <v>258</v>
      </c>
      <c r="B62">
        <v>0</v>
      </c>
      <c r="C62">
        <v>0</v>
      </c>
      <c r="D62">
        <v>0</v>
      </c>
      <c r="E62">
        <v>31</v>
      </c>
      <c r="F62">
        <v>0</v>
      </c>
      <c r="G62">
        <v>0</v>
      </c>
    </row>
    <row r="63" spans="1:7" ht="15" x14ac:dyDescent="0.25">
      <c r="A63" s="285" t="s">
        <v>107</v>
      </c>
      <c r="B63">
        <v>0</v>
      </c>
      <c r="C63">
        <v>30</v>
      </c>
      <c r="D63">
        <v>188.7</v>
      </c>
      <c r="E63">
        <v>214.1</v>
      </c>
      <c r="F63">
        <v>0</v>
      </c>
      <c r="G63">
        <v>0</v>
      </c>
    </row>
    <row r="64" spans="1:7" ht="15" x14ac:dyDescent="0.25">
      <c r="A64" s="285" t="s">
        <v>66</v>
      </c>
    </row>
    <row r="65" spans="1:7" ht="15" x14ac:dyDescent="0.25">
      <c r="A65" s="285" t="s">
        <v>108</v>
      </c>
      <c r="B65">
        <v>1281</v>
      </c>
      <c r="C65">
        <v>3006.4</v>
      </c>
      <c r="D65">
        <v>2212.5</v>
      </c>
      <c r="E65">
        <v>4417</v>
      </c>
      <c r="F65">
        <v>0</v>
      </c>
      <c r="G65">
        <v>0</v>
      </c>
    </row>
    <row r="66" spans="1:7" ht="15" x14ac:dyDescent="0.25">
      <c r="A66" s="285" t="s">
        <v>497</v>
      </c>
      <c r="B66">
        <v>0</v>
      </c>
      <c r="C66">
        <v>226</v>
      </c>
      <c r="D66">
        <v>0</v>
      </c>
      <c r="E66">
        <v>1713.8</v>
      </c>
      <c r="F66">
        <v>0</v>
      </c>
      <c r="G66">
        <v>0</v>
      </c>
    </row>
    <row r="67" spans="1:7" ht="15" x14ac:dyDescent="0.25">
      <c r="A67" s="285" t="s">
        <v>109</v>
      </c>
      <c r="B67">
        <v>5.5</v>
      </c>
      <c r="C67">
        <v>4.5</v>
      </c>
      <c r="D67">
        <v>6.1</v>
      </c>
      <c r="E67">
        <v>14</v>
      </c>
      <c r="F67">
        <v>0</v>
      </c>
      <c r="G67">
        <v>0</v>
      </c>
    </row>
    <row r="68" spans="1:7" ht="15" x14ac:dyDescent="0.25">
      <c r="A68" s="285" t="s">
        <v>111</v>
      </c>
      <c r="B68">
        <v>85.3</v>
      </c>
      <c r="C68">
        <v>105.3</v>
      </c>
      <c r="D68">
        <v>79.099999999999994</v>
      </c>
      <c r="E68">
        <v>106.6</v>
      </c>
      <c r="F68">
        <v>0</v>
      </c>
      <c r="G68">
        <v>0</v>
      </c>
    </row>
    <row r="69" spans="1:7" ht="15" x14ac:dyDescent="0.25">
      <c r="A69" s="285" t="s">
        <v>112</v>
      </c>
      <c r="B69">
        <v>6.5</v>
      </c>
      <c r="C69">
        <v>152</v>
      </c>
      <c r="D69">
        <v>28.6</v>
      </c>
      <c r="E69">
        <v>494.1</v>
      </c>
      <c r="F69">
        <v>0</v>
      </c>
      <c r="G69">
        <v>0</v>
      </c>
    </row>
    <row r="70" spans="1:7" ht="15" x14ac:dyDescent="0.25">
      <c r="A70" s="285" t="s">
        <v>259</v>
      </c>
      <c r="B70">
        <v>0</v>
      </c>
      <c r="C70">
        <v>15</v>
      </c>
      <c r="D70">
        <v>0</v>
      </c>
      <c r="E70">
        <v>30.7</v>
      </c>
      <c r="F70">
        <v>0</v>
      </c>
      <c r="G70">
        <v>0</v>
      </c>
    </row>
    <row r="71" spans="1:7" ht="15" x14ac:dyDescent="0.25">
      <c r="A71" s="285" t="s">
        <v>113</v>
      </c>
      <c r="B71">
        <v>31.1</v>
      </c>
      <c r="C71">
        <v>28.8</v>
      </c>
      <c r="D71">
        <v>207.8</v>
      </c>
      <c r="E71">
        <v>217.8</v>
      </c>
      <c r="F71">
        <v>0</v>
      </c>
      <c r="G71">
        <v>0</v>
      </c>
    </row>
    <row r="72" spans="1:7" ht="15" x14ac:dyDescent="0.25">
      <c r="A72" s="285" t="s">
        <v>114</v>
      </c>
      <c r="B72">
        <v>0</v>
      </c>
      <c r="C72">
        <v>37.9</v>
      </c>
      <c r="D72">
        <v>0</v>
      </c>
      <c r="E72">
        <v>6.5</v>
      </c>
      <c r="F72">
        <v>0</v>
      </c>
      <c r="G72">
        <v>0</v>
      </c>
    </row>
    <row r="73" spans="1:7" ht="15" x14ac:dyDescent="0.25">
      <c r="A73" s="285" t="s">
        <v>115</v>
      </c>
      <c r="B73">
        <v>0</v>
      </c>
      <c r="C73">
        <v>11</v>
      </c>
      <c r="D73">
        <v>11.1</v>
      </c>
      <c r="E73">
        <v>8.4</v>
      </c>
      <c r="F73">
        <v>0</v>
      </c>
      <c r="G73">
        <v>0</v>
      </c>
    </row>
    <row r="74" spans="1:7" ht="15" x14ac:dyDescent="0.25">
      <c r="A74" s="285" t="s">
        <v>116</v>
      </c>
      <c r="B74">
        <v>2.9</v>
      </c>
      <c r="C74">
        <v>2.5</v>
      </c>
      <c r="D74">
        <v>4.2</v>
      </c>
      <c r="E74">
        <v>2.1</v>
      </c>
      <c r="F74">
        <v>0</v>
      </c>
      <c r="G74">
        <v>0</v>
      </c>
    </row>
    <row r="75" spans="1:7" ht="15" x14ac:dyDescent="0.25">
      <c r="A75" s="285" t="s">
        <v>117</v>
      </c>
      <c r="B75">
        <v>1131.4000000000001</v>
      </c>
      <c r="C75">
        <v>2383.6</v>
      </c>
      <c r="D75">
        <v>1718.5</v>
      </c>
      <c r="E75">
        <v>1716.3</v>
      </c>
      <c r="F75">
        <v>0</v>
      </c>
      <c r="G75">
        <v>0</v>
      </c>
    </row>
    <row r="76" spans="1:7" ht="15" x14ac:dyDescent="0.25">
      <c r="A76" s="285" t="s">
        <v>331</v>
      </c>
      <c r="B76">
        <v>0.5</v>
      </c>
      <c r="C76">
        <v>0</v>
      </c>
      <c r="D76">
        <v>6</v>
      </c>
      <c r="E76">
        <v>1.6</v>
      </c>
      <c r="F76">
        <v>0</v>
      </c>
      <c r="G76">
        <v>0</v>
      </c>
    </row>
    <row r="77" spans="1:7" ht="15" x14ac:dyDescent="0.25">
      <c r="A77" s="285" t="s">
        <v>118</v>
      </c>
      <c r="B77">
        <v>17.899999999999999</v>
      </c>
      <c r="C77">
        <v>19.8</v>
      </c>
      <c r="D77">
        <v>17.2</v>
      </c>
      <c r="E77">
        <v>20.3</v>
      </c>
      <c r="F77">
        <v>0</v>
      </c>
      <c r="G77">
        <v>0</v>
      </c>
    </row>
    <row r="78" spans="1:7" ht="15" x14ac:dyDescent="0.25">
      <c r="A78" s="285" t="s">
        <v>119</v>
      </c>
      <c r="B78">
        <v>0</v>
      </c>
      <c r="C78">
        <v>20</v>
      </c>
      <c r="D78">
        <v>118.9</v>
      </c>
      <c r="E78">
        <v>84.9</v>
      </c>
      <c r="F78">
        <v>0</v>
      </c>
      <c r="G78">
        <v>0</v>
      </c>
    </row>
    <row r="79" spans="1:7" ht="15" x14ac:dyDescent="0.25">
      <c r="A79" s="285" t="s">
        <v>120</v>
      </c>
      <c r="B79">
        <v>0</v>
      </c>
      <c r="C79">
        <v>0</v>
      </c>
      <c r="D79" t="s">
        <v>84</v>
      </c>
      <c r="E79">
        <v>0</v>
      </c>
      <c r="F79">
        <v>0</v>
      </c>
      <c r="G79">
        <v>0</v>
      </c>
    </row>
    <row r="80" spans="1:7" ht="15" x14ac:dyDescent="0.25">
      <c r="A80" s="285" t="s">
        <v>121</v>
      </c>
      <c r="B80">
        <v>0</v>
      </c>
      <c r="C80">
        <v>0</v>
      </c>
      <c r="D80">
        <v>15</v>
      </c>
      <c r="E80">
        <v>0</v>
      </c>
      <c r="F80">
        <v>0</v>
      </c>
      <c r="G80">
        <v>0</v>
      </c>
    </row>
    <row r="81" spans="1:7" ht="15" x14ac:dyDescent="0.25">
      <c r="A81" s="285" t="s">
        <v>62</v>
      </c>
      <c r="B81" t="s">
        <v>64</v>
      </c>
      <c r="C81" t="s">
        <v>65</v>
      </c>
      <c r="D81" t="s">
        <v>63</v>
      </c>
      <c r="E81" t="s">
        <v>65</v>
      </c>
      <c r="F81" t="s">
        <v>189</v>
      </c>
      <c r="G81" t="s">
        <v>64</v>
      </c>
    </row>
    <row r="82" spans="1:7" ht="15" x14ac:dyDescent="0.25">
      <c r="A82" s="285" t="s">
        <v>122</v>
      </c>
      <c r="B82">
        <v>5052.8</v>
      </c>
      <c r="C82">
        <v>8536.4</v>
      </c>
      <c r="D82">
        <v>21963.8</v>
      </c>
      <c r="E82">
        <v>17851.900000000001</v>
      </c>
      <c r="F82">
        <v>58.5</v>
      </c>
      <c r="G82">
        <v>0</v>
      </c>
    </row>
    <row r="83" spans="1:7" ht="15" x14ac:dyDescent="0.25">
      <c r="A83" s="285" t="s">
        <v>123</v>
      </c>
      <c r="B83">
        <v>2754.7</v>
      </c>
      <c r="C83">
        <v>3980.9</v>
      </c>
      <c r="D83" t="s">
        <v>84</v>
      </c>
      <c r="E83">
        <v>0</v>
      </c>
      <c r="F83">
        <v>125</v>
      </c>
      <c r="G83">
        <v>0</v>
      </c>
    </row>
    <row r="84" spans="1:7" ht="15" x14ac:dyDescent="0.25">
      <c r="A84" s="285" t="s">
        <v>62</v>
      </c>
      <c r="B84" t="s">
        <v>64</v>
      </c>
      <c r="C84" t="s">
        <v>65</v>
      </c>
      <c r="D84" t="s">
        <v>63</v>
      </c>
      <c r="E84" t="s">
        <v>65</v>
      </c>
      <c r="F84" t="s">
        <v>189</v>
      </c>
      <c r="G84" t="s">
        <v>64</v>
      </c>
    </row>
    <row r="85" spans="1:7" ht="15" x14ac:dyDescent="0.25">
      <c r="A85" s="285" t="s">
        <v>124</v>
      </c>
      <c r="B85">
        <v>7807.5</v>
      </c>
      <c r="C85">
        <v>12517.3</v>
      </c>
      <c r="D85">
        <v>21963.8</v>
      </c>
      <c r="E85">
        <v>17851.900000000001</v>
      </c>
      <c r="F85">
        <v>183.5</v>
      </c>
      <c r="G85">
        <v>0</v>
      </c>
    </row>
    <row r="86" spans="1:7" ht="15" x14ac:dyDescent="0.25">
      <c r="A86" s="285" t="s">
        <v>125</v>
      </c>
      <c r="B86" t="s">
        <v>42</v>
      </c>
      <c r="C86" t="s">
        <v>42</v>
      </c>
      <c r="D86">
        <v>2.1</v>
      </c>
      <c r="E86">
        <v>12.1</v>
      </c>
      <c r="F86" t="s">
        <v>42</v>
      </c>
      <c r="G86" t="s">
        <v>42</v>
      </c>
    </row>
    <row r="87" spans="1:7" ht="15" x14ac:dyDescent="0.25">
      <c r="A87" s="285" t="s">
        <v>126</v>
      </c>
      <c r="B87">
        <v>0</v>
      </c>
      <c r="C87">
        <v>172</v>
      </c>
      <c r="D87" t="s">
        <v>42</v>
      </c>
      <c r="E87" t="s">
        <v>42</v>
      </c>
      <c r="F87">
        <v>0</v>
      </c>
      <c r="G87">
        <v>0</v>
      </c>
    </row>
    <row r="88" spans="1:7" ht="15" x14ac:dyDescent="0.25">
      <c r="A88" s="285" t="s">
        <v>50</v>
      </c>
    </row>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496D-CAAB-4E25-9864-0C469096A1FB}">
  <sheetPr codeName="Sheet11"/>
  <dimension ref="A1:G88"/>
  <sheetViews>
    <sheetView topLeftCell="A25" workbookViewId="0">
      <selection activeCell="E22" sqref="E22"/>
    </sheetView>
  </sheetViews>
  <sheetFormatPr defaultRowHeight="13.2" x14ac:dyDescent="0.25"/>
  <cols>
    <col min="1" max="1" width="21.5546875" customWidth="1"/>
    <col min="2" max="2" width="11.5546875" customWidth="1"/>
    <col min="4" max="4" width="11" customWidth="1"/>
    <col min="6" max="6" width="11.5546875" customWidth="1"/>
  </cols>
  <sheetData>
    <row r="1" spans="1:7" ht="15" x14ac:dyDescent="0.25">
      <c r="A1" s="285" t="s">
        <v>47</v>
      </c>
    </row>
    <row r="2" spans="1:7" ht="15" x14ac:dyDescent="0.25">
      <c r="A2" s="285" t="s">
        <v>48</v>
      </c>
    </row>
    <row r="3" spans="1:7" ht="15" x14ac:dyDescent="0.25">
      <c r="A3" s="285" t="s">
        <v>541</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55</v>
      </c>
      <c r="C12">
        <v>275</v>
      </c>
      <c r="D12">
        <v>2725.2</v>
      </c>
      <c r="E12">
        <v>4799.7</v>
      </c>
      <c r="F12">
        <v>0</v>
      </c>
      <c r="G12">
        <v>0</v>
      </c>
    </row>
    <row r="13" spans="1:7" ht="15" x14ac:dyDescent="0.25">
      <c r="A13" s="285" t="s">
        <v>253</v>
      </c>
      <c r="B13">
        <v>0</v>
      </c>
      <c r="C13">
        <v>0</v>
      </c>
      <c r="D13">
        <v>0</v>
      </c>
      <c r="E13">
        <v>214.4</v>
      </c>
      <c r="F13">
        <v>0</v>
      </c>
      <c r="G13">
        <v>0</v>
      </c>
    </row>
    <row r="14" spans="1:7" ht="15" x14ac:dyDescent="0.25">
      <c r="A14" s="285" t="s">
        <v>254</v>
      </c>
      <c r="B14">
        <v>0</v>
      </c>
      <c r="C14">
        <v>0</v>
      </c>
      <c r="D14">
        <v>38.6</v>
      </c>
      <c r="E14">
        <v>133.9</v>
      </c>
      <c r="F14">
        <v>0</v>
      </c>
      <c r="G14">
        <v>0</v>
      </c>
    </row>
    <row r="15" spans="1:7" ht="15" x14ac:dyDescent="0.25">
      <c r="A15" s="285" t="s">
        <v>68</v>
      </c>
      <c r="B15">
        <v>0</v>
      </c>
      <c r="C15">
        <v>0</v>
      </c>
      <c r="D15">
        <v>571.6</v>
      </c>
      <c r="E15">
        <v>642.1</v>
      </c>
      <c r="F15">
        <v>0</v>
      </c>
      <c r="G15">
        <v>0</v>
      </c>
    </row>
    <row r="16" spans="1:7" ht="15" x14ac:dyDescent="0.25">
      <c r="A16" s="285" t="s">
        <v>69</v>
      </c>
      <c r="B16">
        <v>0</v>
      </c>
      <c r="C16">
        <v>0</v>
      </c>
      <c r="D16">
        <v>0</v>
      </c>
      <c r="E16">
        <v>73</v>
      </c>
      <c r="F16">
        <v>0</v>
      </c>
      <c r="G16">
        <v>0</v>
      </c>
    </row>
    <row r="17" spans="1:7" ht="15" x14ac:dyDescent="0.25">
      <c r="A17" s="285" t="s">
        <v>70</v>
      </c>
      <c r="B17" t="s">
        <v>84</v>
      </c>
      <c r="C17">
        <v>60</v>
      </c>
      <c r="D17">
        <v>84.6</v>
      </c>
      <c r="E17">
        <v>514.1</v>
      </c>
      <c r="F17">
        <v>0</v>
      </c>
      <c r="G17">
        <v>0</v>
      </c>
    </row>
    <row r="18" spans="1:7" ht="15" x14ac:dyDescent="0.25">
      <c r="A18" s="285" t="s">
        <v>71</v>
      </c>
      <c r="B18">
        <v>0</v>
      </c>
      <c r="C18">
        <v>0</v>
      </c>
      <c r="D18">
        <v>589</v>
      </c>
      <c r="E18">
        <v>1229.5</v>
      </c>
      <c r="F18">
        <v>0</v>
      </c>
      <c r="G18">
        <v>0</v>
      </c>
    </row>
    <row r="19" spans="1:7" ht="15" x14ac:dyDescent="0.25">
      <c r="A19" s="285" t="s">
        <v>72</v>
      </c>
      <c r="B19">
        <v>0</v>
      </c>
      <c r="C19">
        <v>40</v>
      </c>
      <c r="D19">
        <v>328.6</v>
      </c>
      <c r="E19">
        <v>354.8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939.6</v>
      </c>
      <c r="E21">
        <v>1321.1</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425.5</v>
      </c>
      <c r="C30">
        <v>501</v>
      </c>
      <c r="D30">
        <v>764.6</v>
      </c>
      <c r="E30">
        <v>879.2</v>
      </c>
      <c r="F30">
        <v>55.1</v>
      </c>
      <c r="G30">
        <v>0</v>
      </c>
    </row>
    <row r="31" spans="1:7" ht="15" x14ac:dyDescent="0.25">
      <c r="A31" s="285" t="s">
        <v>66</v>
      </c>
    </row>
    <row r="32" spans="1:7" ht="15" x14ac:dyDescent="0.25">
      <c r="A32" s="285" t="s">
        <v>79</v>
      </c>
      <c r="B32">
        <v>433.8</v>
      </c>
      <c r="C32">
        <v>417.5</v>
      </c>
      <c r="D32">
        <v>904.3</v>
      </c>
      <c r="E32">
        <v>684.2</v>
      </c>
      <c r="F32">
        <v>0</v>
      </c>
      <c r="G32">
        <v>0</v>
      </c>
    </row>
    <row r="33" spans="1:7" ht="15" x14ac:dyDescent="0.25">
      <c r="A33" s="285" t="s">
        <v>66</v>
      </c>
    </row>
    <row r="34" spans="1:7" ht="15" x14ac:dyDescent="0.25">
      <c r="A34" s="285" t="s">
        <v>80</v>
      </c>
      <c r="B34">
        <v>2024.9</v>
      </c>
      <c r="C34">
        <v>3949.5</v>
      </c>
      <c r="D34">
        <v>9072.2000000000007</v>
      </c>
      <c r="E34">
        <v>341</v>
      </c>
      <c r="F34">
        <v>0</v>
      </c>
      <c r="G34">
        <v>0</v>
      </c>
    </row>
    <row r="35" spans="1:7" ht="15" x14ac:dyDescent="0.25">
      <c r="A35" s="285" t="s">
        <v>66</v>
      </c>
    </row>
    <row r="36" spans="1:7" ht="15" x14ac:dyDescent="0.25">
      <c r="A36" s="285" t="s">
        <v>495</v>
      </c>
      <c r="B36">
        <v>0</v>
      </c>
      <c r="C36">
        <v>1.7</v>
      </c>
      <c r="D36">
        <v>0</v>
      </c>
      <c r="E36">
        <v>1</v>
      </c>
      <c r="F36">
        <v>0</v>
      </c>
      <c r="G36">
        <v>0</v>
      </c>
    </row>
    <row r="37" spans="1:7" ht="15" x14ac:dyDescent="0.25">
      <c r="A37" s="285" t="s">
        <v>66</v>
      </c>
    </row>
    <row r="38" spans="1:7" ht="15" x14ac:dyDescent="0.25">
      <c r="A38" s="285" t="s">
        <v>81</v>
      </c>
      <c r="B38">
        <v>1188.5</v>
      </c>
      <c r="C38">
        <v>1294.7</v>
      </c>
      <c r="D38">
        <v>4162.2</v>
      </c>
      <c r="E38">
        <v>4623</v>
      </c>
      <c r="F38">
        <v>0</v>
      </c>
      <c r="G38">
        <v>0</v>
      </c>
    </row>
    <row r="39" spans="1:7" ht="15" x14ac:dyDescent="0.25">
      <c r="A39" s="285" t="s">
        <v>83</v>
      </c>
      <c r="B39">
        <v>220</v>
      </c>
      <c r="C39">
        <v>2.5</v>
      </c>
      <c r="D39">
        <v>698.1</v>
      </c>
      <c r="E39">
        <v>353</v>
      </c>
      <c r="F39">
        <v>0</v>
      </c>
      <c r="G39">
        <v>0</v>
      </c>
    </row>
    <row r="40" spans="1:7" ht="15" x14ac:dyDescent="0.25">
      <c r="A40" s="285" t="s">
        <v>85</v>
      </c>
      <c r="B40">
        <v>0.3</v>
      </c>
      <c r="C40">
        <v>2.9</v>
      </c>
      <c r="D40">
        <v>4.5999999999999996</v>
      </c>
      <c r="E40">
        <v>2.9</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0.2</v>
      </c>
      <c r="F42">
        <v>0</v>
      </c>
      <c r="G42">
        <v>0</v>
      </c>
    </row>
    <row r="43" spans="1:7" ht="15" x14ac:dyDescent="0.25">
      <c r="A43" s="285" t="s">
        <v>88</v>
      </c>
      <c r="B43">
        <v>239.5</v>
      </c>
      <c r="C43">
        <v>393.2</v>
      </c>
      <c r="D43">
        <v>638.29999999999995</v>
      </c>
      <c r="E43">
        <v>747.1</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101.8</v>
      </c>
      <c r="F45">
        <v>0</v>
      </c>
      <c r="G45">
        <v>0</v>
      </c>
    </row>
    <row r="46" spans="1:7" ht="15" x14ac:dyDescent="0.25">
      <c r="A46" s="285" t="s">
        <v>178</v>
      </c>
      <c r="B46">
        <v>0</v>
      </c>
      <c r="C46">
        <v>0</v>
      </c>
      <c r="D46">
        <v>1</v>
      </c>
      <c r="E46">
        <v>0</v>
      </c>
      <c r="F46">
        <v>0</v>
      </c>
      <c r="G46">
        <v>0</v>
      </c>
    </row>
    <row r="47" spans="1:7" ht="15" x14ac:dyDescent="0.25">
      <c r="A47" s="285" t="s">
        <v>91</v>
      </c>
      <c r="B47">
        <v>46.4</v>
      </c>
      <c r="C47">
        <v>45.7</v>
      </c>
      <c r="D47">
        <v>354.5</v>
      </c>
      <c r="E47">
        <v>375.8</v>
      </c>
      <c r="F47">
        <v>0</v>
      </c>
      <c r="G47">
        <v>0</v>
      </c>
    </row>
    <row r="48" spans="1:7" ht="15" x14ac:dyDescent="0.25">
      <c r="A48" s="285" t="s">
        <v>92</v>
      </c>
      <c r="B48">
        <v>0</v>
      </c>
      <c r="C48">
        <v>0</v>
      </c>
      <c r="D48">
        <v>29.7</v>
      </c>
      <c r="E48">
        <v>52.7</v>
      </c>
      <c r="F48">
        <v>0</v>
      </c>
      <c r="G48">
        <v>0</v>
      </c>
    </row>
    <row r="49" spans="1:7" ht="15" x14ac:dyDescent="0.25">
      <c r="A49" s="285" t="s">
        <v>93</v>
      </c>
      <c r="B49">
        <v>73.5</v>
      </c>
      <c r="C49">
        <v>169.8</v>
      </c>
      <c r="D49">
        <v>202.3</v>
      </c>
      <c r="E49">
        <v>199.2</v>
      </c>
      <c r="F49">
        <v>0</v>
      </c>
      <c r="G49">
        <v>0</v>
      </c>
    </row>
    <row r="50" spans="1:7" ht="15" x14ac:dyDescent="0.25">
      <c r="A50" s="285" t="s">
        <v>94</v>
      </c>
      <c r="B50">
        <v>38.1</v>
      </c>
      <c r="C50">
        <v>6</v>
      </c>
      <c r="D50">
        <v>47.4</v>
      </c>
      <c r="E50">
        <v>0</v>
      </c>
      <c r="F50">
        <v>0</v>
      </c>
      <c r="G50">
        <v>0</v>
      </c>
    </row>
    <row r="51" spans="1:7" ht="15" x14ac:dyDescent="0.25">
      <c r="A51" s="285" t="s">
        <v>496</v>
      </c>
      <c r="B51">
        <v>0</v>
      </c>
      <c r="C51">
        <v>0.1</v>
      </c>
      <c r="D51">
        <v>0</v>
      </c>
      <c r="E51">
        <v>0.9</v>
      </c>
      <c r="F51">
        <v>0</v>
      </c>
      <c r="G51">
        <v>0</v>
      </c>
    </row>
    <row r="52" spans="1:7" ht="15" x14ac:dyDescent="0.25">
      <c r="A52" s="285" t="s">
        <v>95</v>
      </c>
      <c r="B52">
        <v>202</v>
      </c>
      <c r="C52">
        <v>262</v>
      </c>
      <c r="D52">
        <v>728.6</v>
      </c>
      <c r="E52">
        <v>676.7</v>
      </c>
      <c r="F52">
        <v>0</v>
      </c>
      <c r="G52">
        <v>0</v>
      </c>
    </row>
    <row r="53" spans="1:7" ht="15" x14ac:dyDescent="0.25">
      <c r="A53" s="285" t="s">
        <v>96</v>
      </c>
      <c r="B53">
        <v>10</v>
      </c>
      <c r="C53">
        <v>38.9</v>
      </c>
      <c r="D53">
        <v>52.1</v>
      </c>
      <c r="E53">
        <v>52.5</v>
      </c>
      <c r="F53">
        <v>0</v>
      </c>
      <c r="G53">
        <v>0</v>
      </c>
    </row>
    <row r="54" spans="1:7" ht="15" x14ac:dyDescent="0.25">
      <c r="A54" s="285" t="s">
        <v>98</v>
      </c>
      <c r="B54">
        <v>65</v>
      </c>
      <c r="C54">
        <v>0</v>
      </c>
      <c r="D54">
        <v>214.8</v>
      </c>
      <c r="E54">
        <v>271.39999999999998</v>
      </c>
      <c r="F54">
        <v>0</v>
      </c>
      <c r="G54">
        <v>0</v>
      </c>
    </row>
    <row r="55" spans="1:7" ht="15" x14ac:dyDescent="0.25">
      <c r="A55" s="285" t="s">
        <v>99</v>
      </c>
      <c r="B55">
        <v>0.3</v>
      </c>
      <c r="C55">
        <v>0.8</v>
      </c>
      <c r="D55" t="s">
        <v>84</v>
      </c>
      <c r="E55">
        <v>7.4</v>
      </c>
      <c r="F55">
        <v>0</v>
      </c>
      <c r="G55">
        <v>0</v>
      </c>
    </row>
    <row r="56" spans="1:7" ht="15" x14ac:dyDescent="0.25">
      <c r="A56" s="285" t="s">
        <v>100</v>
      </c>
      <c r="B56">
        <v>187.6</v>
      </c>
      <c r="C56">
        <v>293.7</v>
      </c>
      <c r="D56">
        <v>727.8</v>
      </c>
      <c r="E56">
        <v>842.3</v>
      </c>
      <c r="F56">
        <v>0</v>
      </c>
      <c r="G56">
        <v>0</v>
      </c>
    </row>
    <row r="57" spans="1:7" ht="15" x14ac:dyDescent="0.25">
      <c r="A57" s="285" t="s">
        <v>101</v>
      </c>
      <c r="B57">
        <v>104.7</v>
      </c>
      <c r="C57">
        <v>59.2</v>
      </c>
      <c r="D57">
        <v>398.6</v>
      </c>
      <c r="E57">
        <v>418.1</v>
      </c>
      <c r="F57">
        <v>0</v>
      </c>
      <c r="G57">
        <v>0</v>
      </c>
    </row>
    <row r="58" spans="1:7" ht="15" x14ac:dyDescent="0.25">
      <c r="A58" s="285" t="s">
        <v>66</v>
      </c>
    </row>
    <row r="59" spans="1:7" ht="15" x14ac:dyDescent="0.25">
      <c r="A59" s="285" t="s">
        <v>102</v>
      </c>
      <c r="B59">
        <v>228</v>
      </c>
      <c r="C59">
        <v>202</v>
      </c>
      <c r="D59">
        <v>1190.0999999999999</v>
      </c>
      <c r="E59">
        <v>1315.4</v>
      </c>
      <c r="F59">
        <v>0</v>
      </c>
      <c r="G59">
        <v>0</v>
      </c>
    </row>
    <row r="60" spans="1:7" ht="15" x14ac:dyDescent="0.25">
      <c r="A60" s="285" t="s">
        <v>104</v>
      </c>
      <c r="B60">
        <v>228</v>
      </c>
      <c r="C60">
        <v>172</v>
      </c>
      <c r="D60">
        <v>1001.4</v>
      </c>
      <c r="E60">
        <v>1054.8</v>
      </c>
      <c r="F60">
        <v>0</v>
      </c>
      <c r="G60">
        <v>0</v>
      </c>
    </row>
    <row r="61" spans="1:7" ht="15" x14ac:dyDescent="0.25">
      <c r="A61" s="285" t="s">
        <v>105</v>
      </c>
      <c r="B61">
        <v>0</v>
      </c>
      <c r="C61">
        <v>0</v>
      </c>
      <c r="D61">
        <v>0</v>
      </c>
      <c r="E61">
        <v>15.6</v>
      </c>
      <c r="F61">
        <v>0</v>
      </c>
      <c r="G61">
        <v>0</v>
      </c>
    </row>
    <row r="62" spans="1:7" ht="15" x14ac:dyDescent="0.25">
      <c r="A62" s="285" t="s">
        <v>258</v>
      </c>
      <c r="B62">
        <v>0</v>
      </c>
      <c r="C62">
        <v>0</v>
      </c>
      <c r="D62">
        <v>0</v>
      </c>
      <c r="E62">
        <v>31</v>
      </c>
      <c r="F62">
        <v>0</v>
      </c>
      <c r="G62">
        <v>0</v>
      </c>
    </row>
    <row r="63" spans="1:7" ht="15" x14ac:dyDescent="0.25">
      <c r="A63" s="285" t="s">
        <v>107</v>
      </c>
      <c r="B63">
        <v>0</v>
      </c>
      <c r="C63">
        <v>30</v>
      </c>
      <c r="D63">
        <v>188.7</v>
      </c>
      <c r="E63">
        <v>214.1</v>
      </c>
      <c r="F63">
        <v>0</v>
      </c>
      <c r="G63">
        <v>0</v>
      </c>
    </row>
    <row r="64" spans="1:7" ht="15" x14ac:dyDescent="0.25">
      <c r="A64" s="285" t="s">
        <v>66</v>
      </c>
    </row>
    <row r="65" spans="1:7" ht="15" x14ac:dyDescent="0.25">
      <c r="A65" s="285" t="s">
        <v>108</v>
      </c>
      <c r="B65">
        <v>1387.4</v>
      </c>
      <c r="C65">
        <v>2970.9</v>
      </c>
      <c r="D65">
        <v>2102.1</v>
      </c>
      <c r="E65">
        <v>4259</v>
      </c>
      <c r="F65">
        <v>0</v>
      </c>
      <c r="G65">
        <v>0</v>
      </c>
    </row>
    <row r="66" spans="1:7" ht="15" x14ac:dyDescent="0.25">
      <c r="A66" s="285" t="s">
        <v>497</v>
      </c>
      <c r="B66">
        <v>0</v>
      </c>
      <c r="C66">
        <v>264.2</v>
      </c>
      <c r="D66">
        <v>0</v>
      </c>
      <c r="E66">
        <v>1630.6</v>
      </c>
      <c r="F66">
        <v>0</v>
      </c>
      <c r="G66">
        <v>0</v>
      </c>
    </row>
    <row r="67" spans="1:7" ht="15" x14ac:dyDescent="0.25">
      <c r="A67" s="285" t="s">
        <v>109</v>
      </c>
      <c r="B67">
        <v>5.5</v>
      </c>
      <c r="C67">
        <v>7.5</v>
      </c>
      <c r="D67">
        <v>6.1</v>
      </c>
      <c r="E67">
        <v>10.8</v>
      </c>
      <c r="F67">
        <v>0</v>
      </c>
      <c r="G67">
        <v>0</v>
      </c>
    </row>
    <row r="68" spans="1:7" ht="15" x14ac:dyDescent="0.25">
      <c r="A68" s="285" t="s">
        <v>111</v>
      </c>
      <c r="B68">
        <v>85.3</v>
      </c>
      <c r="C68">
        <v>105.3</v>
      </c>
      <c r="D68">
        <v>79.099999999999994</v>
      </c>
      <c r="E68">
        <v>106.6</v>
      </c>
      <c r="F68">
        <v>0</v>
      </c>
      <c r="G68">
        <v>0</v>
      </c>
    </row>
    <row r="69" spans="1:7" ht="15" x14ac:dyDescent="0.25">
      <c r="A69" s="285" t="s">
        <v>112</v>
      </c>
      <c r="B69">
        <v>6.7</v>
      </c>
      <c r="C69">
        <v>163.5</v>
      </c>
      <c r="D69">
        <v>28.4</v>
      </c>
      <c r="E69">
        <v>488.1</v>
      </c>
      <c r="F69">
        <v>0</v>
      </c>
      <c r="G69">
        <v>0</v>
      </c>
    </row>
    <row r="70" spans="1:7" ht="15" x14ac:dyDescent="0.25">
      <c r="A70" s="285" t="s">
        <v>259</v>
      </c>
      <c r="B70">
        <v>0</v>
      </c>
      <c r="C70">
        <v>15</v>
      </c>
      <c r="D70">
        <v>0</v>
      </c>
      <c r="E70">
        <v>30.7</v>
      </c>
      <c r="F70">
        <v>0</v>
      </c>
      <c r="G70">
        <v>0</v>
      </c>
    </row>
    <row r="71" spans="1:7" ht="15" x14ac:dyDescent="0.25">
      <c r="A71" s="285" t="s">
        <v>113</v>
      </c>
      <c r="B71">
        <v>36</v>
      </c>
      <c r="C71">
        <v>25.2</v>
      </c>
      <c r="D71">
        <v>200.1</v>
      </c>
      <c r="E71">
        <v>217.8</v>
      </c>
      <c r="F71">
        <v>0</v>
      </c>
      <c r="G71">
        <v>0</v>
      </c>
    </row>
    <row r="72" spans="1:7" ht="15" x14ac:dyDescent="0.25">
      <c r="A72" s="285" t="s">
        <v>114</v>
      </c>
      <c r="B72">
        <v>0</v>
      </c>
      <c r="C72">
        <v>37.9</v>
      </c>
      <c r="D72">
        <v>0</v>
      </c>
      <c r="E72">
        <v>6.5</v>
      </c>
      <c r="F72">
        <v>0</v>
      </c>
      <c r="G72">
        <v>0</v>
      </c>
    </row>
    <row r="73" spans="1:7" ht="15" x14ac:dyDescent="0.25">
      <c r="A73" s="285" t="s">
        <v>115</v>
      </c>
      <c r="B73">
        <v>0</v>
      </c>
      <c r="C73">
        <v>7</v>
      </c>
      <c r="D73">
        <v>11.1</v>
      </c>
      <c r="E73">
        <v>8.4</v>
      </c>
      <c r="F73">
        <v>0</v>
      </c>
      <c r="G73">
        <v>0</v>
      </c>
    </row>
    <row r="74" spans="1:7" ht="15" x14ac:dyDescent="0.25">
      <c r="A74" s="285" t="s">
        <v>116</v>
      </c>
      <c r="B74">
        <v>2.9</v>
      </c>
      <c r="C74">
        <v>2.5</v>
      </c>
      <c r="D74">
        <v>4.2</v>
      </c>
      <c r="E74">
        <v>2.1</v>
      </c>
      <c r="F74">
        <v>0</v>
      </c>
      <c r="G74">
        <v>0</v>
      </c>
    </row>
    <row r="75" spans="1:7" ht="15" x14ac:dyDescent="0.25">
      <c r="A75" s="285" t="s">
        <v>117</v>
      </c>
      <c r="B75">
        <v>1232.7</v>
      </c>
      <c r="C75">
        <v>2303.1</v>
      </c>
      <c r="D75">
        <v>1616</v>
      </c>
      <c r="E75">
        <v>1650.8</v>
      </c>
      <c r="F75">
        <v>0</v>
      </c>
      <c r="G75">
        <v>0</v>
      </c>
    </row>
    <row r="76" spans="1:7" ht="15" x14ac:dyDescent="0.25">
      <c r="A76" s="285" t="s">
        <v>331</v>
      </c>
      <c r="B76">
        <v>0.5</v>
      </c>
      <c r="C76">
        <v>0</v>
      </c>
      <c r="D76">
        <v>6</v>
      </c>
      <c r="E76">
        <v>1.6</v>
      </c>
      <c r="F76">
        <v>0</v>
      </c>
      <c r="G76">
        <v>0</v>
      </c>
    </row>
    <row r="77" spans="1:7" ht="15" x14ac:dyDescent="0.25">
      <c r="A77" s="285" t="s">
        <v>118</v>
      </c>
      <c r="B77">
        <v>17.899999999999999</v>
      </c>
      <c r="C77">
        <v>19.8</v>
      </c>
      <c r="D77">
        <v>17.2</v>
      </c>
      <c r="E77">
        <v>20.3</v>
      </c>
      <c r="F77">
        <v>0</v>
      </c>
      <c r="G77">
        <v>0</v>
      </c>
    </row>
    <row r="78" spans="1:7" ht="15" x14ac:dyDescent="0.25">
      <c r="A78" s="285" t="s">
        <v>119</v>
      </c>
      <c r="B78">
        <v>0</v>
      </c>
      <c r="C78">
        <v>20</v>
      </c>
      <c r="D78">
        <v>118.9</v>
      </c>
      <c r="E78">
        <v>84.9</v>
      </c>
      <c r="F78">
        <v>0</v>
      </c>
      <c r="G78">
        <v>0</v>
      </c>
    </row>
    <row r="79" spans="1:7" ht="15" x14ac:dyDescent="0.25">
      <c r="A79" s="285" t="s">
        <v>120</v>
      </c>
      <c r="B79">
        <v>0</v>
      </c>
      <c r="C79">
        <v>0</v>
      </c>
      <c r="D79" t="s">
        <v>84</v>
      </c>
      <c r="E79">
        <v>0</v>
      </c>
      <c r="F79">
        <v>0</v>
      </c>
      <c r="G79">
        <v>0</v>
      </c>
    </row>
    <row r="80" spans="1:7" ht="15" x14ac:dyDescent="0.25">
      <c r="A80" s="285" t="s">
        <v>121</v>
      </c>
      <c r="B80">
        <v>0</v>
      </c>
      <c r="C80">
        <v>0</v>
      </c>
      <c r="D80">
        <v>15</v>
      </c>
      <c r="E80">
        <v>0</v>
      </c>
      <c r="F80">
        <v>0</v>
      </c>
      <c r="G80">
        <v>0</v>
      </c>
    </row>
    <row r="81" spans="1:7" ht="15" x14ac:dyDescent="0.25">
      <c r="A81" s="285" t="s">
        <v>62</v>
      </c>
      <c r="B81" t="s">
        <v>63</v>
      </c>
      <c r="C81" t="s">
        <v>64</v>
      </c>
      <c r="D81" t="s">
        <v>63</v>
      </c>
      <c r="E81" t="s">
        <v>63</v>
      </c>
      <c r="F81" t="s">
        <v>63</v>
      </c>
      <c r="G81" t="s">
        <v>65</v>
      </c>
    </row>
    <row r="82" spans="1:7" ht="15" x14ac:dyDescent="0.25">
      <c r="A82" s="285" t="s">
        <v>122</v>
      </c>
      <c r="B82">
        <v>5743.1</v>
      </c>
      <c r="C82">
        <v>9612.2999999999993</v>
      </c>
      <c r="D82">
        <v>20920.8</v>
      </c>
      <c r="E82">
        <v>16944</v>
      </c>
      <c r="F82">
        <v>55.1</v>
      </c>
      <c r="G82">
        <v>0</v>
      </c>
    </row>
    <row r="83" spans="1:7" ht="15" x14ac:dyDescent="0.25">
      <c r="A83" s="285" t="s">
        <v>123</v>
      </c>
      <c r="B83">
        <v>2827.7</v>
      </c>
      <c r="C83">
        <v>4424.8999999999996</v>
      </c>
      <c r="D83" t="s">
        <v>84</v>
      </c>
      <c r="E83">
        <v>0</v>
      </c>
      <c r="F83">
        <v>125</v>
      </c>
      <c r="G83">
        <v>0</v>
      </c>
    </row>
    <row r="84" spans="1:7" ht="15" x14ac:dyDescent="0.25">
      <c r="A84" s="285" t="s">
        <v>62</v>
      </c>
      <c r="B84" t="s">
        <v>63</v>
      </c>
      <c r="C84" t="s">
        <v>64</v>
      </c>
      <c r="D84" t="s">
        <v>63</v>
      </c>
      <c r="E84" t="s">
        <v>63</v>
      </c>
      <c r="F84" t="s">
        <v>63</v>
      </c>
      <c r="G84" t="s">
        <v>65</v>
      </c>
    </row>
    <row r="85" spans="1:7" ht="15" x14ac:dyDescent="0.25">
      <c r="A85" s="285" t="s">
        <v>124</v>
      </c>
      <c r="B85">
        <v>8570.7999999999993</v>
      </c>
      <c r="C85">
        <v>14037.2</v>
      </c>
      <c r="D85">
        <v>20920.8</v>
      </c>
      <c r="E85">
        <v>16944</v>
      </c>
      <c r="F85">
        <v>180.1</v>
      </c>
      <c r="G85">
        <v>0</v>
      </c>
    </row>
    <row r="86" spans="1:7" ht="15" x14ac:dyDescent="0.25">
      <c r="A86" s="285" t="s">
        <v>125</v>
      </c>
      <c r="B86" t="s">
        <v>42</v>
      </c>
      <c r="C86" t="s">
        <v>42</v>
      </c>
      <c r="D86">
        <v>2.1</v>
      </c>
      <c r="E86">
        <v>12.1</v>
      </c>
      <c r="F86" t="s">
        <v>42</v>
      </c>
      <c r="G86" t="s">
        <v>42</v>
      </c>
    </row>
    <row r="87" spans="1:7" ht="15" x14ac:dyDescent="0.25">
      <c r="A87" s="285" t="s">
        <v>126</v>
      </c>
      <c r="B87">
        <v>0</v>
      </c>
      <c r="C87">
        <v>172</v>
      </c>
      <c r="D87" t="s">
        <v>42</v>
      </c>
      <c r="E87" t="s">
        <v>42</v>
      </c>
      <c r="F87">
        <v>0</v>
      </c>
      <c r="G87">
        <v>0</v>
      </c>
    </row>
    <row r="88" spans="1:7" ht="15" x14ac:dyDescent="0.25">
      <c r="A88" s="285" t="s">
        <v>50</v>
      </c>
    </row>
  </sheetData>
  <pageMargins left="0.7" right="0.7" top="0.75" bottom="0.75" header="0.3" footer="0.3"/>
  <pageSetup orientation="portrait" horizontalDpi="300" verticalDpi="300"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6FBB-3A86-4F1C-B8D5-E7FE56988471}">
  <sheetPr codeName="Sheet12"/>
  <dimension ref="A1:G88"/>
  <sheetViews>
    <sheetView topLeftCell="A52" workbookViewId="0">
      <selection activeCell="E22" sqref="E22"/>
    </sheetView>
  </sheetViews>
  <sheetFormatPr defaultRowHeight="13.2" x14ac:dyDescent="0.25"/>
  <cols>
    <col min="1" max="1" width="21.6640625" customWidth="1"/>
    <col min="3" max="3" width="11" customWidth="1"/>
  </cols>
  <sheetData>
    <row r="1" spans="1:7" ht="15" x14ac:dyDescent="0.25">
      <c r="A1" s="285" t="s">
        <v>47</v>
      </c>
    </row>
    <row r="2" spans="1:7" ht="15" x14ac:dyDescent="0.25">
      <c r="A2" s="285" t="s">
        <v>48</v>
      </c>
    </row>
    <row r="3" spans="1:7" ht="15" x14ac:dyDescent="0.25">
      <c r="A3" s="285" t="s">
        <v>542</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107</v>
      </c>
      <c r="C12">
        <v>341</v>
      </c>
      <c r="D12">
        <v>2581.1999999999998</v>
      </c>
      <c r="E12">
        <v>4446.3999999999996</v>
      </c>
      <c r="F12">
        <v>0</v>
      </c>
      <c r="G12">
        <v>0</v>
      </c>
    </row>
    <row r="13" spans="1:7" ht="15" x14ac:dyDescent="0.25">
      <c r="A13" s="285" t="s">
        <v>253</v>
      </c>
      <c r="B13">
        <v>0</v>
      </c>
      <c r="C13">
        <v>66</v>
      </c>
      <c r="D13">
        <v>0</v>
      </c>
      <c r="E13">
        <v>149.4</v>
      </c>
      <c r="F13">
        <v>0</v>
      </c>
      <c r="G13">
        <v>0</v>
      </c>
    </row>
    <row r="14" spans="1:7" ht="15" x14ac:dyDescent="0.25">
      <c r="A14" s="285" t="s">
        <v>254</v>
      </c>
      <c r="B14">
        <v>0</v>
      </c>
      <c r="C14">
        <v>0</v>
      </c>
      <c r="D14">
        <v>19.399999999999999</v>
      </c>
      <c r="E14">
        <v>133.9</v>
      </c>
      <c r="F14">
        <v>0</v>
      </c>
      <c r="G14">
        <v>0</v>
      </c>
    </row>
    <row r="15" spans="1:7" ht="15" x14ac:dyDescent="0.25">
      <c r="A15" s="285" t="s">
        <v>68</v>
      </c>
      <c r="B15">
        <v>0</v>
      </c>
      <c r="C15">
        <v>0</v>
      </c>
      <c r="D15">
        <v>571.6</v>
      </c>
      <c r="E15">
        <v>642.1</v>
      </c>
      <c r="F15">
        <v>0</v>
      </c>
      <c r="G15">
        <v>0</v>
      </c>
    </row>
    <row r="16" spans="1:7" ht="15" x14ac:dyDescent="0.25">
      <c r="A16" s="285" t="s">
        <v>69</v>
      </c>
      <c r="B16">
        <v>0</v>
      </c>
      <c r="C16">
        <v>0</v>
      </c>
      <c r="D16">
        <v>0</v>
      </c>
      <c r="E16">
        <v>73</v>
      </c>
      <c r="F16">
        <v>0</v>
      </c>
      <c r="G16">
        <v>0</v>
      </c>
    </row>
    <row r="17" spans="1:7" ht="15" x14ac:dyDescent="0.25">
      <c r="A17" s="285" t="s">
        <v>70</v>
      </c>
      <c r="B17" t="s">
        <v>84</v>
      </c>
      <c r="C17">
        <v>60</v>
      </c>
      <c r="D17">
        <v>84.5</v>
      </c>
      <c r="E17">
        <v>481.6</v>
      </c>
      <c r="F17">
        <v>0</v>
      </c>
      <c r="G17">
        <v>0</v>
      </c>
    </row>
    <row r="18" spans="1:7" ht="15" x14ac:dyDescent="0.25">
      <c r="A18" s="285" t="s">
        <v>71</v>
      </c>
      <c r="B18">
        <v>0</v>
      </c>
      <c r="C18">
        <v>0</v>
      </c>
      <c r="D18">
        <v>589</v>
      </c>
      <c r="E18">
        <v>1145</v>
      </c>
      <c r="F18">
        <v>0</v>
      </c>
      <c r="G18">
        <v>0</v>
      </c>
    </row>
    <row r="19" spans="1:7" ht="15" x14ac:dyDescent="0.25">
      <c r="A19" s="285" t="s">
        <v>72</v>
      </c>
      <c r="B19">
        <v>52</v>
      </c>
      <c r="C19">
        <v>40</v>
      </c>
      <c r="D19">
        <v>270.5</v>
      </c>
      <c r="E19">
        <v>354.8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873</v>
      </c>
      <c r="E21">
        <v>1149.8</v>
      </c>
      <c r="F21">
        <v>0</v>
      </c>
      <c r="G21">
        <v>0</v>
      </c>
    </row>
    <row r="22" spans="1:7" ht="15" x14ac:dyDescent="0.25">
      <c r="A22" s="285" t="s">
        <v>74</v>
      </c>
      <c r="B22">
        <v>0</v>
      </c>
      <c r="C22">
        <v>60</v>
      </c>
      <c r="D22">
        <v>173.3</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421.2</v>
      </c>
      <c r="C30">
        <v>518.5</v>
      </c>
      <c r="D30">
        <v>733.3</v>
      </c>
      <c r="E30">
        <v>835.7</v>
      </c>
      <c r="F30">
        <v>53.4</v>
      </c>
      <c r="G30">
        <v>0</v>
      </c>
    </row>
    <row r="31" spans="1:7" ht="15" x14ac:dyDescent="0.25">
      <c r="A31" s="285" t="s">
        <v>66</v>
      </c>
    </row>
    <row r="32" spans="1:7" ht="15" x14ac:dyDescent="0.25">
      <c r="A32" s="285" t="s">
        <v>79</v>
      </c>
      <c r="B32">
        <v>470</v>
      </c>
      <c r="C32">
        <v>419.4</v>
      </c>
      <c r="D32">
        <v>856.7</v>
      </c>
      <c r="E32">
        <v>667.2</v>
      </c>
      <c r="F32">
        <v>0</v>
      </c>
      <c r="G32">
        <v>0</v>
      </c>
    </row>
    <row r="33" spans="1:7" ht="15" x14ac:dyDescent="0.25">
      <c r="A33" s="285" t="s">
        <v>66</v>
      </c>
    </row>
    <row r="34" spans="1:7" ht="15" x14ac:dyDescent="0.25">
      <c r="A34" s="285" t="s">
        <v>80</v>
      </c>
      <c r="B34">
        <v>2283.6</v>
      </c>
      <c r="C34">
        <v>3141.5</v>
      </c>
      <c r="D34">
        <v>8653.2000000000007</v>
      </c>
      <c r="E34">
        <v>341</v>
      </c>
      <c r="F34">
        <v>0</v>
      </c>
      <c r="G34">
        <v>0</v>
      </c>
    </row>
    <row r="35" spans="1:7" ht="15" x14ac:dyDescent="0.25">
      <c r="A35" s="285" t="s">
        <v>66</v>
      </c>
    </row>
    <row r="36" spans="1:7" ht="15" x14ac:dyDescent="0.25">
      <c r="A36" s="285" t="s">
        <v>495</v>
      </c>
      <c r="B36">
        <v>0</v>
      </c>
      <c r="C36">
        <v>2.5</v>
      </c>
      <c r="D36">
        <v>0</v>
      </c>
      <c r="E36">
        <v>0.2</v>
      </c>
      <c r="F36">
        <v>0</v>
      </c>
      <c r="G36">
        <v>0</v>
      </c>
    </row>
    <row r="37" spans="1:7" ht="15" x14ac:dyDescent="0.25">
      <c r="A37" s="285" t="s">
        <v>66</v>
      </c>
    </row>
    <row r="38" spans="1:7" ht="15" x14ac:dyDescent="0.25">
      <c r="A38" s="285" t="s">
        <v>81</v>
      </c>
      <c r="B38">
        <v>1266.8</v>
      </c>
      <c r="C38">
        <v>1377.7</v>
      </c>
      <c r="D38">
        <v>3861.8</v>
      </c>
      <c r="E38">
        <v>4425</v>
      </c>
      <c r="F38">
        <v>0</v>
      </c>
      <c r="G38">
        <v>0</v>
      </c>
    </row>
    <row r="39" spans="1:7" ht="15" x14ac:dyDescent="0.25">
      <c r="A39" s="285" t="s">
        <v>83</v>
      </c>
      <c r="B39">
        <v>220</v>
      </c>
      <c r="C39">
        <v>56.1</v>
      </c>
      <c r="D39">
        <v>585.79999999999995</v>
      </c>
      <c r="E39">
        <v>238.5</v>
      </c>
      <c r="F39">
        <v>0</v>
      </c>
      <c r="G39">
        <v>0</v>
      </c>
    </row>
    <row r="40" spans="1:7" ht="15" x14ac:dyDescent="0.25">
      <c r="A40" s="285" t="s">
        <v>85</v>
      </c>
      <c r="B40">
        <v>0.3</v>
      </c>
      <c r="C40">
        <v>2.9</v>
      </c>
      <c r="D40">
        <v>4.5999999999999996</v>
      </c>
      <c r="E40">
        <v>2.9</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0.1</v>
      </c>
      <c r="F42">
        <v>0</v>
      </c>
      <c r="G42">
        <v>0</v>
      </c>
    </row>
    <row r="43" spans="1:7" ht="15" x14ac:dyDescent="0.25">
      <c r="A43" s="285" t="s">
        <v>88</v>
      </c>
      <c r="B43">
        <v>255</v>
      </c>
      <c r="C43">
        <v>412</v>
      </c>
      <c r="D43">
        <v>617.29999999999995</v>
      </c>
      <c r="E43">
        <v>716.2</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101.8</v>
      </c>
      <c r="F45">
        <v>0</v>
      </c>
      <c r="G45">
        <v>0</v>
      </c>
    </row>
    <row r="46" spans="1:7" ht="15" x14ac:dyDescent="0.25">
      <c r="A46" s="285" t="s">
        <v>178</v>
      </c>
      <c r="B46">
        <v>0</v>
      </c>
      <c r="C46">
        <v>0</v>
      </c>
      <c r="D46">
        <v>1</v>
      </c>
      <c r="E46">
        <v>0</v>
      </c>
      <c r="F46">
        <v>0</v>
      </c>
      <c r="G46">
        <v>0</v>
      </c>
    </row>
    <row r="47" spans="1:7" ht="15" x14ac:dyDescent="0.25">
      <c r="A47" s="285" t="s">
        <v>91</v>
      </c>
      <c r="B47">
        <v>47.2</v>
      </c>
      <c r="C47">
        <v>45.4</v>
      </c>
      <c r="D47">
        <v>353.6</v>
      </c>
      <c r="E47">
        <v>375.6</v>
      </c>
      <c r="F47">
        <v>0</v>
      </c>
      <c r="G47">
        <v>0</v>
      </c>
    </row>
    <row r="48" spans="1:7" ht="15" x14ac:dyDescent="0.25">
      <c r="A48" s="285" t="s">
        <v>92</v>
      </c>
      <c r="B48">
        <v>0</v>
      </c>
      <c r="C48">
        <v>0</v>
      </c>
      <c r="D48">
        <v>29.7</v>
      </c>
      <c r="E48">
        <v>52.7</v>
      </c>
      <c r="F48">
        <v>0</v>
      </c>
      <c r="G48">
        <v>0</v>
      </c>
    </row>
    <row r="49" spans="1:7" ht="15" x14ac:dyDescent="0.25">
      <c r="A49" s="285" t="s">
        <v>93</v>
      </c>
      <c r="B49">
        <v>76.099999999999994</v>
      </c>
      <c r="C49">
        <v>173.7</v>
      </c>
      <c r="D49">
        <v>197.7</v>
      </c>
      <c r="E49">
        <v>166.8</v>
      </c>
      <c r="F49">
        <v>0</v>
      </c>
      <c r="G49">
        <v>0</v>
      </c>
    </row>
    <row r="50" spans="1:7" ht="15" x14ac:dyDescent="0.25">
      <c r="A50" s="285" t="s">
        <v>94</v>
      </c>
      <c r="B50">
        <v>35.9</v>
      </c>
      <c r="C50">
        <v>4</v>
      </c>
      <c r="D50">
        <v>44.1</v>
      </c>
      <c r="E50">
        <v>0</v>
      </c>
      <c r="F50">
        <v>0</v>
      </c>
      <c r="G50">
        <v>0</v>
      </c>
    </row>
    <row r="51" spans="1:7" ht="15" x14ac:dyDescent="0.25">
      <c r="A51" s="285" t="s">
        <v>496</v>
      </c>
      <c r="B51">
        <v>0</v>
      </c>
      <c r="C51">
        <v>0.1</v>
      </c>
      <c r="D51">
        <v>0</v>
      </c>
      <c r="E51">
        <v>0.9</v>
      </c>
      <c r="F51">
        <v>0</v>
      </c>
      <c r="G51">
        <v>0</v>
      </c>
    </row>
    <row r="52" spans="1:7" ht="15" x14ac:dyDescent="0.25">
      <c r="A52" s="285" t="s">
        <v>95</v>
      </c>
      <c r="B52">
        <v>268</v>
      </c>
      <c r="C52">
        <v>262</v>
      </c>
      <c r="D52">
        <v>660.3</v>
      </c>
      <c r="E52">
        <v>676.7</v>
      </c>
      <c r="F52">
        <v>0</v>
      </c>
      <c r="G52">
        <v>0</v>
      </c>
    </row>
    <row r="53" spans="1:7" ht="15" x14ac:dyDescent="0.25">
      <c r="A53" s="285" t="s">
        <v>96</v>
      </c>
      <c r="B53">
        <v>8.8000000000000007</v>
      </c>
      <c r="C53">
        <v>41.4</v>
      </c>
      <c r="D53">
        <v>50.5</v>
      </c>
      <c r="E53">
        <v>50</v>
      </c>
      <c r="F53">
        <v>0</v>
      </c>
      <c r="G53">
        <v>0</v>
      </c>
    </row>
    <row r="54" spans="1:7" ht="15" x14ac:dyDescent="0.25">
      <c r="A54" s="285" t="s">
        <v>98</v>
      </c>
      <c r="B54">
        <v>65</v>
      </c>
      <c r="C54">
        <v>0</v>
      </c>
      <c r="D54">
        <v>214.8</v>
      </c>
      <c r="E54">
        <v>271.39999999999998</v>
      </c>
      <c r="F54">
        <v>0</v>
      </c>
      <c r="G54">
        <v>0</v>
      </c>
    </row>
    <row r="55" spans="1:7" ht="15" x14ac:dyDescent="0.25">
      <c r="A55" s="285" t="s">
        <v>99</v>
      </c>
      <c r="B55">
        <v>0.3</v>
      </c>
      <c r="C55">
        <v>0.8</v>
      </c>
      <c r="D55" t="s">
        <v>84</v>
      </c>
      <c r="E55">
        <v>7.4</v>
      </c>
      <c r="F55">
        <v>0</v>
      </c>
      <c r="G55">
        <v>0</v>
      </c>
    </row>
    <row r="56" spans="1:7" ht="15" x14ac:dyDescent="0.25">
      <c r="A56" s="285" t="s">
        <v>100</v>
      </c>
      <c r="B56">
        <v>191.4</v>
      </c>
      <c r="C56">
        <v>301.8</v>
      </c>
      <c r="D56">
        <v>716.8</v>
      </c>
      <c r="E56">
        <v>828.1</v>
      </c>
      <c r="F56">
        <v>0</v>
      </c>
      <c r="G56">
        <v>0</v>
      </c>
    </row>
    <row r="57" spans="1:7" ht="15" x14ac:dyDescent="0.25">
      <c r="A57" s="285" t="s">
        <v>101</v>
      </c>
      <c r="B57">
        <v>97.5</v>
      </c>
      <c r="C57">
        <v>57.6</v>
      </c>
      <c r="D57">
        <v>321.2</v>
      </c>
      <c r="E57">
        <v>414.7</v>
      </c>
      <c r="F57">
        <v>0</v>
      </c>
      <c r="G57">
        <v>0</v>
      </c>
    </row>
    <row r="58" spans="1:7" ht="15" x14ac:dyDescent="0.25">
      <c r="A58" s="285" t="s">
        <v>66</v>
      </c>
    </row>
    <row r="59" spans="1:7" ht="15" x14ac:dyDescent="0.25">
      <c r="A59" s="285" t="s">
        <v>102</v>
      </c>
      <c r="B59">
        <v>228</v>
      </c>
      <c r="C59">
        <v>202</v>
      </c>
      <c r="D59">
        <v>1190.0999999999999</v>
      </c>
      <c r="E59">
        <v>1221.5999999999999</v>
      </c>
      <c r="F59">
        <v>0</v>
      </c>
      <c r="G59">
        <v>0</v>
      </c>
    </row>
    <row r="60" spans="1:7" ht="15" x14ac:dyDescent="0.25">
      <c r="A60" s="285" t="s">
        <v>104</v>
      </c>
      <c r="B60">
        <v>228</v>
      </c>
      <c r="C60">
        <v>172</v>
      </c>
      <c r="D60">
        <v>1001.4</v>
      </c>
      <c r="E60">
        <v>992.4</v>
      </c>
      <c r="F60">
        <v>0</v>
      </c>
      <c r="G60">
        <v>0</v>
      </c>
    </row>
    <row r="61" spans="1:7" ht="15" x14ac:dyDescent="0.25">
      <c r="A61" s="285" t="s">
        <v>105</v>
      </c>
      <c r="B61">
        <v>0</v>
      </c>
      <c r="C61">
        <v>0</v>
      </c>
      <c r="D61">
        <v>0</v>
      </c>
      <c r="E61">
        <v>15.6</v>
      </c>
      <c r="F61">
        <v>0</v>
      </c>
      <c r="G61">
        <v>0</v>
      </c>
    </row>
    <row r="62" spans="1:7" ht="15" x14ac:dyDescent="0.25">
      <c r="A62" s="285" t="s">
        <v>258</v>
      </c>
      <c r="B62">
        <v>0</v>
      </c>
      <c r="C62">
        <v>0</v>
      </c>
      <c r="D62">
        <v>0</v>
      </c>
      <c r="E62">
        <v>31</v>
      </c>
      <c r="F62">
        <v>0</v>
      </c>
      <c r="G62">
        <v>0</v>
      </c>
    </row>
    <row r="63" spans="1:7" ht="15" x14ac:dyDescent="0.25">
      <c r="A63" s="285" t="s">
        <v>107</v>
      </c>
      <c r="B63">
        <v>0</v>
      </c>
      <c r="C63">
        <v>30</v>
      </c>
      <c r="D63">
        <v>188.7</v>
      </c>
      <c r="E63">
        <v>182.7</v>
      </c>
      <c r="F63">
        <v>0</v>
      </c>
      <c r="G63">
        <v>0</v>
      </c>
    </row>
    <row r="64" spans="1:7" ht="15" x14ac:dyDescent="0.25">
      <c r="A64" s="285" t="s">
        <v>66</v>
      </c>
    </row>
    <row r="65" spans="1:7" ht="15" x14ac:dyDescent="0.25">
      <c r="A65" s="285" t="s">
        <v>108</v>
      </c>
      <c r="B65">
        <v>1509.7</v>
      </c>
      <c r="C65">
        <v>3092.5</v>
      </c>
      <c r="D65">
        <v>1968.1</v>
      </c>
      <c r="E65">
        <v>4046.8</v>
      </c>
      <c r="F65">
        <v>0</v>
      </c>
      <c r="G65">
        <v>0</v>
      </c>
    </row>
    <row r="66" spans="1:7" ht="15" x14ac:dyDescent="0.25">
      <c r="A66" s="285" t="s">
        <v>497</v>
      </c>
      <c r="B66">
        <v>0</v>
      </c>
      <c r="C66">
        <v>304.2</v>
      </c>
      <c r="D66">
        <v>0</v>
      </c>
      <c r="E66">
        <v>1588.2</v>
      </c>
      <c r="F66">
        <v>0</v>
      </c>
      <c r="G66">
        <v>0</v>
      </c>
    </row>
    <row r="67" spans="1:7" ht="15" x14ac:dyDescent="0.25">
      <c r="A67" s="285" t="s">
        <v>109</v>
      </c>
      <c r="B67">
        <v>5.5</v>
      </c>
      <c r="C67">
        <v>4.5</v>
      </c>
      <c r="D67">
        <v>6.1</v>
      </c>
      <c r="E67">
        <v>10.8</v>
      </c>
      <c r="F67">
        <v>0</v>
      </c>
      <c r="G67">
        <v>0</v>
      </c>
    </row>
    <row r="68" spans="1:7" ht="15" x14ac:dyDescent="0.25">
      <c r="A68" s="285" t="s">
        <v>111</v>
      </c>
      <c r="B68">
        <v>85.3</v>
      </c>
      <c r="C68">
        <v>105.3</v>
      </c>
      <c r="D68">
        <v>79.099999999999994</v>
      </c>
      <c r="E68">
        <v>106.6</v>
      </c>
      <c r="F68">
        <v>0</v>
      </c>
      <c r="G68">
        <v>0</v>
      </c>
    </row>
    <row r="69" spans="1:7" ht="15" x14ac:dyDescent="0.25">
      <c r="A69" s="285" t="s">
        <v>112</v>
      </c>
      <c r="B69">
        <v>6.6</v>
      </c>
      <c r="C69">
        <v>182.9</v>
      </c>
      <c r="D69">
        <v>28.1</v>
      </c>
      <c r="E69">
        <v>442.2</v>
      </c>
      <c r="F69">
        <v>0</v>
      </c>
      <c r="G69">
        <v>0</v>
      </c>
    </row>
    <row r="70" spans="1:7" ht="15" x14ac:dyDescent="0.25">
      <c r="A70" s="285" t="s">
        <v>259</v>
      </c>
      <c r="B70">
        <v>0</v>
      </c>
      <c r="C70">
        <v>15</v>
      </c>
      <c r="D70">
        <v>0</v>
      </c>
      <c r="E70">
        <v>30.7</v>
      </c>
      <c r="F70">
        <v>0</v>
      </c>
      <c r="G70">
        <v>0</v>
      </c>
    </row>
    <row r="71" spans="1:7" ht="15" x14ac:dyDescent="0.25">
      <c r="A71" s="285" t="s">
        <v>113</v>
      </c>
      <c r="B71">
        <v>47.5</v>
      </c>
      <c r="C71">
        <v>35.5</v>
      </c>
      <c r="D71">
        <v>177</v>
      </c>
      <c r="E71">
        <v>207.6</v>
      </c>
      <c r="F71">
        <v>0</v>
      </c>
      <c r="G71">
        <v>0</v>
      </c>
    </row>
    <row r="72" spans="1:7" ht="15" x14ac:dyDescent="0.25">
      <c r="A72" s="285" t="s">
        <v>114</v>
      </c>
      <c r="B72">
        <v>0</v>
      </c>
      <c r="C72">
        <v>37.9</v>
      </c>
      <c r="D72">
        <v>0</v>
      </c>
      <c r="E72">
        <v>6.5</v>
      </c>
      <c r="F72">
        <v>0</v>
      </c>
      <c r="G72">
        <v>0</v>
      </c>
    </row>
    <row r="73" spans="1:7" ht="15" x14ac:dyDescent="0.25">
      <c r="A73" s="285" t="s">
        <v>115</v>
      </c>
      <c r="B73">
        <v>0</v>
      </c>
      <c r="C73">
        <v>7</v>
      </c>
      <c r="D73">
        <v>11.1</v>
      </c>
      <c r="E73">
        <v>8.4</v>
      </c>
      <c r="F73">
        <v>0</v>
      </c>
      <c r="G73">
        <v>0</v>
      </c>
    </row>
    <row r="74" spans="1:7" ht="15" x14ac:dyDescent="0.25">
      <c r="A74" s="285" t="s">
        <v>116</v>
      </c>
      <c r="B74">
        <v>4.2</v>
      </c>
      <c r="C74">
        <v>2.5</v>
      </c>
      <c r="D74">
        <v>2.9</v>
      </c>
      <c r="E74">
        <v>2.1</v>
      </c>
      <c r="F74">
        <v>0</v>
      </c>
      <c r="G74">
        <v>0</v>
      </c>
    </row>
    <row r="75" spans="1:7" ht="15" x14ac:dyDescent="0.25">
      <c r="A75" s="285" t="s">
        <v>117</v>
      </c>
      <c r="B75">
        <v>1342.2</v>
      </c>
      <c r="C75">
        <v>2364.6999999999998</v>
      </c>
      <c r="D75">
        <v>1506.7</v>
      </c>
      <c r="E75">
        <v>1546.1</v>
      </c>
      <c r="F75">
        <v>0</v>
      </c>
      <c r="G75">
        <v>0</v>
      </c>
    </row>
    <row r="76" spans="1:7" ht="15" x14ac:dyDescent="0.25">
      <c r="A76" s="285" t="s">
        <v>331</v>
      </c>
      <c r="B76">
        <v>0.5</v>
      </c>
      <c r="C76">
        <v>0</v>
      </c>
      <c r="D76">
        <v>6</v>
      </c>
      <c r="E76">
        <v>1.6</v>
      </c>
      <c r="F76">
        <v>0</v>
      </c>
      <c r="G76">
        <v>0</v>
      </c>
    </row>
    <row r="77" spans="1:7" ht="15" x14ac:dyDescent="0.25">
      <c r="A77" s="285" t="s">
        <v>118</v>
      </c>
      <c r="B77">
        <v>17.899999999999999</v>
      </c>
      <c r="C77">
        <v>13.1</v>
      </c>
      <c r="D77">
        <v>17.2</v>
      </c>
      <c r="E77">
        <v>20.3</v>
      </c>
      <c r="F77">
        <v>0</v>
      </c>
      <c r="G77">
        <v>0</v>
      </c>
    </row>
    <row r="78" spans="1:7" ht="15" x14ac:dyDescent="0.25">
      <c r="A78" s="285" t="s">
        <v>119</v>
      </c>
      <c r="B78">
        <v>0</v>
      </c>
      <c r="C78">
        <v>20</v>
      </c>
      <c r="D78">
        <v>118.9</v>
      </c>
      <c r="E78">
        <v>75.8</v>
      </c>
      <c r="F78">
        <v>0</v>
      </c>
      <c r="G78">
        <v>0</v>
      </c>
    </row>
    <row r="79" spans="1:7" ht="15" x14ac:dyDescent="0.25">
      <c r="A79" s="285" t="s">
        <v>120</v>
      </c>
      <c r="B79">
        <v>0</v>
      </c>
      <c r="C79">
        <v>0</v>
      </c>
      <c r="D79" t="s">
        <v>84</v>
      </c>
      <c r="E79">
        <v>0</v>
      </c>
      <c r="F79">
        <v>0</v>
      </c>
      <c r="G79">
        <v>0</v>
      </c>
    </row>
    <row r="80" spans="1:7" ht="15" x14ac:dyDescent="0.25">
      <c r="A80" s="285" t="s">
        <v>121</v>
      </c>
      <c r="B80">
        <v>0</v>
      </c>
      <c r="C80">
        <v>0</v>
      </c>
      <c r="D80">
        <v>15</v>
      </c>
      <c r="E80">
        <v>0</v>
      </c>
      <c r="F80">
        <v>0</v>
      </c>
      <c r="G80">
        <v>0</v>
      </c>
    </row>
    <row r="81" spans="1:7" ht="15" x14ac:dyDescent="0.25">
      <c r="A81" s="285" t="s">
        <v>62</v>
      </c>
      <c r="B81" t="s">
        <v>63</v>
      </c>
      <c r="C81" t="s">
        <v>64</v>
      </c>
      <c r="D81" t="s">
        <v>63</v>
      </c>
      <c r="E81" t="s">
        <v>63</v>
      </c>
      <c r="F81" t="s">
        <v>63</v>
      </c>
      <c r="G81" t="s">
        <v>65</v>
      </c>
    </row>
    <row r="82" spans="1:7" ht="15" x14ac:dyDescent="0.25">
      <c r="A82" s="285" t="s">
        <v>122</v>
      </c>
      <c r="B82">
        <v>6286.3</v>
      </c>
      <c r="C82">
        <v>9095</v>
      </c>
      <c r="D82">
        <v>19844.3</v>
      </c>
      <c r="E82">
        <v>16025.3</v>
      </c>
      <c r="F82">
        <v>53.4</v>
      </c>
      <c r="G82">
        <v>0</v>
      </c>
    </row>
    <row r="83" spans="1:7" ht="15" x14ac:dyDescent="0.25">
      <c r="A83" s="285" t="s">
        <v>123</v>
      </c>
      <c r="B83">
        <v>3030.6</v>
      </c>
      <c r="C83">
        <v>4809.3999999999996</v>
      </c>
      <c r="D83" t="s">
        <v>84</v>
      </c>
      <c r="E83">
        <v>0</v>
      </c>
      <c r="F83">
        <v>125</v>
      </c>
      <c r="G83">
        <v>0</v>
      </c>
    </row>
    <row r="84" spans="1:7" ht="15" x14ac:dyDescent="0.25">
      <c r="A84" s="285" t="s">
        <v>62</v>
      </c>
      <c r="B84" t="s">
        <v>63</v>
      </c>
      <c r="C84" t="s">
        <v>64</v>
      </c>
      <c r="D84" t="s">
        <v>63</v>
      </c>
      <c r="E84" t="s">
        <v>63</v>
      </c>
      <c r="F84" t="s">
        <v>63</v>
      </c>
      <c r="G84" t="s">
        <v>65</v>
      </c>
    </row>
    <row r="85" spans="1:7" ht="15" x14ac:dyDescent="0.25">
      <c r="A85" s="285" t="s">
        <v>124</v>
      </c>
      <c r="B85">
        <v>9316.9</v>
      </c>
      <c r="C85">
        <v>13904.4</v>
      </c>
      <c r="D85">
        <v>19844.3</v>
      </c>
      <c r="E85">
        <v>16025.3</v>
      </c>
      <c r="F85">
        <v>178.4</v>
      </c>
      <c r="G85">
        <v>0</v>
      </c>
    </row>
    <row r="86" spans="1:7" ht="15" x14ac:dyDescent="0.25">
      <c r="A86" s="285" t="s">
        <v>125</v>
      </c>
      <c r="B86" t="s">
        <v>42</v>
      </c>
      <c r="C86" t="s">
        <v>42</v>
      </c>
      <c r="D86">
        <v>2.1</v>
      </c>
      <c r="E86">
        <v>12.1</v>
      </c>
      <c r="F86" t="s">
        <v>42</v>
      </c>
      <c r="G86" t="s">
        <v>42</v>
      </c>
    </row>
    <row r="87" spans="1:7" ht="15" x14ac:dyDescent="0.25">
      <c r="A87" s="285" t="s">
        <v>126</v>
      </c>
      <c r="B87">
        <v>0</v>
      </c>
      <c r="C87">
        <v>172</v>
      </c>
      <c r="D87" t="s">
        <v>42</v>
      </c>
      <c r="E87" t="s">
        <v>42</v>
      </c>
      <c r="F87">
        <v>0</v>
      </c>
      <c r="G87">
        <v>0</v>
      </c>
    </row>
    <row r="88" spans="1:7" ht="15" x14ac:dyDescent="0.25">
      <c r="A88" s="285" t="s">
        <v>50</v>
      </c>
    </row>
  </sheetData>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87C8-0FE3-495D-838C-20159847343C}">
  <sheetPr codeName="Sheet13"/>
  <dimension ref="A1:G87"/>
  <sheetViews>
    <sheetView workbookViewId="0">
      <selection activeCell="E22" sqref="E22"/>
    </sheetView>
  </sheetViews>
  <sheetFormatPr defaultRowHeight="13.2" x14ac:dyDescent="0.25"/>
  <sheetData>
    <row r="1" spans="1:7" ht="15" x14ac:dyDescent="0.25">
      <c r="A1" s="285" t="s">
        <v>47</v>
      </c>
    </row>
    <row r="2" spans="1:7" ht="15" x14ac:dyDescent="0.25">
      <c r="A2" s="285" t="s">
        <v>48</v>
      </c>
    </row>
    <row r="3" spans="1:7" ht="15" x14ac:dyDescent="0.25">
      <c r="A3" s="285" t="s">
        <v>543</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110.3</v>
      </c>
      <c r="C12">
        <v>341</v>
      </c>
      <c r="D12">
        <v>2353.5</v>
      </c>
      <c r="E12">
        <v>4330.7</v>
      </c>
      <c r="F12">
        <v>0</v>
      </c>
      <c r="G12">
        <v>0</v>
      </c>
    </row>
    <row r="13" spans="1:7" ht="15" x14ac:dyDescent="0.25">
      <c r="A13" s="285" t="s">
        <v>253</v>
      </c>
      <c r="B13">
        <v>0</v>
      </c>
      <c r="C13">
        <v>66</v>
      </c>
      <c r="D13">
        <v>0</v>
      </c>
      <c r="E13">
        <v>130.30000000000001</v>
      </c>
      <c r="F13">
        <v>0</v>
      </c>
      <c r="G13">
        <v>0</v>
      </c>
    </row>
    <row r="14" spans="1:7" ht="15" x14ac:dyDescent="0.25">
      <c r="A14" s="285" t="s">
        <v>254</v>
      </c>
      <c r="B14">
        <v>0</v>
      </c>
      <c r="C14">
        <v>0</v>
      </c>
      <c r="D14">
        <v>19.399999999999999</v>
      </c>
      <c r="E14">
        <v>133.9</v>
      </c>
      <c r="F14">
        <v>0</v>
      </c>
      <c r="G14">
        <v>0</v>
      </c>
    </row>
    <row r="15" spans="1:7" ht="15" x14ac:dyDescent="0.25">
      <c r="A15" s="285" t="s">
        <v>68</v>
      </c>
      <c r="B15">
        <v>0</v>
      </c>
      <c r="C15">
        <v>0</v>
      </c>
      <c r="D15">
        <v>571.6</v>
      </c>
      <c r="E15">
        <v>577</v>
      </c>
      <c r="F15">
        <v>0</v>
      </c>
      <c r="G15">
        <v>0</v>
      </c>
    </row>
    <row r="16" spans="1:7" ht="15" x14ac:dyDescent="0.25">
      <c r="A16" s="285" t="s">
        <v>69</v>
      </c>
      <c r="B16">
        <v>0</v>
      </c>
      <c r="C16">
        <v>0</v>
      </c>
      <c r="D16">
        <v>0</v>
      </c>
      <c r="E16">
        <v>73</v>
      </c>
      <c r="F16">
        <v>0</v>
      </c>
      <c r="G16">
        <v>0</v>
      </c>
    </row>
    <row r="17" spans="1:7" ht="15" x14ac:dyDescent="0.25">
      <c r="A17" s="285" t="s">
        <v>70</v>
      </c>
      <c r="B17" t="s">
        <v>84</v>
      </c>
      <c r="C17">
        <v>60</v>
      </c>
      <c r="D17">
        <v>84.5</v>
      </c>
      <c r="E17">
        <v>450.1</v>
      </c>
      <c r="F17">
        <v>0</v>
      </c>
      <c r="G17">
        <v>0</v>
      </c>
    </row>
    <row r="18" spans="1:7" ht="15" x14ac:dyDescent="0.25">
      <c r="A18" s="285" t="s">
        <v>71</v>
      </c>
      <c r="B18">
        <v>0</v>
      </c>
      <c r="C18">
        <v>0</v>
      </c>
      <c r="D18">
        <v>427.9</v>
      </c>
      <c r="E18">
        <v>1145</v>
      </c>
      <c r="F18">
        <v>0</v>
      </c>
      <c r="G18">
        <v>0</v>
      </c>
    </row>
    <row r="19" spans="1:7" ht="15" x14ac:dyDescent="0.25">
      <c r="A19" s="285" t="s">
        <v>72</v>
      </c>
      <c r="B19">
        <v>52</v>
      </c>
      <c r="C19">
        <v>40</v>
      </c>
      <c r="D19">
        <v>270.5</v>
      </c>
      <c r="E19">
        <v>354.8</v>
      </c>
      <c r="F19">
        <v>0</v>
      </c>
      <c r="G19">
        <v>0</v>
      </c>
    </row>
    <row r="20" spans="1:7" ht="15" x14ac:dyDescent="0.25">
      <c r="A20" s="285" t="s">
        <v>256</v>
      </c>
      <c r="B20">
        <v>0</v>
      </c>
      <c r="C20">
        <v>0</v>
      </c>
      <c r="D20">
        <v>0</v>
      </c>
      <c r="E20">
        <v>113.5</v>
      </c>
      <c r="F20">
        <v>0</v>
      </c>
      <c r="G20">
        <v>0</v>
      </c>
    </row>
    <row r="21" spans="1:7" ht="15" x14ac:dyDescent="0.25">
      <c r="A21" s="285" t="s">
        <v>73</v>
      </c>
      <c r="B21">
        <v>55</v>
      </c>
      <c r="C21">
        <v>115</v>
      </c>
      <c r="D21">
        <v>873</v>
      </c>
      <c r="E21">
        <v>1149.8</v>
      </c>
      <c r="F21">
        <v>0</v>
      </c>
      <c r="G21">
        <v>0</v>
      </c>
    </row>
    <row r="22" spans="1:7" ht="15" x14ac:dyDescent="0.25">
      <c r="A22" s="285" t="s">
        <v>74</v>
      </c>
      <c r="B22">
        <v>3.3</v>
      </c>
      <c r="C22">
        <v>60</v>
      </c>
      <c r="D22">
        <v>106.8</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395.9</v>
      </c>
      <c r="C30">
        <v>517.5</v>
      </c>
      <c r="D30">
        <v>710</v>
      </c>
      <c r="E30">
        <v>773.5</v>
      </c>
      <c r="F30">
        <v>42.3</v>
      </c>
      <c r="G30">
        <v>0</v>
      </c>
    </row>
    <row r="31" spans="1:7" ht="15" x14ac:dyDescent="0.25">
      <c r="A31" s="285" t="s">
        <v>66</v>
      </c>
    </row>
    <row r="32" spans="1:7" ht="15" x14ac:dyDescent="0.25">
      <c r="A32" s="285" t="s">
        <v>79</v>
      </c>
      <c r="B32">
        <v>476.4</v>
      </c>
      <c r="C32">
        <v>336.2</v>
      </c>
      <c r="D32">
        <v>805.8</v>
      </c>
      <c r="E32">
        <v>646.79999999999995</v>
      </c>
      <c r="F32">
        <v>0</v>
      </c>
      <c r="G32">
        <v>0</v>
      </c>
    </row>
    <row r="33" spans="1:7" ht="15" x14ac:dyDescent="0.25">
      <c r="A33" s="285" t="s">
        <v>66</v>
      </c>
    </row>
    <row r="34" spans="1:7" ht="15" x14ac:dyDescent="0.25">
      <c r="A34" s="285" t="s">
        <v>80</v>
      </c>
      <c r="B34">
        <v>2231.6999999999998</v>
      </c>
      <c r="C34">
        <v>1675.5</v>
      </c>
      <c r="D34">
        <v>8304.7999999999993</v>
      </c>
      <c r="E34">
        <v>341</v>
      </c>
      <c r="F34">
        <v>0</v>
      </c>
      <c r="G34">
        <v>0</v>
      </c>
    </row>
    <row r="35" spans="1:7" ht="15" x14ac:dyDescent="0.25">
      <c r="A35" s="285" t="s">
        <v>66</v>
      </c>
    </row>
    <row r="36" spans="1:7" ht="15" x14ac:dyDescent="0.25">
      <c r="A36" s="285" t="s">
        <v>495</v>
      </c>
      <c r="B36">
        <v>0</v>
      </c>
      <c r="C36">
        <v>2.5</v>
      </c>
      <c r="D36">
        <v>0</v>
      </c>
      <c r="E36">
        <v>0.2</v>
      </c>
      <c r="F36">
        <v>0</v>
      </c>
      <c r="G36">
        <v>0</v>
      </c>
    </row>
    <row r="37" spans="1:7" ht="15" x14ac:dyDescent="0.25">
      <c r="A37" s="285" t="s">
        <v>66</v>
      </c>
    </row>
    <row r="38" spans="1:7" ht="15" x14ac:dyDescent="0.25">
      <c r="A38" s="285" t="s">
        <v>81</v>
      </c>
      <c r="B38">
        <v>1294.0999999999999</v>
      </c>
      <c r="C38">
        <v>1454.9</v>
      </c>
      <c r="D38">
        <v>3581.9</v>
      </c>
      <c r="E38">
        <v>4223.2</v>
      </c>
      <c r="F38">
        <v>0</v>
      </c>
      <c r="G38">
        <v>0</v>
      </c>
    </row>
    <row r="39" spans="1:7" ht="15" x14ac:dyDescent="0.25">
      <c r="A39" s="285" t="s">
        <v>83</v>
      </c>
      <c r="B39">
        <v>220</v>
      </c>
      <c r="C39">
        <v>55.2</v>
      </c>
      <c r="D39">
        <v>528.70000000000005</v>
      </c>
      <c r="E39">
        <v>237.5</v>
      </c>
      <c r="F39">
        <v>0</v>
      </c>
      <c r="G39">
        <v>0</v>
      </c>
    </row>
    <row r="40" spans="1:7" ht="15" x14ac:dyDescent="0.25">
      <c r="A40" s="285" t="s">
        <v>85</v>
      </c>
      <c r="B40">
        <v>0.3</v>
      </c>
      <c r="C40">
        <v>2.9</v>
      </c>
      <c r="D40">
        <v>4.5999999999999996</v>
      </c>
      <c r="E40">
        <v>2.9</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0.1</v>
      </c>
      <c r="F42">
        <v>0</v>
      </c>
      <c r="G42">
        <v>0</v>
      </c>
    </row>
    <row r="43" spans="1:7" ht="15" x14ac:dyDescent="0.25">
      <c r="A43" s="285" t="s">
        <v>88</v>
      </c>
      <c r="B43">
        <v>240</v>
      </c>
      <c r="C43">
        <v>439.4</v>
      </c>
      <c r="D43">
        <v>592.5</v>
      </c>
      <c r="E43">
        <v>681.6</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101.8</v>
      </c>
      <c r="F45">
        <v>0</v>
      </c>
      <c r="G45">
        <v>0</v>
      </c>
    </row>
    <row r="46" spans="1:7" ht="15" x14ac:dyDescent="0.25">
      <c r="A46" s="285" t="s">
        <v>178</v>
      </c>
      <c r="B46">
        <v>0</v>
      </c>
      <c r="C46">
        <v>0</v>
      </c>
      <c r="D46">
        <v>1</v>
      </c>
      <c r="E46">
        <v>0</v>
      </c>
      <c r="F46">
        <v>0</v>
      </c>
      <c r="G46">
        <v>0</v>
      </c>
    </row>
    <row r="47" spans="1:7" ht="15" x14ac:dyDescent="0.25">
      <c r="A47" s="285" t="s">
        <v>91</v>
      </c>
      <c r="B47">
        <v>64</v>
      </c>
      <c r="C47">
        <v>33.700000000000003</v>
      </c>
      <c r="D47">
        <v>351.8</v>
      </c>
      <c r="E47">
        <v>373</v>
      </c>
      <c r="F47">
        <v>0</v>
      </c>
      <c r="G47">
        <v>0</v>
      </c>
    </row>
    <row r="48" spans="1:7" ht="15" x14ac:dyDescent="0.25">
      <c r="A48" s="285" t="s">
        <v>92</v>
      </c>
      <c r="B48">
        <v>0</v>
      </c>
      <c r="C48">
        <v>0</v>
      </c>
      <c r="D48">
        <v>29.7</v>
      </c>
      <c r="E48">
        <v>52.7</v>
      </c>
      <c r="F48">
        <v>0</v>
      </c>
      <c r="G48">
        <v>0</v>
      </c>
    </row>
    <row r="49" spans="1:7" ht="15" x14ac:dyDescent="0.25">
      <c r="A49" s="285" t="s">
        <v>93</v>
      </c>
      <c r="B49">
        <v>81.599999999999994</v>
      </c>
      <c r="C49">
        <v>172.9</v>
      </c>
      <c r="D49">
        <v>191</v>
      </c>
      <c r="E49">
        <v>159.30000000000001</v>
      </c>
      <c r="F49">
        <v>0</v>
      </c>
      <c r="G49">
        <v>0</v>
      </c>
    </row>
    <row r="50" spans="1:7" ht="15" x14ac:dyDescent="0.25">
      <c r="A50" s="285" t="s">
        <v>94</v>
      </c>
      <c r="B50">
        <v>36.1</v>
      </c>
      <c r="C50">
        <v>4</v>
      </c>
      <c r="D50">
        <v>41.9</v>
      </c>
      <c r="E50">
        <v>0</v>
      </c>
      <c r="F50">
        <v>0</v>
      </c>
      <c r="G50">
        <v>0</v>
      </c>
    </row>
    <row r="51" spans="1:7" ht="15" x14ac:dyDescent="0.25">
      <c r="A51" s="285" t="s">
        <v>496</v>
      </c>
      <c r="B51">
        <v>0</v>
      </c>
      <c r="C51">
        <v>0.1</v>
      </c>
      <c r="D51">
        <v>0</v>
      </c>
      <c r="E51">
        <v>0.9</v>
      </c>
      <c r="F51">
        <v>0</v>
      </c>
      <c r="G51">
        <v>0</v>
      </c>
    </row>
    <row r="52" spans="1:7" ht="15" x14ac:dyDescent="0.25">
      <c r="A52" s="285" t="s">
        <v>95</v>
      </c>
      <c r="B52">
        <v>268</v>
      </c>
      <c r="C52">
        <v>262</v>
      </c>
      <c r="D52">
        <v>660.3</v>
      </c>
      <c r="E52">
        <v>676.7</v>
      </c>
      <c r="F52">
        <v>0</v>
      </c>
      <c r="G52">
        <v>0</v>
      </c>
    </row>
    <row r="53" spans="1:7" ht="15" x14ac:dyDescent="0.25">
      <c r="A53" s="285" t="s">
        <v>96</v>
      </c>
      <c r="B53">
        <v>21.7</v>
      </c>
      <c r="C53">
        <v>43.8</v>
      </c>
      <c r="D53">
        <v>37.299999999999997</v>
      </c>
      <c r="E53">
        <v>47.5</v>
      </c>
      <c r="F53">
        <v>0</v>
      </c>
      <c r="G53">
        <v>0</v>
      </c>
    </row>
    <row r="54" spans="1:7" ht="15" x14ac:dyDescent="0.25">
      <c r="A54" s="285" t="s">
        <v>98</v>
      </c>
      <c r="B54">
        <v>65</v>
      </c>
      <c r="C54">
        <v>60</v>
      </c>
      <c r="D54">
        <v>142.69999999999999</v>
      </c>
      <c r="E54">
        <v>206.4</v>
      </c>
      <c r="F54">
        <v>0</v>
      </c>
      <c r="G54">
        <v>0</v>
      </c>
    </row>
    <row r="55" spans="1:7" ht="15" x14ac:dyDescent="0.25">
      <c r="A55" s="285" t="s">
        <v>99</v>
      </c>
      <c r="B55">
        <v>0.3</v>
      </c>
      <c r="C55">
        <v>0.8</v>
      </c>
      <c r="D55" t="s">
        <v>84</v>
      </c>
      <c r="E55">
        <v>6.2</v>
      </c>
      <c r="F55">
        <v>0</v>
      </c>
      <c r="G55">
        <v>0</v>
      </c>
    </row>
    <row r="56" spans="1:7" ht="15" x14ac:dyDescent="0.25">
      <c r="A56" s="285" t="s">
        <v>100</v>
      </c>
      <c r="B56">
        <v>200</v>
      </c>
      <c r="C56">
        <v>309.10000000000002</v>
      </c>
      <c r="D56">
        <v>622.79999999999995</v>
      </c>
      <c r="E56">
        <v>745.5</v>
      </c>
      <c r="F56">
        <v>0</v>
      </c>
      <c r="G56">
        <v>0</v>
      </c>
    </row>
    <row r="57" spans="1:7" ht="15" x14ac:dyDescent="0.25">
      <c r="A57" s="285" t="s">
        <v>101</v>
      </c>
      <c r="B57">
        <v>95.7</v>
      </c>
      <c r="C57">
        <v>51</v>
      </c>
      <c r="D57">
        <v>313.3</v>
      </c>
      <c r="E57">
        <v>410.1</v>
      </c>
      <c r="F57">
        <v>0</v>
      </c>
      <c r="G57">
        <v>0</v>
      </c>
    </row>
    <row r="58" spans="1:7" ht="15" x14ac:dyDescent="0.25">
      <c r="A58" s="285" t="s">
        <v>66</v>
      </c>
    </row>
    <row r="59" spans="1:7" ht="15" x14ac:dyDescent="0.25">
      <c r="A59" s="285" t="s">
        <v>102</v>
      </c>
      <c r="B59">
        <v>228</v>
      </c>
      <c r="C59">
        <v>172</v>
      </c>
      <c r="D59">
        <v>1190.0999999999999</v>
      </c>
      <c r="E59">
        <v>1164.4000000000001</v>
      </c>
      <c r="F59">
        <v>0</v>
      </c>
      <c r="G59">
        <v>0</v>
      </c>
    </row>
    <row r="60" spans="1:7" ht="15" x14ac:dyDescent="0.25">
      <c r="A60" s="285" t="s">
        <v>104</v>
      </c>
      <c r="B60">
        <v>228</v>
      </c>
      <c r="C60">
        <v>172</v>
      </c>
      <c r="D60">
        <v>1001.4</v>
      </c>
      <c r="E60">
        <v>935.2</v>
      </c>
      <c r="F60">
        <v>0</v>
      </c>
      <c r="G60">
        <v>0</v>
      </c>
    </row>
    <row r="61" spans="1:7" ht="15" x14ac:dyDescent="0.25">
      <c r="A61" s="285" t="s">
        <v>105</v>
      </c>
      <c r="B61">
        <v>0</v>
      </c>
      <c r="C61">
        <v>0</v>
      </c>
      <c r="D61">
        <v>0</v>
      </c>
      <c r="E61">
        <v>15.6</v>
      </c>
      <c r="F61">
        <v>0</v>
      </c>
      <c r="G61">
        <v>0</v>
      </c>
    </row>
    <row r="62" spans="1:7" ht="15" x14ac:dyDescent="0.25">
      <c r="A62" s="285" t="s">
        <v>258</v>
      </c>
      <c r="B62">
        <v>0</v>
      </c>
      <c r="C62">
        <v>0</v>
      </c>
      <c r="D62">
        <v>0</v>
      </c>
      <c r="E62">
        <v>31</v>
      </c>
      <c r="F62">
        <v>0</v>
      </c>
      <c r="G62">
        <v>0</v>
      </c>
    </row>
    <row r="63" spans="1:7" ht="15" x14ac:dyDescent="0.25">
      <c r="A63" s="285" t="s">
        <v>107</v>
      </c>
      <c r="B63">
        <v>0</v>
      </c>
      <c r="C63">
        <v>0</v>
      </c>
      <c r="D63">
        <v>188.7</v>
      </c>
      <c r="E63">
        <v>182.7</v>
      </c>
      <c r="F63">
        <v>0</v>
      </c>
      <c r="G63">
        <v>0</v>
      </c>
    </row>
    <row r="64" spans="1:7" ht="15" x14ac:dyDescent="0.25">
      <c r="A64" s="285" t="s">
        <v>66</v>
      </c>
    </row>
    <row r="65" spans="1:7" ht="15" x14ac:dyDescent="0.25">
      <c r="A65" s="285" t="s">
        <v>108</v>
      </c>
      <c r="B65">
        <v>1507.8</v>
      </c>
      <c r="C65">
        <v>3023.5</v>
      </c>
      <c r="D65">
        <v>1890.9</v>
      </c>
      <c r="E65">
        <v>3893</v>
      </c>
      <c r="F65">
        <v>0</v>
      </c>
      <c r="G65">
        <v>0</v>
      </c>
    </row>
    <row r="66" spans="1:7" ht="15" x14ac:dyDescent="0.25">
      <c r="A66" s="285" t="s">
        <v>497</v>
      </c>
      <c r="B66">
        <v>0</v>
      </c>
      <c r="C66">
        <v>304.2</v>
      </c>
      <c r="D66">
        <v>0</v>
      </c>
      <c r="E66">
        <v>1588.2</v>
      </c>
      <c r="F66">
        <v>0</v>
      </c>
      <c r="G66">
        <v>0</v>
      </c>
    </row>
    <row r="67" spans="1:7" ht="15" x14ac:dyDescent="0.25">
      <c r="A67" s="285" t="s">
        <v>109</v>
      </c>
      <c r="B67">
        <v>0</v>
      </c>
      <c r="C67">
        <v>4.5</v>
      </c>
      <c r="D67">
        <v>6.1</v>
      </c>
      <c r="E67">
        <v>10.8</v>
      </c>
      <c r="F67">
        <v>0</v>
      </c>
      <c r="G67">
        <v>0</v>
      </c>
    </row>
    <row r="68" spans="1:7" ht="15" x14ac:dyDescent="0.25">
      <c r="A68" s="285" t="s">
        <v>111</v>
      </c>
      <c r="B68">
        <v>85.3</v>
      </c>
      <c r="C68">
        <v>104.3</v>
      </c>
      <c r="D68">
        <v>79.099999999999994</v>
      </c>
      <c r="E68">
        <v>106.6</v>
      </c>
      <c r="F68">
        <v>0</v>
      </c>
      <c r="G68">
        <v>0</v>
      </c>
    </row>
    <row r="69" spans="1:7" ht="15" x14ac:dyDescent="0.25">
      <c r="A69" s="285" t="s">
        <v>112</v>
      </c>
      <c r="B69">
        <v>6</v>
      </c>
      <c r="C69">
        <v>206</v>
      </c>
      <c r="D69">
        <v>27.9</v>
      </c>
      <c r="E69">
        <v>423.4</v>
      </c>
      <c r="F69">
        <v>0</v>
      </c>
      <c r="G69">
        <v>0</v>
      </c>
    </row>
    <row r="70" spans="1:7" ht="15" x14ac:dyDescent="0.25">
      <c r="A70" s="285" t="s">
        <v>259</v>
      </c>
      <c r="B70">
        <v>0</v>
      </c>
      <c r="C70">
        <v>15</v>
      </c>
      <c r="D70">
        <v>0</v>
      </c>
      <c r="E70">
        <v>30.7</v>
      </c>
      <c r="F70">
        <v>0</v>
      </c>
      <c r="G70">
        <v>0</v>
      </c>
    </row>
    <row r="71" spans="1:7" ht="15" x14ac:dyDescent="0.25">
      <c r="A71" s="285" t="s">
        <v>113</v>
      </c>
      <c r="B71">
        <v>46.5</v>
      </c>
      <c r="C71">
        <v>42.7</v>
      </c>
      <c r="D71">
        <v>177</v>
      </c>
      <c r="E71">
        <v>183.4</v>
      </c>
      <c r="F71">
        <v>0</v>
      </c>
      <c r="G71">
        <v>0</v>
      </c>
    </row>
    <row r="72" spans="1:7" ht="15" x14ac:dyDescent="0.25">
      <c r="A72" s="285" t="s">
        <v>114</v>
      </c>
      <c r="B72">
        <v>0</v>
      </c>
      <c r="C72">
        <v>6.1</v>
      </c>
      <c r="D72">
        <v>0</v>
      </c>
      <c r="E72">
        <v>6.5</v>
      </c>
      <c r="F72">
        <v>0</v>
      </c>
      <c r="G72">
        <v>0</v>
      </c>
    </row>
    <row r="73" spans="1:7" ht="15" x14ac:dyDescent="0.25">
      <c r="A73" s="285" t="s">
        <v>115</v>
      </c>
      <c r="B73">
        <v>8</v>
      </c>
      <c r="C73">
        <v>7.5</v>
      </c>
      <c r="D73">
        <v>7.2</v>
      </c>
      <c r="E73">
        <v>8.4</v>
      </c>
      <c r="F73">
        <v>0</v>
      </c>
      <c r="G73">
        <v>0</v>
      </c>
    </row>
    <row r="74" spans="1:7" ht="15" x14ac:dyDescent="0.25">
      <c r="A74" s="285" t="s">
        <v>116</v>
      </c>
      <c r="B74">
        <v>4.2</v>
      </c>
      <c r="C74">
        <v>2.5</v>
      </c>
      <c r="D74">
        <v>2.9</v>
      </c>
      <c r="E74">
        <v>1.6</v>
      </c>
      <c r="F74">
        <v>0</v>
      </c>
      <c r="G74">
        <v>0</v>
      </c>
    </row>
    <row r="75" spans="1:7" ht="15" x14ac:dyDescent="0.25">
      <c r="A75" s="285" t="s">
        <v>117</v>
      </c>
      <c r="B75">
        <v>1333.8</v>
      </c>
      <c r="C75">
        <v>2300.8000000000002</v>
      </c>
      <c r="D75">
        <v>1453.6</v>
      </c>
      <c r="E75">
        <v>1443.1</v>
      </c>
      <c r="F75">
        <v>0</v>
      </c>
      <c r="G75">
        <v>0</v>
      </c>
    </row>
    <row r="76" spans="1:7" ht="15" x14ac:dyDescent="0.25">
      <c r="A76" s="285" t="s">
        <v>331</v>
      </c>
      <c r="B76">
        <v>0.5</v>
      </c>
      <c r="C76">
        <v>0</v>
      </c>
      <c r="D76">
        <v>6</v>
      </c>
      <c r="E76">
        <v>1.6</v>
      </c>
      <c r="F76">
        <v>0</v>
      </c>
      <c r="G76">
        <v>0</v>
      </c>
    </row>
    <row r="77" spans="1:7" ht="15" x14ac:dyDescent="0.25">
      <c r="A77" s="285" t="s">
        <v>118</v>
      </c>
      <c r="B77">
        <v>23.5</v>
      </c>
      <c r="C77">
        <v>19.899999999999999</v>
      </c>
      <c r="D77">
        <v>12.2</v>
      </c>
      <c r="E77">
        <v>13.1</v>
      </c>
      <c r="F77">
        <v>0</v>
      </c>
      <c r="G77">
        <v>0</v>
      </c>
    </row>
    <row r="78" spans="1:7" ht="15" x14ac:dyDescent="0.25">
      <c r="A78" s="285" t="s">
        <v>119</v>
      </c>
      <c r="B78">
        <v>0</v>
      </c>
      <c r="C78">
        <v>10</v>
      </c>
      <c r="D78">
        <v>118.9</v>
      </c>
      <c r="E78">
        <v>75.8</v>
      </c>
      <c r="F78">
        <v>0</v>
      </c>
      <c r="G78">
        <v>0</v>
      </c>
    </row>
    <row r="79" spans="1:7" ht="15" x14ac:dyDescent="0.25">
      <c r="A79" s="285" t="s">
        <v>120</v>
      </c>
      <c r="B79">
        <v>0</v>
      </c>
      <c r="C79">
        <v>0</v>
      </c>
      <c r="D79" t="s">
        <v>84</v>
      </c>
      <c r="E79">
        <v>0</v>
      </c>
      <c r="F79">
        <v>0</v>
      </c>
      <c r="G79">
        <v>0</v>
      </c>
    </row>
    <row r="80" spans="1:7" ht="15" x14ac:dyDescent="0.25">
      <c r="A80" s="285" t="s">
        <v>62</v>
      </c>
      <c r="B80" t="s">
        <v>64</v>
      </c>
      <c r="C80" t="s">
        <v>65</v>
      </c>
      <c r="D80" t="s">
        <v>63</v>
      </c>
      <c r="E80" t="s">
        <v>65</v>
      </c>
      <c r="F80" t="s">
        <v>189</v>
      </c>
      <c r="G80" t="s">
        <v>64</v>
      </c>
    </row>
    <row r="81" spans="1:7" ht="15" x14ac:dyDescent="0.25">
      <c r="A81" s="285" t="s">
        <v>122</v>
      </c>
      <c r="B81">
        <v>6244.2</v>
      </c>
      <c r="C81">
        <v>7523.1</v>
      </c>
      <c r="D81">
        <v>18837</v>
      </c>
      <c r="E81">
        <v>15414.2</v>
      </c>
      <c r="F81">
        <v>42.3</v>
      </c>
      <c r="G81">
        <v>0</v>
      </c>
    </row>
    <row r="82" spans="1:7" ht="15" x14ac:dyDescent="0.25">
      <c r="A82" s="285" t="s">
        <v>123</v>
      </c>
      <c r="B82">
        <v>3343.9</v>
      </c>
      <c r="C82">
        <v>4600.8999999999996</v>
      </c>
      <c r="D82" t="s">
        <v>84</v>
      </c>
      <c r="E82">
        <v>0</v>
      </c>
      <c r="F82">
        <v>125</v>
      </c>
      <c r="G82">
        <v>0</v>
      </c>
    </row>
    <row r="83" spans="1:7" ht="15" x14ac:dyDescent="0.25">
      <c r="A83" s="285" t="s">
        <v>62</v>
      </c>
      <c r="B83" t="s">
        <v>64</v>
      </c>
      <c r="C83" t="s">
        <v>65</v>
      </c>
      <c r="D83" t="s">
        <v>63</v>
      </c>
      <c r="E83" t="s">
        <v>65</v>
      </c>
      <c r="F83" t="s">
        <v>189</v>
      </c>
      <c r="G83" t="s">
        <v>64</v>
      </c>
    </row>
    <row r="84" spans="1:7" ht="15" x14ac:dyDescent="0.25">
      <c r="A84" s="285" t="s">
        <v>124</v>
      </c>
      <c r="B84">
        <v>9588.1</v>
      </c>
      <c r="C84">
        <v>12124.1</v>
      </c>
      <c r="D84">
        <v>18837</v>
      </c>
      <c r="E84">
        <v>15414.2</v>
      </c>
      <c r="F84">
        <v>167.3</v>
      </c>
      <c r="G84">
        <v>0</v>
      </c>
    </row>
    <row r="85" spans="1:7" ht="15" x14ac:dyDescent="0.25">
      <c r="A85" s="285" t="s">
        <v>125</v>
      </c>
      <c r="B85" t="s">
        <v>42</v>
      </c>
      <c r="C85" t="s">
        <v>42</v>
      </c>
      <c r="D85">
        <v>2.1</v>
      </c>
      <c r="E85">
        <v>12.1</v>
      </c>
      <c r="F85" t="s">
        <v>42</v>
      </c>
      <c r="G85" t="s">
        <v>42</v>
      </c>
    </row>
    <row r="86" spans="1:7" ht="15" x14ac:dyDescent="0.25">
      <c r="A86" s="285" t="s">
        <v>126</v>
      </c>
      <c r="B86">
        <v>0</v>
      </c>
      <c r="C86">
        <v>123</v>
      </c>
      <c r="D86" t="s">
        <v>42</v>
      </c>
      <c r="E86" t="s">
        <v>42</v>
      </c>
      <c r="F86">
        <v>0</v>
      </c>
      <c r="G86">
        <v>0</v>
      </c>
    </row>
    <row r="87" spans="1:7" ht="15" x14ac:dyDescent="0.25">
      <c r="A87" s="285" t="s">
        <v>50</v>
      </c>
    </row>
  </sheetData>
  <pageMargins left="0.7" right="0.7" top="0.75" bottom="0.75" header="0.3" footer="0.3"/>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67C68-BEAB-4476-AF68-7645627B528F}">
  <dimension ref="A1:G77"/>
  <sheetViews>
    <sheetView topLeftCell="A8" workbookViewId="0">
      <selection activeCell="O51" sqref="O51"/>
    </sheetView>
  </sheetViews>
  <sheetFormatPr defaultRowHeight="13.2" x14ac:dyDescent="0.25"/>
  <cols>
    <col min="1" max="1" width="30.88671875" customWidth="1"/>
    <col min="2" max="2" width="13.44140625" customWidth="1"/>
    <col min="3" max="3" width="11.6640625" customWidth="1"/>
    <col min="4" max="4" width="13.6640625" customWidth="1"/>
    <col min="5" max="5" width="11.88671875" customWidth="1"/>
    <col min="6" max="6" width="12" customWidth="1"/>
    <col min="7" max="7" width="12.33203125" customWidth="1"/>
  </cols>
  <sheetData>
    <row r="1" spans="1:7" ht="15" x14ac:dyDescent="0.25">
      <c r="A1" s="282" t="s">
        <v>47</v>
      </c>
    </row>
    <row r="2" spans="1:7" ht="15" x14ac:dyDescent="0.25">
      <c r="A2" s="282" t="s">
        <v>48</v>
      </c>
    </row>
    <row r="3" spans="1:7" ht="15" x14ac:dyDescent="0.25">
      <c r="A3" s="282" t="s">
        <v>981</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461.5</v>
      </c>
      <c r="C12">
        <v>94.5</v>
      </c>
      <c r="D12">
        <v>1018.3</v>
      </c>
      <c r="E12">
        <v>566.6</v>
      </c>
      <c r="F12">
        <v>0</v>
      </c>
      <c r="G12">
        <v>0</v>
      </c>
    </row>
    <row r="13" spans="1:7" ht="15" x14ac:dyDescent="0.25">
      <c r="A13" s="282" t="s">
        <v>68</v>
      </c>
      <c r="B13">
        <v>0</v>
      </c>
      <c r="C13">
        <v>0</v>
      </c>
      <c r="D13">
        <v>137</v>
      </c>
      <c r="E13">
        <v>107.5</v>
      </c>
      <c r="F13">
        <v>0</v>
      </c>
      <c r="G13">
        <v>0</v>
      </c>
    </row>
    <row r="14" spans="1:7" ht="15" x14ac:dyDescent="0.25">
      <c r="A14" s="282" t="s">
        <v>255</v>
      </c>
      <c r="B14">
        <v>21.5</v>
      </c>
      <c r="C14">
        <v>0</v>
      </c>
      <c r="D14">
        <v>0</v>
      </c>
      <c r="E14">
        <v>0</v>
      </c>
      <c r="F14">
        <v>0</v>
      </c>
      <c r="G14">
        <v>0</v>
      </c>
    </row>
    <row r="15" spans="1:7" ht="15" x14ac:dyDescent="0.25">
      <c r="A15" s="282" t="s">
        <v>70</v>
      </c>
      <c r="B15">
        <v>108</v>
      </c>
      <c r="C15">
        <v>50</v>
      </c>
      <c r="D15">
        <v>49.8</v>
      </c>
      <c r="E15" t="s">
        <v>84</v>
      </c>
      <c r="F15">
        <v>0</v>
      </c>
      <c r="G15">
        <v>0</v>
      </c>
    </row>
    <row r="16" spans="1:7" ht="15" x14ac:dyDescent="0.25">
      <c r="A16" s="282" t="s">
        <v>71</v>
      </c>
      <c r="B16">
        <v>0</v>
      </c>
      <c r="C16">
        <v>0</v>
      </c>
      <c r="D16">
        <v>609.29999999999995</v>
      </c>
      <c r="E16">
        <v>67.599999999999994</v>
      </c>
      <c r="F16">
        <v>0</v>
      </c>
      <c r="G16">
        <v>0</v>
      </c>
    </row>
    <row r="17" spans="1:7" ht="15" x14ac:dyDescent="0.25">
      <c r="A17" s="282" t="s">
        <v>72</v>
      </c>
      <c r="B17">
        <v>115</v>
      </c>
      <c r="C17">
        <v>44.5</v>
      </c>
      <c r="D17">
        <v>49.5</v>
      </c>
      <c r="E17">
        <v>0</v>
      </c>
      <c r="F17">
        <v>0</v>
      </c>
      <c r="G17">
        <v>0</v>
      </c>
    </row>
    <row r="18" spans="1:7" ht="15" x14ac:dyDescent="0.25">
      <c r="A18" s="282" t="s">
        <v>73</v>
      </c>
      <c r="B18">
        <v>217</v>
      </c>
      <c r="C18">
        <v>0</v>
      </c>
      <c r="D18">
        <v>108</v>
      </c>
      <c r="E18">
        <v>323.60000000000002</v>
      </c>
      <c r="F18">
        <v>0</v>
      </c>
      <c r="G18">
        <v>0</v>
      </c>
    </row>
    <row r="19" spans="1:7" ht="15" x14ac:dyDescent="0.25">
      <c r="A19" s="282" t="s">
        <v>74</v>
      </c>
      <c r="B19">
        <v>0</v>
      </c>
      <c r="C19">
        <v>0</v>
      </c>
      <c r="D19">
        <v>64.7</v>
      </c>
      <c r="E19">
        <v>67.900000000000006</v>
      </c>
      <c r="F19">
        <v>0</v>
      </c>
      <c r="G19">
        <v>0</v>
      </c>
    </row>
    <row r="20" spans="1:7" ht="15" x14ac:dyDescent="0.25">
      <c r="A20" s="282" t="s">
        <v>66</v>
      </c>
    </row>
    <row r="21" spans="1:7" ht="15" x14ac:dyDescent="0.25">
      <c r="A21" s="282" t="s">
        <v>75</v>
      </c>
      <c r="B21">
        <v>55</v>
      </c>
      <c r="C21">
        <v>0</v>
      </c>
      <c r="D21">
        <v>270.39999999999998</v>
      </c>
      <c r="E21">
        <v>0</v>
      </c>
      <c r="F21">
        <v>0</v>
      </c>
      <c r="G21">
        <v>0</v>
      </c>
    </row>
    <row r="22" spans="1:7" ht="15" x14ac:dyDescent="0.25">
      <c r="A22" s="282" t="s">
        <v>504</v>
      </c>
      <c r="B22">
        <v>0</v>
      </c>
      <c r="C22">
        <v>0</v>
      </c>
      <c r="D22">
        <v>136.69999999999999</v>
      </c>
      <c r="E22">
        <v>0</v>
      </c>
      <c r="F22">
        <v>0</v>
      </c>
      <c r="G22">
        <v>0</v>
      </c>
    </row>
    <row r="23" spans="1:7" ht="15" x14ac:dyDescent="0.25">
      <c r="A23" s="282" t="s">
        <v>77</v>
      </c>
      <c r="B23">
        <v>55</v>
      </c>
      <c r="C23">
        <v>0</v>
      </c>
      <c r="D23">
        <v>133.80000000000001</v>
      </c>
      <c r="E23">
        <v>0</v>
      </c>
      <c r="F23">
        <v>0</v>
      </c>
      <c r="G23">
        <v>0</v>
      </c>
    </row>
    <row r="24" spans="1:7" ht="15" x14ac:dyDescent="0.25">
      <c r="A24" s="282" t="s">
        <v>66</v>
      </c>
    </row>
    <row r="25" spans="1:7" ht="15" x14ac:dyDescent="0.25">
      <c r="A25" s="282" t="s">
        <v>78</v>
      </c>
      <c r="B25">
        <v>419.6</v>
      </c>
      <c r="C25">
        <v>410.9</v>
      </c>
      <c r="D25">
        <v>249.1</v>
      </c>
      <c r="E25">
        <v>370</v>
      </c>
      <c r="F25">
        <v>1</v>
      </c>
      <c r="G25">
        <v>0</v>
      </c>
    </row>
    <row r="26" spans="1:7" ht="15" x14ac:dyDescent="0.25">
      <c r="A26" s="282" t="s">
        <v>66</v>
      </c>
    </row>
    <row r="27" spans="1:7" ht="15" x14ac:dyDescent="0.25">
      <c r="A27" s="282" t="s">
        <v>79</v>
      </c>
      <c r="B27">
        <v>302.60000000000002</v>
      </c>
      <c r="C27">
        <v>296.7</v>
      </c>
      <c r="D27">
        <v>81.2</v>
      </c>
      <c r="E27">
        <v>119.3</v>
      </c>
      <c r="F27">
        <v>0</v>
      </c>
      <c r="G27">
        <v>0</v>
      </c>
    </row>
    <row r="28" spans="1:7" ht="15" x14ac:dyDescent="0.25">
      <c r="A28" s="282" t="s">
        <v>66</v>
      </c>
    </row>
    <row r="29" spans="1:7" ht="15" x14ac:dyDescent="0.25">
      <c r="A29" s="282" t="s">
        <v>80</v>
      </c>
      <c r="B29">
        <v>6182.4</v>
      </c>
      <c r="C29">
        <v>5684.8</v>
      </c>
      <c r="D29">
        <v>4228</v>
      </c>
      <c r="E29">
        <v>5360.2</v>
      </c>
      <c r="F29">
        <v>0</v>
      </c>
      <c r="G29">
        <v>0</v>
      </c>
    </row>
    <row r="30" spans="1:7" ht="15" x14ac:dyDescent="0.25">
      <c r="A30" s="282" t="s">
        <v>66</v>
      </c>
    </row>
    <row r="31" spans="1:7" ht="15" x14ac:dyDescent="0.25">
      <c r="A31" s="282" t="s">
        <v>81</v>
      </c>
      <c r="B31">
        <v>1325.2</v>
      </c>
      <c r="C31">
        <v>941</v>
      </c>
      <c r="D31">
        <v>734.7</v>
      </c>
      <c r="E31">
        <v>315.8</v>
      </c>
      <c r="F31">
        <v>0</v>
      </c>
      <c r="G31">
        <v>0</v>
      </c>
    </row>
    <row r="32" spans="1:7" ht="15" x14ac:dyDescent="0.25">
      <c r="A32" s="282" t="s">
        <v>82</v>
      </c>
      <c r="B32">
        <v>0</v>
      </c>
      <c r="C32">
        <v>0.2</v>
      </c>
      <c r="D32">
        <v>0</v>
      </c>
      <c r="E32">
        <v>0</v>
      </c>
      <c r="F32">
        <v>0</v>
      </c>
      <c r="G32">
        <v>0</v>
      </c>
    </row>
    <row r="33" spans="1:7" ht="15" x14ac:dyDescent="0.25">
      <c r="A33" s="282" t="s">
        <v>83</v>
      </c>
      <c r="B33">
        <v>167.5</v>
      </c>
      <c r="C33">
        <v>176.3</v>
      </c>
      <c r="D33">
        <v>56</v>
      </c>
      <c r="E33">
        <v>113.3</v>
      </c>
      <c r="F33">
        <v>0</v>
      </c>
      <c r="G33">
        <v>0</v>
      </c>
    </row>
    <row r="34" spans="1:7" ht="15" x14ac:dyDescent="0.25">
      <c r="A34" s="282" t="s">
        <v>85</v>
      </c>
      <c r="B34">
        <v>0</v>
      </c>
      <c r="C34">
        <v>1.5</v>
      </c>
      <c r="D34">
        <v>0</v>
      </c>
      <c r="E34">
        <v>0.3</v>
      </c>
      <c r="F34">
        <v>0</v>
      </c>
      <c r="G34">
        <v>0</v>
      </c>
    </row>
    <row r="35" spans="1:7" ht="15" x14ac:dyDescent="0.25">
      <c r="A35" s="282" t="s">
        <v>86</v>
      </c>
      <c r="B35">
        <v>2.4</v>
      </c>
      <c r="C35">
        <v>1.9</v>
      </c>
      <c r="D35">
        <v>1.6</v>
      </c>
      <c r="E35">
        <v>0</v>
      </c>
      <c r="F35">
        <v>0</v>
      </c>
      <c r="G35">
        <v>0</v>
      </c>
    </row>
    <row r="36" spans="1:7" ht="15" x14ac:dyDescent="0.25">
      <c r="A36" s="282" t="s">
        <v>87</v>
      </c>
      <c r="B36">
        <v>0</v>
      </c>
      <c r="C36">
        <v>0</v>
      </c>
      <c r="D36">
        <v>0</v>
      </c>
      <c r="E36">
        <v>0.9</v>
      </c>
      <c r="F36">
        <v>0</v>
      </c>
      <c r="G36">
        <v>0</v>
      </c>
    </row>
    <row r="37" spans="1:7" ht="15" x14ac:dyDescent="0.25">
      <c r="A37" s="282" t="s">
        <v>88</v>
      </c>
      <c r="B37">
        <v>296.89999999999998</v>
      </c>
      <c r="C37">
        <v>287.89999999999998</v>
      </c>
      <c r="D37">
        <v>264</v>
      </c>
      <c r="E37">
        <v>122.2</v>
      </c>
      <c r="F37">
        <v>0</v>
      </c>
      <c r="G37">
        <v>0</v>
      </c>
    </row>
    <row r="38" spans="1:7" ht="15" x14ac:dyDescent="0.25">
      <c r="A38" s="282" t="s">
        <v>89</v>
      </c>
      <c r="B38">
        <v>50</v>
      </c>
      <c r="C38">
        <v>0</v>
      </c>
      <c r="D38">
        <v>0</v>
      </c>
      <c r="E38">
        <v>0</v>
      </c>
      <c r="F38">
        <v>0</v>
      </c>
      <c r="G38">
        <v>0</v>
      </c>
    </row>
    <row r="39" spans="1:7" ht="15" x14ac:dyDescent="0.25">
      <c r="A39" s="282" t="s">
        <v>90</v>
      </c>
      <c r="B39">
        <v>116</v>
      </c>
      <c r="C39">
        <v>0</v>
      </c>
      <c r="D39">
        <v>0</v>
      </c>
      <c r="E39">
        <v>0</v>
      </c>
      <c r="F39">
        <v>0</v>
      </c>
      <c r="G39">
        <v>0</v>
      </c>
    </row>
    <row r="40" spans="1:7" ht="15" x14ac:dyDescent="0.25">
      <c r="A40" s="282" t="s">
        <v>91</v>
      </c>
      <c r="B40">
        <v>31.2</v>
      </c>
      <c r="C40">
        <v>12.6</v>
      </c>
      <c r="D40">
        <v>63.5</v>
      </c>
      <c r="E40">
        <v>0</v>
      </c>
      <c r="F40">
        <v>0</v>
      </c>
      <c r="G40">
        <v>0</v>
      </c>
    </row>
    <row r="41" spans="1:7" ht="15" x14ac:dyDescent="0.25">
      <c r="A41" s="282" t="s">
        <v>92</v>
      </c>
      <c r="B41">
        <v>0</v>
      </c>
      <c r="C41">
        <v>0</v>
      </c>
      <c r="D41">
        <v>19.600000000000001</v>
      </c>
      <c r="E41">
        <v>0</v>
      </c>
      <c r="F41">
        <v>0</v>
      </c>
      <c r="G41">
        <v>0</v>
      </c>
    </row>
    <row r="42" spans="1:7" ht="15" x14ac:dyDescent="0.25">
      <c r="A42" s="282" t="s">
        <v>93</v>
      </c>
      <c r="B42">
        <v>120.1</v>
      </c>
      <c r="C42">
        <v>102</v>
      </c>
      <c r="D42">
        <v>41.1</v>
      </c>
      <c r="E42">
        <v>9.6999999999999993</v>
      </c>
      <c r="F42">
        <v>0</v>
      </c>
      <c r="G42">
        <v>0</v>
      </c>
    </row>
    <row r="43" spans="1:7" ht="15" x14ac:dyDescent="0.25">
      <c r="A43" s="282" t="s">
        <v>94</v>
      </c>
      <c r="B43">
        <v>40.9</v>
      </c>
      <c r="C43">
        <v>1.5</v>
      </c>
      <c r="D43">
        <v>4.8</v>
      </c>
      <c r="E43">
        <v>0</v>
      </c>
      <c r="F43">
        <v>0</v>
      </c>
      <c r="G43">
        <v>0</v>
      </c>
    </row>
    <row r="44" spans="1:7" ht="15" x14ac:dyDescent="0.25">
      <c r="A44" s="282" t="s">
        <v>95</v>
      </c>
      <c r="B44">
        <v>66</v>
      </c>
      <c r="C44">
        <v>132</v>
      </c>
      <c r="D44">
        <v>0</v>
      </c>
      <c r="E44">
        <v>0</v>
      </c>
      <c r="F44">
        <v>0</v>
      </c>
      <c r="G44">
        <v>0</v>
      </c>
    </row>
    <row r="45" spans="1:7" ht="15" x14ac:dyDescent="0.25">
      <c r="A45" s="282" t="s">
        <v>96</v>
      </c>
      <c r="B45">
        <v>24.1</v>
      </c>
      <c r="C45">
        <v>20.399999999999999</v>
      </c>
      <c r="D45">
        <v>5.7</v>
      </c>
      <c r="E45">
        <v>4</v>
      </c>
      <c r="F45">
        <v>0</v>
      </c>
      <c r="G45">
        <v>0</v>
      </c>
    </row>
    <row r="46" spans="1:7" ht="15" x14ac:dyDescent="0.25">
      <c r="A46" s="282" t="s">
        <v>97</v>
      </c>
      <c r="B46">
        <v>0.4</v>
      </c>
      <c r="C46">
        <v>0.4</v>
      </c>
      <c r="D46">
        <v>0</v>
      </c>
      <c r="E46">
        <v>0</v>
      </c>
      <c r="F46">
        <v>0</v>
      </c>
      <c r="G46">
        <v>0</v>
      </c>
    </row>
    <row r="47" spans="1:7" ht="15" x14ac:dyDescent="0.25">
      <c r="A47" s="282" t="s">
        <v>98</v>
      </c>
      <c r="B47">
        <v>0</v>
      </c>
      <c r="C47">
        <v>0</v>
      </c>
      <c r="D47">
        <v>10.4</v>
      </c>
      <c r="E47">
        <v>17.8</v>
      </c>
      <c r="F47">
        <v>0</v>
      </c>
      <c r="G47">
        <v>0</v>
      </c>
    </row>
    <row r="48" spans="1:7" ht="15" x14ac:dyDescent="0.25">
      <c r="A48" s="282" t="s">
        <v>99</v>
      </c>
      <c r="B48">
        <v>3.2</v>
      </c>
      <c r="C48">
        <v>11.9</v>
      </c>
      <c r="D48">
        <v>1.7</v>
      </c>
      <c r="E48">
        <v>0.9</v>
      </c>
      <c r="F48">
        <v>0</v>
      </c>
      <c r="G48">
        <v>0</v>
      </c>
    </row>
    <row r="49" spans="1:7" ht="15" x14ac:dyDescent="0.25">
      <c r="A49" s="282" t="s">
        <v>100</v>
      </c>
      <c r="B49">
        <v>138.80000000000001</v>
      </c>
      <c r="C49">
        <v>96.2</v>
      </c>
      <c r="D49">
        <v>58.6</v>
      </c>
      <c r="E49">
        <v>14</v>
      </c>
      <c r="F49">
        <v>0</v>
      </c>
      <c r="G49">
        <v>0</v>
      </c>
    </row>
    <row r="50" spans="1:7" ht="15" x14ac:dyDescent="0.25">
      <c r="A50" s="282" t="s">
        <v>101</v>
      </c>
      <c r="B50">
        <v>267.89999999999998</v>
      </c>
      <c r="C50">
        <v>96.2</v>
      </c>
      <c r="D50">
        <v>207.8</v>
      </c>
      <c r="E50">
        <v>32.9</v>
      </c>
      <c r="F50">
        <v>0</v>
      </c>
      <c r="G50">
        <v>0</v>
      </c>
    </row>
    <row r="51" spans="1:7" ht="15" x14ac:dyDescent="0.25">
      <c r="A51" s="282" t="s">
        <v>66</v>
      </c>
    </row>
    <row r="52" spans="1:7" ht="15" x14ac:dyDescent="0.25">
      <c r="A52" s="282" t="s">
        <v>102</v>
      </c>
      <c r="B52">
        <v>442.6</v>
      </c>
      <c r="C52">
        <v>100.7</v>
      </c>
      <c r="D52">
        <v>599.5</v>
      </c>
      <c r="E52">
        <v>96.7</v>
      </c>
      <c r="F52">
        <v>0</v>
      </c>
      <c r="G52">
        <v>0</v>
      </c>
    </row>
    <row r="53" spans="1:7" ht="15" x14ac:dyDescent="0.25">
      <c r="A53" s="282" t="s">
        <v>103</v>
      </c>
      <c r="B53">
        <v>0</v>
      </c>
      <c r="C53">
        <v>0</v>
      </c>
      <c r="D53">
        <v>86.5</v>
      </c>
      <c r="E53">
        <v>0</v>
      </c>
      <c r="F53">
        <v>0</v>
      </c>
      <c r="G53">
        <v>0</v>
      </c>
    </row>
    <row r="54" spans="1:7" ht="15" x14ac:dyDescent="0.25">
      <c r="A54" s="282" t="s">
        <v>104</v>
      </c>
      <c r="B54">
        <v>375.9</v>
      </c>
      <c r="C54">
        <v>63.7</v>
      </c>
      <c r="D54">
        <v>391.4</v>
      </c>
      <c r="E54">
        <v>66</v>
      </c>
      <c r="F54">
        <v>0</v>
      </c>
      <c r="G54">
        <v>0</v>
      </c>
    </row>
    <row r="55" spans="1:7" ht="15" x14ac:dyDescent="0.25">
      <c r="A55" s="282" t="s">
        <v>105</v>
      </c>
      <c r="B55">
        <v>6.7</v>
      </c>
      <c r="C55">
        <v>7</v>
      </c>
      <c r="D55">
        <v>0</v>
      </c>
      <c r="E55">
        <v>0</v>
      </c>
      <c r="F55">
        <v>0</v>
      </c>
      <c r="G55">
        <v>0</v>
      </c>
    </row>
    <row r="56" spans="1:7" ht="15" x14ac:dyDescent="0.25">
      <c r="A56" s="282" t="s">
        <v>318</v>
      </c>
      <c r="B56">
        <v>0</v>
      </c>
      <c r="C56">
        <v>0</v>
      </c>
      <c r="D56">
        <v>32.4</v>
      </c>
      <c r="E56">
        <v>0</v>
      </c>
      <c r="F56">
        <v>0</v>
      </c>
      <c r="G56">
        <v>0</v>
      </c>
    </row>
    <row r="57" spans="1:7" ht="15" x14ac:dyDescent="0.25">
      <c r="A57" s="282" t="s">
        <v>107</v>
      </c>
      <c r="B57">
        <v>60</v>
      </c>
      <c r="C57">
        <v>30</v>
      </c>
      <c r="D57">
        <v>89.2</v>
      </c>
      <c r="E57">
        <v>30.7</v>
      </c>
      <c r="F57">
        <v>0</v>
      </c>
      <c r="G57">
        <v>0</v>
      </c>
    </row>
    <row r="58" spans="1:7" ht="15" x14ac:dyDescent="0.25">
      <c r="A58" s="282" t="s">
        <v>66</v>
      </c>
    </row>
    <row r="59" spans="1:7" ht="15" x14ac:dyDescent="0.25">
      <c r="A59" s="282" t="s">
        <v>108</v>
      </c>
      <c r="B59">
        <v>1432.8</v>
      </c>
      <c r="C59">
        <v>1744.1</v>
      </c>
      <c r="D59">
        <v>689.5</v>
      </c>
      <c r="E59">
        <v>934.7</v>
      </c>
      <c r="F59">
        <v>0</v>
      </c>
      <c r="G59">
        <v>0</v>
      </c>
    </row>
    <row r="60" spans="1:7" ht="15" x14ac:dyDescent="0.25">
      <c r="A60" s="282" t="s">
        <v>109</v>
      </c>
      <c r="B60">
        <v>3.2</v>
      </c>
      <c r="C60">
        <v>4.2</v>
      </c>
      <c r="D60">
        <v>3.2</v>
      </c>
      <c r="E60">
        <v>3.2</v>
      </c>
      <c r="F60">
        <v>0</v>
      </c>
      <c r="G60">
        <v>0</v>
      </c>
    </row>
    <row r="61" spans="1:7" ht="15" x14ac:dyDescent="0.25">
      <c r="A61" s="282" t="s">
        <v>111</v>
      </c>
      <c r="B61">
        <v>36.5</v>
      </c>
      <c r="C61">
        <v>51</v>
      </c>
      <c r="D61">
        <v>29.8</v>
      </c>
      <c r="E61">
        <v>19.600000000000001</v>
      </c>
      <c r="F61">
        <v>0</v>
      </c>
      <c r="G61">
        <v>0</v>
      </c>
    </row>
    <row r="62" spans="1:7" ht="15" x14ac:dyDescent="0.25">
      <c r="A62" s="282" t="s">
        <v>112</v>
      </c>
      <c r="B62">
        <v>34.799999999999997</v>
      </c>
      <c r="C62">
        <v>28.8</v>
      </c>
      <c r="D62">
        <v>10.3</v>
      </c>
      <c r="E62">
        <v>29.6</v>
      </c>
      <c r="F62">
        <v>0</v>
      </c>
      <c r="G62">
        <v>0</v>
      </c>
    </row>
    <row r="63" spans="1:7" ht="15" x14ac:dyDescent="0.25">
      <c r="A63" s="282" t="s">
        <v>113</v>
      </c>
      <c r="B63">
        <v>54.5</v>
      </c>
      <c r="C63">
        <v>45</v>
      </c>
      <c r="D63">
        <v>47.8</v>
      </c>
      <c r="E63">
        <v>44.7</v>
      </c>
      <c r="F63">
        <v>0</v>
      </c>
      <c r="G63">
        <v>0</v>
      </c>
    </row>
    <row r="64" spans="1:7" ht="15" x14ac:dyDescent="0.25">
      <c r="A64" s="282" t="s">
        <v>114</v>
      </c>
      <c r="B64">
        <v>0</v>
      </c>
      <c r="C64">
        <v>14.4</v>
      </c>
      <c r="D64">
        <v>0</v>
      </c>
      <c r="E64">
        <v>0</v>
      </c>
      <c r="F64">
        <v>0</v>
      </c>
      <c r="G64">
        <v>0</v>
      </c>
    </row>
    <row r="65" spans="1:7" ht="15" x14ac:dyDescent="0.25">
      <c r="A65" s="282" t="s">
        <v>115</v>
      </c>
      <c r="B65">
        <v>5</v>
      </c>
      <c r="C65">
        <v>5</v>
      </c>
      <c r="D65">
        <v>0</v>
      </c>
      <c r="E65">
        <v>0</v>
      </c>
      <c r="F65">
        <v>0</v>
      </c>
      <c r="G65">
        <v>0</v>
      </c>
    </row>
    <row r="66" spans="1:7" ht="15" x14ac:dyDescent="0.25">
      <c r="A66" s="282" t="s">
        <v>117</v>
      </c>
      <c r="B66">
        <v>1273</v>
      </c>
      <c r="C66">
        <v>1558.6</v>
      </c>
      <c r="D66">
        <v>540.29999999999995</v>
      </c>
      <c r="E66">
        <v>829.3</v>
      </c>
      <c r="F66">
        <v>0</v>
      </c>
      <c r="G66">
        <v>0</v>
      </c>
    </row>
    <row r="67" spans="1:7" ht="15" x14ac:dyDescent="0.25">
      <c r="A67" s="282" t="s">
        <v>118</v>
      </c>
      <c r="B67">
        <v>18.8</v>
      </c>
      <c r="C67">
        <v>16.100000000000001</v>
      </c>
      <c r="D67">
        <v>19</v>
      </c>
      <c r="E67">
        <v>5.3</v>
      </c>
      <c r="F67">
        <v>0</v>
      </c>
      <c r="G67">
        <v>0</v>
      </c>
    </row>
    <row r="68" spans="1:7" ht="15" x14ac:dyDescent="0.25">
      <c r="A68" s="282" t="s">
        <v>119</v>
      </c>
      <c r="B68">
        <v>0</v>
      </c>
      <c r="C68">
        <v>0</v>
      </c>
      <c r="D68">
        <v>33</v>
      </c>
      <c r="E68">
        <v>0</v>
      </c>
      <c r="F68">
        <v>0</v>
      </c>
      <c r="G68">
        <v>0</v>
      </c>
    </row>
    <row r="69" spans="1:7" ht="15" x14ac:dyDescent="0.25">
      <c r="A69" s="282" t="s">
        <v>121</v>
      </c>
      <c r="B69">
        <v>7</v>
      </c>
      <c r="C69">
        <v>21</v>
      </c>
      <c r="D69">
        <v>6.2</v>
      </c>
      <c r="E69">
        <v>3</v>
      </c>
      <c r="F69">
        <v>0</v>
      </c>
      <c r="G69">
        <v>0</v>
      </c>
    </row>
    <row r="70" spans="1:7" ht="15" x14ac:dyDescent="0.25">
      <c r="A70" s="282" t="s">
        <v>62</v>
      </c>
      <c r="B70" t="s">
        <v>63</v>
      </c>
      <c r="C70" t="s">
        <v>64</v>
      </c>
      <c r="D70" t="s">
        <v>63</v>
      </c>
      <c r="E70" t="s">
        <v>63</v>
      </c>
      <c r="F70" t="s">
        <v>63</v>
      </c>
      <c r="G70" t="s">
        <v>65</v>
      </c>
    </row>
    <row r="71" spans="1:7" ht="15" x14ac:dyDescent="0.25">
      <c r="A71" s="282" t="s">
        <v>122</v>
      </c>
      <c r="B71">
        <v>10621.7</v>
      </c>
      <c r="C71">
        <v>9272.6</v>
      </c>
      <c r="D71">
        <v>7870.7</v>
      </c>
      <c r="E71">
        <v>7763.4</v>
      </c>
      <c r="F71">
        <v>1</v>
      </c>
      <c r="G71">
        <v>0</v>
      </c>
    </row>
    <row r="72" spans="1:7" ht="15" x14ac:dyDescent="0.25">
      <c r="A72" s="282" t="s">
        <v>123</v>
      </c>
      <c r="B72">
        <v>5500.3</v>
      </c>
      <c r="C72">
        <v>5114.8999999999996</v>
      </c>
      <c r="D72">
        <v>0</v>
      </c>
      <c r="E72">
        <v>0</v>
      </c>
      <c r="F72">
        <v>0</v>
      </c>
      <c r="G72">
        <v>0</v>
      </c>
    </row>
    <row r="73" spans="1:7" ht="15" x14ac:dyDescent="0.25">
      <c r="A73" s="282" t="s">
        <v>62</v>
      </c>
      <c r="B73" t="s">
        <v>63</v>
      </c>
      <c r="C73" t="s">
        <v>64</v>
      </c>
      <c r="D73" t="s">
        <v>63</v>
      </c>
      <c r="E73" t="s">
        <v>63</v>
      </c>
      <c r="F73" t="s">
        <v>63</v>
      </c>
      <c r="G73" t="s">
        <v>65</v>
      </c>
    </row>
    <row r="74" spans="1:7" ht="15" x14ac:dyDescent="0.25">
      <c r="A74" s="282" t="s">
        <v>124</v>
      </c>
      <c r="B74">
        <v>16121.9</v>
      </c>
      <c r="C74">
        <v>14387.5</v>
      </c>
      <c r="D74">
        <v>7870.7</v>
      </c>
      <c r="E74">
        <v>7763.4</v>
      </c>
      <c r="F74">
        <v>1</v>
      </c>
      <c r="G74">
        <v>0</v>
      </c>
    </row>
    <row r="75" spans="1:7" ht="15" x14ac:dyDescent="0.25">
      <c r="A75" s="282" t="s">
        <v>125</v>
      </c>
      <c r="B75" t="s">
        <v>42</v>
      </c>
      <c r="C75" t="s">
        <v>42</v>
      </c>
      <c r="D75">
        <v>3.9</v>
      </c>
      <c r="E75">
        <v>1.9</v>
      </c>
      <c r="F75" t="s">
        <v>42</v>
      </c>
      <c r="G75" t="s">
        <v>42</v>
      </c>
    </row>
    <row r="76" spans="1:7" ht="15" x14ac:dyDescent="0.25">
      <c r="A76" s="282" t="s">
        <v>126</v>
      </c>
      <c r="B76">
        <v>0</v>
      </c>
      <c r="C76">
        <v>0</v>
      </c>
      <c r="D76" t="s">
        <v>42</v>
      </c>
      <c r="E76" t="s">
        <v>42</v>
      </c>
      <c r="F76">
        <v>0</v>
      </c>
      <c r="G76">
        <v>0</v>
      </c>
    </row>
    <row r="77" spans="1:7" ht="15" x14ac:dyDescent="0.25">
      <c r="A77" s="282" t="s">
        <v>62</v>
      </c>
      <c r="B77" t="s">
        <v>63</v>
      </c>
      <c r="C77" t="s">
        <v>64</v>
      </c>
      <c r="D77" t="s">
        <v>63</v>
      </c>
      <c r="E77" t="s">
        <v>63</v>
      </c>
      <c r="F77" t="s">
        <v>63</v>
      </c>
      <c r="G77" t="s">
        <v>65</v>
      </c>
    </row>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2B3F-D34D-4383-8227-BEC8A4E3A3F2}">
  <sheetPr codeName="Sheet14"/>
  <dimension ref="A1:G87"/>
  <sheetViews>
    <sheetView topLeftCell="A22" workbookViewId="0">
      <selection activeCell="E22" sqref="E22"/>
    </sheetView>
  </sheetViews>
  <sheetFormatPr defaultRowHeight="13.2" x14ac:dyDescent="0.25"/>
  <cols>
    <col min="1" max="1" width="21" customWidth="1"/>
    <col min="2" max="2" width="11.33203125" customWidth="1"/>
    <col min="5" max="5" width="10.5546875" customWidth="1"/>
  </cols>
  <sheetData>
    <row r="1" spans="1:7" ht="15" x14ac:dyDescent="0.25">
      <c r="A1" s="285" t="s">
        <v>47</v>
      </c>
    </row>
    <row r="2" spans="1:7" ht="15" x14ac:dyDescent="0.25">
      <c r="A2" s="285" t="s">
        <v>48</v>
      </c>
    </row>
    <row r="3" spans="1:7" ht="15" x14ac:dyDescent="0.25">
      <c r="A3" s="285" t="s">
        <v>544</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50</v>
      </c>
    </row>
    <row r="11" spans="1:7" ht="15" x14ac:dyDescent="0.25">
      <c r="A11" s="285" t="s">
        <v>246</v>
      </c>
    </row>
    <row r="12" spans="1:7" ht="15" x14ac:dyDescent="0.25">
      <c r="A12" s="285" t="s">
        <v>67</v>
      </c>
      <c r="B12">
        <v>107</v>
      </c>
      <c r="C12">
        <v>332</v>
      </c>
      <c r="D12">
        <v>2222.3000000000002</v>
      </c>
      <c r="E12">
        <v>3751.6</v>
      </c>
      <c r="F12">
        <v>0</v>
      </c>
      <c r="G12">
        <v>0</v>
      </c>
    </row>
    <row r="13" spans="1:7" ht="15" x14ac:dyDescent="0.25">
      <c r="A13" s="285" t="s">
        <v>253</v>
      </c>
      <c r="B13">
        <v>0</v>
      </c>
      <c r="C13">
        <v>60</v>
      </c>
      <c r="D13">
        <v>0</v>
      </c>
      <c r="E13">
        <v>111.4</v>
      </c>
      <c r="F13">
        <v>0</v>
      </c>
      <c r="G13">
        <v>0</v>
      </c>
    </row>
    <row r="14" spans="1:7" ht="15" x14ac:dyDescent="0.25">
      <c r="A14" s="285" t="s">
        <v>254</v>
      </c>
      <c r="B14">
        <v>0</v>
      </c>
      <c r="C14">
        <v>0</v>
      </c>
      <c r="D14">
        <v>19.399999999999999</v>
      </c>
      <c r="E14">
        <v>93</v>
      </c>
      <c r="F14">
        <v>0</v>
      </c>
      <c r="G14">
        <v>0</v>
      </c>
    </row>
    <row r="15" spans="1:7" ht="15" x14ac:dyDescent="0.25">
      <c r="A15" s="285" t="s">
        <v>68</v>
      </c>
      <c r="B15">
        <v>0</v>
      </c>
      <c r="C15">
        <v>0</v>
      </c>
      <c r="D15">
        <v>571.6</v>
      </c>
      <c r="E15">
        <v>407</v>
      </c>
      <c r="F15">
        <v>0</v>
      </c>
      <c r="G15">
        <v>0</v>
      </c>
    </row>
    <row r="16" spans="1:7" ht="15" x14ac:dyDescent="0.25">
      <c r="A16" s="285" t="s">
        <v>69</v>
      </c>
      <c r="B16">
        <v>0</v>
      </c>
      <c r="C16">
        <v>0</v>
      </c>
      <c r="D16">
        <v>0</v>
      </c>
      <c r="E16">
        <v>73</v>
      </c>
      <c r="F16">
        <v>0</v>
      </c>
      <c r="G16">
        <v>0</v>
      </c>
    </row>
    <row r="17" spans="1:7" ht="15" x14ac:dyDescent="0.25">
      <c r="A17" s="285" t="s">
        <v>70</v>
      </c>
      <c r="B17">
        <v>0</v>
      </c>
      <c r="C17">
        <v>60</v>
      </c>
      <c r="D17">
        <v>84.5</v>
      </c>
      <c r="E17">
        <v>407.6</v>
      </c>
      <c r="F17">
        <v>0</v>
      </c>
      <c r="G17">
        <v>0</v>
      </c>
    </row>
    <row r="18" spans="1:7" ht="15" x14ac:dyDescent="0.25">
      <c r="A18" s="285" t="s">
        <v>71</v>
      </c>
      <c r="B18">
        <v>0</v>
      </c>
      <c r="C18">
        <v>0</v>
      </c>
      <c r="D18">
        <v>427.9</v>
      </c>
      <c r="E18">
        <v>960.5</v>
      </c>
      <c r="F18">
        <v>0</v>
      </c>
      <c r="G18">
        <v>0</v>
      </c>
    </row>
    <row r="19" spans="1:7" ht="15" x14ac:dyDescent="0.25">
      <c r="A19" s="285" t="s">
        <v>72</v>
      </c>
      <c r="B19">
        <v>52</v>
      </c>
      <c r="C19">
        <v>40</v>
      </c>
      <c r="D19">
        <v>270.5</v>
      </c>
      <c r="E19">
        <v>354.8</v>
      </c>
      <c r="F19">
        <v>0</v>
      </c>
      <c r="G19">
        <v>0</v>
      </c>
    </row>
    <row r="20" spans="1:7" ht="15" x14ac:dyDescent="0.25">
      <c r="A20" s="285" t="s">
        <v>256</v>
      </c>
      <c r="B20">
        <v>0</v>
      </c>
      <c r="C20">
        <v>0</v>
      </c>
      <c r="D20">
        <v>0</v>
      </c>
      <c r="E20">
        <v>113.5</v>
      </c>
      <c r="F20">
        <v>0</v>
      </c>
      <c r="G20">
        <v>0</v>
      </c>
    </row>
    <row r="21" spans="1:7" ht="15" x14ac:dyDescent="0.25">
      <c r="A21" s="285" t="s">
        <v>73</v>
      </c>
      <c r="B21">
        <v>55</v>
      </c>
      <c r="C21">
        <v>112</v>
      </c>
      <c r="D21">
        <v>741.8</v>
      </c>
      <c r="E21">
        <v>1027.5</v>
      </c>
      <c r="F21">
        <v>0</v>
      </c>
      <c r="G21">
        <v>0</v>
      </c>
    </row>
    <row r="22" spans="1:7" ht="15" x14ac:dyDescent="0.25">
      <c r="A22" s="285" t="s">
        <v>74</v>
      </c>
      <c r="B22">
        <v>0</v>
      </c>
      <c r="C22">
        <v>60</v>
      </c>
      <c r="D22">
        <v>106.8</v>
      </c>
      <c r="E22">
        <v>203.4</v>
      </c>
      <c r="F22">
        <v>0</v>
      </c>
      <c r="G22">
        <v>0</v>
      </c>
    </row>
    <row r="23" spans="1:7" ht="15" x14ac:dyDescent="0.25">
      <c r="A23" s="285" t="s">
        <v>66</v>
      </c>
    </row>
    <row r="24" spans="1:7" ht="15" x14ac:dyDescent="0.25">
      <c r="A24" s="285" t="s">
        <v>75</v>
      </c>
      <c r="B24">
        <v>0</v>
      </c>
      <c r="C24">
        <v>0</v>
      </c>
      <c r="D24">
        <v>0</v>
      </c>
      <c r="E24">
        <v>31</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381.2</v>
      </c>
      <c r="C30">
        <v>491.7</v>
      </c>
      <c r="D30">
        <v>668.5</v>
      </c>
      <c r="E30">
        <v>688.6</v>
      </c>
      <c r="F30">
        <v>6</v>
      </c>
      <c r="G30">
        <v>0</v>
      </c>
    </row>
    <row r="31" spans="1:7" ht="15" x14ac:dyDescent="0.25">
      <c r="A31" s="285" t="s">
        <v>66</v>
      </c>
    </row>
    <row r="32" spans="1:7" ht="15" x14ac:dyDescent="0.25">
      <c r="A32" s="285" t="s">
        <v>79</v>
      </c>
      <c r="B32">
        <v>422</v>
      </c>
      <c r="C32">
        <v>439</v>
      </c>
      <c r="D32">
        <v>766.1</v>
      </c>
      <c r="E32">
        <v>482.7</v>
      </c>
      <c r="F32">
        <v>0</v>
      </c>
      <c r="G32">
        <v>0</v>
      </c>
    </row>
    <row r="33" spans="1:7" ht="15" x14ac:dyDescent="0.25">
      <c r="A33" s="285" t="s">
        <v>66</v>
      </c>
    </row>
    <row r="34" spans="1:7" ht="15" x14ac:dyDescent="0.25">
      <c r="A34" s="285" t="s">
        <v>80</v>
      </c>
      <c r="B34">
        <v>2368.6999999999998</v>
      </c>
      <c r="C34">
        <v>183</v>
      </c>
      <c r="D34">
        <v>7478.2</v>
      </c>
      <c r="E34">
        <v>272.5</v>
      </c>
      <c r="F34">
        <v>0</v>
      </c>
      <c r="G34">
        <v>0</v>
      </c>
    </row>
    <row r="35" spans="1:7" ht="15" x14ac:dyDescent="0.25">
      <c r="A35" s="285" t="s">
        <v>66</v>
      </c>
    </row>
    <row r="36" spans="1:7" ht="15" x14ac:dyDescent="0.25">
      <c r="A36" s="285" t="s">
        <v>495</v>
      </c>
      <c r="B36">
        <v>0</v>
      </c>
      <c r="C36">
        <v>2.7</v>
      </c>
      <c r="D36">
        <v>0</v>
      </c>
      <c r="E36">
        <v>0</v>
      </c>
      <c r="F36">
        <v>0</v>
      </c>
      <c r="G36">
        <v>0</v>
      </c>
    </row>
    <row r="37" spans="1:7" ht="15" x14ac:dyDescent="0.25">
      <c r="A37" s="285" t="s">
        <v>66</v>
      </c>
    </row>
    <row r="38" spans="1:7" ht="15" x14ac:dyDescent="0.25">
      <c r="A38" s="285" t="s">
        <v>81</v>
      </c>
      <c r="B38">
        <v>1338.2</v>
      </c>
      <c r="C38">
        <v>1479.3</v>
      </c>
      <c r="D38">
        <v>3406.8</v>
      </c>
      <c r="E38">
        <v>4087.4</v>
      </c>
      <c r="F38">
        <v>0</v>
      </c>
      <c r="G38">
        <v>0</v>
      </c>
    </row>
    <row r="39" spans="1:7" ht="15" x14ac:dyDescent="0.25">
      <c r="A39" s="285" t="s">
        <v>83</v>
      </c>
      <c r="B39">
        <v>220</v>
      </c>
      <c r="C39">
        <v>55.7</v>
      </c>
      <c r="D39">
        <v>528.70000000000005</v>
      </c>
      <c r="E39">
        <v>237</v>
      </c>
      <c r="F39">
        <v>0</v>
      </c>
      <c r="G39">
        <v>0</v>
      </c>
    </row>
    <row r="40" spans="1:7" ht="15" x14ac:dyDescent="0.25">
      <c r="A40" s="285" t="s">
        <v>85</v>
      </c>
      <c r="B40">
        <v>0.3</v>
      </c>
      <c r="C40">
        <v>2.4</v>
      </c>
      <c r="D40">
        <v>4.5999999999999996</v>
      </c>
      <c r="E40">
        <v>2.9</v>
      </c>
      <c r="F40">
        <v>0</v>
      </c>
      <c r="G40">
        <v>0</v>
      </c>
    </row>
    <row r="41" spans="1:7" ht="15" x14ac:dyDescent="0.25">
      <c r="A41" s="285" t="s">
        <v>86</v>
      </c>
      <c r="B41">
        <v>0</v>
      </c>
      <c r="C41">
        <v>0</v>
      </c>
      <c r="D41">
        <v>1</v>
      </c>
      <c r="E41">
        <v>0</v>
      </c>
      <c r="F41">
        <v>0</v>
      </c>
      <c r="G41">
        <v>0</v>
      </c>
    </row>
    <row r="42" spans="1:7" ht="15" x14ac:dyDescent="0.25">
      <c r="A42" s="285" t="s">
        <v>87</v>
      </c>
      <c r="B42">
        <v>1.3</v>
      </c>
      <c r="C42">
        <v>0</v>
      </c>
      <c r="D42">
        <v>0.2</v>
      </c>
      <c r="E42">
        <v>0.1</v>
      </c>
      <c r="F42">
        <v>0</v>
      </c>
      <c r="G42">
        <v>0</v>
      </c>
    </row>
    <row r="43" spans="1:7" ht="15" x14ac:dyDescent="0.25">
      <c r="A43" s="285" t="s">
        <v>88</v>
      </c>
      <c r="B43">
        <v>248.8</v>
      </c>
      <c r="C43">
        <v>441.7</v>
      </c>
      <c r="D43">
        <v>574.5</v>
      </c>
      <c r="E43">
        <v>649.70000000000005</v>
      </c>
      <c r="F43">
        <v>0</v>
      </c>
      <c r="G43">
        <v>0</v>
      </c>
    </row>
    <row r="44" spans="1:7" ht="15" x14ac:dyDescent="0.25">
      <c r="A44" s="285" t="s">
        <v>177</v>
      </c>
      <c r="B44">
        <v>0</v>
      </c>
      <c r="C44">
        <v>0</v>
      </c>
      <c r="D44">
        <v>0</v>
      </c>
      <c r="E44">
        <v>521.1</v>
      </c>
      <c r="F44">
        <v>0</v>
      </c>
      <c r="G44">
        <v>0</v>
      </c>
    </row>
    <row r="45" spans="1:7" ht="15" x14ac:dyDescent="0.25">
      <c r="A45" s="285" t="s">
        <v>90</v>
      </c>
      <c r="B45">
        <v>0</v>
      </c>
      <c r="C45">
        <v>20</v>
      </c>
      <c r="D45">
        <v>63.4</v>
      </c>
      <c r="E45">
        <v>101.8</v>
      </c>
      <c r="F45">
        <v>0</v>
      </c>
      <c r="G45">
        <v>0</v>
      </c>
    </row>
    <row r="46" spans="1:7" ht="15" x14ac:dyDescent="0.25">
      <c r="A46" s="285" t="s">
        <v>178</v>
      </c>
      <c r="B46">
        <v>0</v>
      </c>
      <c r="C46">
        <v>0</v>
      </c>
      <c r="D46">
        <v>1</v>
      </c>
      <c r="E46">
        <v>0</v>
      </c>
      <c r="F46">
        <v>0</v>
      </c>
      <c r="G46">
        <v>0</v>
      </c>
    </row>
    <row r="47" spans="1:7" ht="15" x14ac:dyDescent="0.25">
      <c r="A47" s="285" t="s">
        <v>91</v>
      </c>
      <c r="B47">
        <v>65.099999999999994</v>
      </c>
      <c r="C47">
        <v>35.9</v>
      </c>
      <c r="D47">
        <v>292.7</v>
      </c>
      <c r="E47">
        <v>311.5</v>
      </c>
      <c r="F47">
        <v>0</v>
      </c>
      <c r="G47">
        <v>0</v>
      </c>
    </row>
    <row r="48" spans="1:7" ht="15" x14ac:dyDescent="0.25">
      <c r="A48" s="285" t="s">
        <v>92</v>
      </c>
      <c r="B48">
        <v>0</v>
      </c>
      <c r="C48">
        <v>0</v>
      </c>
      <c r="D48">
        <v>29.7</v>
      </c>
      <c r="E48">
        <v>52.7</v>
      </c>
      <c r="F48">
        <v>0</v>
      </c>
      <c r="G48">
        <v>0</v>
      </c>
    </row>
    <row r="49" spans="1:7" ht="15" x14ac:dyDescent="0.25">
      <c r="A49" s="285" t="s">
        <v>93</v>
      </c>
      <c r="B49">
        <v>69.8</v>
      </c>
      <c r="C49">
        <v>181.2</v>
      </c>
      <c r="D49">
        <v>183.1</v>
      </c>
      <c r="E49">
        <v>145.69999999999999</v>
      </c>
      <c r="F49">
        <v>0</v>
      </c>
      <c r="G49">
        <v>0</v>
      </c>
    </row>
    <row r="50" spans="1:7" ht="15" x14ac:dyDescent="0.25">
      <c r="A50" s="285" t="s">
        <v>94</v>
      </c>
      <c r="B50">
        <v>34.5</v>
      </c>
      <c r="C50">
        <v>4</v>
      </c>
      <c r="D50">
        <v>40.6</v>
      </c>
      <c r="E50">
        <v>0</v>
      </c>
      <c r="F50">
        <v>0</v>
      </c>
      <c r="G50">
        <v>0</v>
      </c>
    </row>
    <row r="51" spans="1:7" ht="15" x14ac:dyDescent="0.25">
      <c r="A51" s="285" t="s">
        <v>496</v>
      </c>
      <c r="B51">
        <v>0</v>
      </c>
      <c r="C51">
        <v>0.1</v>
      </c>
      <c r="D51">
        <v>0</v>
      </c>
      <c r="E51">
        <v>0.9</v>
      </c>
      <c r="F51">
        <v>0</v>
      </c>
      <c r="G51">
        <v>0</v>
      </c>
    </row>
    <row r="52" spans="1:7" ht="15" x14ac:dyDescent="0.25">
      <c r="A52" s="285" t="s">
        <v>95</v>
      </c>
      <c r="B52">
        <v>328</v>
      </c>
      <c r="C52">
        <v>262</v>
      </c>
      <c r="D52">
        <v>595.20000000000005</v>
      </c>
      <c r="E52">
        <v>676.7</v>
      </c>
      <c r="F52">
        <v>0</v>
      </c>
      <c r="G52">
        <v>0</v>
      </c>
    </row>
    <row r="53" spans="1:7" ht="15" x14ac:dyDescent="0.25">
      <c r="A53" s="285" t="s">
        <v>96</v>
      </c>
      <c r="B53">
        <v>23.2</v>
      </c>
      <c r="C53">
        <v>44.6</v>
      </c>
      <c r="D53">
        <v>34.9</v>
      </c>
      <c r="E53">
        <v>46.1</v>
      </c>
      <c r="F53">
        <v>0</v>
      </c>
      <c r="G53">
        <v>0</v>
      </c>
    </row>
    <row r="54" spans="1:7" ht="15" x14ac:dyDescent="0.25">
      <c r="A54" s="285" t="s">
        <v>98</v>
      </c>
      <c r="B54">
        <v>65</v>
      </c>
      <c r="C54">
        <v>60</v>
      </c>
      <c r="D54">
        <v>142.69999999999999</v>
      </c>
      <c r="E54">
        <v>206.4</v>
      </c>
      <c r="F54">
        <v>0</v>
      </c>
      <c r="G54">
        <v>0</v>
      </c>
    </row>
    <row r="55" spans="1:7" ht="15" x14ac:dyDescent="0.25">
      <c r="A55" s="285" t="s">
        <v>99</v>
      </c>
      <c r="B55">
        <v>0.3</v>
      </c>
      <c r="C55">
        <v>0.8</v>
      </c>
      <c r="D55" t="s">
        <v>84</v>
      </c>
      <c r="E55">
        <v>6.1</v>
      </c>
      <c r="F55">
        <v>0</v>
      </c>
      <c r="G55">
        <v>0</v>
      </c>
    </row>
    <row r="56" spans="1:7" ht="15" x14ac:dyDescent="0.25">
      <c r="A56" s="285" t="s">
        <v>100</v>
      </c>
      <c r="B56">
        <v>203.9</v>
      </c>
      <c r="C56">
        <v>316.7</v>
      </c>
      <c r="D56">
        <v>611.79999999999995</v>
      </c>
      <c r="E56">
        <v>726.3</v>
      </c>
      <c r="F56">
        <v>0</v>
      </c>
      <c r="G56">
        <v>0</v>
      </c>
    </row>
    <row r="57" spans="1:7" ht="15" x14ac:dyDescent="0.25">
      <c r="A57" s="285" t="s">
        <v>101</v>
      </c>
      <c r="B57">
        <v>78.2</v>
      </c>
      <c r="C57">
        <v>54.3</v>
      </c>
      <c r="D57">
        <v>303</v>
      </c>
      <c r="E57">
        <v>402.3</v>
      </c>
      <c r="F57">
        <v>0</v>
      </c>
      <c r="G57">
        <v>0</v>
      </c>
    </row>
    <row r="58" spans="1:7" ht="15" x14ac:dyDescent="0.25">
      <c r="A58" s="285" t="s">
        <v>66</v>
      </c>
    </row>
    <row r="59" spans="1:7" ht="15" x14ac:dyDescent="0.25">
      <c r="A59" s="285" t="s">
        <v>102</v>
      </c>
      <c r="B59">
        <v>173</v>
      </c>
      <c r="C59">
        <v>60</v>
      </c>
      <c r="D59">
        <v>1190.0999999999999</v>
      </c>
      <c r="E59">
        <v>1107.7</v>
      </c>
      <c r="F59">
        <v>0</v>
      </c>
      <c r="G59">
        <v>0</v>
      </c>
    </row>
    <row r="60" spans="1:7" ht="15" x14ac:dyDescent="0.25">
      <c r="A60" s="285" t="s">
        <v>104</v>
      </c>
      <c r="B60">
        <v>173</v>
      </c>
      <c r="C60">
        <v>60</v>
      </c>
      <c r="D60">
        <v>1001.4</v>
      </c>
      <c r="E60">
        <v>878.5</v>
      </c>
      <c r="F60">
        <v>0</v>
      </c>
      <c r="G60">
        <v>0</v>
      </c>
    </row>
    <row r="61" spans="1:7" ht="15" x14ac:dyDescent="0.25">
      <c r="A61" s="285" t="s">
        <v>105</v>
      </c>
      <c r="B61">
        <v>0</v>
      </c>
      <c r="C61">
        <v>0</v>
      </c>
      <c r="D61">
        <v>0</v>
      </c>
      <c r="E61">
        <v>15.6</v>
      </c>
      <c r="F61">
        <v>0</v>
      </c>
      <c r="G61">
        <v>0</v>
      </c>
    </row>
    <row r="62" spans="1:7" ht="15" x14ac:dyDescent="0.25">
      <c r="A62" s="285" t="s">
        <v>258</v>
      </c>
      <c r="B62">
        <v>0</v>
      </c>
      <c r="C62">
        <v>0</v>
      </c>
      <c r="D62">
        <v>0</v>
      </c>
      <c r="E62">
        <v>31</v>
      </c>
      <c r="F62">
        <v>0</v>
      </c>
      <c r="G62">
        <v>0</v>
      </c>
    </row>
    <row r="63" spans="1:7" ht="15" x14ac:dyDescent="0.25">
      <c r="A63" s="285" t="s">
        <v>107</v>
      </c>
      <c r="B63">
        <v>0</v>
      </c>
      <c r="C63">
        <v>0</v>
      </c>
      <c r="D63">
        <v>188.7</v>
      </c>
      <c r="E63">
        <v>182.7</v>
      </c>
      <c r="F63">
        <v>0</v>
      </c>
      <c r="G63">
        <v>0</v>
      </c>
    </row>
    <row r="64" spans="1:7" ht="15" x14ac:dyDescent="0.25">
      <c r="A64" s="285" t="s">
        <v>66</v>
      </c>
    </row>
    <row r="65" spans="1:7" ht="15" x14ac:dyDescent="0.25">
      <c r="A65" s="285" t="s">
        <v>108</v>
      </c>
      <c r="B65">
        <v>1610.1</v>
      </c>
      <c r="C65">
        <v>2806</v>
      </c>
      <c r="D65">
        <v>1699.2</v>
      </c>
      <c r="E65">
        <v>3644.5</v>
      </c>
      <c r="F65">
        <v>0</v>
      </c>
      <c r="G65">
        <v>0</v>
      </c>
    </row>
    <row r="66" spans="1:7" ht="15" x14ac:dyDescent="0.25">
      <c r="A66" s="285" t="s">
        <v>497</v>
      </c>
      <c r="B66">
        <v>0</v>
      </c>
      <c r="C66">
        <v>304.2</v>
      </c>
      <c r="D66">
        <v>0</v>
      </c>
      <c r="E66">
        <v>1504.9</v>
      </c>
      <c r="F66">
        <v>0</v>
      </c>
      <c r="G66">
        <v>0</v>
      </c>
    </row>
    <row r="67" spans="1:7" ht="15" x14ac:dyDescent="0.25">
      <c r="A67" s="285" t="s">
        <v>109</v>
      </c>
      <c r="B67">
        <v>0</v>
      </c>
      <c r="C67">
        <v>0</v>
      </c>
      <c r="D67">
        <v>6.1</v>
      </c>
      <c r="E67">
        <v>10.8</v>
      </c>
      <c r="F67">
        <v>0</v>
      </c>
      <c r="G67">
        <v>0</v>
      </c>
    </row>
    <row r="68" spans="1:7" ht="15" x14ac:dyDescent="0.25">
      <c r="A68" s="285" t="s">
        <v>111</v>
      </c>
      <c r="B68">
        <v>71.3</v>
      </c>
      <c r="C68">
        <v>119</v>
      </c>
      <c r="D68">
        <v>65.900000000000006</v>
      </c>
      <c r="E68">
        <v>90.3</v>
      </c>
      <c r="F68">
        <v>0</v>
      </c>
      <c r="G68">
        <v>0</v>
      </c>
    </row>
    <row r="69" spans="1:7" ht="15" x14ac:dyDescent="0.25">
      <c r="A69" s="285" t="s">
        <v>112</v>
      </c>
      <c r="B69">
        <v>6.5</v>
      </c>
      <c r="C69">
        <v>218.9</v>
      </c>
      <c r="D69">
        <v>27.3</v>
      </c>
      <c r="E69">
        <v>376.2</v>
      </c>
      <c r="F69">
        <v>0</v>
      </c>
      <c r="G69">
        <v>0</v>
      </c>
    </row>
    <row r="70" spans="1:7" ht="15" x14ac:dyDescent="0.25">
      <c r="A70" s="285" t="s">
        <v>259</v>
      </c>
      <c r="B70">
        <v>0</v>
      </c>
      <c r="C70">
        <v>15</v>
      </c>
      <c r="D70">
        <v>0</v>
      </c>
      <c r="E70">
        <v>30.7</v>
      </c>
      <c r="F70">
        <v>0</v>
      </c>
      <c r="G70">
        <v>0</v>
      </c>
    </row>
    <row r="71" spans="1:7" ht="15" x14ac:dyDescent="0.25">
      <c r="A71" s="285" t="s">
        <v>113</v>
      </c>
      <c r="B71">
        <v>42.1</v>
      </c>
      <c r="C71">
        <v>43</v>
      </c>
      <c r="D71">
        <v>167.6</v>
      </c>
      <c r="E71">
        <v>169</v>
      </c>
      <c r="F71">
        <v>0</v>
      </c>
      <c r="G71">
        <v>0</v>
      </c>
    </row>
    <row r="72" spans="1:7" ht="15" x14ac:dyDescent="0.25">
      <c r="A72" s="285" t="s">
        <v>114</v>
      </c>
      <c r="B72">
        <v>0</v>
      </c>
      <c r="C72">
        <v>12.5</v>
      </c>
      <c r="D72">
        <v>0</v>
      </c>
      <c r="E72">
        <v>0</v>
      </c>
      <c r="F72">
        <v>0</v>
      </c>
      <c r="G72">
        <v>0</v>
      </c>
    </row>
    <row r="73" spans="1:7" ht="15" x14ac:dyDescent="0.25">
      <c r="A73" s="285" t="s">
        <v>115</v>
      </c>
      <c r="B73">
        <v>8</v>
      </c>
      <c r="C73">
        <v>5</v>
      </c>
      <c r="D73">
        <v>7.2</v>
      </c>
      <c r="E73">
        <v>6.9</v>
      </c>
      <c r="F73">
        <v>0</v>
      </c>
      <c r="G73">
        <v>0</v>
      </c>
    </row>
    <row r="74" spans="1:7" ht="15" x14ac:dyDescent="0.25">
      <c r="A74" s="285" t="s">
        <v>116</v>
      </c>
      <c r="B74">
        <v>3</v>
      </c>
      <c r="C74">
        <v>2.5</v>
      </c>
      <c r="D74">
        <v>2.9</v>
      </c>
      <c r="E74">
        <v>1.6</v>
      </c>
      <c r="F74">
        <v>0</v>
      </c>
      <c r="G74">
        <v>0</v>
      </c>
    </row>
    <row r="75" spans="1:7" ht="15" x14ac:dyDescent="0.25">
      <c r="A75" s="285" t="s">
        <v>117</v>
      </c>
      <c r="B75">
        <v>1445.3</v>
      </c>
      <c r="C75">
        <v>2055.9</v>
      </c>
      <c r="D75">
        <v>1333</v>
      </c>
      <c r="E75">
        <v>1363.6</v>
      </c>
      <c r="F75">
        <v>0</v>
      </c>
      <c r="G75">
        <v>0</v>
      </c>
    </row>
    <row r="76" spans="1:7" ht="15" x14ac:dyDescent="0.25">
      <c r="A76" s="285" t="s">
        <v>331</v>
      </c>
      <c r="B76">
        <v>0.5</v>
      </c>
      <c r="C76">
        <v>0</v>
      </c>
      <c r="D76">
        <v>6</v>
      </c>
      <c r="E76">
        <v>1.6</v>
      </c>
      <c r="F76">
        <v>0</v>
      </c>
      <c r="G76">
        <v>0</v>
      </c>
    </row>
    <row r="77" spans="1:7" ht="15" x14ac:dyDescent="0.25">
      <c r="A77" s="285" t="s">
        <v>118</v>
      </c>
      <c r="B77">
        <v>23.5</v>
      </c>
      <c r="C77">
        <v>19.899999999999999</v>
      </c>
      <c r="D77">
        <v>12.2</v>
      </c>
      <c r="E77">
        <v>13.1</v>
      </c>
      <c r="F77">
        <v>0</v>
      </c>
      <c r="G77">
        <v>0</v>
      </c>
    </row>
    <row r="78" spans="1:7" ht="15" x14ac:dyDescent="0.25">
      <c r="A78" s="285" t="s">
        <v>119</v>
      </c>
      <c r="B78">
        <v>10</v>
      </c>
      <c r="C78">
        <v>10</v>
      </c>
      <c r="D78">
        <v>71</v>
      </c>
      <c r="E78">
        <v>75.8</v>
      </c>
      <c r="F78">
        <v>0</v>
      </c>
      <c r="G78">
        <v>0</v>
      </c>
    </row>
    <row r="79" spans="1:7" ht="15" x14ac:dyDescent="0.25">
      <c r="A79" s="285" t="s">
        <v>120</v>
      </c>
      <c r="B79">
        <v>0</v>
      </c>
      <c r="C79">
        <v>0</v>
      </c>
      <c r="D79" t="s">
        <v>84</v>
      </c>
      <c r="E79">
        <v>0</v>
      </c>
      <c r="F79">
        <v>0</v>
      </c>
      <c r="G79">
        <v>0</v>
      </c>
    </row>
    <row r="80" spans="1:7" ht="15" x14ac:dyDescent="0.25">
      <c r="A80" s="285" t="s">
        <v>62</v>
      </c>
      <c r="B80" t="s">
        <v>64</v>
      </c>
      <c r="C80" t="s">
        <v>65</v>
      </c>
      <c r="D80" t="s">
        <v>63</v>
      </c>
      <c r="E80" t="s">
        <v>65</v>
      </c>
      <c r="F80" t="s">
        <v>189</v>
      </c>
      <c r="G80" t="s">
        <v>64</v>
      </c>
    </row>
    <row r="81" spans="1:7" ht="15" x14ac:dyDescent="0.25">
      <c r="A81" s="285" t="s">
        <v>122</v>
      </c>
      <c r="B81">
        <v>6400.2</v>
      </c>
      <c r="C81">
        <v>5793.8</v>
      </c>
      <c r="D81">
        <v>17431.2</v>
      </c>
      <c r="E81">
        <v>14076.4</v>
      </c>
      <c r="F81">
        <v>6</v>
      </c>
      <c r="G81">
        <v>0</v>
      </c>
    </row>
    <row r="82" spans="1:7" ht="15" x14ac:dyDescent="0.25">
      <c r="A82" s="285" t="s">
        <v>123</v>
      </c>
      <c r="B82">
        <v>3163.1</v>
      </c>
      <c r="C82">
        <v>4832.5</v>
      </c>
      <c r="D82" t="s">
        <v>84</v>
      </c>
      <c r="E82">
        <v>0</v>
      </c>
      <c r="F82">
        <v>125</v>
      </c>
      <c r="G82">
        <v>0</v>
      </c>
    </row>
    <row r="83" spans="1:7" ht="15" x14ac:dyDescent="0.25">
      <c r="A83" s="285" t="s">
        <v>62</v>
      </c>
      <c r="B83" t="s">
        <v>64</v>
      </c>
      <c r="C83" t="s">
        <v>65</v>
      </c>
      <c r="D83" t="s">
        <v>63</v>
      </c>
      <c r="E83" t="s">
        <v>65</v>
      </c>
      <c r="F83" t="s">
        <v>189</v>
      </c>
      <c r="G83" t="s">
        <v>64</v>
      </c>
    </row>
    <row r="84" spans="1:7" ht="15" x14ac:dyDescent="0.25">
      <c r="A84" s="285" t="s">
        <v>124</v>
      </c>
      <c r="B84">
        <v>9563.2999999999993</v>
      </c>
      <c r="C84">
        <v>10626.3</v>
      </c>
      <c r="D84">
        <v>17431.2</v>
      </c>
      <c r="E84">
        <v>14076.4</v>
      </c>
      <c r="F84">
        <v>131</v>
      </c>
      <c r="G84">
        <v>0</v>
      </c>
    </row>
    <row r="85" spans="1:7" ht="15" x14ac:dyDescent="0.25">
      <c r="A85" s="285" t="s">
        <v>125</v>
      </c>
      <c r="B85" t="s">
        <v>42</v>
      </c>
      <c r="C85" t="s">
        <v>42</v>
      </c>
      <c r="D85">
        <v>2.1</v>
      </c>
      <c r="E85">
        <v>54.6</v>
      </c>
      <c r="F85" t="s">
        <v>42</v>
      </c>
      <c r="G85" t="s">
        <v>42</v>
      </c>
    </row>
    <row r="86" spans="1:7" ht="15" x14ac:dyDescent="0.25">
      <c r="A86" s="285" t="s">
        <v>126</v>
      </c>
      <c r="B86">
        <v>0</v>
      </c>
      <c r="C86">
        <v>123</v>
      </c>
      <c r="D86" t="s">
        <v>42</v>
      </c>
      <c r="E86" t="s">
        <v>42</v>
      </c>
      <c r="F86">
        <v>0</v>
      </c>
      <c r="G86">
        <v>0</v>
      </c>
    </row>
    <row r="87" spans="1:7" ht="15" x14ac:dyDescent="0.25">
      <c r="A87" s="285" t="s">
        <v>50</v>
      </c>
    </row>
  </sheetData>
  <pageMargins left="0.7" right="0.7" top="0.75" bottom="0.75" header="0.3" footer="0.3"/>
  <pageSetup orientation="portrait" horizontalDpi="300" verticalDpi="300"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5C45-349A-4364-8ADC-80E182801E48}">
  <sheetPr codeName="Sheet15"/>
  <dimension ref="A1:G88"/>
  <sheetViews>
    <sheetView workbookViewId="0">
      <selection activeCell="E22" sqref="E22"/>
    </sheetView>
  </sheetViews>
  <sheetFormatPr defaultRowHeight="13.2" x14ac:dyDescent="0.25"/>
  <cols>
    <col min="1" max="1" width="18.6640625" customWidth="1"/>
    <col min="3" max="3" width="8.6640625" customWidth="1"/>
    <col min="4" max="4" width="12.44140625" customWidth="1"/>
    <col min="5" max="5" width="10.44140625" customWidth="1"/>
    <col min="6" max="6" width="11.6640625" customWidth="1"/>
  </cols>
  <sheetData>
    <row r="1" spans="1:7" ht="15" x14ac:dyDescent="0.25">
      <c r="A1" s="285" t="s">
        <v>47</v>
      </c>
    </row>
    <row r="2" spans="1:7" ht="15" x14ac:dyDescent="0.25">
      <c r="A2" s="285" t="s">
        <v>48</v>
      </c>
    </row>
    <row r="3" spans="1:7" ht="15" x14ac:dyDescent="0.25">
      <c r="A3" s="285" t="s">
        <v>545</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s="52" t="s">
        <v>546</v>
      </c>
      <c r="F9" t="s">
        <v>60</v>
      </c>
      <c r="G9" t="s">
        <v>61</v>
      </c>
    </row>
    <row r="10" spans="1:7" ht="15" x14ac:dyDescent="0.25">
      <c r="A10" s="285" t="s">
        <v>50</v>
      </c>
    </row>
    <row r="11" spans="1:7" ht="15" x14ac:dyDescent="0.25">
      <c r="A11" s="285" t="s">
        <v>246</v>
      </c>
    </row>
    <row r="12" spans="1:7" ht="15" x14ac:dyDescent="0.25">
      <c r="A12" s="285" t="s">
        <v>67</v>
      </c>
      <c r="B12">
        <v>52</v>
      </c>
      <c r="C12">
        <v>305</v>
      </c>
      <c r="D12">
        <v>2222.3000000000002</v>
      </c>
      <c r="E12">
        <v>3500.9</v>
      </c>
      <c r="F12">
        <v>0</v>
      </c>
      <c r="G12">
        <v>0</v>
      </c>
    </row>
    <row r="13" spans="1:7" ht="15" x14ac:dyDescent="0.25">
      <c r="A13" s="285" t="s">
        <v>253</v>
      </c>
      <c r="B13">
        <v>0</v>
      </c>
      <c r="C13">
        <v>60</v>
      </c>
      <c r="D13">
        <v>0</v>
      </c>
      <c r="E13">
        <v>111.4</v>
      </c>
      <c r="F13">
        <v>0</v>
      </c>
      <c r="G13">
        <v>0</v>
      </c>
    </row>
    <row r="14" spans="1:7" ht="15" x14ac:dyDescent="0.25">
      <c r="A14" s="285" t="s">
        <v>254</v>
      </c>
      <c r="B14">
        <v>0</v>
      </c>
      <c r="C14">
        <v>0</v>
      </c>
      <c r="D14">
        <v>19.399999999999999</v>
      </c>
      <c r="E14">
        <v>93</v>
      </c>
      <c r="F14">
        <v>0</v>
      </c>
      <c r="G14">
        <v>0</v>
      </c>
    </row>
    <row r="15" spans="1:7" ht="15" x14ac:dyDescent="0.25">
      <c r="A15" s="285" t="s">
        <v>68</v>
      </c>
      <c r="B15">
        <v>0</v>
      </c>
      <c r="C15">
        <v>0</v>
      </c>
      <c r="D15">
        <v>571.6</v>
      </c>
      <c r="E15">
        <v>407</v>
      </c>
      <c r="F15">
        <v>0</v>
      </c>
      <c r="G15">
        <v>0</v>
      </c>
    </row>
    <row r="16" spans="1:7" ht="15" x14ac:dyDescent="0.25">
      <c r="A16" s="285" t="s">
        <v>69</v>
      </c>
      <c r="B16">
        <v>0</v>
      </c>
      <c r="C16">
        <v>0</v>
      </c>
      <c r="D16">
        <v>0</v>
      </c>
      <c r="E16">
        <v>73</v>
      </c>
      <c r="F16">
        <v>0</v>
      </c>
      <c r="G16">
        <v>0</v>
      </c>
    </row>
    <row r="17" spans="1:7" ht="15" x14ac:dyDescent="0.25">
      <c r="A17" s="285" t="s">
        <v>70</v>
      </c>
      <c r="B17">
        <v>0</v>
      </c>
      <c r="C17">
        <v>30</v>
      </c>
      <c r="D17">
        <v>84.5</v>
      </c>
      <c r="E17">
        <v>375.1</v>
      </c>
      <c r="F17">
        <v>0</v>
      </c>
      <c r="G17">
        <v>0</v>
      </c>
    </row>
    <row r="18" spans="1:7" ht="15" x14ac:dyDescent="0.25">
      <c r="A18" s="285" t="s">
        <v>71</v>
      </c>
      <c r="B18">
        <v>0</v>
      </c>
      <c r="C18">
        <v>0</v>
      </c>
      <c r="D18">
        <v>427.9</v>
      </c>
      <c r="E18">
        <v>876.4</v>
      </c>
      <c r="F18">
        <v>0</v>
      </c>
      <c r="G18">
        <v>0</v>
      </c>
    </row>
    <row r="19" spans="1:7" ht="15" x14ac:dyDescent="0.25">
      <c r="A19" s="285" t="s">
        <v>72</v>
      </c>
      <c r="B19">
        <v>52</v>
      </c>
      <c r="C19">
        <v>40</v>
      </c>
      <c r="D19">
        <v>270.5</v>
      </c>
      <c r="E19">
        <v>354.8</v>
      </c>
      <c r="F19">
        <v>0</v>
      </c>
      <c r="G19">
        <v>0</v>
      </c>
    </row>
    <row r="20" spans="1:7" ht="15" x14ac:dyDescent="0.25">
      <c r="A20" s="285" t="s">
        <v>256</v>
      </c>
      <c r="B20">
        <v>0</v>
      </c>
      <c r="C20">
        <v>0</v>
      </c>
      <c r="D20">
        <v>0</v>
      </c>
      <c r="E20">
        <v>113.5</v>
      </c>
      <c r="F20">
        <v>0</v>
      </c>
      <c r="G20">
        <v>0</v>
      </c>
    </row>
    <row r="21" spans="1:7" ht="15" x14ac:dyDescent="0.25">
      <c r="A21" s="285" t="s">
        <v>73</v>
      </c>
      <c r="B21">
        <v>0</v>
      </c>
      <c r="C21">
        <v>112</v>
      </c>
      <c r="D21">
        <v>741.8</v>
      </c>
      <c r="E21">
        <v>960.8</v>
      </c>
      <c r="F21">
        <v>0</v>
      </c>
      <c r="G21">
        <v>0</v>
      </c>
    </row>
    <row r="22" spans="1:7" ht="15" x14ac:dyDescent="0.25">
      <c r="A22" s="285" t="s">
        <v>74</v>
      </c>
      <c r="B22">
        <v>0</v>
      </c>
      <c r="C22">
        <v>63</v>
      </c>
      <c r="D22">
        <v>106.8</v>
      </c>
      <c r="E22">
        <v>135.9</v>
      </c>
      <c r="F22">
        <v>0</v>
      </c>
      <c r="G22">
        <v>0</v>
      </c>
    </row>
    <row r="23" spans="1:7" ht="15" x14ac:dyDescent="0.25">
      <c r="A23" s="285" t="s">
        <v>66</v>
      </c>
    </row>
    <row r="24" spans="1:7" ht="15" x14ac:dyDescent="0.25">
      <c r="A24" s="285" t="s">
        <v>75</v>
      </c>
      <c r="B24">
        <v>0</v>
      </c>
      <c r="C24">
        <v>60</v>
      </c>
      <c r="D24">
        <v>0</v>
      </c>
      <c r="E24">
        <v>31</v>
      </c>
      <c r="F24">
        <v>0</v>
      </c>
      <c r="G24">
        <v>0</v>
      </c>
    </row>
    <row r="25" spans="1:7" ht="15" x14ac:dyDescent="0.25">
      <c r="A25" s="285" t="s">
        <v>504</v>
      </c>
      <c r="B25">
        <v>0</v>
      </c>
      <c r="C25">
        <v>60</v>
      </c>
      <c r="D25">
        <v>0</v>
      </c>
      <c r="E25">
        <v>0</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416.2</v>
      </c>
      <c r="C31">
        <v>411.2</v>
      </c>
      <c r="D31">
        <v>544.1</v>
      </c>
      <c r="E31">
        <v>644.5</v>
      </c>
      <c r="F31">
        <v>6</v>
      </c>
      <c r="G31">
        <v>0</v>
      </c>
    </row>
    <row r="32" spans="1:7" ht="15" x14ac:dyDescent="0.25">
      <c r="A32" s="285" t="s">
        <v>66</v>
      </c>
    </row>
    <row r="33" spans="1:7" ht="15" x14ac:dyDescent="0.25">
      <c r="A33" s="285" t="s">
        <v>79</v>
      </c>
      <c r="B33">
        <v>455.9</v>
      </c>
      <c r="C33">
        <v>446.5</v>
      </c>
      <c r="D33">
        <v>726.9</v>
      </c>
      <c r="E33">
        <v>405.6</v>
      </c>
      <c r="F33">
        <v>0</v>
      </c>
      <c r="G33">
        <v>0</v>
      </c>
    </row>
    <row r="34" spans="1:7" ht="15" x14ac:dyDescent="0.25">
      <c r="A34" s="285" t="s">
        <v>66</v>
      </c>
    </row>
    <row r="35" spans="1:7" ht="15" x14ac:dyDescent="0.25">
      <c r="A35" s="285" t="s">
        <v>80</v>
      </c>
      <c r="B35">
        <v>3024.7</v>
      </c>
      <c r="C35">
        <v>244.5</v>
      </c>
      <c r="D35">
        <v>6580.6</v>
      </c>
      <c r="E35">
        <v>271</v>
      </c>
      <c r="F35">
        <v>0</v>
      </c>
      <c r="G35">
        <v>0</v>
      </c>
    </row>
    <row r="36" spans="1:7" ht="15" x14ac:dyDescent="0.25">
      <c r="A36" s="285" t="s">
        <v>66</v>
      </c>
    </row>
    <row r="37" spans="1:7" ht="15" x14ac:dyDescent="0.25">
      <c r="A37" s="285" t="s">
        <v>495</v>
      </c>
      <c r="B37">
        <v>0</v>
      </c>
      <c r="C37">
        <v>2.7</v>
      </c>
      <c r="D37">
        <v>0</v>
      </c>
      <c r="E37">
        <v>0</v>
      </c>
      <c r="F37">
        <v>0</v>
      </c>
      <c r="G37">
        <v>0</v>
      </c>
    </row>
    <row r="38" spans="1:7" ht="15" x14ac:dyDescent="0.25">
      <c r="A38" s="285" t="s">
        <v>66</v>
      </c>
    </row>
    <row r="39" spans="1:7" ht="15" x14ac:dyDescent="0.25">
      <c r="A39" s="285" t="s">
        <v>81</v>
      </c>
      <c r="B39">
        <v>1241.2</v>
      </c>
      <c r="C39">
        <v>1671.2</v>
      </c>
      <c r="D39">
        <v>3118.8</v>
      </c>
      <c r="E39">
        <v>3569.1</v>
      </c>
      <c r="F39">
        <v>0</v>
      </c>
      <c r="G39">
        <v>0</v>
      </c>
    </row>
    <row r="40" spans="1:7" ht="15" x14ac:dyDescent="0.25">
      <c r="A40" s="285" t="s">
        <v>83</v>
      </c>
      <c r="B40">
        <v>215</v>
      </c>
      <c r="C40">
        <v>116.7</v>
      </c>
      <c r="D40">
        <v>357.8</v>
      </c>
      <c r="E40">
        <v>178.2</v>
      </c>
      <c r="F40">
        <v>0</v>
      </c>
      <c r="G40">
        <v>0</v>
      </c>
    </row>
    <row r="41" spans="1:7" ht="15" x14ac:dyDescent="0.25">
      <c r="A41" s="285" t="s">
        <v>85</v>
      </c>
      <c r="B41">
        <v>0.9</v>
      </c>
      <c r="C41">
        <v>2.4</v>
      </c>
      <c r="D41">
        <v>3.7</v>
      </c>
      <c r="E41">
        <v>2.9</v>
      </c>
      <c r="F41">
        <v>0</v>
      </c>
      <c r="G41">
        <v>0</v>
      </c>
    </row>
    <row r="42" spans="1:7" ht="15" x14ac:dyDescent="0.25">
      <c r="A42" s="285" t="s">
        <v>86</v>
      </c>
      <c r="B42">
        <v>0</v>
      </c>
      <c r="C42">
        <v>0</v>
      </c>
      <c r="D42">
        <v>1</v>
      </c>
      <c r="E42">
        <v>0</v>
      </c>
      <c r="F42">
        <v>0</v>
      </c>
      <c r="G42">
        <v>0</v>
      </c>
    </row>
    <row r="43" spans="1:7" ht="15" x14ac:dyDescent="0.25">
      <c r="A43" s="285" t="s">
        <v>87</v>
      </c>
      <c r="B43">
        <v>1.3</v>
      </c>
      <c r="C43">
        <v>0</v>
      </c>
      <c r="D43">
        <v>0.2</v>
      </c>
      <c r="E43">
        <v>0.1</v>
      </c>
      <c r="F43">
        <v>0</v>
      </c>
      <c r="G43">
        <v>0</v>
      </c>
    </row>
    <row r="44" spans="1:7" ht="15" x14ac:dyDescent="0.25">
      <c r="A44" s="285" t="s">
        <v>88</v>
      </c>
      <c r="B44">
        <v>257.60000000000002</v>
      </c>
      <c r="C44">
        <v>409.1</v>
      </c>
      <c r="D44">
        <v>555.29999999999995</v>
      </c>
      <c r="E44">
        <v>573.20000000000005</v>
      </c>
      <c r="F44">
        <v>0</v>
      </c>
      <c r="G44">
        <v>0</v>
      </c>
    </row>
    <row r="45" spans="1:7" ht="15" x14ac:dyDescent="0.25">
      <c r="A45" s="285" t="s">
        <v>177</v>
      </c>
      <c r="B45">
        <v>0</v>
      </c>
      <c r="C45">
        <v>0</v>
      </c>
      <c r="D45">
        <v>0</v>
      </c>
      <c r="E45">
        <v>521.1</v>
      </c>
      <c r="F45">
        <v>0</v>
      </c>
      <c r="G45">
        <v>0</v>
      </c>
    </row>
    <row r="46" spans="1:7" ht="15" x14ac:dyDescent="0.25">
      <c r="A46" s="285" t="s">
        <v>90</v>
      </c>
      <c r="B46">
        <v>0</v>
      </c>
      <c r="C46">
        <v>20</v>
      </c>
      <c r="D46">
        <v>63.4</v>
      </c>
      <c r="E46">
        <v>101.8</v>
      </c>
      <c r="F46">
        <v>0</v>
      </c>
      <c r="G46">
        <v>0</v>
      </c>
    </row>
    <row r="47" spans="1:7" ht="15" x14ac:dyDescent="0.25">
      <c r="A47" s="285" t="s">
        <v>178</v>
      </c>
      <c r="B47">
        <v>0</v>
      </c>
      <c r="C47">
        <v>0</v>
      </c>
      <c r="D47">
        <v>1</v>
      </c>
      <c r="E47">
        <v>0</v>
      </c>
      <c r="F47">
        <v>0</v>
      </c>
      <c r="G47">
        <v>0</v>
      </c>
    </row>
    <row r="48" spans="1:7" ht="15" x14ac:dyDescent="0.25">
      <c r="A48" s="285" t="s">
        <v>91</v>
      </c>
      <c r="B48">
        <v>65.599999999999994</v>
      </c>
      <c r="C48">
        <v>38.700000000000003</v>
      </c>
      <c r="D48">
        <v>244</v>
      </c>
      <c r="E48">
        <v>308.89999999999998</v>
      </c>
      <c r="F48">
        <v>0</v>
      </c>
      <c r="G48">
        <v>0</v>
      </c>
    </row>
    <row r="49" spans="1:7" ht="15" x14ac:dyDescent="0.25">
      <c r="A49" s="285" t="s">
        <v>92</v>
      </c>
      <c r="B49">
        <v>0</v>
      </c>
      <c r="C49">
        <v>0</v>
      </c>
      <c r="D49">
        <v>29.7</v>
      </c>
      <c r="E49">
        <v>52.7</v>
      </c>
      <c r="F49">
        <v>0</v>
      </c>
      <c r="G49">
        <v>0</v>
      </c>
    </row>
    <row r="50" spans="1:7" ht="15" x14ac:dyDescent="0.25">
      <c r="A50" s="285" t="s">
        <v>93</v>
      </c>
      <c r="B50">
        <v>70.099999999999994</v>
      </c>
      <c r="C50">
        <v>192.8</v>
      </c>
      <c r="D50">
        <v>169.5</v>
      </c>
      <c r="E50">
        <v>129.9</v>
      </c>
      <c r="F50">
        <v>0</v>
      </c>
      <c r="G50">
        <v>0</v>
      </c>
    </row>
    <row r="51" spans="1:7" ht="15" x14ac:dyDescent="0.25">
      <c r="A51" s="285" t="s">
        <v>94</v>
      </c>
      <c r="B51">
        <v>36.799999999999997</v>
      </c>
      <c r="C51">
        <v>2</v>
      </c>
      <c r="D51">
        <v>38.299999999999997</v>
      </c>
      <c r="E51">
        <v>0</v>
      </c>
      <c r="F51">
        <v>0</v>
      </c>
      <c r="G51">
        <v>0</v>
      </c>
    </row>
    <row r="52" spans="1:7" ht="15" x14ac:dyDescent="0.25">
      <c r="A52" s="285" t="s">
        <v>496</v>
      </c>
      <c r="B52">
        <v>0</v>
      </c>
      <c r="C52">
        <v>0.1</v>
      </c>
      <c r="D52">
        <v>0</v>
      </c>
      <c r="E52">
        <v>0.9</v>
      </c>
      <c r="F52">
        <v>0</v>
      </c>
      <c r="G52">
        <v>0</v>
      </c>
    </row>
    <row r="53" spans="1:7" ht="15" x14ac:dyDescent="0.25">
      <c r="A53" s="285" t="s">
        <v>95</v>
      </c>
      <c r="B53">
        <v>258</v>
      </c>
      <c r="C53">
        <v>326.5</v>
      </c>
      <c r="D53">
        <v>595.20000000000005</v>
      </c>
      <c r="E53">
        <v>607.79999999999995</v>
      </c>
      <c r="F53">
        <v>0</v>
      </c>
      <c r="G53">
        <v>0</v>
      </c>
    </row>
    <row r="54" spans="1:7" ht="15" x14ac:dyDescent="0.25">
      <c r="A54" s="285" t="s">
        <v>96</v>
      </c>
      <c r="B54">
        <v>24.1</v>
      </c>
      <c r="C54">
        <v>37.5</v>
      </c>
      <c r="D54">
        <v>33.799999999999997</v>
      </c>
      <c r="E54">
        <v>43.8</v>
      </c>
      <c r="F54">
        <v>0</v>
      </c>
      <c r="G54">
        <v>0</v>
      </c>
    </row>
    <row r="55" spans="1:7" ht="15" x14ac:dyDescent="0.25">
      <c r="A55" s="285" t="s">
        <v>98</v>
      </c>
      <c r="B55">
        <v>65</v>
      </c>
      <c r="C55">
        <v>0</v>
      </c>
      <c r="D55">
        <v>142.69999999999999</v>
      </c>
      <c r="E55">
        <v>134.9</v>
      </c>
      <c r="F55">
        <v>0</v>
      </c>
      <c r="G55">
        <v>0</v>
      </c>
    </row>
    <row r="56" spans="1:7" ht="15" x14ac:dyDescent="0.25">
      <c r="A56" s="285" t="s">
        <v>99</v>
      </c>
      <c r="B56">
        <v>0.3</v>
      </c>
      <c r="C56">
        <v>1.2</v>
      </c>
      <c r="D56" t="s">
        <v>84</v>
      </c>
      <c r="E56">
        <v>5.8</v>
      </c>
      <c r="F56">
        <v>0</v>
      </c>
      <c r="G56">
        <v>0</v>
      </c>
    </row>
    <row r="57" spans="1:7" ht="15" x14ac:dyDescent="0.25">
      <c r="A57" s="285" t="s">
        <v>100</v>
      </c>
      <c r="B57">
        <v>196</v>
      </c>
      <c r="C57">
        <v>463.7</v>
      </c>
      <c r="D57">
        <v>587.6</v>
      </c>
      <c r="E57">
        <v>573.29999999999995</v>
      </c>
      <c r="F57">
        <v>0</v>
      </c>
      <c r="G57">
        <v>0</v>
      </c>
    </row>
    <row r="58" spans="1:7" ht="15" x14ac:dyDescent="0.25">
      <c r="A58" s="285" t="s">
        <v>101</v>
      </c>
      <c r="B58">
        <v>50.5</v>
      </c>
      <c r="C58">
        <v>60.5</v>
      </c>
      <c r="D58">
        <v>295.8</v>
      </c>
      <c r="E58">
        <v>333.9</v>
      </c>
      <c r="F58">
        <v>0</v>
      </c>
      <c r="G58">
        <v>0</v>
      </c>
    </row>
    <row r="59" spans="1:7" ht="15" x14ac:dyDescent="0.25">
      <c r="A59" s="285" t="s">
        <v>66</v>
      </c>
    </row>
    <row r="60" spans="1:7" ht="15" x14ac:dyDescent="0.25">
      <c r="A60" s="285" t="s">
        <v>102</v>
      </c>
      <c r="B60">
        <v>203</v>
      </c>
      <c r="C60">
        <v>60</v>
      </c>
      <c r="D60">
        <v>1159.0999999999999</v>
      </c>
      <c r="E60">
        <v>1107.7</v>
      </c>
      <c r="F60">
        <v>0</v>
      </c>
      <c r="G60">
        <v>0</v>
      </c>
    </row>
    <row r="61" spans="1:7" ht="15" x14ac:dyDescent="0.25">
      <c r="A61" s="285" t="s">
        <v>104</v>
      </c>
      <c r="B61">
        <v>173</v>
      </c>
      <c r="C61">
        <v>60</v>
      </c>
      <c r="D61">
        <v>1001.4</v>
      </c>
      <c r="E61">
        <v>878.5</v>
      </c>
      <c r="F61">
        <v>0</v>
      </c>
      <c r="G61">
        <v>0</v>
      </c>
    </row>
    <row r="62" spans="1:7" ht="15" x14ac:dyDescent="0.25">
      <c r="A62" s="285" t="s">
        <v>105</v>
      </c>
      <c r="B62">
        <v>0</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0</v>
      </c>
      <c r="D64">
        <v>157.69999999999999</v>
      </c>
      <c r="E64">
        <v>182.7</v>
      </c>
      <c r="F64">
        <v>0</v>
      </c>
      <c r="G64">
        <v>0</v>
      </c>
    </row>
    <row r="65" spans="1:7" ht="15" x14ac:dyDescent="0.25">
      <c r="A65" s="285" t="s">
        <v>66</v>
      </c>
    </row>
    <row r="66" spans="1:7" ht="15" x14ac:dyDescent="0.25">
      <c r="A66" s="285" t="s">
        <v>108</v>
      </c>
      <c r="B66">
        <v>1651.7</v>
      </c>
      <c r="C66">
        <v>2907.7</v>
      </c>
      <c r="D66">
        <v>1636.2</v>
      </c>
      <c r="E66">
        <v>3445.8</v>
      </c>
      <c r="F66">
        <v>0</v>
      </c>
      <c r="G66">
        <v>0</v>
      </c>
    </row>
    <row r="67" spans="1:7" ht="15" x14ac:dyDescent="0.25">
      <c r="A67" s="285" t="s">
        <v>497</v>
      </c>
      <c r="B67">
        <v>0</v>
      </c>
      <c r="C67">
        <v>344.2</v>
      </c>
      <c r="D67">
        <v>0</v>
      </c>
      <c r="E67">
        <v>1428.7</v>
      </c>
      <c r="F67">
        <v>0</v>
      </c>
      <c r="G67">
        <v>0</v>
      </c>
    </row>
    <row r="68" spans="1:7" ht="15" x14ac:dyDescent="0.25">
      <c r="A68" s="285" t="s">
        <v>109</v>
      </c>
      <c r="B68">
        <v>0</v>
      </c>
      <c r="C68">
        <v>0</v>
      </c>
      <c r="D68">
        <v>6.1</v>
      </c>
      <c r="E68">
        <v>10.8</v>
      </c>
      <c r="F68">
        <v>0</v>
      </c>
      <c r="G68">
        <v>0</v>
      </c>
    </row>
    <row r="69" spans="1:7" ht="15" x14ac:dyDescent="0.25">
      <c r="A69" s="285" t="s">
        <v>111</v>
      </c>
      <c r="B69">
        <v>71.3</v>
      </c>
      <c r="C69">
        <v>104.5</v>
      </c>
      <c r="D69">
        <v>65.900000000000006</v>
      </c>
      <c r="E69">
        <v>90.3</v>
      </c>
      <c r="F69">
        <v>0</v>
      </c>
      <c r="G69">
        <v>0</v>
      </c>
    </row>
    <row r="70" spans="1:7" ht="15" x14ac:dyDescent="0.25">
      <c r="A70" s="285" t="s">
        <v>112</v>
      </c>
      <c r="B70">
        <v>6.7</v>
      </c>
      <c r="C70">
        <v>205.5</v>
      </c>
      <c r="D70">
        <v>26.1</v>
      </c>
      <c r="E70">
        <v>369.3</v>
      </c>
      <c r="F70">
        <v>0</v>
      </c>
      <c r="G70">
        <v>0</v>
      </c>
    </row>
    <row r="71" spans="1:7" ht="15" x14ac:dyDescent="0.25">
      <c r="A71" s="285" t="s">
        <v>259</v>
      </c>
      <c r="B71">
        <v>0</v>
      </c>
      <c r="C71">
        <v>15</v>
      </c>
      <c r="D71">
        <v>0</v>
      </c>
      <c r="E71">
        <v>30.7</v>
      </c>
      <c r="F71">
        <v>0</v>
      </c>
      <c r="G71">
        <v>0</v>
      </c>
    </row>
    <row r="72" spans="1:7" ht="15" x14ac:dyDescent="0.25">
      <c r="A72" s="285" t="s">
        <v>113</v>
      </c>
      <c r="B72">
        <v>39.9</v>
      </c>
      <c r="C72">
        <v>23.4</v>
      </c>
      <c r="D72">
        <v>167.6</v>
      </c>
      <c r="E72">
        <v>169</v>
      </c>
      <c r="F72">
        <v>0</v>
      </c>
      <c r="G72">
        <v>0</v>
      </c>
    </row>
    <row r="73" spans="1:7" ht="15" x14ac:dyDescent="0.25">
      <c r="A73" s="285" t="s">
        <v>114</v>
      </c>
      <c r="B73">
        <v>0</v>
      </c>
      <c r="C73">
        <v>12.5</v>
      </c>
      <c r="D73">
        <v>0</v>
      </c>
      <c r="E73">
        <v>0</v>
      </c>
      <c r="F73">
        <v>0</v>
      </c>
      <c r="G73">
        <v>0</v>
      </c>
    </row>
    <row r="74" spans="1:7" ht="15" x14ac:dyDescent="0.25">
      <c r="A74" s="285" t="s">
        <v>115</v>
      </c>
      <c r="B74">
        <v>7.5</v>
      </c>
      <c r="C74">
        <v>5</v>
      </c>
      <c r="D74">
        <v>7.2</v>
      </c>
      <c r="E74">
        <v>6.9</v>
      </c>
      <c r="F74">
        <v>0</v>
      </c>
      <c r="G74">
        <v>0</v>
      </c>
    </row>
    <row r="75" spans="1:7" ht="15" x14ac:dyDescent="0.25">
      <c r="A75" s="285" t="s">
        <v>116</v>
      </c>
      <c r="B75">
        <v>3</v>
      </c>
      <c r="C75">
        <v>2.5</v>
      </c>
      <c r="D75">
        <v>2.9</v>
      </c>
      <c r="E75">
        <v>1.6</v>
      </c>
      <c r="F75">
        <v>0</v>
      </c>
      <c r="G75">
        <v>0</v>
      </c>
    </row>
    <row r="76" spans="1:7" ht="15" x14ac:dyDescent="0.25">
      <c r="A76" s="285" t="s">
        <v>117</v>
      </c>
      <c r="B76">
        <v>1490.9</v>
      </c>
      <c r="C76">
        <v>2165.1999999999998</v>
      </c>
      <c r="D76">
        <v>1275.8</v>
      </c>
      <c r="E76">
        <v>1248</v>
      </c>
      <c r="F76">
        <v>0</v>
      </c>
      <c r="G76">
        <v>0</v>
      </c>
    </row>
    <row r="77" spans="1:7" ht="15" x14ac:dyDescent="0.25">
      <c r="A77" s="285" t="s">
        <v>331</v>
      </c>
      <c r="B77">
        <v>5</v>
      </c>
      <c r="C77">
        <v>0</v>
      </c>
      <c r="D77">
        <v>1.4</v>
      </c>
      <c r="E77">
        <v>1.6</v>
      </c>
      <c r="F77">
        <v>0</v>
      </c>
      <c r="G77">
        <v>0</v>
      </c>
    </row>
    <row r="78" spans="1:7" ht="15" x14ac:dyDescent="0.25">
      <c r="A78" s="285" t="s">
        <v>118</v>
      </c>
      <c r="B78">
        <v>17.5</v>
      </c>
      <c r="C78">
        <v>19.899999999999999</v>
      </c>
      <c r="D78">
        <v>12.2</v>
      </c>
      <c r="E78">
        <v>13.1</v>
      </c>
      <c r="F78">
        <v>0</v>
      </c>
      <c r="G78">
        <v>0</v>
      </c>
    </row>
    <row r="79" spans="1:7" ht="15" x14ac:dyDescent="0.25">
      <c r="A79" s="285" t="s">
        <v>119</v>
      </c>
      <c r="B79">
        <v>10</v>
      </c>
      <c r="C79">
        <v>10</v>
      </c>
      <c r="D79">
        <v>71</v>
      </c>
      <c r="E79">
        <v>75.8</v>
      </c>
      <c r="F79">
        <v>0</v>
      </c>
      <c r="G79">
        <v>0</v>
      </c>
    </row>
    <row r="80" spans="1:7" ht="15" x14ac:dyDescent="0.25">
      <c r="A80" s="285" t="s">
        <v>120</v>
      </c>
      <c r="B80" t="s">
        <v>84</v>
      </c>
      <c r="C80">
        <v>0</v>
      </c>
      <c r="D80">
        <v>0</v>
      </c>
      <c r="E80">
        <v>0</v>
      </c>
      <c r="F80">
        <v>0</v>
      </c>
      <c r="G80">
        <v>0</v>
      </c>
    </row>
    <row r="81" spans="1:7" ht="15" x14ac:dyDescent="0.25">
      <c r="A81" s="285" t="s">
        <v>62</v>
      </c>
      <c r="B81" t="s">
        <v>64</v>
      </c>
      <c r="C81" t="s">
        <v>65</v>
      </c>
      <c r="D81" t="s">
        <v>63</v>
      </c>
      <c r="E81" t="s">
        <v>209</v>
      </c>
      <c r="F81" t="s">
        <v>63</v>
      </c>
      <c r="G81" t="s">
        <v>64</v>
      </c>
    </row>
    <row r="82" spans="1:7" ht="15" x14ac:dyDescent="0.25">
      <c r="A82" s="285" t="s">
        <v>122</v>
      </c>
      <c r="B82">
        <v>7044.7</v>
      </c>
      <c r="C82">
        <v>6108.7</v>
      </c>
      <c r="D82">
        <v>15987.9</v>
      </c>
      <c r="E82">
        <v>12986.1</v>
      </c>
      <c r="F82">
        <v>6</v>
      </c>
      <c r="G82">
        <v>0</v>
      </c>
    </row>
    <row r="83" spans="1:7" ht="15" x14ac:dyDescent="0.25">
      <c r="A83" s="285" t="s">
        <v>123</v>
      </c>
      <c r="B83">
        <v>2911.7</v>
      </c>
      <c r="C83">
        <v>4872.1000000000004</v>
      </c>
      <c r="D83" t="s">
        <v>84</v>
      </c>
      <c r="E83">
        <v>0</v>
      </c>
      <c r="F83">
        <v>0</v>
      </c>
      <c r="G83">
        <v>0</v>
      </c>
    </row>
    <row r="84" spans="1:7" ht="15" x14ac:dyDescent="0.25">
      <c r="A84" s="285" t="s">
        <v>62</v>
      </c>
      <c r="B84" t="s">
        <v>64</v>
      </c>
      <c r="C84" t="s">
        <v>65</v>
      </c>
      <c r="D84" t="s">
        <v>63</v>
      </c>
      <c r="E84" t="s">
        <v>209</v>
      </c>
      <c r="F84" t="s">
        <v>63</v>
      </c>
      <c r="G84" t="s">
        <v>64</v>
      </c>
    </row>
    <row r="85" spans="1:7" ht="15" x14ac:dyDescent="0.25">
      <c r="A85" s="285" t="s">
        <v>124</v>
      </c>
      <c r="B85">
        <v>9956.2999999999993</v>
      </c>
      <c r="C85">
        <v>10980.8</v>
      </c>
      <c r="D85">
        <v>15988</v>
      </c>
      <c r="E85">
        <v>12986.1</v>
      </c>
      <c r="F85">
        <v>6</v>
      </c>
      <c r="G85">
        <v>0</v>
      </c>
    </row>
    <row r="86" spans="1:7" ht="15" x14ac:dyDescent="0.25">
      <c r="A86" s="285" t="s">
        <v>125</v>
      </c>
      <c r="B86" t="s">
        <v>42</v>
      </c>
      <c r="C86" t="s">
        <v>42</v>
      </c>
      <c r="D86">
        <v>2.1</v>
      </c>
      <c r="E86">
        <v>54.6</v>
      </c>
      <c r="F86" t="s">
        <v>42</v>
      </c>
      <c r="G86" t="s">
        <v>42</v>
      </c>
    </row>
    <row r="87" spans="1:7" ht="15" x14ac:dyDescent="0.25">
      <c r="A87" s="285" t="s">
        <v>126</v>
      </c>
      <c r="B87">
        <v>0</v>
      </c>
      <c r="C87">
        <v>123</v>
      </c>
      <c r="D87" t="s">
        <v>42</v>
      </c>
      <c r="E87" t="s">
        <v>42</v>
      </c>
      <c r="F87">
        <v>0</v>
      </c>
      <c r="G87">
        <v>0</v>
      </c>
    </row>
    <row r="88" spans="1:7" ht="15" x14ac:dyDescent="0.25">
      <c r="A88" s="285" t="s">
        <v>50</v>
      </c>
    </row>
  </sheetData>
  <pageMargins left="0.7" right="0.7" top="0.75" bottom="0.75" header="0.3" footer="0.3"/>
  <pageSetup orientation="portrait" horizontalDpi="300" verticalDpi="300"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139A-2FEC-4D69-B8AD-B637F5B53529}">
  <sheetPr codeName="Sheet16"/>
  <dimension ref="A1:G88"/>
  <sheetViews>
    <sheetView workbookViewId="0">
      <selection activeCell="E22" sqref="E22"/>
    </sheetView>
  </sheetViews>
  <sheetFormatPr defaultRowHeight="13.2" x14ac:dyDescent="0.25"/>
  <cols>
    <col min="1" max="1" width="26.33203125" customWidth="1"/>
    <col min="2" max="2" width="16.5546875" customWidth="1"/>
    <col min="3" max="3" width="16.109375" customWidth="1"/>
    <col min="4" max="4" width="13.109375" customWidth="1"/>
    <col min="5" max="5" width="22.109375" customWidth="1"/>
    <col min="6" max="6" width="16.44140625" customWidth="1"/>
    <col min="7" max="7" width="17.33203125" customWidth="1"/>
    <col min="8" max="8" width="14.5546875" customWidth="1"/>
  </cols>
  <sheetData>
    <row r="1" spans="1:7" ht="15" x14ac:dyDescent="0.25">
      <c r="A1" s="285" t="s">
        <v>47</v>
      </c>
    </row>
    <row r="2" spans="1:7" ht="15" x14ac:dyDescent="0.25">
      <c r="A2" s="285" t="s">
        <v>48</v>
      </c>
    </row>
    <row r="3" spans="1:7" ht="15" x14ac:dyDescent="0.25">
      <c r="A3" s="285" t="s">
        <v>547</v>
      </c>
    </row>
    <row r="4" spans="1:7" ht="15" x14ac:dyDescent="0.25">
      <c r="A4" s="285" t="s">
        <v>50</v>
      </c>
    </row>
    <row r="5" spans="1:7" ht="15" x14ac:dyDescent="0.25">
      <c r="A5" s="285" t="s">
        <v>51</v>
      </c>
    </row>
    <row r="6" spans="1:7" ht="15" x14ac:dyDescent="0.25">
      <c r="A6" s="285" t="s">
        <v>52</v>
      </c>
    </row>
    <row r="7" spans="1:7" ht="15" x14ac:dyDescent="0.25">
      <c r="B7" s="285" t="s">
        <v>53</v>
      </c>
      <c r="D7" t="s">
        <v>54</v>
      </c>
      <c r="F7" t="s">
        <v>55</v>
      </c>
    </row>
    <row r="8" spans="1:7" ht="15" x14ac:dyDescent="0.25">
      <c r="A8" s="285" t="s">
        <v>52</v>
      </c>
    </row>
    <row r="9" spans="1:7" ht="15" x14ac:dyDescent="0.25">
      <c r="A9" s="285" t="s">
        <v>56</v>
      </c>
      <c r="B9" t="s">
        <v>57</v>
      </c>
      <c r="C9" t="s">
        <v>58</v>
      </c>
      <c r="D9" t="s">
        <v>57</v>
      </c>
      <c r="E9" t="s">
        <v>59</v>
      </c>
      <c r="F9" t="s">
        <v>60</v>
      </c>
      <c r="G9" t="s">
        <v>61</v>
      </c>
    </row>
    <row r="10" spans="1:7" ht="15" x14ac:dyDescent="0.25">
      <c r="A10" s="285" t="s">
        <v>62</v>
      </c>
      <c r="B10" t="s">
        <v>63</v>
      </c>
      <c r="C10" t="s">
        <v>64</v>
      </c>
      <c r="D10" t="s">
        <v>63</v>
      </c>
      <c r="E10" t="s">
        <v>63</v>
      </c>
      <c r="F10" t="s">
        <v>63</v>
      </c>
      <c r="G10" t="s">
        <v>65</v>
      </c>
    </row>
    <row r="11" spans="1:7" ht="15" x14ac:dyDescent="0.25">
      <c r="A11" s="285" t="s">
        <v>66</v>
      </c>
    </row>
    <row r="12" spans="1:7" ht="15" x14ac:dyDescent="0.25">
      <c r="A12" s="285" t="s">
        <v>67</v>
      </c>
      <c r="B12">
        <v>52</v>
      </c>
      <c r="C12">
        <v>268</v>
      </c>
      <c r="D12">
        <v>2154.1999999999998</v>
      </c>
      <c r="E12">
        <v>3129.7</v>
      </c>
      <c r="F12">
        <v>0</v>
      </c>
      <c r="G12">
        <v>0</v>
      </c>
    </row>
    <row r="13" spans="1:7" ht="15" x14ac:dyDescent="0.25">
      <c r="A13" s="285" t="s">
        <v>253</v>
      </c>
      <c r="B13">
        <v>0</v>
      </c>
      <c r="C13">
        <v>60</v>
      </c>
      <c r="D13">
        <v>0</v>
      </c>
      <c r="E13">
        <v>89.1</v>
      </c>
      <c r="F13">
        <v>0</v>
      </c>
      <c r="G13">
        <v>0</v>
      </c>
    </row>
    <row r="14" spans="1:7" ht="15" x14ac:dyDescent="0.25">
      <c r="A14" s="285" t="s">
        <v>254</v>
      </c>
      <c r="B14">
        <v>0</v>
      </c>
      <c r="C14">
        <v>0</v>
      </c>
      <c r="D14">
        <v>19.399999999999999</v>
      </c>
      <c r="E14">
        <v>93</v>
      </c>
      <c r="F14">
        <v>0</v>
      </c>
      <c r="G14">
        <v>0</v>
      </c>
    </row>
    <row r="15" spans="1:7" ht="15" x14ac:dyDescent="0.25">
      <c r="A15" s="285" t="s">
        <v>68</v>
      </c>
      <c r="B15">
        <v>0</v>
      </c>
      <c r="C15">
        <v>0</v>
      </c>
      <c r="D15">
        <v>571.6</v>
      </c>
      <c r="E15">
        <v>407</v>
      </c>
      <c r="F15">
        <v>0</v>
      </c>
      <c r="G15">
        <v>0</v>
      </c>
    </row>
    <row r="16" spans="1:7" ht="15" x14ac:dyDescent="0.25">
      <c r="A16" s="285" t="s">
        <v>69</v>
      </c>
      <c r="B16">
        <v>0</v>
      </c>
      <c r="C16">
        <v>0</v>
      </c>
      <c r="D16">
        <v>0</v>
      </c>
      <c r="E16">
        <v>35.4</v>
      </c>
      <c r="F16">
        <v>0</v>
      </c>
      <c r="G16">
        <v>0</v>
      </c>
    </row>
    <row r="17" spans="1:7" ht="15" x14ac:dyDescent="0.25">
      <c r="A17" s="285" t="s">
        <v>70</v>
      </c>
      <c r="B17">
        <v>0</v>
      </c>
      <c r="C17">
        <v>30</v>
      </c>
      <c r="D17">
        <v>84.5</v>
      </c>
      <c r="E17">
        <v>328.9</v>
      </c>
      <c r="F17">
        <v>0</v>
      </c>
      <c r="G17">
        <v>0</v>
      </c>
    </row>
    <row r="18" spans="1:7" ht="15" x14ac:dyDescent="0.25">
      <c r="A18" s="285" t="s">
        <v>71</v>
      </c>
      <c r="B18">
        <v>0</v>
      </c>
      <c r="C18">
        <v>0</v>
      </c>
      <c r="D18">
        <v>427.9</v>
      </c>
      <c r="E18">
        <v>772.7</v>
      </c>
      <c r="F18">
        <v>0</v>
      </c>
      <c r="G18">
        <v>0</v>
      </c>
    </row>
    <row r="19" spans="1:7" ht="15" x14ac:dyDescent="0.25">
      <c r="A19" s="285" t="s">
        <v>72</v>
      </c>
      <c r="B19">
        <v>52</v>
      </c>
      <c r="C19">
        <v>65</v>
      </c>
      <c r="D19">
        <v>244.1</v>
      </c>
      <c r="E19">
        <v>326.7</v>
      </c>
      <c r="F19">
        <v>0</v>
      </c>
      <c r="G19">
        <v>0</v>
      </c>
    </row>
    <row r="20" spans="1:7" ht="15" x14ac:dyDescent="0.25">
      <c r="A20" s="285" t="s">
        <v>256</v>
      </c>
      <c r="B20">
        <v>0</v>
      </c>
      <c r="C20">
        <v>0</v>
      </c>
      <c r="D20">
        <v>0</v>
      </c>
      <c r="E20">
        <v>113.5</v>
      </c>
      <c r="F20">
        <v>0</v>
      </c>
      <c r="G20">
        <v>0</v>
      </c>
    </row>
    <row r="21" spans="1:7" ht="15" x14ac:dyDescent="0.25">
      <c r="A21" s="285" t="s">
        <v>73</v>
      </c>
      <c r="B21">
        <v>0</v>
      </c>
      <c r="C21">
        <v>110</v>
      </c>
      <c r="D21">
        <v>700.1</v>
      </c>
      <c r="E21">
        <v>827.5</v>
      </c>
      <c r="F21">
        <v>0</v>
      </c>
      <c r="G21">
        <v>0</v>
      </c>
    </row>
    <row r="22" spans="1:7" ht="15" x14ac:dyDescent="0.25">
      <c r="A22" s="285" t="s">
        <v>74</v>
      </c>
      <c r="B22">
        <v>0</v>
      </c>
      <c r="C22">
        <v>3</v>
      </c>
      <c r="D22">
        <v>106.8</v>
      </c>
      <c r="E22">
        <v>135.9</v>
      </c>
      <c r="F22">
        <v>0</v>
      </c>
      <c r="G22">
        <v>0</v>
      </c>
    </row>
    <row r="23" spans="1:7" ht="15" x14ac:dyDescent="0.25">
      <c r="A23" s="285" t="s">
        <v>66</v>
      </c>
    </row>
    <row r="24" spans="1:7" ht="15" x14ac:dyDescent="0.25">
      <c r="A24" s="285" t="s">
        <v>75</v>
      </c>
      <c r="B24">
        <v>0</v>
      </c>
      <c r="C24">
        <v>60</v>
      </c>
      <c r="D24">
        <v>0</v>
      </c>
      <c r="E24">
        <v>31</v>
      </c>
      <c r="F24">
        <v>0</v>
      </c>
      <c r="G24">
        <v>0</v>
      </c>
    </row>
    <row r="25" spans="1:7" ht="15" x14ac:dyDescent="0.25">
      <c r="A25" s="285" t="s">
        <v>504</v>
      </c>
      <c r="B25">
        <v>0</v>
      </c>
      <c r="C25">
        <v>60</v>
      </c>
      <c r="D25">
        <v>0</v>
      </c>
      <c r="E25">
        <v>0</v>
      </c>
      <c r="F25">
        <v>0</v>
      </c>
      <c r="G25">
        <v>0</v>
      </c>
    </row>
    <row r="26" spans="1:7" ht="15" x14ac:dyDescent="0.25">
      <c r="A26" s="285" t="s">
        <v>77</v>
      </c>
      <c r="B26">
        <v>0</v>
      </c>
      <c r="C26">
        <v>0</v>
      </c>
      <c r="D26">
        <v>0</v>
      </c>
      <c r="E26">
        <v>31</v>
      </c>
      <c r="F26">
        <v>0</v>
      </c>
      <c r="G26">
        <v>0</v>
      </c>
    </row>
    <row r="27" spans="1:7" ht="15" x14ac:dyDescent="0.25">
      <c r="A27" s="285" t="s">
        <v>66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66</v>
      </c>
    </row>
    <row r="31" spans="1:7" ht="15" x14ac:dyDescent="0.25">
      <c r="A31" s="285" t="s">
        <v>78</v>
      </c>
      <c r="B31">
        <v>419.6</v>
      </c>
      <c r="C31">
        <v>407.6</v>
      </c>
      <c r="D31">
        <v>514.20000000000005</v>
      </c>
      <c r="E31">
        <v>636.5</v>
      </c>
      <c r="F31">
        <v>6</v>
      </c>
      <c r="G31">
        <v>0</v>
      </c>
    </row>
    <row r="32" spans="1:7" ht="15" x14ac:dyDescent="0.25">
      <c r="A32" s="285" t="s">
        <v>66</v>
      </c>
    </row>
    <row r="33" spans="1:7" ht="15" x14ac:dyDescent="0.25">
      <c r="A33" s="285" t="s">
        <v>79</v>
      </c>
      <c r="B33">
        <v>483.4</v>
      </c>
      <c r="C33">
        <v>459.2</v>
      </c>
      <c r="D33">
        <v>682.1</v>
      </c>
      <c r="E33">
        <v>327.2</v>
      </c>
      <c r="F33">
        <v>0</v>
      </c>
      <c r="G33">
        <v>0</v>
      </c>
    </row>
    <row r="34" spans="1:7" ht="15" x14ac:dyDescent="0.25">
      <c r="A34" s="285" t="s">
        <v>66</v>
      </c>
    </row>
    <row r="35" spans="1:7" ht="15" x14ac:dyDescent="0.25">
      <c r="A35" s="285" t="s">
        <v>80</v>
      </c>
      <c r="B35">
        <v>3748.8</v>
      </c>
      <c r="C35">
        <v>246</v>
      </c>
      <c r="D35">
        <v>5557.9</v>
      </c>
      <c r="E35">
        <v>271</v>
      </c>
      <c r="F35">
        <v>0</v>
      </c>
      <c r="G35">
        <v>0</v>
      </c>
    </row>
    <row r="36" spans="1:7" ht="15" x14ac:dyDescent="0.25">
      <c r="A36" s="285" t="s">
        <v>66</v>
      </c>
    </row>
    <row r="37" spans="1:7" ht="15" x14ac:dyDescent="0.25">
      <c r="A37" s="285" t="s">
        <v>495</v>
      </c>
      <c r="B37">
        <v>0</v>
      </c>
      <c r="C37">
        <v>2.5</v>
      </c>
      <c r="D37">
        <v>0</v>
      </c>
      <c r="E37">
        <v>0</v>
      </c>
      <c r="F37">
        <v>0</v>
      </c>
      <c r="G37">
        <v>0</v>
      </c>
    </row>
    <row r="38" spans="1:7" ht="15" x14ac:dyDescent="0.25">
      <c r="A38" s="285" t="s">
        <v>66</v>
      </c>
    </row>
    <row r="39" spans="1:7" ht="15" x14ac:dyDescent="0.25">
      <c r="A39" s="285" t="s">
        <v>81</v>
      </c>
      <c r="B39">
        <v>1167.4000000000001</v>
      </c>
      <c r="C39">
        <v>1717.6</v>
      </c>
      <c r="D39">
        <v>2874.7</v>
      </c>
      <c r="E39">
        <v>3219.5</v>
      </c>
      <c r="F39">
        <v>0</v>
      </c>
      <c r="G39">
        <v>0</v>
      </c>
    </row>
    <row r="40" spans="1:7" ht="15" x14ac:dyDescent="0.25">
      <c r="A40" s="285" t="s">
        <v>83</v>
      </c>
      <c r="B40">
        <v>215</v>
      </c>
      <c r="C40">
        <v>117.7</v>
      </c>
      <c r="D40">
        <v>357.8</v>
      </c>
      <c r="E40">
        <v>177.3</v>
      </c>
      <c r="F40">
        <v>0</v>
      </c>
      <c r="G40">
        <v>0</v>
      </c>
    </row>
    <row r="41" spans="1:7" ht="15" x14ac:dyDescent="0.25">
      <c r="A41" s="285" t="s">
        <v>85</v>
      </c>
      <c r="B41">
        <v>1</v>
      </c>
      <c r="C41">
        <v>2.9</v>
      </c>
      <c r="D41">
        <v>3.7</v>
      </c>
      <c r="E41">
        <v>2.2999999999999998</v>
      </c>
      <c r="F41">
        <v>0</v>
      </c>
      <c r="G41">
        <v>0</v>
      </c>
    </row>
    <row r="42" spans="1:7" ht="15" x14ac:dyDescent="0.25">
      <c r="A42" s="285" t="s">
        <v>86</v>
      </c>
      <c r="B42">
        <v>0</v>
      </c>
      <c r="C42">
        <v>0</v>
      </c>
      <c r="D42">
        <v>1</v>
      </c>
      <c r="E42">
        <v>0</v>
      </c>
      <c r="F42">
        <v>0</v>
      </c>
      <c r="G42">
        <v>0</v>
      </c>
    </row>
    <row r="43" spans="1:7" ht="15" x14ac:dyDescent="0.25">
      <c r="A43" s="285" t="s">
        <v>87</v>
      </c>
      <c r="B43">
        <v>1.3</v>
      </c>
      <c r="C43">
        <v>0</v>
      </c>
      <c r="D43">
        <v>0.2</v>
      </c>
      <c r="E43">
        <v>0.1</v>
      </c>
      <c r="F43">
        <v>0</v>
      </c>
      <c r="G43">
        <v>0</v>
      </c>
    </row>
    <row r="44" spans="1:7" ht="15" x14ac:dyDescent="0.25">
      <c r="A44" s="285" t="s">
        <v>88</v>
      </c>
      <c r="B44">
        <v>253.9</v>
      </c>
      <c r="C44">
        <v>359.3</v>
      </c>
      <c r="D44">
        <v>479.8</v>
      </c>
      <c r="E44">
        <v>473.4</v>
      </c>
      <c r="F44">
        <v>0</v>
      </c>
      <c r="G44">
        <v>0</v>
      </c>
    </row>
    <row r="45" spans="1:7" ht="15" x14ac:dyDescent="0.25">
      <c r="A45" s="285" t="s">
        <v>177</v>
      </c>
      <c r="B45">
        <v>0</v>
      </c>
      <c r="C45">
        <v>0</v>
      </c>
      <c r="D45">
        <v>0</v>
      </c>
      <c r="E45">
        <v>521.1</v>
      </c>
      <c r="F45">
        <v>0</v>
      </c>
      <c r="G45">
        <v>0</v>
      </c>
    </row>
    <row r="46" spans="1:7" ht="15" x14ac:dyDescent="0.25">
      <c r="A46" s="285" t="s">
        <v>90</v>
      </c>
      <c r="B46">
        <v>0</v>
      </c>
      <c r="C46">
        <v>37.5</v>
      </c>
      <c r="D46">
        <v>63.4</v>
      </c>
      <c r="E46">
        <v>82.7</v>
      </c>
      <c r="F46">
        <v>0</v>
      </c>
      <c r="G46">
        <v>0</v>
      </c>
    </row>
    <row r="47" spans="1:7" ht="15" x14ac:dyDescent="0.25">
      <c r="A47" s="285" t="s">
        <v>178</v>
      </c>
      <c r="B47">
        <v>0</v>
      </c>
      <c r="C47">
        <v>0</v>
      </c>
      <c r="D47">
        <v>1</v>
      </c>
      <c r="E47">
        <v>0</v>
      </c>
      <c r="F47">
        <v>0</v>
      </c>
      <c r="G47">
        <v>0</v>
      </c>
    </row>
    <row r="48" spans="1:7" ht="15" x14ac:dyDescent="0.25">
      <c r="A48" s="285" t="s">
        <v>91</v>
      </c>
      <c r="B48">
        <v>64.7</v>
      </c>
      <c r="C48">
        <v>38.700000000000003</v>
      </c>
      <c r="D48">
        <v>243.1</v>
      </c>
      <c r="E48">
        <v>247.4</v>
      </c>
      <c r="F48">
        <v>0</v>
      </c>
      <c r="G48">
        <v>0</v>
      </c>
    </row>
    <row r="49" spans="1:7" ht="15" x14ac:dyDescent="0.25">
      <c r="A49" s="285" t="s">
        <v>92</v>
      </c>
      <c r="B49">
        <v>0</v>
      </c>
      <c r="C49">
        <v>0</v>
      </c>
      <c r="D49">
        <v>29.7</v>
      </c>
      <c r="E49">
        <v>52.7</v>
      </c>
      <c r="F49">
        <v>0</v>
      </c>
      <c r="G49">
        <v>0</v>
      </c>
    </row>
    <row r="50" spans="1:7" ht="15" x14ac:dyDescent="0.25">
      <c r="A50" s="285" t="s">
        <v>93</v>
      </c>
      <c r="B50">
        <v>74.2</v>
      </c>
      <c r="C50">
        <v>196.6</v>
      </c>
      <c r="D50">
        <v>163.80000000000001</v>
      </c>
      <c r="E50">
        <v>122.8</v>
      </c>
      <c r="F50">
        <v>0</v>
      </c>
      <c r="G50">
        <v>0</v>
      </c>
    </row>
    <row r="51" spans="1:7" ht="15" x14ac:dyDescent="0.25">
      <c r="A51" s="285" t="s">
        <v>94</v>
      </c>
      <c r="B51">
        <v>38.4</v>
      </c>
      <c r="C51">
        <v>0</v>
      </c>
      <c r="D51">
        <v>35.200000000000003</v>
      </c>
      <c r="E51">
        <v>0</v>
      </c>
      <c r="F51">
        <v>0</v>
      </c>
      <c r="G51">
        <v>0</v>
      </c>
    </row>
    <row r="52" spans="1:7" ht="15" x14ac:dyDescent="0.25">
      <c r="A52" s="285" t="s">
        <v>496</v>
      </c>
      <c r="B52">
        <v>0</v>
      </c>
      <c r="C52">
        <v>0.1</v>
      </c>
      <c r="D52">
        <v>0</v>
      </c>
      <c r="E52">
        <v>0.9</v>
      </c>
      <c r="F52">
        <v>0</v>
      </c>
      <c r="G52">
        <v>0</v>
      </c>
    </row>
    <row r="53" spans="1:7" ht="15" x14ac:dyDescent="0.25">
      <c r="A53" s="285" t="s">
        <v>95</v>
      </c>
      <c r="B53">
        <v>258</v>
      </c>
      <c r="C53">
        <v>386.5</v>
      </c>
      <c r="D53">
        <v>529</v>
      </c>
      <c r="E53">
        <v>476.5</v>
      </c>
      <c r="F53">
        <v>0</v>
      </c>
      <c r="G53">
        <v>0</v>
      </c>
    </row>
    <row r="54" spans="1:7" ht="15" x14ac:dyDescent="0.25">
      <c r="A54" s="285" t="s">
        <v>96</v>
      </c>
      <c r="B54">
        <v>22.5</v>
      </c>
      <c r="C54">
        <v>38.6</v>
      </c>
      <c r="D54">
        <v>33.200000000000003</v>
      </c>
      <c r="E54">
        <v>42.8</v>
      </c>
      <c r="F54">
        <v>0</v>
      </c>
      <c r="G54">
        <v>0</v>
      </c>
    </row>
    <row r="55" spans="1:7" ht="15" x14ac:dyDescent="0.25">
      <c r="A55" s="285" t="s">
        <v>98</v>
      </c>
      <c r="B55">
        <v>0</v>
      </c>
      <c r="C55">
        <v>0</v>
      </c>
      <c r="D55">
        <v>142.69999999999999</v>
      </c>
      <c r="E55">
        <v>134.9</v>
      </c>
      <c r="F55">
        <v>0</v>
      </c>
      <c r="G55">
        <v>0</v>
      </c>
    </row>
    <row r="56" spans="1:7" ht="15" x14ac:dyDescent="0.25">
      <c r="A56" s="285" t="s">
        <v>99</v>
      </c>
      <c r="B56">
        <v>0.3</v>
      </c>
      <c r="C56">
        <v>1.7</v>
      </c>
      <c r="D56" t="s">
        <v>84</v>
      </c>
      <c r="E56">
        <v>5.3</v>
      </c>
      <c r="F56">
        <v>0</v>
      </c>
      <c r="G56">
        <v>0</v>
      </c>
    </row>
    <row r="57" spans="1:7" ht="15" x14ac:dyDescent="0.25">
      <c r="A57" s="285" t="s">
        <v>100</v>
      </c>
      <c r="B57">
        <v>186.6</v>
      </c>
      <c r="C57">
        <v>477.6</v>
      </c>
      <c r="D57">
        <v>507.3</v>
      </c>
      <c r="E57">
        <v>550.5</v>
      </c>
      <c r="F57">
        <v>0</v>
      </c>
      <c r="G57">
        <v>0</v>
      </c>
    </row>
    <row r="58" spans="1:7" ht="15" x14ac:dyDescent="0.25">
      <c r="A58" s="285" t="s">
        <v>101</v>
      </c>
      <c r="B58">
        <v>51.6</v>
      </c>
      <c r="C58">
        <v>60.4</v>
      </c>
      <c r="D58">
        <v>284</v>
      </c>
      <c r="E58">
        <v>328.8</v>
      </c>
      <c r="F58">
        <v>0</v>
      </c>
      <c r="G58">
        <v>0</v>
      </c>
    </row>
    <row r="59" spans="1:7" ht="15" x14ac:dyDescent="0.25">
      <c r="A59" s="285" t="s">
        <v>66</v>
      </c>
    </row>
    <row r="60" spans="1:7" ht="15" x14ac:dyDescent="0.25">
      <c r="A60" s="285" t="s">
        <v>102</v>
      </c>
      <c r="B60">
        <v>145</v>
      </c>
      <c r="C60">
        <v>55</v>
      </c>
      <c r="D60">
        <v>1159.0999999999999</v>
      </c>
      <c r="E60">
        <v>1023.7</v>
      </c>
      <c r="F60">
        <v>0</v>
      </c>
      <c r="G60">
        <v>0</v>
      </c>
    </row>
    <row r="61" spans="1:7" ht="15" x14ac:dyDescent="0.25">
      <c r="A61" s="285" t="s">
        <v>104</v>
      </c>
      <c r="B61">
        <v>115</v>
      </c>
      <c r="C61">
        <v>55</v>
      </c>
      <c r="D61">
        <v>1001.4</v>
      </c>
      <c r="E61">
        <v>794.5</v>
      </c>
      <c r="F61">
        <v>0</v>
      </c>
      <c r="G61">
        <v>0</v>
      </c>
    </row>
    <row r="62" spans="1:7" ht="15" x14ac:dyDescent="0.25">
      <c r="A62" s="285" t="s">
        <v>105</v>
      </c>
      <c r="B62">
        <v>0</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0</v>
      </c>
      <c r="D64">
        <v>157.69999999999999</v>
      </c>
      <c r="E64">
        <v>182.7</v>
      </c>
      <c r="F64">
        <v>0</v>
      </c>
      <c r="G64">
        <v>0</v>
      </c>
    </row>
    <row r="65" spans="1:7" ht="15" x14ac:dyDescent="0.25">
      <c r="A65" s="285" t="s">
        <v>66</v>
      </c>
    </row>
    <row r="66" spans="1:7" ht="15" x14ac:dyDescent="0.25">
      <c r="A66" s="285" t="s">
        <v>108</v>
      </c>
      <c r="B66">
        <v>1700.3</v>
      </c>
      <c r="C66">
        <v>3087.8</v>
      </c>
      <c r="D66">
        <v>1547.6</v>
      </c>
      <c r="E66">
        <v>3085</v>
      </c>
      <c r="F66">
        <v>0</v>
      </c>
      <c r="G66">
        <v>0</v>
      </c>
    </row>
    <row r="67" spans="1:7" ht="15" x14ac:dyDescent="0.25">
      <c r="A67" s="285" t="s">
        <v>497</v>
      </c>
      <c r="B67">
        <v>0</v>
      </c>
      <c r="C67">
        <v>388.7</v>
      </c>
      <c r="D67">
        <v>0</v>
      </c>
      <c r="E67">
        <v>1214.8</v>
      </c>
      <c r="F67">
        <v>0</v>
      </c>
      <c r="G67">
        <v>0</v>
      </c>
    </row>
    <row r="68" spans="1:7" ht="15" x14ac:dyDescent="0.25">
      <c r="A68" s="285" t="s">
        <v>109</v>
      </c>
      <c r="B68">
        <v>0</v>
      </c>
      <c r="C68">
        <v>0</v>
      </c>
      <c r="D68">
        <v>6.1</v>
      </c>
      <c r="E68">
        <v>10.8</v>
      </c>
      <c r="F68">
        <v>0</v>
      </c>
      <c r="G68">
        <v>0</v>
      </c>
    </row>
    <row r="69" spans="1:7" ht="15" x14ac:dyDescent="0.25">
      <c r="A69" s="285" t="s">
        <v>111</v>
      </c>
      <c r="B69">
        <v>78.5</v>
      </c>
      <c r="C69">
        <v>111.5</v>
      </c>
      <c r="D69">
        <v>58.9</v>
      </c>
      <c r="E69">
        <v>83.2</v>
      </c>
      <c r="F69">
        <v>0</v>
      </c>
      <c r="G69">
        <v>0</v>
      </c>
    </row>
    <row r="70" spans="1:7" ht="15" x14ac:dyDescent="0.25">
      <c r="A70" s="285" t="s">
        <v>112</v>
      </c>
      <c r="B70">
        <v>6.9</v>
      </c>
      <c r="C70">
        <v>257.10000000000002</v>
      </c>
      <c r="D70">
        <v>25.9</v>
      </c>
      <c r="E70">
        <v>303.5</v>
      </c>
      <c r="F70">
        <v>0</v>
      </c>
      <c r="G70">
        <v>0</v>
      </c>
    </row>
    <row r="71" spans="1:7" ht="15" x14ac:dyDescent="0.25">
      <c r="A71" s="285" t="s">
        <v>259</v>
      </c>
      <c r="B71">
        <v>0</v>
      </c>
      <c r="C71">
        <v>0</v>
      </c>
      <c r="D71">
        <v>0</v>
      </c>
      <c r="E71">
        <v>30.7</v>
      </c>
      <c r="F71">
        <v>0</v>
      </c>
      <c r="G71">
        <v>0</v>
      </c>
    </row>
    <row r="72" spans="1:7" ht="15" x14ac:dyDescent="0.25">
      <c r="A72" s="285" t="s">
        <v>113</v>
      </c>
      <c r="B72">
        <v>39.9</v>
      </c>
      <c r="C72">
        <v>19</v>
      </c>
      <c r="D72">
        <v>167.6</v>
      </c>
      <c r="E72">
        <v>158.6</v>
      </c>
      <c r="F72">
        <v>0</v>
      </c>
      <c r="G72">
        <v>0</v>
      </c>
    </row>
    <row r="73" spans="1:7" ht="15" x14ac:dyDescent="0.25">
      <c r="A73" s="285" t="s">
        <v>114</v>
      </c>
      <c r="B73">
        <v>0</v>
      </c>
      <c r="C73">
        <v>12.5</v>
      </c>
      <c r="D73">
        <v>0</v>
      </c>
      <c r="E73">
        <v>0</v>
      </c>
      <c r="F73">
        <v>0</v>
      </c>
      <c r="G73">
        <v>0</v>
      </c>
    </row>
    <row r="74" spans="1:7" ht="15" x14ac:dyDescent="0.25">
      <c r="A74" s="285" t="s">
        <v>115</v>
      </c>
      <c r="B74">
        <v>7.5</v>
      </c>
      <c r="C74">
        <v>5</v>
      </c>
      <c r="D74">
        <v>7.2</v>
      </c>
      <c r="E74">
        <v>6.9</v>
      </c>
      <c r="F74">
        <v>0</v>
      </c>
      <c r="G74">
        <v>0</v>
      </c>
    </row>
    <row r="75" spans="1:7" ht="15" x14ac:dyDescent="0.25">
      <c r="A75" s="285" t="s">
        <v>116</v>
      </c>
      <c r="B75">
        <v>3.9</v>
      </c>
      <c r="C75">
        <v>2.5</v>
      </c>
      <c r="D75">
        <v>2</v>
      </c>
      <c r="E75">
        <v>1.6</v>
      </c>
      <c r="F75">
        <v>0</v>
      </c>
      <c r="G75">
        <v>0</v>
      </c>
    </row>
    <row r="76" spans="1:7" ht="15" x14ac:dyDescent="0.25">
      <c r="A76" s="285" t="s">
        <v>117</v>
      </c>
      <c r="B76">
        <v>1531.1</v>
      </c>
      <c r="C76">
        <v>2261.6</v>
      </c>
      <c r="D76">
        <v>1195.3</v>
      </c>
      <c r="E76">
        <v>1184.4000000000001</v>
      </c>
      <c r="F76">
        <v>0</v>
      </c>
      <c r="G76">
        <v>0</v>
      </c>
    </row>
    <row r="77" spans="1:7" ht="15" x14ac:dyDescent="0.25">
      <c r="A77" s="285" t="s">
        <v>331</v>
      </c>
      <c r="B77">
        <v>5</v>
      </c>
      <c r="C77">
        <v>0</v>
      </c>
      <c r="D77">
        <v>1.4</v>
      </c>
      <c r="E77">
        <v>1.6</v>
      </c>
      <c r="F77">
        <v>0</v>
      </c>
      <c r="G77">
        <v>0</v>
      </c>
    </row>
    <row r="78" spans="1:7" ht="15" x14ac:dyDescent="0.25">
      <c r="A78" s="285" t="s">
        <v>118</v>
      </c>
      <c r="B78">
        <v>17.5</v>
      </c>
      <c r="C78">
        <v>19.899999999999999</v>
      </c>
      <c r="D78">
        <v>12.2</v>
      </c>
      <c r="E78">
        <v>13.1</v>
      </c>
      <c r="F78">
        <v>0</v>
      </c>
      <c r="G78">
        <v>0</v>
      </c>
    </row>
    <row r="79" spans="1:7" ht="15" x14ac:dyDescent="0.25">
      <c r="A79" s="285" t="s">
        <v>119</v>
      </c>
      <c r="B79">
        <v>10</v>
      </c>
      <c r="C79">
        <v>10</v>
      </c>
      <c r="D79">
        <v>71</v>
      </c>
      <c r="E79">
        <v>75.8</v>
      </c>
      <c r="F79">
        <v>0</v>
      </c>
      <c r="G79">
        <v>0</v>
      </c>
    </row>
    <row r="80" spans="1:7" ht="15" x14ac:dyDescent="0.25">
      <c r="A80" s="285" t="s">
        <v>120</v>
      </c>
      <c r="B80" t="s">
        <v>84</v>
      </c>
      <c r="C80">
        <v>0</v>
      </c>
      <c r="D80">
        <v>0</v>
      </c>
      <c r="E80">
        <v>0</v>
      </c>
      <c r="F80">
        <v>0</v>
      </c>
      <c r="G80">
        <v>0</v>
      </c>
    </row>
    <row r="81" spans="1:7" ht="15" x14ac:dyDescent="0.25">
      <c r="A81" s="285" t="s">
        <v>62</v>
      </c>
      <c r="B81" t="s">
        <v>63</v>
      </c>
      <c r="C81" t="s">
        <v>64</v>
      </c>
      <c r="D81" t="s">
        <v>63</v>
      </c>
      <c r="E81" t="s">
        <v>63</v>
      </c>
      <c r="F81" t="s">
        <v>63</v>
      </c>
      <c r="G81" t="s">
        <v>65</v>
      </c>
    </row>
    <row r="82" spans="1:7" ht="15" x14ac:dyDescent="0.25">
      <c r="A82" s="285" t="s">
        <v>122</v>
      </c>
      <c r="B82">
        <v>7716.5</v>
      </c>
      <c r="C82">
        <v>6303.6</v>
      </c>
      <c r="D82">
        <v>14489.8</v>
      </c>
      <c r="E82">
        <v>11733.9</v>
      </c>
      <c r="F82">
        <v>6</v>
      </c>
      <c r="G82">
        <v>0</v>
      </c>
    </row>
    <row r="83" spans="1:7" ht="15" x14ac:dyDescent="0.25">
      <c r="A83" s="285" t="s">
        <v>123</v>
      </c>
      <c r="B83">
        <v>3054.2</v>
      </c>
      <c r="C83">
        <v>5038.3999999999996</v>
      </c>
      <c r="D83" t="s">
        <v>84</v>
      </c>
      <c r="E83">
        <v>0</v>
      </c>
      <c r="F83">
        <v>0</v>
      </c>
      <c r="G83">
        <v>0</v>
      </c>
    </row>
    <row r="84" spans="1:7" ht="15" x14ac:dyDescent="0.25">
      <c r="A84" s="285" t="s">
        <v>62</v>
      </c>
      <c r="B84" t="s">
        <v>63</v>
      </c>
      <c r="C84" t="s">
        <v>64</v>
      </c>
      <c r="D84" t="s">
        <v>63</v>
      </c>
      <c r="E84" t="s">
        <v>63</v>
      </c>
      <c r="F84" t="s">
        <v>63</v>
      </c>
      <c r="G84" t="s">
        <v>65</v>
      </c>
    </row>
    <row r="85" spans="1:7" ht="15" x14ac:dyDescent="0.25">
      <c r="A85" s="285" t="s">
        <v>124</v>
      </c>
      <c r="B85">
        <v>10770.7</v>
      </c>
      <c r="C85">
        <v>11342.1</v>
      </c>
      <c r="D85">
        <v>14489.8</v>
      </c>
      <c r="E85">
        <v>11733.9</v>
      </c>
      <c r="F85">
        <v>6</v>
      </c>
      <c r="G85">
        <v>0</v>
      </c>
    </row>
    <row r="86" spans="1:7" ht="15" x14ac:dyDescent="0.25">
      <c r="A86" s="285" t="s">
        <v>125</v>
      </c>
      <c r="B86" t="s">
        <v>42</v>
      </c>
      <c r="C86" t="s">
        <v>42</v>
      </c>
      <c r="D86">
        <v>2.1</v>
      </c>
      <c r="E86">
        <v>29.5</v>
      </c>
      <c r="F86" t="s">
        <v>42</v>
      </c>
      <c r="G86" t="s">
        <v>42</v>
      </c>
    </row>
    <row r="87" spans="1:7" ht="15" x14ac:dyDescent="0.25">
      <c r="A87" s="285" t="s">
        <v>126</v>
      </c>
      <c r="B87">
        <v>0</v>
      </c>
      <c r="C87">
        <v>123</v>
      </c>
      <c r="D87" t="s">
        <v>42</v>
      </c>
      <c r="E87" t="s">
        <v>42</v>
      </c>
      <c r="F87">
        <v>0</v>
      </c>
      <c r="G87">
        <v>0</v>
      </c>
    </row>
    <row r="88" spans="1:7" ht="15" x14ac:dyDescent="0.35">
      <c r="A88" s="53" t="s">
        <v>50</v>
      </c>
    </row>
  </sheetData>
  <pageMargins left="0.7" right="0.7" top="0.75" bottom="0.75" header="0.3" footer="0.3"/>
  <pageSetup orientation="portrait" horizontalDpi="300" verticalDpi="300"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C77-24CF-4256-B6CC-7E95F64E240E}">
  <sheetPr codeName="Sheet17"/>
  <dimension ref="A1:G88"/>
  <sheetViews>
    <sheetView workbookViewId="0">
      <selection activeCell="E22" sqref="E22"/>
    </sheetView>
  </sheetViews>
  <sheetFormatPr defaultRowHeight="13.2" x14ac:dyDescent="0.25"/>
  <cols>
    <col min="1" max="1" width="13.6640625" customWidth="1"/>
    <col min="2" max="2" width="16.88671875" customWidth="1"/>
    <col min="3" max="3" width="13.88671875" customWidth="1"/>
    <col min="4" max="4" width="14.109375" customWidth="1"/>
    <col min="5" max="5" width="18.6640625" customWidth="1"/>
  </cols>
  <sheetData>
    <row r="1" spans="1:7" ht="15" x14ac:dyDescent="0.25">
      <c r="A1" s="286" t="s">
        <v>548</v>
      </c>
    </row>
    <row r="2" spans="1:7" ht="15" x14ac:dyDescent="0.25">
      <c r="A2" s="286" t="s">
        <v>549</v>
      </c>
    </row>
    <row r="3" spans="1:7" ht="15" x14ac:dyDescent="0.25">
      <c r="A3" s="285" t="s">
        <v>550</v>
      </c>
    </row>
    <row r="4" spans="1:7" ht="15" x14ac:dyDescent="0.25">
      <c r="A4" s="285" t="s">
        <v>50</v>
      </c>
    </row>
    <row r="5" spans="1:7" ht="15" x14ac:dyDescent="0.25">
      <c r="A5" s="285" t="s">
        <v>51</v>
      </c>
    </row>
    <row r="6" spans="1:7" ht="15" x14ac:dyDescent="0.25">
      <c r="A6" s="285" t="s">
        <v>52</v>
      </c>
    </row>
    <row r="7" spans="1:7" ht="15" x14ac:dyDescent="0.25">
      <c r="A7" s="285" t="s">
        <v>551</v>
      </c>
      <c r="D7" t="s">
        <v>515</v>
      </c>
      <c r="F7" t="s">
        <v>552</v>
      </c>
    </row>
    <row r="8" spans="1:7" ht="15" x14ac:dyDescent="0.25">
      <c r="A8" s="285" t="s">
        <v>52</v>
      </c>
    </row>
    <row r="9" spans="1:7" ht="15" x14ac:dyDescent="0.25">
      <c r="A9" s="285" t="s">
        <v>553</v>
      </c>
      <c r="C9" t="s">
        <v>58</v>
      </c>
      <c r="D9" t="s">
        <v>57</v>
      </c>
      <c r="E9" t="s">
        <v>59</v>
      </c>
      <c r="F9" t="s">
        <v>60</v>
      </c>
      <c r="G9" t="s">
        <v>61</v>
      </c>
    </row>
    <row r="10" spans="1:7" ht="15" x14ac:dyDescent="0.25">
      <c r="A10" s="285" t="s">
        <v>50</v>
      </c>
    </row>
    <row r="11" spans="1:7" ht="15" x14ac:dyDescent="0.25">
      <c r="A11" s="285" t="s">
        <v>246</v>
      </c>
    </row>
    <row r="12" spans="1:7" ht="15" x14ac:dyDescent="0.25">
      <c r="A12" s="285" t="s">
        <v>554</v>
      </c>
      <c r="B12">
        <v>52</v>
      </c>
      <c r="C12">
        <v>279.5</v>
      </c>
      <c r="D12">
        <v>2094.3000000000002</v>
      </c>
      <c r="E12">
        <v>2848.9</v>
      </c>
      <c r="F12">
        <v>0</v>
      </c>
      <c r="G12">
        <v>0</v>
      </c>
    </row>
    <row r="13" spans="1:7" ht="15" x14ac:dyDescent="0.25">
      <c r="A13" s="285" t="s">
        <v>253</v>
      </c>
      <c r="B13">
        <v>0</v>
      </c>
      <c r="C13">
        <v>60</v>
      </c>
      <c r="D13">
        <v>0</v>
      </c>
      <c r="E13">
        <v>89.1</v>
      </c>
      <c r="F13">
        <v>0</v>
      </c>
      <c r="G13">
        <v>0</v>
      </c>
    </row>
    <row r="14" spans="1:7" ht="15" x14ac:dyDescent="0.25">
      <c r="A14" s="285" t="s">
        <v>254</v>
      </c>
      <c r="B14">
        <v>0</v>
      </c>
      <c r="C14">
        <v>0</v>
      </c>
      <c r="D14">
        <v>19.399999999999999</v>
      </c>
      <c r="E14">
        <v>93</v>
      </c>
      <c r="F14">
        <v>0</v>
      </c>
      <c r="G14">
        <v>0</v>
      </c>
    </row>
    <row r="15" spans="1:7" ht="15" x14ac:dyDescent="0.25">
      <c r="A15" s="285" t="s">
        <v>68</v>
      </c>
      <c r="B15">
        <v>0</v>
      </c>
      <c r="C15">
        <v>0</v>
      </c>
      <c r="D15">
        <v>447.2</v>
      </c>
      <c r="E15">
        <v>407</v>
      </c>
      <c r="F15">
        <v>0</v>
      </c>
      <c r="G15">
        <v>0</v>
      </c>
    </row>
    <row r="16" spans="1:7" ht="15" x14ac:dyDescent="0.25">
      <c r="A16" s="285" t="s">
        <v>69</v>
      </c>
      <c r="B16">
        <v>0</v>
      </c>
      <c r="C16">
        <v>0</v>
      </c>
      <c r="D16">
        <v>0</v>
      </c>
      <c r="E16">
        <v>35.4</v>
      </c>
      <c r="F16">
        <v>0</v>
      </c>
      <c r="G16">
        <v>0</v>
      </c>
    </row>
    <row r="17" spans="1:7" ht="15" x14ac:dyDescent="0.25">
      <c r="A17" s="285" t="s">
        <v>70</v>
      </c>
      <c r="B17">
        <v>0</v>
      </c>
      <c r="C17">
        <v>30</v>
      </c>
      <c r="D17">
        <v>84.4</v>
      </c>
      <c r="E17">
        <v>264.2</v>
      </c>
      <c r="F17">
        <v>0</v>
      </c>
      <c r="G17">
        <v>0</v>
      </c>
    </row>
    <row r="18" spans="1:7" ht="15" x14ac:dyDescent="0.25">
      <c r="A18" s="285" t="s">
        <v>71</v>
      </c>
      <c r="B18">
        <v>0</v>
      </c>
      <c r="C18">
        <v>0</v>
      </c>
      <c r="D18">
        <v>492.4</v>
      </c>
      <c r="E18">
        <v>650.70000000000005</v>
      </c>
      <c r="F18">
        <v>0</v>
      </c>
      <c r="G18">
        <v>0</v>
      </c>
    </row>
    <row r="19" spans="1:7" ht="15" x14ac:dyDescent="0.25">
      <c r="A19" s="285" t="s">
        <v>72</v>
      </c>
      <c r="B19">
        <v>52</v>
      </c>
      <c r="C19">
        <v>65</v>
      </c>
      <c r="D19">
        <v>244.1</v>
      </c>
      <c r="E19">
        <v>284.7</v>
      </c>
      <c r="F19">
        <v>0</v>
      </c>
      <c r="G19">
        <v>0</v>
      </c>
    </row>
    <row r="20" spans="1:7" ht="15" x14ac:dyDescent="0.25">
      <c r="A20" s="285" t="s">
        <v>256</v>
      </c>
      <c r="B20">
        <v>0</v>
      </c>
      <c r="C20">
        <v>0</v>
      </c>
      <c r="D20">
        <v>0</v>
      </c>
      <c r="E20">
        <v>61.4</v>
      </c>
      <c r="F20">
        <v>0</v>
      </c>
      <c r="G20">
        <v>0</v>
      </c>
    </row>
    <row r="21" spans="1:7" ht="15" x14ac:dyDescent="0.25">
      <c r="A21" s="285" t="s">
        <v>73</v>
      </c>
      <c r="B21">
        <v>0</v>
      </c>
      <c r="C21">
        <v>110</v>
      </c>
      <c r="D21">
        <v>700.1</v>
      </c>
      <c r="E21">
        <v>827.5</v>
      </c>
      <c r="F21">
        <v>0</v>
      </c>
      <c r="G21">
        <v>0</v>
      </c>
    </row>
    <row r="22" spans="1:7" ht="15" x14ac:dyDescent="0.25">
      <c r="A22" s="285" t="s">
        <v>74</v>
      </c>
      <c r="B22">
        <v>0</v>
      </c>
      <c r="C22">
        <v>14.5</v>
      </c>
      <c r="D22">
        <v>106.8</v>
      </c>
      <c r="E22">
        <v>135.9</v>
      </c>
      <c r="F22">
        <v>0</v>
      </c>
      <c r="G22">
        <v>0</v>
      </c>
    </row>
    <row r="23" spans="1:7" ht="15" x14ac:dyDescent="0.25">
      <c r="A23" s="285" t="s">
        <v>246</v>
      </c>
    </row>
    <row r="24" spans="1:7" ht="15" x14ac:dyDescent="0.25">
      <c r="A24" s="285" t="s">
        <v>75</v>
      </c>
      <c r="B24">
        <v>0</v>
      </c>
      <c r="C24">
        <v>87</v>
      </c>
      <c r="D24">
        <v>0</v>
      </c>
      <c r="E24">
        <v>31</v>
      </c>
      <c r="F24">
        <v>0</v>
      </c>
      <c r="G24">
        <v>0</v>
      </c>
    </row>
    <row r="25" spans="1:7" ht="15" x14ac:dyDescent="0.25">
      <c r="A25" s="285" t="s">
        <v>504</v>
      </c>
      <c r="B25">
        <v>0</v>
      </c>
      <c r="C25">
        <v>87</v>
      </c>
      <c r="D25">
        <v>0</v>
      </c>
      <c r="E25">
        <v>0</v>
      </c>
      <c r="F25">
        <v>0</v>
      </c>
      <c r="G25">
        <v>0</v>
      </c>
    </row>
    <row r="26" spans="1:7" ht="15" x14ac:dyDescent="0.25">
      <c r="A26" s="285" t="s">
        <v>77</v>
      </c>
      <c r="B26">
        <v>0</v>
      </c>
      <c r="C26">
        <v>0</v>
      </c>
      <c r="D26">
        <v>0</v>
      </c>
      <c r="E26">
        <v>31</v>
      </c>
      <c r="F26">
        <v>0</v>
      </c>
      <c r="G26">
        <v>0</v>
      </c>
    </row>
    <row r="27" spans="1:7" ht="15" x14ac:dyDescent="0.25">
      <c r="A27" s="285" t="s">
        <v>246</v>
      </c>
    </row>
    <row r="28" spans="1:7" ht="15" x14ac:dyDescent="0.25">
      <c r="A28" s="285" t="s">
        <v>167</v>
      </c>
      <c r="B28">
        <v>0</v>
      </c>
      <c r="C28">
        <v>0</v>
      </c>
      <c r="D28">
        <v>0</v>
      </c>
      <c r="E28">
        <v>10.5</v>
      </c>
      <c r="F28">
        <v>0</v>
      </c>
      <c r="G28">
        <v>0</v>
      </c>
    </row>
    <row r="29" spans="1:7" ht="15" x14ac:dyDescent="0.25">
      <c r="A29" s="285" t="s">
        <v>168</v>
      </c>
      <c r="B29">
        <v>0</v>
      </c>
      <c r="C29">
        <v>0</v>
      </c>
      <c r="D29">
        <v>0</v>
      </c>
      <c r="E29">
        <v>10.5</v>
      </c>
      <c r="F29">
        <v>0</v>
      </c>
      <c r="G29">
        <v>0</v>
      </c>
    </row>
    <row r="30" spans="1:7" ht="15" x14ac:dyDescent="0.25">
      <c r="A30" s="285" t="s">
        <v>246</v>
      </c>
    </row>
    <row r="31" spans="1:7" ht="15" x14ac:dyDescent="0.25">
      <c r="A31" s="285" t="s">
        <v>78</v>
      </c>
      <c r="B31">
        <v>419.8</v>
      </c>
      <c r="C31">
        <v>379.3</v>
      </c>
      <c r="D31">
        <v>501</v>
      </c>
      <c r="E31">
        <v>596.9</v>
      </c>
      <c r="F31">
        <v>6</v>
      </c>
      <c r="G31">
        <v>0</v>
      </c>
    </row>
    <row r="32" spans="1:7" ht="15" x14ac:dyDescent="0.25">
      <c r="A32" s="285" t="s">
        <v>66</v>
      </c>
    </row>
    <row r="33" spans="1:7" ht="15" x14ac:dyDescent="0.25">
      <c r="A33" s="285" t="s">
        <v>79</v>
      </c>
      <c r="B33">
        <v>428.5</v>
      </c>
      <c r="C33">
        <v>466.4</v>
      </c>
      <c r="D33">
        <v>637.29999999999995</v>
      </c>
      <c r="E33">
        <v>316.3</v>
      </c>
      <c r="F33">
        <v>0</v>
      </c>
      <c r="G33">
        <v>0</v>
      </c>
    </row>
    <row r="34" spans="1:7" ht="15" x14ac:dyDescent="0.25">
      <c r="A34" s="285" t="s">
        <v>66</v>
      </c>
    </row>
    <row r="35" spans="1:7" ht="15" x14ac:dyDescent="0.25">
      <c r="A35" s="285" t="s">
        <v>80</v>
      </c>
      <c r="B35">
        <v>4448.8</v>
      </c>
      <c r="C35">
        <v>309</v>
      </c>
      <c r="D35">
        <v>4026.7</v>
      </c>
      <c r="E35">
        <v>271</v>
      </c>
      <c r="F35">
        <v>0</v>
      </c>
      <c r="G35">
        <v>0</v>
      </c>
    </row>
    <row r="36" spans="1:7" ht="15" x14ac:dyDescent="0.25">
      <c r="A36" s="285" t="s">
        <v>66</v>
      </c>
    </row>
    <row r="37" spans="1:7" ht="15" x14ac:dyDescent="0.25">
      <c r="A37" s="285" t="s">
        <v>495</v>
      </c>
      <c r="B37">
        <v>0</v>
      </c>
      <c r="C37">
        <v>2.5</v>
      </c>
      <c r="D37">
        <v>0</v>
      </c>
      <c r="E37">
        <v>0</v>
      </c>
      <c r="F37">
        <v>0</v>
      </c>
      <c r="G37">
        <v>0</v>
      </c>
    </row>
    <row r="38" spans="1:7" ht="15" x14ac:dyDescent="0.25">
      <c r="A38" s="285" t="s">
        <v>246</v>
      </c>
    </row>
    <row r="39" spans="1:7" ht="15" x14ac:dyDescent="0.25">
      <c r="A39" s="285" t="s">
        <v>81</v>
      </c>
      <c r="B39">
        <v>1127.9000000000001</v>
      </c>
      <c r="C39">
        <v>1722.2</v>
      </c>
      <c r="D39">
        <v>2572.6999999999998</v>
      </c>
      <c r="E39">
        <v>3088.1</v>
      </c>
      <c r="F39">
        <v>0</v>
      </c>
      <c r="G39">
        <v>0</v>
      </c>
    </row>
    <row r="40" spans="1:7" ht="15" x14ac:dyDescent="0.25">
      <c r="A40" s="285" t="s">
        <v>83</v>
      </c>
      <c r="B40">
        <v>217</v>
      </c>
      <c r="C40">
        <v>117.7</v>
      </c>
      <c r="D40">
        <v>296</v>
      </c>
      <c r="E40">
        <v>177.3</v>
      </c>
      <c r="F40">
        <v>0</v>
      </c>
      <c r="G40">
        <v>0</v>
      </c>
    </row>
    <row r="41" spans="1:7" ht="15" x14ac:dyDescent="0.25">
      <c r="A41" s="285" t="s">
        <v>85</v>
      </c>
      <c r="B41">
        <v>1</v>
      </c>
      <c r="C41">
        <v>3.4</v>
      </c>
      <c r="D41">
        <v>3.7</v>
      </c>
      <c r="E41">
        <v>1.9</v>
      </c>
      <c r="F41">
        <v>0</v>
      </c>
      <c r="G41">
        <v>0</v>
      </c>
    </row>
    <row r="42" spans="1:7" ht="15" x14ac:dyDescent="0.25">
      <c r="A42" s="285" t="s">
        <v>86</v>
      </c>
      <c r="B42">
        <v>0</v>
      </c>
      <c r="C42">
        <v>0</v>
      </c>
      <c r="D42">
        <v>0.5</v>
      </c>
      <c r="E42">
        <v>0</v>
      </c>
      <c r="F42">
        <v>0</v>
      </c>
      <c r="G42">
        <v>0</v>
      </c>
    </row>
    <row r="43" spans="1:7" ht="15" x14ac:dyDescent="0.25">
      <c r="A43" s="285" t="s">
        <v>87</v>
      </c>
      <c r="B43">
        <v>1.3</v>
      </c>
      <c r="C43">
        <v>0</v>
      </c>
      <c r="D43">
        <v>0.2</v>
      </c>
      <c r="E43">
        <v>0.1</v>
      </c>
      <c r="F43">
        <v>0</v>
      </c>
      <c r="G43">
        <v>0</v>
      </c>
    </row>
    <row r="44" spans="1:7" ht="15" x14ac:dyDescent="0.25">
      <c r="A44" s="285" t="s">
        <v>88</v>
      </c>
      <c r="B44">
        <v>242.8</v>
      </c>
      <c r="C44">
        <v>342.7</v>
      </c>
      <c r="D44">
        <v>378.3</v>
      </c>
      <c r="E44">
        <v>438.7</v>
      </c>
      <c r="F44">
        <v>0</v>
      </c>
      <c r="G44">
        <v>0</v>
      </c>
    </row>
    <row r="45" spans="1:7" ht="15" x14ac:dyDescent="0.25">
      <c r="A45" s="285" t="s">
        <v>177</v>
      </c>
      <c r="B45">
        <v>0</v>
      </c>
      <c r="C45">
        <v>0</v>
      </c>
      <c r="D45">
        <v>0</v>
      </c>
      <c r="E45">
        <v>521.1</v>
      </c>
      <c r="F45">
        <v>0</v>
      </c>
      <c r="G45">
        <v>0</v>
      </c>
    </row>
    <row r="46" spans="1:7" ht="15" x14ac:dyDescent="0.25">
      <c r="A46" s="285" t="s">
        <v>90</v>
      </c>
      <c r="B46">
        <v>0</v>
      </c>
      <c r="C46">
        <v>37.5</v>
      </c>
      <c r="D46">
        <v>33</v>
      </c>
      <c r="E46">
        <v>82.7</v>
      </c>
      <c r="F46">
        <v>0</v>
      </c>
      <c r="G46">
        <v>0</v>
      </c>
    </row>
    <row r="47" spans="1:7" ht="15" x14ac:dyDescent="0.25">
      <c r="A47" s="285" t="s">
        <v>178</v>
      </c>
      <c r="B47">
        <v>0</v>
      </c>
      <c r="C47">
        <v>0</v>
      </c>
      <c r="D47">
        <v>1</v>
      </c>
      <c r="E47">
        <v>0</v>
      </c>
      <c r="F47">
        <v>0</v>
      </c>
      <c r="G47">
        <v>0</v>
      </c>
    </row>
    <row r="48" spans="1:7" ht="15" x14ac:dyDescent="0.25">
      <c r="A48" s="285" t="s">
        <v>91</v>
      </c>
      <c r="B48">
        <v>62.5</v>
      </c>
      <c r="C48">
        <v>39.700000000000003</v>
      </c>
      <c r="D48">
        <v>243.1</v>
      </c>
      <c r="E48">
        <v>246.5</v>
      </c>
      <c r="F48">
        <v>0</v>
      </c>
      <c r="G48">
        <v>0</v>
      </c>
    </row>
    <row r="49" spans="1:7" ht="15" x14ac:dyDescent="0.25">
      <c r="A49" s="285" t="s">
        <v>92</v>
      </c>
      <c r="B49">
        <v>0</v>
      </c>
      <c r="C49">
        <v>0</v>
      </c>
      <c r="D49">
        <v>29.7</v>
      </c>
      <c r="E49">
        <v>52.7</v>
      </c>
      <c r="F49">
        <v>0</v>
      </c>
      <c r="G49">
        <v>0</v>
      </c>
    </row>
    <row r="50" spans="1:7" ht="15" x14ac:dyDescent="0.25">
      <c r="A50" s="285" t="s">
        <v>93</v>
      </c>
      <c r="B50">
        <v>83.3</v>
      </c>
      <c r="C50">
        <v>198.4</v>
      </c>
      <c r="D50">
        <v>152.4</v>
      </c>
      <c r="E50">
        <v>119.8</v>
      </c>
      <c r="F50">
        <v>0</v>
      </c>
      <c r="G50">
        <v>0</v>
      </c>
    </row>
    <row r="51" spans="1:7" ht="15" x14ac:dyDescent="0.25">
      <c r="A51" s="285" t="s">
        <v>94</v>
      </c>
      <c r="B51">
        <v>42</v>
      </c>
      <c r="C51">
        <v>0</v>
      </c>
      <c r="D51">
        <v>30.5</v>
      </c>
      <c r="E51">
        <v>0</v>
      </c>
      <c r="F51">
        <v>0</v>
      </c>
      <c r="G51">
        <v>0</v>
      </c>
    </row>
    <row r="52" spans="1:7" ht="15" x14ac:dyDescent="0.25">
      <c r="A52" s="285" t="s">
        <v>496</v>
      </c>
      <c r="B52">
        <v>0</v>
      </c>
      <c r="C52">
        <v>0.1</v>
      </c>
      <c r="D52">
        <v>0</v>
      </c>
      <c r="E52">
        <v>0.9</v>
      </c>
      <c r="F52">
        <v>0</v>
      </c>
      <c r="G52">
        <v>0</v>
      </c>
    </row>
    <row r="53" spans="1:7" ht="15" x14ac:dyDescent="0.25">
      <c r="A53" s="285" t="s">
        <v>95</v>
      </c>
      <c r="B53">
        <v>258</v>
      </c>
      <c r="C53">
        <v>386.5</v>
      </c>
      <c r="D53">
        <v>459.8</v>
      </c>
      <c r="E53">
        <v>410.8</v>
      </c>
      <c r="F53">
        <v>0</v>
      </c>
      <c r="G53">
        <v>0</v>
      </c>
    </row>
    <row r="54" spans="1:7" ht="15" x14ac:dyDescent="0.25">
      <c r="A54" s="285" t="s">
        <v>96</v>
      </c>
      <c r="B54">
        <v>13.2</v>
      </c>
      <c r="C54">
        <v>38.9</v>
      </c>
      <c r="D54">
        <v>32.299999999999997</v>
      </c>
      <c r="E54">
        <v>41.7</v>
      </c>
      <c r="F54">
        <v>0</v>
      </c>
      <c r="G54">
        <v>0</v>
      </c>
    </row>
    <row r="55" spans="1:7" ht="15" x14ac:dyDescent="0.25">
      <c r="A55" s="285" t="s">
        <v>98</v>
      </c>
      <c r="B55">
        <v>0</v>
      </c>
      <c r="C55">
        <v>0</v>
      </c>
      <c r="D55">
        <v>142.69999999999999</v>
      </c>
      <c r="E55">
        <v>134.9</v>
      </c>
      <c r="F55">
        <v>0</v>
      </c>
      <c r="G55">
        <v>0</v>
      </c>
    </row>
    <row r="56" spans="1:7" ht="15" x14ac:dyDescent="0.25">
      <c r="A56" s="285" t="s">
        <v>99</v>
      </c>
      <c r="B56">
        <v>0.3</v>
      </c>
      <c r="C56">
        <v>1.8</v>
      </c>
      <c r="D56">
        <v>0</v>
      </c>
      <c r="E56">
        <v>5.2</v>
      </c>
      <c r="F56">
        <v>0</v>
      </c>
      <c r="G56">
        <v>0</v>
      </c>
    </row>
    <row r="57" spans="1:7" ht="15" x14ac:dyDescent="0.25">
      <c r="A57" s="285" t="s">
        <v>100</v>
      </c>
      <c r="B57">
        <v>151.9</v>
      </c>
      <c r="C57">
        <v>497.9</v>
      </c>
      <c r="D57">
        <v>490.7</v>
      </c>
      <c r="E57">
        <v>529.70000000000005</v>
      </c>
      <c r="F57">
        <v>0</v>
      </c>
      <c r="G57">
        <v>0</v>
      </c>
    </row>
    <row r="58" spans="1:7" ht="15" x14ac:dyDescent="0.25">
      <c r="A58" s="285" t="s">
        <v>101</v>
      </c>
      <c r="B58">
        <v>54.8</v>
      </c>
      <c r="C58">
        <v>57.8</v>
      </c>
      <c r="D58">
        <v>278.89999999999998</v>
      </c>
      <c r="E58">
        <v>324.2</v>
      </c>
      <c r="F58">
        <v>0</v>
      </c>
      <c r="G58">
        <v>0</v>
      </c>
    </row>
    <row r="59" spans="1:7" ht="15" x14ac:dyDescent="0.25">
      <c r="A59" s="285" t="s">
        <v>246</v>
      </c>
    </row>
    <row r="60" spans="1:7" ht="15" x14ac:dyDescent="0.25">
      <c r="A60" s="285" t="s">
        <v>102</v>
      </c>
      <c r="B60">
        <v>150.9</v>
      </c>
      <c r="C60">
        <v>108</v>
      </c>
      <c r="D60">
        <v>1049.9000000000001</v>
      </c>
      <c r="E60">
        <v>937.3</v>
      </c>
      <c r="F60">
        <v>0</v>
      </c>
      <c r="G60">
        <v>0</v>
      </c>
    </row>
    <row r="61" spans="1:7" ht="15" x14ac:dyDescent="0.25">
      <c r="A61" s="285" t="s">
        <v>104</v>
      </c>
      <c r="B61">
        <v>120.9</v>
      </c>
      <c r="C61">
        <v>108</v>
      </c>
      <c r="D61">
        <v>921.1</v>
      </c>
      <c r="E61">
        <v>741.8</v>
      </c>
      <c r="F61">
        <v>0</v>
      </c>
      <c r="G61">
        <v>0</v>
      </c>
    </row>
    <row r="62" spans="1:7" ht="15" x14ac:dyDescent="0.25">
      <c r="A62" s="285" t="s">
        <v>105</v>
      </c>
      <c r="B62">
        <v>0</v>
      </c>
      <c r="C62">
        <v>0</v>
      </c>
      <c r="D62">
        <v>0</v>
      </c>
      <c r="E62">
        <v>15.6</v>
      </c>
      <c r="F62">
        <v>0</v>
      </c>
      <c r="G62">
        <v>0</v>
      </c>
    </row>
    <row r="63" spans="1:7" ht="15" x14ac:dyDescent="0.25">
      <c r="A63" s="285" t="s">
        <v>258</v>
      </c>
      <c r="B63">
        <v>0</v>
      </c>
      <c r="C63">
        <v>0</v>
      </c>
      <c r="D63">
        <v>0</v>
      </c>
      <c r="E63">
        <v>31</v>
      </c>
      <c r="F63">
        <v>0</v>
      </c>
      <c r="G63">
        <v>0</v>
      </c>
    </row>
    <row r="64" spans="1:7" ht="15" x14ac:dyDescent="0.25">
      <c r="A64" s="285" t="s">
        <v>107</v>
      </c>
      <c r="B64">
        <v>30</v>
      </c>
      <c r="C64">
        <v>0</v>
      </c>
      <c r="D64">
        <v>128.80000000000001</v>
      </c>
      <c r="E64">
        <v>148.9</v>
      </c>
      <c r="F64">
        <v>0</v>
      </c>
      <c r="G64">
        <v>0</v>
      </c>
    </row>
    <row r="65" spans="1:7" ht="15" x14ac:dyDescent="0.25">
      <c r="A65" s="285" t="s">
        <v>246</v>
      </c>
    </row>
    <row r="66" spans="1:7" ht="15" x14ac:dyDescent="0.25">
      <c r="A66" s="285" t="s">
        <v>108</v>
      </c>
      <c r="B66">
        <v>1622.4</v>
      </c>
      <c r="C66">
        <v>3150.8</v>
      </c>
      <c r="D66">
        <v>1486.5</v>
      </c>
      <c r="E66">
        <v>2724</v>
      </c>
      <c r="F66">
        <v>0</v>
      </c>
      <c r="G66">
        <v>0</v>
      </c>
    </row>
    <row r="67" spans="1:7" ht="15" x14ac:dyDescent="0.25">
      <c r="A67" s="285" t="s">
        <v>497</v>
      </c>
      <c r="B67">
        <v>0</v>
      </c>
      <c r="C67">
        <v>428.7</v>
      </c>
      <c r="D67">
        <v>0</v>
      </c>
      <c r="E67">
        <v>1062.0999999999999</v>
      </c>
      <c r="F67">
        <v>0</v>
      </c>
      <c r="G67">
        <v>0</v>
      </c>
    </row>
    <row r="68" spans="1:7" ht="15" x14ac:dyDescent="0.25">
      <c r="A68" s="285" t="s">
        <v>109</v>
      </c>
      <c r="B68">
        <v>4.5</v>
      </c>
      <c r="C68">
        <v>0</v>
      </c>
      <c r="D68">
        <v>2.6</v>
      </c>
      <c r="E68">
        <v>10.8</v>
      </c>
      <c r="F68">
        <v>0</v>
      </c>
      <c r="G68">
        <v>0</v>
      </c>
    </row>
    <row r="69" spans="1:7" ht="15" x14ac:dyDescent="0.25">
      <c r="A69" s="285" t="s">
        <v>111</v>
      </c>
      <c r="B69">
        <v>14.5</v>
      </c>
      <c r="C69">
        <v>69.8</v>
      </c>
      <c r="D69">
        <v>58.9</v>
      </c>
      <c r="E69">
        <v>83.2</v>
      </c>
      <c r="F69">
        <v>0</v>
      </c>
      <c r="G69">
        <v>0</v>
      </c>
    </row>
    <row r="70" spans="1:7" ht="15" x14ac:dyDescent="0.25">
      <c r="A70" s="285" t="s">
        <v>112</v>
      </c>
      <c r="B70">
        <v>7</v>
      </c>
      <c r="C70">
        <v>288.3</v>
      </c>
      <c r="D70">
        <v>25.8</v>
      </c>
      <c r="E70">
        <v>269.8</v>
      </c>
      <c r="F70">
        <v>0</v>
      </c>
      <c r="G70">
        <v>0</v>
      </c>
    </row>
    <row r="71" spans="1:7" ht="15" x14ac:dyDescent="0.25">
      <c r="A71" s="285" t="s">
        <v>259</v>
      </c>
      <c r="B71">
        <v>0</v>
      </c>
      <c r="C71">
        <v>0</v>
      </c>
      <c r="D71">
        <v>0</v>
      </c>
      <c r="E71">
        <v>30.7</v>
      </c>
      <c r="F71">
        <v>0</v>
      </c>
      <c r="G71">
        <v>0</v>
      </c>
    </row>
    <row r="72" spans="1:7" ht="15" x14ac:dyDescent="0.25">
      <c r="A72" s="285" t="s">
        <v>113</v>
      </c>
      <c r="B72">
        <v>34.9</v>
      </c>
      <c r="C72">
        <v>23.9</v>
      </c>
      <c r="D72">
        <v>151.69999999999999</v>
      </c>
      <c r="E72">
        <v>119.3</v>
      </c>
      <c r="F72">
        <v>0</v>
      </c>
      <c r="G72">
        <v>0</v>
      </c>
    </row>
    <row r="73" spans="1:7" ht="15" x14ac:dyDescent="0.25">
      <c r="A73" s="285" t="s">
        <v>114</v>
      </c>
      <c r="B73">
        <v>0</v>
      </c>
      <c r="C73">
        <v>12.5</v>
      </c>
      <c r="D73">
        <v>0</v>
      </c>
      <c r="E73">
        <v>0</v>
      </c>
      <c r="F73">
        <v>0</v>
      </c>
      <c r="G73">
        <v>0</v>
      </c>
    </row>
    <row r="74" spans="1:7" ht="15" x14ac:dyDescent="0.25">
      <c r="A74" s="285" t="s">
        <v>115</v>
      </c>
      <c r="B74">
        <v>7.5</v>
      </c>
      <c r="C74">
        <v>5</v>
      </c>
      <c r="D74">
        <v>7.2</v>
      </c>
      <c r="E74">
        <v>6.9</v>
      </c>
      <c r="F74">
        <v>0</v>
      </c>
      <c r="G74">
        <v>0</v>
      </c>
    </row>
    <row r="75" spans="1:7" ht="15" x14ac:dyDescent="0.25">
      <c r="A75" s="285" t="s">
        <v>116</v>
      </c>
      <c r="B75">
        <v>3.9</v>
      </c>
      <c r="C75">
        <v>2.5</v>
      </c>
      <c r="D75">
        <v>2</v>
      </c>
      <c r="E75">
        <v>1.6</v>
      </c>
      <c r="F75">
        <v>0</v>
      </c>
      <c r="G75">
        <v>0</v>
      </c>
    </row>
    <row r="76" spans="1:7" ht="15" x14ac:dyDescent="0.25">
      <c r="A76" s="285" t="s">
        <v>117</v>
      </c>
      <c r="B76">
        <v>1517.7</v>
      </c>
      <c r="C76">
        <v>2282.3000000000002</v>
      </c>
      <c r="D76">
        <v>1153.8</v>
      </c>
      <c r="E76">
        <v>1069.5999999999999</v>
      </c>
      <c r="F76">
        <v>0</v>
      </c>
      <c r="G76">
        <v>0</v>
      </c>
    </row>
    <row r="77" spans="1:7" ht="15" x14ac:dyDescent="0.25">
      <c r="A77" s="285" t="s">
        <v>331</v>
      </c>
      <c r="B77">
        <v>5</v>
      </c>
      <c r="C77">
        <v>0</v>
      </c>
      <c r="D77">
        <v>1.4</v>
      </c>
      <c r="E77">
        <v>1.6</v>
      </c>
      <c r="F77">
        <v>0</v>
      </c>
      <c r="G77">
        <v>0</v>
      </c>
    </row>
    <row r="78" spans="1:7" ht="15" x14ac:dyDescent="0.25">
      <c r="A78" s="285" t="s">
        <v>118</v>
      </c>
      <c r="B78">
        <v>17.5</v>
      </c>
      <c r="C78">
        <v>19.899999999999999</v>
      </c>
      <c r="D78">
        <v>12.2</v>
      </c>
      <c r="E78">
        <v>13.1</v>
      </c>
      <c r="F78">
        <v>0</v>
      </c>
      <c r="G78">
        <v>0</v>
      </c>
    </row>
    <row r="79" spans="1:7" ht="15" x14ac:dyDescent="0.25">
      <c r="A79" s="285" t="s">
        <v>119</v>
      </c>
      <c r="B79">
        <v>10</v>
      </c>
      <c r="C79">
        <v>18</v>
      </c>
      <c r="D79">
        <v>71</v>
      </c>
      <c r="E79">
        <v>55.4</v>
      </c>
      <c r="F79">
        <v>0</v>
      </c>
      <c r="G79">
        <v>0</v>
      </c>
    </row>
    <row r="80" spans="1:7" ht="15" x14ac:dyDescent="0.25">
      <c r="A80" s="285" t="s">
        <v>120</v>
      </c>
      <c r="B80" t="s">
        <v>84</v>
      </c>
      <c r="C80">
        <v>0</v>
      </c>
      <c r="D80">
        <v>0</v>
      </c>
      <c r="E80">
        <v>0</v>
      </c>
      <c r="F80">
        <v>0</v>
      </c>
      <c r="G80">
        <v>0</v>
      </c>
    </row>
    <row r="81" spans="1:7" ht="15" x14ac:dyDescent="0.25">
      <c r="A81" s="285" t="s">
        <v>50</v>
      </c>
    </row>
    <row r="82" spans="1:7" ht="15" x14ac:dyDescent="0.25">
      <c r="A82" s="285" t="s">
        <v>122</v>
      </c>
      <c r="B82">
        <v>8250.2999999999993</v>
      </c>
      <c r="C82">
        <v>6504.7</v>
      </c>
      <c r="D82">
        <v>12368.4</v>
      </c>
      <c r="E82">
        <v>10824</v>
      </c>
      <c r="F82">
        <v>6</v>
      </c>
      <c r="G82">
        <v>0</v>
      </c>
    </row>
    <row r="83" spans="1:7" ht="15" x14ac:dyDescent="0.25">
      <c r="A83" s="285" t="s">
        <v>123</v>
      </c>
      <c r="B83">
        <v>3102.2</v>
      </c>
      <c r="C83">
        <v>5232</v>
      </c>
      <c r="D83" t="s">
        <v>84</v>
      </c>
      <c r="E83">
        <v>0</v>
      </c>
      <c r="F83">
        <v>0</v>
      </c>
      <c r="G83">
        <v>0</v>
      </c>
    </row>
    <row r="84" spans="1:7" ht="15" x14ac:dyDescent="0.25">
      <c r="A84" s="285" t="s">
        <v>50</v>
      </c>
    </row>
    <row r="85" spans="1:7" ht="15" x14ac:dyDescent="0.25">
      <c r="A85" s="285" t="s">
        <v>124</v>
      </c>
      <c r="B85">
        <v>11352.4</v>
      </c>
      <c r="C85">
        <v>11736.7</v>
      </c>
      <c r="D85">
        <v>12368.4</v>
      </c>
      <c r="E85">
        <v>10824</v>
      </c>
      <c r="F85">
        <v>6</v>
      </c>
      <c r="G85">
        <v>0</v>
      </c>
    </row>
    <row r="86" spans="1:7" ht="15" x14ac:dyDescent="0.25">
      <c r="A86" s="285" t="s">
        <v>125</v>
      </c>
      <c r="B86" t="s">
        <v>42</v>
      </c>
      <c r="C86" t="s">
        <v>42</v>
      </c>
      <c r="D86">
        <v>2.1</v>
      </c>
      <c r="E86">
        <v>35.799999999999997</v>
      </c>
      <c r="F86" t="s">
        <v>42</v>
      </c>
      <c r="G86" t="s">
        <v>42</v>
      </c>
    </row>
    <row r="87" spans="1:7" ht="15" x14ac:dyDescent="0.25">
      <c r="A87" s="285" t="s">
        <v>126</v>
      </c>
      <c r="B87">
        <v>0</v>
      </c>
      <c r="C87">
        <v>123</v>
      </c>
      <c r="D87" t="s">
        <v>42</v>
      </c>
      <c r="E87" t="s">
        <v>42</v>
      </c>
      <c r="F87">
        <v>0</v>
      </c>
      <c r="G87">
        <v>0</v>
      </c>
    </row>
    <row r="88" spans="1:7" ht="15" x14ac:dyDescent="0.35">
      <c r="A88" s="53" t="s">
        <v>50</v>
      </c>
    </row>
  </sheetData>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2E06-8296-4E65-845E-33CB4A0A4C5F}">
  <sheetPr codeName="Sheet18"/>
  <dimension ref="A3:G88"/>
  <sheetViews>
    <sheetView zoomScale="115" zoomScaleNormal="115" workbookViewId="0">
      <pane xSplit="1" ySplit="10" topLeftCell="B50" activePane="bottomRight" state="frozen"/>
      <selection pane="topRight" activeCell="E22" sqref="E22"/>
      <selection pane="bottomLeft" activeCell="E22" sqref="E22"/>
      <selection pane="bottomRight" activeCell="E22" sqref="E22"/>
    </sheetView>
  </sheetViews>
  <sheetFormatPr defaultRowHeight="13.2" x14ac:dyDescent="0.25"/>
  <cols>
    <col min="3" max="3" width="12.5546875" customWidth="1"/>
  </cols>
  <sheetData>
    <row r="3" spans="1:7" x14ac:dyDescent="0.25">
      <c r="A3" t="s">
        <v>140</v>
      </c>
      <c r="E3" t="s">
        <v>141</v>
      </c>
      <c r="F3" t="s">
        <v>555</v>
      </c>
      <c r="G3">
        <f>- 8/31</f>
        <v>-0.25806451612903225</v>
      </c>
    </row>
    <row r="4" spans="1:7" x14ac:dyDescent="0.25">
      <c r="A4" t="s">
        <v>143</v>
      </c>
      <c r="B4" t="s">
        <v>181</v>
      </c>
      <c r="C4" t="s">
        <v>556</v>
      </c>
      <c r="D4" t="s">
        <v>557</v>
      </c>
      <c r="E4" t="s">
        <v>147</v>
      </c>
      <c r="F4" t="s">
        <v>558</v>
      </c>
      <c r="G4" t="s">
        <v>186</v>
      </c>
    </row>
    <row r="5" spans="1:7" x14ac:dyDescent="0.25">
      <c r="A5" s="172" t="s">
        <v>150</v>
      </c>
      <c r="B5" s="172" t="s">
        <v>232</v>
      </c>
      <c r="C5" s="172" t="s">
        <v>559</v>
      </c>
    </row>
    <row r="6" spans="1:7" x14ac:dyDescent="0.25">
      <c r="A6" t="s">
        <v>66</v>
      </c>
      <c r="B6" t="s">
        <v>190</v>
      </c>
      <c r="C6" t="s">
        <v>560</v>
      </c>
      <c r="D6" t="s">
        <v>157</v>
      </c>
      <c r="E6" t="s">
        <v>66</v>
      </c>
      <c r="F6" t="s">
        <v>561</v>
      </c>
      <c r="G6" t="s">
        <v>195</v>
      </c>
    </row>
    <row r="7" spans="1:7" x14ac:dyDescent="0.25">
      <c r="B7" t="s">
        <v>64</v>
      </c>
      <c r="C7" t="s">
        <v>131</v>
      </c>
      <c r="D7" t="s">
        <v>65</v>
      </c>
      <c r="E7" t="s">
        <v>63</v>
      </c>
      <c r="F7" t="s">
        <v>131</v>
      </c>
      <c r="G7" t="s">
        <v>64</v>
      </c>
    </row>
    <row r="8" spans="1:7" x14ac:dyDescent="0.25">
      <c r="A8" t="s">
        <v>66</v>
      </c>
      <c r="B8" t="s">
        <v>196</v>
      </c>
      <c r="C8" t="s">
        <v>562</v>
      </c>
      <c r="D8" t="s">
        <v>563</v>
      </c>
      <c r="E8" t="s">
        <v>161</v>
      </c>
      <c r="F8" t="s">
        <v>158</v>
      </c>
      <c r="G8" t="s">
        <v>201</v>
      </c>
    </row>
    <row r="9" spans="1:7" x14ac:dyDescent="0.25">
      <c r="B9" t="s">
        <v>64</v>
      </c>
      <c r="C9" t="s">
        <v>131</v>
      </c>
      <c r="D9" t="s">
        <v>65</v>
      </c>
      <c r="E9" t="s">
        <v>63</v>
      </c>
      <c r="F9" t="s">
        <v>131</v>
      </c>
      <c r="G9" t="s">
        <v>64</v>
      </c>
    </row>
    <row r="10" spans="1:7" x14ac:dyDescent="0.25">
      <c r="A10" t="s">
        <v>56</v>
      </c>
      <c r="B10" t="s">
        <v>202</v>
      </c>
      <c r="C10" t="s">
        <v>564</v>
      </c>
      <c r="D10" t="s">
        <v>565</v>
      </c>
      <c r="E10" t="s">
        <v>59</v>
      </c>
      <c r="F10" t="s">
        <v>60</v>
      </c>
      <c r="G10" t="s">
        <v>61</v>
      </c>
    </row>
    <row r="11" spans="1:7" x14ac:dyDescent="0.25">
      <c r="A11" t="s">
        <v>66</v>
      </c>
    </row>
    <row r="12" spans="1:7" x14ac:dyDescent="0.25">
      <c r="A12" t="s">
        <v>67</v>
      </c>
      <c r="B12">
        <v>0</v>
      </c>
      <c r="C12">
        <v>276.5</v>
      </c>
      <c r="D12">
        <v>1780</v>
      </c>
      <c r="E12">
        <v>2497.5</v>
      </c>
      <c r="F12">
        <v>0</v>
      </c>
      <c r="G12">
        <v>0</v>
      </c>
    </row>
    <row r="13" spans="1:7" x14ac:dyDescent="0.25">
      <c r="A13" t="s">
        <v>253</v>
      </c>
      <c r="B13">
        <v>0</v>
      </c>
      <c r="C13">
        <v>60</v>
      </c>
      <c r="D13">
        <v>0</v>
      </c>
      <c r="E13">
        <v>89.1</v>
      </c>
      <c r="F13">
        <v>0</v>
      </c>
      <c r="G13">
        <v>0</v>
      </c>
    </row>
    <row r="14" spans="1:7" x14ac:dyDescent="0.25">
      <c r="A14" t="s">
        <v>254</v>
      </c>
      <c r="B14">
        <v>0</v>
      </c>
      <c r="C14">
        <v>0</v>
      </c>
      <c r="D14">
        <v>19.399999999999999</v>
      </c>
      <c r="E14">
        <v>93</v>
      </c>
      <c r="F14">
        <v>0</v>
      </c>
      <c r="G14">
        <v>0</v>
      </c>
    </row>
    <row r="15" spans="1:7" x14ac:dyDescent="0.25">
      <c r="A15" t="s">
        <v>68</v>
      </c>
      <c r="B15">
        <v>0</v>
      </c>
      <c r="C15">
        <v>0</v>
      </c>
      <c r="D15">
        <v>249.3</v>
      </c>
      <c r="E15">
        <v>215.3</v>
      </c>
      <c r="F15">
        <v>0</v>
      </c>
      <c r="G15">
        <v>0</v>
      </c>
    </row>
    <row r="16" spans="1:7" x14ac:dyDescent="0.25">
      <c r="A16" t="s">
        <v>69</v>
      </c>
      <c r="B16">
        <v>0</v>
      </c>
      <c r="C16">
        <v>0</v>
      </c>
      <c r="D16">
        <v>0</v>
      </c>
      <c r="E16">
        <v>35.4</v>
      </c>
      <c r="F16">
        <v>0</v>
      </c>
      <c r="G16">
        <v>0</v>
      </c>
    </row>
    <row r="17" spans="1:7" x14ac:dyDescent="0.25">
      <c r="A17" t="s">
        <v>70</v>
      </c>
      <c r="B17">
        <v>0</v>
      </c>
      <c r="C17">
        <v>30</v>
      </c>
      <c r="D17">
        <v>84.4</v>
      </c>
      <c r="E17">
        <v>231.7</v>
      </c>
      <c r="F17">
        <v>0</v>
      </c>
      <c r="G17">
        <v>0</v>
      </c>
    </row>
    <row r="18" spans="1:7" x14ac:dyDescent="0.25">
      <c r="A18" t="s">
        <v>71</v>
      </c>
      <c r="B18">
        <v>0</v>
      </c>
      <c r="C18">
        <v>0</v>
      </c>
      <c r="D18">
        <v>505.1</v>
      </c>
      <c r="E18">
        <v>594.29999999999995</v>
      </c>
      <c r="F18">
        <v>0</v>
      </c>
      <c r="G18">
        <v>0</v>
      </c>
    </row>
    <row r="19" spans="1:7" x14ac:dyDescent="0.25">
      <c r="A19" t="s">
        <v>72</v>
      </c>
      <c r="B19">
        <v>0</v>
      </c>
      <c r="C19">
        <v>65</v>
      </c>
      <c r="D19">
        <v>244.1</v>
      </c>
      <c r="E19">
        <v>284.7</v>
      </c>
      <c r="F19">
        <v>0</v>
      </c>
      <c r="G19">
        <v>0</v>
      </c>
    </row>
    <row r="20" spans="1:7" x14ac:dyDescent="0.25">
      <c r="A20" t="s">
        <v>256</v>
      </c>
      <c r="B20">
        <v>0</v>
      </c>
      <c r="C20">
        <v>0</v>
      </c>
      <c r="D20">
        <v>0</v>
      </c>
      <c r="E20">
        <v>61.4</v>
      </c>
      <c r="F20">
        <v>0</v>
      </c>
      <c r="G20">
        <v>0</v>
      </c>
    </row>
    <row r="21" spans="1:7" x14ac:dyDescent="0.25">
      <c r="A21" t="s">
        <v>73</v>
      </c>
      <c r="B21">
        <v>0</v>
      </c>
      <c r="C21">
        <v>110</v>
      </c>
      <c r="D21">
        <v>571.1</v>
      </c>
      <c r="E21">
        <v>756.9</v>
      </c>
      <c r="F21">
        <v>0</v>
      </c>
      <c r="G21">
        <v>0</v>
      </c>
    </row>
    <row r="22" spans="1:7" x14ac:dyDescent="0.25">
      <c r="A22" t="s">
        <v>74</v>
      </c>
      <c r="B22">
        <v>0</v>
      </c>
      <c r="C22">
        <v>11.5</v>
      </c>
      <c r="D22">
        <v>106.8</v>
      </c>
      <c r="E22">
        <v>135.9</v>
      </c>
      <c r="F22">
        <v>0</v>
      </c>
      <c r="G22">
        <v>0</v>
      </c>
    </row>
    <row r="23" spans="1:7" x14ac:dyDescent="0.25">
      <c r="A23" t="s">
        <v>66</v>
      </c>
    </row>
    <row r="24" spans="1:7" x14ac:dyDescent="0.25">
      <c r="A24" t="s">
        <v>75</v>
      </c>
      <c r="B24">
        <v>0</v>
      </c>
      <c r="C24">
        <v>87</v>
      </c>
      <c r="D24">
        <v>0</v>
      </c>
      <c r="E24">
        <v>31</v>
      </c>
      <c r="F24">
        <v>0</v>
      </c>
      <c r="G24">
        <v>0</v>
      </c>
    </row>
    <row r="25" spans="1:7" x14ac:dyDescent="0.25">
      <c r="A25" t="s">
        <v>504</v>
      </c>
      <c r="B25">
        <v>0</v>
      </c>
      <c r="C25">
        <v>87</v>
      </c>
      <c r="D25">
        <v>0</v>
      </c>
      <c r="E25">
        <v>0</v>
      </c>
      <c r="F25">
        <v>0</v>
      </c>
      <c r="G25">
        <v>0</v>
      </c>
    </row>
    <row r="26" spans="1:7" x14ac:dyDescent="0.25">
      <c r="A26" t="s">
        <v>77</v>
      </c>
      <c r="B26">
        <v>0</v>
      </c>
      <c r="C26">
        <v>0</v>
      </c>
      <c r="D26">
        <v>0</v>
      </c>
      <c r="E26">
        <v>31</v>
      </c>
      <c r="F26">
        <v>0</v>
      </c>
      <c r="G26">
        <v>0</v>
      </c>
    </row>
    <row r="27" spans="1:7" x14ac:dyDescent="0.25">
      <c r="A27" t="s">
        <v>66</v>
      </c>
    </row>
    <row r="28" spans="1:7" x14ac:dyDescent="0.25">
      <c r="A28" t="s">
        <v>167</v>
      </c>
      <c r="B28">
        <v>0</v>
      </c>
      <c r="C28">
        <v>0</v>
      </c>
      <c r="D28">
        <v>0</v>
      </c>
      <c r="E28">
        <v>10.5</v>
      </c>
      <c r="F28">
        <v>0</v>
      </c>
      <c r="G28">
        <v>0</v>
      </c>
    </row>
    <row r="29" spans="1:7" x14ac:dyDescent="0.25">
      <c r="A29" t="s">
        <v>168</v>
      </c>
      <c r="B29">
        <v>0</v>
      </c>
      <c r="C29">
        <v>0</v>
      </c>
      <c r="D29">
        <v>0</v>
      </c>
      <c r="E29">
        <v>10.5</v>
      </c>
      <c r="F29">
        <v>0</v>
      </c>
      <c r="G29">
        <v>0</v>
      </c>
    </row>
    <row r="30" spans="1:7" x14ac:dyDescent="0.25">
      <c r="A30" t="s">
        <v>66</v>
      </c>
    </row>
    <row r="31" spans="1:7" x14ac:dyDescent="0.25">
      <c r="A31" t="s">
        <v>78</v>
      </c>
      <c r="B31">
        <v>445.8</v>
      </c>
      <c r="C31">
        <v>362.7</v>
      </c>
      <c r="D31">
        <v>441.2</v>
      </c>
      <c r="E31">
        <v>539</v>
      </c>
      <c r="F31">
        <v>6</v>
      </c>
      <c r="G31">
        <v>0</v>
      </c>
    </row>
    <row r="32" spans="1:7" x14ac:dyDescent="0.25">
      <c r="A32" t="s">
        <v>66</v>
      </c>
    </row>
    <row r="33" spans="1:7" x14ac:dyDescent="0.25">
      <c r="A33" t="s">
        <v>79</v>
      </c>
      <c r="B33">
        <v>450.6</v>
      </c>
      <c r="C33">
        <v>372.5</v>
      </c>
      <c r="D33">
        <v>584.79999999999995</v>
      </c>
      <c r="E33">
        <v>290.39999999999998</v>
      </c>
      <c r="F33">
        <v>0</v>
      </c>
      <c r="G33">
        <v>0</v>
      </c>
    </row>
    <row r="34" spans="1:7" x14ac:dyDescent="0.25">
      <c r="A34" t="s">
        <v>66</v>
      </c>
    </row>
    <row r="35" spans="1:7" x14ac:dyDescent="0.25">
      <c r="A35" t="s">
        <v>80</v>
      </c>
      <c r="B35">
        <v>4753.8</v>
      </c>
      <c r="C35">
        <v>375</v>
      </c>
      <c r="D35">
        <v>3153.2</v>
      </c>
      <c r="E35">
        <v>271</v>
      </c>
      <c r="F35">
        <v>0</v>
      </c>
      <c r="G35">
        <v>0</v>
      </c>
    </row>
    <row r="36" spans="1:7" x14ac:dyDescent="0.25">
      <c r="A36" t="s">
        <v>66</v>
      </c>
    </row>
    <row r="37" spans="1:7" x14ac:dyDescent="0.25">
      <c r="A37" t="s">
        <v>495</v>
      </c>
      <c r="B37">
        <v>0</v>
      </c>
      <c r="C37">
        <v>2.5</v>
      </c>
      <c r="D37">
        <v>0</v>
      </c>
      <c r="E37">
        <v>0</v>
      </c>
      <c r="F37">
        <v>0</v>
      </c>
      <c r="G37">
        <v>0</v>
      </c>
    </row>
    <row r="38" spans="1:7" x14ac:dyDescent="0.25">
      <c r="A38" t="s">
        <v>66</v>
      </c>
    </row>
    <row r="39" spans="1:7" x14ac:dyDescent="0.25">
      <c r="A39" t="s">
        <v>81</v>
      </c>
      <c r="B39">
        <v>967.3</v>
      </c>
      <c r="C39">
        <v>1791</v>
      </c>
      <c r="D39">
        <v>2390.6</v>
      </c>
      <c r="E39">
        <v>2674.8</v>
      </c>
      <c r="F39">
        <v>0</v>
      </c>
      <c r="G39">
        <v>0</v>
      </c>
    </row>
    <row r="40" spans="1:7" x14ac:dyDescent="0.25">
      <c r="A40" t="s">
        <v>83</v>
      </c>
      <c r="B40">
        <v>112</v>
      </c>
      <c r="C40">
        <v>63.7</v>
      </c>
      <c r="D40">
        <v>296</v>
      </c>
      <c r="E40">
        <v>118.8</v>
      </c>
      <c r="F40">
        <v>0</v>
      </c>
      <c r="G40">
        <v>0</v>
      </c>
    </row>
    <row r="41" spans="1:7" x14ac:dyDescent="0.25">
      <c r="A41" t="s">
        <v>85</v>
      </c>
      <c r="B41">
        <v>1</v>
      </c>
      <c r="C41">
        <v>3.4</v>
      </c>
      <c r="D41">
        <v>3.7</v>
      </c>
      <c r="E41">
        <v>1.9</v>
      </c>
      <c r="F41">
        <v>0</v>
      </c>
      <c r="G41">
        <v>0</v>
      </c>
    </row>
    <row r="42" spans="1:7" x14ac:dyDescent="0.25">
      <c r="A42" t="s">
        <v>86</v>
      </c>
      <c r="B42">
        <v>0.3</v>
      </c>
      <c r="C42">
        <v>0</v>
      </c>
      <c r="D42">
        <v>0</v>
      </c>
      <c r="E42">
        <v>0</v>
      </c>
      <c r="F42">
        <v>0</v>
      </c>
      <c r="G42">
        <v>0</v>
      </c>
    </row>
    <row r="43" spans="1:7" x14ac:dyDescent="0.25">
      <c r="A43" t="s">
        <v>87</v>
      </c>
      <c r="B43">
        <v>1.3</v>
      </c>
      <c r="C43">
        <v>0</v>
      </c>
      <c r="D43">
        <v>0.2</v>
      </c>
      <c r="E43">
        <v>0.1</v>
      </c>
      <c r="F43">
        <v>0</v>
      </c>
      <c r="G43">
        <v>0</v>
      </c>
    </row>
    <row r="44" spans="1:7" x14ac:dyDescent="0.25">
      <c r="A44" t="s">
        <v>88</v>
      </c>
      <c r="B44">
        <v>212.2</v>
      </c>
      <c r="C44">
        <v>336.7</v>
      </c>
      <c r="D44">
        <v>360.1</v>
      </c>
      <c r="E44">
        <v>391.3</v>
      </c>
      <c r="F44">
        <v>0</v>
      </c>
      <c r="G44">
        <v>0</v>
      </c>
    </row>
    <row r="45" spans="1:7" x14ac:dyDescent="0.25">
      <c r="A45" t="s">
        <v>177</v>
      </c>
      <c r="B45">
        <v>0</v>
      </c>
      <c r="C45">
        <v>0</v>
      </c>
      <c r="D45">
        <v>0</v>
      </c>
      <c r="E45">
        <v>521.1</v>
      </c>
      <c r="F45">
        <v>0</v>
      </c>
      <c r="G45">
        <v>0</v>
      </c>
    </row>
    <row r="46" spans="1:7" x14ac:dyDescent="0.25">
      <c r="A46" t="s">
        <v>90</v>
      </c>
      <c r="B46">
        <v>0</v>
      </c>
      <c r="C46">
        <v>17.5</v>
      </c>
      <c r="D46">
        <v>33</v>
      </c>
      <c r="E46">
        <v>82.7</v>
      </c>
      <c r="F46">
        <v>0</v>
      </c>
      <c r="G46">
        <v>0</v>
      </c>
    </row>
    <row r="47" spans="1:7" x14ac:dyDescent="0.25">
      <c r="A47" t="s">
        <v>178</v>
      </c>
      <c r="B47">
        <v>0</v>
      </c>
      <c r="C47">
        <v>0</v>
      </c>
      <c r="D47">
        <v>1</v>
      </c>
      <c r="E47">
        <v>0</v>
      </c>
      <c r="F47">
        <v>0</v>
      </c>
      <c r="G47">
        <v>0</v>
      </c>
    </row>
    <row r="48" spans="1:7" x14ac:dyDescent="0.25">
      <c r="A48" t="s">
        <v>91</v>
      </c>
      <c r="B48">
        <v>29.9</v>
      </c>
      <c r="C48">
        <v>42.9</v>
      </c>
      <c r="D48">
        <v>184.9</v>
      </c>
      <c r="E48">
        <v>184.8</v>
      </c>
      <c r="F48">
        <v>0</v>
      </c>
      <c r="G48">
        <v>0</v>
      </c>
    </row>
    <row r="49" spans="1:7" x14ac:dyDescent="0.25">
      <c r="A49" t="s">
        <v>92</v>
      </c>
      <c r="B49">
        <v>0</v>
      </c>
      <c r="C49">
        <v>0</v>
      </c>
      <c r="D49">
        <v>29.7</v>
      </c>
      <c r="E49">
        <v>52.7</v>
      </c>
      <c r="F49">
        <v>0</v>
      </c>
      <c r="G49">
        <v>0</v>
      </c>
    </row>
    <row r="50" spans="1:7" x14ac:dyDescent="0.25">
      <c r="A50" t="s">
        <v>93</v>
      </c>
      <c r="B50">
        <v>89.1</v>
      </c>
      <c r="C50">
        <v>203.3</v>
      </c>
      <c r="D50">
        <v>141.9</v>
      </c>
      <c r="E50">
        <v>112.8</v>
      </c>
      <c r="F50">
        <v>0</v>
      </c>
      <c r="G50">
        <v>0</v>
      </c>
    </row>
    <row r="51" spans="1:7" x14ac:dyDescent="0.25">
      <c r="A51" t="s">
        <v>94</v>
      </c>
      <c r="B51">
        <v>42.8</v>
      </c>
      <c r="C51">
        <v>0</v>
      </c>
      <c r="D51">
        <v>26.8</v>
      </c>
      <c r="E51">
        <v>0</v>
      </c>
      <c r="F51">
        <v>0</v>
      </c>
      <c r="G51">
        <v>0</v>
      </c>
    </row>
    <row r="52" spans="1:7" x14ac:dyDescent="0.25">
      <c r="A52" t="s">
        <v>496</v>
      </c>
      <c r="B52">
        <v>0</v>
      </c>
      <c r="C52">
        <v>0.1</v>
      </c>
      <c r="D52">
        <v>0</v>
      </c>
      <c r="E52">
        <v>0.9</v>
      </c>
      <c r="F52">
        <v>0</v>
      </c>
      <c r="G52">
        <v>0</v>
      </c>
    </row>
    <row r="53" spans="1:7" x14ac:dyDescent="0.25">
      <c r="A53" t="s">
        <v>95</v>
      </c>
      <c r="B53">
        <v>268</v>
      </c>
      <c r="C53">
        <v>454</v>
      </c>
      <c r="D53">
        <v>389.8</v>
      </c>
      <c r="E53">
        <v>341.7</v>
      </c>
      <c r="F53">
        <v>0</v>
      </c>
      <c r="G53">
        <v>0</v>
      </c>
    </row>
    <row r="54" spans="1:7" x14ac:dyDescent="0.25">
      <c r="A54" t="s">
        <v>96</v>
      </c>
      <c r="B54">
        <v>15.1</v>
      </c>
      <c r="C54">
        <v>29</v>
      </c>
      <c r="D54">
        <v>29.9</v>
      </c>
      <c r="E54">
        <v>39.5</v>
      </c>
      <c r="F54">
        <v>0</v>
      </c>
      <c r="G54">
        <v>0</v>
      </c>
    </row>
    <row r="55" spans="1:7" x14ac:dyDescent="0.25">
      <c r="A55" t="s">
        <v>98</v>
      </c>
      <c r="B55">
        <v>0</v>
      </c>
      <c r="C55">
        <v>0</v>
      </c>
      <c r="D55">
        <v>142.69999999999999</v>
      </c>
      <c r="E55">
        <v>134.9</v>
      </c>
      <c r="F55">
        <v>0</v>
      </c>
      <c r="G55">
        <v>0</v>
      </c>
    </row>
    <row r="56" spans="1:7" x14ac:dyDescent="0.25">
      <c r="A56" t="s">
        <v>99</v>
      </c>
      <c r="B56">
        <v>0.9</v>
      </c>
      <c r="C56">
        <v>1.8</v>
      </c>
      <c r="D56">
        <v>0</v>
      </c>
      <c r="E56">
        <v>5.2</v>
      </c>
      <c r="F56">
        <v>0</v>
      </c>
      <c r="G56">
        <v>0</v>
      </c>
    </row>
    <row r="57" spans="1:7" x14ac:dyDescent="0.25">
      <c r="A57" t="s">
        <v>100</v>
      </c>
      <c r="B57">
        <v>145.80000000000001</v>
      </c>
      <c r="C57">
        <v>574.20000000000005</v>
      </c>
      <c r="D57">
        <v>479</v>
      </c>
      <c r="E57">
        <v>373.1</v>
      </c>
      <c r="F57">
        <v>0</v>
      </c>
      <c r="G57">
        <v>0</v>
      </c>
    </row>
    <row r="58" spans="1:7" x14ac:dyDescent="0.25">
      <c r="A58" t="s">
        <v>101</v>
      </c>
      <c r="B58">
        <v>49</v>
      </c>
      <c r="C58">
        <v>64.5</v>
      </c>
      <c r="D58">
        <v>271.89999999999998</v>
      </c>
      <c r="E58">
        <v>313.39999999999998</v>
      </c>
      <c r="F58">
        <v>0</v>
      </c>
      <c r="G58">
        <v>0</v>
      </c>
    </row>
    <row r="59" spans="1:7" x14ac:dyDescent="0.25">
      <c r="A59" t="s">
        <v>66</v>
      </c>
    </row>
    <row r="60" spans="1:7" x14ac:dyDescent="0.25">
      <c r="A60" t="s">
        <v>102</v>
      </c>
      <c r="B60">
        <v>85.9</v>
      </c>
      <c r="C60">
        <v>193</v>
      </c>
      <c r="D60">
        <v>992.7</v>
      </c>
      <c r="E60">
        <v>794.1</v>
      </c>
      <c r="F60">
        <v>0</v>
      </c>
      <c r="G60">
        <v>0</v>
      </c>
    </row>
    <row r="61" spans="1:7" x14ac:dyDescent="0.25">
      <c r="A61" t="s">
        <v>104</v>
      </c>
      <c r="B61">
        <v>55.9</v>
      </c>
      <c r="C61">
        <v>163</v>
      </c>
      <c r="D61">
        <v>863.9</v>
      </c>
      <c r="E61">
        <v>631.4</v>
      </c>
      <c r="F61">
        <v>0</v>
      </c>
      <c r="G61">
        <v>0</v>
      </c>
    </row>
    <row r="62" spans="1:7" x14ac:dyDescent="0.25">
      <c r="A62" t="s">
        <v>105</v>
      </c>
      <c r="B62">
        <v>0</v>
      </c>
      <c r="C62">
        <v>0</v>
      </c>
      <c r="D62">
        <v>0</v>
      </c>
      <c r="E62">
        <v>15.6</v>
      </c>
      <c r="F62">
        <v>0</v>
      </c>
      <c r="G62">
        <v>0</v>
      </c>
    </row>
    <row r="63" spans="1:7" x14ac:dyDescent="0.25">
      <c r="A63" t="s">
        <v>258</v>
      </c>
      <c r="B63">
        <v>0</v>
      </c>
      <c r="C63">
        <v>0</v>
      </c>
      <c r="D63">
        <v>0</v>
      </c>
      <c r="E63">
        <v>31</v>
      </c>
      <c r="F63">
        <v>0</v>
      </c>
      <c r="G63">
        <v>0</v>
      </c>
    </row>
    <row r="64" spans="1:7" x14ac:dyDescent="0.25">
      <c r="A64" t="s">
        <v>107</v>
      </c>
      <c r="B64">
        <v>30</v>
      </c>
      <c r="C64">
        <v>30</v>
      </c>
      <c r="D64">
        <v>128.80000000000001</v>
      </c>
      <c r="E64">
        <v>116.1</v>
      </c>
      <c r="F64">
        <v>0</v>
      </c>
      <c r="G64">
        <v>0</v>
      </c>
    </row>
    <row r="65" spans="1:7" x14ac:dyDescent="0.25">
      <c r="A65" t="s">
        <v>66</v>
      </c>
    </row>
    <row r="66" spans="1:7" x14ac:dyDescent="0.25">
      <c r="A66" t="s">
        <v>108</v>
      </c>
      <c r="B66">
        <v>1633.8</v>
      </c>
      <c r="C66">
        <v>3346.3</v>
      </c>
      <c r="D66">
        <v>1389.2</v>
      </c>
      <c r="E66">
        <v>2443.3000000000002</v>
      </c>
      <c r="F66">
        <v>0</v>
      </c>
      <c r="G66">
        <v>0</v>
      </c>
    </row>
    <row r="67" spans="1:7" x14ac:dyDescent="0.25">
      <c r="A67" t="s">
        <v>497</v>
      </c>
      <c r="B67">
        <v>0</v>
      </c>
      <c r="C67">
        <v>509.1</v>
      </c>
      <c r="D67">
        <v>0</v>
      </c>
      <c r="E67">
        <v>921.9</v>
      </c>
      <c r="F67">
        <v>0</v>
      </c>
      <c r="G67">
        <v>0</v>
      </c>
    </row>
    <row r="68" spans="1:7" x14ac:dyDescent="0.25">
      <c r="A68" t="s">
        <v>109</v>
      </c>
      <c r="B68">
        <v>4.5</v>
      </c>
      <c r="C68">
        <v>0</v>
      </c>
      <c r="D68">
        <v>2.6</v>
      </c>
      <c r="E68">
        <v>10.8</v>
      </c>
      <c r="F68">
        <v>0</v>
      </c>
      <c r="G68">
        <v>0</v>
      </c>
    </row>
    <row r="69" spans="1:7" x14ac:dyDescent="0.25">
      <c r="A69" t="s">
        <v>111</v>
      </c>
      <c r="B69">
        <v>14.5</v>
      </c>
      <c r="C69">
        <v>84.5</v>
      </c>
      <c r="D69">
        <v>47.1</v>
      </c>
      <c r="E69">
        <v>68.3</v>
      </c>
      <c r="F69">
        <v>0</v>
      </c>
      <c r="G69">
        <v>0</v>
      </c>
    </row>
    <row r="70" spans="1:7" x14ac:dyDescent="0.25">
      <c r="A70" t="s">
        <v>112</v>
      </c>
      <c r="B70">
        <v>7.2</v>
      </c>
      <c r="C70">
        <v>314.5</v>
      </c>
      <c r="D70">
        <v>25</v>
      </c>
      <c r="E70">
        <v>240.5</v>
      </c>
      <c r="F70">
        <v>0</v>
      </c>
      <c r="G70">
        <v>0</v>
      </c>
    </row>
    <row r="71" spans="1:7" x14ac:dyDescent="0.25">
      <c r="A71" t="s">
        <v>259</v>
      </c>
      <c r="B71">
        <v>0</v>
      </c>
      <c r="C71">
        <v>0</v>
      </c>
      <c r="D71">
        <v>0</v>
      </c>
      <c r="E71">
        <v>30.7</v>
      </c>
      <c r="F71">
        <v>0</v>
      </c>
      <c r="G71">
        <v>0</v>
      </c>
    </row>
    <row r="72" spans="1:7" x14ac:dyDescent="0.25">
      <c r="A72" t="s">
        <v>113</v>
      </c>
      <c r="B72">
        <v>50.3</v>
      </c>
      <c r="C72">
        <v>28.4</v>
      </c>
      <c r="D72">
        <v>134.80000000000001</v>
      </c>
      <c r="E72">
        <v>114.8</v>
      </c>
      <c r="F72">
        <v>0</v>
      </c>
      <c r="G72">
        <v>0</v>
      </c>
    </row>
    <row r="73" spans="1:7" x14ac:dyDescent="0.25">
      <c r="A73" t="s">
        <v>114</v>
      </c>
      <c r="B73">
        <v>0</v>
      </c>
      <c r="C73">
        <v>9.5</v>
      </c>
      <c r="D73">
        <v>0</v>
      </c>
      <c r="E73">
        <v>0</v>
      </c>
      <c r="F73">
        <v>0</v>
      </c>
      <c r="G73">
        <v>0</v>
      </c>
    </row>
    <row r="74" spans="1:7" x14ac:dyDescent="0.25">
      <c r="A74" t="s">
        <v>115</v>
      </c>
      <c r="B74">
        <v>7.8</v>
      </c>
      <c r="C74">
        <v>2</v>
      </c>
      <c r="D74">
        <v>3.8</v>
      </c>
      <c r="E74">
        <v>6.9</v>
      </c>
      <c r="F74">
        <v>0</v>
      </c>
      <c r="G74">
        <v>0</v>
      </c>
    </row>
    <row r="75" spans="1:7" x14ac:dyDescent="0.25">
      <c r="A75" t="s">
        <v>116</v>
      </c>
      <c r="B75">
        <v>3.1</v>
      </c>
      <c r="C75">
        <v>0.7</v>
      </c>
      <c r="D75">
        <v>2</v>
      </c>
      <c r="E75">
        <v>1.6</v>
      </c>
      <c r="F75">
        <v>0</v>
      </c>
      <c r="G75">
        <v>0</v>
      </c>
    </row>
    <row r="76" spans="1:7" x14ac:dyDescent="0.25">
      <c r="A76" t="s">
        <v>117</v>
      </c>
      <c r="B76">
        <v>1513.8</v>
      </c>
      <c r="C76">
        <v>2366.1</v>
      </c>
      <c r="D76">
        <v>1100.5</v>
      </c>
      <c r="E76">
        <v>977.7</v>
      </c>
      <c r="F76">
        <v>0</v>
      </c>
      <c r="G76">
        <v>0</v>
      </c>
    </row>
    <row r="77" spans="1:7" x14ac:dyDescent="0.25">
      <c r="A77" t="s">
        <v>331</v>
      </c>
      <c r="B77">
        <v>5</v>
      </c>
      <c r="C77">
        <v>0</v>
      </c>
      <c r="D77">
        <v>1.4</v>
      </c>
      <c r="E77">
        <v>1.6</v>
      </c>
      <c r="F77">
        <v>0</v>
      </c>
      <c r="G77">
        <v>0</v>
      </c>
    </row>
    <row r="78" spans="1:7" x14ac:dyDescent="0.25">
      <c r="A78" t="s">
        <v>118</v>
      </c>
      <c r="B78">
        <v>17.5</v>
      </c>
      <c r="C78">
        <v>13.6</v>
      </c>
      <c r="D78">
        <v>12.2</v>
      </c>
      <c r="E78">
        <v>13.1</v>
      </c>
      <c r="F78">
        <v>0</v>
      </c>
      <c r="G78">
        <v>0</v>
      </c>
    </row>
    <row r="79" spans="1:7" x14ac:dyDescent="0.25">
      <c r="A79" t="s">
        <v>119</v>
      </c>
      <c r="B79">
        <v>10</v>
      </c>
      <c r="C79">
        <v>18</v>
      </c>
      <c r="D79">
        <v>60</v>
      </c>
      <c r="E79">
        <v>55.4</v>
      </c>
      <c r="F79">
        <v>0</v>
      </c>
      <c r="G79">
        <v>0</v>
      </c>
    </row>
    <row r="80" spans="1:7" x14ac:dyDescent="0.25">
      <c r="A80" t="s">
        <v>120</v>
      </c>
      <c r="B80" t="s">
        <v>84</v>
      </c>
      <c r="C80">
        <v>0</v>
      </c>
      <c r="D80">
        <v>0</v>
      </c>
      <c r="E80">
        <v>0</v>
      </c>
      <c r="F80">
        <v>0</v>
      </c>
      <c r="G80">
        <v>0</v>
      </c>
    </row>
    <row r="81" spans="1:7" x14ac:dyDescent="0.25">
      <c r="A81" t="s">
        <v>62</v>
      </c>
      <c r="B81" t="s">
        <v>64</v>
      </c>
      <c r="C81" t="s">
        <v>131</v>
      </c>
      <c r="D81" t="s">
        <v>65</v>
      </c>
      <c r="E81" t="s">
        <v>63</v>
      </c>
      <c r="F81" t="s">
        <v>131</v>
      </c>
      <c r="G81" t="s">
        <v>64</v>
      </c>
    </row>
    <row r="82" spans="1:7" x14ac:dyDescent="0.25">
      <c r="A82" t="s">
        <v>122</v>
      </c>
      <c r="B82">
        <v>8337.1</v>
      </c>
      <c r="C82">
        <v>6806.4</v>
      </c>
      <c r="D82">
        <v>10731.6</v>
      </c>
      <c r="E82">
        <v>9551.5</v>
      </c>
      <c r="F82">
        <v>6</v>
      </c>
      <c r="G82">
        <v>0</v>
      </c>
    </row>
    <row r="83" spans="1:7" x14ac:dyDescent="0.25">
      <c r="A83" t="s">
        <v>123</v>
      </c>
      <c r="B83">
        <v>3206</v>
      </c>
      <c r="C83">
        <v>5522.3</v>
      </c>
      <c r="D83" t="s">
        <v>84</v>
      </c>
      <c r="E83">
        <v>0</v>
      </c>
      <c r="F83">
        <v>0</v>
      </c>
      <c r="G83">
        <v>0</v>
      </c>
    </row>
    <row r="84" spans="1:7" x14ac:dyDescent="0.25">
      <c r="A84" t="s">
        <v>62</v>
      </c>
      <c r="B84" t="s">
        <v>64</v>
      </c>
      <c r="C84" t="s">
        <v>131</v>
      </c>
      <c r="D84" t="s">
        <v>65</v>
      </c>
      <c r="E84" t="s">
        <v>63</v>
      </c>
      <c r="F84" t="s">
        <v>131</v>
      </c>
      <c r="G84" t="s">
        <v>64</v>
      </c>
    </row>
    <row r="85" spans="1:7" x14ac:dyDescent="0.25">
      <c r="A85" t="s">
        <v>124</v>
      </c>
      <c r="B85">
        <v>11543.1</v>
      </c>
      <c r="C85">
        <v>12328.7</v>
      </c>
      <c r="D85">
        <v>10731.6</v>
      </c>
      <c r="E85">
        <v>9551.5</v>
      </c>
      <c r="F85">
        <v>6</v>
      </c>
      <c r="G85">
        <v>0</v>
      </c>
    </row>
    <row r="86" spans="1:7" x14ac:dyDescent="0.25">
      <c r="A86" t="s">
        <v>125</v>
      </c>
      <c r="B86" t="s">
        <v>42</v>
      </c>
      <c r="C86" t="s">
        <v>42</v>
      </c>
      <c r="D86">
        <v>2.1</v>
      </c>
      <c r="E86">
        <v>11.1</v>
      </c>
      <c r="F86" t="s">
        <v>42</v>
      </c>
      <c r="G86" t="s">
        <v>42</v>
      </c>
    </row>
    <row r="87" spans="1:7" x14ac:dyDescent="0.25">
      <c r="A87" t="s">
        <v>126</v>
      </c>
      <c r="B87">
        <v>0</v>
      </c>
      <c r="C87">
        <v>123</v>
      </c>
      <c r="D87" t="s">
        <v>42</v>
      </c>
      <c r="E87" t="s">
        <v>42</v>
      </c>
      <c r="F87">
        <v>0</v>
      </c>
      <c r="G87">
        <v>0</v>
      </c>
    </row>
    <row r="88" spans="1:7" x14ac:dyDescent="0.25">
      <c r="A88" t="s">
        <v>62</v>
      </c>
      <c r="B88" t="s">
        <v>64</v>
      </c>
      <c r="C88" t="s">
        <v>131</v>
      </c>
      <c r="D88" t="s">
        <v>65</v>
      </c>
      <c r="E88" t="s">
        <v>63</v>
      </c>
      <c r="F88" t="s">
        <v>131</v>
      </c>
      <c r="G88" t="s">
        <v>64</v>
      </c>
    </row>
  </sheetData>
  <pageMargins left="0.7" right="0.7" top="0.75" bottom="0.75" header="0.3" footer="0.3"/>
  <pageSetup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AC34-AB98-4EA1-97A8-6706F84ADA91}">
  <sheetPr codeName="Sheet19"/>
  <dimension ref="A1:G86"/>
  <sheetViews>
    <sheetView zoomScale="130" zoomScaleNormal="130" workbookViewId="0">
      <pane xSplit="1" ySplit="8" topLeftCell="B54" activePane="bottomRight" state="frozen"/>
      <selection pane="topRight" activeCell="E22" sqref="E22"/>
      <selection pane="bottomLeft" activeCell="E22" sqref="E22"/>
      <selection pane="bottomRight" activeCell="E22" sqref="E22"/>
    </sheetView>
  </sheetViews>
  <sheetFormatPr defaultRowHeight="13.2" x14ac:dyDescent="0.25"/>
  <sheetData>
    <row r="1" spans="1:7" ht="15" x14ac:dyDescent="0.25">
      <c r="A1" s="285" t="s">
        <v>140</v>
      </c>
      <c r="E1" t="s">
        <v>141</v>
      </c>
      <c r="F1" t="s">
        <v>555</v>
      </c>
      <c r="G1">
        <f>- 8/31</f>
        <v>-0.25806451612903225</v>
      </c>
    </row>
    <row r="2" spans="1:7" ht="15" x14ac:dyDescent="0.25">
      <c r="A2" s="285" t="s">
        <v>566</v>
      </c>
      <c r="B2" t="s">
        <v>567</v>
      </c>
      <c r="C2" t="s">
        <v>556</v>
      </c>
      <c r="D2" t="s">
        <v>557</v>
      </c>
      <c r="E2" t="s">
        <v>147</v>
      </c>
      <c r="F2" t="s">
        <v>558</v>
      </c>
      <c r="G2" t="s">
        <v>186</v>
      </c>
    </row>
    <row r="3" spans="1:7" ht="15" x14ac:dyDescent="0.25">
      <c r="A3" s="285" t="s">
        <v>568</v>
      </c>
      <c r="B3" s="172" t="s">
        <v>569</v>
      </c>
      <c r="C3" s="172" t="s">
        <v>570</v>
      </c>
      <c r="D3" s="172"/>
    </row>
    <row r="4" spans="1:7" ht="15" x14ac:dyDescent="0.25">
      <c r="A4" s="285" t="s">
        <v>66</v>
      </c>
      <c r="B4" t="s">
        <v>571</v>
      </c>
      <c r="C4" t="s">
        <v>572</v>
      </c>
      <c r="D4" t="s">
        <v>157</v>
      </c>
      <c r="E4" t="s">
        <v>66</v>
      </c>
      <c r="F4" t="s">
        <v>561</v>
      </c>
      <c r="G4" t="s">
        <v>195</v>
      </c>
    </row>
    <row r="5" spans="1:7" ht="15" x14ac:dyDescent="0.25">
      <c r="A5" s="285" t="s">
        <v>42</v>
      </c>
      <c r="B5" t="s">
        <v>64</v>
      </c>
      <c r="C5" t="s">
        <v>63</v>
      </c>
      <c r="D5" t="s">
        <v>65</v>
      </c>
      <c r="E5" t="s">
        <v>63</v>
      </c>
      <c r="F5" t="s">
        <v>131</v>
      </c>
      <c r="G5" t="s">
        <v>64</v>
      </c>
    </row>
    <row r="6" spans="1:7" ht="15" x14ac:dyDescent="0.25">
      <c r="A6" s="285" t="s">
        <v>573</v>
      </c>
      <c r="B6" t="s">
        <v>574</v>
      </c>
      <c r="C6" t="s">
        <v>575</v>
      </c>
      <c r="D6" t="s">
        <v>563</v>
      </c>
      <c r="E6" t="s">
        <v>161</v>
      </c>
      <c r="F6" t="s">
        <v>158</v>
      </c>
      <c r="G6" t="s">
        <v>201</v>
      </c>
    </row>
    <row r="7" spans="1:7" ht="15" x14ac:dyDescent="0.25">
      <c r="A7" s="285" t="s">
        <v>42</v>
      </c>
      <c r="B7" t="s">
        <v>64</v>
      </c>
      <c r="C7" t="s">
        <v>63</v>
      </c>
      <c r="D7" t="s">
        <v>65</v>
      </c>
      <c r="E7" t="s">
        <v>63</v>
      </c>
      <c r="F7" t="s">
        <v>131</v>
      </c>
      <c r="G7" t="s">
        <v>64</v>
      </c>
    </row>
    <row r="8" spans="1:7" ht="15" x14ac:dyDescent="0.25">
      <c r="A8" s="285" t="s">
        <v>576</v>
      </c>
      <c r="B8" t="s">
        <v>577</v>
      </c>
      <c r="C8" t="s">
        <v>578</v>
      </c>
      <c r="D8" t="s">
        <v>565</v>
      </c>
      <c r="E8" t="s">
        <v>59</v>
      </c>
      <c r="F8" t="s">
        <v>60</v>
      </c>
      <c r="G8" t="s">
        <v>61</v>
      </c>
    </row>
    <row r="9" spans="1:7" ht="15" x14ac:dyDescent="0.25">
      <c r="A9" s="285" t="s">
        <v>66</v>
      </c>
    </row>
    <row r="10" spans="1:7" ht="15" x14ac:dyDescent="0.25">
      <c r="A10" s="285" t="s">
        <v>67</v>
      </c>
      <c r="B10">
        <v>0</v>
      </c>
      <c r="C10">
        <v>246.5</v>
      </c>
      <c r="D10">
        <v>1712.3</v>
      </c>
      <c r="E10">
        <v>2110.8000000000002</v>
      </c>
      <c r="F10">
        <v>0</v>
      </c>
      <c r="G10">
        <v>0</v>
      </c>
    </row>
    <row r="11" spans="1:7" ht="15" x14ac:dyDescent="0.25">
      <c r="A11" s="285" t="s">
        <v>253</v>
      </c>
      <c r="B11">
        <v>0</v>
      </c>
      <c r="C11">
        <v>60</v>
      </c>
      <c r="D11">
        <v>0</v>
      </c>
      <c r="E11">
        <v>89.1</v>
      </c>
      <c r="F11">
        <v>0</v>
      </c>
      <c r="G11">
        <v>0</v>
      </c>
    </row>
    <row r="12" spans="1:7" ht="15" x14ac:dyDescent="0.25">
      <c r="A12" s="285" t="s">
        <v>254</v>
      </c>
      <c r="B12">
        <v>0</v>
      </c>
      <c r="C12">
        <v>0</v>
      </c>
      <c r="D12">
        <v>19.399999999999999</v>
      </c>
      <c r="E12">
        <v>34.5</v>
      </c>
      <c r="F12">
        <v>0</v>
      </c>
      <c r="G12">
        <v>0</v>
      </c>
    </row>
    <row r="13" spans="1:7" ht="15" x14ac:dyDescent="0.25">
      <c r="A13" s="285" t="s">
        <v>68</v>
      </c>
      <c r="B13">
        <v>0</v>
      </c>
      <c r="C13">
        <v>0</v>
      </c>
      <c r="D13">
        <v>192.4</v>
      </c>
      <c r="E13">
        <v>215.3</v>
      </c>
      <c r="F13">
        <v>0</v>
      </c>
      <c r="G13">
        <v>0</v>
      </c>
    </row>
    <row r="14" spans="1:7" ht="15" x14ac:dyDescent="0.25">
      <c r="A14" s="285" t="s">
        <v>69</v>
      </c>
      <c r="B14">
        <v>0</v>
      </c>
      <c r="C14">
        <v>0</v>
      </c>
      <c r="D14">
        <v>0</v>
      </c>
      <c r="E14">
        <v>35.4</v>
      </c>
      <c r="F14">
        <v>0</v>
      </c>
      <c r="G14">
        <v>0</v>
      </c>
    </row>
    <row r="15" spans="1:7" ht="15" x14ac:dyDescent="0.25">
      <c r="A15" s="285" t="s">
        <v>70</v>
      </c>
      <c r="B15">
        <v>0</v>
      </c>
      <c r="C15">
        <v>0</v>
      </c>
      <c r="D15">
        <v>84.4</v>
      </c>
      <c r="E15">
        <v>171.7</v>
      </c>
      <c r="F15">
        <v>0</v>
      </c>
      <c r="G15">
        <v>0</v>
      </c>
    </row>
    <row r="16" spans="1:7" ht="15" x14ac:dyDescent="0.25">
      <c r="A16" s="285" t="s">
        <v>71</v>
      </c>
      <c r="B16">
        <v>0</v>
      </c>
      <c r="C16">
        <v>0</v>
      </c>
      <c r="D16">
        <v>548.4</v>
      </c>
      <c r="E16">
        <v>480.5</v>
      </c>
      <c r="F16">
        <v>0</v>
      </c>
      <c r="G16">
        <v>0</v>
      </c>
    </row>
    <row r="17" spans="1:7" ht="15" x14ac:dyDescent="0.25">
      <c r="A17" s="285" t="s">
        <v>72</v>
      </c>
      <c r="B17">
        <v>0</v>
      </c>
      <c r="C17">
        <v>65</v>
      </c>
      <c r="D17">
        <v>244.1</v>
      </c>
      <c r="E17">
        <v>213.7</v>
      </c>
      <c r="F17">
        <v>0</v>
      </c>
      <c r="G17">
        <v>0</v>
      </c>
    </row>
    <row r="18" spans="1:7" ht="15" x14ac:dyDescent="0.25">
      <c r="A18" s="285" t="s">
        <v>256</v>
      </c>
      <c r="B18">
        <v>0</v>
      </c>
      <c r="C18">
        <v>0</v>
      </c>
      <c r="D18">
        <v>0</v>
      </c>
      <c r="E18">
        <v>61.4</v>
      </c>
      <c r="F18">
        <v>0</v>
      </c>
      <c r="G18">
        <v>0</v>
      </c>
    </row>
    <row r="19" spans="1:7" ht="15" x14ac:dyDescent="0.25">
      <c r="A19" s="285" t="s">
        <v>73</v>
      </c>
      <c r="B19">
        <v>0</v>
      </c>
      <c r="C19">
        <v>110</v>
      </c>
      <c r="D19">
        <v>517</v>
      </c>
      <c r="E19">
        <v>673.3</v>
      </c>
      <c r="F19">
        <v>0</v>
      </c>
      <c r="G19">
        <v>0</v>
      </c>
    </row>
    <row r="20" spans="1:7" ht="15" x14ac:dyDescent="0.25">
      <c r="A20" s="285" t="s">
        <v>74</v>
      </c>
      <c r="B20">
        <v>0</v>
      </c>
      <c r="C20">
        <v>11.5</v>
      </c>
      <c r="D20">
        <v>106.8</v>
      </c>
      <c r="E20">
        <v>135.9</v>
      </c>
      <c r="F20">
        <v>0</v>
      </c>
      <c r="G20">
        <v>0</v>
      </c>
    </row>
    <row r="21" spans="1:7" ht="15" x14ac:dyDescent="0.25">
      <c r="A21" s="285" t="s">
        <v>66</v>
      </c>
    </row>
    <row r="22" spans="1:7" ht="15" x14ac:dyDescent="0.25">
      <c r="A22" s="285" t="s">
        <v>75</v>
      </c>
      <c r="B22">
        <v>0</v>
      </c>
      <c r="C22">
        <v>120</v>
      </c>
      <c r="D22">
        <v>0</v>
      </c>
      <c r="E22">
        <v>31</v>
      </c>
      <c r="F22">
        <v>0</v>
      </c>
      <c r="G22">
        <v>0</v>
      </c>
    </row>
    <row r="23" spans="1:7" ht="15" x14ac:dyDescent="0.25">
      <c r="A23" s="285" t="s">
        <v>504</v>
      </c>
      <c r="B23">
        <v>0</v>
      </c>
      <c r="C23">
        <v>120</v>
      </c>
      <c r="D23">
        <v>0</v>
      </c>
      <c r="E23">
        <v>0</v>
      </c>
      <c r="F23">
        <v>0</v>
      </c>
      <c r="G23">
        <v>0</v>
      </c>
    </row>
    <row r="24" spans="1:7" ht="15" x14ac:dyDescent="0.25">
      <c r="A24" s="285" t="s">
        <v>77</v>
      </c>
      <c r="B24">
        <v>0</v>
      </c>
      <c r="C24">
        <v>0</v>
      </c>
      <c r="D24">
        <v>0</v>
      </c>
      <c r="E24">
        <v>31</v>
      </c>
      <c r="F24">
        <v>0</v>
      </c>
      <c r="G24">
        <v>0</v>
      </c>
    </row>
    <row r="25" spans="1:7" ht="15" x14ac:dyDescent="0.25">
      <c r="A25" s="285" t="s">
        <v>66</v>
      </c>
    </row>
    <row r="26" spans="1:7" ht="15" x14ac:dyDescent="0.25">
      <c r="A26" s="285" t="s">
        <v>167</v>
      </c>
      <c r="B26">
        <v>0</v>
      </c>
      <c r="C26">
        <v>0</v>
      </c>
      <c r="D26">
        <v>0</v>
      </c>
      <c r="E26">
        <v>10.5</v>
      </c>
      <c r="F26">
        <v>0</v>
      </c>
      <c r="G26">
        <v>0</v>
      </c>
    </row>
    <row r="27" spans="1:7" ht="15" x14ac:dyDescent="0.25">
      <c r="A27" s="285" t="s">
        <v>168</v>
      </c>
      <c r="B27">
        <v>0</v>
      </c>
      <c r="C27">
        <v>0</v>
      </c>
      <c r="D27">
        <v>0</v>
      </c>
      <c r="E27">
        <v>10.5</v>
      </c>
      <c r="F27">
        <v>0</v>
      </c>
      <c r="G27">
        <v>0</v>
      </c>
    </row>
    <row r="28" spans="1:7" ht="15" x14ac:dyDescent="0.25">
      <c r="A28" s="285" t="s">
        <v>66</v>
      </c>
    </row>
    <row r="29" spans="1:7" ht="15" x14ac:dyDescent="0.25">
      <c r="A29" s="285" t="s">
        <v>78</v>
      </c>
      <c r="B29">
        <v>434.5</v>
      </c>
      <c r="C29">
        <v>349.1</v>
      </c>
      <c r="D29">
        <v>426.8</v>
      </c>
      <c r="E29">
        <v>451.6</v>
      </c>
      <c r="F29">
        <v>3</v>
      </c>
      <c r="G29">
        <v>0</v>
      </c>
    </row>
    <row r="30" spans="1:7" ht="15" x14ac:dyDescent="0.25">
      <c r="A30" s="285" t="s">
        <v>66</v>
      </c>
    </row>
    <row r="31" spans="1:7" ht="15" x14ac:dyDescent="0.25">
      <c r="A31" s="285" t="s">
        <v>79</v>
      </c>
      <c r="B31">
        <v>463.2</v>
      </c>
      <c r="C31">
        <v>311.5</v>
      </c>
      <c r="D31">
        <v>555.9</v>
      </c>
      <c r="E31">
        <v>269</v>
      </c>
      <c r="F31">
        <v>0</v>
      </c>
      <c r="G31">
        <v>0</v>
      </c>
    </row>
    <row r="32" spans="1:7" ht="15" x14ac:dyDescent="0.25">
      <c r="A32" s="285" t="s">
        <v>66</v>
      </c>
    </row>
    <row r="33" spans="1:7" ht="15" x14ac:dyDescent="0.25">
      <c r="A33" s="285" t="s">
        <v>80</v>
      </c>
      <c r="B33">
        <v>4686.8</v>
      </c>
      <c r="C33">
        <v>570</v>
      </c>
      <c r="D33">
        <v>2459.6</v>
      </c>
      <c r="E33">
        <v>271</v>
      </c>
      <c r="F33">
        <v>0</v>
      </c>
      <c r="G33">
        <v>0</v>
      </c>
    </row>
    <row r="34" spans="1:7" ht="15" x14ac:dyDescent="0.25">
      <c r="A34" s="285" t="s">
        <v>66</v>
      </c>
    </row>
    <row r="35" spans="1:7" ht="15" x14ac:dyDescent="0.25">
      <c r="A35" s="285" t="s">
        <v>495</v>
      </c>
      <c r="B35">
        <v>0</v>
      </c>
      <c r="C35">
        <v>2.5</v>
      </c>
      <c r="D35">
        <v>0</v>
      </c>
      <c r="E35">
        <v>0</v>
      </c>
      <c r="F35">
        <v>0</v>
      </c>
      <c r="G35">
        <v>0</v>
      </c>
    </row>
    <row r="36" spans="1:7" ht="15" x14ac:dyDescent="0.25">
      <c r="A36" s="285" t="s">
        <v>66</v>
      </c>
    </row>
    <row r="37" spans="1:7" ht="15" x14ac:dyDescent="0.25">
      <c r="A37" s="285" t="s">
        <v>81</v>
      </c>
      <c r="B37">
        <v>1095.4000000000001</v>
      </c>
      <c r="C37">
        <v>1825.8</v>
      </c>
      <c r="D37">
        <v>2248.1</v>
      </c>
      <c r="E37">
        <v>2479.5</v>
      </c>
      <c r="F37">
        <v>0</v>
      </c>
      <c r="G37">
        <v>0</v>
      </c>
    </row>
    <row r="38" spans="1:7" ht="15" x14ac:dyDescent="0.25">
      <c r="A38" s="285" t="s">
        <v>83</v>
      </c>
      <c r="B38">
        <v>112.1</v>
      </c>
      <c r="C38">
        <v>63.8</v>
      </c>
      <c r="D38">
        <v>296</v>
      </c>
      <c r="E38">
        <v>118.7</v>
      </c>
      <c r="F38">
        <v>0</v>
      </c>
      <c r="G38">
        <v>0</v>
      </c>
    </row>
    <row r="39" spans="1:7" ht="15" x14ac:dyDescent="0.25">
      <c r="A39" s="285" t="s">
        <v>85</v>
      </c>
      <c r="B39">
        <v>1.9</v>
      </c>
      <c r="C39">
        <v>2.1</v>
      </c>
      <c r="D39">
        <v>2.5</v>
      </c>
      <c r="E39">
        <v>1.2</v>
      </c>
      <c r="F39">
        <v>0</v>
      </c>
      <c r="G39">
        <v>0</v>
      </c>
    </row>
    <row r="40" spans="1:7" ht="15" x14ac:dyDescent="0.25">
      <c r="A40" s="285" t="s">
        <v>86</v>
      </c>
      <c r="B40">
        <v>0.3</v>
      </c>
      <c r="C40">
        <v>0</v>
      </c>
      <c r="D40">
        <v>0</v>
      </c>
      <c r="E40">
        <v>0</v>
      </c>
      <c r="F40">
        <v>0</v>
      </c>
      <c r="G40">
        <v>0</v>
      </c>
    </row>
    <row r="41" spans="1:7" ht="15" x14ac:dyDescent="0.25">
      <c r="A41" s="285" t="s">
        <v>87</v>
      </c>
      <c r="B41">
        <v>1.3</v>
      </c>
      <c r="C41">
        <v>0</v>
      </c>
      <c r="D41">
        <v>0.2</v>
      </c>
      <c r="E41" t="s">
        <v>84</v>
      </c>
      <c r="F41">
        <v>0</v>
      </c>
      <c r="G41">
        <v>0</v>
      </c>
    </row>
    <row r="42" spans="1:7" ht="15" x14ac:dyDescent="0.25">
      <c r="A42" s="285" t="s">
        <v>88</v>
      </c>
      <c r="B42">
        <v>218.6</v>
      </c>
      <c r="C42">
        <v>345.3</v>
      </c>
      <c r="D42">
        <v>317.39999999999998</v>
      </c>
      <c r="E42">
        <v>364.5</v>
      </c>
      <c r="F42">
        <v>0</v>
      </c>
      <c r="G42">
        <v>0</v>
      </c>
    </row>
    <row r="43" spans="1:7" ht="15" x14ac:dyDescent="0.25">
      <c r="A43" s="285" t="s">
        <v>177</v>
      </c>
      <c r="B43">
        <v>0</v>
      </c>
      <c r="C43">
        <v>0</v>
      </c>
      <c r="D43">
        <v>0</v>
      </c>
      <c r="E43">
        <v>457.4</v>
      </c>
      <c r="F43">
        <v>0</v>
      </c>
      <c r="G43">
        <v>0</v>
      </c>
    </row>
    <row r="44" spans="1:7" ht="15" x14ac:dyDescent="0.25">
      <c r="A44" s="285" t="s">
        <v>90</v>
      </c>
      <c r="B44">
        <v>0</v>
      </c>
      <c r="C44">
        <v>17.5</v>
      </c>
      <c r="D44">
        <v>33</v>
      </c>
      <c r="E44">
        <v>49.7</v>
      </c>
      <c r="F44">
        <v>0</v>
      </c>
      <c r="G44">
        <v>0</v>
      </c>
    </row>
    <row r="45" spans="1:7" ht="15" x14ac:dyDescent="0.25">
      <c r="A45" s="285" t="s">
        <v>178</v>
      </c>
      <c r="B45">
        <v>0</v>
      </c>
      <c r="C45">
        <v>0</v>
      </c>
      <c r="D45">
        <v>1</v>
      </c>
      <c r="E45">
        <v>0</v>
      </c>
      <c r="F45">
        <v>0</v>
      </c>
      <c r="G45">
        <v>0</v>
      </c>
    </row>
    <row r="46" spans="1:7" ht="15" x14ac:dyDescent="0.25">
      <c r="A46" s="285" t="s">
        <v>91</v>
      </c>
      <c r="B46">
        <v>31.5</v>
      </c>
      <c r="C46">
        <v>43.5</v>
      </c>
      <c r="D46">
        <v>183.2</v>
      </c>
      <c r="E46">
        <v>184.2</v>
      </c>
      <c r="F46">
        <v>0</v>
      </c>
      <c r="G46">
        <v>0</v>
      </c>
    </row>
    <row r="47" spans="1:7" ht="15" x14ac:dyDescent="0.25">
      <c r="A47" s="285" t="s">
        <v>92</v>
      </c>
      <c r="B47">
        <v>0</v>
      </c>
      <c r="C47">
        <v>0</v>
      </c>
      <c r="D47">
        <v>29.7</v>
      </c>
      <c r="E47">
        <v>24.8</v>
      </c>
      <c r="F47">
        <v>0</v>
      </c>
      <c r="G47">
        <v>0</v>
      </c>
    </row>
    <row r="48" spans="1:7" ht="15" x14ac:dyDescent="0.25">
      <c r="A48" s="285" t="s">
        <v>93</v>
      </c>
      <c r="B48">
        <v>94.1</v>
      </c>
      <c r="C48">
        <v>214.6</v>
      </c>
      <c r="D48">
        <v>132.4</v>
      </c>
      <c r="E48">
        <v>98.3</v>
      </c>
      <c r="F48">
        <v>0</v>
      </c>
      <c r="G48">
        <v>0</v>
      </c>
    </row>
    <row r="49" spans="1:7" ht="15" x14ac:dyDescent="0.25">
      <c r="A49" s="285" t="s">
        <v>94</v>
      </c>
      <c r="B49">
        <v>40.9</v>
      </c>
      <c r="C49">
        <v>0</v>
      </c>
      <c r="D49">
        <v>23.7</v>
      </c>
      <c r="E49">
        <v>0</v>
      </c>
      <c r="F49">
        <v>0</v>
      </c>
      <c r="G49">
        <v>0</v>
      </c>
    </row>
    <row r="50" spans="1:7" ht="15" x14ac:dyDescent="0.25">
      <c r="A50" s="285" t="s">
        <v>496</v>
      </c>
      <c r="B50">
        <v>0</v>
      </c>
      <c r="C50">
        <v>0.1</v>
      </c>
      <c r="D50">
        <v>0</v>
      </c>
      <c r="E50">
        <v>0.9</v>
      </c>
      <c r="F50">
        <v>0</v>
      </c>
      <c r="G50">
        <v>0</v>
      </c>
    </row>
    <row r="51" spans="1:7" ht="15" x14ac:dyDescent="0.25">
      <c r="A51" s="285" t="s">
        <v>95</v>
      </c>
      <c r="B51">
        <v>268</v>
      </c>
      <c r="C51">
        <v>454</v>
      </c>
      <c r="D51">
        <v>389.8</v>
      </c>
      <c r="E51">
        <v>341.7</v>
      </c>
      <c r="F51">
        <v>0</v>
      </c>
      <c r="G51">
        <v>0</v>
      </c>
    </row>
    <row r="52" spans="1:7" ht="15" x14ac:dyDescent="0.25">
      <c r="A52" s="285" t="s">
        <v>96</v>
      </c>
      <c r="B52">
        <v>61.9</v>
      </c>
      <c r="C52">
        <v>30.7</v>
      </c>
      <c r="D52">
        <v>29.5</v>
      </c>
      <c r="E52">
        <v>37.799999999999997</v>
      </c>
      <c r="F52">
        <v>0</v>
      </c>
      <c r="G52">
        <v>0</v>
      </c>
    </row>
    <row r="53" spans="1:7" ht="15" x14ac:dyDescent="0.25">
      <c r="A53" s="285" t="s">
        <v>98</v>
      </c>
      <c r="B53">
        <v>0</v>
      </c>
      <c r="C53">
        <v>0</v>
      </c>
      <c r="D53">
        <v>142.69999999999999</v>
      </c>
      <c r="E53">
        <v>134.9</v>
      </c>
      <c r="F53">
        <v>0</v>
      </c>
      <c r="G53">
        <v>0</v>
      </c>
    </row>
    <row r="54" spans="1:7" ht="15" x14ac:dyDescent="0.25">
      <c r="A54" s="285" t="s">
        <v>99</v>
      </c>
      <c r="B54">
        <v>0.9</v>
      </c>
      <c r="C54">
        <v>3.1</v>
      </c>
      <c r="D54">
        <v>0</v>
      </c>
      <c r="E54">
        <v>3.9</v>
      </c>
      <c r="F54">
        <v>0</v>
      </c>
      <c r="G54">
        <v>0</v>
      </c>
    </row>
    <row r="55" spans="1:7" ht="15" x14ac:dyDescent="0.25">
      <c r="A55" s="285" t="s">
        <v>100</v>
      </c>
      <c r="B55">
        <v>220.1</v>
      </c>
      <c r="C55">
        <v>585.1</v>
      </c>
      <c r="D55">
        <v>399.7</v>
      </c>
      <c r="E55">
        <v>356.7</v>
      </c>
      <c r="F55">
        <v>0</v>
      </c>
      <c r="G55">
        <v>0</v>
      </c>
    </row>
    <row r="56" spans="1:7" ht="15" x14ac:dyDescent="0.25">
      <c r="A56" s="285" t="s">
        <v>101</v>
      </c>
      <c r="B56">
        <v>43.9</v>
      </c>
      <c r="C56">
        <v>66.099999999999994</v>
      </c>
      <c r="D56">
        <v>267.39999999999998</v>
      </c>
      <c r="E56">
        <v>304.89999999999998</v>
      </c>
      <c r="F56">
        <v>0</v>
      </c>
      <c r="G56">
        <v>0</v>
      </c>
    </row>
    <row r="57" spans="1:7" ht="15" x14ac:dyDescent="0.25">
      <c r="A57" s="285" t="s">
        <v>66</v>
      </c>
    </row>
    <row r="58" spans="1:7" ht="15" x14ac:dyDescent="0.25">
      <c r="A58" s="285" t="s">
        <v>102</v>
      </c>
      <c r="B58">
        <v>55.9</v>
      </c>
      <c r="C58">
        <v>193</v>
      </c>
      <c r="D58">
        <v>877.4</v>
      </c>
      <c r="E58">
        <v>673.4</v>
      </c>
      <c r="F58">
        <v>0</v>
      </c>
      <c r="G58">
        <v>0</v>
      </c>
    </row>
    <row r="59" spans="1:7" ht="15" x14ac:dyDescent="0.25">
      <c r="A59" s="285" t="s">
        <v>104</v>
      </c>
      <c r="B59">
        <v>55.9</v>
      </c>
      <c r="C59">
        <v>163</v>
      </c>
      <c r="D59">
        <v>748.6</v>
      </c>
      <c r="E59">
        <v>543.6</v>
      </c>
      <c r="F59">
        <v>0</v>
      </c>
      <c r="G59">
        <v>0</v>
      </c>
    </row>
    <row r="60" spans="1:7" ht="15" x14ac:dyDescent="0.25">
      <c r="A60" s="285" t="s">
        <v>105</v>
      </c>
      <c r="B60">
        <v>0</v>
      </c>
      <c r="C60">
        <v>0</v>
      </c>
      <c r="D60">
        <v>0</v>
      </c>
      <c r="E60">
        <v>15.6</v>
      </c>
      <c r="F60">
        <v>0</v>
      </c>
      <c r="G60">
        <v>0</v>
      </c>
    </row>
    <row r="61" spans="1:7" ht="15" x14ac:dyDescent="0.25">
      <c r="A61" s="285" t="s">
        <v>258</v>
      </c>
      <c r="B61">
        <v>0</v>
      </c>
      <c r="C61">
        <v>0</v>
      </c>
      <c r="D61">
        <v>0</v>
      </c>
      <c r="E61">
        <v>31</v>
      </c>
      <c r="F61">
        <v>0</v>
      </c>
      <c r="G61">
        <v>0</v>
      </c>
    </row>
    <row r="62" spans="1:7" ht="15" x14ac:dyDescent="0.25">
      <c r="A62" s="285" t="s">
        <v>107</v>
      </c>
      <c r="B62">
        <v>0</v>
      </c>
      <c r="C62">
        <v>30</v>
      </c>
      <c r="D62">
        <v>128.80000000000001</v>
      </c>
      <c r="E62">
        <v>83.2</v>
      </c>
      <c r="F62">
        <v>0</v>
      </c>
      <c r="G62">
        <v>0</v>
      </c>
    </row>
    <row r="63" spans="1:7" ht="15" x14ac:dyDescent="0.25">
      <c r="A63" s="285" t="s">
        <v>66</v>
      </c>
    </row>
    <row r="64" spans="1:7" ht="15" x14ac:dyDescent="0.25">
      <c r="A64" s="285" t="s">
        <v>108</v>
      </c>
      <c r="B64">
        <v>1752.1</v>
      </c>
      <c r="C64">
        <v>3586.7</v>
      </c>
      <c r="D64">
        <v>1234</v>
      </c>
      <c r="E64">
        <v>2032.8</v>
      </c>
      <c r="F64">
        <v>0</v>
      </c>
      <c r="G64">
        <v>0</v>
      </c>
    </row>
    <row r="65" spans="1:7" ht="15" x14ac:dyDescent="0.25">
      <c r="A65" s="285" t="s">
        <v>497</v>
      </c>
      <c r="B65">
        <v>0</v>
      </c>
      <c r="C65">
        <v>708.8</v>
      </c>
      <c r="D65">
        <v>0</v>
      </c>
      <c r="E65">
        <v>607.29999999999995</v>
      </c>
      <c r="F65">
        <v>0</v>
      </c>
      <c r="G65">
        <v>0</v>
      </c>
    </row>
    <row r="66" spans="1:7" ht="15" x14ac:dyDescent="0.25">
      <c r="A66" s="285" t="s">
        <v>109</v>
      </c>
      <c r="B66">
        <v>4.5</v>
      </c>
      <c r="C66">
        <v>4.5</v>
      </c>
      <c r="D66">
        <v>2.6</v>
      </c>
      <c r="E66">
        <v>5.0999999999999996</v>
      </c>
      <c r="F66">
        <v>0</v>
      </c>
      <c r="G66">
        <v>0</v>
      </c>
    </row>
    <row r="67" spans="1:7" ht="15" x14ac:dyDescent="0.25">
      <c r="A67" s="285" t="s">
        <v>111</v>
      </c>
      <c r="B67">
        <v>14.5</v>
      </c>
      <c r="C67">
        <v>84.5</v>
      </c>
      <c r="D67">
        <v>47.1</v>
      </c>
      <c r="E67">
        <v>68.3</v>
      </c>
      <c r="F67">
        <v>0</v>
      </c>
      <c r="G67">
        <v>0</v>
      </c>
    </row>
    <row r="68" spans="1:7" ht="15" x14ac:dyDescent="0.25">
      <c r="A68" s="285" t="s">
        <v>112</v>
      </c>
      <c r="B68">
        <v>7.4</v>
      </c>
      <c r="C68">
        <v>330.3</v>
      </c>
      <c r="D68">
        <v>24.7</v>
      </c>
      <c r="E68">
        <v>224</v>
      </c>
      <c r="F68">
        <v>0</v>
      </c>
      <c r="G68">
        <v>0</v>
      </c>
    </row>
    <row r="69" spans="1:7" ht="15" x14ac:dyDescent="0.25">
      <c r="A69" s="285" t="s">
        <v>259</v>
      </c>
      <c r="B69">
        <v>0</v>
      </c>
      <c r="C69">
        <v>15</v>
      </c>
      <c r="D69">
        <v>0</v>
      </c>
      <c r="E69">
        <v>14.2</v>
      </c>
      <c r="F69">
        <v>0</v>
      </c>
      <c r="G69">
        <v>0</v>
      </c>
    </row>
    <row r="70" spans="1:7" ht="15" x14ac:dyDescent="0.25">
      <c r="A70" s="285" t="s">
        <v>113</v>
      </c>
      <c r="B70">
        <v>49.8</v>
      </c>
      <c r="C70">
        <v>34.4</v>
      </c>
      <c r="D70">
        <v>117.6</v>
      </c>
      <c r="E70">
        <v>109.7</v>
      </c>
      <c r="F70">
        <v>0</v>
      </c>
      <c r="G70">
        <v>0</v>
      </c>
    </row>
    <row r="71" spans="1:7" ht="15" x14ac:dyDescent="0.25">
      <c r="A71" s="285" t="s">
        <v>114</v>
      </c>
      <c r="B71">
        <v>0</v>
      </c>
      <c r="C71">
        <v>5.5</v>
      </c>
      <c r="D71">
        <v>0</v>
      </c>
      <c r="E71">
        <v>0</v>
      </c>
      <c r="F71">
        <v>0</v>
      </c>
      <c r="G71">
        <v>0</v>
      </c>
    </row>
    <row r="72" spans="1:7" ht="15" x14ac:dyDescent="0.25">
      <c r="A72" s="285" t="s">
        <v>115</v>
      </c>
      <c r="B72">
        <v>7.8</v>
      </c>
      <c r="C72">
        <v>2</v>
      </c>
      <c r="D72">
        <v>3.8</v>
      </c>
      <c r="E72">
        <v>6.9</v>
      </c>
      <c r="F72">
        <v>0</v>
      </c>
      <c r="G72">
        <v>0</v>
      </c>
    </row>
    <row r="73" spans="1:7" ht="15" x14ac:dyDescent="0.25">
      <c r="A73" s="285" t="s">
        <v>116</v>
      </c>
      <c r="B73">
        <v>4</v>
      </c>
      <c r="C73">
        <v>0.7</v>
      </c>
      <c r="D73">
        <v>1.1000000000000001</v>
      </c>
      <c r="E73">
        <v>1.6</v>
      </c>
      <c r="F73">
        <v>0</v>
      </c>
      <c r="G73">
        <v>0</v>
      </c>
    </row>
    <row r="74" spans="1:7" ht="15" x14ac:dyDescent="0.25">
      <c r="A74" s="285" t="s">
        <v>117</v>
      </c>
      <c r="B74">
        <v>1635.6</v>
      </c>
      <c r="C74">
        <v>2369.4</v>
      </c>
      <c r="D74">
        <v>969.1</v>
      </c>
      <c r="E74">
        <v>925.6</v>
      </c>
      <c r="F74">
        <v>0</v>
      </c>
      <c r="G74">
        <v>0</v>
      </c>
    </row>
    <row r="75" spans="1:7" ht="15" x14ac:dyDescent="0.25">
      <c r="A75" s="285" t="s">
        <v>331</v>
      </c>
      <c r="B75">
        <v>0</v>
      </c>
      <c r="C75">
        <v>0</v>
      </c>
      <c r="D75">
        <v>1.4</v>
      </c>
      <c r="E75">
        <v>1.6</v>
      </c>
      <c r="F75">
        <v>0</v>
      </c>
      <c r="G75">
        <v>0</v>
      </c>
    </row>
    <row r="76" spans="1:7" ht="15" x14ac:dyDescent="0.25">
      <c r="A76" s="285" t="s">
        <v>118</v>
      </c>
      <c r="B76">
        <v>18.399999999999999</v>
      </c>
      <c r="C76">
        <v>13.6</v>
      </c>
      <c r="D76">
        <v>6.6</v>
      </c>
      <c r="E76">
        <v>13.1</v>
      </c>
      <c r="F76">
        <v>0</v>
      </c>
      <c r="G76">
        <v>0</v>
      </c>
    </row>
    <row r="77" spans="1:7" ht="15" x14ac:dyDescent="0.25">
      <c r="A77" s="285" t="s">
        <v>119</v>
      </c>
      <c r="B77">
        <v>10</v>
      </c>
      <c r="C77">
        <v>18</v>
      </c>
      <c r="D77">
        <v>60</v>
      </c>
      <c r="E77">
        <v>55.4</v>
      </c>
      <c r="F77">
        <v>0</v>
      </c>
      <c r="G77">
        <v>0</v>
      </c>
    </row>
    <row r="78" spans="1:7" ht="15" x14ac:dyDescent="0.25">
      <c r="A78" s="285" t="s">
        <v>120</v>
      </c>
      <c r="B78" t="s">
        <v>84</v>
      </c>
      <c r="C78">
        <v>0</v>
      </c>
      <c r="D78">
        <v>0</v>
      </c>
      <c r="E78">
        <v>0</v>
      </c>
      <c r="F78">
        <v>0</v>
      </c>
      <c r="G78">
        <v>0</v>
      </c>
    </row>
    <row r="79" spans="1:7" ht="15" x14ac:dyDescent="0.25">
      <c r="A79" s="285" t="s">
        <v>579</v>
      </c>
      <c r="B79" t="s">
        <v>64</v>
      </c>
      <c r="C79" t="s">
        <v>63</v>
      </c>
      <c r="D79" t="s">
        <v>65</v>
      </c>
      <c r="E79" t="s">
        <v>63</v>
      </c>
      <c r="F79" t="s">
        <v>131</v>
      </c>
      <c r="G79" t="s">
        <v>64</v>
      </c>
    </row>
    <row r="80" spans="1:7" ht="15" x14ac:dyDescent="0.25">
      <c r="A80" s="285" t="s">
        <v>122</v>
      </c>
      <c r="B80">
        <v>8487.7999999999993</v>
      </c>
      <c r="C80">
        <v>7205.1</v>
      </c>
      <c r="D80">
        <v>9514</v>
      </c>
      <c r="E80">
        <v>8329.5</v>
      </c>
      <c r="F80">
        <v>3</v>
      </c>
      <c r="G80">
        <v>0</v>
      </c>
    </row>
    <row r="81" spans="1:7" ht="15" x14ac:dyDescent="0.25">
      <c r="A81" s="285" t="s">
        <v>123</v>
      </c>
      <c r="B81">
        <v>3076.8</v>
      </c>
      <c r="C81">
        <v>6011</v>
      </c>
      <c r="D81" t="s">
        <v>84</v>
      </c>
      <c r="E81">
        <v>0</v>
      </c>
      <c r="F81">
        <v>0</v>
      </c>
      <c r="G81">
        <v>0</v>
      </c>
    </row>
    <row r="82" spans="1:7" ht="15" x14ac:dyDescent="0.25">
      <c r="A82" s="285" t="s">
        <v>579</v>
      </c>
      <c r="B82" t="s">
        <v>64</v>
      </c>
      <c r="C82" t="s">
        <v>63</v>
      </c>
      <c r="D82" t="s">
        <v>65</v>
      </c>
      <c r="E82" t="s">
        <v>63</v>
      </c>
      <c r="F82" t="s">
        <v>131</v>
      </c>
      <c r="G82" t="s">
        <v>64</v>
      </c>
    </row>
    <row r="83" spans="1:7" ht="15" x14ac:dyDescent="0.25">
      <c r="A83" s="285" t="s">
        <v>124</v>
      </c>
      <c r="B83">
        <v>11564.6</v>
      </c>
      <c r="C83">
        <v>13216.1</v>
      </c>
      <c r="D83">
        <v>9514</v>
      </c>
      <c r="E83">
        <v>8329.5</v>
      </c>
      <c r="F83">
        <v>3</v>
      </c>
      <c r="G83">
        <v>0</v>
      </c>
    </row>
    <row r="84" spans="1:7" ht="15" x14ac:dyDescent="0.25">
      <c r="A84" s="285" t="s">
        <v>125</v>
      </c>
      <c r="B84" t="s">
        <v>42</v>
      </c>
      <c r="C84" t="s">
        <v>42</v>
      </c>
      <c r="D84">
        <v>2.1</v>
      </c>
      <c r="E84">
        <v>15.5</v>
      </c>
      <c r="F84" t="s">
        <v>42</v>
      </c>
      <c r="G84" t="s">
        <v>42</v>
      </c>
    </row>
    <row r="85" spans="1:7" ht="15" x14ac:dyDescent="0.25">
      <c r="A85" s="285" t="s">
        <v>126</v>
      </c>
      <c r="B85">
        <v>0</v>
      </c>
      <c r="C85">
        <v>123</v>
      </c>
      <c r="D85" t="s">
        <v>42</v>
      </c>
      <c r="E85" t="s">
        <v>42</v>
      </c>
      <c r="F85">
        <v>0</v>
      </c>
      <c r="G85">
        <v>0</v>
      </c>
    </row>
    <row r="86" spans="1:7" ht="15" x14ac:dyDescent="0.25">
      <c r="A86" s="285" t="s">
        <v>579</v>
      </c>
      <c r="B86" t="s">
        <v>64</v>
      </c>
      <c r="C86" t="s">
        <v>63</v>
      </c>
      <c r="D86" t="s">
        <v>65</v>
      </c>
      <c r="E86" t="s">
        <v>63</v>
      </c>
      <c r="F86" t="s">
        <v>131</v>
      </c>
      <c r="G86" t="s">
        <v>64</v>
      </c>
    </row>
  </sheetData>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40F91-6418-4ACE-A7ED-642B5DEB81D8}">
  <sheetPr codeName="Sheet20"/>
  <dimension ref="A1:G87"/>
  <sheetViews>
    <sheetView zoomScale="145" zoomScaleNormal="145" workbookViewId="0">
      <pane xSplit="1" ySplit="9" topLeftCell="B25" activePane="bottomRight" state="frozen"/>
      <selection pane="topRight" activeCell="E22" sqref="E22"/>
      <selection pane="bottomLeft" activeCell="E22" sqref="E22"/>
      <selection pane="bottomRight" activeCell="E22" sqref="E22"/>
    </sheetView>
  </sheetViews>
  <sheetFormatPr defaultRowHeight="13.2" x14ac:dyDescent="0.25"/>
  <cols>
    <col min="3" max="3" width="12.109375" customWidth="1"/>
  </cols>
  <sheetData>
    <row r="1" spans="1:7" ht="15" x14ac:dyDescent="0.25">
      <c r="A1" s="285"/>
    </row>
    <row r="2" spans="1:7" ht="15" x14ac:dyDescent="0.25">
      <c r="A2" s="285" t="s">
        <v>140</v>
      </c>
      <c r="E2" t="s">
        <v>141</v>
      </c>
      <c r="F2" t="s">
        <v>555</v>
      </c>
      <c r="G2">
        <f>- 8/31</f>
        <v>-0.25806451612903225</v>
      </c>
    </row>
    <row r="3" spans="1:7" ht="15" x14ac:dyDescent="0.25">
      <c r="A3" s="285" t="s">
        <v>566</v>
      </c>
      <c r="B3" t="s">
        <v>567</v>
      </c>
      <c r="C3" t="s">
        <v>556</v>
      </c>
      <c r="D3" t="s">
        <v>557</v>
      </c>
      <c r="E3" t="s">
        <v>147</v>
      </c>
      <c r="F3" t="s">
        <v>558</v>
      </c>
      <c r="G3" t="s">
        <v>186</v>
      </c>
    </row>
    <row r="4" spans="1:7" ht="15" x14ac:dyDescent="0.25">
      <c r="A4" s="285" t="s">
        <v>568</v>
      </c>
      <c r="B4" s="196" t="s">
        <v>569</v>
      </c>
      <c r="C4" s="196" t="s">
        <v>580</v>
      </c>
    </row>
    <row r="5" spans="1:7" ht="15" x14ac:dyDescent="0.25">
      <c r="A5" s="285" t="s">
        <v>66</v>
      </c>
      <c r="B5" t="s">
        <v>571</v>
      </c>
      <c r="C5" t="s">
        <v>572</v>
      </c>
      <c r="D5" t="s">
        <v>157</v>
      </c>
      <c r="E5" t="s">
        <v>66</v>
      </c>
      <c r="F5" t="s">
        <v>561</v>
      </c>
      <c r="G5" t="s">
        <v>195</v>
      </c>
    </row>
    <row r="6" spans="1:7" ht="15" x14ac:dyDescent="0.25">
      <c r="A6" s="285" t="s">
        <v>42</v>
      </c>
      <c r="B6" t="s">
        <v>64</v>
      </c>
      <c r="C6" t="s">
        <v>63</v>
      </c>
      <c r="D6" t="s">
        <v>65</v>
      </c>
      <c r="E6" t="s">
        <v>63</v>
      </c>
      <c r="F6" t="s">
        <v>131</v>
      </c>
      <c r="G6" t="s">
        <v>64</v>
      </c>
    </row>
    <row r="7" spans="1:7" ht="15" x14ac:dyDescent="0.25">
      <c r="A7" s="285" t="s">
        <v>573</v>
      </c>
      <c r="B7" t="s">
        <v>574</v>
      </c>
      <c r="C7" t="s">
        <v>575</v>
      </c>
      <c r="D7" t="s">
        <v>563</v>
      </c>
      <c r="E7" t="s">
        <v>161</v>
      </c>
      <c r="F7" t="s">
        <v>158</v>
      </c>
      <c r="G7" t="s">
        <v>201</v>
      </c>
    </row>
    <row r="8" spans="1:7" ht="15" x14ac:dyDescent="0.25">
      <c r="A8" s="285" t="s">
        <v>42</v>
      </c>
      <c r="B8" t="s">
        <v>64</v>
      </c>
      <c r="C8" t="s">
        <v>63</v>
      </c>
      <c r="D8" t="s">
        <v>65</v>
      </c>
      <c r="E8" t="s">
        <v>63</v>
      </c>
      <c r="F8" t="s">
        <v>131</v>
      </c>
      <c r="G8" t="s">
        <v>64</v>
      </c>
    </row>
    <row r="9" spans="1:7" ht="15" x14ac:dyDescent="0.25">
      <c r="A9" s="285" t="s">
        <v>576</v>
      </c>
      <c r="B9" t="s">
        <v>577</v>
      </c>
      <c r="C9" t="s">
        <v>578</v>
      </c>
      <c r="D9" t="s">
        <v>565</v>
      </c>
      <c r="E9" t="s">
        <v>59</v>
      </c>
      <c r="F9" t="s">
        <v>60</v>
      </c>
      <c r="G9" t="s">
        <v>61</v>
      </c>
    </row>
    <row r="10" spans="1:7" ht="15" x14ac:dyDescent="0.25">
      <c r="A10" s="285" t="s">
        <v>66</v>
      </c>
    </row>
    <row r="11" spans="1:7" ht="15" x14ac:dyDescent="0.25">
      <c r="A11" s="285" t="s">
        <v>67</v>
      </c>
      <c r="B11">
        <v>-135.9</v>
      </c>
      <c r="C11">
        <v>246.5</v>
      </c>
      <c r="D11">
        <v>1480.2</v>
      </c>
      <c r="E11">
        <v>1937.3</v>
      </c>
      <c r="F11">
        <v>0</v>
      </c>
      <c r="G11">
        <v>0</v>
      </c>
    </row>
    <row r="12" spans="1:7" ht="15" x14ac:dyDescent="0.25">
      <c r="A12" s="285" t="s">
        <v>253</v>
      </c>
      <c r="B12">
        <v>0</v>
      </c>
      <c r="C12">
        <v>60</v>
      </c>
      <c r="D12">
        <v>0</v>
      </c>
      <c r="E12">
        <v>89.1</v>
      </c>
      <c r="F12">
        <v>0</v>
      </c>
      <c r="G12">
        <v>0</v>
      </c>
    </row>
    <row r="13" spans="1:7" ht="15" x14ac:dyDescent="0.25">
      <c r="A13" s="285" t="s">
        <v>254</v>
      </c>
      <c r="B13">
        <v>0</v>
      </c>
      <c r="C13">
        <v>0</v>
      </c>
      <c r="D13">
        <v>19.399999999999999</v>
      </c>
      <c r="E13">
        <v>34.5</v>
      </c>
      <c r="F13">
        <v>0</v>
      </c>
      <c r="G13">
        <v>0</v>
      </c>
    </row>
    <row r="14" spans="1:7" ht="15" x14ac:dyDescent="0.25">
      <c r="A14" s="285" t="s">
        <v>68</v>
      </c>
      <c r="B14">
        <v>0</v>
      </c>
      <c r="C14">
        <v>0</v>
      </c>
      <c r="D14">
        <v>192.4</v>
      </c>
      <c r="E14">
        <v>215.3</v>
      </c>
      <c r="F14">
        <v>0</v>
      </c>
      <c r="G14">
        <v>0</v>
      </c>
    </row>
    <row r="15" spans="1:7" ht="15" x14ac:dyDescent="0.25">
      <c r="A15" s="285" t="s">
        <v>69</v>
      </c>
      <c r="B15">
        <v>0</v>
      </c>
      <c r="C15">
        <v>0</v>
      </c>
      <c r="D15">
        <v>0</v>
      </c>
      <c r="E15">
        <v>35.4</v>
      </c>
      <c r="F15">
        <v>0</v>
      </c>
      <c r="G15">
        <v>0</v>
      </c>
    </row>
    <row r="16" spans="1:7" ht="15" x14ac:dyDescent="0.25">
      <c r="A16" s="285" t="s">
        <v>70</v>
      </c>
      <c r="B16">
        <v>0</v>
      </c>
      <c r="C16">
        <v>0</v>
      </c>
      <c r="D16">
        <v>84.4</v>
      </c>
      <c r="E16">
        <v>153.19999999999999</v>
      </c>
      <c r="F16">
        <v>0</v>
      </c>
      <c r="G16">
        <v>0</v>
      </c>
    </row>
    <row r="17" spans="1:7" ht="15" x14ac:dyDescent="0.25">
      <c r="A17" s="285" t="s">
        <v>71</v>
      </c>
      <c r="B17">
        <v>-135.9</v>
      </c>
      <c r="C17">
        <v>0</v>
      </c>
      <c r="D17">
        <v>400.2</v>
      </c>
      <c r="E17">
        <v>396.1</v>
      </c>
      <c r="F17">
        <v>0</v>
      </c>
      <c r="G17">
        <v>0</v>
      </c>
    </row>
    <row r="18" spans="1:7" ht="15" x14ac:dyDescent="0.25">
      <c r="A18" s="285" t="s">
        <v>72</v>
      </c>
      <c r="B18">
        <v>0</v>
      </c>
      <c r="C18">
        <v>65</v>
      </c>
      <c r="D18">
        <v>190.5</v>
      </c>
      <c r="E18">
        <v>213.7</v>
      </c>
      <c r="F18">
        <v>0</v>
      </c>
      <c r="G18">
        <v>0</v>
      </c>
    </row>
    <row r="19" spans="1:7" ht="15" x14ac:dyDescent="0.25">
      <c r="A19" s="285" t="s">
        <v>256</v>
      </c>
      <c r="B19">
        <v>0</v>
      </c>
      <c r="C19">
        <v>0</v>
      </c>
      <c r="D19">
        <v>0</v>
      </c>
      <c r="E19">
        <v>61.4</v>
      </c>
      <c r="F19">
        <v>0</v>
      </c>
      <c r="G19">
        <v>0</v>
      </c>
    </row>
    <row r="20" spans="1:7" ht="15" x14ac:dyDescent="0.25">
      <c r="A20" s="285" t="s">
        <v>73</v>
      </c>
      <c r="B20">
        <v>0</v>
      </c>
      <c r="C20">
        <v>110</v>
      </c>
      <c r="D20">
        <v>486.6</v>
      </c>
      <c r="E20">
        <v>602.79999999999995</v>
      </c>
      <c r="F20">
        <v>0</v>
      </c>
      <c r="G20">
        <v>0</v>
      </c>
    </row>
    <row r="21" spans="1:7" ht="15" x14ac:dyDescent="0.25">
      <c r="A21" s="285" t="s">
        <v>74</v>
      </c>
      <c r="B21">
        <v>0</v>
      </c>
      <c r="C21">
        <v>11.5</v>
      </c>
      <c r="D21">
        <v>106.8</v>
      </c>
      <c r="E21">
        <v>135.9</v>
      </c>
      <c r="F21">
        <v>0</v>
      </c>
      <c r="G21">
        <v>0</v>
      </c>
    </row>
    <row r="22" spans="1:7" ht="15" x14ac:dyDescent="0.25">
      <c r="A22" s="285" t="s">
        <v>66</v>
      </c>
    </row>
    <row r="23" spans="1:7" ht="15" x14ac:dyDescent="0.25">
      <c r="A23" s="285" t="s">
        <v>75</v>
      </c>
      <c r="B23">
        <v>0</v>
      </c>
      <c r="C23">
        <v>120</v>
      </c>
      <c r="D23">
        <v>0</v>
      </c>
      <c r="E23">
        <v>31</v>
      </c>
      <c r="F23">
        <v>0</v>
      </c>
      <c r="G23">
        <v>0</v>
      </c>
    </row>
    <row r="24" spans="1:7" ht="15" x14ac:dyDescent="0.25">
      <c r="A24" s="285" t="s">
        <v>504</v>
      </c>
      <c r="B24">
        <v>0</v>
      </c>
      <c r="C24">
        <v>120</v>
      </c>
      <c r="D24">
        <v>0</v>
      </c>
      <c r="E24">
        <v>0</v>
      </c>
      <c r="F24">
        <v>0</v>
      </c>
      <c r="G24">
        <v>0</v>
      </c>
    </row>
    <row r="25" spans="1:7" ht="15" x14ac:dyDescent="0.25">
      <c r="A25" s="285" t="s">
        <v>77</v>
      </c>
      <c r="B25">
        <v>0</v>
      </c>
      <c r="C25">
        <v>0</v>
      </c>
      <c r="D25">
        <v>0</v>
      </c>
      <c r="E25">
        <v>31</v>
      </c>
      <c r="F25">
        <v>0</v>
      </c>
      <c r="G25">
        <v>0</v>
      </c>
    </row>
    <row r="26" spans="1:7" ht="15" x14ac:dyDescent="0.25">
      <c r="A26" s="285" t="s">
        <v>66</v>
      </c>
    </row>
    <row r="27" spans="1:7" ht="15" x14ac:dyDescent="0.25">
      <c r="A27" s="285" t="s">
        <v>167</v>
      </c>
      <c r="B27">
        <v>0</v>
      </c>
      <c r="C27">
        <v>0</v>
      </c>
      <c r="D27">
        <v>0</v>
      </c>
      <c r="E27">
        <v>10.5</v>
      </c>
      <c r="F27">
        <v>0</v>
      </c>
      <c r="G27">
        <v>0</v>
      </c>
    </row>
    <row r="28" spans="1:7" ht="15" x14ac:dyDescent="0.25">
      <c r="A28" s="285" t="s">
        <v>168</v>
      </c>
      <c r="B28">
        <v>0</v>
      </c>
      <c r="C28">
        <v>0</v>
      </c>
      <c r="D28">
        <v>0</v>
      </c>
      <c r="E28">
        <v>10.5</v>
      </c>
      <c r="F28">
        <v>0</v>
      </c>
      <c r="G28">
        <v>0</v>
      </c>
    </row>
    <row r="29" spans="1:7" ht="15" x14ac:dyDescent="0.25">
      <c r="A29" s="285" t="s">
        <v>66</v>
      </c>
    </row>
    <row r="30" spans="1:7" ht="15" x14ac:dyDescent="0.25">
      <c r="A30" s="285" t="s">
        <v>78</v>
      </c>
      <c r="B30">
        <v>387.2</v>
      </c>
      <c r="C30">
        <v>379.7</v>
      </c>
      <c r="D30">
        <v>393.5</v>
      </c>
      <c r="E30">
        <v>364.5</v>
      </c>
      <c r="F30">
        <v>3</v>
      </c>
      <c r="G30">
        <v>0</v>
      </c>
    </row>
    <row r="31" spans="1:7" ht="15" x14ac:dyDescent="0.25">
      <c r="A31" s="285" t="s">
        <v>66</v>
      </c>
    </row>
    <row r="32" spans="1:7" ht="15" x14ac:dyDescent="0.25">
      <c r="A32" s="285" t="s">
        <v>79</v>
      </c>
      <c r="B32">
        <v>453.6</v>
      </c>
      <c r="C32">
        <v>301.60000000000002</v>
      </c>
      <c r="D32">
        <v>515.79999999999995</v>
      </c>
      <c r="E32">
        <v>245.7</v>
      </c>
      <c r="F32">
        <v>0</v>
      </c>
      <c r="G32">
        <v>0</v>
      </c>
    </row>
    <row r="33" spans="1:7" ht="15" x14ac:dyDescent="0.25">
      <c r="A33" s="285" t="s">
        <v>66</v>
      </c>
    </row>
    <row r="34" spans="1:7" ht="15" x14ac:dyDescent="0.25">
      <c r="A34" s="285" t="s">
        <v>80</v>
      </c>
      <c r="B34">
        <v>4551.8</v>
      </c>
      <c r="C34">
        <v>693</v>
      </c>
      <c r="D34">
        <v>1638.4</v>
      </c>
      <c r="E34">
        <v>270.89999999999998</v>
      </c>
      <c r="F34">
        <v>0</v>
      </c>
      <c r="G34">
        <v>0</v>
      </c>
    </row>
    <row r="35" spans="1:7" ht="15" x14ac:dyDescent="0.25">
      <c r="A35" s="285" t="s">
        <v>66</v>
      </c>
    </row>
    <row r="36" spans="1:7" ht="15" x14ac:dyDescent="0.25">
      <c r="A36" s="285" t="s">
        <v>495</v>
      </c>
      <c r="B36">
        <v>0</v>
      </c>
      <c r="C36">
        <v>2.5</v>
      </c>
      <c r="D36">
        <v>0</v>
      </c>
      <c r="E36">
        <v>0</v>
      </c>
      <c r="F36">
        <v>0</v>
      </c>
      <c r="G36">
        <v>0</v>
      </c>
    </row>
    <row r="37" spans="1:7" ht="15" x14ac:dyDescent="0.25">
      <c r="A37" s="285" t="s">
        <v>66</v>
      </c>
    </row>
    <row r="38" spans="1:7" ht="15" x14ac:dyDescent="0.25">
      <c r="A38" s="285" t="s">
        <v>81</v>
      </c>
      <c r="B38">
        <v>1031.8</v>
      </c>
      <c r="C38">
        <v>1798.7</v>
      </c>
      <c r="D38">
        <v>1983.8</v>
      </c>
      <c r="E38">
        <v>2214.1999999999998</v>
      </c>
      <c r="F38">
        <v>0</v>
      </c>
      <c r="G38">
        <v>0</v>
      </c>
    </row>
    <row r="39" spans="1:7" ht="15" x14ac:dyDescent="0.25">
      <c r="A39" s="285" t="s">
        <v>83</v>
      </c>
      <c r="B39">
        <v>57.1</v>
      </c>
      <c r="C39">
        <v>5.2</v>
      </c>
      <c r="D39">
        <v>296</v>
      </c>
      <c r="E39">
        <v>117.2</v>
      </c>
      <c r="F39">
        <v>0</v>
      </c>
      <c r="G39">
        <v>0</v>
      </c>
    </row>
    <row r="40" spans="1:7" ht="15" x14ac:dyDescent="0.25">
      <c r="A40" s="285" t="s">
        <v>85</v>
      </c>
      <c r="B40">
        <v>1.9</v>
      </c>
      <c r="C40">
        <v>2.1</v>
      </c>
      <c r="D40">
        <v>1.8</v>
      </c>
      <c r="E40">
        <v>1</v>
      </c>
      <c r="F40">
        <v>0</v>
      </c>
      <c r="G40">
        <v>0</v>
      </c>
    </row>
    <row r="41" spans="1:7" ht="15" x14ac:dyDescent="0.25">
      <c r="A41" s="285" t="s">
        <v>86</v>
      </c>
      <c r="B41">
        <v>0.3</v>
      </c>
      <c r="C41">
        <v>0</v>
      </c>
      <c r="D41">
        <v>0</v>
      </c>
      <c r="E41">
        <v>0</v>
      </c>
      <c r="F41">
        <v>0</v>
      </c>
      <c r="G41">
        <v>0</v>
      </c>
    </row>
    <row r="42" spans="1:7" ht="15" x14ac:dyDescent="0.25">
      <c r="A42" s="285" t="s">
        <v>87</v>
      </c>
      <c r="B42">
        <v>1.3</v>
      </c>
      <c r="C42">
        <v>0</v>
      </c>
      <c r="D42">
        <v>0.1</v>
      </c>
      <c r="E42" t="s">
        <v>84</v>
      </c>
      <c r="F42">
        <v>0</v>
      </c>
      <c r="G42">
        <v>0</v>
      </c>
    </row>
    <row r="43" spans="1:7" ht="15" x14ac:dyDescent="0.25">
      <c r="A43" s="285" t="s">
        <v>88</v>
      </c>
      <c r="B43">
        <v>206.4</v>
      </c>
      <c r="C43">
        <v>366.4</v>
      </c>
      <c r="D43">
        <v>297.2</v>
      </c>
      <c r="E43">
        <v>327.10000000000002</v>
      </c>
      <c r="F43">
        <v>0</v>
      </c>
      <c r="G43">
        <v>0</v>
      </c>
    </row>
    <row r="44" spans="1:7" ht="15" x14ac:dyDescent="0.25">
      <c r="A44" s="285" t="s">
        <v>177</v>
      </c>
      <c r="B44">
        <v>0</v>
      </c>
      <c r="C44">
        <v>0</v>
      </c>
      <c r="D44">
        <v>0</v>
      </c>
      <c r="E44">
        <v>400.4</v>
      </c>
      <c r="F44">
        <v>0</v>
      </c>
      <c r="G44">
        <v>0</v>
      </c>
    </row>
    <row r="45" spans="1:7" ht="15" x14ac:dyDescent="0.25">
      <c r="A45" s="285" t="s">
        <v>90</v>
      </c>
      <c r="B45">
        <v>0</v>
      </c>
      <c r="C45">
        <v>17.5</v>
      </c>
      <c r="D45">
        <v>33</v>
      </c>
      <c r="E45">
        <v>49.7</v>
      </c>
      <c r="F45">
        <v>0</v>
      </c>
      <c r="G45">
        <v>0</v>
      </c>
    </row>
    <row r="46" spans="1:7" ht="15" x14ac:dyDescent="0.25">
      <c r="A46" s="285" t="s">
        <v>178</v>
      </c>
      <c r="B46">
        <v>0</v>
      </c>
      <c r="C46">
        <v>0</v>
      </c>
      <c r="D46">
        <v>1</v>
      </c>
      <c r="E46">
        <v>0</v>
      </c>
      <c r="F46">
        <v>0</v>
      </c>
      <c r="G46">
        <v>0</v>
      </c>
    </row>
    <row r="47" spans="1:7" ht="15" x14ac:dyDescent="0.25">
      <c r="A47" s="285" t="s">
        <v>91</v>
      </c>
      <c r="B47">
        <v>33</v>
      </c>
      <c r="C47">
        <v>45.5</v>
      </c>
      <c r="D47">
        <v>181.7</v>
      </c>
      <c r="E47">
        <v>182.6</v>
      </c>
      <c r="F47">
        <v>0</v>
      </c>
      <c r="G47">
        <v>0</v>
      </c>
    </row>
    <row r="48" spans="1:7" ht="15" x14ac:dyDescent="0.25">
      <c r="A48" s="285" t="s">
        <v>92</v>
      </c>
      <c r="B48">
        <v>0</v>
      </c>
      <c r="C48">
        <v>0</v>
      </c>
      <c r="D48">
        <v>29.7</v>
      </c>
      <c r="E48">
        <v>24.8</v>
      </c>
      <c r="F48">
        <v>0</v>
      </c>
      <c r="G48">
        <v>0</v>
      </c>
    </row>
    <row r="49" spans="1:7" ht="15" x14ac:dyDescent="0.25">
      <c r="A49" s="285" t="s">
        <v>93</v>
      </c>
      <c r="B49">
        <v>83.5</v>
      </c>
      <c r="C49">
        <v>217.6</v>
      </c>
      <c r="D49">
        <v>125.8</v>
      </c>
      <c r="E49">
        <v>90.9</v>
      </c>
      <c r="F49">
        <v>0</v>
      </c>
      <c r="G49">
        <v>0</v>
      </c>
    </row>
    <row r="50" spans="1:7" ht="15" x14ac:dyDescent="0.25">
      <c r="A50" s="285" t="s">
        <v>94</v>
      </c>
      <c r="B50">
        <v>40.1</v>
      </c>
      <c r="C50">
        <v>0</v>
      </c>
      <c r="D50">
        <v>18.8</v>
      </c>
      <c r="E50">
        <v>0</v>
      </c>
      <c r="F50">
        <v>0</v>
      </c>
      <c r="G50">
        <v>0</v>
      </c>
    </row>
    <row r="51" spans="1:7" ht="15" x14ac:dyDescent="0.25">
      <c r="A51" s="285" t="s">
        <v>496</v>
      </c>
      <c r="B51">
        <v>0</v>
      </c>
      <c r="C51">
        <v>0.1</v>
      </c>
      <c r="D51">
        <v>0</v>
      </c>
      <c r="E51">
        <v>0.9</v>
      </c>
      <c r="F51">
        <v>0</v>
      </c>
      <c r="G51">
        <v>0</v>
      </c>
    </row>
    <row r="52" spans="1:7" ht="15" x14ac:dyDescent="0.25">
      <c r="A52" s="285" t="s">
        <v>95</v>
      </c>
      <c r="B52">
        <v>325</v>
      </c>
      <c r="C52">
        <v>454</v>
      </c>
      <c r="D52">
        <v>332.7</v>
      </c>
      <c r="E52">
        <v>272.7</v>
      </c>
      <c r="F52">
        <v>0</v>
      </c>
      <c r="G52">
        <v>0</v>
      </c>
    </row>
    <row r="53" spans="1:7" ht="15" x14ac:dyDescent="0.25">
      <c r="A53" s="285" t="s">
        <v>96</v>
      </c>
      <c r="B53">
        <v>10.4</v>
      </c>
      <c r="C53">
        <v>29.6</v>
      </c>
      <c r="D53">
        <v>28.4</v>
      </c>
      <c r="E53">
        <v>37.200000000000003</v>
      </c>
      <c r="F53">
        <v>0</v>
      </c>
      <c r="G53">
        <v>0</v>
      </c>
    </row>
    <row r="54" spans="1:7" ht="15" x14ac:dyDescent="0.25">
      <c r="A54" s="285" t="s">
        <v>98</v>
      </c>
      <c r="B54">
        <v>0</v>
      </c>
      <c r="C54">
        <v>0</v>
      </c>
      <c r="D54">
        <v>71.5</v>
      </c>
      <c r="E54">
        <v>134.9</v>
      </c>
      <c r="F54">
        <v>0</v>
      </c>
      <c r="G54">
        <v>0</v>
      </c>
    </row>
    <row r="55" spans="1:7" ht="15" x14ac:dyDescent="0.25">
      <c r="A55" s="285" t="s">
        <v>99</v>
      </c>
      <c r="B55">
        <v>0.9</v>
      </c>
      <c r="C55">
        <v>3.1</v>
      </c>
      <c r="D55">
        <v>0</v>
      </c>
      <c r="E55">
        <v>3.9</v>
      </c>
      <c r="F55">
        <v>0</v>
      </c>
      <c r="G55">
        <v>0</v>
      </c>
    </row>
    <row r="56" spans="1:7" ht="15" x14ac:dyDescent="0.25">
      <c r="A56" s="285" t="s">
        <v>100</v>
      </c>
      <c r="B56">
        <v>225.9</v>
      </c>
      <c r="C56">
        <v>589.6</v>
      </c>
      <c r="D56">
        <v>385.9</v>
      </c>
      <c r="E56">
        <v>271.39999999999998</v>
      </c>
      <c r="F56">
        <v>0</v>
      </c>
      <c r="G56">
        <v>0</v>
      </c>
    </row>
    <row r="57" spans="1:7" ht="15" x14ac:dyDescent="0.25">
      <c r="A57" s="285" t="s">
        <v>101</v>
      </c>
      <c r="B57">
        <v>46</v>
      </c>
      <c r="C57">
        <v>68.099999999999994</v>
      </c>
      <c r="D57">
        <v>180.2</v>
      </c>
      <c r="E57">
        <v>299.3</v>
      </c>
      <c r="F57">
        <v>0</v>
      </c>
      <c r="G57">
        <v>0</v>
      </c>
    </row>
    <row r="58" spans="1:7" ht="15" x14ac:dyDescent="0.25">
      <c r="A58" s="285" t="s">
        <v>66</v>
      </c>
    </row>
    <row r="59" spans="1:7" ht="15" x14ac:dyDescent="0.25">
      <c r="A59" s="285" t="s">
        <v>102</v>
      </c>
      <c r="B59">
        <v>85.9</v>
      </c>
      <c r="C59">
        <v>209</v>
      </c>
      <c r="D59">
        <v>779.3</v>
      </c>
      <c r="E59">
        <v>601</v>
      </c>
      <c r="F59">
        <v>0</v>
      </c>
      <c r="G59">
        <v>0</v>
      </c>
    </row>
    <row r="60" spans="1:7" ht="15" x14ac:dyDescent="0.25">
      <c r="A60" s="285" t="s">
        <v>104</v>
      </c>
      <c r="B60">
        <v>55.9</v>
      </c>
      <c r="C60">
        <v>163</v>
      </c>
      <c r="D60">
        <v>682.6</v>
      </c>
      <c r="E60">
        <v>486.7</v>
      </c>
      <c r="F60">
        <v>0</v>
      </c>
      <c r="G60">
        <v>0</v>
      </c>
    </row>
    <row r="61" spans="1:7" ht="15" x14ac:dyDescent="0.25">
      <c r="A61" s="285" t="s">
        <v>105</v>
      </c>
      <c r="B61">
        <v>0</v>
      </c>
      <c r="C61">
        <v>16</v>
      </c>
      <c r="D61">
        <v>0</v>
      </c>
      <c r="E61">
        <v>0</v>
      </c>
      <c r="F61">
        <v>0</v>
      </c>
      <c r="G61">
        <v>0</v>
      </c>
    </row>
    <row r="62" spans="1:7" ht="15" x14ac:dyDescent="0.25">
      <c r="A62" s="285" t="s">
        <v>258</v>
      </c>
      <c r="B62">
        <v>0</v>
      </c>
      <c r="C62">
        <v>0</v>
      </c>
      <c r="D62">
        <v>0</v>
      </c>
      <c r="E62">
        <v>31</v>
      </c>
      <c r="F62">
        <v>0</v>
      </c>
      <c r="G62">
        <v>0</v>
      </c>
    </row>
    <row r="63" spans="1:7" ht="15" x14ac:dyDescent="0.25">
      <c r="A63" s="285" t="s">
        <v>107</v>
      </c>
      <c r="B63">
        <v>30</v>
      </c>
      <c r="C63">
        <v>30</v>
      </c>
      <c r="D63">
        <v>96.6</v>
      </c>
      <c r="E63">
        <v>83.2</v>
      </c>
      <c r="F63">
        <v>0</v>
      </c>
      <c r="G63">
        <v>0</v>
      </c>
    </row>
    <row r="64" spans="1:7" ht="15" x14ac:dyDescent="0.25">
      <c r="A64" s="285" t="s">
        <v>66</v>
      </c>
    </row>
    <row r="65" spans="1:7" ht="15" x14ac:dyDescent="0.25">
      <c r="A65" s="285" t="s">
        <v>108</v>
      </c>
      <c r="B65">
        <v>1708.4</v>
      </c>
      <c r="C65">
        <v>3822.4</v>
      </c>
      <c r="D65">
        <v>1163.8</v>
      </c>
      <c r="E65">
        <v>1710.2</v>
      </c>
      <c r="F65">
        <v>0</v>
      </c>
      <c r="G65">
        <v>0</v>
      </c>
    </row>
    <row r="66" spans="1:7" ht="15" x14ac:dyDescent="0.25">
      <c r="A66" s="285" t="s">
        <v>497</v>
      </c>
      <c r="B66">
        <v>0</v>
      </c>
      <c r="C66">
        <v>787.8</v>
      </c>
      <c r="D66">
        <v>0</v>
      </c>
      <c r="E66">
        <v>508.1</v>
      </c>
      <c r="F66">
        <v>0</v>
      </c>
      <c r="G66">
        <v>0</v>
      </c>
    </row>
    <row r="67" spans="1:7" ht="15" x14ac:dyDescent="0.25">
      <c r="A67" s="285" t="s">
        <v>109</v>
      </c>
      <c r="B67">
        <v>4.5</v>
      </c>
      <c r="C67">
        <v>4.5</v>
      </c>
      <c r="D67">
        <v>2.6</v>
      </c>
      <c r="E67">
        <v>5.0999999999999996</v>
      </c>
      <c r="F67">
        <v>0</v>
      </c>
      <c r="G67">
        <v>0</v>
      </c>
    </row>
    <row r="68" spans="1:7" ht="15" x14ac:dyDescent="0.25">
      <c r="A68" s="285" t="s">
        <v>111</v>
      </c>
      <c r="B68">
        <v>15</v>
      </c>
      <c r="C68">
        <v>93.3</v>
      </c>
      <c r="D68">
        <v>47.1</v>
      </c>
      <c r="E68">
        <v>60</v>
      </c>
      <c r="F68">
        <v>0</v>
      </c>
      <c r="G68">
        <v>0</v>
      </c>
    </row>
    <row r="69" spans="1:7" ht="15" x14ac:dyDescent="0.25">
      <c r="A69" s="285" t="s">
        <v>112</v>
      </c>
      <c r="B69">
        <v>8.3000000000000007</v>
      </c>
      <c r="C69">
        <v>349.9</v>
      </c>
      <c r="D69">
        <v>22.9</v>
      </c>
      <c r="E69">
        <v>186.9</v>
      </c>
      <c r="F69">
        <v>0</v>
      </c>
      <c r="G69">
        <v>0</v>
      </c>
    </row>
    <row r="70" spans="1:7" ht="15" x14ac:dyDescent="0.25">
      <c r="A70" s="285" t="s">
        <v>259</v>
      </c>
      <c r="B70">
        <v>0</v>
      </c>
      <c r="C70">
        <v>15</v>
      </c>
      <c r="D70">
        <v>0</v>
      </c>
      <c r="E70">
        <v>14.2</v>
      </c>
      <c r="F70">
        <v>0</v>
      </c>
      <c r="G70">
        <v>0</v>
      </c>
    </row>
    <row r="71" spans="1:7" ht="15" x14ac:dyDescent="0.25">
      <c r="A71" s="285" t="s">
        <v>113</v>
      </c>
      <c r="B71">
        <v>46.8</v>
      </c>
      <c r="C71">
        <v>44.6</v>
      </c>
      <c r="D71">
        <v>117.6</v>
      </c>
      <c r="E71">
        <v>79.5</v>
      </c>
      <c r="F71">
        <v>0</v>
      </c>
      <c r="G71">
        <v>0</v>
      </c>
    </row>
    <row r="72" spans="1:7" ht="15" x14ac:dyDescent="0.25">
      <c r="A72" s="285" t="s">
        <v>114</v>
      </c>
      <c r="B72">
        <v>0</v>
      </c>
      <c r="C72">
        <v>5.5</v>
      </c>
      <c r="D72">
        <v>0</v>
      </c>
      <c r="E72">
        <v>0</v>
      </c>
      <c r="F72">
        <v>0</v>
      </c>
      <c r="G72">
        <v>0</v>
      </c>
    </row>
    <row r="73" spans="1:7" ht="15" x14ac:dyDescent="0.25">
      <c r="A73" s="285" t="s">
        <v>115</v>
      </c>
      <c r="B73">
        <v>3.8</v>
      </c>
      <c r="C73">
        <v>2</v>
      </c>
      <c r="D73">
        <v>3.8</v>
      </c>
      <c r="E73">
        <v>6.9</v>
      </c>
      <c r="F73">
        <v>0</v>
      </c>
      <c r="G73">
        <v>0</v>
      </c>
    </row>
    <row r="74" spans="1:7" ht="15" x14ac:dyDescent="0.25">
      <c r="A74" s="285" t="s">
        <v>116</v>
      </c>
      <c r="B74">
        <v>4</v>
      </c>
      <c r="C74">
        <v>0.7</v>
      </c>
      <c r="D74">
        <v>1.1000000000000001</v>
      </c>
      <c r="E74">
        <v>1.6</v>
      </c>
      <c r="F74">
        <v>0</v>
      </c>
      <c r="G74">
        <v>0</v>
      </c>
    </row>
    <row r="75" spans="1:7" ht="15" x14ac:dyDescent="0.25">
      <c r="A75" s="285" t="s">
        <v>117</v>
      </c>
      <c r="B75">
        <v>1597.3</v>
      </c>
      <c r="C75">
        <v>2479.3000000000002</v>
      </c>
      <c r="D75">
        <v>900.7</v>
      </c>
      <c r="E75">
        <v>785.4</v>
      </c>
      <c r="F75">
        <v>0</v>
      </c>
      <c r="G75">
        <v>0</v>
      </c>
    </row>
    <row r="76" spans="1:7" ht="15" x14ac:dyDescent="0.25">
      <c r="A76" s="285" t="s">
        <v>331</v>
      </c>
      <c r="B76">
        <v>0</v>
      </c>
      <c r="C76">
        <v>2</v>
      </c>
      <c r="D76">
        <v>1.4</v>
      </c>
      <c r="E76">
        <v>0</v>
      </c>
      <c r="F76">
        <v>0</v>
      </c>
      <c r="G76">
        <v>0</v>
      </c>
    </row>
    <row r="77" spans="1:7" ht="15" x14ac:dyDescent="0.25">
      <c r="A77" s="285" t="s">
        <v>118</v>
      </c>
      <c r="B77">
        <v>18.600000000000001</v>
      </c>
      <c r="C77">
        <v>20</v>
      </c>
      <c r="D77">
        <v>6.6</v>
      </c>
      <c r="E77">
        <v>7</v>
      </c>
      <c r="F77">
        <v>0</v>
      </c>
      <c r="G77">
        <v>0</v>
      </c>
    </row>
    <row r="78" spans="1:7" ht="15" x14ac:dyDescent="0.25">
      <c r="A78" s="285" t="s">
        <v>119</v>
      </c>
      <c r="B78">
        <v>10</v>
      </c>
      <c r="C78">
        <v>18</v>
      </c>
      <c r="D78">
        <v>60</v>
      </c>
      <c r="E78">
        <v>55.4</v>
      </c>
      <c r="F78">
        <v>0</v>
      </c>
      <c r="G78">
        <v>0</v>
      </c>
    </row>
    <row r="79" spans="1:7" ht="15" x14ac:dyDescent="0.25">
      <c r="A79" s="285" t="s">
        <v>120</v>
      </c>
      <c r="B79" t="s">
        <v>84</v>
      </c>
      <c r="C79">
        <v>0</v>
      </c>
      <c r="D79">
        <v>0</v>
      </c>
      <c r="E79">
        <v>0</v>
      </c>
      <c r="F79">
        <v>0</v>
      </c>
      <c r="G79">
        <v>0</v>
      </c>
    </row>
    <row r="80" spans="1:7" ht="15" x14ac:dyDescent="0.25">
      <c r="A80" s="285" t="s">
        <v>579</v>
      </c>
      <c r="B80" t="s">
        <v>64</v>
      </c>
      <c r="C80" t="s">
        <v>63</v>
      </c>
      <c r="D80" t="s">
        <v>65</v>
      </c>
      <c r="E80" t="s">
        <v>63</v>
      </c>
      <c r="F80" t="s">
        <v>131</v>
      </c>
      <c r="G80" t="s">
        <v>64</v>
      </c>
    </row>
    <row r="81" spans="1:7" ht="15" x14ac:dyDescent="0.25">
      <c r="A81" s="285" t="s">
        <v>122</v>
      </c>
      <c r="B81">
        <v>8082.7</v>
      </c>
      <c r="C81">
        <v>7573.4</v>
      </c>
      <c r="D81">
        <v>7954.6</v>
      </c>
      <c r="E81">
        <v>7385.3</v>
      </c>
      <c r="F81">
        <v>3</v>
      </c>
      <c r="G81">
        <v>0</v>
      </c>
    </row>
    <row r="82" spans="1:7" ht="15" x14ac:dyDescent="0.25">
      <c r="A82" s="285" t="s">
        <v>123</v>
      </c>
      <c r="B82">
        <v>3234</v>
      </c>
      <c r="C82">
        <v>6390.5</v>
      </c>
      <c r="D82">
        <v>0</v>
      </c>
      <c r="E82">
        <v>0</v>
      </c>
      <c r="F82">
        <v>0</v>
      </c>
      <c r="G82">
        <v>0</v>
      </c>
    </row>
    <row r="83" spans="1:7" ht="15" x14ac:dyDescent="0.25">
      <c r="A83" s="285" t="s">
        <v>579</v>
      </c>
      <c r="B83" t="s">
        <v>64</v>
      </c>
      <c r="C83" t="s">
        <v>63</v>
      </c>
      <c r="D83" t="s">
        <v>65</v>
      </c>
      <c r="E83" t="s">
        <v>63</v>
      </c>
      <c r="F83" t="s">
        <v>131</v>
      </c>
      <c r="G83" t="s">
        <v>64</v>
      </c>
    </row>
    <row r="84" spans="1:7" ht="15" x14ac:dyDescent="0.25">
      <c r="A84" s="285" t="s">
        <v>124</v>
      </c>
      <c r="B84">
        <v>11316.7</v>
      </c>
      <c r="C84">
        <v>13963.9</v>
      </c>
      <c r="D84">
        <v>7954.6</v>
      </c>
      <c r="E84">
        <v>7385.3</v>
      </c>
      <c r="F84">
        <v>3</v>
      </c>
      <c r="G84">
        <v>0</v>
      </c>
    </row>
    <row r="85" spans="1:7" ht="15" x14ac:dyDescent="0.25">
      <c r="A85" s="285" t="s">
        <v>125</v>
      </c>
      <c r="B85" t="s">
        <v>42</v>
      </c>
      <c r="C85" t="s">
        <v>42</v>
      </c>
      <c r="D85">
        <v>2.1</v>
      </c>
      <c r="E85">
        <v>15.5</v>
      </c>
      <c r="F85" t="s">
        <v>42</v>
      </c>
      <c r="G85" t="s">
        <v>42</v>
      </c>
    </row>
    <row r="86" spans="1:7" ht="15" x14ac:dyDescent="0.25">
      <c r="A86" s="285" t="s">
        <v>126</v>
      </c>
      <c r="B86">
        <v>0</v>
      </c>
      <c r="C86">
        <v>123</v>
      </c>
      <c r="D86" t="s">
        <v>42</v>
      </c>
      <c r="E86" t="s">
        <v>42</v>
      </c>
      <c r="F86">
        <v>0</v>
      </c>
      <c r="G86">
        <v>0</v>
      </c>
    </row>
    <row r="87" spans="1:7" ht="15" x14ac:dyDescent="0.35">
      <c r="A87" s="53" t="s">
        <v>579</v>
      </c>
      <c r="B87" t="s">
        <v>64</v>
      </c>
      <c r="C87" t="s">
        <v>63</v>
      </c>
      <c r="D87" t="s">
        <v>65</v>
      </c>
      <c r="E87" t="s">
        <v>63</v>
      </c>
      <c r="F87" t="s">
        <v>131</v>
      </c>
      <c r="G87" t="s">
        <v>64</v>
      </c>
    </row>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31C1-F869-4F15-BC3F-16D807FC1E03}">
  <sheetPr codeName="Sheet21"/>
  <dimension ref="A4:G87"/>
  <sheetViews>
    <sheetView topLeftCell="A3" zoomScale="130" zoomScaleNormal="130" workbookViewId="0">
      <pane xSplit="1" ySplit="8" topLeftCell="B53" activePane="bottomRight" state="frozen"/>
      <selection pane="topRight" activeCell="E22" sqref="E22"/>
      <selection pane="bottomLeft" activeCell="E22" sqref="E22"/>
      <selection pane="bottomRight" activeCell="E22" sqref="E22"/>
    </sheetView>
  </sheetViews>
  <sheetFormatPr defaultRowHeight="13.2" x14ac:dyDescent="0.25"/>
  <sheetData>
    <row r="4" spans="1:7" ht="15" x14ac:dyDescent="0.25">
      <c r="A4" s="282"/>
    </row>
    <row r="5" spans="1:7" ht="15" x14ac:dyDescent="0.25">
      <c r="A5" s="282" t="s">
        <v>140</v>
      </c>
      <c r="E5" t="s">
        <v>141</v>
      </c>
      <c r="F5" t="s">
        <v>555</v>
      </c>
      <c r="G5">
        <f>- 8/31</f>
        <v>-0.25806451612903225</v>
      </c>
    </row>
    <row r="6" spans="1:7" ht="15" x14ac:dyDescent="0.25">
      <c r="A6" s="282" t="s">
        <v>566</v>
      </c>
      <c r="B6" t="s">
        <v>581</v>
      </c>
      <c r="C6" t="s">
        <v>582</v>
      </c>
      <c r="D6" t="s">
        <v>557</v>
      </c>
      <c r="E6" t="s">
        <v>147</v>
      </c>
      <c r="F6" t="s">
        <v>558</v>
      </c>
      <c r="G6" t="s">
        <v>186</v>
      </c>
    </row>
    <row r="7" spans="1:7" ht="15" x14ac:dyDescent="0.25">
      <c r="A7" s="282" t="s">
        <v>568</v>
      </c>
      <c r="B7" s="172" t="s">
        <v>583</v>
      </c>
      <c r="C7" s="172" t="s">
        <v>584</v>
      </c>
    </row>
    <row r="8" spans="1:7" ht="15" x14ac:dyDescent="0.25">
      <c r="A8" s="282" t="s">
        <v>579</v>
      </c>
      <c r="B8" t="s">
        <v>65</v>
      </c>
      <c r="C8" t="s">
        <v>63</v>
      </c>
      <c r="D8" t="s">
        <v>64</v>
      </c>
      <c r="E8" t="s">
        <v>63</v>
      </c>
      <c r="F8" t="s">
        <v>131</v>
      </c>
      <c r="G8" t="s">
        <v>64</v>
      </c>
    </row>
    <row r="9" spans="1:7" ht="15" x14ac:dyDescent="0.25">
      <c r="A9" s="282" t="s">
        <v>66</v>
      </c>
      <c r="B9" t="s">
        <v>153</v>
      </c>
      <c r="C9" t="s">
        <v>585</v>
      </c>
      <c r="D9" t="s">
        <v>195</v>
      </c>
      <c r="E9" t="s">
        <v>66</v>
      </c>
      <c r="F9" t="s">
        <v>561</v>
      </c>
      <c r="G9" t="s">
        <v>195</v>
      </c>
    </row>
    <row r="10" spans="1:7" ht="15" x14ac:dyDescent="0.25">
      <c r="A10" s="282" t="s">
        <v>42</v>
      </c>
      <c r="B10" t="s">
        <v>65</v>
      </c>
      <c r="C10" t="s">
        <v>63</v>
      </c>
      <c r="D10" t="s">
        <v>64</v>
      </c>
      <c r="E10" t="s">
        <v>63</v>
      </c>
      <c r="F10" t="s">
        <v>131</v>
      </c>
      <c r="G10" t="s">
        <v>64</v>
      </c>
    </row>
    <row r="11" spans="1:7" ht="15" x14ac:dyDescent="0.25">
      <c r="A11" s="282" t="s">
        <v>573</v>
      </c>
      <c r="B11" t="s">
        <v>586</v>
      </c>
      <c r="C11" t="s">
        <v>587</v>
      </c>
      <c r="D11" t="s">
        <v>588</v>
      </c>
      <c r="E11" t="s">
        <v>161</v>
      </c>
      <c r="F11" t="s">
        <v>158</v>
      </c>
      <c r="G11" t="s">
        <v>201</v>
      </c>
    </row>
    <row r="12" spans="1:7" ht="15" x14ac:dyDescent="0.25">
      <c r="A12" s="282" t="s">
        <v>42</v>
      </c>
      <c r="B12" t="s">
        <v>65</v>
      </c>
      <c r="C12" t="s">
        <v>63</v>
      </c>
      <c r="D12" t="s">
        <v>64</v>
      </c>
      <c r="E12" t="s">
        <v>63</v>
      </c>
      <c r="F12" t="s">
        <v>131</v>
      </c>
      <c r="G12" t="s">
        <v>64</v>
      </c>
    </row>
    <row r="13" spans="1:7" ht="15" x14ac:dyDescent="0.25">
      <c r="A13" s="282" t="s">
        <v>576</v>
      </c>
      <c r="B13" t="s">
        <v>565</v>
      </c>
      <c r="C13" t="s">
        <v>589</v>
      </c>
      <c r="D13" t="s">
        <v>590</v>
      </c>
      <c r="E13" t="s">
        <v>59</v>
      </c>
      <c r="F13" t="s">
        <v>60</v>
      </c>
      <c r="G13" t="s">
        <v>61</v>
      </c>
    </row>
    <row r="14" spans="1:7" ht="15" x14ac:dyDescent="0.25">
      <c r="A14" s="282" t="s">
        <v>579</v>
      </c>
      <c r="B14" t="s">
        <v>65</v>
      </c>
      <c r="C14" t="s">
        <v>63</v>
      </c>
      <c r="D14" t="s">
        <v>64</v>
      </c>
      <c r="E14" t="s">
        <v>63</v>
      </c>
      <c r="F14" t="s">
        <v>131</v>
      </c>
      <c r="G14" t="s">
        <v>64</v>
      </c>
    </row>
    <row r="15" spans="1:7" ht="15" x14ac:dyDescent="0.25">
      <c r="A15" s="282" t="s">
        <v>66</v>
      </c>
    </row>
    <row r="16" spans="1:7" ht="15" x14ac:dyDescent="0.25">
      <c r="A16" s="282" t="s">
        <v>67</v>
      </c>
      <c r="B16">
        <v>40</v>
      </c>
      <c r="C16">
        <v>246.5</v>
      </c>
      <c r="D16">
        <v>1153.2</v>
      </c>
      <c r="E16">
        <v>1545.6</v>
      </c>
      <c r="F16">
        <v>0</v>
      </c>
      <c r="G16">
        <v>0</v>
      </c>
    </row>
    <row r="17" spans="1:7" ht="15" x14ac:dyDescent="0.25">
      <c r="A17" s="282" t="s">
        <v>253</v>
      </c>
      <c r="B17">
        <v>0</v>
      </c>
      <c r="C17">
        <v>60</v>
      </c>
      <c r="D17">
        <v>0</v>
      </c>
      <c r="E17">
        <v>37.700000000000003</v>
      </c>
      <c r="F17">
        <v>0</v>
      </c>
      <c r="G17">
        <v>0</v>
      </c>
    </row>
    <row r="18" spans="1:7" ht="15" x14ac:dyDescent="0.25">
      <c r="A18" s="282" t="s">
        <v>254</v>
      </c>
      <c r="B18">
        <v>0</v>
      </c>
      <c r="C18">
        <v>0</v>
      </c>
      <c r="D18">
        <v>19.399999999999999</v>
      </c>
      <c r="E18">
        <v>34.5</v>
      </c>
      <c r="F18">
        <v>0</v>
      </c>
      <c r="G18">
        <v>0</v>
      </c>
    </row>
    <row r="19" spans="1:7" ht="15" x14ac:dyDescent="0.25">
      <c r="A19" s="282" t="s">
        <v>68</v>
      </c>
      <c r="B19">
        <v>0</v>
      </c>
      <c r="C19">
        <v>0</v>
      </c>
      <c r="D19">
        <v>56.5</v>
      </c>
      <c r="E19">
        <v>215.3</v>
      </c>
      <c r="F19">
        <v>0</v>
      </c>
      <c r="G19">
        <v>0</v>
      </c>
    </row>
    <row r="20" spans="1:7" ht="15" x14ac:dyDescent="0.25">
      <c r="A20" s="282" t="s">
        <v>69</v>
      </c>
      <c r="B20">
        <v>0</v>
      </c>
      <c r="C20">
        <v>0</v>
      </c>
      <c r="D20">
        <v>0</v>
      </c>
      <c r="E20">
        <v>35.4</v>
      </c>
      <c r="F20">
        <v>0</v>
      </c>
      <c r="G20">
        <v>0</v>
      </c>
    </row>
    <row r="21" spans="1:7" ht="15" x14ac:dyDescent="0.25">
      <c r="A21" s="282" t="s">
        <v>70</v>
      </c>
      <c r="B21">
        <v>0</v>
      </c>
      <c r="C21">
        <v>0</v>
      </c>
      <c r="D21">
        <v>84.4</v>
      </c>
      <c r="E21">
        <v>153.19999999999999</v>
      </c>
      <c r="F21">
        <v>0</v>
      </c>
      <c r="G21">
        <v>0</v>
      </c>
    </row>
    <row r="22" spans="1:7" ht="15" x14ac:dyDescent="0.25">
      <c r="A22" s="282" t="s">
        <v>71</v>
      </c>
      <c r="B22">
        <v>0</v>
      </c>
      <c r="C22">
        <v>0</v>
      </c>
      <c r="D22">
        <v>394.9</v>
      </c>
      <c r="E22">
        <v>326.60000000000002</v>
      </c>
      <c r="F22">
        <v>0</v>
      </c>
      <c r="G22">
        <v>0</v>
      </c>
    </row>
    <row r="23" spans="1:7" ht="15" x14ac:dyDescent="0.25">
      <c r="A23" s="282" t="s">
        <v>72</v>
      </c>
      <c r="B23">
        <v>40</v>
      </c>
      <c r="C23">
        <v>65</v>
      </c>
      <c r="D23">
        <v>92.3</v>
      </c>
      <c r="E23">
        <v>71.400000000000006</v>
      </c>
      <c r="F23">
        <v>0</v>
      </c>
      <c r="G23">
        <v>0</v>
      </c>
    </row>
    <row r="24" spans="1:7" ht="15" x14ac:dyDescent="0.25">
      <c r="A24" s="282" t="s">
        <v>73</v>
      </c>
      <c r="B24">
        <v>0</v>
      </c>
      <c r="C24">
        <v>110</v>
      </c>
      <c r="D24">
        <v>399.1</v>
      </c>
      <c r="E24">
        <v>602.79999999999995</v>
      </c>
      <c r="F24">
        <v>0</v>
      </c>
      <c r="G24">
        <v>0</v>
      </c>
    </row>
    <row r="25" spans="1:7" ht="15" x14ac:dyDescent="0.25">
      <c r="A25" s="282" t="s">
        <v>74</v>
      </c>
      <c r="B25">
        <v>0</v>
      </c>
      <c r="C25">
        <v>11.5</v>
      </c>
      <c r="D25">
        <v>106.8</v>
      </c>
      <c r="E25">
        <v>68.900000000000006</v>
      </c>
      <c r="F25">
        <v>0</v>
      </c>
      <c r="G25">
        <v>0</v>
      </c>
    </row>
    <row r="26" spans="1:7" ht="15" x14ac:dyDescent="0.25">
      <c r="A26" s="282" t="s">
        <v>66</v>
      </c>
    </row>
    <row r="27" spans="1:7" ht="15" x14ac:dyDescent="0.25">
      <c r="A27" s="282" t="s">
        <v>75</v>
      </c>
      <c r="B27">
        <v>0</v>
      </c>
      <c r="C27">
        <v>120</v>
      </c>
      <c r="D27">
        <v>0</v>
      </c>
      <c r="E27">
        <v>31</v>
      </c>
      <c r="F27">
        <v>0</v>
      </c>
      <c r="G27">
        <v>0</v>
      </c>
    </row>
    <row r="28" spans="1:7" ht="15" x14ac:dyDescent="0.25">
      <c r="A28" s="282" t="s">
        <v>504</v>
      </c>
      <c r="B28">
        <v>0</v>
      </c>
      <c r="C28">
        <v>120</v>
      </c>
      <c r="D28">
        <v>0</v>
      </c>
      <c r="E28">
        <v>0</v>
      </c>
      <c r="F28">
        <v>0</v>
      </c>
      <c r="G28">
        <v>0</v>
      </c>
    </row>
    <row r="29" spans="1:7" ht="15" x14ac:dyDescent="0.25">
      <c r="A29" s="282" t="s">
        <v>77</v>
      </c>
      <c r="B29">
        <v>0</v>
      </c>
      <c r="C29">
        <v>0</v>
      </c>
      <c r="D29">
        <v>0</v>
      </c>
      <c r="E29">
        <v>31</v>
      </c>
      <c r="F29">
        <v>0</v>
      </c>
      <c r="G29">
        <v>0</v>
      </c>
    </row>
    <row r="30" spans="1:7" ht="15" x14ac:dyDescent="0.25">
      <c r="A30" s="282" t="s">
        <v>66</v>
      </c>
    </row>
    <row r="31" spans="1:7" ht="15" x14ac:dyDescent="0.25">
      <c r="A31" s="282" t="s">
        <v>78</v>
      </c>
      <c r="B31">
        <v>387.8</v>
      </c>
      <c r="C31">
        <v>382.3</v>
      </c>
      <c r="D31">
        <v>302.39999999999998</v>
      </c>
      <c r="E31">
        <v>322.39999999999998</v>
      </c>
      <c r="F31">
        <v>3</v>
      </c>
      <c r="G31">
        <v>0</v>
      </c>
    </row>
    <row r="32" spans="1:7" ht="15" x14ac:dyDescent="0.25">
      <c r="A32" s="282" t="s">
        <v>66</v>
      </c>
    </row>
    <row r="33" spans="1:7" ht="15" x14ac:dyDescent="0.25">
      <c r="A33" s="282" t="s">
        <v>79</v>
      </c>
      <c r="B33">
        <v>459.2</v>
      </c>
      <c r="C33">
        <v>307.5</v>
      </c>
      <c r="D33">
        <v>423.4</v>
      </c>
      <c r="E33">
        <v>227.8</v>
      </c>
      <c r="F33">
        <v>0</v>
      </c>
      <c r="G33">
        <v>0</v>
      </c>
    </row>
    <row r="34" spans="1:7" ht="15" x14ac:dyDescent="0.25">
      <c r="A34" s="282" t="s">
        <v>66</v>
      </c>
    </row>
    <row r="35" spans="1:7" ht="15" x14ac:dyDescent="0.25">
      <c r="A35" s="282" t="s">
        <v>80</v>
      </c>
      <c r="B35">
        <v>4606.8</v>
      </c>
      <c r="C35">
        <v>825</v>
      </c>
      <c r="D35">
        <v>1102.4000000000001</v>
      </c>
      <c r="E35">
        <v>201.7</v>
      </c>
      <c r="F35">
        <v>0</v>
      </c>
      <c r="G35">
        <v>0</v>
      </c>
    </row>
    <row r="36" spans="1:7" ht="15" x14ac:dyDescent="0.25">
      <c r="A36" s="282" t="s">
        <v>66</v>
      </c>
    </row>
    <row r="37" spans="1:7" ht="15" x14ac:dyDescent="0.25">
      <c r="A37" s="282" t="s">
        <v>495</v>
      </c>
      <c r="B37">
        <v>0</v>
      </c>
      <c r="C37">
        <v>2.5</v>
      </c>
      <c r="D37">
        <v>0</v>
      </c>
      <c r="E37">
        <v>0</v>
      </c>
      <c r="F37">
        <v>0</v>
      </c>
      <c r="G37">
        <v>0</v>
      </c>
    </row>
    <row r="38" spans="1:7" ht="15" x14ac:dyDescent="0.25">
      <c r="A38" s="282" t="s">
        <v>66</v>
      </c>
    </row>
    <row r="39" spans="1:7" ht="15" x14ac:dyDescent="0.25">
      <c r="A39" s="282" t="s">
        <v>81</v>
      </c>
      <c r="B39">
        <v>1030</v>
      </c>
      <c r="C39">
        <v>1927.1</v>
      </c>
      <c r="D39">
        <v>1762.7</v>
      </c>
      <c r="E39">
        <v>1858.9</v>
      </c>
      <c r="F39">
        <v>0</v>
      </c>
      <c r="G39">
        <v>0</v>
      </c>
    </row>
    <row r="40" spans="1:7" ht="15" x14ac:dyDescent="0.25">
      <c r="A40" s="282" t="s">
        <v>83</v>
      </c>
      <c r="B40">
        <v>57.1</v>
      </c>
      <c r="C40">
        <v>5.5</v>
      </c>
      <c r="D40">
        <v>296</v>
      </c>
      <c r="E40">
        <v>60</v>
      </c>
      <c r="F40">
        <v>0</v>
      </c>
      <c r="G40">
        <v>0</v>
      </c>
    </row>
    <row r="41" spans="1:7" ht="15" x14ac:dyDescent="0.25">
      <c r="A41" s="282" t="s">
        <v>85</v>
      </c>
      <c r="B41">
        <v>2.6</v>
      </c>
      <c r="C41">
        <v>1.4</v>
      </c>
      <c r="D41">
        <v>1.1000000000000001</v>
      </c>
      <c r="E41">
        <v>0.2</v>
      </c>
      <c r="F41">
        <v>0</v>
      </c>
      <c r="G41">
        <v>0</v>
      </c>
    </row>
    <row r="42" spans="1:7" ht="15" x14ac:dyDescent="0.25">
      <c r="A42" s="282" t="s">
        <v>86</v>
      </c>
      <c r="B42">
        <v>0.3</v>
      </c>
      <c r="C42">
        <v>0</v>
      </c>
      <c r="D42">
        <v>0</v>
      </c>
      <c r="E42">
        <v>0</v>
      </c>
      <c r="F42">
        <v>0</v>
      </c>
      <c r="G42">
        <v>0</v>
      </c>
    </row>
    <row r="43" spans="1:7" ht="15" x14ac:dyDescent="0.25">
      <c r="A43" s="282" t="s">
        <v>87</v>
      </c>
      <c r="B43">
        <v>1.3</v>
      </c>
      <c r="C43">
        <v>0</v>
      </c>
      <c r="D43">
        <v>0.1</v>
      </c>
      <c r="E43" t="s">
        <v>84</v>
      </c>
      <c r="F43">
        <v>0</v>
      </c>
      <c r="G43">
        <v>0</v>
      </c>
    </row>
    <row r="44" spans="1:7" ht="15" x14ac:dyDescent="0.25">
      <c r="A44" s="282" t="s">
        <v>88</v>
      </c>
      <c r="B44">
        <v>215.4</v>
      </c>
      <c r="C44">
        <v>389.1</v>
      </c>
      <c r="D44">
        <v>270.5</v>
      </c>
      <c r="E44">
        <v>303.5</v>
      </c>
      <c r="F44">
        <v>0</v>
      </c>
      <c r="G44">
        <v>0</v>
      </c>
    </row>
    <row r="45" spans="1:7" ht="15" x14ac:dyDescent="0.25">
      <c r="A45" s="282" t="s">
        <v>177</v>
      </c>
      <c r="B45">
        <v>0</v>
      </c>
      <c r="C45">
        <v>66</v>
      </c>
      <c r="D45">
        <v>0</v>
      </c>
      <c r="E45">
        <v>334.6</v>
      </c>
      <c r="F45">
        <v>0</v>
      </c>
      <c r="G45">
        <v>0</v>
      </c>
    </row>
    <row r="46" spans="1:7" ht="15" x14ac:dyDescent="0.25">
      <c r="A46" s="282" t="s">
        <v>90</v>
      </c>
      <c r="B46">
        <v>0</v>
      </c>
      <c r="C46">
        <v>17.5</v>
      </c>
      <c r="D46">
        <v>0</v>
      </c>
      <c r="E46">
        <v>16.7</v>
      </c>
      <c r="F46">
        <v>0</v>
      </c>
      <c r="G46">
        <v>0</v>
      </c>
    </row>
    <row r="47" spans="1:7" ht="15" x14ac:dyDescent="0.25">
      <c r="A47" s="282" t="s">
        <v>178</v>
      </c>
      <c r="B47">
        <v>0</v>
      </c>
      <c r="C47">
        <v>0</v>
      </c>
      <c r="D47">
        <v>1</v>
      </c>
      <c r="E47">
        <v>0</v>
      </c>
      <c r="F47">
        <v>0</v>
      </c>
      <c r="G47">
        <v>0</v>
      </c>
    </row>
    <row r="48" spans="1:7" ht="15" x14ac:dyDescent="0.25">
      <c r="A48" s="282" t="s">
        <v>91</v>
      </c>
      <c r="B48">
        <v>33</v>
      </c>
      <c r="C48">
        <v>47</v>
      </c>
      <c r="D48">
        <v>122.3</v>
      </c>
      <c r="E48">
        <v>123.4</v>
      </c>
      <c r="F48">
        <v>0</v>
      </c>
      <c r="G48">
        <v>0</v>
      </c>
    </row>
    <row r="49" spans="1:7" ht="15" x14ac:dyDescent="0.25">
      <c r="A49" s="282" t="s">
        <v>92</v>
      </c>
      <c r="B49">
        <v>0</v>
      </c>
      <c r="C49">
        <v>0</v>
      </c>
      <c r="D49">
        <v>29.7</v>
      </c>
      <c r="E49">
        <v>24.8</v>
      </c>
      <c r="F49">
        <v>0</v>
      </c>
      <c r="G49">
        <v>0</v>
      </c>
    </row>
    <row r="50" spans="1:7" ht="15" x14ac:dyDescent="0.25">
      <c r="A50" s="282" t="s">
        <v>93</v>
      </c>
      <c r="B50">
        <v>89.5</v>
      </c>
      <c r="C50">
        <v>221.2</v>
      </c>
      <c r="D50">
        <v>108.8</v>
      </c>
      <c r="E50">
        <v>82.4</v>
      </c>
      <c r="F50">
        <v>0</v>
      </c>
      <c r="G50">
        <v>0</v>
      </c>
    </row>
    <row r="51" spans="1:7" ht="15" x14ac:dyDescent="0.25">
      <c r="A51" s="282" t="s">
        <v>94</v>
      </c>
      <c r="B51">
        <v>41.9</v>
      </c>
      <c r="C51">
        <v>0</v>
      </c>
      <c r="D51">
        <v>15.4</v>
      </c>
      <c r="E51">
        <v>0</v>
      </c>
      <c r="F51">
        <v>0</v>
      </c>
      <c r="G51">
        <v>0</v>
      </c>
    </row>
    <row r="52" spans="1:7" ht="15" x14ac:dyDescent="0.25">
      <c r="A52" s="282" t="s">
        <v>496</v>
      </c>
      <c r="B52">
        <v>0</v>
      </c>
      <c r="C52">
        <v>0.1</v>
      </c>
      <c r="D52">
        <v>0</v>
      </c>
      <c r="E52">
        <v>0.9</v>
      </c>
      <c r="F52">
        <v>0</v>
      </c>
      <c r="G52">
        <v>0</v>
      </c>
    </row>
    <row r="53" spans="1:7" ht="15" x14ac:dyDescent="0.25">
      <c r="A53" s="282" t="s">
        <v>95</v>
      </c>
      <c r="B53">
        <v>325</v>
      </c>
      <c r="C53">
        <v>454</v>
      </c>
      <c r="D53">
        <v>332.7</v>
      </c>
      <c r="E53">
        <v>272.7</v>
      </c>
      <c r="F53">
        <v>0</v>
      </c>
      <c r="G53">
        <v>0</v>
      </c>
    </row>
    <row r="54" spans="1:7" ht="15" x14ac:dyDescent="0.25">
      <c r="A54" s="282" t="s">
        <v>96</v>
      </c>
      <c r="B54">
        <v>10.3</v>
      </c>
      <c r="C54">
        <v>43.6</v>
      </c>
      <c r="D54">
        <v>27.1</v>
      </c>
      <c r="E54">
        <v>22.1</v>
      </c>
      <c r="F54">
        <v>0</v>
      </c>
      <c r="G54">
        <v>0</v>
      </c>
    </row>
    <row r="55" spans="1:7" ht="15" x14ac:dyDescent="0.25">
      <c r="A55" s="282" t="s">
        <v>98</v>
      </c>
      <c r="B55">
        <v>0</v>
      </c>
      <c r="C55">
        <v>0</v>
      </c>
      <c r="D55">
        <v>71.5</v>
      </c>
      <c r="E55">
        <v>134.9</v>
      </c>
      <c r="F55">
        <v>0</v>
      </c>
      <c r="G55">
        <v>0</v>
      </c>
    </row>
    <row r="56" spans="1:7" ht="15" x14ac:dyDescent="0.25">
      <c r="A56" s="282" t="s">
        <v>99</v>
      </c>
      <c r="B56">
        <v>0.9</v>
      </c>
      <c r="C56">
        <v>3.7</v>
      </c>
      <c r="D56">
        <v>0</v>
      </c>
      <c r="E56">
        <v>3.1</v>
      </c>
      <c r="F56">
        <v>0</v>
      </c>
      <c r="G56">
        <v>0</v>
      </c>
    </row>
    <row r="57" spans="1:7" ht="15" x14ac:dyDescent="0.25">
      <c r="A57" s="282" t="s">
        <v>100</v>
      </c>
      <c r="B57">
        <v>206.5</v>
      </c>
      <c r="C57">
        <v>608.4</v>
      </c>
      <c r="D57">
        <v>310</v>
      </c>
      <c r="E57">
        <v>231.4</v>
      </c>
      <c r="F57">
        <v>0</v>
      </c>
      <c r="G57">
        <v>0</v>
      </c>
    </row>
    <row r="58" spans="1:7" ht="15" x14ac:dyDescent="0.25">
      <c r="A58" s="282" t="s">
        <v>101</v>
      </c>
      <c r="B58">
        <v>46.2</v>
      </c>
      <c r="C58">
        <v>69.7</v>
      </c>
      <c r="D58">
        <v>176.7</v>
      </c>
      <c r="E58">
        <v>248.2</v>
      </c>
      <c r="F58">
        <v>0</v>
      </c>
      <c r="G58">
        <v>0</v>
      </c>
    </row>
    <row r="59" spans="1:7" ht="15" x14ac:dyDescent="0.25">
      <c r="A59" s="282" t="s">
        <v>66</v>
      </c>
    </row>
    <row r="60" spans="1:7" ht="15" x14ac:dyDescent="0.25">
      <c r="A60" s="282" t="s">
        <v>102</v>
      </c>
      <c r="B60">
        <v>140.9</v>
      </c>
      <c r="C60">
        <v>214</v>
      </c>
      <c r="D60">
        <v>674.1</v>
      </c>
      <c r="E60">
        <v>546.29999999999995</v>
      </c>
      <c r="F60">
        <v>0</v>
      </c>
      <c r="G60">
        <v>0</v>
      </c>
    </row>
    <row r="61" spans="1:7" ht="15" x14ac:dyDescent="0.25">
      <c r="A61" s="282" t="s">
        <v>104</v>
      </c>
      <c r="B61">
        <v>110.9</v>
      </c>
      <c r="C61">
        <v>168</v>
      </c>
      <c r="D61">
        <v>577.5</v>
      </c>
      <c r="E61">
        <v>432.1</v>
      </c>
      <c r="F61">
        <v>0</v>
      </c>
      <c r="G61">
        <v>0</v>
      </c>
    </row>
    <row r="62" spans="1:7" ht="15" x14ac:dyDescent="0.25">
      <c r="A62" s="282" t="s">
        <v>105</v>
      </c>
      <c r="B62">
        <v>0</v>
      </c>
      <c r="C62">
        <v>16</v>
      </c>
      <c r="D62">
        <v>0</v>
      </c>
      <c r="E62">
        <v>0</v>
      </c>
      <c r="F62">
        <v>0</v>
      </c>
      <c r="G62">
        <v>0</v>
      </c>
    </row>
    <row r="63" spans="1:7" ht="15" x14ac:dyDescent="0.25">
      <c r="A63" s="282" t="s">
        <v>258</v>
      </c>
      <c r="B63">
        <v>0</v>
      </c>
      <c r="C63">
        <v>0</v>
      </c>
      <c r="D63">
        <v>0</v>
      </c>
      <c r="E63">
        <v>31</v>
      </c>
      <c r="F63">
        <v>0</v>
      </c>
      <c r="G63">
        <v>0</v>
      </c>
    </row>
    <row r="64" spans="1:7" ht="15" x14ac:dyDescent="0.25">
      <c r="A64" s="282" t="s">
        <v>107</v>
      </c>
      <c r="B64">
        <v>30</v>
      </c>
      <c r="C64">
        <v>30</v>
      </c>
      <c r="D64">
        <v>96.6</v>
      </c>
      <c r="E64">
        <v>83.2</v>
      </c>
      <c r="F64">
        <v>0</v>
      </c>
      <c r="G64">
        <v>0</v>
      </c>
    </row>
    <row r="65" spans="1:7" ht="15" x14ac:dyDescent="0.25">
      <c r="A65" s="282" t="s">
        <v>66</v>
      </c>
    </row>
    <row r="66" spans="1:7" ht="15" x14ac:dyDescent="0.25">
      <c r="A66" s="282" t="s">
        <v>108</v>
      </c>
      <c r="B66">
        <v>1846.3</v>
      </c>
      <c r="C66">
        <v>3947.1</v>
      </c>
      <c r="D66">
        <v>948.9</v>
      </c>
      <c r="E66">
        <v>1338.4</v>
      </c>
      <c r="F66">
        <v>0</v>
      </c>
      <c r="G66">
        <v>0</v>
      </c>
    </row>
    <row r="67" spans="1:7" ht="15" x14ac:dyDescent="0.25">
      <c r="A67" s="282" t="s">
        <v>497</v>
      </c>
      <c r="B67">
        <v>0</v>
      </c>
      <c r="C67">
        <v>840</v>
      </c>
      <c r="D67">
        <v>0</v>
      </c>
      <c r="E67">
        <v>341.7</v>
      </c>
      <c r="F67">
        <v>0</v>
      </c>
      <c r="G67">
        <v>0</v>
      </c>
    </row>
    <row r="68" spans="1:7" ht="15" x14ac:dyDescent="0.25">
      <c r="A68" s="282" t="s">
        <v>109</v>
      </c>
      <c r="B68">
        <v>4.5</v>
      </c>
      <c r="C68">
        <v>4.5</v>
      </c>
      <c r="D68">
        <v>2.6</v>
      </c>
      <c r="E68">
        <v>5.0999999999999996</v>
      </c>
      <c r="F68">
        <v>0</v>
      </c>
      <c r="G68">
        <v>0</v>
      </c>
    </row>
    <row r="69" spans="1:7" ht="15" x14ac:dyDescent="0.25">
      <c r="A69" s="282" t="s">
        <v>111</v>
      </c>
      <c r="B69">
        <v>15</v>
      </c>
      <c r="C69">
        <v>95</v>
      </c>
      <c r="D69">
        <v>47.1</v>
      </c>
      <c r="E69">
        <v>41.5</v>
      </c>
      <c r="F69">
        <v>0</v>
      </c>
      <c r="G69">
        <v>0</v>
      </c>
    </row>
    <row r="70" spans="1:7" ht="15" x14ac:dyDescent="0.25">
      <c r="A70" s="282" t="s">
        <v>112</v>
      </c>
      <c r="B70">
        <v>9.9</v>
      </c>
      <c r="C70">
        <v>315.10000000000002</v>
      </c>
      <c r="D70">
        <v>21.3</v>
      </c>
      <c r="E70">
        <v>179.4</v>
      </c>
      <c r="F70">
        <v>0</v>
      </c>
      <c r="G70">
        <v>0</v>
      </c>
    </row>
    <row r="71" spans="1:7" ht="15" x14ac:dyDescent="0.25">
      <c r="A71" s="282" t="s">
        <v>259</v>
      </c>
      <c r="B71">
        <v>0</v>
      </c>
      <c r="C71">
        <v>15</v>
      </c>
      <c r="D71">
        <v>0</v>
      </c>
      <c r="E71">
        <v>14.2</v>
      </c>
      <c r="F71">
        <v>0</v>
      </c>
      <c r="G71">
        <v>0</v>
      </c>
    </row>
    <row r="72" spans="1:7" ht="15" x14ac:dyDescent="0.25">
      <c r="A72" s="282" t="s">
        <v>113</v>
      </c>
      <c r="B72">
        <v>47.1</v>
      </c>
      <c r="C72">
        <v>42.6</v>
      </c>
      <c r="D72">
        <v>111.8</v>
      </c>
      <c r="E72">
        <v>79.5</v>
      </c>
      <c r="F72">
        <v>0</v>
      </c>
      <c r="G72">
        <v>0</v>
      </c>
    </row>
    <row r="73" spans="1:7" ht="15" x14ac:dyDescent="0.25">
      <c r="A73" s="282" t="s">
        <v>114</v>
      </c>
      <c r="B73">
        <v>0</v>
      </c>
      <c r="C73">
        <v>5.5</v>
      </c>
      <c r="D73">
        <v>0</v>
      </c>
      <c r="E73">
        <v>0</v>
      </c>
      <c r="F73">
        <v>0</v>
      </c>
      <c r="G73">
        <v>0</v>
      </c>
    </row>
    <row r="74" spans="1:7" ht="15" x14ac:dyDescent="0.25">
      <c r="A74" s="282" t="s">
        <v>115</v>
      </c>
      <c r="B74">
        <v>3.8</v>
      </c>
      <c r="C74">
        <v>2</v>
      </c>
      <c r="D74">
        <v>3.8</v>
      </c>
      <c r="E74">
        <v>6.9</v>
      </c>
      <c r="F74">
        <v>0</v>
      </c>
      <c r="G74">
        <v>0</v>
      </c>
    </row>
    <row r="75" spans="1:7" ht="15" x14ac:dyDescent="0.25">
      <c r="A75" s="282" t="s">
        <v>116</v>
      </c>
      <c r="B75">
        <v>4</v>
      </c>
      <c r="C75">
        <v>0.7</v>
      </c>
      <c r="D75">
        <v>1.1000000000000001</v>
      </c>
      <c r="E75">
        <v>1.6</v>
      </c>
      <c r="F75">
        <v>0</v>
      </c>
      <c r="G75">
        <v>0</v>
      </c>
    </row>
    <row r="76" spans="1:7" ht="15" x14ac:dyDescent="0.25">
      <c r="A76" s="282" t="s">
        <v>117</v>
      </c>
      <c r="B76">
        <v>1743.4</v>
      </c>
      <c r="C76">
        <v>2594.3000000000002</v>
      </c>
      <c r="D76">
        <v>693.2</v>
      </c>
      <c r="E76">
        <v>605.9</v>
      </c>
      <c r="F76">
        <v>0</v>
      </c>
      <c r="G76">
        <v>0</v>
      </c>
    </row>
    <row r="77" spans="1:7" ht="15" x14ac:dyDescent="0.25">
      <c r="A77" s="282" t="s">
        <v>331</v>
      </c>
      <c r="B77">
        <v>0</v>
      </c>
      <c r="C77">
        <v>2</v>
      </c>
      <c r="D77">
        <v>1.4</v>
      </c>
      <c r="E77">
        <v>0</v>
      </c>
      <c r="F77">
        <v>0</v>
      </c>
      <c r="G77">
        <v>0</v>
      </c>
    </row>
    <row r="78" spans="1:7" ht="15" x14ac:dyDescent="0.25">
      <c r="A78" s="282" t="s">
        <v>118</v>
      </c>
      <c r="B78">
        <v>18.600000000000001</v>
      </c>
      <c r="C78">
        <v>20.3</v>
      </c>
      <c r="D78">
        <v>6.6</v>
      </c>
      <c r="E78">
        <v>7</v>
      </c>
      <c r="F78">
        <v>0</v>
      </c>
      <c r="G78">
        <v>0</v>
      </c>
    </row>
    <row r="79" spans="1:7" ht="15" x14ac:dyDescent="0.25">
      <c r="A79" s="282" t="s">
        <v>119</v>
      </c>
      <c r="B79">
        <v>0</v>
      </c>
      <c r="C79">
        <v>10</v>
      </c>
      <c r="D79">
        <v>60</v>
      </c>
      <c r="E79">
        <v>55.4</v>
      </c>
      <c r="F79">
        <v>0</v>
      </c>
      <c r="G79">
        <v>0</v>
      </c>
    </row>
    <row r="80" spans="1:7" ht="15" x14ac:dyDescent="0.25">
      <c r="A80" s="282" t="s">
        <v>579</v>
      </c>
      <c r="B80" t="s">
        <v>65</v>
      </c>
      <c r="C80" t="s">
        <v>63</v>
      </c>
      <c r="D80" t="s">
        <v>64</v>
      </c>
      <c r="E80" t="s">
        <v>63</v>
      </c>
      <c r="F80" t="s">
        <v>131</v>
      </c>
      <c r="G80" t="s">
        <v>64</v>
      </c>
    </row>
    <row r="81" spans="1:7" ht="15" x14ac:dyDescent="0.25">
      <c r="A81" s="282" t="s">
        <v>122</v>
      </c>
      <c r="B81">
        <v>8510.9</v>
      </c>
      <c r="C81">
        <v>7972</v>
      </c>
      <c r="D81">
        <v>6367.2</v>
      </c>
      <c r="E81">
        <v>6072</v>
      </c>
      <c r="F81">
        <v>3</v>
      </c>
      <c r="G81">
        <v>0</v>
      </c>
    </row>
    <row r="82" spans="1:7" ht="15" x14ac:dyDescent="0.25">
      <c r="A82" s="282" t="s">
        <v>123</v>
      </c>
      <c r="B82">
        <v>3585.5</v>
      </c>
      <c r="C82">
        <v>6909.5</v>
      </c>
      <c r="D82">
        <v>0</v>
      </c>
      <c r="E82">
        <v>0</v>
      </c>
      <c r="F82">
        <v>0</v>
      </c>
      <c r="G82">
        <v>0</v>
      </c>
    </row>
    <row r="83" spans="1:7" ht="15" x14ac:dyDescent="0.25">
      <c r="A83" s="282" t="s">
        <v>579</v>
      </c>
      <c r="B83" t="s">
        <v>65</v>
      </c>
      <c r="C83" t="s">
        <v>63</v>
      </c>
      <c r="D83" t="s">
        <v>64</v>
      </c>
      <c r="E83" t="s">
        <v>63</v>
      </c>
      <c r="F83" t="s">
        <v>131</v>
      </c>
      <c r="G83" t="s">
        <v>64</v>
      </c>
    </row>
    <row r="84" spans="1:7" ht="15" x14ac:dyDescent="0.25">
      <c r="A84" s="282" t="s">
        <v>124</v>
      </c>
      <c r="B84">
        <v>12096.4</v>
      </c>
      <c r="C84">
        <v>14881.5</v>
      </c>
      <c r="D84">
        <v>6367.2</v>
      </c>
      <c r="E84">
        <v>6072</v>
      </c>
      <c r="F84">
        <v>3</v>
      </c>
      <c r="G84">
        <v>0</v>
      </c>
    </row>
    <row r="85" spans="1:7" ht="15" x14ac:dyDescent="0.25">
      <c r="A85" s="282" t="s">
        <v>125</v>
      </c>
      <c r="B85" t="s">
        <v>42</v>
      </c>
      <c r="C85" t="s">
        <v>42</v>
      </c>
      <c r="D85">
        <v>2.1</v>
      </c>
      <c r="E85">
        <v>20.100000000000001</v>
      </c>
      <c r="F85" t="s">
        <v>42</v>
      </c>
      <c r="G85" t="s">
        <v>42</v>
      </c>
    </row>
    <row r="86" spans="1:7" ht="15" x14ac:dyDescent="0.25">
      <c r="A86" s="282" t="s">
        <v>126</v>
      </c>
      <c r="B86">
        <v>0</v>
      </c>
      <c r="C86">
        <v>123</v>
      </c>
      <c r="D86" t="s">
        <v>42</v>
      </c>
      <c r="E86" t="s">
        <v>42</v>
      </c>
      <c r="F86">
        <v>0</v>
      </c>
      <c r="G86">
        <v>0</v>
      </c>
    </row>
    <row r="87" spans="1:7" ht="15" x14ac:dyDescent="0.25">
      <c r="A87" s="282" t="s">
        <v>579</v>
      </c>
      <c r="B87" t="s">
        <v>65</v>
      </c>
      <c r="C87" t="s">
        <v>63</v>
      </c>
      <c r="D87" t="s">
        <v>64</v>
      </c>
      <c r="E87" t="s">
        <v>63</v>
      </c>
      <c r="F87" t="s">
        <v>131</v>
      </c>
      <c r="G87" t="s">
        <v>64</v>
      </c>
    </row>
  </sheetData>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7E6F3-D2B6-4DC7-B887-2E3B4CC8B647}">
  <sheetPr codeName="Sheet22"/>
  <dimension ref="A2:G82"/>
  <sheetViews>
    <sheetView topLeftCell="A4" zoomScale="130" zoomScaleNormal="130" workbookViewId="0">
      <pane xSplit="1" ySplit="7" topLeftCell="B71" activePane="bottomRight" state="frozen"/>
      <selection pane="topRight" activeCell="E22" sqref="E22"/>
      <selection pane="bottomLeft" activeCell="E22" sqref="E22"/>
      <selection pane="bottomRight" activeCell="E22" sqref="E22"/>
    </sheetView>
  </sheetViews>
  <sheetFormatPr defaultRowHeight="13.2" x14ac:dyDescent="0.25"/>
  <sheetData>
    <row r="2" spans="1:7" ht="15" x14ac:dyDescent="0.25">
      <c r="A2" s="282"/>
    </row>
    <row r="3" spans="1:7" ht="15" x14ac:dyDescent="0.25">
      <c r="A3" s="282" t="s">
        <v>140</v>
      </c>
      <c r="E3" t="s">
        <v>141</v>
      </c>
      <c r="F3" t="s">
        <v>555</v>
      </c>
      <c r="G3">
        <f>- 8/31</f>
        <v>-0.25806451612903225</v>
      </c>
    </row>
    <row r="4" spans="1:7" ht="15" x14ac:dyDescent="0.25">
      <c r="A4" s="282" t="s">
        <v>566</v>
      </c>
      <c r="B4" t="s">
        <v>581</v>
      </c>
      <c r="C4" t="s">
        <v>582</v>
      </c>
      <c r="D4" t="s">
        <v>557</v>
      </c>
      <c r="E4" t="s">
        <v>147</v>
      </c>
      <c r="F4" t="s">
        <v>558</v>
      </c>
      <c r="G4" t="s">
        <v>186</v>
      </c>
    </row>
    <row r="5" spans="1:7" ht="15" x14ac:dyDescent="0.25">
      <c r="A5" s="186" t="s">
        <v>568</v>
      </c>
      <c r="B5" s="172" t="s">
        <v>583</v>
      </c>
      <c r="C5" s="172" t="s">
        <v>591</v>
      </c>
      <c r="D5" s="172"/>
    </row>
    <row r="6" spans="1:7" ht="15" x14ac:dyDescent="0.25">
      <c r="A6" s="282" t="s">
        <v>66</v>
      </c>
      <c r="B6" t="s">
        <v>153</v>
      </c>
      <c r="C6" t="s">
        <v>592</v>
      </c>
      <c r="D6" t="s">
        <v>157</v>
      </c>
      <c r="E6" t="s">
        <v>66</v>
      </c>
      <c r="F6" t="s">
        <v>561</v>
      </c>
      <c r="G6" t="s">
        <v>195</v>
      </c>
    </row>
    <row r="7" spans="1:7" ht="15" x14ac:dyDescent="0.25">
      <c r="A7" s="282" t="s">
        <v>42</v>
      </c>
      <c r="B7" t="s">
        <v>65</v>
      </c>
      <c r="C7" t="s">
        <v>65</v>
      </c>
      <c r="D7" t="s">
        <v>65</v>
      </c>
      <c r="E7" t="s">
        <v>63</v>
      </c>
      <c r="F7" t="s">
        <v>131</v>
      </c>
      <c r="G7" t="s">
        <v>64</v>
      </c>
    </row>
    <row r="8" spans="1:7" ht="15" x14ac:dyDescent="0.25">
      <c r="A8" s="282" t="s">
        <v>573</v>
      </c>
      <c r="B8" t="s">
        <v>586</v>
      </c>
      <c r="C8" t="s">
        <v>593</v>
      </c>
      <c r="D8" t="s">
        <v>563</v>
      </c>
      <c r="E8" t="s">
        <v>161</v>
      </c>
      <c r="F8" t="s">
        <v>158</v>
      </c>
      <c r="G8" t="s">
        <v>201</v>
      </c>
    </row>
    <row r="9" spans="1:7" ht="15" x14ac:dyDescent="0.25">
      <c r="A9" s="282" t="s">
        <v>42</v>
      </c>
      <c r="B9" t="s">
        <v>65</v>
      </c>
      <c r="C9" t="s">
        <v>65</v>
      </c>
      <c r="D9" t="s">
        <v>65</v>
      </c>
      <c r="E9" t="s">
        <v>63</v>
      </c>
      <c r="F9" t="s">
        <v>131</v>
      </c>
      <c r="G9" t="s">
        <v>64</v>
      </c>
    </row>
    <row r="10" spans="1:7" ht="15" x14ac:dyDescent="0.25">
      <c r="A10" s="282" t="s">
        <v>576</v>
      </c>
      <c r="B10" t="s">
        <v>565</v>
      </c>
      <c r="C10" t="s">
        <v>594</v>
      </c>
      <c r="D10" t="s">
        <v>565</v>
      </c>
      <c r="E10" t="s">
        <v>59</v>
      </c>
      <c r="F10" t="s">
        <v>60</v>
      </c>
      <c r="G10" t="s">
        <v>61</v>
      </c>
    </row>
    <row r="11" spans="1:7" ht="15" x14ac:dyDescent="0.25">
      <c r="A11" s="282" t="s">
        <v>66</v>
      </c>
    </row>
    <row r="12" spans="1:7" ht="15" x14ac:dyDescent="0.25">
      <c r="A12" s="282" t="s">
        <v>67</v>
      </c>
      <c r="B12">
        <v>40</v>
      </c>
      <c r="C12">
        <v>306.5</v>
      </c>
      <c r="D12">
        <v>945</v>
      </c>
      <c r="E12">
        <v>1227.9000000000001</v>
      </c>
      <c r="F12">
        <v>0</v>
      </c>
      <c r="G12">
        <v>0</v>
      </c>
    </row>
    <row r="13" spans="1:7" ht="15" x14ac:dyDescent="0.25">
      <c r="A13" s="282" t="s">
        <v>253</v>
      </c>
      <c r="B13">
        <v>0</v>
      </c>
      <c r="C13">
        <v>60</v>
      </c>
      <c r="D13">
        <v>0</v>
      </c>
      <c r="E13">
        <v>37.700000000000003</v>
      </c>
      <c r="F13">
        <v>0</v>
      </c>
      <c r="G13">
        <v>0</v>
      </c>
    </row>
    <row r="14" spans="1:7" ht="15" x14ac:dyDescent="0.25">
      <c r="A14" s="282" t="s">
        <v>254</v>
      </c>
      <c r="B14">
        <v>0</v>
      </c>
      <c r="C14">
        <v>0</v>
      </c>
      <c r="D14">
        <v>19.399999999999999</v>
      </c>
      <c r="E14">
        <v>0</v>
      </c>
      <c r="F14">
        <v>0</v>
      </c>
      <c r="G14">
        <v>0</v>
      </c>
    </row>
    <row r="15" spans="1:7" ht="15" x14ac:dyDescent="0.25">
      <c r="A15" s="282" t="s">
        <v>68</v>
      </c>
      <c r="B15">
        <v>0</v>
      </c>
      <c r="C15">
        <v>0</v>
      </c>
      <c r="D15">
        <v>56.5</v>
      </c>
      <c r="E15">
        <v>215.3</v>
      </c>
      <c r="F15">
        <v>0</v>
      </c>
      <c r="G15">
        <v>0</v>
      </c>
    </row>
    <row r="16" spans="1:7" ht="15" x14ac:dyDescent="0.25">
      <c r="A16" s="282" t="s">
        <v>69</v>
      </c>
      <c r="B16">
        <v>0</v>
      </c>
      <c r="C16">
        <v>0</v>
      </c>
      <c r="D16">
        <v>0</v>
      </c>
      <c r="E16">
        <v>35.4</v>
      </c>
      <c r="F16">
        <v>0</v>
      </c>
      <c r="G16">
        <v>0</v>
      </c>
    </row>
    <row r="17" spans="1:7" ht="15" x14ac:dyDescent="0.25">
      <c r="A17" s="282" t="s">
        <v>70</v>
      </c>
      <c r="B17">
        <v>0</v>
      </c>
      <c r="C17">
        <v>0</v>
      </c>
      <c r="D17">
        <v>84.4</v>
      </c>
      <c r="E17">
        <v>111.2</v>
      </c>
      <c r="F17">
        <v>0</v>
      </c>
      <c r="G17">
        <v>0</v>
      </c>
    </row>
    <row r="18" spans="1:7" ht="15" x14ac:dyDescent="0.25">
      <c r="A18" s="282" t="s">
        <v>71</v>
      </c>
      <c r="B18">
        <v>0</v>
      </c>
      <c r="C18">
        <v>0</v>
      </c>
      <c r="D18">
        <v>252.7</v>
      </c>
      <c r="E18">
        <v>233</v>
      </c>
      <c r="F18">
        <v>0</v>
      </c>
      <c r="G18">
        <v>0</v>
      </c>
    </row>
    <row r="19" spans="1:7" ht="15" x14ac:dyDescent="0.25">
      <c r="A19" s="282" t="s">
        <v>72</v>
      </c>
      <c r="B19">
        <v>40</v>
      </c>
      <c r="C19">
        <v>65</v>
      </c>
      <c r="D19">
        <v>92.3</v>
      </c>
      <c r="E19">
        <v>50</v>
      </c>
      <c r="F19">
        <v>0</v>
      </c>
      <c r="G19">
        <v>0</v>
      </c>
    </row>
    <row r="20" spans="1:7" ht="15" x14ac:dyDescent="0.25">
      <c r="A20" s="282" t="s">
        <v>73</v>
      </c>
      <c r="B20">
        <v>0</v>
      </c>
      <c r="C20">
        <v>170</v>
      </c>
      <c r="D20">
        <v>333</v>
      </c>
      <c r="E20">
        <v>476.6</v>
      </c>
      <c r="F20">
        <v>0</v>
      </c>
      <c r="G20">
        <v>0</v>
      </c>
    </row>
    <row r="21" spans="1:7" ht="15" x14ac:dyDescent="0.25">
      <c r="A21" s="282" t="s">
        <v>74</v>
      </c>
      <c r="B21">
        <v>0</v>
      </c>
      <c r="C21">
        <v>11.5</v>
      </c>
      <c r="D21">
        <v>106.8</v>
      </c>
      <c r="E21">
        <v>68.900000000000006</v>
      </c>
      <c r="F21">
        <v>0</v>
      </c>
      <c r="G21">
        <v>0</v>
      </c>
    </row>
    <row r="22" spans="1:7" ht="15" x14ac:dyDescent="0.25">
      <c r="A22" s="282" t="s">
        <v>66</v>
      </c>
    </row>
    <row r="23" spans="1:7" ht="15" x14ac:dyDescent="0.25">
      <c r="A23" s="282" t="s">
        <v>75</v>
      </c>
      <c r="B23">
        <v>0</v>
      </c>
      <c r="C23">
        <v>120</v>
      </c>
      <c r="D23">
        <v>0</v>
      </c>
      <c r="E23">
        <v>31</v>
      </c>
      <c r="F23">
        <v>0</v>
      </c>
      <c r="G23">
        <v>0</v>
      </c>
    </row>
    <row r="24" spans="1:7" ht="15" x14ac:dyDescent="0.25">
      <c r="A24" s="282" t="s">
        <v>504</v>
      </c>
      <c r="B24">
        <v>0</v>
      </c>
      <c r="C24">
        <v>120</v>
      </c>
      <c r="D24">
        <v>0</v>
      </c>
      <c r="E24">
        <v>0</v>
      </c>
      <c r="F24">
        <v>0</v>
      </c>
      <c r="G24">
        <v>0</v>
      </c>
    </row>
    <row r="25" spans="1:7" ht="15" x14ac:dyDescent="0.25">
      <c r="A25" s="282" t="s">
        <v>77</v>
      </c>
      <c r="B25">
        <v>0</v>
      </c>
      <c r="C25">
        <v>0</v>
      </c>
      <c r="D25">
        <v>0</v>
      </c>
      <c r="E25">
        <v>31</v>
      </c>
      <c r="F25">
        <v>0</v>
      </c>
      <c r="G25">
        <v>0</v>
      </c>
    </row>
    <row r="26" spans="1:7" ht="15" x14ac:dyDescent="0.25">
      <c r="A26" s="282" t="s">
        <v>66</v>
      </c>
    </row>
    <row r="27" spans="1:7" ht="15" x14ac:dyDescent="0.25">
      <c r="A27" s="282" t="s">
        <v>78</v>
      </c>
      <c r="B27">
        <v>379.9</v>
      </c>
      <c r="C27">
        <v>406.3</v>
      </c>
      <c r="D27">
        <v>289</v>
      </c>
      <c r="E27">
        <v>275.39999999999998</v>
      </c>
      <c r="F27">
        <v>3</v>
      </c>
      <c r="G27">
        <v>0</v>
      </c>
    </row>
    <row r="28" spans="1:7" ht="15" x14ac:dyDescent="0.25">
      <c r="A28" s="282" t="s">
        <v>66</v>
      </c>
    </row>
    <row r="29" spans="1:7" ht="15" x14ac:dyDescent="0.25">
      <c r="A29" s="282" t="s">
        <v>79</v>
      </c>
      <c r="B29">
        <v>519.5</v>
      </c>
      <c r="C29">
        <v>284.89999999999998</v>
      </c>
      <c r="D29">
        <v>281.60000000000002</v>
      </c>
      <c r="E29">
        <v>150.5</v>
      </c>
      <c r="F29">
        <v>0</v>
      </c>
      <c r="G29">
        <v>0</v>
      </c>
    </row>
    <row r="30" spans="1:7" ht="15" x14ac:dyDescent="0.25">
      <c r="A30" s="282" t="s">
        <v>66</v>
      </c>
    </row>
    <row r="31" spans="1:7" ht="15" x14ac:dyDescent="0.25">
      <c r="A31" s="282" t="s">
        <v>80</v>
      </c>
      <c r="B31">
        <v>4608.8</v>
      </c>
      <c r="C31">
        <v>885</v>
      </c>
      <c r="D31">
        <v>1032.0999999999999</v>
      </c>
      <c r="E31">
        <v>201.7</v>
      </c>
      <c r="F31">
        <v>0</v>
      </c>
      <c r="G31">
        <v>0</v>
      </c>
    </row>
    <row r="32" spans="1:7" ht="15" x14ac:dyDescent="0.25">
      <c r="A32" s="282" t="s">
        <v>66</v>
      </c>
    </row>
    <row r="33" spans="1:7" ht="15" x14ac:dyDescent="0.25">
      <c r="A33" s="282" t="s">
        <v>495</v>
      </c>
      <c r="B33">
        <v>0</v>
      </c>
      <c r="C33">
        <v>2.5</v>
      </c>
      <c r="D33">
        <v>0</v>
      </c>
      <c r="E33">
        <v>0</v>
      </c>
      <c r="F33">
        <v>0</v>
      </c>
      <c r="G33">
        <v>0</v>
      </c>
    </row>
    <row r="34" spans="1:7" ht="15" x14ac:dyDescent="0.25">
      <c r="A34" s="282" t="s">
        <v>66</v>
      </c>
    </row>
    <row r="35" spans="1:7" ht="15" x14ac:dyDescent="0.25">
      <c r="A35" s="282" t="s">
        <v>81</v>
      </c>
      <c r="B35">
        <v>1011.1</v>
      </c>
      <c r="C35">
        <v>1975.3</v>
      </c>
      <c r="D35">
        <v>1257.8</v>
      </c>
      <c r="E35">
        <v>1632.6</v>
      </c>
      <c r="F35">
        <v>0</v>
      </c>
      <c r="G35">
        <v>0</v>
      </c>
    </row>
    <row r="36" spans="1:7" ht="15" x14ac:dyDescent="0.25">
      <c r="A36" s="282" t="s">
        <v>83</v>
      </c>
      <c r="B36">
        <v>57.1</v>
      </c>
      <c r="C36">
        <v>5.7</v>
      </c>
      <c r="D36">
        <v>235.6</v>
      </c>
      <c r="E36">
        <v>59.8</v>
      </c>
      <c r="F36">
        <v>0</v>
      </c>
      <c r="G36">
        <v>0</v>
      </c>
    </row>
    <row r="37" spans="1:7" ht="15" x14ac:dyDescent="0.25">
      <c r="A37" s="282" t="s">
        <v>85</v>
      </c>
      <c r="B37">
        <v>2.6</v>
      </c>
      <c r="C37">
        <v>1.4</v>
      </c>
      <c r="D37">
        <v>1.1000000000000001</v>
      </c>
      <c r="E37">
        <v>0.2</v>
      </c>
      <c r="F37">
        <v>0</v>
      </c>
      <c r="G37">
        <v>0</v>
      </c>
    </row>
    <row r="38" spans="1:7" ht="15" x14ac:dyDescent="0.25">
      <c r="A38" s="282" t="s">
        <v>87</v>
      </c>
      <c r="B38">
        <v>1.3</v>
      </c>
      <c r="C38">
        <v>0</v>
      </c>
      <c r="D38" t="s">
        <v>84</v>
      </c>
      <c r="E38" t="s">
        <v>84</v>
      </c>
      <c r="F38">
        <v>0</v>
      </c>
      <c r="G38">
        <v>0</v>
      </c>
    </row>
    <row r="39" spans="1:7" ht="15" x14ac:dyDescent="0.25">
      <c r="A39" s="282" t="s">
        <v>88</v>
      </c>
      <c r="B39">
        <v>184</v>
      </c>
      <c r="C39">
        <v>418.8</v>
      </c>
      <c r="D39">
        <v>253.9</v>
      </c>
      <c r="E39">
        <v>266</v>
      </c>
      <c r="F39">
        <v>0</v>
      </c>
      <c r="G39">
        <v>0</v>
      </c>
    </row>
    <row r="40" spans="1:7" ht="15" x14ac:dyDescent="0.25">
      <c r="A40" s="282" t="s">
        <v>177</v>
      </c>
      <c r="B40">
        <v>0</v>
      </c>
      <c r="C40">
        <v>66</v>
      </c>
      <c r="D40">
        <v>0</v>
      </c>
      <c r="E40">
        <v>269.89999999999998</v>
      </c>
      <c r="F40">
        <v>0</v>
      </c>
      <c r="G40">
        <v>0</v>
      </c>
    </row>
    <row r="41" spans="1:7" ht="15" x14ac:dyDescent="0.25">
      <c r="A41" s="282" t="s">
        <v>90</v>
      </c>
      <c r="B41">
        <v>0</v>
      </c>
      <c r="C41">
        <v>17.5</v>
      </c>
      <c r="D41">
        <v>0</v>
      </c>
      <c r="E41">
        <v>16.7</v>
      </c>
      <c r="F41">
        <v>0</v>
      </c>
      <c r="G41">
        <v>0</v>
      </c>
    </row>
    <row r="42" spans="1:7" ht="15" x14ac:dyDescent="0.25">
      <c r="A42" s="282" t="s">
        <v>178</v>
      </c>
      <c r="B42">
        <v>0</v>
      </c>
      <c r="C42">
        <v>0</v>
      </c>
      <c r="D42">
        <v>1</v>
      </c>
      <c r="E42">
        <v>0</v>
      </c>
      <c r="F42">
        <v>0</v>
      </c>
      <c r="G42">
        <v>0</v>
      </c>
    </row>
    <row r="43" spans="1:7" ht="15" x14ac:dyDescent="0.25">
      <c r="A43" s="282" t="s">
        <v>91</v>
      </c>
      <c r="B43">
        <v>33.9</v>
      </c>
      <c r="C43">
        <v>47.1</v>
      </c>
      <c r="D43">
        <v>121.3</v>
      </c>
      <c r="E43">
        <v>122.2</v>
      </c>
      <c r="F43">
        <v>0</v>
      </c>
      <c r="G43">
        <v>0</v>
      </c>
    </row>
    <row r="44" spans="1:7" ht="15" x14ac:dyDescent="0.25">
      <c r="A44" s="282" t="s">
        <v>92</v>
      </c>
      <c r="B44">
        <v>0</v>
      </c>
      <c r="C44">
        <v>0</v>
      </c>
      <c r="D44">
        <v>29.7</v>
      </c>
      <c r="E44">
        <v>24.8</v>
      </c>
      <c r="F44">
        <v>0</v>
      </c>
      <c r="G44">
        <v>0</v>
      </c>
    </row>
    <row r="45" spans="1:7" ht="15" x14ac:dyDescent="0.25">
      <c r="A45" s="282" t="s">
        <v>93</v>
      </c>
      <c r="B45">
        <v>85.2</v>
      </c>
      <c r="C45">
        <v>222.3</v>
      </c>
      <c r="D45">
        <v>78.7</v>
      </c>
      <c r="E45">
        <v>47.5</v>
      </c>
      <c r="F45">
        <v>0</v>
      </c>
      <c r="G45">
        <v>0</v>
      </c>
    </row>
    <row r="46" spans="1:7" ht="15" x14ac:dyDescent="0.25">
      <c r="A46" s="282" t="s">
        <v>94</v>
      </c>
      <c r="B46">
        <v>36.9</v>
      </c>
      <c r="C46">
        <v>0</v>
      </c>
      <c r="D46">
        <v>12.9</v>
      </c>
      <c r="E46">
        <v>0</v>
      </c>
      <c r="F46">
        <v>0</v>
      </c>
      <c r="G46">
        <v>0</v>
      </c>
    </row>
    <row r="47" spans="1:7" ht="15" x14ac:dyDescent="0.25">
      <c r="A47" s="282" t="s">
        <v>496</v>
      </c>
      <c r="B47">
        <v>0</v>
      </c>
      <c r="C47">
        <v>0.1</v>
      </c>
      <c r="D47">
        <v>0</v>
      </c>
      <c r="E47">
        <v>0.9</v>
      </c>
      <c r="F47">
        <v>0</v>
      </c>
      <c r="G47">
        <v>0</v>
      </c>
    </row>
    <row r="48" spans="1:7" ht="15" x14ac:dyDescent="0.25">
      <c r="A48" s="282" t="s">
        <v>95</v>
      </c>
      <c r="B48">
        <v>255</v>
      </c>
      <c r="C48">
        <v>454</v>
      </c>
      <c r="D48">
        <v>209.1</v>
      </c>
      <c r="E48">
        <v>272.7</v>
      </c>
      <c r="F48">
        <v>0</v>
      </c>
      <c r="G48">
        <v>0</v>
      </c>
    </row>
    <row r="49" spans="1:7" ht="15" x14ac:dyDescent="0.25">
      <c r="A49" s="282" t="s">
        <v>96</v>
      </c>
      <c r="B49">
        <v>19.3</v>
      </c>
      <c r="C49">
        <v>45.7</v>
      </c>
      <c r="D49">
        <v>15.7</v>
      </c>
      <c r="E49">
        <v>20</v>
      </c>
      <c r="F49">
        <v>0</v>
      </c>
      <c r="G49">
        <v>0</v>
      </c>
    </row>
    <row r="50" spans="1:7" ht="15" x14ac:dyDescent="0.25">
      <c r="A50" s="282" t="s">
        <v>98</v>
      </c>
      <c r="B50">
        <v>0</v>
      </c>
      <c r="C50">
        <v>0</v>
      </c>
      <c r="D50">
        <v>71.5</v>
      </c>
      <c r="E50">
        <v>72</v>
      </c>
      <c r="F50">
        <v>0</v>
      </c>
      <c r="G50">
        <v>0</v>
      </c>
    </row>
    <row r="51" spans="1:7" ht="15" x14ac:dyDescent="0.25">
      <c r="A51" s="282" t="s">
        <v>99</v>
      </c>
      <c r="B51">
        <v>0.9</v>
      </c>
      <c r="C51">
        <v>5.4</v>
      </c>
      <c r="D51">
        <v>0</v>
      </c>
      <c r="E51">
        <v>1.4</v>
      </c>
      <c r="F51">
        <v>0</v>
      </c>
      <c r="G51">
        <v>0</v>
      </c>
    </row>
    <row r="52" spans="1:7" ht="15" x14ac:dyDescent="0.25">
      <c r="A52" s="282" t="s">
        <v>100</v>
      </c>
      <c r="B52">
        <v>289.89999999999998</v>
      </c>
      <c r="C52">
        <v>618.6</v>
      </c>
      <c r="D52">
        <v>127.7</v>
      </c>
      <c r="E52">
        <v>216.2</v>
      </c>
      <c r="F52">
        <v>0</v>
      </c>
      <c r="G52">
        <v>0</v>
      </c>
    </row>
    <row r="53" spans="1:7" ht="15" x14ac:dyDescent="0.25">
      <c r="A53" s="282" t="s">
        <v>101</v>
      </c>
      <c r="B53">
        <v>44.8</v>
      </c>
      <c r="C53">
        <v>72.900000000000006</v>
      </c>
      <c r="D53">
        <v>99.7</v>
      </c>
      <c r="E53">
        <v>242.3</v>
      </c>
      <c r="F53">
        <v>0</v>
      </c>
      <c r="G53">
        <v>0</v>
      </c>
    </row>
    <row r="54" spans="1:7" ht="15" x14ac:dyDescent="0.25">
      <c r="A54" s="282" t="s">
        <v>66</v>
      </c>
    </row>
    <row r="55" spans="1:7" ht="15" x14ac:dyDescent="0.25">
      <c r="A55" s="282" t="s">
        <v>102</v>
      </c>
      <c r="B55">
        <v>335.9</v>
      </c>
      <c r="C55">
        <v>214</v>
      </c>
      <c r="D55">
        <v>470.9</v>
      </c>
      <c r="E55">
        <v>402</v>
      </c>
      <c r="F55">
        <v>0</v>
      </c>
      <c r="G55">
        <v>0</v>
      </c>
    </row>
    <row r="56" spans="1:7" ht="15" x14ac:dyDescent="0.25">
      <c r="A56" s="282" t="s">
        <v>104</v>
      </c>
      <c r="B56">
        <v>305.89999999999998</v>
      </c>
      <c r="C56">
        <v>168</v>
      </c>
      <c r="D56">
        <v>374.3</v>
      </c>
      <c r="E56">
        <v>320.8</v>
      </c>
      <c r="F56">
        <v>0</v>
      </c>
      <c r="G56">
        <v>0</v>
      </c>
    </row>
    <row r="57" spans="1:7" ht="15" x14ac:dyDescent="0.25">
      <c r="A57" s="282" t="s">
        <v>105</v>
      </c>
      <c r="B57">
        <v>0</v>
      </c>
      <c r="C57">
        <v>16</v>
      </c>
      <c r="D57">
        <v>0</v>
      </c>
      <c r="E57">
        <v>0</v>
      </c>
      <c r="F57">
        <v>0</v>
      </c>
      <c r="G57">
        <v>0</v>
      </c>
    </row>
    <row r="58" spans="1:7" ht="15" x14ac:dyDescent="0.25">
      <c r="A58" s="282" t="s">
        <v>258</v>
      </c>
      <c r="B58">
        <v>0</v>
      </c>
      <c r="C58">
        <v>0</v>
      </c>
      <c r="D58">
        <v>0</v>
      </c>
      <c r="E58">
        <v>31</v>
      </c>
      <c r="F58">
        <v>0</v>
      </c>
      <c r="G58">
        <v>0</v>
      </c>
    </row>
    <row r="59" spans="1:7" ht="15" x14ac:dyDescent="0.25">
      <c r="A59" s="282" t="s">
        <v>107</v>
      </c>
      <c r="B59">
        <v>30</v>
      </c>
      <c r="C59">
        <v>30</v>
      </c>
      <c r="D59">
        <v>96.6</v>
      </c>
      <c r="E59">
        <v>50.2</v>
      </c>
      <c r="F59">
        <v>0</v>
      </c>
      <c r="G59">
        <v>0</v>
      </c>
    </row>
    <row r="60" spans="1:7" ht="15" x14ac:dyDescent="0.25">
      <c r="A60" s="282" t="s">
        <v>66</v>
      </c>
    </row>
    <row r="61" spans="1:7" ht="15" x14ac:dyDescent="0.25">
      <c r="A61" s="282" t="s">
        <v>108</v>
      </c>
      <c r="B61">
        <v>1939.5</v>
      </c>
      <c r="C61">
        <v>4145</v>
      </c>
      <c r="D61">
        <v>707.9</v>
      </c>
      <c r="E61">
        <v>1040.5</v>
      </c>
      <c r="F61">
        <v>0</v>
      </c>
      <c r="G61">
        <v>0</v>
      </c>
    </row>
    <row r="62" spans="1:7" ht="15" x14ac:dyDescent="0.25">
      <c r="A62" s="282" t="s">
        <v>497</v>
      </c>
      <c r="B62">
        <v>0</v>
      </c>
      <c r="C62">
        <v>870</v>
      </c>
      <c r="D62">
        <v>0</v>
      </c>
      <c r="E62">
        <v>233.6</v>
      </c>
      <c r="F62">
        <v>0</v>
      </c>
      <c r="G62">
        <v>0</v>
      </c>
    </row>
    <row r="63" spans="1:7" ht="15" x14ac:dyDescent="0.25">
      <c r="A63" s="282" t="s">
        <v>109</v>
      </c>
      <c r="B63">
        <v>0</v>
      </c>
      <c r="C63">
        <v>4.5</v>
      </c>
      <c r="D63">
        <v>2.6</v>
      </c>
      <c r="E63">
        <v>5.0999999999999996</v>
      </c>
      <c r="F63">
        <v>0</v>
      </c>
      <c r="G63">
        <v>0</v>
      </c>
    </row>
    <row r="64" spans="1:7" ht="15" x14ac:dyDescent="0.25">
      <c r="A64" s="282" t="s">
        <v>111</v>
      </c>
      <c r="B64">
        <v>15</v>
      </c>
      <c r="C64">
        <v>95</v>
      </c>
      <c r="D64">
        <v>35.6</v>
      </c>
      <c r="E64">
        <v>41.5</v>
      </c>
      <c r="F64">
        <v>0</v>
      </c>
      <c r="G64">
        <v>0</v>
      </c>
    </row>
    <row r="65" spans="1:7" ht="15" x14ac:dyDescent="0.25">
      <c r="A65" s="282" t="s">
        <v>112</v>
      </c>
      <c r="B65">
        <v>12.9</v>
      </c>
      <c r="C65">
        <v>370.6</v>
      </c>
      <c r="D65">
        <v>18.100000000000001</v>
      </c>
      <c r="E65">
        <v>140.4</v>
      </c>
      <c r="F65">
        <v>0</v>
      </c>
      <c r="G65">
        <v>0</v>
      </c>
    </row>
    <row r="66" spans="1:7" ht="15" x14ac:dyDescent="0.25">
      <c r="A66" s="282" t="s">
        <v>259</v>
      </c>
      <c r="B66">
        <v>0</v>
      </c>
      <c r="C66">
        <v>15</v>
      </c>
      <c r="D66">
        <v>0</v>
      </c>
      <c r="E66">
        <v>14.2</v>
      </c>
      <c r="F66">
        <v>0</v>
      </c>
      <c r="G66">
        <v>0</v>
      </c>
    </row>
    <row r="67" spans="1:7" ht="15" x14ac:dyDescent="0.25">
      <c r="A67" s="282" t="s">
        <v>113</v>
      </c>
      <c r="B67">
        <v>72.8</v>
      </c>
      <c r="C67">
        <v>41.4</v>
      </c>
      <c r="D67">
        <v>82.6</v>
      </c>
      <c r="E67">
        <v>79.5</v>
      </c>
      <c r="F67">
        <v>0</v>
      </c>
      <c r="G67">
        <v>0</v>
      </c>
    </row>
    <row r="68" spans="1:7" ht="15" x14ac:dyDescent="0.25">
      <c r="A68" s="282" t="s">
        <v>114</v>
      </c>
      <c r="B68">
        <v>0</v>
      </c>
      <c r="C68">
        <v>5.5</v>
      </c>
      <c r="D68">
        <v>0</v>
      </c>
      <c r="E68">
        <v>0</v>
      </c>
      <c r="F68">
        <v>0</v>
      </c>
      <c r="G68">
        <v>0</v>
      </c>
    </row>
    <row r="69" spans="1:7" ht="15" x14ac:dyDescent="0.25">
      <c r="A69" s="282" t="s">
        <v>115</v>
      </c>
      <c r="B69">
        <v>3</v>
      </c>
      <c r="C69">
        <v>6</v>
      </c>
      <c r="D69">
        <v>3.8</v>
      </c>
      <c r="E69">
        <v>3.3</v>
      </c>
      <c r="F69">
        <v>0</v>
      </c>
      <c r="G69">
        <v>0</v>
      </c>
    </row>
    <row r="70" spans="1:7" ht="15" x14ac:dyDescent="0.25">
      <c r="A70" s="282" t="s">
        <v>116</v>
      </c>
      <c r="B70">
        <v>3.2</v>
      </c>
      <c r="C70">
        <v>1.3</v>
      </c>
      <c r="D70">
        <v>1.1000000000000001</v>
      </c>
      <c r="E70">
        <v>1.1000000000000001</v>
      </c>
      <c r="F70">
        <v>0</v>
      </c>
      <c r="G70">
        <v>0</v>
      </c>
    </row>
    <row r="71" spans="1:7" ht="15" x14ac:dyDescent="0.25">
      <c r="A71" s="282" t="s">
        <v>117</v>
      </c>
      <c r="B71">
        <v>1794</v>
      </c>
      <c r="C71">
        <v>2683.5</v>
      </c>
      <c r="D71">
        <v>518.1</v>
      </c>
      <c r="E71">
        <v>481</v>
      </c>
      <c r="F71">
        <v>0</v>
      </c>
      <c r="G71">
        <v>0</v>
      </c>
    </row>
    <row r="72" spans="1:7" ht="15" x14ac:dyDescent="0.25">
      <c r="A72" s="282" t="s">
        <v>331</v>
      </c>
      <c r="B72">
        <v>0</v>
      </c>
      <c r="C72">
        <v>2</v>
      </c>
      <c r="D72">
        <v>1.4</v>
      </c>
      <c r="E72">
        <v>0</v>
      </c>
      <c r="F72">
        <v>0</v>
      </c>
      <c r="G72">
        <v>0</v>
      </c>
    </row>
    <row r="73" spans="1:7" ht="15" x14ac:dyDescent="0.25">
      <c r="A73" s="282" t="s">
        <v>118</v>
      </c>
      <c r="B73">
        <v>18.600000000000001</v>
      </c>
      <c r="C73">
        <v>20.3</v>
      </c>
      <c r="D73">
        <v>6.6</v>
      </c>
      <c r="E73">
        <v>7</v>
      </c>
      <c r="F73">
        <v>0</v>
      </c>
      <c r="G73">
        <v>0</v>
      </c>
    </row>
    <row r="74" spans="1:7" ht="15" x14ac:dyDescent="0.25">
      <c r="A74" s="282" t="s">
        <v>119</v>
      </c>
      <c r="B74">
        <v>20.100000000000001</v>
      </c>
      <c r="C74">
        <v>30</v>
      </c>
      <c r="D74">
        <v>38</v>
      </c>
      <c r="E74">
        <v>33.6</v>
      </c>
      <c r="F74">
        <v>0</v>
      </c>
      <c r="G74">
        <v>0</v>
      </c>
    </row>
    <row r="75" spans="1:7" ht="15" x14ac:dyDescent="0.25">
      <c r="A75" s="282" t="s">
        <v>579</v>
      </c>
      <c r="B75" t="s">
        <v>65</v>
      </c>
      <c r="C75" t="s">
        <v>65</v>
      </c>
      <c r="D75" t="s">
        <v>65</v>
      </c>
      <c r="E75" t="s">
        <v>63</v>
      </c>
      <c r="F75" t="s">
        <v>131</v>
      </c>
      <c r="G75" t="s">
        <v>64</v>
      </c>
    </row>
    <row r="76" spans="1:7" ht="15" x14ac:dyDescent="0.25">
      <c r="A76" s="282" t="s">
        <v>122</v>
      </c>
      <c r="B76">
        <v>8834.7000000000007</v>
      </c>
      <c r="C76">
        <v>8339.5</v>
      </c>
      <c r="D76">
        <v>4984.3</v>
      </c>
      <c r="E76">
        <v>4961.5</v>
      </c>
      <c r="F76">
        <v>3</v>
      </c>
      <c r="G76">
        <v>0</v>
      </c>
    </row>
    <row r="77" spans="1:7" ht="15" x14ac:dyDescent="0.25">
      <c r="A77" s="282" t="s">
        <v>123</v>
      </c>
      <c r="B77">
        <v>4169.3999999999996</v>
      </c>
      <c r="C77">
        <v>7439.7</v>
      </c>
      <c r="D77">
        <v>0</v>
      </c>
      <c r="E77">
        <v>0</v>
      </c>
      <c r="F77">
        <v>0</v>
      </c>
      <c r="G77">
        <v>0</v>
      </c>
    </row>
    <row r="78" spans="1:7" ht="15" x14ac:dyDescent="0.25">
      <c r="A78" s="282" t="s">
        <v>579</v>
      </c>
      <c r="B78" t="s">
        <v>65</v>
      </c>
      <c r="C78" t="s">
        <v>65</v>
      </c>
      <c r="D78" t="s">
        <v>65</v>
      </c>
      <c r="E78" t="s">
        <v>63</v>
      </c>
      <c r="F78" t="s">
        <v>131</v>
      </c>
      <c r="G78" t="s">
        <v>64</v>
      </c>
    </row>
    <row r="79" spans="1:7" ht="15" x14ac:dyDescent="0.25">
      <c r="A79" s="282" t="s">
        <v>124</v>
      </c>
      <c r="B79">
        <v>13004.1</v>
      </c>
      <c r="C79">
        <v>15779.2</v>
      </c>
      <c r="D79">
        <v>4984.3</v>
      </c>
      <c r="E79">
        <v>4961.5</v>
      </c>
      <c r="F79">
        <v>3</v>
      </c>
      <c r="G79">
        <v>0</v>
      </c>
    </row>
    <row r="80" spans="1:7" ht="15" x14ac:dyDescent="0.25">
      <c r="A80" s="282" t="s">
        <v>125</v>
      </c>
      <c r="B80" t="s">
        <v>42</v>
      </c>
      <c r="C80" t="s">
        <v>42</v>
      </c>
      <c r="D80">
        <v>2.1</v>
      </c>
      <c r="E80">
        <v>28.9</v>
      </c>
      <c r="F80" t="s">
        <v>42</v>
      </c>
      <c r="G80" t="s">
        <v>42</v>
      </c>
    </row>
    <row r="81" spans="1:7" ht="15" x14ac:dyDescent="0.25">
      <c r="A81" s="282" t="s">
        <v>126</v>
      </c>
      <c r="B81">
        <v>0</v>
      </c>
      <c r="C81">
        <v>243</v>
      </c>
      <c r="D81" t="s">
        <v>42</v>
      </c>
      <c r="E81" t="s">
        <v>42</v>
      </c>
      <c r="F81">
        <v>0</v>
      </c>
      <c r="G81">
        <v>0</v>
      </c>
    </row>
    <row r="82" spans="1:7" ht="15" x14ac:dyDescent="0.25">
      <c r="A82" s="282" t="s">
        <v>579</v>
      </c>
      <c r="B82" t="s">
        <v>65</v>
      </c>
      <c r="C82" t="s">
        <v>65</v>
      </c>
      <c r="D82" t="s">
        <v>65</v>
      </c>
      <c r="E82" t="s">
        <v>63</v>
      </c>
      <c r="F82" t="s">
        <v>131</v>
      </c>
      <c r="G82" t="s">
        <v>64</v>
      </c>
    </row>
  </sheetData>
  <pageMargins left="0.7" right="0.7" top="0.75" bottom="0.75" header="0.3" footer="0.3"/>
  <pageSetup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B12C-692D-4CB1-9050-7A1654E36361}">
  <sheetPr codeName="Sheet23"/>
  <dimension ref="A1:G81"/>
  <sheetViews>
    <sheetView zoomScale="145" zoomScaleNormal="145" workbookViewId="0">
      <pane xSplit="1" ySplit="9" topLeftCell="B46" activePane="bottomRight" state="frozen"/>
      <selection pane="topRight" activeCell="E22" sqref="E22"/>
      <selection pane="bottomLeft" activeCell="E22" sqref="E22"/>
      <selection pane="bottomRight" activeCell="E22" sqref="E22"/>
    </sheetView>
  </sheetViews>
  <sheetFormatPr defaultRowHeight="13.2" x14ac:dyDescent="0.25"/>
  <sheetData>
    <row r="1" spans="1:7" ht="15" x14ac:dyDescent="0.25">
      <c r="A1" s="282" t="s">
        <v>140</v>
      </c>
      <c r="E1" t="s">
        <v>141</v>
      </c>
      <c r="F1" t="s">
        <v>555</v>
      </c>
      <c r="G1">
        <f>- 8/31</f>
        <v>-0.25806451612903225</v>
      </c>
    </row>
    <row r="2" spans="1:7" ht="15" x14ac:dyDescent="0.25">
      <c r="A2" s="282" t="s">
        <v>143</v>
      </c>
      <c r="B2" t="s">
        <v>181</v>
      </c>
      <c r="C2" t="s">
        <v>556</v>
      </c>
      <c r="D2" t="s">
        <v>557</v>
      </c>
      <c r="E2" t="s">
        <v>147</v>
      </c>
      <c r="F2" t="s">
        <v>558</v>
      </c>
      <c r="G2" t="s">
        <v>186</v>
      </c>
    </row>
    <row r="3" spans="1:7" ht="15" x14ac:dyDescent="0.25">
      <c r="A3" s="282" t="s">
        <v>150</v>
      </c>
      <c r="B3" s="172" t="s">
        <v>595</v>
      </c>
      <c r="C3" s="172" t="s">
        <v>596</v>
      </c>
      <c r="D3" s="172"/>
    </row>
    <row r="4" spans="1:7" ht="15" x14ac:dyDescent="0.25">
      <c r="A4" s="282" t="s">
        <v>62</v>
      </c>
      <c r="B4" t="s">
        <v>65</v>
      </c>
      <c r="C4" t="s">
        <v>63</v>
      </c>
      <c r="D4" t="s">
        <v>65</v>
      </c>
      <c r="E4" t="s">
        <v>63</v>
      </c>
      <c r="F4" t="s">
        <v>131</v>
      </c>
      <c r="G4" t="s">
        <v>64</v>
      </c>
    </row>
    <row r="5" spans="1:7" ht="15" x14ac:dyDescent="0.25">
      <c r="A5" s="282" t="s">
        <v>66</v>
      </c>
      <c r="B5" t="s">
        <v>571</v>
      </c>
      <c r="C5" t="s">
        <v>572</v>
      </c>
      <c r="D5" t="s">
        <v>157</v>
      </c>
      <c r="E5" t="s">
        <v>66</v>
      </c>
      <c r="F5" t="s">
        <v>561</v>
      </c>
      <c r="G5" t="s">
        <v>195</v>
      </c>
    </row>
    <row r="6" spans="1:7" ht="15" x14ac:dyDescent="0.25">
      <c r="A6" s="282"/>
      <c r="B6" t="s">
        <v>65</v>
      </c>
      <c r="C6" t="s">
        <v>63</v>
      </c>
      <c r="D6" t="s">
        <v>65</v>
      </c>
      <c r="E6" t="s">
        <v>63</v>
      </c>
      <c r="F6" t="s">
        <v>131</v>
      </c>
      <c r="G6" t="s">
        <v>64</v>
      </c>
    </row>
    <row r="7" spans="1:7" ht="15" x14ac:dyDescent="0.25">
      <c r="A7" s="282" t="s">
        <v>66</v>
      </c>
      <c r="B7" t="s">
        <v>162</v>
      </c>
      <c r="C7" t="s">
        <v>575</v>
      </c>
      <c r="D7" t="s">
        <v>563</v>
      </c>
      <c r="E7" t="s">
        <v>161</v>
      </c>
      <c r="F7" t="s">
        <v>158</v>
      </c>
      <c r="G7" t="s">
        <v>201</v>
      </c>
    </row>
    <row r="8" spans="1:7" ht="15" x14ac:dyDescent="0.25">
      <c r="A8" s="282"/>
      <c r="B8" t="s">
        <v>65</v>
      </c>
      <c r="C8" t="s">
        <v>63</v>
      </c>
      <c r="D8" t="s">
        <v>65</v>
      </c>
      <c r="E8" t="s">
        <v>63</v>
      </c>
      <c r="F8" t="s">
        <v>131</v>
      </c>
      <c r="G8" t="s">
        <v>64</v>
      </c>
    </row>
    <row r="9" spans="1:7" ht="15" x14ac:dyDescent="0.25">
      <c r="A9" s="282" t="s">
        <v>56</v>
      </c>
      <c r="B9" t="s">
        <v>597</v>
      </c>
      <c r="C9" t="s">
        <v>578</v>
      </c>
      <c r="D9" t="s">
        <v>565</v>
      </c>
      <c r="E9" t="s">
        <v>59</v>
      </c>
      <c r="F9" t="s">
        <v>60</v>
      </c>
      <c r="G9" t="s">
        <v>61</v>
      </c>
    </row>
    <row r="10" spans="1:7" ht="15" x14ac:dyDescent="0.25">
      <c r="A10" s="282" t="s">
        <v>66</v>
      </c>
    </row>
    <row r="11" spans="1:7" ht="15" x14ac:dyDescent="0.25">
      <c r="A11" s="282" t="s">
        <v>67</v>
      </c>
      <c r="B11">
        <v>95</v>
      </c>
      <c r="C11">
        <v>246.5</v>
      </c>
      <c r="D11">
        <v>892.9</v>
      </c>
      <c r="E11">
        <v>995.3</v>
      </c>
      <c r="F11">
        <v>0</v>
      </c>
      <c r="G11">
        <v>0</v>
      </c>
    </row>
    <row r="12" spans="1:7" ht="15" x14ac:dyDescent="0.25">
      <c r="A12" s="282" t="s">
        <v>253</v>
      </c>
      <c r="B12">
        <v>0</v>
      </c>
      <c r="C12">
        <v>0</v>
      </c>
      <c r="D12">
        <v>0</v>
      </c>
      <c r="E12">
        <v>37.700000000000003</v>
      </c>
      <c r="F12">
        <v>0</v>
      </c>
      <c r="G12">
        <v>0</v>
      </c>
    </row>
    <row r="13" spans="1:7" ht="15" x14ac:dyDescent="0.25">
      <c r="A13" s="282" t="s">
        <v>254</v>
      </c>
      <c r="B13">
        <v>0</v>
      </c>
      <c r="C13">
        <v>0</v>
      </c>
      <c r="D13">
        <v>19.399999999999999</v>
      </c>
      <c r="E13">
        <v>0</v>
      </c>
      <c r="F13">
        <v>0</v>
      </c>
      <c r="G13">
        <v>0</v>
      </c>
    </row>
    <row r="14" spans="1:7" ht="15" x14ac:dyDescent="0.25">
      <c r="A14" s="282" t="s">
        <v>68</v>
      </c>
      <c r="B14">
        <v>0</v>
      </c>
      <c r="C14">
        <v>0</v>
      </c>
      <c r="D14">
        <v>56.5</v>
      </c>
      <c r="E14">
        <v>215.3</v>
      </c>
      <c r="F14">
        <v>0</v>
      </c>
      <c r="G14">
        <v>0</v>
      </c>
    </row>
    <row r="15" spans="1:7" ht="15" x14ac:dyDescent="0.25">
      <c r="A15" s="282" t="s">
        <v>69</v>
      </c>
      <c r="B15">
        <v>0</v>
      </c>
      <c r="C15">
        <v>0</v>
      </c>
      <c r="D15">
        <v>0</v>
      </c>
      <c r="E15">
        <v>35.4</v>
      </c>
      <c r="F15">
        <v>0</v>
      </c>
      <c r="G15">
        <v>0</v>
      </c>
    </row>
    <row r="16" spans="1:7" ht="15" x14ac:dyDescent="0.25">
      <c r="A16" s="282" t="s">
        <v>70</v>
      </c>
      <c r="B16">
        <v>0</v>
      </c>
      <c r="C16">
        <v>0</v>
      </c>
      <c r="D16">
        <v>84.4</v>
      </c>
      <c r="E16">
        <v>111.2</v>
      </c>
      <c r="F16">
        <v>0</v>
      </c>
      <c r="G16">
        <v>0</v>
      </c>
    </row>
    <row r="17" spans="1:7" ht="15" x14ac:dyDescent="0.25">
      <c r="A17" s="282" t="s">
        <v>71</v>
      </c>
      <c r="B17">
        <v>0</v>
      </c>
      <c r="C17">
        <v>0</v>
      </c>
      <c r="D17">
        <v>252.7</v>
      </c>
      <c r="E17">
        <v>188.5</v>
      </c>
      <c r="F17">
        <v>0</v>
      </c>
      <c r="G17">
        <v>0</v>
      </c>
    </row>
    <row r="18" spans="1:7" ht="15" x14ac:dyDescent="0.25">
      <c r="A18" s="282" t="s">
        <v>72</v>
      </c>
      <c r="B18">
        <v>40</v>
      </c>
      <c r="C18">
        <v>65</v>
      </c>
      <c r="D18">
        <v>92.3</v>
      </c>
      <c r="E18">
        <v>50</v>
      </c>
      <c r="F18">
        <v>0</v>
      </c>
      <c r="G18">
        <v>0</v>
      </c>
    </row>
    <row r="19" spans="1:7" ht="15" x14ac:dyDescent="0.25">
      <c r="A19" s="282" t="s">
        <v>73</v>
      </c>
      <c r="B19">
        <v>0</v>
      </c>
      <c r="C19">
        <v>170</v>
      </c>
      <c r="D19">
        <v>333</v>
      </c>
      <c r="E19">
        <v>288.5</v>
      </c>
      <c r="F19">
        <v>0</v>
      </c>
      <c r="G19">
        <v>0</v>
      </c>
    </row>
    <row r="20" spans="1:7" ht="15" x14ac:dyDescent="0.25">
      <c r="A20" s="282" t="s">
        <v>74</v>
      </c>
      <c r="B20">
        <v>55</v>
      </c>
      <c r="C20">
        <v>11.5</v>
      </c>
      <c r="D20">
        <v>54.7</v>
      </c>
      <c r="E20">
        <v>68.900000000000006</v>
      </c>
      <c r="F20">
        <v>0</v>
      </c>
      <c r="G20">
        <v>0</v>
      </c>
    </row>
    <row r="21" spans="1:7" ht="15" x14ac:dyDescent="0.25">
      <c r="A21" s="282" t="s">
        <v>66</v>
      </c>
    </row>
    <row r="22" spans="1:7" ht="15" x14ac:dyDescent="0.25">
      <c r="A22" s="282" t="s">
        <v>75</v>
      </c>
      <c r="B22">
        <v>0</v>
      </c>
      <c r="C22">
        <v>150</v>
      </c>
      <c r="D22">
        <v>0</v>
      </c>
      <c r="E22">
        <v>31</v>
      </c>
      <c r="F22">
        <v>0</v>
      </c>
      <c r="G22">
        <v>0</v>
      </c>
    </row>
    <row r="23" spans="1:7" ht="15" x14ac:dyDescent="0.25">
      <c r="A23" s="282" t="s">
        <v>504</v>
      </c>
      <c r="B23">
        <v>0</v>
      </c>
      <c r="C23">
        <v>120</v>
      </c>
      <c r="D23">
        <v>0</v>
      </c>
      <c r="E23">
        <v>0</v>
      </c>
      <c r="F23">
        <v>0</v>
      </c>
      <c r="G23">
        <v>0</v>
      </c>
    </row>
    <row r="24" spans="1:7" ht="15" x14ac:dyDescent="0.25">
      <c r="A24" s="282" t="s">
        <v>77</v>
      </c>
      <c r="B24">
        <v>0</v>
      </c>
      <c r="C24">
        <v>30</v>
      </c>
      <c r="D24">
        <v>0</v>
      </c>
      <c r="E24">
        <v>31</v>
      </c>
      <c r="F24">
        <v>0</v>
      </c>
      <c r="G24">
        <v>0</v>
      </c>
    </row>
    <row r="25" spans="1:7" ht="15" x14ac:dyDescent="0.25">
      <c r="A25" s="282" t="s">
        <v>66</v>
      </c>
    </row>
    <row r="26" spans="1:7" ht="15" x14ac:dyDescent="0.25">
      <c r="A26" s="282" t="s">
        <v>78</v>
      </c>
      <c r="B26">
        <v>427.7</v>
      </c>
      <c r="C26">
        <v>423.8</v>
      </c>
      <c r="D26">
        <v>208.1</v>
      </c>
      <c r="E26">
        <v>224.9</v>
      </c>
      <c r="F26">
        <v>3</v>
      </c>
      <c r="G26">
        <v>0</v>
      </c>
    </row>
    <row r="27" spans="1:7" ht="15" x14ac:dyDescent="0.25">
      <c r="A27" s="282" t="s">
        <v>66</v>
      </c>
    </row>
    <row r="28" spans="1:7" ht="15" x14ac:dyDescent="0.25">
      <c r="A28" s="282" t="s">
        <v>79</v>
      </c>
      <c r="B28">
        <v>506.1</v>
      </c>
      <c r="C28">
        <v>346.7</v>
      </c>
      <c r="D28">
        <v>264.60000000000002</v>
      </c>
      <c r="E28">
        <v>74.8</v>
      </c>
      <c r="F28">
        <v>0</v>
      </c>
      <c r="G28">
        <v>0</v>
      </c>
    </row>
    <row r="29" spans="1:7" ht="15" x14ac:dyDescent="0.25">
      <c r="A29" s="282" t="s">
        <v>66</v>
      </c>
    </row>
    <row r="30" spans="1:7" ht="15" x14ac:dyDescent="0.25">
      <c r="A30" s="282" t="s">
        <v>80</v>
      </c>
      <c r="B30">
        <v>3894.3</v>
      </c>
      <c r="C30">
        <v>1011</v>
      </c>
      <c r="D30">
        <v>896</v>
      </c>
      <c r="E30">
        <v>67</v>
      </c>
      <c r="F30">
        <v>0</v>
      </c>
      <c r="G30">
        <v>0</v>
      </c>
    </row>
    <row r="31" spans="1:7" ht="15" x14ac:dyDescent="0.25">
      <c r="A31" s="282" t="s">
        <v>66</v>
      </c>
    </row>
    <row r="32" spans="1:7" ht="15" x14ac:dyDescent="0.25">
      <c r="A32" s="282" t="s">
        <v>495</v>
      </c>
      <c r="B32">
        <v>0</v>
      </c>
      <c r="C32">
        <v>1</v>
      </c>
      <c r="D32">
        <v>0</v>
      </c>
      <c r="E32">
        <v>0</v>
      </c>
      <c r="F32">
        <v>0</v>
      </c>
      <c r="G32">
        <v>0</v>
      </c>
    </row>
    <row r="33" spans="1:7" ht="15" x14ac:dyDescent="0.25">
      <c r="A33" s="282" t="s">
        <v>66</v>
      </c>
    </row>
    <row r="34" spans="1:7" ht="15" x14ac:dyDescent="0.25">
      <c r="A34" s="282" t="s">
        <v>81</v>
      </c>
      <c r="B34">
        <v>1073.5999999999999</v>
      </c>
      <c r="C34">
        <v>2053</v>
      </c>
      <c r="D34">
        <v>945.7</v>
      </c>
      <c r="E34">
        <v>1201.5</v>
      </c>
      <c r="F34">
        <v>0</v>
      </c>
      <c r="G34">
        <v>0</v>
      </c>
    </row>
    <row r="35" spans="1:7" ht="15" x14ac:dyDescent="0.25">
      <c r="A35" s="282" t="s">
        <v>83</v>
      </c>
      <c r="B35">
        <v>57.1</v>
      </c>
      <c r="C35">
        <v>5.7</v>
      </c>
      <c r="D35">
        <v>178.1</v>
      </c>
      <c r="E35">
        <v>3.1</v>
      </c>
      <c r="F35">
        <v>0</v>
      </c>
      <c r="G35">
        <v>0</v>
      </c>
    </row>
    <row r="36" spans="1:7" ht="15" x14ac:dyDescent="0.25">
      <c r="A36" s="282" t="s">
        <v>85</v>
      </c>
      <c r="B36">
        <v>2.6</v>
      </c>
      <c r="C36">
        <v>1.4</v>
      </c>
      <c r="D36">
        <v>0.8</v>
      </c>
      <c r="E36">
        <v>0.2</v>
      </c>
      <c r="F36">
        <v>0</v>
      </c>
      <c r="G36">
        <v>0</v>
      </c>
    </row>
    <row r="37" spans="1:7" ht="15" x14ac:dyDescent="0.25">
      <c r="A37" s="282" t="s">
        <v>87</v>
      </c>
      <c r="B37">
        <v>1.3</v>
      </c>
      <c r="C37">
        <v>0</v>
      </c>
      <c r="D37" t="s">
        <v>84</v>
      </c>
      <c r="E37" t="s">
        <v>84</v>
      </c>
      <c r="F37">
        <v>0</v>
      </c>
      <c r="G37">
        <v>0</v>
      </c>
    </row>
    <row r="38" spans="1:7" ht="15" x14ac:dyDescent="0.25">
      <c r="A38" s="282" t="s">
        <v>88</v>
      </c>
      <c r="B38">
        <v>186.9</v>
      </c>
      <c r="C38">
        <v>430.6</v>
      </c>
      <c r="D38">
        <v>237.7</v>
      </c>
      <c r="E38">
        <v>241.4</v>
      </c>
      <c r="F38">
        <v>0</v>
      </c>
      <c r="G38">
        <v>0</v>
      </c>
    </row>
    <row r="39" spans="1:7" ht="15" x14ac:dyDescent="0.25">
      <c r="A39" s="282" t="s">
        <v>177</v>
      </c>
      <c r="B39">
        <v>0</v>
      </c>
      <c r="C39">
        <v>66</v>
      </c>
      <c r="D39">
        <v>0</v>
      </c>
      <c r="E39">
        <v>202.7</v>
      </c>
      <c r="F39">
        <v>0</v>
      </c>
      <c r="G39">
        <v>0</v>
      </c>
    </row>
    <row r="40" spans="1:7" ht="15" x14ac:dyDescent="0.25">
      <c r="A40" s="282" t="s">
        <v>90</v>
      </c>
      <c r="B40">
        <v>0</v>
      </c>
      <c r="C40">
        <v>17.5</v>
      </c>
      <c r="D40">
        <v>0</v>
      </c>
      <c r="E40">
        <v>16.7</v>
      </c>
      <c r="F40">
        <v>0</v>
      </c>
      <c r="G40">
        <v>0</v>
      </c>
    </row>
    <row r="41" spans="1:7" ht="15" x14ac:dyDescent="0.25">
      <c r="A41" s="282" t="s">
        <v>178</v>
      </c>
      <c r="B41">
        <v>0</v>
      </c>
      <c r="C41">
        <v>0</v>
      </c>
      <c r="D41">
        <v>1</v>
      </c>
      <c r="E41">
        <v>0</v>
      </c>
      <c r="F41">
        <v>0</v>
      </c>
      <c r="G41">
        <v>0</v>
      </c>
    </row>
    <row r="42" spans="1:7" ht="15" x14ac:dyDescent="0.25">
      <c r="A42" s="282" t="s">
        <v>91</v>
      </c>
      <c r="B42">
        <v>33.9</v>
      </c>
      <c r="C42">
        <v>49</v>
      </c>
      <c r="D42">
        <v>121.3</v>
      </c>
      <c r="E42">
        <v>61.1</v>
      </c>
      <c r="F42">
        <v>0</v>
      </c>
      <c r="G42">
        <v>0</v>
      </c>
    </row>
    <row r="43" spans="1:7" ht="15" x14ac:dyDescent="0.25">
      <c r="A43" s="282" t="s">
        <v>92</v>
      </c>
      <c r="B43">
        <v>0</v>
      </c>
      <c r="C43">
        <v>0</v>
      </c>
      <c r="D43">
        <v>29.7</v>
      </c>
      <c r="E43">
        <v>24.8</v>
      </c>
      <c r="F43">
        <v>0</v>
      </c>
      <c r="G43">
        <v>0</v>
      </c>
    </row>
    <row r="44" spans="1:7" ht="15" x14ac:dyDescent="0.25">
      <c r="A44" s="282" t="s">
        <v>93</v>
      </c>
      <c r="B44">
        <v>79.7</v>
      </c>
      <c r="C44">
        <v>225</v>
      </c>
      <c r="D44">
        <v>73.2</v>
      </c>
      <c r="E44">
        <v>41</v>
      </c>
      <c r="F44">
        <v>0</v>
      </c>
      <c r="G44">
        <v>0</v>
      </c>
    </row>
    <row r="45" spans="1:7" ht="15" x14ac:dyDescent="0.25">
      <c r="A45" s="282" t="s">
        <v>94</v>
      </c>
      <c r="B45">
        <v>35</v>
      </c>
      <c r="C45">
        <v>0</v>
      </c>
      <c r="D45">
        <v>11.8</v>
      </c>
      <c r="E45">
        <v>0</v>
      </c>
      <c r="F45">
        <v>0</v>
      </c>
      <c r="G45">
        <v>0</v>
      </c>
    </row>
    <row r="46" spans="1:7" ht="15" x14ac:dyDescent="0.25">
      <c r="A46" s="282" t="s">
        <v>496</v>
      </c>
      <c r="B46">
        <v>0</v>
      </c>
      <c r="C46">
        <v>0.1</v>
      </c>
      <c r="D46">
        <v>0</v>
      </c>
      <c r="E46">
        <v>0.9</v>
      </c>
      <c r="F46">
        <v>0</v>
      </c>
      <c r="G46">
        <v>0</v>
      </c>
    </row>
    <row r="47" spans="1:7" ht="15" x14ac:dyDescent="0.25">
      <c r="A47" s="282" t="s">
        <v>95</v>
      </c>
      <c r="B47">
        <v>325</v>
      </c>
      <c r="C47">
        <v>454</v>
      </c>
      <c r="D47">
        <v>70</v>
      </c>
      <c r="E47">
        <v>272.7</v>
      </c>
      <c r="F47">
        <v>0</v>
      </c>
      <c r="G47">
        <v>0</v>
      </c>
    </row>
    <row r="48" spans="1:7" ht="15" x14ac:dyDescent="0.25">
      <c r="A48" s="282" t="s">
        <v>96</v>
      </c>
      <c r="B48">
        <v>19</v>
      </c>
      <c r="C48">
        <v>46.4</v>
      </c>
      <c r="D48">
        <v>15.1</v>
      </c>
      <c r="E48">
        <v>18.399999999999999</v>
      </c>
      <c r="F48">
        <v>0</v>
      </c>
      <c r="G48">
        <v>0</v>
      </c>
    </row>
    <row r="49" spans="1:7" ht="15" x14ac:dyDescent="0.25">
      <c r="A49" s="282" t="s">
        <v>98</v>
      </c>
      <c r="B49">
        <v>0</v>
      </c>
      <c r="C49">
        <v>0</v>
      </c>
      <c r="D49">
        <v>71.5</v>
      </c>
      <c r="E49">
        <v>72</v>
      </c>
      <c r="F49">
        <v>0</v>
      </c>
      <c r="G49">
        <v>0</v>
      </c>
    </row>
    <row r="50" spans="1:7" ht="15" x14ac:dyDescent="0.25">
      <c r="A50" s="282" t="s">
        <v>99</v>
      </c>
      <c r="B50">
        <v>0.9</v>
      </c>
      <c r="C50">
        <v>5.4</v>
      </c>
      <c r="D50">
        <v>0</v>
      </c>
      <c r="E50">
        <v>1.4</v>
      </c>
      <c r="F50">
        <v>0</v>
      </c>
      <c r="G50">
        <v>0</v>
      </c>
    </row>
    <row r="51" spans="1:7" ht="15" x14ac:dyDescent="0.25">
      <c r="A51" s="282" t="s">
        <v>100</v>
      </c>
      <c r="B51">
        <v>290.60000000000002</v>
      </c>
      <c r="C51">
        <v>614.6</v>
      </c>
      <c r="D51">
        <v>42.3</v>
      </c>
      <c r="E51">
        <v>142.4</v>
      </c>
      <c r="F51">
        <v>0</v>
      </c>
      <c r="G51">
        <v>0</v>
      </c>
    </row>
    <row r="52" spans="1:7" ht="15" x14ac:dyDescent="0.25">
      <c r="A52" s="282" t="s">
        <v>101</v>
      </c>
      <c r="B52">
        <v>41.5</v>
      </c>
      <c r="C52">
        <v>137.4</v>
      </c>
      <c r="D52">
        <v>93.3</v>
      </c>
      <c r="E52">
        <v>102.6</v>
      </c>
      <c r="F52">
        <v>0</v>
      </c>
      <c r="G52">
        <v>0</v>
      </c>
    </row>
    <row r="53" spans="1:7" ht="15" x14ac:dyDescent="0.25">
      <c r="A53" s="282" t="s">
        <v>66</v>
      </c>
    </row>
    <row r="54" spans="1:7" ht="15" x14ac:dyDescent="0.25">
      <c r="A54" s="282" t="s">
        <v>102</v>
      </c>
      <c r="B54">
        <v>415.9</v>
      </c>
      <c r="C54">
        <v>159</v>
      </c>
      <c r="D54">
        <v>228.7</v>
      </c>
      <c r="E54">
        <v>402</v>
      </c>
      <c r="F54">
        <v>0</v>
      </c>
      <c r="G54">
        <v>0</v>
      </c>
    </row>
    <row r="55" spans="1:7" ht="15" x14ac:dyDescent="0.25">
      <c r="A55" s="282" t="s">
        <v>104</v>
      </c>
      <c r="B55">
        <v>355.9</v>
      </c>
      <c r="C55">
        <v>113</v>
      </c>
      <c r="D55">
        <v>164.1</v>
      </c>
      <c r="E55">
        <v>320.8</v>
      </c>
      <c r="F55">
        <v>0</v>
      </c>
      <c r="G55">
        <v>0</v>
      </c>
    </row>
    <row r="56" spans="1:7" ht="15" x14ac:dyDescent="0.25">
      <c r="A56" s="282" t="s">
        <v>105</v>
      </c>
      <c r="B56">
        <v>0</v>
      </c>
      <c r="C56">
        <v>16</v>
      </c>
      <c r="D56">
        <v>0</v>
      </c>
      <c r="E56">
        <v>0</v>
      </c>
      <c r="F56">
        <v>0</v>
      </c>
      <c r="G56">
        <v>0</v>
      </c>
    </row>
    <row r="57" spans="1:7" ht="15" x14ac:dyDescent="0.25">
      <c r="A57" s="282" t="s">
        <v>258</v>
      </c>
      <c r="B57">
        <v>0</v>
      </c>
      <c r="C57">
        <v>0</v>
      </c>
      <c r="D57">
        <v>0</v>
      </c>
      <c r="E57">
        <v>31</v>
      </c>
      <c r="F57">
        <v>0</v>
      </c>
      <c r="G57">
        <v>0</v>
      </c>
    </row>
    <row r="58" spans="1:7" ht="15" x14ac:dyDescent="0.25">
      <c r="A58" s="282" t="s">
        <v>107</v>
      </c>
      <c r="B58">
        <v>60</v>
      </c>
      <c r="C58">
        <v>30</v>
      </c>
      <c r="D58">
        <v>64.599999999999994</v>
      </c>
      <c r="E58">
        <v>50.2</v>
      </c>
      <c r="F58">
        <v>0</v>
      </c>
      <c r="G58">
        <v>0</v>
      </c>
    </row>
    <row r="59" spans="1:7" ht="15" x14ac:dyDescent="0.25">
      <c r="A59" s="282" t="s">
        <v>66</v>
      </c>
    </row>
    <row r="60" spans="1:7" ht="15" x14ac:dyDescent="0.25">
      <c r="A60" s="282" t="s">
        <v>108</v>
      </c>
      <c r="B60">
        <v>1914.4</v>
      </c>
      <c r="C60">
        <v>4118</v>
      </c>
      <c r="D60">
        <v>592.1</v>
      </c>
      <c r="E60">
        <v>909.2</v>
      </c>
      <c r="F60">
        <v>0</v>
      </c>
      <c r="G60">
        <v>0</v>
      </c>
    </row>
    <row r="61" spans="1:7" ht="15" x14ac:dyDescent="0.25">
      <c r="A61" s="282" t="s">
        <v>497</v>
      </c>
      <c r="B61">
        <v>0</v>
      </c>
      <c r="C61">
        <v>930</v>
      </c>
      <c r="D61">
        <v>0</v>
      </c>
      <c r="E61">
        <v>171.8</v>
      </c>
      <c r="F61">
        <v>0</v>
      </c>
      <c r="G61">
        <v>0</v>
      </c>
    </row>
    <row r="62" spans="1:7" ht="15" x14ac:dyDescent="0.25">
      <c r="A62" s="282" t="s">
        <v>109</v>
      </c>
      <c r="B62">
        <v>3.3</v>
      </c>
      <c r="C62">
        <v>0</v>
      </c>
      <c r="D62">
        <v>0</v>
      </c>
      <c r="E62">
        <v>5.0999999999999996</v>
      </c>
      <c r="F62">
        <v>0</v>
      </c>
      <c r="G62">
        <v>0</v>
      </c>
    </row>
    <row r="63" spans="1:7" ht="15" x14ac:dyDescent="0.25">
      <c r="A63" s="282" t="s">
        <v>111</v>
      </c>
      <c r="B63">
        <v>15</v>
      </c>
      <c r="C63">
        <v>95</v>
      </c>
      <c r="D63">
        <v>35.6</v>
      </c>
      <c r="E63">
        <v>41.5</v>
      </c>
      <c r="F63">
        <v>0</v>
      </c>
      <c r="G63">
        <v>0</v>
      </c>
    </row>
    <row r="64" spans="1:7" ht="15" x14ac:dyDescent="0.25">
      <c r="A64" s="282" t="s">
        <v>112</v>
      </c>
      <c r="B64">
        <v>8.5</v>
      </c>
      <c r="C64">
        <v>346.2</v>
      </c>
      <c r="D64">
        <v>14.8</v>
      </c>
      <c r="E64">
        <v>127.4</v>
      </c>
      <c r="F64">
        <v>0</v>
      </c>
      <c r="G64">
        <v>0</v>
      </c>
    </row>
    <row r="65" spans="1:7" ht="15" x14ac:dyDescent="0.25">
      <c r="A65" s="282" t="s">
        <v>259</v>
      </c>
      <c r="B65">
        <v>0</v>
      </c>
      <c r="C65">
        <v>15</v>
      </c>
      <c r="D65">
        <v>0</v>
      </c>
      <c r="E65">
        <v>14.2</v>
      </c>
      <c r="F65">
        <v>0</v>
      </c>
      <c r="G65">
        <v>0</v>
      </c>
    </row>
    <row r="66" spans="1:7" ht="15" x14ac:dyDescent="0.25">
      <c r="A66" s="282" t="s">
        <v>113</v>
      </c>
      <c r="B66">
        <v>54.5</v>
      </c>
      <c r="C66">
        <v>32.299999999999997</v>
      </c>
      <c r="D66">
        <v>71.2</v>
      </c>
      <c r="E66">
        <v>79.5</v>
      </c>
      <c r="F66">
        <v>0</v>
      </c>
      <c r="G66">
        <v>0</v>
      </c>
    </row>
    <row r="67" spans="1:7" ht="15" x14ac:dyDescent="0.25">
      <c r="A67" s="282" t="s">
        <v>114</v>
      </c>
      <c r="B67">
        <v>0</v>
      </c>
      <c r="C67">
        <v>5.5</v>
      </c>
      <c r="D67">
        <v>0</v>
      </c>
      <c r="E67">
        <v>0</v>
      </c>
      <c r="F67">
        <v>0</v>
      </c>
      <c r="G67">
        <v>0</v>
      </c>
    </row>
    <row r="68" spans="1:7" ht="15" x14ac:dyDescent="0.25">
      <c r="A68" s="282" t="s">
        <v>115</v>
      </c>
      <c r="B68">
        <v>2</v>
      </c>
      <c r="C68">
        <v>6</v>
      </c>
      <c r="D68">
        <v>3.8</v>
      </c>
      <c r="E68">
        <v>3.3</v>
      </c>
      <c r="F68">
        <v>0</v>
      </c>
      <c r="G68">
        <v>0</v>
      </c>
    </row>
    <row r="69" spans="1:7" ht="15" x14ac:dyDescent="0.25">
      <c r="A69" s="282" t="s">
        <v>116</v>
      </c>
      <c r="B69">
        <v>4.3</v>
      </c>
      <c r="C69">
        <v>7.3</v>
      </c>
      <c r="D69">
        <v>0</v>
      </c>
      <c r="E69">
        <v>1.1000000000000001</v>
      </c>
      <c r="F69">
        <v>0</v>
      </c>
      <c r="G69">
        <v>0</v>
      </c>
    </row>
    <row r="70" spans="1:7" ht="15" x14ac:dyDescent="0.25">
      <c r="A70" s="282" t="s">
        <v>117</v>
      </c>
      <c r="B70">
        <v>1787.9</v>
      </c>
      <c r="C70">
        <v>2628.4</v>
      </c>
      <c r="D70">
        <v>422.1</v>
      </c>
      <c r="E70">
        <v>424.6</v>
      </c>
      <c r="F70">
        <v>0</v>
      </c>
      <c r="G70">
        <v>0</v>
      </c>
    </row>
    <row r="71" spans="1:7" ht="15" x14ac:dyDescent="0.25">
      <c r="A71" s="282" t="s">
        <v>331</v>
      </c>
      <c r="B71">
        <v>1.3</v>
      </c>
      <c r="C71">
        <v>2</v>
      </c>
      <c r="D71">
        <v>0</v>
      </c>
      <c r="E71">
        <v>0</v>
      </c>
      <c r="F71">
        <v>0</v>
      </c>
      <c r="G71">
        <v>0</v>
      </c>
    </row>
    <row r="72" spans="1:7" ht="15" x14ac:dyDescent="0.25">
      <c r="A72" s="282" t="s">
        <v>118</v>
      </c>
      <c r="B72">
        <v>18.600000000000001</v>
      </c>
      <c r="C72">
        <v>20.3</v>
      </c>
      <c r="D72">
        <v>6.6</v>
      </c>
      <c r="E72">
        <v>7</v>
      </c>
      <c r="F72">
        <v>0</v>
      </c>
      <c r="G72">
        <v>0</v>
      </c>
    </row>
    <row r="73" spans="1:7" ht="15" x14ac:dyDescent="0.25">
      <c r="A73" s="282" t="s">
        <v>119</v>
      </c>
      <c r="B73">
        <v>19</v>
      </c>
      <c r="C73">
        <v>30</v>
      </c>
      <c r="D73">
        <v>38</v>
      </c>
      <c r="E73">
        <v>33.6</v>
      </c>
      <c r="F73">
        <v>0</v>
      </c>
      <c r="G73">
        <v>0</v>
      </c>
    </row>
    <row r="74" spans="1:7" ht="15" x14ac:dyDescent="0.25">
      <c r="A74" s="282" t="s">
        <v>62</v>
      </c>
      <c r="B74" t="s">
        <v>65</v>
      </c>
      <c r="C74" t="s">
        <v>63</v>
      </c>
      <c r="D74" t="s">
        <v>65</v>
      </c>
      <c r="E74" t="s">
        <v>63</v>
      </c>
      <c r="F74" t="s">
        <v>131</v>
      </c>
      <c r="G74" t="s">
        <v>64</v>
      </c>
    </row>
    <row r="75" spans="1:7" ht="15" x14ac:dyDescent="0.25">
      <c r="A75" s="282" t="s">
        <v>122</v>
      </c>
      <c r="B75">
        <v>8326.9</v>
      </c>
      <c r="C75">
        <v>8509</v>
      </c>
      <c r="D75">
        <v>4028.2</v>
      </c>
      <c r="E75">
        <v>3905.6</v>
      </c>
      <c r="F75">
        <v>3</v>
      </c>
      <c r="G75">
        <v>0</v>
      </c>
    </row>
    <row r="76" spans="1:7" ht="15" x14ac:dyDescent="0.25">
      <c r="A76" s="282" t="s">
        <v>123</v>
      </c>
      <c r="B76">
        <v>4032.3</v>
      </c>
      <c r="C76">
        <v>8134.1</v>
      </c>
      <c r="D76">
        <v>0</v>
      </c>
      <c r="E76">
        <v>0</v>
      </c>
      <c r="F76">
        <v>0</v>
      </c>
      <c r="G76">
        <v>0</v>
      </c>
    </row>
    <row r="77" spans="1:7" ht="15" x14ac:dyDescent="0.25">
      <c r="A77" s="282" t="s">
        <v>62</v>
      </c>
      <c r="B77" t="s">
        <v>65</v>
      </c>
      <c r="C77" t="s">
        <v>63</v>
      </c>
      <c r="D77" t="s">
        <v>65</v>
      </c>
      <c r="E77" t="s">
        <v>63</v>
      </c>
      <c r="F77" t="s">
        <v>131</v>
      </c>
      <c r="G77" t="s">
        <v>64</v>
      </c>
    </row>
    <row r="78" spans="1:7" ht="15" x14ac:dyDescent="0.25">
      <c r="A78" s="282" t="s">
        <v>124</v>
      </c>
      <c r="B78">
        <v>12359.2</v>
      </c>
      <c r="C78">
        <v>16643.099999999999</v>
      </c>
      <c r="D78">
        <v>4028.2</v>
      </c>
      <c r="E78">
        <v>3905.6</v>
      </c>
      <c r="F78">
        <v>3</v>
      </c>
      <c r="G78">
        <v>0</v>
      </c>
    </row>
    <row r="79" spans="1:7" ht="15" x14ac:dyDescent="0.25">
      <c r="A79" s="282" t="s">
        <v>125</v>
      </c>
      <c r="B79" t="s">
        <v>42</v>
      </c>
      <c r="C79" t="s">
        <v>42</v>
      </c>
      <c r="D79">
        <v>2.1</v>
      </c>
      <c r="E79">
        <v>28.9</v>
      </c>
      <c r="F79" t="s">
        <v>42</v>
      </c>
      <c r="G79" t="s">
        <v>42</v>
      </c>
    </row>
    <row r="80" spans="1:7" ht="15" x14ac:dyDescent="0.25">
      <c r="A80" s="282" t="s">
        <v>126</v>
      </c>
      <c r="B80">
        <v>0</v>
      </c>
      <c r="C80">
        <v>243</v>
      </c>
      <c r="D80" t="s">
        <v>42</v>
      </c>
      <c r="E80" t="s">
        <v>42</v>
      </c>
      <c r="F80">
        <v>0</v>
      </c>
      <c r="G80">
        <v>0</v>
      </c>
    </row>
    <row r="81" spans="1:7" ht="15" x14ac:dyDescent="0.25">
      <c r="A81" s="282" t="s">
        <v>62</v>
      </c>
      <c r="B81" t="s">
        <v>65</v>
      </c>
      <c r="C81" t="s">
        <v>63</v>
      </c>
      <c r="D81" t="s">
        <v>65</v>
      </c>
      <c r="E81" t="s">
        <v>63</v>
      </c>
      <c r="F81" t="s">
        <v>131</v>
      </c>
      <c r="G81" t="s">
        <v>64</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69AC6-7905-491E-B49A-0758D56B711D}">
  <dimension ref="A1:G77"/>
  <sheetViews>
    <sheetView topLeftCell="A8" workbookViewId="0">
      <selection activeCell="F63" sqref="F63"/>
    </sheetView>
  </sheetViews>
  <sheetFormatPr defaultRowHeight="13.2" x14ac:dyDescent="0.25"/>
  <cols>
    <col min="1" max="1" width="23.6640625" customWidth="1"/>
    <col min="2" max="2" width="15.6640625" customWidth="1"/>
    <col min="3" max="3" width="12" customWidth="1"/>
    <col min="4" max="4" width="13" customWidth="1"/>
    <col min="5" max="5" width="12.21875" customWidth="1"/>
    <col min="6" max="6" width="11.88671875" customWidth="1"/>
    <col min="7" max="7" width="12.6640625" customWidth="1"/>
  </cols>
  <sheetData>
    <row r="1" spans="1:7" ht="15" x14ac:dyDescent="0.25">
      <c r="A1" s="282" t="s">
        <v>47</v>
      </c>
    </row>
    <row r="2" spans="1:7" ht="15" x14ac:dyDescent="0.25">
      <c r="A2" s="282" t="s">
        <v>48</v>
      </c>
    </row>
    <row r="3" spans="1:7" ht="15" x14ac:dyDescent="0.25">
      <c r="A3" s="282" t="s">
        <v>979</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461.5</v>
      </c>
      <c r="C12">
        <v>44.5</v>
      </c>
      <c r="D12">
        <v>889.4</v>
      </c>
      <c r="E12">
        <v>566.6</v>
      </c>
      <c r="F12">
        <v>0</v>
      </c>
      <c r="G12">
        <v>0</v>
      </c>
    </row>
    <row r="13" spans="1:7" ht="15" x14ac:dyDescent="0.25">
      <c r="A13" s="282" t="s">
        <v>68</v>
      </c>
      <c r="B13">
        <v>0</v>
      </c>
      <c r="C13">
        <v>0</v>
      </c>
      <c r="D13">
        <v>137</v>
      </c>
      <c r="E13">
        <v>107.5</v>
      </c>
      <c r="F13">
        <v>0</v>
      </c>
      <c r="G13">
        <v>0</v>
      </c>
    </row>
    <row r="14" spans="1:7" ht="15" x14ac:dyDescent="0.25">
      <c r="A14" s="282" t="s">
        <v>255</v>
      </c>
      <c r="B14">
        <v>21.5</v>
      </c>
      <c r="C14">
        <v>0</v>
      </c>
      <c r="D14">
        <v>0</v>
      </c>
      <c r="E14">
        <v>0</v>
      </c>
      <c r="F14">
        <v>0</v>
      </c>
      <c r="G14">
        <v>0</v>
      </c>
    </row>
    <row r="15" spans="1:7" ht="15" x14ac:dyDescent="0.25">
      <c r="A15" s="282" t="s">
        <v>70</v>
      </c>
      <c r="B15">
        <v>108</v>
      </c>
      <c r="C15">
        <v>0</v>
      </c>
      <c r="D15">
        <v>49.8</v>
      </c>
      <c r="E15" t="s">
        <v>84</v>
      </c>
      <c r="F15">
        <v>0</v>
      </c>
      <c r="G15">
        <v>0</v>
      </c>
    </row>
    <row r="16" spans="1:7" ht="15" x14ac:dyDescent="0.25">
      <c r="A16" s="282" t="s">
        <v>71</v>
      </c>
      <c r="B16">
        <v>0</v>
      </c>
      <c r="C16">
        <v>0</v>
      </c>
      <c r="D16">
        <v>545.1</v>
      </c>
      <c r="E16">
        <v>67.599999999999994</v>
      </c>
      <c r="F16">
        <v>0</v>
      </c>
      <c r="G16">
        <v>0</v>
      </c>
    </row>
    <row r="17" spans="1:7" ht="15" x14ac:dyDescent="0.25">
      <c r="A17" s="282" t="s">
        <v>72</v>
      </c>
      <c r="B17">
        <v>115</v>
      </c>
      <c r="C17">
        <v>44.5</v>
      </c>
      <c r="D17">
        <v>49.5</v>
      </c>
      <c r="E17">
        <v>0</v>
      </c>
      <c r="F17">
        <v>0</v>
      </c>
      <c r="G17">
        <v>0</v>
      </c>
    </row>
    <row r="18" spans="1:7" ht="15" x14ac:dyDescent="0.25">
      <c r="A18" s="282" t="s">
        <v>73</v>
      </c>
      <c r="B18">
        <v>217</v>
      </c>
      <c r="C18">
        <v>0</v>
      </c>
      <c r="D18">
        <v>108</v>
      </c>
      <c r="E18">
        <v>323.60000000000002</v>
      </c>
      <c r="F18">
        <v>0</v>
      </c>
      <c r="G18">
        <v>0</v>
      </c>
    </row>
    <row r="19" spans="1:7" ht="15" x14ac:dyDescent="0.25">
      <c r="A19" s="282" t="s">
        <v>74</v>
      </c>
      <c r="B19">
        <v>0</v>
      </c>
      <c r="C19">
        <v>0</v>
      </c>
      <c r="D19">
        <v>0</v>
      </c>
      <c r="E19">
        <v>67.900000000000006</v>
      </c>
      <c r="F19">
        <v>0</v>
      </c>
      <c r="G19">
        <v>0</v>
      </c>
    </row>
    <row r="20" spans="1:7" ht="15" x14ac:dyDescent="0.25">
      <c r="A20" s="282" t="s">
        <v>66</v>
      </c>
    </row>
    <row r="21" spans="1:7" ht="15" x14ac:dyDescent="0.25">
      <c r="A21" s="282" t="s">
        <v>75</v>
      </c>
      <c r="B21">
        <v>121</v>
      </c>
      <c r="C21">
        <v>0</v>
      </c>
      <c r="D21">
        <v>184</v>
      </c>
      <c r="E21">
        <v>0</v>
      </c>
      <c r="F21">
        <v>0</v>
      </c>
      <c r="G21">
        <v>0</v>
      </c>
    </row>
    <row r="22" spans="1:7" ht="15" x14ac:dyDescent="0.25">
      <c r="A22" s="282" t="s">
        <v>504</v>
      </c>
      <c r="B22">
        <v>0</v>
      </c>
      <c r="C22">
        <v>0</v>
      </c>
      <c r="D22">
        <v>70.900000000000006</v>
      </c>
      <c r="E22">
        <v>0</v>
      </c>
      <c r="F22">
        <v>0</v>
      </c>
      <c r="G22">
        <v>0</v>
      </c>
    </row>
    <row r="23" spans="1:7" ht="15" x14ac:dyDescent="0.25">
      <c r="A23" s="282" t="s">
        <v>77</v>
      </c>
      <c r="B23">
        <v>121</v>
      </c>
      <c r="C23">
        <v>0</v>
      </c>
      <c r="D23">
        <v>113.1</v>
      </c>
      <c r="E23">
        <v>0</v>
      </c>
      <c r="F23">
        <v>0</v>
      </c>
      <c r="G23">
        <v>0</v>
      </c>
    </row>
    <row r="24" spans="1:7" ht="15" x14ac:dyDescent="0.25">
      <c r="A24" s="282" t="s">
        <v>66</v>
      </c>
    </row>
    <row r="25" spans="1:7" ht="15" x14ac:dyDescent="0.25">
      <c r="A25" s="282" t="s">
        <v>78</v>
      </c>
      <c r="B25">
        <v>421.7</v>
      </c>
      <c r="C25">
        <v>410.6</v>
      </c>
      <c r="D25">
        <v>163.6</v>
      </c>
      <c r="E25">
        <v>347.3</v>
      </c>
      <c r="F25">
        <v>1</v>
      </c>
      <c r="G25">
        <v>0</v>
      </c>
    </row>
    <row r="26" spans="1:7" ht="15" x14ac:dyDescent="0.25">
      <c r="A26" s="282" t="s">
        <v>66</v>
      </c>
    </row>
    <row r="27" spans="1:7" ht="15" x14ac:dyDescent="0.25">
      <c r="A27" s="282" t="s">
        <v>79</v>
      </c>
      <c r="B27">
        <v>245.4</v>
      </c>
      <c r="C27">
        <v>281.10000000000002</v>
      </c>
      <c r="D27">
        <v>66.400000000000006</v>
      </c>
      <c r="E27">
        <v>49.8</v>
      </c>
      <c r="F27">
        <v>0</v>
      </c>
      <c r="G27">
        <v>0</v>
      </c>
    </row>
    <row r="28" spans="1:7" ht="15" x14ac:dyDescent="0.25">
      <c r="A28" s="282" t="s">
        <v>66</v>
      </c>
    </row>
    <row r="29" spans="1:7" ht="15" x14ac:dyDescent="0.25">
      <c r="A29" s="282" t="s">
        <v>80</v>
      </c>
      <c r="B29">
        <v>6698.2</v>
      </c>
      <c r="C29">
        <v>6516.9</v>
      </c>
      <c r="D29">
        <v>2423</v>
      </c>
      <c r="E29">
        <v>3361.2</v>
      </c>
      <c r="F29">
        <v>0</v>
      </c>
      <c r="G29">
        <v>0</v>
      </c>
    </row>
    <row r="30" spans="1:7" ht="15" x14ac:dyDescent="0.25">
      <c r="A30" s="282" t="s">
        <v>66</v>
      </c>
    </row>
    <row r="31" spans="1:7" ht="15" x14ac:dyDescent="0.25">
      <c r="A31" s="282" t="s">
        <v>81</v>
      </c>
      <c r="B31">
        <v>1278.2</v>
      </c>
      <c r="C31">
        <v>855.4</v>
      </c>
      <c r="D31">
        <v>663.6</v>
      </c>
      <c r="E31">
        <v>178.8</v>
      </c>
      <c r="F31">
        <v>0</v>
      </c>
      <c r="G31">
        <v>0</v>
      </c>
    </row>
    <row r="32" spans="1:7" ht="15" x14ac:dyDescent="0.25">
      <c r="A32" s="282" t="s">
        <v>82</v>
      </c>
      <c r="B32">
        <v>0</v>
      </c>
      <c r="C32">
        <v>0.2</v>
      </c>
      <c r="D32">
        <v>0</v>
      </c>
      <c r="E32">
        <v>0</v>
      </c>
      <c r="F32">
        <v>0</v>
      </c>
      <c r="G32">
        <v>0</v>
      </c>
    </row>
    <row r="33" spans="1:7" ht="15" x14ac:dyDescent="0.25">
      <c r="A33" s="282" t="s">
        <v>83</v>
      </c>
      <c r="B33">
        <v>112.5</v>
      </c>
      <c r="C33">
        <v>116.2</v>
      </c>
      <c r="D33">
        <v>56</v>
      </c>
      <c r="E33">
        <v>0.6</v>
      </c>
      <c r="F33">
        <v>0</v>
      </c>
      <c r="G33">
        <v>0</v>
      </c>
    </row>
    <row r="34" spans="1:7" ht="15" x14ac:dyDescent="0.25">
      <c r="A34" s="282" t="s">
        <v>85</v>
      </c>
      <c r="B34">
        <v>0</v>
      </c>
      <c r="C34">
        <v>1.8</v>
      </c>
      <c r="D34">
        <v>0</v>
      </c>
      <c r="E34">
        <v>0</v>
      </c>
      <c r="F34">
        <v>0</v>
      </c>
      <c r="G34">
        <v>0</v>
      </c>
    </row>
    <row r="35" spans="1:7" ht="15" x14ac:dyDescent="0.25">
      <c r="A35" s="282" t="s">
        <v>86</v>
      </c>
      <c r="B35">
        <v>2.7</v>
      </c>
      <c r="C35">
        <v>1.9</v>
      </c>
      <c r="D35">
        <v>1.3</v>
      </c>
      <c r="E35">
        <v>0</v>
      </c>
      <c r="F35">
        <v>0</v>
      </c>
      <c r="G35">
        <v>0</v>
      </c>
    </row>
    <row r="36" spans="1:7" ht="15" x14ac:dyDescent="0.25">
      <c r="A36" s="282" t="s">
        <v>87</v>
      </c>
      <c r="B36">
        <v>0</v>
      </c>
      <c r="C36">
        <v>0</v>
      </c>
      <c r="D36">
        <v>0</v>
      </c>
      <c r="E36">
        <v>0.9</v>
      </c>
      <c r="F36">
        <v>0</v>
      </c>
      <c r="G36">
        <v>0</v>
      </c>
    </row>
    <row r="37" spans="1:7" ht="15" x14ac:dyDescent="0.25">
      <c r="A37" s="282" t="s">
        <v>88</v>
      </c>
      <c r="B37">
        <v>296</v>
      </c>
      <c r="C37">
        <v>274.3</v>
      </c>
      <c r="D37">
        <v>242.4</v>
      </c>
      <c r="E37">
        <v>105.6</v>
      </c>
      <c r="F37">
        <v>0</v>
      </c>
      <c r="G37">
        <v>0</v>
      </c>
    </row>
    <row r="38" spans="1:7" ht="15" x14ac:dyDescent="0.25">
      <c r="A38" s="282" t="s">
        <v>89</v>
      </c>
      <c r="B38">
        <v>50</v>
      </c>
      <c r="C38">
        <v>0</v>
      </c>
      <c r="D38">
        <v>0</v>
      </c>
      <c r="E38">
        <v>0</v>
      </c>
      <c r="F38">
        <v>0</v>
      </c>
      <c r="G38">
        <v>0</v>
      </c>
    </row>
    <row r="39" spans="1:7" ht="15" x14ac:dyDescent="0.25">
      <c r="A39" s="282" t="s">
        <v>90</v>
      </c>
      <c r="B39">
        <v>116</v>
      </c>
      <c r="C39">
        <v>0</v>
      </c>
      <c r="D39">
        <v>0</v>
      </c>
      <c r="E39">
        <v>0</v>
      </c>
      <c r="F39">
        <v>0</v>
      </c>
      <c r="G39">
        <v>0</v>
      </c>
    </row>
    <row r="40" spans="1:7" ht="15" x14ac:dyDescent="0.25">
      <c r="A40" s="282" t="s">
        <v>91</v>
      </c>
      <c r="B40">
        <v>32.5</v>
      </c>
      <c r="C40">
        <v>12.6</v>
      </c>
      <c r="D40">
        <v>62.2</v>
      </c>
      <c r="E40">
        <v>0</v>
      </c>
      <c r="F40">
        <v>0</v>
      </c>
      <c r="G40">
        <v>0</v>
      </c>
    </row>
    <row r="41" spans="1:7" ht="15" x14ac:dyDescent="0.25">
      <c r="A41" s="282" t="s">
        <v>92</v>
      </c>
      <c r="B41">
        <v>18</v>
      </c>
      <c r="C41">
        <v>0</v>
      </c>
      <c r="D41">
        <v>0</v>
      </c>
      <c r="E41">
        <v>0</v>
      </c>
      <c r="F41">
        <v>0</v>
      </c>
      <c r="G41">
        <v>0</v>
      </c>
    </row>
    <row r="42" spans="1:7" ht="15" x14ac:dyDescent="0.25">
      <c r="A42" s="282" t="s">
        <v>93</v>
      </c>
      <c r="B42">
        <v>118.1</v>
      </c>
      <c r="C42">
        <v>96.4</v>
      </c>
      <c r="D42">
        <v>38.700000000000003</v>
      </c>
      <c r="E42">
        <v>8.8000000000000007</v>
      </c>
      <c r="F42">
        <v>0</v>
      </c>
      <c r="G42">
        <v>0</v>
      </c>
    </row>
    <row r="43" spans="1:7" ht="15" x14ac:dyDescent="0.25">
      <c r="A43" s="282" t="s">
        <v>94</v>
      </c>
      <c r="B43">
        <v>40.1</v>
      </c>
      <c r="C43">
        <v>1.5</v>
      </c>
      <c r="D43">
        <v>1.1000000000000001</v>
      </c>
      <c r="E43">
        <v>0</v>
      </c>
      <c r="F43">
        <v>0</v>
      </c>
      <c r="G43">
        <v>0</v>
      </c>
    </row>
    <row r="44" spans="1:7" ht="15" x14ac:dyDescent="0.25">
      <c r="A44" s="282" t="s">
        <v>95</v>
      </c>
      <c r="B44">
        <v>66</v>
      </c>
      <c r="C44">
        <v>132</v>
      </c>
      <c r="D44">
        <v>0</v>
      </c>
      <c r="E44">
        <v>0</v>
      </c>
      <c r="F44">
        <v>0</v>
      </c>
      <c r="G44">
        <v>0</v>
      </c>
    </row>
    <row r="45" spans="1:7" ht="15" x14ac:dyDescent="0.25">
      <c r="A45" s="282" t="s">
        <v>96</v>
      </c>
      <c r="B45">
        <v>16.8</v>
      </c>
      <c r="C45">
        <v>18.600000000000001</v>
      </c>
      <c r="D45">
        <v>4.7</v>
      </c>
      <c r="E45">
        <v>3.9</v>
      </c>
      <c r="F45">
        <v>0</v>
      </c>
      <c r="G45">
        <v>0</v>
      </c>
    </row>
    <row r="46" spans="1:7" ht="15" x14ac:dyDescent="0.25">
      <c r="A46" s="282" t="s">
        <v>97</v>
      </c>
      <c r="B46">
        <v>0.4</v>
      </c>
      <c r="C46">
        <v>0.4</v>
      </c>
      <c r="D46">
        <v>0</v>
      </c>
      <c r="E46">
        <v>0</v>
      </c>
      <c r="F46">
        <v>0</v>
      </c>
      <c r="G46">
        <v>0</v>
      </c>
    </row>
    <row r="47" spans="1:7" ht="15" x14ac:dyDescent="0.25">
      <c r="A47" s="282" t="s">
        <v>98</v>
      </c>
      <c r="B47">
        <v>0</v>
      </c>
      <c r="C47">
        <v>0</v>
      </c>
      <c r="D47">
        <v>10.4</v>
      </c>
      <c r="E47">
        <v>17.8</v>
      </c>
      <c r="F47">
        <v>0</v>
      </c>
      <c r="G47">
        <v>0</v>
      </c>
    </row>
    <row r="48" spans="1:7" ht="15" x14ac:dyDescent="0.25">
      <c r="A48" s="282" t="s">
        <v>169</v>
      </c>
      <c r="B48">
        <v>0.4</v>
      </c>
      <c r="C48">
        <v>0</v>
      </c>
      <c r="D48">
        <v>0</v>
      </c>
      <c r="E48">
        <v>0</v>
      </c>
      <c r="F48">
        <v>0</v>
      </c>
      <c r="G48">
        <v>0</v>
      </c>
    </row>
    <row r="49" spans="1:7" ht="15" x14ac:dyDescent="0.25">
      <c r="A49" s="282" t="s">
        <v>99</v>
      </c>
      <c r="B49">
        <v>4.2</v>
      </c>
      <c r="C49">
        <v>11.9</v>
      </c>
      <c r="D49">
        <v>0.6</v>
      </c>
      <c r="E49">
        <v>0.9</v>
      </c>
      <c r="F49">
        <v>0</v>
      </c>
      <c r="G49">
        <v>0</v>
      </c>
    </row>
    <row r="50" spans="1:7" ht="15" x14ac:dyDescent="0.25">
      <c r="A50" s="282" t="s">
        <v>100</v>
      </c>
      <c r="B50">
        <v>131.69999999999999</v>
      </c>
      <c r="C50">
        <v>95.3</v>
      </c>
      <c r="D50">
        <v>54.9</v>
      </c>
      <c r="E50">
        <v>10</v>
      </c>
      <c r="F50">
        <v>0</v>
      </c>
      <c r="G50">
        <v>0</v>
      </c>
    </row>
    <row r="51" spans="1:7" ht="15" x14ac:dyDescent="0.25">
      <c r="A51" s="282" t="s">
        <v>101</v>
      </c>
      <c r="B51">
        <v>272.7</v>
      </c>
      <c r="C51">
        <v>92.4</v>
      </c>
      <c r="D51">
        <v>191.3</v>
      </c>
      <c r="E51">
        <v>30.5</v>
      </c>
      <c r="F51">
        <v>0</v>
      </c>
      <c r="G51">
        <v>0</v>
      </c>
    </row>
    <row r="52" spans="1:7" ht="15" x14ac:dyDescent="0.25">
      <c r="A52" s="282" t="s">
        <v>66</v>
      </c>
    </row>
    <row r="53" spans="1:7" ht="15" x14ac:dyDescent="0.25">
      <c r="A53" s="282" t="s">
        <v>102</v>
      </c>
      <c r="B53">
        <v>442.6</v>
      </c>
      <c r="C53">
        <v>100.7</v>
      </c>
      <c r="D53">
        <v>501.2</v>
      </c>
      <c r="E53">
        <v>96.7</v>
      </c>
      <c r="F53">
        <v>0</v>
      </c>
      <c r="G53">
        <v>0</v>
      </c>
    </row>
    <row r="54" spans="1:7" ht="15" x14ac:dyDescent="0.25">
      <c r="A54" s="282" t="s">
        <v>103</v>
      </c>
      <c r="B54">
        <v>0</v>
      </c>
      <c r="C54">
        <v>0</v>
      </c>
      <c r="D54">
        <v>86.5</v>
      </c>
      <c r="E54">
        <v>0</v>
      </c>
      <c r="F54">
        <v>0</v>
      </c>
      <c r="G54">
        <v>0</v>
      </c>
    </row>
    <row r="55" spans="1:7" ht="15" x14ac:dyDescent="0.25">
      <c r="A55" s="282" t="s">
        <v>104</v>
      </c>
      <c r="B55">
        <v>375.9</v>
      </c>
      <c r="C55">
        <v>63.7</v>
      </c>
      <c r="D55">
        <v>325.39999999999998</v>
      </c>
      <c r="E55">
        <v>66</v>
      </c>
      <c r="F55">
        <v>0</v>
      </c>
      <c r="G55">
        <v>0</v>
      </c>
    </row>
    <row r="56" spans="1:7" ht="15" x14ac:dyDescent="0.25">
      <c r="A56" s="282" t="s">
        <v>105</v>
      </c>
      <c r="B56">
        <v>6.7</v>
      </c>
      <c r="C56">
        <v>7</v>
      </c>
      <c r="D56">
        <v>0</v>
      </c>
      <c r="E56">
        <v>0</v>
      </c>
      <c r="F56">
        <v>0</v>
      </c>
      <c r="G56">
        <v>0</v>
      </c>
    </row>
    <row r="57" spans="1:7" ht="15" x14ac:dyDescent="0.25">
      <c r="A57" s="282" t="s">
        <v>107</v>
      </c>
      <c r="B57">
        <v>60</v>
      </c>
      <c r="C57">
        <v>30</v>
      </c>
      <c r="D57">
        <v>89.2</v>
      </c>
      <c r="E57">
        <v>30.7</v>
      </c>
      <c r="F57">
        <v>0</v>
      </c>
      <c r="G57">
        <v>0</v>
      </c>
    </row>
    <row r="58" spans="1:7" ht="15" x14ac:dyDescent="0.25">
      <c r="A58" s="282" t="s">
        <v>66</v>
      </c>
    </row>
    <row r="59" spans="1:7" ht="15" x14ac:dyDescent="0.25">
      <c r="A59" s="282" t="s">
        <v>108</v>
      </c>
      <c r="B59">
        <v>1386.8</v>
      </c>
      <c r="C59">
        <v>1644.8</v>
      </c>
      <c r="D59">
        <v>533.1</v>
      </c>
      <c r="E59">
        <v>801.7</v>
      </c>
      <c r="F59">
        <v>0</v>
      </c>
      <c r="G59">
        <v>0</v>
      </c>
    </row>
    <row r="60" spans="1:7" ht="15" x14ac:dyDescent="0.25">
      <c r="A60" s="282" t="s">
        <v>109</v>
      </c>
      <c r="B60">
        <v>3.2</v>
      </c>
      <c r="C60">
        <v>4.2</v>
      </c>
      <c r="D60">
        <v>3.2</v>
      </c>
      <c r="E60">
        <v>3.2</v>
      </c>
      <c r="F60">
        <v>0</v>
      </c>
      <c r="G60">
        <v>0</v>
      </c>
    </row>
    <row r="61" spans="1:7" ht="15" x14ac:dyDescent="0.25">
      <c r="A61" s="282" t="s">
        <v>111</v>
      </c>
      <c r="B61">
        <v>50.5</v>
      </c>
      <c r="C61">
        <v>51</v>
      </c>
      <c r="D61">
        <v>15.8</v>
      </c>
      <c r="E61">
        <v>19.600000000000001</v>
      </c>
      <c r="F61">
        <v>0</v>
      </c>
      <c r="G61">
        <v>0</v>
      </c>
    </row>
    <row r="62" spans="1:7" ht="15" x14ac:dyDescent="0.25">
      <c r="A62" s="282" t="s">
        <v>112</v>
      </c>
      <c r="B62">
        <v>57.3</v>
      </c>
      <c r="C62">
        <v>40.9</v>
      </c>
      <c r="D62">
        <v>7.5</v>
      </c>
      <c r="E62">
        <v>17.3</v>
      </c>
      <c r="F62">
        <v>0</v>
      </c>
      <c r="G62">
        <v>0</v>
      </c>
    </row>
    <row r="63" spans="1:7" ht="15" x14ac:dyDescent="0.25">
      <c r="A63" s="282" t="s">
        <v>113</v>
      </c>
      <c r="B63">
        <v>47</v>
      </c>
      <c r="C63">
        <v>34</v>
      </c>
      <c r="D63">
        <v>41.2</v>
      </c>
      <c r="E63">
        <v>41.5</v>
      </c>
      <c r="F63">
        <v>0</v>
      </c>
      <c r="G63">
        <v>0</v>
      </c>
    </row>
    <row r="64" spans="1:7" ht="15" x14ac:dyDescent="0.25">
      <c r="A64" s="282" t="s">
        <v>114</v>
      </c>
      <c r="B64">
        <v>0</v>
      </c>
      <c r="C64">
        <v>14.4</v>
      </c>
      <c r="D64">
        <v>0</v>
      </c>
      <c r="E64">
        <v>0</v>
      </c>
      <c r="F64">
        <v>0</v>
      </c>
      <c r="G64">
        <v>0</v>
      </c>
    </row>
    <row r="65" spans="1:7" ht="15" x14ac:dyDescent="0.25">
      <c r="A65" s="282" t="s">
        <v>115</v>
      </c>
      <c r="B65">
        <v>5</v>
      </c>
      <c r="C65">
        <v>5</v>
      </c>
      <c r="D65">
        <v>0</v>
      </c>
      <c r="E65">
        <v>0</v>
      </c>
      <c r="F65">
        <v>0</v>
      </c>
      <c r="G65">
        <v>0</v>
      </c>
    </row>
    <row r="66" spans="1:7" ht="15" x14ac:dyDescent="0.25">
      <c r="A66" s="282" t="s">
        <v>117</v>
      </c>
      <c r="B66">
        <v>1198</v>
      </c>
      <c r="C66">
        <v>1460.2</v>
      </c>
      <c r="D66">
        <v>407.3</v>
      </c>
      <c r="E66">
        <v>711.8</v>
      </c>
      <c r="F66">
        <v>0</v>
      </c>
      <c r="G66">
        <v>0</v>
      </c>
    </row>
    <row r="67" spans="1:7" ht="15" x14ac:dyDescent="0.25">
      <c r="A67" s="282" t="s">
        <v>118</v>
      </c>
      <c r="B67">
        <v>18.8</v>
      </c>
      <c r="C67">
        <v>16.100000000000001</v>
      </c>
      <c r="D67">
        <v>19</v>
      </c>
      <c r="E67">
        <v>5.3</v>
      </c>
      <c r="F67">
        <v>0</v>
      </c>
      <c r="G67">
        <v>0</v>
      </c>
    </row>
    <row r="68" spans="1:7" ht="15" x14ac:dyDescent="0.25">
      <c r="A68" s="282" t="s">
        <v>119</v>
      </c>
      <c r="B68">
        <v>0</v>
      </c>
      <c r="C68">
        <v>0</v>
      </c>
      <c r="D68">
        <v>33</v>
      </c>
      <c r="E68">
        <v>0</v>
      </c>
      <c r="F68">
        <v>0</v>
      </c>
      <c r="G68">
        <v>0</v>
      </c>
    </row>
    <row r="69" spans="1:7" ht="15" x14ac:dyDescent="0.25">
      <c r="A69" s="282" t="s">
        <v>121</v>
      </c>
      <c r="B69">
        <v>7</v>
      </c>
      <c r="C69">
        <v>19</v>
      </c>
      <c r="D69">
        <v>6.2</v>
      </c>
      <c r="E69">
        <v>3</v>
      </c>
      <c r="F69">
        <v>0</v>
      </c>
      <c r="G69">
        <v>0</v>
      </c>
    </row>
    <row r="70" spans="1:7" ht="15" x14ac:dyDescent="0.25">
      <c r="A70" s="282" t="s">
        <v>62</v>
      </c>
      <c r="B70" t="s">
        <v>63</v>
      </c>
      <c r="C70" t="s">
        <v>64</v>
      </c>
      <c r="D70" t="s">
        <v>63</v>
      </c>
      <c r="E70" t="s">
        <v>63</v>
      </c>
      <c r="F70" t="s">
        <v>63</v>
      </c>
      <c r="G70" t="s">
        <v>65</v>
      </c>
    </row>
    <row r="71" spans="1:7" ht="15" x14ac:dyDescent="0.25">
      <c r="A71" s="282" t="s">
        <v>122</v>
      </c>
      <c r="B71">
        <v>11055.3</v>
      </c>
      <c r="C71">
        <v>9853.9</v>
      </c>
      <c r="D71">
        <v>5424.1</v>
      </c>
      <c r="E71">
        <v>5402.1</v>
      </c>
      <c r="F71">
        <v>1</v>
      </c>
      <c r="G71">
        <v>0</v>
      </c>
    </row>
    <row r="72" spans="1:7" ht="15" x14ac:dyDescent="0.25">
      <c r="A72" s="282" t="s">
        <v>123</v>
      </c>
      <c r="B72">
        <v>5361.5</v>
      </c>
      <c r="C72">
        <v>5540.1</v>
      </c>
      <c r="D72">
        <v>0</v>
      </c>
      <c r="E72">
        <v>0</v>
      </c>
      <c r="F72">
        <v>0</v>
      </c>
      <c r="G72">
        <v>0</v>
      </c>
    </row>
    <row r="73" spans="1:7" ht="15" x14ac:dyDescent="0.25">
      <c r="A73" s="282" t="s">
        <v>62</v>
      </c>
      <c r="B73" t="s">
        <v>63</v>
      </c>
      <c r="C73" t="s">
        <v>64</v>
      </c>
      <c r="D73" t="s">
        <v>63</v>
      </c>
      <c r="E73" t="s">
        <v>63</v>
      </c>
      <c r="F73" t="s">
        <v>63</v>
      </c>
      <c r="G73" t="s">
        <v>65</v>
      </c>
    </row>
    <row r="74" spans="1:7" ht="15" x14ac:dyDescent="0.25">
      <c r="A74" s="282" t="s">
        <v>124</v>
      </c>
      <c r="B74">
        <v>16416.7</v>
      </c>
      <c r="C74">
        <v>15394</v>
      </c>
      <c r="D74">
        <v>5424.1</v>
      </c>
      <c r="E74">
        <v>5402.1</v>
      </c>
      <c r="F74">
        <v>1</v>
      </c>
      <c r="G74">
        <v>0</v>
      </c>
    </row>
    <row r="75" spans="1:7" ht="15" x14ac:dyDescent="0.25">
      <c r="A75" s="282" t="s">
        <v>125</v>
      </c>
      <c r="B75" t="s">
        <v>42</v>
      </c>
      <c r="C75" t="s">
        <v>42</v>
      </c>
      <c r="D75">
        <v>3.9</v>
      </c>
      <c r="E75">
        <v>1.9</v>
      </c>
      <c r="F75" t="s">
        <v>42</v>
      </c>
      <c r="G75" t="s">
        <v>42</v>
      </c>
    </row>
    <row r="76" spans="1:7" ht="15" x14ac:dyDescent="0.25">
      <c r="A76" s="282" t="s">
        <v>126</v>
      </c>
      <c r="B76">
        <v>0</v>
      </c>
      <c r="C76">
        <v>0</v>
      </c>
      <c r="D76" t="s">
        <v>42</v>
      </c>
      <c r="E76" t="s">
        <v>42</v>
      </c>
      <c r="F76">
        <v>0</v>
      </c>
      <c r="G76">
        <v>0</v>
      </c>
    </row>
    <row r="77" spans="1:7" ht="15" x14ac:dyDescent="0.25">
      <c r="A77" s="282" t="s">
        <v>62</v>
      </c>
      <c r="B77" t="s">
        <v>63</v>
      </c>
      <c r="C77" t="s">
        <v>64</v>
      </c>
      <c r="D77" t="s">
        <v>63</v>
      </c>
      <c r="E77" t="s">
        <v>63</v>
      </c>
      <c r="F77" t="s">
        <v>63</v>
      </c>
      <c r="G77" t="s">
        <v>65</v>
      </c>
    </row>
  </sheetData>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dimension ref="A1:G79"/>
  <sheetViews>
    <sheetView topLeftCell="A2" zoomScale="130" zoomScaleNormal="130" workbookViewId="0">
      <pane xSplit="1" ySplit="7" topLeftCell="B24" activePane="bottomRight" state="frozen"/>
      <selection pane="topRight" activeCell="E22" sqref="E22"/>
      <selection pane="bottomLeft" activeCell="E22" sqref="E22"/>
      <selection pane="bottomRight" activeCell="E22" sqref="E22"/>
    </sheetView>
  </sheetViews>
  <sheetFormatPr defaultRowHeight="13.2" x14ac:dyDescent="0.25"/>
  <sheetData>
    <row r="1" spans="1:7" ht="15" x14ac:dyDescent="0.25">
      <c r="A1" s="282" t="s">
        <v>598</v>
      </c>
      <c r="D1" t="s">
        <v>599</v>
      </c>
      <c r="E1" t="s">
        <v>157</v>
      </c>
      <c r="F1" t="s">
        <v>600</v>
      </c>
    </row>
    <row r="2" spans="1:7" ht="15" x14ac:dyDescent="0.25">
      <c r="A2" s="282" t="s">
        <v>566</v>
      </c>
      <c r="B2" t="s">
        <v>567</v>
      </c>
      <c r="C2" t="s">
        <v>556</v>
      </c>
      <c r="D2" t="s">
        <v>557</v>
      </c>
      <c r="E2" t="s">
        <v>147</v>
      </c>
      <c r="F2" t="s">
        <v>601</v>
      </c>
      <c r="G2" t="s">
        <v>602</v>
      </c>
    </row>
    <row r="3" spans="1:7" ht="15" x14ac:dyDescent="0.25">
      <c r="A3" s="282" t="s">
        <v>568</v>
      </c>
      <c r="B3" s="172" t="s">
        <v>603</v>
      </c>
      <c r="C3" s="172" t="s">
        <v>604</v>
      </c>
      <c r="D3" s="172">
        <v>2019</v>
      </c>
    </row>
    <row r="4" spans="1:7" ht="15" x14ac:dyDescent="0.25">
      <c r="A4" s="282" t="s">
        <v>66</v>
      </c>
      <c r="B4" t="s">
        <v>571</v>
      </c>
      <c r="C4" t="s">
        <v>572</v>
      </c>
      <c r="D4" t="s">
        <v>157</v>
      </c>
      <c r="E4" t="s">
        <v>66</v>
      </c>
      <c r="F4" t="s">
        <v>605</v>
      </c>
      <c r="G4" t="s">
        <v>186</v>
      </c>
    </row>
    <row r="5" spans="1:7" ht="15" x14ac:dyDescent="0.25">
      <c r="A5" s="282" t="s">
        <v>42</v>
      </c>
      <c r="B5" t="s">
        <v>64</v>
      </c>
      <c r="C5" t="s">
        <v>63</v>
      </c>
      <c r="D5" t="s">
        <v>65</v>
      </c>
      <c r="E5" t="s">
        <v>63</v>
      </c>
      <c r="F5" t="s">
        <v>606</v>
      </c>
      <c r="G5" t="s">
        <v>607</v>
      </c>
    </row>
    <row r="6" spans="1:7" ht="15" x14ac:dyDescent="0.25">
      <c r="A6" s="282" t="s">
        <v>573</v>
      </c>
      <c r="B6" t="s">
        <v>574</v>
      </c>
      <c r="C6" t="s">
        <v>575</v>
      </c>
      <c r="D6" t="s">
        <v>563</v>
      </c>
      <c r="E6" t="s">
        <v>161</v>
      </c>
      <c r="F6" t="s">
        <v>608</v>
      </c>
      <c r="G6" t="s">
        <v>609</v>
      </c>
    </row>
    <row r="7" spans="1:7" ht="15" x14ac:dyDescent="0.25">
      <c r="A7" s="282" t="s">
        <v>42</v>
      </c>
      <c r="B7" t="s">
        <v>64</v>
      </c>
      <c r="C7" t="s">
        <v>63</v>
      </c>
      <c r="D7" t="s">
        <v>65</v>
      </c>
      <c r="E7" t="s">
        <v>63</v>
      </c>
      <c r="F7" t="s">
        <v>606</v>
      </c>
      <c r="G7" t="s">
        <v>607</v>
      </c>
    </row>
    <row r="8" spans="1:7" ht="15" x14ac:dyDescent="0.25">
      <c r="A8" s="282" t="s">
        <v>576</v>
      </c>
      <c r="B8" t="s">
        <v>577</v>
      </c>
      <c r="C8" t="s">
        <v>578</v>
      </c>
      <c r="D8" t="s">
        <v>565</v>
      </c>
      <c r="E8" t="s">
        <v>59</v>
      </c>
      <c r="F8" t="s">
        <v>610</v>
      </c>
      <c r="G8" t="s">
        <v>611</v>
      </c>
    </row>
    <row r="9" spans="1:7" ht="15" x14ac:dyDescent="0.25">
      <c r="A9" s="282" t="s">
        <v>66</v>
      </c>
    </row>
    <row r="10" spans="1:7" ht="15" x14ac:dyDescent="0.25">
      <c r="A10" s="282" t="s">
        <v>67</v>
      </c>
      <c r="B10">
        <v>90</v>
      </c>
      <c r="C10">
        <v>235</v>
      </c>
      <c r="D10">
        <v>525.1</v>
      </c>
      <c r="E10">
        <v>617.79999999999995</v>
      </c>
      <c r="F10">
        <v>0</v>
      </c>
      <c r="G10">
        <v>0</v>
      </c>
    </row>
    <row r="11" spans="1:7" ht="15" x14ac:dyDescent="0.25">
      <c r="A11" s="282" t="s">
        <v>253</v>
      </c>
      <c r="B11">
        <v>0</v>
      </c>
      <c r="C11">
        <v>0</v>
      </c>
      <c r="D11">
        <v>0</v>
      </c>
      <c r="E11">
        <v>37.700000000000003</v>
      </c>
      <c r="F11">
        <v>0</v>
      </c>
      <c r="G11">
        <v>0</v>
      </c>
    </row>
    <row r="12" spans="1:7" ht="15" x14ac:dyDescent="0.25">
      <c r="A12" s="282" t="s">
        <v>254</v>
      </c>
      <c r="B12">
        <v>0</v>
      </c>
      <c r="C12">
        <v>0</v>
      </c>
      <c r="D12">
        <v>19.399999999999999</v>
      </c>
      <c r="E12">
        <v>0</v>
      </c>
      <c r="F12">
        <v>0</v>
      </c>
      <c r="G12">
        <v>0</v>
      </c>
    </row>
    <row r="13" spans="1:7" ht="15" x14ac:dyDescent="0.25">
      <c r="A13" s="282" t="s">
        <v>68</v>
      </c>
      <c r="B13">
        <v>0</v>
      </c>
      <c r="C13">
        <v>0</v>
      </c>
      <c r="D13">
        <v>56.5</v>
      </c>
      <c r="E13">
        <v>135.80000000000001</v>
      </c>
      <c r="F13">
        <v>0</v>
      </c>
      <c r="G13">
        <v>0</v>
      </c>
    </row>
    <row r="14" spans="1:7" ht="15" x14ac:dyDescent="0.25">
      <c r="A14" s="282" t="s">
        <v>69</v>
      </c>
      <c r="B14">
        <v>0</v>
      </c>
      <c r="C14">
        <v>0</v>
      </c>
      <c r="D14">
        <v>0</v>
      </c>
      <c r="E14">
        <v>19.399999999999999</v>
      </c>
      <c r="F14">
        <v>0</v>
      </c>
      <c r="G14">
        <v>0</v>
      </c>
    </row>
    <row r="15" spans="1:7" ht="15" x14ac:dyDescent="0.25">
      <c r="A15" s="282" t="s">
        <v>70</v>
      </c>
      <c r="B15">
        <v>0</v>
      </c>
      <c r="C15">
        <v>0</v>
      </c>
      <c r="D15">
        <v>84.4</v>
      </c>
      <c r="E15">
        <v>90.2</v>
      </c>
      <c r="F15">
        <v>0</v>
      </c>
      <c r="G15">
        <v>0</v>
      </c>
    </row>
    <row r="16" spans="1:7" ht="15" x14ac:dyDescent="0.25">
      <c r="A16" s="282" t="s">
        <v>71</v>
      </c>
      <c r="B16">
        <v>0</v>
      </c>
      <c r="C16">
        <v>0</v>
      </c>
      <c r="D16">
        <v>195.1</v>
      </c>
      <c r="E16">
        <v>103.2</v>
      </c>
      <c r="F16">
        <v>0</v>
      </c>
      <c r="G16">
        <v>0</v>
      </c>
    </row>
    <row r="17" spans="1:7" ht="15" x14ac:dyDescent="0.25">
      <c r="A17" s="282" t="s">
        <v>72</v>
      </c>
      <c r="B17">
        <v>40</v>
      </c>
      <c r="C17">
        <v>65</v>
      </c>
      <c r="D17">
        <v>44</v>
      </c>
      <c r="E17">
        <v>0</v>
      </c>
      <c r="F17">
        <v>0</v>
      </c>
      <c r="G17">
        <v>0</v>
      </c>
    </row>
    <row r="18" spans="1:7" ht="15" x14ac:dyDescent="0.25">
      <c r="A18" s="282" t="s">
        <v>73</v>
      </c>
      <c r="B18">
        <v>0</v>
      </c>
      <c r="C18">
        <v>170</v>
      </c>
      <c r="D18">
        <v>125.8</v>
      </c>
      <c r="E18">
        <v>231.5</v>
      </c>
      <c r="F18">
        <v>0</v>
      </c>
      <c r="G18">
        <v>0</v>
      </c>
    </row>
    <row r="19" spans="1:7" ht="15" x14ac:dyDescent="0.25">
      <c r="A19" s="282" t="s">
        <v>74</v>
      </c>
      <c r="B19">
        <v>50</v>
      </c>
      <c r="C19">
        <v>0</v>
      </c>
      <c r="D19">
        <v>0</v>
      </c>
      <c r="E19">
        <v>0</v>
      </c>
      <c r="F19">
        <v>0</v>
      </c>
      <c r="G19">
        <v>0</v>
      </c>
    </row>
    <row r="20" spans="1:7" ht="15" x14ac:dyDescent="0.25">
      <c r="A20" s="282" t="s">
        <v>66</v>
      </c>
    </row>
    <row r="21" spans="1:7" ht="15" x14ac:dyDescent="0.25">
      <c r="A21" s="282" t="s">
        <v>75</v>
      </c>
      <c r="B21">
        <v>0</v>
      </c>
      <c r="C21">
        <v>150</v>
      </c>
      <c r="D21">
        <v>0</v>
      </c>
      <c r="E21">
        <v>31</v>
      </c>
      <c r="F21">
        <v>0</v>
      </c>
      <c r="G21">
        <v>0</v>
      </c>
    </row>
    <row r="22" spans="1:7" ht="15" x14ac:dyDescent="0.25">
      <c r="A22" s="282" t="s">
        <v>504</v>
      </c>
      <c r="B22">
        <v>0</v>
      </c>
      <c r="C22">
        <v>120</v>
      </c>
      <c r="D22">
        <v>0</v>
      </c>
      <c r="E22">
        <v>0</v>
      </c>
      <c r="F22">
        <v>0</v>
      </c>
      <c r="G22">
        <v>0</v>
      </c>
    </row>
    <row r="23" spans="1:7" ht="15" x14ac:dyDescent="0.25">
      <c r="A23" s="282" t="s">
        <v>77</v>
      </c>
      <c r="B23">
        <v>0</v>
      </c>
      <c r="C23">
        <v>30</v>
      </c>
      <c r="D23">
        <v>0</v>
      </c>
      <c r="E23">
        <v>31</v>
      </c>
      <c r="F23">
        <v>0</v>
      </c>
      <c r="G23">
        <v>0</v>
      </c>
    </row>
    <row r="24" spans="1:7" ht="15" x14ac:dyDescent="0.25">
      <c r="A24" s="282" t="s">
        <v>66</v>
      </c>
    </row>
    <row r="25" spans="1:7" ht="15" x14ac:dyDescent="0.25">
      <c r="A25" s="282" t="s">
        <v>78</v>
      </c>
      <c r="B25">
        <v>428.3</v>
      </c>
      <c r="C25">
        <v>485.6</v>
      </c>
      <c r="D25">
        <v>179.9</v>
      </c>
      <c r="E25">
        <v>165.1</v>
      </c>
      <c r="F25">
        <v>0</v>
      </c>
      <c r="G25">
        <v>0</v>
      </c>
    </row>
    <row r="26" spans="1:7" ht="15" x14ac:dyDescent="0.25">
      <c r="A26" s="282" t="s">
        <v>66</v>
      </c>
    </row>
    <row r="27" spans="1:7" ht="15" x14ac:dyDescent="0.25">
      <c r="A27" s="282" t="s">
        <v>79</v>
      </c>
      <c r="B27">
        <v>445.4</v>
      </c>
      <c r="C27">
        <v>316.3</v>
      </c>
      <c r="D27">
        <v>246.4</v>
      </c>
      <c r="E27">
        <v>65</v>
      </c>
      <c r="F27">
        <v>0</v>
      </c>
      <c r="G27">
        <v>0</v>
      </c>
    </row>
    <row r="28" spans="1:7" ht="15" x14ac:dyDescent="0.25">
      <c r="A28" s="282" t="s">
        <v>66</v>
      </c>
    </row>
    <row r="29" spans="1:7" ht="15" x14ac:dyDescent="0.25">
      <c r="A29" s="282" t="s">
        <v>80</v>
      </c>
      <c r="B29">
        <v>2856.3</v>
      </c>
      <c r="C29">
        <v>1198.9000000000001</v>
      </c>
      <c r="D29">
        <v>756.4</v>
      </c>
      <c r="E29">
        <v>67</v>
      </c>
      <c r="F29">
        <v>0</v>
      </c>
      <c r="G29">
        <v>0</v>
      </c>
    </row>
    <row r="30" spans="1:7" ht="15" x14ac:dyDescent="0.25">
      <c r="A30" s="282" t="s">
        <v>66</v>
      </c>
    </row>
    <row r="31" spans="1:7" ht="15" x14ac:dyDescent="0.25">
      <c r="A31" s="282" t="s">
        <v>495</v>
      </c>
      <c r="B31">
        <v>0</v>
      </c>
      <c r="C31">
        <v>1</v>
      </c>
      <c r="D31">
        <v>0</v>
      </c>
      <c r="E31">
        <v>0</v>
      </c>
      <c r="F31">
        <v>0</v>
      </c>
      <c r="G31">
        <v>0</v>
      </c>
    </row>
    <row r="32" spans="1:7" ht="15" x14ac:dyDescent="0.25">
      <c r="A32" s="282" t="s">
        <v>66</v>
      </c>
    </row>
    <row r="33" spans="1:7" ht="15" x14ac:dyDescent="0.25">
      <c r="A33" s="282" t="s">
        <v>81</v>
      </c>
      <c r="B33">
        <v>1127.0999999999999</v>
      </c>
      <c r="C33">
        <v>2146.1</v>
      </c>
      <c r="D33">
        <v>717.2</v>
      </c>
      <c r="E33">
        <v>1047.5</v>
      </c>
      <c r="F33">
        <v>0</v>
      </c>
      <c r="G33">
        <v>0</v>
      </c>
    </row>
    <row r="34" spans="1:7" ht="15" x14ac:dyDescent="0.25">
      <c r="A34" s="282" t="s">
        <v>83</v>
      </c>
      <c r="B34">
        <v>57.1</v>
      </c>
      <c r="C34">
        <v>6</v>
      </c>
      <c r="D34">
        <v>120.2</v>
      </c>
      <c r="E34">
        <v>2.9</v>
      </c>
      <c r="F34">
        <v>0</v>
      </c>
      <c r="G34">
        <v>0</v>
      </c>
    </row>
    <row r="35" spans="1:7" ht="15" x14ac:dyDescent="0.25">
      <c r="A35" s="282" t="s">
        <v>85</v>
      </c>
      <c r="B35">
        <v>1.6</v>
      </c>
      <c r="C35">
        <v>1.4</v>
      </c>
      <c r="D35">
        <v>0.8</v>
      </c>
      <c r="E35">
        <v>0.2</v>
      </c>
      <c r="F35">
        <v>0</v>
      </c>
      <c r="G35">
        <v>0</v>
      </c>
    </row>
    <row r="36" spans="1:7" ht="15" x14ac:dyDescent="0.25">
      <c r="A36" s="282" t="s">
        <v>87</v>
      </c>
      <c r="B36">
        <v>1.3</v>
      </c>
      <c r="C36">
        <v>0</v>
      </c>
      <c r="D36" t="s">
        <v>84</v>
      </c>
      <c r="E36" t="s">
        <v>84</v>
      </c>
      <c r="F36">
        <v>0</v>
      </c>
      <c r="G36">
        <v>0</v>
      </c>
    </row>
    <row r="37" spans="1:7" ht="15" x14ac:dyDescent="0.25">
      <c r="A37" s="282" t="s">
        <v>88</v>
      </c>
      <c r="B37">
        <v>183.5</v>
      </c>
      <c r="C37">
        <v>444</v>
      </c>
      <c r="D37">
        <v>217.6</v>
      </c>
      <c r="E37">
        <v>216.1</v>
      </c>
      <c r="F37">
        <v>0</v>
      </c>
      <c r="G37">
        <v>0</v>
      </c>
    </row>
    <row r="38" spans="1:7" ht="15" x14ac:dyDescent="0.25">
      <c r="A38" s="282" t="s">
        <v>177</v>
      </c>
      <c r="B38">
        <v>0</v>
      </c>
      <c r="C38">
        <v>66</v>
      </c>
      <c r="D38">
        <v>0</v>
      </c>
      <c r="E38">
        <v>202.7</v>
      </c>
      <c r="F38">
        <v>0</v>
      </c>
      <c r="G38">
        <v>0</v>
      </c>
    </row>
    <row r="39" spans="1:7" ht="15" x14ac:dyDescent="0.25">
      <c r="A39" s="282" t="s">
        <v>90</v>
      </c>
      <c r="B39">
        <v>0</v>
      </c>
      <c r="C39">
        <v>17.5</v>
      </c>
      <c r="D39">
        <v>0</v>
      </c>
      <c r="E39">
        <v>0</v>
      </c>
      <c r="F39">
        <v>0</v>
      </c>
      <c r="G39">
        <v>0</v>
      </c>
    </row>
    <row r="40" spans="1:7" ht="15" x14ac:dyDescent="0.25">
      <c r="A40" s="282" t="s">
        <v>178</v>
      </c>
      <c r="B40">
        <v>0</v>
      </c>
      <c r="C40">
        <v>0</v>
      </c>
      <c r="D40">
        <v>1</v>
      </c>
      <c r="E40">
        <v>0</v>
      </c>
      <c r="F40">
        <v>0</v>
      </c>
      <c r="G40">
        <v>0</v>
      </c>
    </row>
    <row r="41" spans="1:7" ht="15" x14ac:dyDescent="0.25">
      <c r="A41" s="282" t="s">
        <v>91</v>
      </c>
      <c r="B41">
        <v>33.799999999999997</v>
      </c>
      <c r="C41">
        <v>51.2</v>
      </c>
      <c r="D41">
        <v>65.400000000000006</v>
      </c>
      <c r="E41">
        <v>58.9</v>
      </c>
      <c r="F41">
        <v>0</v>
      </c>
      <c r="G41">
        <v>0</v>
      </c>
    </row>
    <row r="42" spans="1:7" ht="15" x14ac:dyDescent="0.25">
      <c r="A42" s="282" t="s">
        <v>92</v>
      </c>
      <c r="B42">
        <v>0</v>
      </c>
      <c r="C42">
        <v>0</v>
      </c>
      <c r="D42">
        <v>29.7</v>
      </c>
      <c r="E42">
        <v>24.8</v>
      </c>
      <c r="F42">
        <v>0</v>
      </c>
      <c r="G42">
        <v>0</v>
      </c>
    </row>
    <row r="43" spans="1:7" ht="15" x14ac:dyDescent="0.25">
      <c r="A43" s="282" t="s">
        <v>93</v>
      </c>
      <c r="B43">
        <v>77</v>
      </c>
      <c r="C43">
        <v>218.7</v>
      </c>
      <c r="D43">
        <v>68.599999999999994</v>
      </c>
      <c r="E43">
        <v>31.5</v>
      </c>
      <c r="F43">
        <v>0</v>
      </c>
      <c r="G43">
        <v>0</v>
      </c>
    </row>
    <row r="44" spans="1:7" ht="15" x14ac:dyDescent="0.25">
      <c r="A44" s="282" t="s">
        <v>94</v>
      </c>
      <c r="B44">
        <v>29</v>
      </c>
      <c r="C44">
        <v>0</v>
      </c>
      <c r="D44">
        <v>7.9</v>
      </c>
      <c r="E44">
        <v>0</v>
      </c>
      <c r="F44">
        <v>0</v>
      </c>
      <c r="G44">
        <v>0</v>
      </c>
    </row>
    <row r="45" spans="1:7" ht="15" x14ac:dyDescent="0.25">
      <c r="A45" s="282" t="s">
        <v>496</v>
      </c>
      <c r="B45">
        <v>0</v>
      </c>
      <c r="C45">
        <v>0.1</v>
      </c>
      <c r="D45">
        <v>0</v>
      </c>
      <c r="E45">
        <v>0.9</v>
      </c>
      <c r="F45">
        <v>0</v>
      </c>
      <c r="G45">
        <v>0</v>
      </c>
    </row>
    <row r="46" spans="1:7" ht="15" x14ac:dyDescent="0.25">
      <c r="A46" s="282" t="s">
        <v>95</v>
      </c>
      <c r="B46">
        <v>325</v>
      </c>
      <c r="C46">
        <v>586</v>
      </c>
      <c r="D46">
        <v>70</v>
      </c>
      <c r="E46">
        <v>204.7</v>
      </c>
      <c r="F46">
        <v>0</v>
      </c>
      <c r="G46">
        <v>0</v>
      </c>
    </row>
    <row r="47" spans="1:7" ht="15" x14ac:dyDescent="0.25">
      <c r="A47" s="282" t="s">
        <v>96</v>
      </c>
      <c r="B47">
        <v>18.899999999999999</v>
      </c>
      <c r="C47">
        <v>56.8</v>
      </c>
      <c r="D47">
        <v>14.2</v>
      </c>
      <c r="E47">
        <v>5.5</v>
      </c>
      <c r="F47">
        <v>0</v>
      </c>
      <c r="G47">
        <v>0</v>
      </c>
    </row>
    <row r="48" spans="1:7" ht="15" x14ac:dyDescent="0.25">
      <c r="A48" s="282" t="s">
        <v>98</v>
      </c>
      <c r="B48">
        <v>0</v>
      </c>
      <c r="C48">
        <v>0</v>
      </c>
      <c r="D48">
        <v>71.5</v>
      </c>
      <c r="E48">
        <v>72</v>
      </c>
      <c r="F48">
        <v>0</v>
      </c>
      <c r="G48">
        <v>0</v>
      </c>
    </row>
    <row r="49" spans="1:7" ht="15" x14ac:dyDescent="0.25">
      <c r="A49" s="282" t="s">
        <v>99</v>
      </c>
      <c r="B49">
        <v>0.9</v>
      </c>
      <c r="C49">
        <v>6.7</v>
      </c>
      <c r="D49">
        <v>0</v>
      </c>
      <c r="E49">
        <v>0.1</v>
      </c>
      <c r="F49">
        <v>0</v>
      </c>
      <c r="G49">
        <v>0</v>
      </c>
    </row>
    <row r="50" spans="1:7" ht="15" x14ac:dyDescent="0.25">
      <c r="A50" s="282" t="s">
        <v>100</v>
      </c>
      <c r="B50">
        <v>289.2</v>
      </c>
      <c r="C50">
        <v>550.1</v>
      </c>
      <c r="D50">
        <v>36</v>
      </c>
      <c r="E50">
        <v>131.9</v>
      </c>
      <c r="F50">
        <v>0</v>
      </c>
      <c r="G50">
        <v>0</v>
      </c>
    </row>
    <row r="51" spans="1:7" ht="15" x14ac:dyDescent="0.25">
      <c r="A51" s="282" t="s">
        <v>101</v>
      </c>
      <c r="B51">
        <v>109.9</v>
      </c>
      <c r="C51">
        <v>141.69999999999999</v>
      </c>
      <c r="D51">
        <v>14.4</v>
      </c>
      <c r="E51">
        <v>95.3</v>
      </c>
      <c r="F51">
        <v>0</v>
      </c>
      <c r="G51">
        <v>0</v>
      </c>
    </row>
    <row r="52" spans="1:7" ht="15" x14ac:dyDescent="0.25">
      <c r="A52" s="282" t="s">
        <v>66</v>
      </c>
    </row>
    <row r="53" spans="1:7" ht="15" x14ac:dyDescent="0.25">
      <c r="A53" s="282" t="s">
        <v>102</v>
      </c>
      <c r="B53">
        <v>533.5</v>
      </c>
      <c r="C53">
        <v>217</v>
      </c>
      <c r="D53">
        <v>137.5</v>
      </c>
      <c r="E53">
        <v>282.60000000000002</v>
      </c>
      <c r="F53">
        <v>0</v>
      </c>
      <c r="G53">
        <v>0</v>
      </c>
    </row>
    <row r="54" spans="1:7" ht="15" x14ac:dyDescent="0.25">
      <c r="A54" s="282" t="s">
        <v>104</v>
      </c>
      <c r="B54">
        <v>473.5</v>
      </c>
      <c r="C54">
        <v>171</v>
      </c>
      <c r="D54">
        <v>104.5</v>
      </c>
      <c r="E54">
        <v>232.4</v>
      </c>
      <c r="F54">
        <v>0</v>
      </c>
      <c r="G54">
        <v>0</v>
      </c>
    </row>
    <row r="55" spans="1:7" ht="15" x14ac:dyDescent="0.25">
      <c r="A55" s="282" t="s">
        <v>105</v>
      </c>
      <c r="B55">
        <v>0</v>
      </c>
      <c r="C55">
        <v>16</v>
      </c>
      <c r="D55">
        <v>0</v>
      </c>
      <c r="E55">
        <v>0</v>
      </c>
      <c r="F55">
        <v>0</v>
      </c>
      <c r="G55">
        <v>0</v>
      </c>
    </row>
    <row r="56" spans="1:7" ht="15" x14ac:dyDescent="0.25">
      <c r="A56" s="282" t="s">
        <v>107</v>
      </c>
      <c r="B56">
        <v>60</v>
      </c>
      <c r="C56">
        <v>30</v>
      </c>
      <c r="D56">
        <v>33</v>
      </c>
      <c r="E56">
        <v>50.2</v>
      </c>
      <c r="F56">
        <v>0</v>
      </c>
      <c r="G56">
        <v>0</v>
      </c>
    </row>
    <row r="57" spans="1:7" ht="15" x14ac:dyDescent="0.25">
      <c r="A57" s="282" t="s">
        <v>66</v>
      </c>
    </row>
    <row r="58" spans="1:7" ht="15" x14ac:dyDescent="0.25">
      <c r="A58" s="282" t="s">
        <v>108</v>
      </c>
      <c r="B58">
        <v>2002.3</v>
      </c>
      <c r="C58">
        <v>4173.6000000000004</v>
      </c>
      <c r="D58">
        <v>427.3</v>
      </c>
      <c r="E58">
        <v>745.2</v>
      </c>
      <c r="F58">
        <v>0</v>
      </c>
      <c r="G58">
        <v>0</v>
      </c>
    </row>
    <row r="59" spans="1:7" ht="15" x14ac:dyDescent="0.25">
      <c r="A59" s="282" t="s">
        <v>497</v>
      </c>
      <c r="B59">
        <v>0</v>
      </c>
      <c r="C59">
        <v>930</v>
      </c>
      <c r="D59">
        <v>0</v>
      </c>
      <c r="E59">
        <v>171.8</v>
      </c>
      <c r="F59">
        <v>0</v>
      </c>
      <c r="G59">
        <v>0</v>
      </c>
    </row>
    <row r="60" spans="1:7" ht="15" x14ac:dyDescent="0.25">
      <c r="A60" s="282" t="s">
        <v>109</v>
      </c>
      <c r="B60">
        <v>3.3</v>
      </c>
      <c r="C60">
        <v>0</v>
      </c>
      <c r="D60">
        <v>0</v>
      </c>
      <c r="E60">
        <v>5.0999999999999996</v>
      </c>
      <c r="F60">
        <v>0</v>
      </c>
      <c r="G60">
        <v>0</v>
      </c>
    </row>
    <row r="61" spans="1:7" ht="15" x14ac:dyDescent="0.25">
      <c r="A61" s="282" t="s">
        <v>111</v>
      </c>
      <c r="B61">
        <v>15</v>
      </c>
      <c r="C61">
        <v>107.5</v>
      </c>
      <c r="D61">
        <v>22.8</v>
      </c>
      <c r="E61">
        <v>27.7</v>
      </c>
      <c r="F61">
        <v>0</v>
      </c>
      <c r="G61">
        <v>0</v>
      </c>
    </row>
    <row r="62" spans="1:7" ht="15" x14ac:dyDescent="0.25">
      <c r="A62" s="282" t="s">
        <v>112</v>
      </c>
      <c r="B62">
        <v>8.8000000000000007</v>
      </c>
      <c r="C62">
        <v>385.9</v>
      </c>
      <c r="D62">
        <v>13.6</v>
      </c>
      <c r="E62">
        <v>86.6</v>
      </c>
      <c r="F62">
        <v>0</v>
      </c>
      <c r="G62">
        <v>0</v>
      </c>
    </row>
    <row r="63" spans="1:7" ht="15" x14ac:dyDescent="0.25">
      <c r="A63" s="282" t="s">
        <v>259</v>
      </c>
      <c r="B63">
        <v>0</v>
      </c>
      <c r="C63">
        <v>15</v>
      </c>
      <c r="D63">
        <v>0</v>
      </c>
      <c r="E63">
        <v>14.2</v>
      </c>
      <c r="F63">
        <v>0</v>
      </c>
      <c r="G63">
        <v>0</v>
      </c>
    </row>
    <row r="64" spans="1:7" ht="15" x14ac:dyDescent="0.25">
      <c r="A64" s="282" t="s">
        <v>113</v>
      </c>
      <c r="B64">
        <v>54.5</v>
      </c>
      <c r="C64">
        <v>27.7</v>
      </c>
      <c r="D64">
        <v>41.7</v>
      </c>
      <c r="E64">
        <v>35.700000000000003</v>
      </c>
      <c r="F64">
        <v>0</v>
      </c>
      <c r="G64">
        <v>0</v>
      </c>
    </row>
    <row r="65" spans="1:7" ht="15" x14ac:dyDescent="0.25">
      <c r="A65" s="282" t="s">
        <v>114</v>
      </c>
      <c r="B65">
        <v>0</v>
      </c>
      <c r="C65">
        <v>5.5</v>
      </c>
      <c r="D65">
        <v>0</v>
      </c>
      <c r="E65">
        <v>0</v>
      </c>
      <c r="F65">
        <v>0</v>
      </c>
      <c r="G65">
        <v>0</v>
      </c>
    </row>
    <row r="66" spans="1:7" ht="15" x14ac:dyDescent="0.25">
      <c r="A66" s="282" t="s">
        <v>115</v>
      </c>
      <c r="B66">
        <v>3.8</v>
      </c>
      <c r="C66">
        <v>6</v>
      </c>
      <c r="D66">
        <v>3.8</v>
      </c>
      <c r="E66">
        <v>3.3</v>
      </c>
      <c r="F66">
        <v>0</v>
      </c>
      <c r="G66">
        <v>0</v>
      </c>
    </row>
    <row r="67" spans="1:7" ht="15" x14ac:dyDescent="0.25">
      <c r="A67" s="282" t="s">
        <v>116</v>
      </c>
      <c r="B67">
        <v>4.3</v>
      </c>
      <c r="C67">
        <v>6.8</v>
      </c>
      <c r="D67">
        <v>0</v>
      </c>
      <c r="E67">
        <v>1.1000000000000001</v>
      </c>
      <c r="F67">
        <v>0</v>
      </c>
      <c r="G67">
        <v>0</v>
      </c>
    </row>
    <row r="68" spans="1:7" ht="15" x14ac:dyDescent="0.25">
      <c r="A68" s="282" t="s">
        <v>117</v>
      </c>
      <c r="B68">
        <v>1873.7</v>
      </c>
      <c r="C68">
        <v>2637</v>
      </c>
      <c r="D68">
        <v>301</v>
      </c>
      <c r="E68">
        <v>359</v>
      </c>
      <c r="F68">
        <v>0</v>
      </c>
      <c r="G68">
        <v>0</v>
      </c>
    </row>
    <row r="69" spans="1:7" ht="15" x14ac:dyDescent="0.25">
      <c r="A69" s="282" t="s">
        <v>331</v>
      </c>
      <c r="B69">
        <v>1.3</v>
      </c>
      <c r="C69">
        <v>2</v>
      </c>
      <c r="D69">
        <v>0</v>
      </c>
      <c r="E69">
        <v>0</v>
      </c>
      <c r="F69">
        <v>0</v>
      </c>
      <c r="G69">
        <v>0</v>
      </c>
    </row>
    <row r="70" spans="1:7" ht="15" x14ac:dyDescent="0.25">
      <c r="A70" s="282" t="s">
        <v>118</v>
      </c>
      <c r="B70">
        <v>18.600000000000001</v>
      </c>
      <c r="C70">
        <v>20.3</v>
      </c>
      <c r="D70">
        <v>6.6</v>
      </c>
      <c r="E70">
        <v>7</v>
      </c>
      <c r="F70">
        <v>0</v>
      </c>
      <c r="G70">
        <v>0</v>
      </c>
    </row>
    <row r="71" spans="1:7" ht="15" x14ac:dyDescent="0.25">
      <c r="A71" s="282" t="s">
        <v>119</v>
      </c>
      <c r="B71">
        <v>19</v>
      </c>
      <c r="C71">
        <v>30</v>
      </c>
      <c r="D71">
        <v>38</v>
      </c>
      <c r="E71">
        <v>33.6</v>
      </c>
      <c r="F71">
        <v>0</v>
      </c>
      <c r="G71">
        <v>0</v>
      </c>
    </row>
    <row r="72" spans="1:7" ht="15" x14ac:dyDescent="0.25">
      <c r="A72" s="282" t="s">
        <v>579</v>
      </c>
      <c r="B72" t="s">
        <v>64</v>
      </c>
      <c r="C72" t="s">
        <v>63</v>
      </c>
      <c r="D72" t="s">
        <v>65</v>
      </c>
      <c r="E72" t="s">
        <v>63</v>
      </c>
      <c r="F72" t="s">
        <v>606</v>
      </c>
      <c r="G72" t="s">
        <v>607</v>
      </c>
    </row>
    <row r="73" spans="1:7" ht="15" x14ac:dyDescent="0.25">
      <c r="A73" s="282" t="s">
        <v>122</v>
      </c>
      <c r="B73">
        <v>7482.9</v>
      </c>
      <c r="C73">
        <v>8923.4</v>
      </c>
      <c r="D73">
        <v>2989.8</v>
      </c>
      <c r="E73">
        <v>3021.1</v>
      </c>
      <c r="F73">
        <v>0</v>
      </c>
      <c r="G73">
        <v>0</v>
      </c>
    </row>
    <row r="74" spans="1:7" ht="15" x14ac:dyDescent="0.25">
      <c r="A74" s="282" t="s">
        <v>123</v>
      </c>
      <c r="B74">
        <v>3822.3</v>
      </c>
      <c r="C74">
        <v>8164.5</v>
      </c>
      <c r="D74">
        <v>0</v>
      </c>
      <c r="E74">
        <v>0</v>
      </c>
      <c r="F74">
        <v>0</v>
      </c>
      <c r="G74">
        <v>0</v>
      </c>
    </row>
    <row r="75" spans="1:7" ht="15" x14ac:dyDescent="0.25">
      <c r="A75" s="282" t="s">
        <v>579</v>
      </c>
      <c r="B75" t="s">
        <v>64</v>
      </c>
      <c r="C75" t="s">
        <v>63</v>
      </c>
      <c r="D75" t="s">
        <v>65</v>
      </c>
      <c r="E75" t="s">
        <v>63</v>
      </c>
      <c r="F75" t="s">
        <v>606</v>
      </c>
      <c r="G75" t="s">
        <v>607</v>
      </c>
    </row>
    <row r="76" spans="1:7" ht="15" x14ac:dyDescent="0.25">
      <c r="A76" s="282" t="s">
        <v>124</v>
      </c>
      <c r="B76">
        <v>11305.2</v>
      </c>
      <c r="C76">
        <v>17087.900000000001</v>
      </c>
      <c r="D76">
        <v>2989.8</v>
      </c>
      <c r="E76">
        <v>3021.1</v>
      </c>
      <c r="F76">
        <v>0</v>
      </c>
      <c r="G76">
        <v>0</v>
      </c>
    </row>
    <row r="77" spans="1:7" ht="15" x14ac:dyDescent="0.25">
      <c r="A77" s="282" t="s">
        <v>125</v>
      </c>
      <c r="B77" t="s">
        <v>42</v>
      </c>
      <c r="C77" t="s">
        <v>42</v>
      </c>
      <c r="D77">
        <v>2.1</v>
      </c>
      <c r="E77">
        <v>61.6</v>
      </c>
      <c r="F77" t="s">
        <v>42</v>
      </c>
      <c r="G77" t="s">
        <v>42</v>
      </c>
    </row>
    <row r="78" spans="1:7" ht="15" x14ac:dyDescent="0.25">
      <c r="A78" s="282" t="s">
        <v>126</v>
      </c>
      <c r="B78">
        <v>0</v>
      </c>
      <c r="C78">
        <v>183</v>
      </c>
      <c r="D78" t="s">
        <v>42</v>
      </c>
      <c r="E78" t="s">
        <v>42</v>
      </c>
      <c r="F78">
        <v>0</v>
      </c>
      <c r="G78">
        <v>0</v>
      </c>
    </row>
    <row r="79" spans="1:7" ht="15" x14ac:dyDescent="0.25">
      <c r="A79" s="282" t="s">
        <v>579</v>
      </c>
      <c r="B79" t="s">
        <v>64</v>
      </c>
      <c r="C79" t="s">
        <v>63</v>
      </c>
      <c r="D79" t="s">
        <v>65</v>
      </c>
      <c r="E79" t="s">
        <v>63</v>
      </c>
      <c r="F79" t="s">
        <v>606</v>
      </c>
      <c r="G79" t="s">
        <v>607</v>
      </c>
    </row>
  </sheetData>
  <pageMargins left="0.7" right="0.7" top="0.75" bottom="0.75" header="0.3" footer="0.3"/>
  <pageSetup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dimension ref="A2:G78"/>
  <sheetViews>
    <sheetView zoomScale="145" zoomScaleNormal="145" workbookViewId="0">
      <pane xSplit="1" ySplit="10" topLeftCell="B50" activePane="bottomRight" state="frozen"/>
      <selection pane="topRight" activeCell="E22" sqref="E22"/>
      <selection pane="bottomLeft" activeCell="E22" sqref="E22"/>
      <selection pane="bottomRight" activeCell="E22" sqref="E22"/>
    </sheetView>
  </sheetViews>
  <sheetFormatPr defaultRowHeight="13.2" x14ac:dyDescent="0.25"/>
  <cols>
    <col min="3" max="3" width="14.109375" customWidth="1"/>
    <col min="4" max="4" width="7.88671875" customWidth="1"/>
  </cols>
  <sheetData>
    <row r="2" spans="1:7" x14ac:dyDescent="0.25">
      <c r="A2" t="s">
        <v>140</v>
      </c>
      <c r="E2" t="s">
        <v>141</v>
      </c>
      <c r="F2" t="s">
        <v>555</v>
      </c>
      <c r="G2">
        <f>- 8/31</f>
        <v>-0.25806451612903225</v>
      </c>
    </row>
    <row r="3" spans="1:7" x14ac:dyDescent="0.25">
      <c r="A3" t="s">
        <v>566</v>
      </c>
      <c r="B3" t="s">
        <v>581</v>
      </c>
      <c r="C3" t="s">
        <v>612</v>
      </c>
      <c r="D3" t="s">
        <v>613</v>
      </c>
      <c r="E3" t="s">
        <v>147</v>
      </c>
      <c r="F3" t="s">
        <v>558</v>
      </c>
      <c r="G3" t="s">
        <v>186</v>
      </c>
    </row>
    <row r="4" spans="1:7" x14ac:dyDescent="0.25">
      <c r="A4" t="s">
        <v>568</v>
      </c>
      <c r="B4" s="172" t="s">
        <v>614</v>
      </c>
      <c r="C4" s="172" t="s">
        <v>615</v>
      </c>
    </row>
    <row r="5" spans="1:7" x14ac:dyDescent="0.25">
      <c r="A5" t="s">
        <v>579</v>
      </c>
      <c r="B5" t="s">
        <v>65</v>
      </c>
      <c r="C5" t="s">
        <v>131</v>
      </c>
      <c r="D5" t="s">
        <v>133</v>
      </c>
      <c r="E5" t="s">
        <v>63</v>
      </c>
      <c r="F5" t="s">
        <v>131</v>
      </c>
      <c r="G5" t="s">
        <v>64</v>
      </c>
    </row>
    <row r="6" spans="1:7" x14ac:dyDescent="0.25">
      <c r="A6" t="s">
        <v>66</v>
      </c>
      <c r="B6" t="s">
        <v>153</v>
      </c>
      <c r="C6" t="s">
        <v>616</v>
      </c>
      <c r="D6" t="s">
        <v>231</v>
      </c>
      <c r="E6" t="s">
        <v>66</v>
      </c>
      <c r="F6" t="s">
        <v>561</v>
      </c>
      <c r="G6" t="s">
        <v>195</v>
      </c>
    </row>
    <row r="7" spans="1:7" x14ac:dyDescent="0.25">
      <c r="A7" t="s">
        <v>42</v>
      </c>
      <c r="B7" t="s">
        <v>65</v>
      </c>
      <c r="C7" t="s">
        <v>131</v>
      </c>
      <c r="D7" t="s">
        <v>133</v>
      </c>
      <c r="E7" t="s">
        <v>63</v>
      </c>
      <c r="F7" t="s">
        <v>131</v>
      </c>
      <c r="G7" t="s">
        <v>64</v>
      </c>
    </row>
    <row r="8" spans="1:7" x14ac:dyDescent="0.25">
      <c r="A8" t="s">
        <v>573</v>
      </c>
      <c r="B8" t="s">
        <v>586</v>
      </c>
      <c r="C8" t="s">
        <v>617</v>
      </c>
      <c r="D8" t="s">
        <v>618</v>
      </c>
      <c r="E8" t="s">
        <v>161</v>
      </c>
      <c r="F8" t="s">
        <v>158</v>
      </c>
      <c r="G8" t="s">
        <v>201</v>
      </c>
    </row>
    <row r="9" spans="1:7" x14ac:dyDescent="0.25">
      <c r="A9" t="s">
        <v>42</v>
      </c>
      <c r="B9" t="s">
        <v>65</v>
      </c>
      <c r="C9" t="s">
        <v>131</v>
      </c>
      <c r="D9" t="s">
        <v>133</v>
      </c>
      <c r="E9" t="s">
        <v>63</v>
      </c>
      <c r="F9" t="s">
        <v>131</v>
      </c>
      <c r="G9" t="s">
        <v>64</v>
      </c>
    </row>
    <row r="10" spans="1:7" x14ac:dyDescent="0.25">
      <c r="A10" t="s">
        <v>576</v>
      </c>
      <c r="B10" t="s">
        <v>565</v>
      </c>
      <c r="C10" t="s">
        <v>619</v>
      </c>
      <c r="D10" t="s">
        <v>620</v>
      </c>
      <c r="E10" t="s">
        <v>59</v>
      </c>
      <c r="F10" t="s">
        <v>60</v>
      </c>
      <c r="G10" t="s">
        <v>61</v>
      </c>
    </row>
    <row r="11" spans="1:7" x14ac:dyDescent="0.25">
      <c r="A11" t="s">
        <v>66</v>
      </c>
    </row>
    <row r="12" spans="1:7" x14ac:dyDescent="0.25">
      <c r="A12" t="s">
        <v>67</v>
      </c>
      <c r="B12">
        <v>99.1</v>
      </c>
      <c r="C12">
        <v>235</v>
      </c>
      <c r="D12">
        <v>324.10000000000002</v>
      </c>
      <c r="E12">
        <v>462.6</v>
      </c>
      <c r="F12">
        <v>0</v>
      </c>
      <c r="G12">
        <v>0</v>
      </c>
    </row>
    <row r="13" spans="1:7" x14ac:dyDescent="0.25">
      <c r="A13" t="s">
        <v>253</v>
      </c>
      <c r="B13">
        <v>0</v>
      </c>
      <c r="C13">
        <v>0</v>
      </c>
      <c r="D13">
        <v>0</v>
      </c>
      <c r="E13">
        <v>37.700000000000003</v>
      </c>
      <c r="F13">
        <v>0</v>
      </c>
      <c r="G13">
        <v>0</v>
      </c>
    </row>
    <row r="14" spans="1:7" x14ac:dyDescent="0.25">
      <c r="A14" t="s">
        <v>254</v>
      </c>
      <c r="B14">
        <v>0</v>
      </c>
      <c r="C14">
        <v>0</v>
      </c>
      <c r="D14">
        <v>19.399999999999999</v>
      </c>
      <c r="E14">
        <v>0</v>
      </c>
      <c r="F14">
        <v>0</v>
      </c>
      <c r="G14">
        <v>0</v>
      </c>
    </row>
    <row r="15" spans="1:7" x14ac:dyDescent="0.25">
      <c r="A15" t="s">
        <v>68</v>
      </c>
      <c r="B15">
        <v>0</v>
      </c>
      <c r="C15">
        <v>0</v>
      </c>
      <c r="D15">
        <v>56.5</v>
      </c>
      <c r="E15">
        <v>0</v>
      </c>
      <c r="F15">
        <v>0</v>
      </c>
      <c r="G15">
        <v>0</v>
      </c>
    </row>
    <row r="16" spans="1:7" x14ac:dyDescent="0.25">
      <c r="A16" t="s">
        <v>70</v>
      </c>
      <c r="B16">
        <v>0</v>
      </c>
      <c r="C16">
        <v>0</v>
      </c>
      <c r="D16">
        <v>52.8</v>
      </c>
      <c r="E16">
        <v>90.2</v>
      </c>
      <c r="F16">
        <v>0</v>
      </c>
      <c r="G16">
        <v>0</v>
      </c>
    </row>
    <row r="17" spans="1:7" x14ac:dyDescent="0.25">
      <c r="A17" t="s">
        <v>71</v>
      </c>
      <c r="B17">
        <v>0</v>
      </c>
      <c r="C17">
        <v>0</v>
      </c>
      <c r="D17">
        <v>69.8</v>
      </c>
      <c r="E17">
        <v>103.2</v>
      </c>
      <c r="F17">
        <v>0</v>
      </c>
      <c r="G17">
        <v>0</v>
      </c>
    </row>
    <row r="18" spans="1:7" x14ac:dyDescent="0.25">
      <c r="A18" t="s">
        <v>72</v>
      </c>
      <c r="B18">
        <v>40</v>
      </c>
      <c r="C18">
        <v>65</v>
      </c>
      <c r="D18">
        <v>0</v>
      </c>
      <c r="E18">
        <v>0</v>
      </c>
      <c r="F18">
        <v>0</v>
      </c>
      <c r="G18">
        <v>0</v>
      </c>
    </row>
    <row r="19" spans="1:7" x14ac:dyDescent="0.25">
      <c r="A19" t="s">
        <v>73</v>
      </c>
      <c r="B19">
        <v>9.1</v>
      </c>
      <c r="C19">
        <v>170</v>
      </c>
      <c r="D19">
        <v>125.8</v>
      </c>
      <c r="E19">
        <v>231.5</v>
      </c>
      <c r="F19">
        <v>0</v>
      </c>
      <c r="G19">
        <v>0</v>
      </c>
    </row>
    <row r="20" spans="1:7" x14ac:dyDescent="0.25">
      <c r="A20" t="s">
        <v>74</v>
      </c>
      <c r="B20">
        <v>50</v>
      </c>
      <c r="C20">
        <v>0</v>
      </c>
      <c r="D20">
        <v>0</v>
      </c>
      <c r="E20">
        <v>0</v>
      </c>
      <c r="F20">
        <v>0</v>
      </c>
      <c r="G20">
        <v>0</v>
      </c>
    </row>
    <row r="21" spans="1:7" x14ac:dyDescent="0.25">
      <c r="A21" t="s">
        <v>66</v>
      </c>
    </row>
    <row r="22" spans="1:7" x14ac:dyDescent="0.25">
      <c r="A22" t="s">
        <v>75</v>
      </c>
      <c r="B22">
        <v>0</v>
      </c>
      <c r="C22">
        <v>150</v>
      </c>
      <c r="D22">
        <v>0</v>
      </c>
      <c r="E22">
        <v>31</v>
      </c>
      <c r="F22">
        <v>0</v>
      </c>
      <c r="G22">
        <v>0</v>
      </c>
    </row>
    <row r="23" spans="1:7" x14ac:dyDescent="0.25">
      <c r="A23" t="s">
        <v>504</v>
      </c>
      <c r="B23">
        <v>0</v>
      </c>
      <c r="C23">
        <v>120</v>
      </c>
      <c r="D23">
        <v>0</v>
      </c>
      <c r="E23">
        <v>0</v>
      </c>
      <c r="F23">
        <v>0</v>
      </c>
      <c r="G23">
        <v>0</v>
      </c>
    </row>
    <row r="24" spans="1:7" x14ac:dyDescent="0.25">
      <c r="A24" t="s">
        <v>77</v>
      </c>
      <c r="B24">
        <v>0</v>
      </c>
      <c r="C24">
        <v>30</v>
      </c>
      <c r="D24">
        <v>0</v>
      </c>
      <c r="E24">
        <v>31</v>
      </c>
      <c r="F24">
        <v>0</v>
      </c>
      <c r="G24">
        <v>0</v>
      </c>
    </row>
    <row r="25" spans="1:7" x14ac:dyDescent="0.25">
      <c r="A25" t="s">
        <v>66</v>
      </c>
    </row>
    <row r="26" spans="1:7" x14ac:dyDescent="0.25">
      <c r="A26" t="s">
        <v>78</v>
      </c>
      <c r="B26">
        <v>476.6</v>
      </c>
      <c r="C26">
        <v>506.7</v>
      </c>
      <c r="D26">
        <v>119.5</v>
      </c>
      <c r="E26">
        <v>122</v>
      </c>
      <c r="F26">
        <v>0</v>
      </c>
      <c r="G26">
        <v>0</v>
      </c>
    </row>
    <row r="27" spans="1:7" x14ac:dyDescent="0.25">
      <c r="A27" t="s">
        <v>66</v>
      </c>
    </row>
    <row r="28" spans="1:7" x14ac:dyDescent="0.25">
      <c r="A28" t="s">
        <v>79</v>
      </c>
      <c r="B28">
        <v>415.3</v>
      </c>
      <c r="C28">
        <v>306.10000000000002</v>
      </c>
      <c r="D28">
        <v>230.3</v>
      </c>
      <c r="E28">
        <v>57</v>
      </c>
      <c r="F28">
        <v>0</v>
      </c>
      <c r="G28">
        <v>0</v>
      </c>
    </row>
    <row r="29" spans="1:7" x14ac:dyDescent="0.25">
      <c r="A29" t="s">
        <v>66</v>
      </c>
    </row>
    <row r="30" spans="1:7" x14ac:dyDescent="0.25">
      <c r="A30" t="s">
        <v>80</v>
      </c>
      <c r="B30">
        <v>1437.3</v>
      </c>
      <c r="C30">
        <v>1323</v>
      </c>
      <c r="D30">
        <v>617.6</v>
      </c>
      <c r="E30">
        <v>67</v>
      </c>
      <c r="F30">
        <v>0</v>
      </c>
      <c r="G30">
        <v>0</v>
      </c>
    </row>
    <row r="31" spans="1:7" x14ac:dyDescent="0.25">
      <c r="A31" t="s">
        <v>66</v>
      </c>
    </row>
    <row r="32" spans="1:7" x14ac:dyDescent="0.25">
      <c r="A32" t="s">
        <v>81</v>
      </c>
      <c r="B32">
        <v>1118.0999999999999</v>
      </c>
      <c r="C32">
        <v>2189.8000000000002</v>
      </c>
      <c r="D32">
        <v>398.6</v>
      </c>
      <c r="E32">
        <v>831</v>
      </c>
      <c r="F32">
        <v>0</v>
      </c>
      <c r="G32">
        <v>0</v>
      </c>
    </row>
    <row r="33" spans="1:7" x14ac:dyDescent="0.25">
      <c r="A33" t="s">
        <v>83</v>
      </c>
      <c r="B33">
        <v>57.1</v>
      </c>
      <c r="C33">
        <v>6.9</v>
      </c>
      <c r="D33">
        <v>62.1</v>
      </c>
      <c r="E33">
        <v>2</v>
      </c>
      <c r="F33">
        <v>0</v>
      </c>
      <c r="G33">
        <v>0</v>
      </c>
    </row>
    <row r="34" spans="1:7" x14ac:dyDescent="0.25">
      <c r="A34" t="s">
        <v>85</v>
      </c>
      <c r="B34">
        <v>1.1000000000000001</v>
      </c>
      <c r="C34">
        <v>1.3</v>
      </c>
      <c r="D34">
        <v>0.8</v>
      </c>
      <c r="E34">
        <v>0.2</v>
      </c>
      <c r="F34">
        <v>0</v>
      </c>
      <c r="G34">
        <v>0</v>
      </c>
    </row>
    <row r="35" spans="1:7" x14ac:dyDescent="0.25">
      <c r="A35" t="s">
        <v>87</v>
      </c>
      <c r="B35">
        <v>1.3</v>
      </c>
      <c r="C35">
        <v>0</v>
      </c>
      <c r="D35" t="s">
        <v>84</v>
      </c>
      <c r="E35" t="s">
        <v>84</v>
      </c>
      <c r="F35">
        <v>0</v>
      </c>
      <c r="G35">
        <v>0</v>
      </c>
    </row>
    <row r="36" spans="1:7" x14ac:dyDescent="0.25">
      <c r="A36" t="s">
        <v>88</v>
      </c>
      <c r="B36">
        <v>187.5</v>
      </c>
      <c r="C36">
        <v>460.8</v>
      </c>
      <c r="D36">
        <v>139.1</v>
      </c>
      <c r="E36">
        <v>188.2</v>
      </c>
      <c r="F36">
        <v>0</v>
      </c>
      <c r="G36">
        <v>0</v>
      </c>
    </row>
    <row r="37" spans="1:7" x14ac:dyDescent="0.25">
      <c r="A37" t="s">
        <v>177</v>
      </c>
      <c r="B37">
        <v>0</v>
      </c>
      <c r="C37">
        <v>0</v>
      </c>
      <c r="D37">
        <v>0</v>
      </c>
      <c r="E37">
        <v>202.7</v>
      </c>
      <c r="F37">
        <v>0</v>
      </c>
      <c r="G37">
        <v>0</v>
      </c>
    </row>
    <row r="38" spans="1:7" x14ac:dyDescent="0.25">
      <c r="A38" t="s">
        <v>90</v>
      </c>
      <c r="B38">
        <v>0</v>
      </c>
      <c r="C38">
        <v>17.5</v>
      </c>
      <c r="D38">
        <v>0</v>
      </c>
      <c r="E38">
        <v>0</v>
      </c>
      <c r="F38">
        <v>0</v>
      </c>
      <c r="G38">
        <v>0</v>
      </c>
    </row>
    <row r="39" spans="1:7" x14ac:dyDescent="0.25">
      <c r="A39" t="s">
        <v>178</v>
      </c>
      <c r="B39">
        <v>0</v>
      </c>
      <c r="C39">
        <v>0</v>
      </c>
      <c r="D39">
        <v>1</v>
      </c>
      <c r="E39">
        <v>0</v>
      </c>
      <c r="F39">
        <v>0</v>
      </c>
      <c r="G39">
        <v>0</v>
      </c>
    </row>
    <row r="40" spans="1:7" x14ac:dyDescent="0.25">
      <c r="A40" t="s">
        <v>91</v>
      </c>
      <c r="B40">
        <v>35.299999999999997</v>
      </c>
      <c r="C40">
        <v>51.3</v>
      </c>
      <c r="D40">
        <v>63.8</v>
      </c>
      <c r="E40">
        <v>58.8</v>
      </c>
      <c r="F40">
        <v>0</v>
      </c>
      <c r="G40">
        <v>0</v>
      </c>
    </row>
    <row r="41" spans="1:7" x14ac:dyDescent="0.25">
      <c r="A41" t="s">
        <v>92</v>
      </c>
      <c r="B41">
        <v>0</v>
      </c>
      <c r="C41">
        <v>0</v>
      </c>
      <c r="D41">
        <v>29.7</v>
      </c>
      <c r="E41">
        <v>0</v>
      </c>
      <c r="F41">
        <v>0</v>
      </c>
      <c r="G41">
        <v>0</v>
      </c>
    </row>
    <row r="42" spans="1:7" x14ac:dyDescent="0.25">
      <c r="A42" t="s">
        <v>93</v>
      </c>
      <c r="B42">
        <v>69.900000000000006</v>
      </c>
      <c r="C42">
        <v>219.2</v>
      </c>
      <c r="D42">
        <v>47.5</v>
      </c>
      <c r="E42">
        <v>29.5</v>
      </c>
      <c r="F42">
        <v>0</v>
      </c>
      <c r="G42">
        <v>0</v>
      </c>
    </row>
    <row r="43" spans="1:7" x14ac:dyDescent="0.25">
      <c r="A43" t="s">
        <v>94</v>
      </c>
      <c r="B43">
        <v>27.4</v>
      </c>
      <c r="C43">
        <v>0</v>
      </c>
      <c r="D43">
        <v>5.6</v>
      </c>
      <c r="E43">
        <v>0</v>
      </c>
      <c r="F43">
        <v>0</v>
      </c>
      <c r="G43">
        <v>0</v>
      </c>
    </row>
    <row r="44" spans="1:7" x14ac:dyDescent="0.25">
      <c r="A44" t="s">
        <v>496</v>
      </c>
      <c r="B44">
        <v>0</v>
      </c>
      <c r="C44">
        <v>0.1</v>
      </c>
      <c r="D44">
        <v>0</v>
      </c>
      <c r="E44">
        <v>0.9</v>
      </c>
      <c r="F44">
        <v>0</v>
      </c>
      <c r="G44">
        <v>0</v>
      </c>
    </row>
    <row r="45" spans="1:7" x14ac:dyDescent="0.25">
      <c r="A45" t="s">
        <v>95</v>
      </c>
      <c r="B45">
        <v>325</v>
      </c>
      <c r="C45">
        <v>652</v>
      </c>
      <c r="D45">
        <v>0</v>
      </c>
      <c r="E45">
        <v>138.1</v>
      </c>
      <c r="F45">
        <v>0</v>
      </c>
      <c r="G45">
        <v>0</v>
      </c>
    </row>
    <row r="46" spans="1:7" x14ac:dyDescent="0.25">
      <c r="A46" t="s">
        <v>96</v>
      </c>
      <c r="B46">
        <v>17.899999999999999</v>
      </c>
      <c r="C46">
        <v>57.1</v>
      </c>
      <c r="D46">
        <v>13.2</v>
      </c>
      <c r="E46">
        <v>4.8</v>
      </c>
      <c r="F46">
        <v>0</v>
      </c>
      <c r="G46">
        <v>0</v>
      </c>
    </row>
    <row r="47" spans="1:7" x14ac:dyDescent="0.25">
      <c r="A47" t="s">
        <v>98</v>
      </c>
      <c r="B47">
        <v>0</v>
      </c>
      <c r="C47">
        <v>0</v>
      </c>
      <c r="D47">
        <v>0</v>
      </c>
      <c r="E47">
        <v>72</v>
      </c>
      <c r="F47">
        <v>0</v>
      </c>
      <c r="G47">
        <v>0</v>
      </c>
    </row>
    <row r="48" spans="1:7" x14ac:dyDescent="0.25">
      <c r="A48" t="s">
        <v>99</v>
      </c>
      <c r="B48">
        <v>0.9</v>
      </c>
      <c r="C48">
        <v>6.7</v>
      </c>
      <c r="D48">
        <v>0</v>
      </c>
      <c r="E48">
        <v>0.1</v>
      </c>
      <c r="F48">
        <v>0</v>
      </c>
      <c r="G48">
        <v>0</v>
      </c>
    </row>
    <row r="49" spans="1:7" x14ac:dyDescent="0.25">
      <c r="A49" t="s">
        <v>100</v>
      </c>
      <c r="B49">
        <v>293.3</v>
      </c>
      <c r="C49">
        <v>631.5</v>
      </c>
      <c r="D49">
        <v>25.1</v>
      </c>
      <c r="E49">
        <v>44.1</v>
      </c>
      <c r="F49">
        <v>0</v>
      </c>
      <c r="G49">
        <v>0</v>
      </c>
    </row>
    <row r="50" spans="1:7" x14ac:dyDescent="0.25">
      <c r="A50" t="s">
        <v>101</v>
      </c>
      <c r="B50">
        <v>101.3</v>
      </c>
      <c r="C50">
        <v>85.5</v>
      </c>
      <c r="D50">
        <v>10.7</v>
      </c>
      <c r="E50">
        <v>89.6</v>
      </c>
      <c r="F50">
        <v>0</v>
      </c>
      <c r="G50">
        <v>0</v>
      </c>
    </row>
    <row r="51" spans="1:7" x14ac:dyDescent="0.25">
      <c r="A51" t="s">
        <v>66</v>
      </c>
    </row>
    <row r="52" spans="1:7" x14ac:dyDescent="0.25">
      <c r="A52" t="s">
        <v>102</v>
      </c>
      <c r="B52">
        <v>448.5</v>
      </c>
      <c r="C52">
        <v>217</v>
      </c>
      <c r="D52">
        <v>137.5</v>
      </c>
      <c r="E52">
        <v>232</v>
      </c>
      <c r="F52">
        <v>0</v>
      </c>
      <c r="G52">
        <v>0</v>
      </c>
    </row>
    <row r="53" spans="1:7" x14ac:dyDescent="0.25">
      <c r="A53" t="s">
        <v>104</v>
      </c>
      <c r="B53">
        <v>418.5</v>
      </c>
      <c r="C53">
        <v>171</v>
      </c>
      <c r="D53">
        <v>104.5</v>
      </c>
      <c r="E53">
        <v>218.1</v>
      </c>
      <c r="F53">
        <v>0</v>
      </c>
      <c r="G53">
        <v>0</v>
      </c>
    </row>
    <row r="54" spans="1:7" x14ac:dyDescent="0.25">
      <c r="A54" t="s">
        <v>105</v>
      </c>
      <c r="B54">
        <v>0</v>
      </c>
      <c r="C54">
        <v>16</v>
      </c>
      <c r="D54">
        <v>0</v>
      </c>
      <c r="E54">
        <v>0</v>
      </c>
      <c r="F54">
        <v>0</v>
      </c>
      <c r="G54">
        <v>0</v>
      </c>
    </row>
    <row r="55" spans="1:7" x14ac:dyDescent="0.25">
      <c r="A55" t="s">
        <v>107</v>
      </c>
      <c r="B55">
        <v>30</v>
      </c>
      <c r="C55">
        <v>30</v>
      </c>
      <c r="D55">
        <v>33</v>
      </c>
      <c r="E55">
        <v>13.9</v>
      </c>
      <c r="F55">
        <v>0</v>
      </c>
      <c r="G55">
        <v>0</v>
      </c>
    </row>
    <row r="56" spans="1:7" x14ac:dyDescent="0.25">
      <c r="A56" t="s">
        <v>66</v>
      </c>
    </row>
    <row r="57" spans="1:7" x14ac:dyDescent="0.25">
      <c r="A57" t="s">
        <v>108</v>
      </c>
      <c r="B57">
        <v>2110</v>
      </c>
      <c r="C57">
        <v>3469.1</v>
      </c>
      <c r="D57">
        <v>244.8</v>
      </c>
      <c r="E57">
        <v>577.5</v>
      </c>
      <c r="F57">
        <v>0</v>
      </c>
      <c r="G57">
        <v>0</v>
      </c>
    </row>
    <row r="58" spans="1:7" x14ac:dyDescent="0.25">
      <c r="A58" t="s">
        <v>497</v>
      </c>
      <c r="B58">
        <v>0</v>
      </c>
      <c r="C58">
        <v>870</v>
      </c>
      <c r="D58">
        <v>0</v>
      </c>
      <c r="E58">
        <v>135.80000000000001</v>
      </c>
      <c r="F58">
        <v>0</v>
      </c>
      <c r="G58">
        <v>0</v>
      </c>
    </row>
    <row r="59" spans="1:7" x14ac:dyDescent="0.25">
      <c r="A59" t="s">
        <v>109</v>
      </c>
      <c r="B59">
        <v>3.3</v>
      </c>
      <c r="C59">
        <v>0</v>
      </c>
      <c r="D59">
        <v>0</v>
      </c>
      <c r="E59">
        <v>5.0999999999999996</v>
      </c>
      <c r="F59">
        <v>0</v>
      </c>
      <c r="G59">
        <v>0</v>
      </c>
    </row>
    <row r="60" spans="1:7" x14ac:dyDescent="0.25">
      <c r="A60" t="s">
        <v>111</v>
      </c>
      <c r="B60">
        <v>23</v>
      </c>
      <c r="C60">
        <v>107.5</v>
      </c>
      <c r="D60">
        <v>15</v>
      </c>
      <c r="E60">
        <v>27.7</v>
      </c>
      <c r="F60">
        <v>0</v>
      </c>
      <c r="G60">
        <v>0</v>
      </c>
    </row>
    <row r="61" spans="1:7" x14ac:dyDescent="0.25">
      <c r="A61" t="s">
        <v>112</v>
      </c>
      <c r="B61">
        <v>12.7</v>
      </c>
      <c r="C61">
        <v>399.3</v>
      </c>
      <c r="D61">
        <v>8.3000000000000007</v>
      </c>
      <c r="E61">
        <v>52.1</v>
      </c>
      <c r="F61">
        <v>0</v>
      </c>
      <c r="G61">
        <v>0</v>
      </c>
    </row>
    <row r="62" spans="1:7" x14ac:dyDescent="0.25">
      <c r="A62" t="s">
        <v>259</v>
      </c>
      <c r="B62">
        <v>0</v>
      </c>
      <c r="C62">
        <v>30</v>
      </c>
      <c r="D62">
        <v>0</v>
      </c>
      <c r="E62">
        <v>0</v>
      </c>
      <c r="F62">
        <v>0</v>
      </c>
      <c r="G62">
        <v>0</v>
      </c>
    </row>
    <row r="63" spans="1:7" x14ac:dyDescent="0.25">
      <c r="A63" t="s">
        <v>113</v>
      </c>
      <c r="B63">
        <v>65.599999999999994</v>
      </c>
      <c r="C63">
        <v>28.4</v>
      </c>
      <c r="D63">
        <v>27.9</v>
      </c>
      <c r="E63">
        <v>30.1</v>
      </c>
      <c r="F63">
        <v>0</v>
      </c>
      <c r="G63">
        <v>0</v>
      </c>
    </row>
    <row r="64" spans="1:7" x14ac:dyDescent="0.25">
      <c r="A64" t="s">
        <v>114</v>
      </c>
      <c r="B64">
        <v>0</v>
      </c>
      <c r="C64">
        <v>5.5</v>
      </c>
      <c r="D64">
        <v>0</v>
      </c>
      <c r="E64">
        <v>0</v>
      </c>
      <c r="F64">
        <v>0</v>
      </c>
      <c r="G64">
        <v>0</v>
      </c>
    </row>
    <row r="65" spans="1:7" x14ac:dyDescent="0.25">
      <c r="A65" t="s">
        <v>115</v>
      </c>
      <c r="B65">
        <v>3.8</v>
      </c>
      <c r="C65">
        <v>6</v>
      </c>
      <c r="D65">
        <v>3.8</v>
      </c>
      <c r="E65">
        <v>3.3</v>
      </c>
      <c r="F65">
        <v>0</v>
      </c>
      <c r="G65">
        <v>0</v>
      </c>
    </row>
    <row r="66" spans="1:7" x14ac:dyDescent="0.25">
      <c r="A66" t="s">
        <v>116</v>
      </c>
      <c r="B66">
        <v>4.3</v>
      </c>
      <c r="C66">
        <v>7.8</v>
      </c>
      <c r="D66">
        <v>0</v>
      </c>
      <c r="E66">
        <v>0</v>
      </c>
      <c r="F66">
        <v>0</v>
      </c>
      <c r="G66">
        <v>0</v>
      </c>
    </row>
    <row r="67" spans="1:7" x14ac:dyDescent="0.25">
      <c r="A67" t="s">
        <v>117</v>
      </c>
      <c r="B67">
        <v>1958.4</v>
      </c>
      <c r="C67">
        <v>1972.3</v>
      </c>
      <c r="D67">
        <v>183.4</v>
      </c>
      <c r="E67">
        <v>293.2</v>
      </c>
      <c r="F67">
        <v>0</v>
      </c>
      <c r="G67">
        <v>0</v>
      </c>
    </row>
    <row r="68" spans="1:7" x14ac:dyDescent="0.25">
      <c r="A68" t="s">
        <v>331</v>
      </c>
      <c r="B68">
        <v>1.3</v>
      </c>
      <c r="C68">
        <v>2</v>
      </c>
      <c r="D68">
        <v>0</v>
      </c>
      <c r="E68">
        <v>0</v>
      </c>
      <c r="F68">
        <v>0</v>
      </c>
      <c r="G68">
        <v>0</v>
      </c>
    </row>
    <row r="69" spans="1:7" x14ac:dyDescent="0.25">
      <c r="A69" t="s">
        <v>118</v>
      </c>
      <c r="B69">
        <v>18.600000000000001</v>
      </c>
      <c r="C69">
        <v>20.3</v>
      </c>
      <c r="D69">
        <v>6.6</v>
      </c>
      <c r="E69">
        <v>7</v>
      </c>
      <c r="F69">
        <v>0</v>
      </c>
      <c r="G69">
        <v>0</v>
      </c>
    </row>
    <row r="70" spans="1:7" x14ac:dyDescent="0.25">
      <c r="A70" t="s">
        <v>119</v>
      </c>
      <c r="B70">
        <v>19</v>
      </c>
      <c r="C70">
        <v>20</v>
      </c>
      <c r="D70">
        <v>0</v>
      </c>
      <c r="E70">
        <v>23.2</v>
      </c>
      <c r="F70">
        <v>0</v>
      </c>
      <c r="G70">
        <v>0</v>
      </c>
    </row>
    <row r="71" spans="1:7" x14ac:dyDescent="0.25">
      <c r="A71" t="s">
        <v>579</v>
      </c>
      <c r="B71" t="s">
        <v>65</v>
      </c>
      <c r="C71" t="s">
        <v>131</v>
      </c>
      <c r="D71" t="s">
        <v>133</v>
      </c>
      <c r="E71" t="s">
        <v>63</v>
      </c>
      <c r="F71" t="s">
        <v>131</v>
      </c>
      <c r="G71" t="s">
        <v>64</v>
      </c>
    </row>
    <row r="72" spans="1:7" x14ac:dyDescent="0.25">
      <c r="A72" t="s">
        <v>122</v>
      </c>
      <c r="B72">
        <v>6104.9</v>
      </c>
      <c r="C72">
        <v>8396.7000000000007</v>
      </c>
      <c r="D72">
        <v>2072.4</v>
      </c>
      <c r="E72">
        <v>2380.1</v>
      </c>
      <c r="F72">
        <v>0</v>
      </c>
      <c r="G72">
        <v>0</v>
      </c>
    </row>
    <row r="73" spans="1:7" x14ac:dyDescent="0.25">
      <c r="A73" t="s">
        <v>123</v>
      </c>
      <c r="B73">
        <v>4041.5</v>
      </c>
      <c r="C73">
        <v>7890.5</v>
      </c>
      <c r="D73">
        <v>0</v>
      </c>
      <c r="E73">
        <v>0</v>
      </c>
      <c r="F73">
        <v>0</v>
      </c>
      <c r="G73">
        <v>0</v>
      </c>
    </row>
    <row r="74" spans="1:7" x14ac:dyDescent="0.25">
      <c r="A74" t="s">
        <v>579</v>
      </c>
      <c r="B74" t="s">
        <v>65</v>
      </c>
      <c r="C74" t="s">
        <v>131</v>
      </c>
      <c r="D74" t="s">
        <v>133</v>
      </c>
      <c r="E74" t="s">
        <v>63</v>
      </c>
      <c r="F74" t="s">
        <v>131</v>
      </c>
      <c r="G74" t="s">
        <v>64</v>
      </c>
    </row>
    <row r="75" spans="1:7" x14ac:dyDescent="0.25">
      <c r="A75" t="s">
        <v>124</v>
      </c>
      <c r="B75">
        <v>10146.4</v>
      </c>
      <c r="C75">
        <v>16287.2</v>
      </c>
      <c r="D75">
        <v>2072.4</v>
      </c>
      <c r="E75">
        <v>2380.1</v>
      </c>
      <c r="F75">
        <v>0</v>
      </c>
      <c r="G75">
        <v>0</v>
      </c>
    </row>
    <row r="76" spans="1:7" x14ac:dyDescent="0.25">
      <c r="A76" t="s">
        <v>125</v>
      </c>
      <c r="B76" t="s">
        <v>42</v>
      </c>
      <c r="C76" t="s">
        <v>42</v>
      </c>
      <c r="D76">
        <v>2.1</v>
      </c>
      <c r="E76">
        <v>61.6</v>
      </c>
      <c r="F76" t="s">
        <v>42</v>
      </c>
      <c r="G76" t="s">
        <v>42</v>
      </c>
    </row>
    <row r="77" spans="1:7" x14ac:dyDescent="0.25">
      <c r="A77" t="s">
        <v>126</v>
      </c>
      <c r="B77">
        <v>0</v>
      </c>
      <c r="C77">
        <v>123</v>
      </c>
      <c r="D77" t="s">
        <v>42</v>
      </c>
      <c r="E77" t="s">
        <v>42</v>
      </c>
      <c r="F77">
        <v>0</v>
      </c>
      <c r="G77">
        <v>0</v>
      </c>
    </row>
    <row r="78" spans="1:7" x14ac:dyDescent="0.25">
      <c r="A78" t="s">
        <v>579</v>
      </c>
      <c r="B78" t="s">
        <v>65</v>
      </c>
      <c r="C78" t="s">
        <v>131</v>
      </c>
      <c r="D78" t="s">
        <v>133</v>
      </c>
      <c r="E78" t="s">
        <v>63</v>
      </c>
      <c r="F78" t="s">
        <v>131</v>
      </c>
      <c r="G78" t="s">
        <v>64</v>
      </c>
    </row>
  </sheetData>
  <pageMargins left="0.7" right="0.7" top="0.75" bottom="0.75" header="0.3" footer="0.3"/>
  <pageSetup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2:G75"/>
  <sheetViews>
    <sheetView zoomScale="130" zoomScaleNormal="130" workbookViewId="0">
      <selection activeCell="E22" sqref="E22"/>
    </sheetView>
  </sheetViews>
  <sheetFormatPr defaultRowHeight="13.2" x14ac:dyDescent="0.25"/>
  <cols>
    <col min="4" max="4" width="8.33203125" customWidth="1"/>
  </cols>
  <sheetData>
    <row r="2" spans="1:7" x14ac:dyDescent="0.25">
      <c r="A2" t="s">
        <v>140</v>
      </c>
      <c r="E2" t="s">
        <v>621</v>
      </c>
      <c r="F2" t="s">
        <v>622</v>
      </c>
      <c r="G2">
        <f>- 8/31</f>
        <v>-0.25806451612903225</v>
      </c>
    </row>
    <row r="3" spans="1:7" x14ac:dyDescent="0.25">
      <c r="A3" t="s">
        <v>566</v>
      </c>
      <c r="B3" t="s">
        <v>581</v>
      </c>
      <c r="C3" t="s">
        <v>582</v>
      </c>
      <c r="D3" t="s">
        <v>557</v>
      </c>
      <c r="E3" t="s">
        <v>623</v>
      </c>
      <c r="F3" t="s">
        <v>624</v>
      </c>
      <c r="G3" t="s">
        <v>186</v>
      </c>
    </row>
    <row r="4" spans="1:7" x14ac:dyDescent="0.25">
      <c r="A4" t="s">
        <v>568</v>
      </c>
      <c r="B4" t="s">
        <v>614</v>
      </c>
      <c r="C4" t="s">
        <v>625</v>
      </c>
      <c r="D4">
        <v>2019</v>
      </c>
    </row>
    <row r="5" spans="1:7" x14ac:dyDescent="0.25">
      <c r="A5" t="s">
        <v>579</v>
      </c>
      <c r="B5" t="s">
        <v>65</v>
      </c>
      <c r="C5" t="s">
        <v>65</v>
      </c>
      <c r="D5" t="s">
        <v>65</v>
      </c>
      <c r="E5" t="s">
        <v>189</v>
      </c>
      <c r="F5" t="s">
        <v>65</v>
      </c>
      <c r="G5" t="s">
        <v>133</v>
      </c>
    </row>
    <row r="6" spans="1:7" x14ac:dyDescent="0.25">
      <c r="A6" t="s">
        <v>66</v>
      </c>
      <c r="B6" t="s">
        <v>153</v>
      </c>
      <c r="C6" t="s">
        <v>592</v>
      </c>
      <c r="D6" t="s">
        <v>157</v>
      </c>
      <c r="E6" t="s">
        <v>626</v>
      </c>
      <c r="F6" t="s">
        <v>627</v>
      </c>
      <c r="G6" t="s">
        <v>231</v>
      </c>
    </row>
    <row r="7" spans="1:7" x14ac:dyDescent="0.25">
      <c r="A7" t="s">
        <v>42</v>
      </c>
      <c r="B7" t="s">
        <v>65</v>
      </c>
      <c r="C7" t="s">
        <v>65</v>
      </c>
      <c r="D7" t="s">
        <v>65</v>
      </c>
      <c r="E7" t="s">
        <v>189</v>
      </c>
      <c r="F7" t="s">
        <v>65</v>
      </c>
      <c r="G7" t="s">
        <v>133</v>
      </c>
    </row>
    <row r="8" spans="1:7" x14ac:dyDescent="0.25">
      <c r="A8" t="s">
        <v>573</v>
      </c>
      <c r="B8" t="s">
        <v>586</v>
      </c>
      <c r="C8" t="s">
        <v>593</v>
      </c>
      <c r="D8" t="s">
        <v>563</v>
      </c>
      <c r="E8" t="s">
        <v>628</v>
      </c>
      <c r="F8" t="s">
        <v>629</v>
      </c>
      <c r="G8" t="s">
        <v>630</v>
      </c>
    </row>
    <row r="9" spans="1:7" x14ac:dyDescent="0.25">
      <c r="A9" t="s">
        <v>42</v>
      </c>
      <c r="B9" t="s">
        <v>65</v>
      </c>
      <c r="C9" t="s">
        <v>65</v>
      </c>
      <c r="D9" t="s">
        <v>65</v>
      </c>
      <c r="E9" t="s">
        <v>189</v>
      </c>
      <c r="F9" t="s">
        <v>65</v>
      </c>
      <c r="G9" t="s">
        <v>133</v>
      </c>
    </row>
    <row r="10" spans="1:7" x14ac:dyDescent="0.25">
      <c r="A10" t="s">
        <v>576</v>
      </c>
      <c r="B10" t="s">
        <v>565</v>
      </c>
      <c r="C10" t="s">
        <v>594</v>
      </c>
      <c r="D10" t="s">
        <v>565</v>
      </c>
      <c r="E10" t="s">
        <v>631</v>
      </c>
      <c r="F10" t="s">
        <v>632</v>
      </c>
      <c r="G10" t="s">
        <v>633</v>
      </c>
    </row>
    <row r="11" spans="1:7" x14ac:dyDescent="0.25">
      <c r="A11" t="s">
        <v>579</v>
      </c>
      <c r="B11" t="s">
        <v>65</v>
      </c>
      <c r="C11" t="s">
        <v>65</v>
      </c>
      <c r="D11" t="s">
        <v>65</v>
      </c>
      <c r="E11" t="s">
        <v>189</v>
      </c>
      <c r="F11" t="s">
        <v>65</v>
      </c>
      <c r="G11" t="s">
        <v>133</v>
      </c>
    </row>
    <row r="12" spans="1:7" x14ac:dyDescent="0.25">
      <c r="A12" t="s">
        <v>66</v>
      </c>
    </row>
    <row r="13" spans="1:7" x14ac:dyDescent="0.25">
      <c r="A13" t="s">
        <v>67</v>
      </c>
      <c r="B13">
        <v>90</v>
      </c>
      <c r="C13">
        <v>235</v>
      </c>
      <c r="D13">
        <v>149.6</v>
      </c>
      <c r="E13">
        <v>254.7</v>
      </c>
      <c r="F13">
        <v>0</v>
      </c>
      <c r="G13">
        <v>0</v>
      </c>
    </row>
    <row r="14" spans="1:7" x14ac:dyDescent="0.25">
      <c r="A14" t="s">
        <v>253</v>
      </c>
      <c r="B14">
        <v>0</v>
      </c>
      <c r="C14">
        <v>0</v>
      </c>
      <c r="D14">
        <v>0</v>
      </c>
      <c r="E14">
        <v>37.700000000000003</v>
      </c>
      <c r="F14">
        <v>0</v>
      </c>
      <c r="G14">
        <v>0</v>
      </c>
    </row>
    <row r="15" spans="1:7" x14ac:dyDescent="0.25">
      <c r="A15" t="s">
        <v>68</v>
      </c>
      <c r="B15">
        <v>0</v>
      </c>
      <c r="C15">
        <v>0</v>
      </c>
      <c r="D15">
        <v>56.5</v>
      </c>
      <c r="E15">
        <v>0</v>
      </c>
      <c r="F15">
        <v>0</v>
      </c>
      <c r="G15">
        <v>0</v>
      </c>
    </row>
    <row r="16" spans="1:7" x14ac:dyDescent="0.25">
      <c r="A16" t="s">
        <v>70</v>
      </c>
      <c r="B16">
        <v>0</v>
      </c>
      <c r="C16">
        <v>0</v>
      </c>
      <c r="D16">
        <v>21.3</v>
      </c>
      <c r="E16">
        <v>90.2</v>
      </c>
      <c r="F16">
        <v>0</v>
      </c>
      <c r="G16">
        <v>0</v>
      </c>
    </row>
    <row r="17" spans="1:7" x14ac:dyDescent="0.25">
      <c r="A17" t="s">
        <v>72</v>
      </c>
      <c r="B17">
        <v>40</v>
      </c>
      <c r="C17">
        <v>65</v>
      </c>
      <c r="D17">
        <v>0</v>
      </c>
      <c r="E17">
        <v>0</v>
      </c>
      <c r="F17">
        <v>0</v>
      </c>
      <c r="G17">
        <v>0</v>
      </c>
    </row>
    <row r="18" spans="1:7" x14ac:dyDescent="0.25">
      <c r="A18" t="s">
        <v>73</v>
      </c>
      <c r="B18">
        <v>0</v>
      </c>
      <c r="C18">
        <v>170</v>
      </c>
      <c r="D18">
        <v>71.900000000000006</v>
      </c>
      <c r="E18">
        <v>126.9</v>
      </c>
      <c r="F18">
        <v>0</v>
      </c>
      <c r="G18">
        <v>0</v>
      </c>
    </row>
    <row r="19" spans="1:7" x14ac:dyDescent="0.25">
      <c r="A19" t="s">
        <v>74</v>
      </c>
      <c r="B19">
        <v>50</v>
      </c>
      <c r="C19">
        <v>0</v>
      </c>
      <c r="D19">
        <v>0</v>
      </c>
      <c r="E19">
        <v>0</v>
      </c>
      <c r="F19">
        <v>0</v>
      </c>
      <c r="G19">
        <v>0</v>
      </c>
    </row>
    <row r="20" spans="1:7" x14ac:dyDescent="0.25">
      <c r="A20" t="s">
        <v>66</v>
      </c>
    </row>
    <row r="21" spans="1:7" x14ac:dyDescent="0.25">
      <c r="A21" t="s">
        <v>75</v>
      </c>
      <c r="B21">
        <v>0</v>
      </c>
      <c r="C21">
        <v>178</v>
      </c>
      <c r="D21">
        <v>0</v>
      </c>
      <c r="E21">
        <v>0</v>
      </c>
      <c r="F21">
        <v>0</v>
      </c>
      <c r="G21">
        <v>0</v>
      </c>
    </row>
    <row r="22" spans="1:7" x14ac:dyDescent="0.25">
      <c r="A22" t="s">
        <v>504</v>
      </c>
      <c r="B22">
        <v>0</v>
      </c>
      <c r="C22">
        <v>120</v>
      </c>
      <c r="D22">
        <v>0</v>
      </c>
      <c r="E22">
        <v>0</v>
      </c>
      <c r="F22">
        <v>0</v>
      </c>
      <c r="G22">
        <v>0</v>
      </c>
    </row>
    <row r="23" spans="1:7" x14ac:dyDescent="0.25">
      <c r="A23" t="s">
        <v>77</v>
      </c>
      <c r="B23">
        <v>0</v>
      </c>
      <c r="C23">
        <v>58</v>
      </c>
      <c r="D23">
        <v>0</v>
      </c>
      <c r="E23">
        <v>0</v>
      </c>
      <c r="F23">
        <v>0</v>
      </c>
      <c r="G23">
        <v>0</v>
      </c>
    </row>
    <row r="24" spans="1:7" x14ac:dyDescent="0.25">
      <c r="A24" t="s">
        <v>66</v>
      </c>
    </row>
    <row r="25" spans="1:7" x14ac:dyDescent="0.25">
      <c r="A25" t="s">
        <v>78</v>
      </c>
      <c r="B25">
        <v>459.3</v>
      </c>
      <c r="C25">
        <v>480.9</v>
      </c>
      <c r="D25">
        <v>70.2</v>
      </c>
      <c r="E25">
        <v>86.4</v>
      </c>
      <c r="F25">
        <v>0</v>
      </c>
      <c r="G25">
        <v>0</v>
      </c>
    </row>
    <row r="26" spans="1:7" x14ac:dyDescent="0.25">
      <c r="A26" t="s">
        <v>66</v>
      </c>
    </row>
    <row r="27" spans="1:7" x14ac:dyDescent="0.25">
      <c r="A27" t="s">
        <v>79</v>
      </c>
      <c r="B27">
        <v>447.5</v>
      </c>
      <c r="C27">
        <v>300.7</v>
      </c>
      <c r="D27">
        <v>161</v>
      </c>
      <c r="E27">
        <v>50.8</v>
      </c>
      <c r="F27">
        <v>0</v>
      </c>
      <c r="G27">
        <v>0</v>
      </c>
    </row>
    <row r="28" spans="1:7" x14ac:dyDescent="0.25">
      <c r="A28" t="s">
        <v>66</v>
      </c>
    </row>
    <row r="29" spans="1:7" x14ac:dyDescent="0.25">
      <c r="A29" t="s">
        <v>80</v>
      </c>
      <c r="B29">
        <v>1253.3</v>
      </c>
      <c r="C29">
        <v>1387</v>
      </c>
      <c r="D29">
        <v>410.2</v>
      </c>
      <c r="E29">
        <v>67</v>
      </c>
      <c r="F29">
        <v>0</v>
      </c>
      <c r="G29">
        <v>0</v>
      </c>
    </row>
    <row r="30" spans="1:7" x14ac:dyDescent="0.25">
      <c r="A30" t="s">
        <v>66</v>
      </c>
    </row>
    <row r="31" spans="1:7" x14ac:dyDescent="0.25">
      <c r="A31" t="s">
        <v>81</v>
      </c>
      <c r="B31">
        <v>1115.5</v>
      </c>
      <c r="C31">
        <v>2350.3000000000002</v>
      </c>
      <c r="D31">
        <v>172.2</v>
      </c>
      <c r="E31">
        <v>617.79999999999995</v>
      </c>
      <c r="F31">
        <v>0</v>
      </c>
      <c r="G31">
        <v>0</v>
      </c>
    </row>
    <row r="32" spans="1:7" x14ac:dyDescent="0.25">
      <c r="A32" t="s">
        <v>83</v>
      </c>
      <c r="B32">
        <v>114.1</v>
      </c>
      <c r="C32">
        <v>3.7</v>
      </c>
      <c r="D32">
        <v>1</v>
      </c>
      <c r="E32">
        <v>1.7</v>
      </c>
      <c r="F32">
        <v>0</v>
      </c>
      <c r="G32">
        <v>0</v>
      </c>
    </row>
    <row r="33" spans="1:7" x14ac:dyDescent="0.25">
      <c r="A33" t="s">
        <v>85</v>
      </c>
      <c r="B33">
        <v>0.3</v>
      </c>
      <c r="C33">
        <v>0.9</v>
      </c>
      <c r="D33">
        <v>0.8</v>
      </c>
      <c r="E33">
        <v>0.2</v>
      </c>
      <c r="F33">
        <v>0</v>
      </c>
      <c r="G33">
        <v>0</v>
      </c>
    </row>
    <row r="34" spans="1:7" x14ac:dyDescent="0.25">
      <c r="A34" t="s">
        <v>87</v>
      </c>
      <c r="B34">
        <v>0.5</v>
      </c>
      <c r="C34">
        <v>0</v>
      </c>
      <c r="D34" t="s">
        <v>84</v>
      </c>
      <c r="E34" t="s">
        <v>84</v>
      </c>
      <c r="F34">
        <v>0</v>
      </c>
      <c r="G34">
        <v>0</v>
      </c>
    </row>
    <row r="35" spans="1:7" x14ac:dyDescent="0.25">
      <c r="A35" t="s">
        <v>88</v>
      </c>
      <c r="B35">
        <v>191</v>
      </c>
      <c r="C35">
        <v>482.8</v>
      </c>
      <c r="D35">
        <v>39.799999999999997</v>
      </c>
      <c r="E35">
        <v>153.1</v>
      </c>
      <c r="F35">
        <v>0</v>
      </c>
      <c r="G35">
        <v>0</v>
      </c>
    </row>
    <row r="36" spans="1:7" x14ac:dyDescent="0.25">
      <c r="A36" t="s">
        <v>177</v>
      </c>
      <c r="B36">
        <v>0</v>
      </c>
      <c r="C36">
        <v>0</v>
      </c>
      <c r="D36">
        <v>0</v>
      </c>
      <c r="E36">
        <v>202.7</v>
      </c>
      <c r="F36">
        <v>0</v>
      </c>
      <c r="G36">
        <v>0</v>
      </c>
    </row>
    <row r="37" spans="1:7" x14ac:dyDescent="0.25">
      <c r="A37" t="s">
        <v>90</v>
      </c>
      <c r="B37">
        <v>0</v>
      </c>
      <c r="C37">
        <v>17.5</v>
      </c>
      <c r="D37">
        <v>0</v>
      </c>
      <c r="E37">
        <v>0</v>
      </c>
      <c r="F37">
        <v>0</v>
      </c>
      <c r="G37">
        <v>0</v>
      </c>
    </row>
    <row r="38" spans="1:7" x14ac:dyDescent="0.25">
      <c r="A38" t="s">
        <v>178</v>
      </c>
      <c r="B38">
        <v>0</v>
      </c>
      <c r="C38">
        <v>0</v>
      </c>
      <c r="D38">
        <v>1</v>
      </c>
      <c r="E38">
        <v>0</v>
      </c>
      <c r="F38">
        <v>0</v>
      </c>
      <c r="G38">
        <v>0</v>
      </c>
    </row>
    <row r="39" spans="1:7" x14ac:dyDescent="0.25">
      <c r="A39" t="s">
        <v>91</v>
      </c>
      <c r="B39">
        <v>36.9</v>
      </c>
      <c r="C39">
        <v>51.8</v>
      </c>
      <c r="D39">
        <v>62.3</v>
      </c>
      <c r="E39">
        <v>58.3</v>
      </c>
      <c r="F39">
        <v>0</v>
      </c>
      <c r="G39">
        <v>0</v>
      </c>
    </row>
    <row r="40" spans="1:7" x14ac:dyDescent="0.25">
      <c r="A40" t="s">
        <v>93</v>
      </c>
      <c r="B40">
        <v>68.5</v>
      </c>
      <c r="C40">
        <v>223.1</v>
      </c>
      <c r="D40">
        <v>42.5</v>
      </c>
      <c r="E40">
        <v>19.399999999999999</v>
      </c>
      <c r="F40">
        <v>0</v>
      </c>
      <c r="G40">
        <v>0</v>
      </c>
    </row>
    <row r="41" spans="1:7" x14ac:dyDescent="0.25">
      <c r="A41" t="s">
        <v>94</v>
      </c>
      <c r="B41">
        <v>19.600000000000001</v>
      </c>
      <c r="C41">
        <v>0</v>
      </c>
      <c r="D41">
        <v>3.3</v>
      </c>
      <c r="E41">
        <v>0</v>
      </c>
      <c r="F41">
        <v>0</v>
      </c>
      <c r="G41">
        <v>0</v>
      </c>
    </row>
    <row r="42" spans="1:7" x14ac:dyDescent="0.25">
      <c r="A42" t="s">
        <v>496</v>
      </c>
      <c r="B42">
        <v>0</v>
      </c>
      <c r="C42">
        <v>0.1</v>
      </c>
      <c r="D42">
        <v>0</v>
      </c>
      <c r="E42">
        <v>0.9</v>
      </c>
      <c r="F42">
        <v>0</v>
      </c>
      <c r="G42">
        <v>0</v>
      </c>
    </row>
    <row r="43" spans="1:7" x14ac:dyDescent="0.25">
      <c r="A43" t="s">
        <v>95</v>
      </c>
      <c r="B43">
        <v>259</v>
      </c>
      <c r="C43">
        <v>721</v>
      </c>
      <c r="D43">
        <v>0</v>
      </c>
      <c r="E43">
        <v>69.099999999999994</v>
      </c>
      <c r="F43">
        <v>0</v>
      </c>
      <c r="G43">
        <v>0</v>
      </c>
    </row>
    <row r="44" spans="1:7" x14ac:dyDescent="0.25">
      <c r="A44" t="s">
        <v>96</v>
      </c>
      <c r="B44">
        <v>48.3</v>
      </c>
      <c r="C44">
        <v>57.7</v>
      </c>
      <c r="D44">
        <v>1.1000000000000001</v>
      </c>
      <c r="E44">
        <v>2.4</v>
      </c>
      <c r="F44">
        <v>0</v>
      </c>
      <c r="G44">
        <v>0</v>
      </c>
    </row>
    <row r="45" spans="1:7" x14ac:dyDescent="0.25">
      <c r="A45" t="s">
        <v>98</v>
      </c>
      <c r="B45">
        <v>0</v>
      </c>
      <c r="C45">
        <v>66</v>
      </c>
      <c r="D45">
        <v>0</v>
      </c>
      <c r="E45">
        <v>0</v>
      </c>
      <c r="F45">
        <v>0</v>
      </c>
      <c r="G45">
        <v>0</v>
      </c>
    </row>
    <row r="46" spans="1:7" x14ac:dyDescent="0.25">
      <c r="A46" t="s">
        <v>99</v>
      </c>
      <c r="B46">
        <v>0.9</v>
      </c>
      <c r="C46">
        <v>6.8</v>
      </c>
      <c r="D46">
        <v>0</v>
      </c>
      <c r="E46" t="s">
        <v>84</v>
      </c>
      <c r="F46">
        <v>0</v>
      </c>
      <c r="G46">
        <v>0</v>
      </c>
    </row>
    <row r="47" spans="1:7" x14ac:dyDescent="0.25">
      <c r="A47" t="s">
        <v>100</v>
      </c>
      <c r="B47">
        <v>273.2</v>
      </c>
      <c r="C47">
        <v>632.79999999999995</v>
      </c>
      <c r="D47">
        <v>14.3</v>
      </c>
      <c r="E47">
        <v>28.7</v>
      </c>
      <c r="F47">
        <v>0</v>
      </c>
      <c r="G47">
        <v>0</v>
      </c>
    </row>
    <row r="48" spans="1:7" x14ac:dyDescent="0.25">
      <c r="A48" t="s">
        <v>101</v>
      </c>
      <c r="B48">
        <v>103.1</v>
      </c>
      <c r="C48">
        <v>86.3</v>
      </c>
      <c r="D48">
        <v>6.1</v>
      </c>
      <c r="E48">
        <v>81.2</v>
      </c>
      <c r="F48">
        <v>0</v>
      </c>
      <c r="G48">
        <v>0</v>
      </c>
    </row>
    <row r="49" spans="1:7" x14ac:dyDescent="0.25">
      <c r="A49" t="s">
        <v>66</v>
      </c>
    </row>
    <row r="50" spans="1:7" x14ac:dyDescent="0.25">
      <c r="A50" t="s">
        <v>102</v>
      </c>
      <c r="B50">
        <v>448.5</v>
      </c>
      <c r="C50">
        <v>286</v>
      </c>
      <c r="D50">
        <v>52.6</v>
      </c>
      <c r="E50">
        <v>136.30000000000001</v>
      </c>
      <c r="F50">
        <v>0</v>
      </c>
      <c r="G50">
        <v>0</v>
      </c>
    </row>
    <row r="51" spans="1:7" x14ac:dyDescent="0.25">
      <c r="A51" t="s">
        <v>104</v>
      </c>
      <c r="B51">
        <v>418.5</v>
      </c>
      <c r="C51">
        <v>256</v>
      </c>
      <c r="D51">
        <v>52.6</v>
      </c>
      <c r="E51">
        <v>136.30000000000001</v>
      </c>
      <c r="F51">
        <v>0</v>
      </c>
      <c r="G51">
        <v>0</v>
      </c>
    </row>
    <row r="52" spans="1:7" x14ac:dyDescent="0.25">
      <c r="A52" t="s">
        <v>107</v>
      </c>
      <c r="B52">
        <v>30</v>
      </c>
      <c r="C52">
        <v>30</v>
      </c>
      <c r="D52">
        <v>0</v>
      </c>
      <c r="E52">
        <v>0</v>
      </c>
      <c r="F52">
        <v>0</v>
      </c>
      <c r="G52">
        <v>0</v>
      </c>
    </row>
    <row r="53" spans="1:7" x14ac:dyDescent="0.25">
      <c r="A53" t="s">
        <v>66</v>
      </c>
    </row>
    <row r="54" spans="1:7" x14ac:dyDescent="0.25">
      <c r="A54" t="s">
        <v>108</v>
      </c>
      <c r="B54">
        <v>2171.8000000000002</v>
      </c>
      <c r="C54">
        <v>3479</v>
      </c>
      <c r="D54">
        <v>105.7</v>
      </c>
      <c r="E54">
        <v>348.1</v>
      </c>
      <c r="F54">
        <v>0</v>
      </c>
      <c r="G54">
        <v>0</v>
      </c>
    </row>
    <row r="55" spans="1:7" x14ac:dyDescent="0.25">
      <c r="A55" t="s">
        <v>497</v>
      </c>
      <c r="B55">
        <v>0</v>
      </c>
      <c r="C55">
        <v>840</v>
      </c>
      <c r="D55">
        <v>0</v>
      </c>
      <c r="E55">
        <v>69.7</v>
      </c>
      <c r="F55">
        <v>0</v>
      </c>
      <c r="G55">
        <v>0</v>
      </c>
    </row>
    <row r="56" spans="1:7" x14ac:dyDescent="0.25">
      <c r="A56" t="s">
        <v>109</v>
      </c>
      <c r="B56">
        <v>3.3</v>
      </c>
      <c r="C56">
        <v>0</v>
      </c>
      <c r="D56">
        <v>0</v>
      </c>
      <c r="E56">
        <v>5.0999999999999996</v>
      </c>
      <c r="F56">
        <v>0</v>
      </c>
      <c r="G56">
        <v>0</v>
      </c>
    </row>
    <row r="57" spans="1:7" x14ac:dyDescent="0.25">
      <c r="A57" t="s">
        <v>111</v>
      </c>
      <c r="B57">
        <v>8</v>
      </c>
      <c r="C57">
        <v>117</v>
      </c>
      <c r="D57">
        <v>15</v>
      </c>
      <c r="E57">
        <v>18.399999999999999</v>
      </c>
      <c r="F57">
        <v>0</v>
      </c>
      <c r="G57">
        <v>0</v>
      </c>
    </row>
    <row r="58" spans="1:7" x14ac:dyDescent="0.25">
      <c r="A58" t="s">
        <v>112</v>
      </c>
      <c r="B58">
        <v>15</v>
      </c>
      <c r="C58">
        <v>369.5</v>
      </c>
      <c r="D58">
        <v>5.2</v>
      </c>
      <c r="E58">
        <v>28.9</v>
      </c>
      <c r="F58">
        <v>0</v>
      </c>
      <c r="G58">
        <v>0</v>
      </c>
    </row>
    <row r="59" spans="1:7" x14ac:dyDescent="0.25">
      <c r="A59" t="s">
        <v>259</v>
      </c>
      <c r="B59">
        <v>0</v>
      </c>
      <c r="C59">
        <v>30</v>
      </c>
      <c r="D59">
        <v>0</v>
      </c>
      <c r="E59">
        <v>0</v>
      </c>
      <c r="F59">
        <v>0</v>
      </c>
      <c r="G59">
        <v>0</v>
      </c>
    </row>
    <row r="60" spans="1:7" x14ac:dyDescent="0.25">
      <c r="A60" t="s">
        <v>113</v>
      </c>
      <c r="B60">
        <v>90.8</v>
      </c>
      <c r="C60">
        <v>27.5</v>
      </c>
      <c r="D60">
        <v>0</v>
      </c>
      <c r="E60">
        <v>18</v>
      </c>
      <c r="F60">
        <v>0</v>
      </c>
      <c r="G60">
        <v>0</v>
      </c>
    </row>
    <row r="61" spans="1:7" x14ac:dyDescent="0.25">
      <c r="A61" t="s">
        <v>114</v>
      </c>
      <c r="B61">
        <v>0</v>
      </c>
      <c r="C61">
        <v>5.5</v>
      </c>
      <c r="D61">
        <v>0</v>
      </c>
      <c r="E61">
        <v>0</v>
      </c>
      <c r="F61">
        <v>0</v>
      </c>
      <c r="G61">
        <v>0</v>
      </c>
    </row>
    <row r="62" spans="1:7" x14ac:dyDescent="0.25">
      <c r="A62" t="s">
        <v>115</v>
      </c>
      <c r="B62">
        <v>0</v>
      </c>
      <c r="C62">
        <v>9</v>
      </c>
      <c r="D62">
        <v>0</v>
      </c>
      <c r="E62">
        <v>0</v>
      </c>
      <c r="F62">
        <v>0</v>
      </c>
      <c r="G62">
        <v>0</v>
      </c>
    </row>
    <row r="63" spans="1:7" x14ac:dyDescent="0.25">
      <c r="A63" t="s">
        <v>116</v>
      </c>
      <c r="B63">
        <v>4.3</v>
      </c>
      <c r="C63">
        <v>7.8</v>
      </c>
      <c r="D63">
        <v>0</v>
      </c>
      <c r="E63">
        <v>0</v>
      </c>
      <c r="F63">
        <v>0</v>
      </c>
      <c r="G63">
        <v>0</v>
      </c>
    </row>
    <row r="64" spans="1:7" x14ac:dyDescent="0.25">
      <c r="A64" t="s">
        <v>117</v>
      </c>
      <c r="B64">
        <v>2011.4</v>
      </c>
      <c r="C64">
        <v>2030.4</v>
      </c>
      <c r="D64">
        <v>79</v>
      </c>
      <c r="E64">
        <v>190</v>
      </c>
      <c r="F64">
        <v>0</v>
      </c>
      <c r="G64">
        <v>0</v>
      </c>
    </row>
    <row r="65" spans="1:7" x14ac:dyDescent="0.25">
      <c r="A65" t="s">
        <v>331</v>
      </c>
      <c r="B65">
        <v>1.3</v>
      </c>
      <c r="C65">
        <v>2</v>
      </c>
      <c r="D65">
        <v>0</v>
      </c>
      <c r="E65">
        <v>0</v>
      </c>
      <c r="F65">
        <v>0</v>
      </c>
      <c r="G65">
        <v>0</v>
      </c>
    </row>
    <row r="66" spans="1:7" x14ac:dyDescent="0.25">
      <c r="A66" t="s">
        <v>118</v>
      </c>
      <c r="B66">
        <v>18.600000000000001</v>
      </c>
      <c r="C66">
        <v>20.3</v>
      </c>
      <c r="D66">
        <v>6.6</v>
      </c>
      <c r="E66">
        <v>7</v>
      </c>
      <c r="F66">
        <v>0</v>
      </c>
      <c r="G66">
        <v>0</v>
      </c>
    </row>
    <row r="67" spans="1:7" x14ac:dyDescent="0.25">
      <c r="A67" t="s">
        <v>119</v>
      </c>
      <c r="B67">
        <v>19</v>
      </c>
      <c r="C67">
        <v>20</v>
      </c>
      <c r="D67">
        <v>0</v>
      </c>
      <c r="E67">
        <v>11</v>
      </c>
      <c r="F67">
        <v>0</v>
      </c>
      <c r="G67">
        <v>0</v>
      </c>
    </row>
    <row r="68" spans="1:7" x14ac:dyDescent="0.25">
      <c r="A68" t="s">
        <v>579</v>
      </c>
      <c r="B68" t="s">
        <v>65</v>
      </c>
      <c r="C68" t="s">
        <v>65</v>
      </c>
      <c r="D68" t="s">
        <v>65</v>
      </c>
      <c r="E68" t="s">
        <v>189</v>
      </c>
      <c r="F68" t="s">
        <v>65</v>
      </c>
      <c r="G68" t="s">
        <v>133</v>
      </c>
    </row>
    <row r="69" spans="1:7" x14ac:dyDescent="0.25">
      <c r="A69" t="s">
        <v>122</v>
      </c>
      <c r="B69">
        <v>5985.9</v>
      </c>
      <c r="C69">
        <v>8696.7999999999993</v>
      </c>
      <c r="D69">
        <v>1121.5</v>
      </c>
      <c r="E69">
        <v>1561</v>
      </c>
      <c r="F69">
        <v>0</v>
      </c>
      <c r="G69">
        <v>0</v>
      </c>
    </row>
    <row r="70" spans="1:7" x14ac:dyDescent="0.25">
      <c r="A70" t="s">
        <v>123</v>
      </c>
      <c r="B70">
        <v>4073.5</v>
      </c>
      <c r="C70">
        <v>7538.8</v>
      </c>
      <c r="D70">
        <v>0</v>
      </c>
      <c r="E70">
        <v>0</v>
      </c>
      <c r="F70">
        <v>0</v>
      </c>
      <c r="G70">
        <v>0</v>
      </c>
    </row>
    <row r="71" spans="1:7" x14ac:dyDescent="0.25">
      <c r="A71" t="s">
        <v>579</v>
      </c>
      <c r="B71" t="s">
        <v>65</v>
      </c>
      <c r="C71" t="s">
        <v>65</v>
      </c>
      <c r="D71" t="s">
        <v>65</v>
      </c>
      <c r="E71" t="s">
        <v>189</v>
      </c>
      <c r="F71" t="s">
        <v>65</v>
      </c>
      <c r="G71" t="s">
        <v>133</v>
      </c>
    </row>
    <row r="72" spans="1:7" x14ac:dyDescent="0.25">
      <c r="A72" t="s">
        <v>124</v>
      </c>
      <c r="B72">
        <v>10059.4</v>
      </c>
      <c r="C72">
        <v>16235.6</v>
      </c>
      <c r="D72">
        <v>1121.5</v>
      </c>
      <c r="E72">
        <v>1561</v>
      </c>
      <c r="F72">
        <v>0</v>
      </c>
      <c r="G72">
        <v>0</v>
      </c>
    </row>
    <row r="73" spans="1:7" x14ac:dyDescent="0.25">
      <c r="A73" t="s">
        <v>125</v>
      </c>
      <c r="B73" t="s">
        <v>42</v>
      </c>
      <c r="C73" t="s">
        <v>42</v>
      </c>
      <c r="D73">
        <v>2.1</v>
      </c>
      <c r="E73">
        <v>61.6</v>
      </c>
      <c r="F73" t="s">
        <v>42</v>
      </c>
      <c r="G73" t="s">
        <v>42</v>
      </c>
    </row>
    <row r="74" spans="1:7" x14ac:dyDescent="0.25">
      <c r="A74" t="s">
        <v>126</v>
      </c>
      <c r="B74">
        <v>0</v>
      </c>
      <c r="C74">
        <v>63</v>
      </c>
      <c r="D74" t="s">
        <v>42</v>
      </c>
      <c r="E74" t="s">
        <v>42</v>
      </c>
      <c r="F74">
        <v>0</v>
      </c>
      <c r="G74">
        <v>0</v>
      </c>
    </row>
    <row r="75" spans="1:7" x14ac:dyDescent="0.25">
      <c r="A75" t="s">
        <v>579</v>
      </c>
      <c r="B75" t="s">
        <v>65</v>
      </c>
      <c r="C75" t="s">
        <v>65</v>
      </c>
      <c r="D75" t="s">
        <v>65</v>
      </c>
      <c r="E75" t="s">
        <v>189</v>
      </c>
      <c r="F75" t="s">
        <v>65</v>
      </c>
      <c r="G75" t="s">
        <v>133</v>
      </c>
    </row>
  </sheetData>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2:G72"/>
  <sheetViews>
    <sheetView zoomScale="145" zoomScaleNormal="145" workbookViewId="0">
      <pane xSplit="1" ySplit="9" topLeftCell="B19" activePane="bottomRight" state="frozen"/>
      <selection pane="topRight" activeCell="E22" sqref="E22"/>
      <selection pane="bottomLeft" activeCell="E22" sqref="E22"/>
      <selection pane="bottomRight" activeCell="E22" sqref="E22"/>
    </sheetView>
  </sheetViews>
  <sheetFormatPr defaultRowHeight="13.2" x14ac:dyDescent="0.25"/>
  <cols>
    <col min="3" max="3" width="12.5546875" customWidth="1"/>
    <col min="4" max="4" width="10.6640625" customWidth="1"/>
  </cols>
  <sheetData>
    <row r="2" spans="1:7" ht="15" x14ac:dyDescent="0.25">
      <c r="A2" s="186" t="s">
        <v>140</v>
      </c>
      <c r="B2" s="56"/>
      <c r="E2" t="s">
        <v>621</v>
      </c>
      <c r="F2" t="s">
        <v>634</v>
      </c>
      <c r="G2" s="187">
        <v>43708</v>
      </c>
    </row>
    <row r="3" spans="1:7" ht="15" x14ac:dyDescent="0.25">
      <c r="A3" s="282" t="s">
        <v>566</v>
      </c>
      <c r="B3" t="s">
        <v>581</v>
      </c>
      <c r="C3" t="s">
        <v>582</v>
      </c>
      <c r="D3" t="s">
        <v>557</v>
      </c>
      <c r="E3" t="s">
        <v>623</v>
      </c>
      <c r="F3" t="s">
        <v>635</v>
      </c>
      <c r="G3" t="s">
        <v>636</v>
      </c>
    </row>
    <row r="4" spans="1:7" ht="15" x14ac:dyDescent="0.25">
      <c r="A4" s="282" t="s">
        <v>568</v>
      </c>
      <c r="B4" s="172" t="s">
        <v>614</v>
      </c>
      <c r="C4" s="172" t="s">
        <v>637</v>
      </c>
    </row>
    <row r="5" spans="1:7" ht="15" x14ac:dyDescent="0.25">
      <c r="A5" s="282" t="s">
        <v>579</v>
      </c>
      <c r="B5" t="s">
        <v>65</v>
      </c>
      <c r="C5" t="s">
        <v>65</v>
      </c>
      <c r="D5" t="s">
        <v>65</v>
      </c>
      <c r="E5" t="s">
        <v>189</v>
      </c>
      <c r="F5" t="s">
        <v>63</v>
      </c>
      <c r="G5" t="s">
        <v>279</v>
      </c>
    </row>
    <row r="6" spans="1:7" ht="15" x14ac:dyDescent="0.25">
      <c r="A6" s="282" t="s">
        <v>42</v>
      </c>
      <c r="B6" t="s">
        <v>65</v>
      </c>
      <c r="C6" t="s">
        <v>65</v>
      </c>
      <c r="D6" t="s">
        <v>65</v>
      </c>
      <c r="E6" t="s">
        <v>189</v>
      </c>
      <c r="F6" t="s">
        <v>63</v>
      </c>
      <c r="G6" t="s">
        <v>279</v>
      </c>
    </row>
    <row r="7" spans="1:7" ht="15" x14ac:dyDescent="0.25">
      <c r="A7" s="282" t="s">
        <v>573</v>
      </c>
      <c r="B7" t="s">
        <v>586</v>
      </c>
      <c r="C7" t="s">
        <v>593</v>
      </c>
      <c r="D7" t="s">
        <v>563</v>
      </c>
      <c r="E7" t="s">
        <v>628</v>
      </c>
      <c r="F7" t="s">
        <v>629</v>
      </c>
      <c r="G7" t="s">
        <v>630</v>
      </c>
    </row>
    <row r="8" spans="1:7" ht="15" x14ac:dyDescent="0.25">
      <c r="A8" s="282" t="s">
        <v>42</v>
      </c>
      <c r="B8" t="s">
        <v>65</v>
      </c>
      <c r="C8" t="s">
        <v>65</v>
      </c>
      <c r="D8" t="s">
        <v>65</v>
      </c>
      <c r="E8" t="s">
        <v>189</v>
      </c>
      <c r="F8" t="s">
        <v>63</v>
      </c>
      <c r="G8" t="s">
        <v>279</v>
      </c>
    </row>
    <row r="9" spans="1:7" ht="15" x14ac:dyDescent="0.25">
      <c r="A9" s="282" t="s">
        <v>576</v>
      </c>
      <c r="B9" t="s">
        <v>565</v>
      </c>
      <c r="C9" t="s">
        <v>594</v>
      </c>
      <c r="D9" t="s">
        <v>565</v>
      </c>
      <c r="E9" t="s">
        <v>631</v>
      </c>
      <c r="F9" t="s">
        <v>638</v>
      </c>
      <c r="G9" t="s">
        <v>639</v>
      </c>
    </row>
    <row r="10" spans="1:7" ht="15" x14ac:dyDescent="0.25">
      <c r="A10" s="282" t="s">
        <v>66</v>
      </c>
    </row>
    <row r="11" spans="1:7" ht="15" x14ac:dyDescent="0.25">
      <c r="A11" s="282" t="s">
        <v>67</v>
      </c>
      <c r="B11">
        <v>90</v>
      </c>
      <c r="C11">
        <v>315</v>
      </c>
      <c r="D11">
        <v>77.7</v>
      </c>
      <c r="E11">
        <v>39.4</v>
      </c>
      <c r="F11">
        <v>0</v>
      </c>
      <c r="G11">
        <v>0</v>
      </c>
    </row>
    <row r="12" spans="1:7" ht="15" x14ac:dyDescent="0.25">
      <c r="A12" s="282" t="s">
        <v>253</v>
      </c>
      <c r="B12">
        <v>0</v>
      </c>
      <c r="C12">
        <v>20</v>
      </c>
      <c r="D12">
        <v>0</v>
      </c>
      <c r="E12">
        <v>0</v>
      </c>
      <c r="F12">
        <v>0</v>
      </c>
      <c r="G12">
        <v>0</v>
      </c>
    </row>
    <row r="13" spans="1:7" ht="15" x14ac:dyDescent="0.25">
      <c r="A13" s="282" t="s">
        <v>70</v>
      </c>
      <c r="B13">
        <v>0</v>
      </c>
      <c r="C13">
        <v>0</v>
      </c>
      <c r="D13">
        <v>21.3</v>
      </c>
      <c r="E13">
        <v>39.4</v>
      </c>
      <c r="F13">
        <v>0</v>
      </c>
      <c r="G13">
        <v>0</v>
      </c>
    </row>
    <row r="14" spans="1:7" ht="15" x14ac:dyDescent="0.25">
      <c r="A14" s="282" t="s">
        <v>71</v>
      </c>
      <c r="B14">
        <v>0</v>
      </c>
      <c r="C14">
        <v>0</v>
      </c>
      <c r="D14">
        <v>56.5</v>
      </c>
      <c r="E14">
        <v>0</v>
      </c>
      <c r="F14">
        <v>0</v>
      </c>
      <c r="G14">
        <v>0</v>
      </c>
    </row>
    <row r="15" spans="1:7" ht="15" x14ac:dyDescent="0.25">
      <c r="A15" s="282" t="s">
        <v>72</v>
      </c>
      <c r="B15">
        <v>40</v>
      </c>
      <c r="C15">
        <v>65</v>
      </c>
      <c r="D15">
        <v>0</v>
      </c>
      <c r="E15">
        <v>0</v>
      </c>
      <c r="F15">
        <v>0</v>
      </c>
      <c r="G15">
        <v>0</v>
      </c>
    </row>
    <row r="16" spans="1:7" ht="15" x14ac:dyDescent="0.25">
      <c r="A16" s="282" t="s">
        <v>73</v>
      </c>
      <c r="B16">
        <v>0</v>
      </c>
      <c r="C16">
        <v>230</v>
      </c>
      <c r="D16">
        <v>0</v>
      </c>
      <c r="E16">
        <v>0</v>
      </c>
      <c r="F16">
        <v>0</v>
      </c>
      <c r="G16">
        <v>0</v>
      </c>
    </row>
    <row r="17" spans="1:7" ht="15" x14ac:dyDescent="0.25">
      <c r="A17" s="282" t="s">
        <v>74</v>
      </c>
      <c r="B17">
        <v>50</v>
      </c>
      <c r="C17">
        <v>0</v>
      </c>
      <c r="D17">
        <v>0</v>
      </c>
      <c r="E17">
        <v>0</v>
      </c>
      <c r="F17">
        <v>0</v>
      </c>
      <c r="G17">
        <v>0</v>
      </c>
    </row>
    <row r="18" spans="1:7" ht="15" x14ac:dyDescent="0.25">
      <c r="A18" s="282" t="s">
        <v>66</v>
      </c>
    </row>
    <row r="19" spans="1:7" ht="15" x14ac:dyDescent="0.25">
      <c r="A19" s="282" t="s">
        <v>75</v>
      </c>
      <c r="B19">
        <v>0</v>
      </c>
      <c r="C19">
        <v>178</v>
      </c>
      <c r="D19">
        <v>0</v>
      </c>
      <c r="E19">
        <v>0</v>
      </c>
      <c r="F19">
        <v>0</v>
      </c>
      <c r="G19">
        <v>0</v>
      </c>
    </row>
    <row r="20" spans="1:7" ht="15" x14ac:dyDescent="0.25">
      <c r="A20" s="282" t="s">
        <v>504</v>
      </c>
      <c r="B20">
        <v>0</v>
      </c>
      <c r="C20">
        <v>120</v>
      </c>
      <c r="D20">
        <v>0</v>
      </c>
      <c r="E20">
        <v>0</v>
      </c>
      <c r="F20">
        <v>0</v>
      </c>
      <c r="G20">
        <v>0</v>
      </c>
    </row>
    <row r="21" spans="1:7" ht="15" x14ac:dyDescent="0.25">
      <c r="A21" s="282" t="s">
        <v>77</v>
      </c>
      <c r="B21">
        <v>0</v>
      </c>
      <c r="C21">
        <v>58</v>
      </c>
      <c r="D21">
        <v>0</v>
      </c>
      <c r="E21">
        <v>0</v>
      </c>
      <c r="F21">
        <v>0</v>
      </c>
      <c r="G21">
        <v>0</v>
      </c>
    </row>
    <row r="22" spans="1:7" ht="15" x14ac:dyDescent="0.25">
      <c r="A22" s="282" t="s">
        <v>66</v>
      </c>
    </row>
    <row r="23" spans="1:7" ht="15" x14ac:dyDescent="0.25">
      <c r="A23" s="282" t="s">
        <v>78</v>
      </c>
      <c r="B23">
        <v>457.1</v>
      </c>
      <c r="C23">
        <v>439.3</v>
      </c>
      <c r="D23">
        <v>2.6</v>
      </c>
      <c r="E23">
        <v>82.9</v>
      </c>
      <c r="F23">
        <v>0</v>
      </c>
      <c r="G23">
        <v>0</v>
      </c>
    </row>
    <row r="24" spans="1:7" ht="15" x14ac:dyDescent="0.25">
      <c r="A24" s="282" t="s">
        <v>66</v>
      </c>
    </row>
    <row r="25" spans="1:7" ht="15" x14ac:dyDescent="0.25">
      <c r="A25" s="282" t="s">
        <v>79</v>
      </c>
      <c r="B25">
        <v>545.70000000000005</v>
      </c>
      <c r="C25">
        <v>295.89999999999998</v>
      </c>
      <c r="D25">
        <v>14.3</v>
      </c>
      <c r="E25">
        <v>39.5</v>
      </c>
      <c r="F25">
        <v>0</v>
      </c>
      <c r="G25">
        <v>0</v>
      </c>
    </row>
    <row r="26" spans="1:7" ht="15" x14ac:dyDescent="0.25">
      <c r="A26" s="282" t="s">
        <v>66</v>
      </c>
    </row>
    <row r="27" spans="1:7" ht="15" x14ac:dyDescent="0.25">
      <c r="A27" s="282" t="s">
        <v>80</v>
      </c>
      <c r="B27">
        <v>864.3</v>
      </c>
      <c r="C27">
        <v>1391</v>
      </c>
      <c r="D27">
        <v>206</v>
      </c>
      <c r="E27">
        <v>67</v>
      </c>
      <c r="F27">
        <v>0</v>
      </c>
      <c r="G27">
        <v>0</v>
      </c>
    </row>
    <row r="28" spans="1:7" ht="15" x14ac:dyDescent="0.25">
      <c r="A28" s="282" t="s">
        <v>66</v>
      </c>
    </row>
    <row r="29" spans="1:7" ht="15" x14ac:dyDescent="0.25">
      <c r="A29" s="282" t="s">
        <v>81</v>
      </c>
      <c r="B29">
        <v>1072</v>
      </c>
      <c r="C29">
        <v>2395</v>
      </c>
      <c r="D29">
        <v>103.5</v>
      </c>
      <c r="E29">
        <v>320.5</v>
      </c>
      <c r="F29">
        <v>0</v>
      </c>
      <c r="G29">
        <v>0</v>
      </c>
    </row>
    <row r="30" spans="1:7" ht="15" x14ac:dyDescent="0.25">
      <c r="A30" s="282" t="s">
        <v>83</v>
      </c>
      <c r="B30">
        <v>114.1</v>
      </c>
      <c r="C30">
        <v>3.9</v>
      </c>
      <c r="D30">
        <v>1</v>
      </c>
      <c r="E30">
        <v>0.4</v>
      </c>
      <c r="F30">
        <v>0</v>
      </c>
      <c r="G30">
        <v>0</v>
      </c>
    </row>
    <row r="31" spans="1:7" ht="15" x14ac:dyDescent="0.25">
      <c r="A31" s="282" t="s">
        <v>85</v>
      </c>
      <c r="B31">
        <v>0.8</v>
      </c>
      <c r="C31">
        <v>0.1</v>
      </c>
      <c r="D31">
        <v>0</v>
      </c>
      <c r="E31">
        <v>0.2</v>
      </c>
      <c r="F31">
        <v>0</v>
      </c>
      <c r="G31">
        <v>0</v>
      </c>
    </row>
    <row r="32" spans="1:7" ht="15" x14ac:dyDescent="0.25">
      <c r="A32" s="282" t="s">
        <v>87</v>
      </c>
      <c r="B32">
        <v>0.5</v>
      </c>
      <c r="C32">
        <v>0</v>
      </c>
      <c r="D32">
        <v>0</v>
      </c>
      <c r="E32">
        <v>0</v>
      </c>
      <c r="F32">
        <v>0</v>
      </c>
      <c r="G32">
        <v>0</v>
      </c>
    </row>
    <row r="33" spans="1:7" ht="15" x14ac:dyDescent="0.25">
      <c r="A33" s="282" t="s">
        <v>88</v>
      </c>
      <c r="B33">
        <v>183.7</v>
      </c>
      <c r="C33">
        <v>511.9</v>
      </c>
      <c r="D33">
        <v>21</v>
      </c>
      <c r="E33">
        <v>33.5</v>
      </c>
      <c r="F33">
        <v>0</v>
      </c>
      <c r="G33">
        <v>0</v>
      </c>
    </row>
    <row r="34" spans="1:7" ht="15" x14ac:dyDescent="0.25">
      <c r="A34" s="282" t="s">
        <v>177</v>
      </c>
      <c r="B34">
        <v>0</v>
      </c>
      <c r="C34">
        <v>0</v>
      </c>
      <c r="D34">
        <v>0</v>
      </c>
      <c r="E34">
        <v>136.19999999999999</v>
      </c>
      <c r="F34">
        <v>0</v>
      </c>
      <c r="G34">
        <v>0</v>
      </c>
    </row>
    <row r="35" spans="1:7" ht="15" x14ac:dyDescent="0.25">
      <c r="A35" s="282" t="s">
        <v>90</v>
      </c>
      <c r="B35">
        <v>0</v>
      </c>
      <c r="C35">
        <v>17.5</v>
      </c>
      <c r="D35">
        <v>0</v>
      </c>
      <c r="E35">
        <v>0</v>
      </c>
      <c r="F35">
        <v>0</v>
      </c>
      <c r="G35">
        <v>0</v>
      </c>
    </row>
    <row r="36" spans="1:7" ht="15" x14ac:dyDescent="0.25">
      <c r="A36" s="282" t="s">
        <v>178</v>
      </c>
      <c r="B36">
        <v>1</v>
      </c>
      <c r="C36">
        <v>0</v>
      </c>
      <c r="D36">
        <v>0</v>
      </c>
      <c r="E36">
        <v>0</v>
      </c>
      <c r="F36">
        <v>0</v>
      </c>
      <c r="G36">
        <v>0</v>
      </c>
    </row>
    <row r="37" spans="1:7" ht="15" x14ac:dyDescent="0.25">
      <c r="A37" s="282" t="s">
        <v>91</v>
      </c>
      <c r="B37">
        <v>39</v>
      </c>
      <c r="C37">
        <v>51.2</v>
      </c>
      <c r="D37">
        <v>60.2</v>
      </c>
      <c r="E37">
        <v>0</v>
      </c>
      <c r="F37">
        <v>0</v>
      </c>
      <c r="G37">
        <v>0</v>
      </c>
    </row>
    <row r="38" spans="1:7" ht="15" x14ac:dyDescent="0.25">
      <c r="A38" s="282" t="s">
        <v>93</v>
      </c>
      <c r="B38">
        <v>73.2</v>
      </c>
      <c r="C38">
        <v>237.7</v>
      </c>
      <c r="D38">
        <v>9.1999999999999993</v>
      </c>
      <c r="E38">
        <v>3.6</v>
      </c>
      <c r="F38">
        <v>0</v>
      </c>
      <c r="G38">
        <v>0</v>
      </c>
    </row>
    <row r="39" spans="1:7" ht="15" x14ac:dyDescent="0.25">
      <c r="A39" s="282" t="s">
        <v>94</v>
      </c>
      <c r="B39">
        <v>17</v>
      </c>
      <c r="C39">
        <v>0</v>
      </c>
      <c r="D39">
        <v>1</v>
      </c>
      <c r="E39">
        <v>0</v>
      </c>
      <c r="F39">
        <v>0</v>
      </c>
      <c r="G39">
        <v>0</v>
      </c>
    </row>
    <row r="40" spans="1:7" ht="15" x14ac:dyDescent="0.25">
      <c r="A40" s="282" t="s">
        <v>496</v>
      </c>
      <c r="B40">
        <v>0</v>
      </c>
      <c r="C40">
        <v>1</v>
      </c>
      <c r="D40">
        <v>0</v>
      </c>
      <c r="E40">
        <v>0</v>
      </c>
      <c r="F40">
        <v>0</v>
      </c>
      <c r="G40">
        <v>0</v>
      </c>
    </row>
    <row r="41" spans="1:7" ht="15" x14ac:dyDescent="0.25">
      <c r="A41" s="282" t="s">
        <v>95</v>
      </c>
      <c r="B41">
        <v>259</v>
      </c>
      <c r="C41">
        <v>721</v>
      </c>
      <c r="D41">
        <v>0</v>
      </c>
      <c r="E41">
        <v>69.099999999999994</v>
      </c>
      <c r="F41">
        <v>0</v>
      </c>
      <c r="G41">
        <v>0</v>
      </c>
    </row>
    <row r="42" spans="1:7" ht="15" x14ac:dyDescent="0.25">
      <c r="A42" s="282" t="s">
        <v>96</v>
      </c>
      <c r="B42">
        <v>45.8</v>
      </c>
      <c r="C42">
        <v>50.3</v>
      </c>
      <c r="D42">
        <v>0.9</v>
      </c>
      <c r="E42">
        <v>1.3</v>
      </c>
      <c r="F42">
        <v>0</v>
      </c>
      <c r="G42">
        <v>0</v>
      </c>
    </row>
    <row r="43" spans="1:7" ht="15" x14ac:dyDescent="0.25">
      <c r="A43" s="282" t="s">
        <v>98</v>
      </c>
      <c r="B43">
        <v>0</v>
      </c>
      <c r="C43">
        <v>66</v>
      </c>
      <c r="D43">
        <v>0</v>
      </c>
      <c r="E43">
        <v>0</v>
      </c>
      <c r="F43">
        <v>0</v>
      </c>
      <c r="G43">
        <v>0</v>
      </c>
    </row>
    <row r="44" spans="1:7" ht="15" x14ac:dyDescent="0.25">
      <c r="A44" s="282" t="s">
        <v>99</v>
      </c>
      <c r="B44">
        <v>0.9</v>
      </c>
      <c r="C44">
        <v>6.8</v>
      </c>
      <c r="D44">
        <v>0</v>
      </c>
      <c r="E44">
        <v>0</v>
      </c>
      <c r="F44">
        <v>0</v>
      </c>
      <c r="G44">
        <v>0</v>
      </c>
    </row>
    <row r="45" spans="1:7" ht="15" x14ac:dyDescent="0.25">
      <c r="A45" s="282" t="s">
        <v>100</v>
      </c>
      <c r="B45">
        <v>239.3</v>
      </c>
      <c r="C45">
        <v>638.5</v>
      </c>
      <c r="D45">
        <v>8</v>
      </c>
      <c r="E45">
        <v>6.4</v>
      </c>
      <c r="F45">
        <v>0</v>
      </c>
      <c r="G45">
        <v>0</v>
      </c>
    </row>
    <row r="46" spans="1:7" ht="15" x14ac:dyDescent="0.25">
      <c r="A46" s="282" t="s">
        <v>101</v>
      </c>
      <c r="B46">
        <v>97.8</v>
      </c>
      <c r="C46">
        <v>89.2</v>
      </c>
      <c r="D46">
        <v>2.1</v>
      </c>
      <c r="E46">
        <v>69.8</v>
      </c>
      <c r="F46">
        <v>0</v>
      </c>
      <c r="G46">
        <v>0</v>
      </c>
    </row>
    <row r="47" spans="1:7" ht="15" x14ac:dyDescent="0.25">
      <c r="A47" s="282" t="s">
        <v>66</v>
      </c>
    </row>
    <row r="48" spans="1:7" ht="15" x14ac:dyDescent="0.25">
      <c r="A48" s="282" t="s">
        <v>102</v>
      </c>
      <c r="B48">
        <v>372</v>
      </c>
      <c r="C48">
        <v>253</v>
      </c>
      <c r="D48">
        <v>0</v>
      </c>
      <c r="E48">
        <v>136.30000000000001</v>
      </c>
      <c r="F48">
        <v>0</v>
      </c>
      <c r="G48">
        <v>0</v>
      </c>
    </row>
    <row r="49" spans="1:7" ht="15" x14ac:dyDescent="0.25">
      <c r="A49" s="282" t="s">
        <v>104</v>
      </c>
      <c r="B49">
        <v>342</v>
      </c>
      <c r="C49">
        <v>253</v>
      </c>
      <c r="D49">
        <v>0</v>
      </c>
      <c r="E49">
        <v>136.30000000000001</v>
      </c>
      <c r="F49">
        <v>0</v>
      </c>
      <c r="G49">
        <v>0</v>
      </c>
    </row>
    <row r="50" spans="1:7" ht="15" x14ac:dyDescent="0.25">
      <c r="A50" s="282" t="s">
        <v>107</v>
      </c>
      <c r="B50">
        <v>30</v>
      </c>
      <c r="C50">
        <v>0</v>
      </c>
      <c r="D50">
        <v>0</v>
      </c>
      <c r="E50">
        <v>0</v>
      </c>
      <c r="F50">
        <v>0</v>
      </c>
      <c r="G50">
        <v>0</v>
      </c>
    </row>
    <row r="51" spans="1:7" ht="15" x14ac:dyDescent="0.25">
      <c r="A51" s="282" t="s">
        <v>66</v>
      </c>
    </row>
    <row r="52" spans="1:7" ht="15" x14ac:dyDescent="0.25">
      <c r="A52" s="282" t="s">
        <v>108</v>
      </c>
      <c r="B52">
        <v>1986</v>
      </c>
      <c r="C52">
        <v>3284.9</v>
      </c>
      <c r="D52">
        <v>72</v>
      </c>
      <c r="E52">
        <v>139.69999999999999</v>
      </c>
      <c r="F52">
        <v>0</v>
      </c>
      <c r="G52">
        <v>0</v>
      </c>
    </row>
    <row r="53" spans="1:7" ht="15" x14ac:dyDescent="0.25">
      <c r="A53" s="282" t="s">
        <v>497</v>
      </c>
      <c r="B53">
        <v>0</v>
      </c>
      <c r="C53">
        <v>820</v>
      </c>
      <c r="D53">
        <v>0</v>
      </c>
      <c r="E53">
        <v>29.6</v>
      </c>
      <c r="F53">
        <v>0</v>
      </c>
      <c r="G53">
        <v>0</v>
      </c>
    </row>
    <row r="54" spans="1:7" ht="15" x14ac:dyDescent="0.25">
      <c r="A54" s="282" t="s">
        <v>109</v>
      </c>
      <c r="B54">
        <v>0</v>
      </c>
      <c r="C54">
        <v>4.5</v>
      </c>
      <c r="D54">
        <v>0</v>
      </c>
      <c r="E54">
        <v>0</v>
      </c>
      <c r="F54">
        <v>0</v>
      </c>
      <c r="G54">
        <v>0</v>
      </c>
    </row>
    <row r="55" spans="1:7" ht="15" x14ac:dyDescent="0.25">
      <c r="A55" s="282" t="s">
        <v>111</v>
      </c>
      <c r="B55">
        <v>8</v>
      </c>
      <c r="C55">
        <v>46.8</v>
      </c>
      <c r="D55">
        <v>15</v>
      </c>
      <c r="E55">
        <v>18.399999999999999</v>
      </c>
      <c r="F55">
        <v>0</v>
      </c>
      <c r="G55">
        <v>0</v>
      </c>
    </row>
    <row r="56" spans="1:7" ht="15" x14ac:dyDescent="0.25">
      <c r="A56" s="282" t="s">
        <v>112</v>
      </c>
      <c r="B56">
        <v>16.7</v>
      </c>
      <c r="C56">
        <v>328.3</v>
      </c>
      <c r="D56">
        <v>1.6</v>
      </c>
      <c r="E56">
        <v>27.6</v>
      </c>
      <c r="F56">
        <v>0</v>
      </c>
      <c r="G56">
        <v>0</v>
      </c>
    </row>
    <row r="57" spans="1:7" ht="15" x14ac:dyDescent="0.25">
      <c r="A57" s="282" t="s">
        <v>259</v>
      </c>
      <c r="B57">
        <v>0</v>
      </c>
      <c r="C57">
        <v>15</v>
      </c>
      <c r="D57">
        <v>0</v>
      </c>
      <c r="E57">
        <v>0</v>
      </c>
      <c r="F57">
        <v>0</v>
      </c>
      <c r="G57">
        <v>0</v>
      </c>
    </row>
    <row r="58" spans="1:7" ht="15" x14ac:dyDescent="0.25">
      <c r="A58" s="282" t="s">
        <v>113</v>
      </c>
      <c r="B58">
        <v>90.3</v>
      </c>
      <c r="C58">
        <v>21</v>
      </c>
      <c r="D58">
        <v>0</v>
      </c>
      <c r="E58">
        <v>8</v>
      </c>
      <c r="F58">
        <v>0</v>
      </c>
      <c r="G58">
        <v>0</v>
      </c>
    </row>
    <row r="59" spans="1:7" ht="15" x14ac:dyDescent="0.25">
      <c r="A59" s="282" t="s">
        <v>114</v>
      </c>
      <c r="B59">
        <v>0</v>
      </c>
      <c r="C59">
        <v>5.5</v>
      </c>
      <c r="D59">
        <v>0</v>
      </c>
      <c r="E59">
        <v>0</v>
      </c>
      <c r="F59">
        <v>0</v>
      </c>
      <c r="G59">
        <v>0</v>
      </c>
    </row>
    <row r="60" spans="1:7" ht="15" x14ac:dyDescent="0.25">
      <c r="A60" s="282" t="s">
        <v>115</v>
      </c>
      <c r="B60">
        <v>0</v>
      </c>
      <c r="C60">
        <v>9</v>
      </c>
      <c r="D60">
        <v>0</v>
      </c>
      <c r="E60">
        <v>0</v>
      </c>
      <c r="F60">
        <v>0</v>
      </c>
      <c r="G60">
        <v>0</v>
      </c>
    </row>
    <row r="61" spans="1:7" ht="15" x14ac:dyDescent="0.25">
      <c r="A61" s="282" t="s">
        <v>116</v>
      </c>
      <c r="B61">
        <v>4.3</v>
      </c>
      <c r="C61">
        <v>6.8</v>
      </c>
      <c r="D61">
        <v>0</v>
      </c>
      <c r="E61">
        <v>0</v>
      </c>
      <c r="F61">
        <v>0</v>
      </c>
      <c r="G61">
        <v>0</v>
      </c>
    </row>
    <row r="62" spans="1:7" ht="15" x14ac:dyDescent="0.25">
      <c r="A62" s="282" t="s">
        <v>117</v>
      </c>
      <c r="B62">
        <v>1846.8</v>
      </c>
      <c r="C62">
        <v>2005.7</v>
      </c>
      <c r="D62">
        <v>48.8</v>
      </c>
      <c r="E62">
        <v>49</v>
      </c>
      <c r="F62">
        <v>0</v>
      </c>
      <c r="G62">
        <v>0</v>
      </c>
    </row>
    <row r="63" spans="1:7" ht="15" x14ac:dyDescent="0.25">
      <c r="A63" s="282" t="s">
        <v>331</v>
      </c>
      <c r="B63">
        <v>1.3</v>
      </c>
      <c r="C63">
        <v>2</v>
      </c>
      <c r="D63">
        <v>0</v>
      </c>
      <c r="E63">
        <v>0</v>
      </c>
      <c r="F63">
        <v>0</v>
      </c>
      <c r="G63">
        <v>0</v>
      </c>
    </row>
    <row r="64" spans="1:7" ht="15" x14ac:dyDescent="0.25">
      <c r="A64" s="282" t="s">
        <v>118</v>
      </c>
      <c r="B64">
        <v>18.600000000000001</v>
      </c>
      <c r="C64">
        <v>20.3</v>
      </c>
      <c r="D64">
        <v>6.6</v>
      </c>
      <c r="E64">
        <v>7</v>
      </c>
      <c r="F64">
        <v>0</v>
      </c>
      <c r="G64">
        <v>0</v>
      </c>
    </row>
    <row r="65" spans="1:7" ht="15" x14ac:dyDescent="0.25">
      <c r="A65" s="282" t="s">
        <v>579</v>
      </c>
      <c r="B65" t="s">
        <v>65</v>
      </c>
      <c r="C65" t="s">
        <v>65</v>
      </c>
      <c r="D65" t="s">
        <v>65</v>
      </c>
      <c r="E65" t="s">
        <v>189</v>
      </c>
      <c r="F65" t="s">
        <v>63</v>
      </c>
      <c r="G65" t="s">
        <v>279</v>
      </c>
    </row>
    <row r="66" spans="1:7" ht="15" x14ac:dyDescent="0.25">
      <c r="A66" s="282" t="s">
        <v>122</v>
      </c>
      <c r="B66">
        <v>5387</v>
      </c>
      <c r="C66">
        <v>8552.1</v>
      </c>
      <c r="D66">
        <v>476</v>
      </c>
      <c r="E66">
        <v>825.3</v>
      </c>
      <c r="F66">
        <v>0</v>
      </c>
      <c r="G66">
        <v>0</v>
      </c>
    </row>
    <row r="67" spans="1:7" ht="15" x14ac:dyDescent="0.25">
      <c r="A67" s="282" t="s">
        <v>123</v>
      </c>
      <c r="B67">
        <v>3646.2</v>
      </c>
      <c r="C67">
        <v>7566.9</v>
      </c>
      <c r="D67">
        <v>0</v>
      </c>
      <c r="E67">
        <v>0</v>
      </c>
      <c r="F67">
        <v>0</v>
      </c>
      <c r="G67">
        <v>0</v>
      </c>
    </row>
    <row r="68" spans="1:7" ht="15" x14ac:dyDescent="0.25">
      <c r="A68" s="282" t="s">
        <v>579</v>
      </c>
      <c r="B68" t="s">
        <v>65</v>
      </c>
      <c r="C68" t="s">
        <v>65</v>
      </c>
      <c r="D68" t="s">
        <v>65</v>
      </c>
      <c r="E68" t="s">
        <v>189</v>
      </c>
      <c r="F68" t="s">
        <v>63</v>
      </c>
      <c r="G68" t="s">
        <v>279</v>
      </c>
    </row>
    <row r="69" spans="1:7" ht="15" x14ac:dyDescent="0.25">
      <c r="A69" s="282" t="s">
        <v>124</v>
      </c>
      <c r="B69">
        <v>9033.2000000000007</v>
      </c>
      <c r="C69">
        <v>16119</v>
      </c>
      <c r="D69">
        <v>476</v>
      </c>
      <c r="E69">
        <v>825.3</v>
      </c>
      <c r="F69">
        <v>0</v>
      </c>
      <c r="G69">
        <v>0</v>
      </c>
    </row>
    <row r="70" spans="1:7" ht="15" x14ac:dyDescent="0.25">
      <c r="A70" s="282" t="s">
        <v>125</v>
      </c>
      <c r="B70" t="s">
        <v>42</v>
      </c>
      <c r="C70" t="s">
        <v>42</v>
      </c>
      <c r="D70">
        <v>2.1</v>
      </c>
      <c r="E70">
        <v>61.6</v>
      </c>
      <c r="F70" t="s">
        <v>42</v>
      </c>
      <c r="G70" t="s">
        <v>42</v>
      </c>
    </row>
    <row r="71" spans="1:7" ht="15" x14ac:dyDescent="0.25">
      <c r="A71" s="282" t="s">
        <v>126</v>
      </c>
      <c r="B71">
        <v>0</v>
      </c>
      <c r="C71">
        <v>63</v>
      </c>
      <c r="D71" t="s">
        <v>42</v>
      </c>
      <c r="E71" t="s">
        <v>42</v>
      </c>
      <c r="F71">
        <v>0</v>
      </c>
      <c r="G71">
        <v>0</v>
      </c>
    </row>
    <row r="72" spans="1:7" ht="15" x14ac:dyDescent="0.25">
      <c r="A72" s="282" t="s">
        <v>579</v>
      </c>
      <c r="B72" t="s">
        <v>65</v>
      </c>
      <c r="C72" t="s">
        <v>65</v>
      </c>
      <c r="D72" t="s">
        <v>65</v>
      </c>
      <c r="E72" t="s">
        <v>189</v>
      </c>
      <c r="F72" t="s">
        <v>63</v>
      </c>
      <c r="G72" t="s">
        <v>279</v>
      </c>
    </row>
  </sheetData>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4E8-E557-4FA9-AA17-E8089C82B60A}">
  <dimension ref="A1:G71"/>
  <sheetViews>
    <sheetView topLeftCell="A7" workbookViewId="0">
      <selection activeCell="A9" sqref="A9:A71"/>
    </sheetView>
  </sheetViews>
  <sheetFormatPr defaultRowHeight="13.2" x14ac:dyDescent="0.25"/>
  <cols>
    <col min="1" max="1" width="20.5546875" customWidth="1"/>
  </cols>
  <sheetData>
    <row r="1" spans="1:7" ht="15" x14ac:dyDescent="0.25">
      <c r="A1" s="282" t="s">
        <v>47</v>
      </c>
    </row>
    <row r="2" spans="1:7" ht="15" x14ac:dyDescent="0.25">
      <c r="A2" s="282" t="s">
        <v>48</v>
      </c>
    </row>
    <row r="3" spans="1:7" ht="15" x14ac:dyDescent="0.25">
      <c r="A3" s="282" t="s">
        <v>640</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44.5</v>
      </c>
      <c r="C12">
        <v>204.5</v>
      </c>
      <c r="D12">
        <v>651.4</v>
      </c>
      <c r="E12">
        <v>409.6</v>
      </c>
      <c r="F12">
        <v>0</v>
      </c>
      <c r="G12">
        <v>0</v>
      </c>
    </row>
    <row r="13" spans="1:7" ht="15" x14ac:dyDescent="0.25">
      <c r="A13" s="282" t="s">
        <v>68</v>
      </c>
      <c r="B13">
        <v>0</v>
      </c>
      <c r="C13">
        <v>0</v>
      </c>
      <c r="D13">
        <v>107.5</v>
      </c>
      <c r="E13">
        <v>0</v>
      </c>
      <c r="F13">
        <v>0</v>
      </c>
      <c r="G13">
        <v>0</v>
      </c>
    </row>
    <row r="14" spans="1:7" ht="15" x14ac:dyDescent="0.25">
      <c r="A14" s="282" t="s">
        <v>70</v>
      </c>
      <c r="B14">
        <v>0</v>
      </c>
      <c r="C14">
        <v>0</v>
      </c>
      <c r="D14" t="s">
        <v>84</v>
      </c>
      <c r="E14">
        <v>57.3</v>
      </c>
      <c r="F14">
        <v>0</v>
      </c>
      <c r="G14">
        <v>0</v>
      </c>
    </row>
    <row r="15" spans="1:7" ht="15" x14ac:dyDescent="0.25">
      <c r="A15" s="282" t="s">
        <v>71</v>
      </c>
      <c r="B15">
        <v>0</v>
      </c>
      <c r="C15">
        <v>66</v>
      </c>
      <c r="D15">
        <v>152.4</v>
      </c>
      <c r="E15">
        <v>150.1</v>
      </c>
      <c r="F15">
        <v>0</v>
      </c>
      <c r="G15">
        <v>0</v>
      </c>
    </row>
    <row r="16" spans="1:7" ht="15" x14ac:dyDescent="0.25">
      <c r="A16" s="282" t="s">
        <v>72</v>
      </c>
      <c r="B16">
        <v>44.5</v>
      </c>
      <c r="C16">
        <v>7.5</v>
      </c>
      <c r="D16">
        <v>0</v>
      </c>
      <c r="E16">
        <v>86.3</v>
      </c>
      <c r="F16">
        <v>0</v>
      </c>
      <c r="G16">
        <v>0</v>
      </c>
    </row>
    <row r="17" spans="1:7" ht="15" x14ac:dyDescent="0.25">
      <c r="A17" s="282" t="s">
        <v>73</v>
      </c>
      <c r="B17">
        <v>0</v>
      </c>
      <c r="C17">
        <v>131</v>
      </c>
      <c r="D17">
        <v>323.60000000000002</v>
      </c>
      <c r="E17">
        <v>116</v>
      </c>
      <c r="F17">
        <v>0</v>
      </c>
      <c r="G17">
        <v>0</v>
      </c>
    </row>
    <row r="18" spans="1:7" ht="15" x14ac:dyDescent="0.25">
      <c r="A18" s="282" t="s">
        <v>74</v>
      </c>
      <c r="B18">
        <v>0</v>
      </c>
      <c r="C18">
        <v>0</v>
      </c>
      <c r="D18">
        <v>67.900000000000006</v>
      </c>
      <c r="E18">
        <v>0</v>
      </c>
      <c r="F18">
        <v>0</v>
      </c>
      <c r="G18">
        <v>0</v>
      </c>
    </row>
    <row r="19" spans="1:7" ht="15" x14ac:dyDescent="0.25">
      <c r="A19" s="282" t="s">
        <v>66</v>
      </c>
    </row>
    <row r="20" spans="1:7" ht="15" x14ac:dyDescent="0.25">
      <c r="A20" s="282" t="s">
        <v>75</v>
      </c>
      <c r="B20">
        <v>0</v>
      </c>
      <c r="C20">
        <v>31</v>
      </c>
      <c r="D20">
        <v>0</v>
      </c>
      <c r="E20">
        <v>0</v>
      </c>
      <c r="F20">
        <v>0</v>
      </c>
      <c r="G20">
        <v>0</v>
      </c>
    </row>
    <row r="21" spans="1:7" ht="15" x14ac:dyDescent="0.25">
      <c r="A21" s="282" t="s">
        <v>76</v>
      </c>
      <c r="B21">
        <v>0</v>
      </c>
      <c r="C21">
        <v>31</v>
      </c>
      <c r="D21">
        <v>0</v>
      </c>
      <c r="E21">
        <v>0</v>
      </c>
      <c r="F21">
        <v>0</v>
      </c>
      <c r="G21">
        <v>0</v>
      </c>
    </row>
    <row r="22" spans="1:7" ht="15" x14ac:dyDescent="0.25">
      <c r="A22" s="282" t="s">
        <v>66</v>
      </c>
    </row>
    <row r="23" spans="1:7" ht="15" x14ac:dyDescent="0.25">
      <c r="A23" s="282" t="s">
        <v>78</v>
      </c>
      <c r="B23">
        <v>410.6</v>
      </c>
      <c r="C23">
        <v>395.9</v>
      </c>
      <c r="D23">
        <v>347.3</v>
      </c>
      <c r="E23">
        <v>278.39999999999998</v>
      </c>
      <c r="F23">
        <v>0</v>
      </c>
      <c r="G23">
        <v>0</v>
      </c>
    </row>
    <row r="24" spans="1:7" ht="15" x14ac:dyDescent="0.25">
      <c r="A24" s="282" t="s">
        <v>66</v>
      </c>
    </row>
    <row r="25" spans="1:7" ht="15" x14ac:dyDescent="0.25">
      <c r="A25" s="282" t="s">
        <v>79</v>
      </c>
      <c r="B25">
        <v>281.10000000000002</v>
      </c>
      <c r="C25">
        <v>385.4</v>
      </c>
      <c r="D25">
        <v>49.8</v>
      </c>
      <c r="E25">
        <v>108.1</v>
      </c>
      <c r="F25">
        <v>0</v>
      </c>
      <c r="G25">
        <v>0</v>
      </c>
    </row>
    <row r="26" spans="1:7" ht="15" x14ac:dyDescent="0.25">
      <c r="A26" s="282" t="s">
        <v>66</v>
      </c>
    </row>
    <row r="27" spans="1:7" ht="15" x14ac:dyDescent="0.25">
      <c r="A27" s="282" t="s">
        <v>80</v>
      </c>
      <c r="B27">
        <v>6516.9</v>
      </c>
      <c r="C27">
        <v>14162.9</v>
      </c>
      <c r="D27">
        <v>3361.2</v>
      </c>
      <c r="E27">
        <v>2466.6999999999998</v>
      </c>
      <c r="F27">
        <v>0</v>
      </c>
      <c r="G27">
        <v>0</v>
      </c>
    </row>
    <row r="28" spans="1:7" ht="15" x14ac:dyDescent="0.25">
      <c r="A28" s="282" t="s">
        <v>66</v>
      </c>
    </row>
    <row r="29" spans="1:7" ht="15" x14ac:dyDescent="0.25">
      <c r="A29" s="282" t="s">
        <v>81</v>
      </c>
      <c r="B29">
        <v>855.4</v>
      </c>
      <c r="C29">
        <v>835.5</v>
      </c>
      <c r="D29">
        <v>178.8</v>
      </c>
      <c r="E29">
        <v>423.2</v>
      </c>
      <c r="F29">
        <v>0</v>
      </c>
      <c r="G29">
        <v>0</v>
      </c>
    </row>
    <row r="30" spans="1:7" ht="15" x14ac:dyDescent="0.25">
      <c r="A30" s="282" t="s">
        <v>82</v>
      </c>
      <c r="B30">
        <v>0.2</v>
      </c>
      <c r="C30">
        <v>0.3</v>
      </c>
      <c r="D30">
        <v>0</v>
      </c>
      <c r="E30">
        <v>0</v>
      </c>
      <c r="F30">
        <v>0</v>
      </c>
      <c r="G30">
        <v>0</v>
      </c>
    </row>
    <row r="31" spans="1:7" ht="15" x14ac:dyDescent="0.25">
      <c r="A31" s="282" t="s">
        <v>83</v>
      </c>
      <c r="B31">
        <v>116.2</v>
      </c>
      <c r="C31">
        <v>110</v>
      </c>
      <c r="D31">
        <v>0.6</v>
      </c>
      <c r="E31">
        <v>0</v>
      </c>
      <c r="F31">
        <v>0</v>
      </c>
      <c r="G31">
        <v>0</v>
      </c>
    </row>
    <row r="32" spans="1:7" ht="15" x14ac:dyDescent="0.25">
      <c r="A32" s="282" t="s">
        <v>85</v>
      </c>
      <c r="B32">
        <v>1.8</v>
      </c>
      <c r="C32">
        <v>1.5</v>
      </c>
      <c r="D32">
        <v>0</v>
      </c>
      <c r="E32">
        <v>0</v>
      </c>
      <c r="F32">
        <v>0</v>
      </c>
      <c r="G32">
        <v>0</v>
      </c>
    </row>
    <row r="33" spans="1:7" ht="15" x14ac:dyDescent="0.25">
      <c r="A33" s="282" t="s">
        <v>86</v>
      </c>
      <c r="B33">
        <v>1.9</v>
      </c>
      <c r="C33">
        <v>2</v>
      </c>
      <c r="D33">
        <v>0</v>
      </c>
      <c r="E33">
        <v>0.6</v>
      </c>
      <c r="F33">
        <v>0</v>
      </c>
      <c r="G33">
        <v>0</v>
      </c>
    </row>
    <row r="34" spans="1:7" ht="15" x14ac:dyDescent="0.25">
      <c r="A34" s="282" t="s">
        <v>87</v>
      </c>
      <c r="B34">
        <v>0</v>
      </c>
      <c r="C34">
        <v>0.1</v>
      </c>
      <c r="D34">
        <v>0.9</v>
      </c>
      <c r="E34">
        <v>0.1</v>
      </c>
      <c r="F34">
        <v>0</v>
      </c>
      <c r="G34">
        <v>0</v>
      </c>
    </row>
    <row r="35" spans="1:7" ht="15" x14ac:dyDescent="0.25">
      <c r="A35" s="282" t="s">
        <v>88</v>
      </c>
      <c r="B35">
        <v>274.3</v>
      </c>
      <c r="C35">
        <v>140.6</v>
      </c>
      <c r="D35">
        <v>105.6</v>
      </c>
      <c r="E35">
        <v>154.19999999999999</v>
      </c>
      <c r="F35">
        <v>0</v>
      </c>
      <c r="G35">
        <v>0</v>
      </c>
    </row>
    <row r="36" spans="1:7" ht="15" x14ac:dyDescent="0.25">
      <c r="A36" s="282" t="s">
        <v>91</v>
      </c>
      <c r="B36">
        <v>12.6</v>
      </c>
      <c r="C36">
        <v>38.299999999999997</v>
      </c>
      <c r="D36">
        <v>0</v>
      </c>
      <c r="E36">
        <v>107.4</v>
      </c>
      <c r="F36">
        <v>0</v>
      </c>
      <c r="G36">
        <v>0</v>
      </c>
    </row>
    <row r="37" spans="1:7" ht="15" x14ac:dyDescent="0.25">
      <c r="A37" s="282" t="s">
        <v>93</v>
      </c>
      <c r="B37">
        <v>96.4</v>
      </c>
      <c r="C37">
        <v>70.400000000000006</v>
      </c>
      <c r="D37">
        <v>8.8000000000000007</v>
      </c>
      <c r="E37">
        <v>11.5</v>
      </c>
      <c r="F37">
        <v>0</v>
      </c>
      <c r="G37">
        <v>0</v>
      </c>
    </row>
    <row r="38" spans="1:7" ht="15" x14ac:dyDescent="0.25">
      <c r="A38" s="282" t="s">
        <v>94</v>
      </c>
      <c r="B38">
        <v>1.5</v>
      </c>
      <c r="C38">
        <v>0</v>
      </c>
      <c r="D38">
        <v>0</v>
      </c>
      <c r="E38">
        <v>0</v>
      </c>
      <c r="F38">
        <v>0</v>
      </c>
      <c r="G38">
        <v>0</v>
      </c>
    </row>
    <row r="39" spans="1:7" ht="15" x14ac:dyDescent="0.25">
      <c r="A39" s="282" t="s">
        <v>95</v>
      </c>
      <c r="B39">
        <v>132</v>
      </c>
      <c r="C39">
        <v>297</v>
      </c>
      <c r="D39">
        <v>0</v>
      </c>
      <c r="E39">
        <v>70.8</v>
      </c>
      <c r="F39">
        <v>0</v>
      </c>
      <c r="G39">
        <v>0</v>
      </c>
    </row>
    <row r="40" spans="1:7" ht="15" x14ac:dyDescent="0.25">
      <c r="A40" s="282" t="s">
        <v>96</v>
      </c>
      <c r="B40">
        <v>18.600000000000001</v>
      </c>
      <c r="C40">
        <v>18.7</v>
      </c>
      <c r="D40">
        <v>3.9</v>
      </c>
      <c r="E40">
        <v>1.9</v>
      </c>
      <c r="F40">
        <v>0</v>
      </c>
      <c r="G40">
        <v>0</v>
      </c>
    </row>
    <row r="41" spans="1:7" ht="15" x14ac:dyDescent="0.25">
      <c r="A41" s="282" t="s">
        <v>97</v>
      </c>
      <c r="B41">
        <v>0.4</v>
      </c>
      <c r="C41">
        <v>0</v>
      </c>
      <c r="D41">
        <v>0</v>
      </c>
      <c r="E41">
        <v>0</v>
      </c>
      <c r="F41">
        <v>0</v>
      </c>
      <c r="G41">
        <v>0</v>
      </c>
    </row>
    <row r="42" spans="1:7" ht="15" x14ac:dyDescent="0.25">
      <c r="A42" s="282" t="s">
        <v>98</v>
      </c>
      <c r="B42">
        <v>0</v>
      </c>
      <c r="C42">
        <v>0.1</v>
      </c>
      <c r="D42">
        <v>17.8</v>
      </c>
      <c r="E42">
        <v>36.299999999999997</v>
      </c>
      <c r="F42">
        <v>0</v>
      </c>
      <c r="G42">
        <v>0</v>
      </c>
    </row>
    <row r="43" spans="1:7" ht="15" x14ac:dyDescent="0.25">
      <c r="A43" s="282" t="s">
        <v>99</v>
      </c>
      <c r="B43">
        <v>11.9</v>
      </c>
      <c r="C43">
        <v>9.1</v>
      </c>
      <c r="D43">
        <v>0.9</v>
      </c>
      <c r="E43" t="s">
        <v>84</v>
      </c>
      <c r="F43">
        <v>0</v>
      </c>
      <c r="G43">
        <v>0</v>
      </c>
    </row>
    <row r="44" spans="1:7" ht="15" x14ac:dyDescent="0.25">
      <c r="A44" s="282" t="s">
        <v>100</v>
      </c>
      <c r="B44">
        <v>95.3</v>
      </c>
      <c r="C44">
        <v>61.2</v>
      </c>
      <c r="D44">
        <v>10</v>
      </c>
      <c r="E44">
        <v>15.2</v>
      </c>
      <c r="F44">
        <v>0</v>
      </c>
      <c r="G44">
        <v>0</v>
      </c>
    </row>
    <row r="45" spans="1:7" ht="15" x14ac:dyDescent="0.25">
      <c r="A45" s="282" t="s">
        <v>101</v>
      </c>
      <c r="B45">
        <v>92.4</v>
      </c>
      <c r="C45">
        <v>86.2</v>
      </c>
      <c r="D45">
        <v>30.5</v>
      </c>
      <c r="E45">
        <v>25.3</v>
      </c>
      <c r="F45">
        <v>0</v>
      </c>
      <c r="G45">
        <v>0</v>
      </c>
    </row>
    <row r="46" spans="1:7" ht="15" x14ac:dyDescent="0.25">
      <c r="A46" s="282" t="s">
        <v>66</v>
      </c>
    </row>
    <row r="47" spans="1:7" ht="15" x14ac:dyDescent="0.25">
      <c r="A47" s="282" t="s">
        <v>102</v>
      </c>
      <c r="B47">
        <v>100.7</v>
      </c>
      <c r="C47">
        <v>683</v>
      </c>
      <c r="D47">
        <v>96.7</v>
      </c>
      <c r="E47">
        <v>248.7</v>
      </c>
      <c r="F47">
        <v>0</v>
      </c>
      <c r="G47">
        <v>0</v>
      </c>
    </row>
    <row r="48" spans="1:7" ht="15" x14ac:dyDescent="0.25">
      <c r="A48" s="282" t="s">
        <v>103</v>
      </c>
      <c r="B48">
        <v>0</v>
      </c>
      <c r="C48">
        <v>82</v>
      </c>
      <c r="D48">
        <v>0</v>
      </c>
      <c r="E48">
        <v>134.6</v>
      </c>
      <c r="F48">
        <v>0</v>
      </c>
      <c r="G48">
        <v>0</v>
      </c>
    </row>
    <row r="49" spans="1:7" ht="15" x14ac:dyDescent="0.25">
      <c r="A49" s="282" t="s">
        <v>104</v>
      </c>
      <c r="B49">
        <v>63.7</v>
      </c>
      <c r="C49">
        <v>541</v>
      </c>
      <c r="D49">
        <v>66</v>
      </c>
      <c r="E49">
        <v>114</v>
      </c>
      <c r="F49">
        <v>0</v>
      </c>
      <c r="G49">
        <v>0</v>
      </c>
    </row>
    <row r="50" spans="1:7" ht="15" x14ac:dyDescent="0.25">
      <c r="A50" s="282" t="s">
        <v>105</v>
      </c>
      <c r="B50">
        <v>7</v>
      </c>
      <c r="C50">
        <v>0</v>
      </c>
      <c r="D50">
        <v>0</v>
      </c>
      <c r="E50">
        <v>0</v>
      </c>
      <c r="F50">
        <v>0</v>
      </c>
      <c r="G50">
        <v>0</v>
      </c>
    </row>
    <row r="51" spans="1:7" ht="15" x14ac:dyDescent="0.25">
      <c r="A51" s="282" t="s">
        <v>107</v>
      </c>
      <c r="B51">
        <v>30</v>
      </c>
      <c r="C51">
        <v>60</v>
      </c>
      <c r="D51">
        <v>30.7</v>
      </c>
      <c r="E51">
        <v>0</v>
      </c>
      <c r="F51">
        <v>0</v>
      </c>
      <c r="G51">
        <v>0</v>
      </c>
    </row>
    <row r="52" spans="1:7" ht="15" x14ac:dyDescent="0.25">
      <c r="A52" s="282" t="s">
        <v>66</v>
      </c>
    </row>
    <row r="53" spans="1:7" ht="15" x14ac:dyDescent="0.25">
      <c r="A53" s="282" t="s">
        <v>108</v>
      </c>
      <c r="B53">
        <v>1644.8</v>
      </c>
      <c r="C53">
        <v>1859.2</v>
      </c>
      <c r="D53">
        <v>801.7</v>
      </c>
      <c r="E53">
        <v>555.6</v>
      </c>
      <c r="F53">
        <v>0</v>
      </c>
      <c r="G53">
        <v>0</v>
      </c>
    </row>
    <row r="54" spans="1:7" ht="15" x14ac:dyDescent="0.25">
      <c r="A54" s="282" t="s">
        <v>109</v>
      </c>
      <c r="B54">
        <v>4.2</v>
      </c>
      <c r="C54">
        <v>6.6</v>
      </c>
      <c r="D54">
        <v>3.2</v>
      </c>
      <c r="E54">
        <v>3.2</v>
      </c>
      <c r="F54">
        <v>0</v>
      </c>
      <c r="G54">
        <v>0</v>
      </c>
    </row>
    <row r="55" spans="1:7" ht="15" x14ac:dyDescent="0.25">
      <c r="A55" s="282" t="s">
        <v>111</v>
      </c>
      <c r="B55">
        <v>51</v>
      </c>
      <c r="C55">
        <v>107</v>
      </c>
      <c r="D55">
        <v>19.600000000000001</v>
      </c>
      <c r="E55">
        <v>7.9</v>
      </c>
      <c r="F55">
        <v>0</v>
      </c>
      <c r="G55">
        <v>0</v>
      </c>
    </row>
    <row r="56" spans="1:7" ht="15" x14ac:dyDescent="0.25">
      <c r="A56" s="282" t="s">
        <v>112</v>
      </c>
      <c r="B56">
        <v>40.9</v>
      </c>
      <c r="C56">
        <v>36.4</v>
      </c>
      <c r="D56">
        <v>17.3</v>
      </c>
      <c r="E56">
        <v>9.9</v>
      </c>
      <c r="F56">
        <v>0</v>
      </c>
      <c r="G56">
        <v>0</v>
      </c>
    </row>
    <row r="57" spans="1:7" ht="15" x14ac:dyDescent="0.25">
      <c r="A57" s="282" t="s">
        <v>113</v>
      </c>
      <c r="B57">
        <v>34</v>
      </c>
      <c r="C57">
        <v>24.5</v>
      </c>
      <c r="D57">
        <v>41.5</v>
      </c>
      <c r="E57">
        <v>36.299999999999997</v>
      </c>
      <c r="F57">
        <v>0</v>
      </c>
      <c r="G57">
        <v>0</v>
      </c>
    </row>
    <row r="58" spans="1:7" ht="15" x14ac:dyDescent="0.25">
      <c r="A58" s="282" t="s">
        <v>114</v>
      </c>
      <c r="B58">
        <v>14.4</v>
      </c>
      <c r="C58">
        <v>21.6</v>
      </c>
      <c r="D58">
        <v>0</v>
      </c>
      <c r="E58">
        <v>0</v>
      </c>
      <c r="F58">
        <v>0</v>
      </c>
      <c r="G58">
        <v>0</v>
      </c>
    </row>
    <row r="59" spans="1:7" ht="15" x14ac:dyDescent="0.25">
      <c r="A59" s="282" t="s">
        <v>115</v>
      </c>
      <c r="B59">
        <v>5</v>
      </c>
      <c r="C59">
        <v>8</v>
      </c>
      <c r="D59">
        <v>0</v>
      </c>
      <c r="E59">
        <v>0</v>
      </c>
      <c r="F59">
        <v>0</v>
      </c>
      <c r="G59">
        <v>0</v>
      </c>
    </row>
    <row r="60" spans="1:7" ht="15" x14ac:dyDescent="0.25">
      <c r="A60" s="282" t="s">
        <v>116</v>
      </c>
      <c r="B60">
        <v>0</v>
      </c>
      <c r="C60">
        <v>6.8</v>
      </c>
      <c r="D60">
        <v>0</v>
      </c>
      <c r="E60">
        <v>0</v>
      </c>
      <c r="F60">
        <v>0</v>
      </c>
      <c r="G60">
        <v>0</v>
      </c>
    </row>
    <row r="61" spans="1:7" ht="15" x14ac:dyDescent="0.25">
      <c r="A61" s="282" t="s">
        <v>117</v>
      </c>
      <c r="B61">
        <v>1460.2</v>
      </c>
      <c r="C61">
        <v>1615.5</v>
      </c>
      <c r="D61">
        <v>711.8</v>
      </c>
      <c r="E61">
        <v>492.1</v>
      </c>
      <c r="F61">
        <v>0</v>
      </c>
      <c r="G61">
        <v>0</v>
      </c>
    </row>
    <row r="62" spans="1:7" ht="15" x14ac:dyDescent="0.25">
      <c r="A62" s="282" t="s">
        <v>118</v>
      </c>
      <c r="B62">
        <v>16.100000000000001</v>
      </c>
      <c r="C62">
        <v>17.8</v>
      </c>
      <c r="D62">
        <v>5.3</v>
      </c>
      <c r="E62">
        <v>6.3</v>
      </c>
      <c r="F62">
        <v>0</v>
      </c>
      <c r="G62">
        <v>0</v>
      </c>
    </row>
    <row r="63" spans="1:7" ht="15" x14ac:dyDescent="0.25">
      <c r="A63" s="282" t="s">
        <v>121</v>
      </c>
      <c r="B63">
        <v>19</v>
      </c>
      <c r="C63">
        <v>15</v>
      </c>
      <c r="D63">
        <v>3</v>
      </c>
      <c r="E63">
        <v>0</v>
      </c>
      <c r="F63">
        <v>0</v>
      </c>
      <c r="G63">
        <v>0</v>
      </c>
    </row>
    <row r="64" spans="1:7" ht="15" x14ac:dyDescent="0.25">
      <c r="A64" s="282" t="s">
        <v>62</v>
      </c>
      <c r="B64" t="s">
        <v>63</v>
      </c>
      <c r="C64" t="s">
        <v>64</v>
      </c>
      <c r="D64" t="s">
        <v>63</v>
      </c>
      <c r="E64" t="s">
        <v>63</v>
      </c>
      <c r="F64" t="s">
        <v>63</v>
      </c>
      <c r="G64" t="s">
        <v>65</v>
      </c>
    </row>
    <row r="65" spans="1:7" ht="15" x14ac:dyDescent="0.25">
      <c r="A65" s="282" t="s">
        <v>122</v>
      </c>
      <c r="B65">
        <v>9853.9</v>
      </c>
      <c r="C65">
        <v>18557.3</v>
      </c>
      <c r="D65">
        <v>5486.9</v>
      </c>
      <c r="E65">
        <v>4490.3</v>
      </c>
      <c r="F65">
        <v>0</v>
      </c>
      <c r="G65">
        <v>0</v>
      </c>
    </row>
    <row r="66" spans="1:7" ht="15" x14ac:dyDescent="0.25">
      <c r="A66" s="282" t="s">
        <v>123</v>
      </c>
      <c r="B66">
        <v>5540.1</v>
      </c>
      <c r="C66">
        <v>7393.6</v>
      </c>
      <c r="D66">
        <v>0</v>
      </c>
      <c r="E66">
        <v>0</v>
      </c>
      <c r="F66">
        <v>0</v>
      </c>
      <c r="G66">
        <v>0</v>
      </c>
    </row>
    <row r="67" spans="1:7" ht="15" x14ac:dyDescent="0.25">
      <c r="A67" s="282" t="s">
        <v>62</v>
      </c>
      <c r="B67" t="s">
        <v>63</v>
      </c>
      <c r="C67" t="s">
        <v>64</v>
      </c>
      <c r="D67" t="s">
        <v>63</v>
      </c>
      <c r="E67" t="s">
        <v>63</v>
      </c>
      <c r="F67" t="s">
        <v>63</v>
      </c>
      <c r="G67" t="s">
        <v>65</v>
      </c>
    </row>
    <row r="68" spans="1:7" ht="15" x14ac:dyDescent="0.25">
      <c r="A68" s="282" t="s">
        <v>124</v>
      </c>
      <c r="B68">
        <v>15394</v>
      </c>
      <c r="C68">
        <v>25950.9</v>
      </c>
      <c r="D68">
        <v>5486.9</v>
      </c>
      <c r="E68">
        <v>4490.3</v>
      </c>
      <c r="F68">
        <v>0</v>
      </c>
      <c r="G68">
        <v>0</v>
      </c>
    </row>
    <row r="69" spans="1:7" ht="15" x14ac:dyDescent="0.25">
      <c r="A69" s="282" t="s">
        <v>125</v>
      </c>
      <c r="B69" t="s">
        <v>42</v>
      </c>
      <c r="C69" t="s">
        <v>42</v>
      </c>
      <c r="D69">
        <v>1.9</v>
      </c>
      <c r="E69">
        <v>6.3</v>
      </c>
      <c r="F69" t="s">
        <v>42</v>
      </c>
      <c r="G69" t="s">
        <v>42</v>
      </c>
    </row>
    <row r="70" spans="1:7" ht="15" x14ac:dyDescent="0.25">
      <c r="A70" s="282" t="s">
        <v>126</v>
      </c>
      <c r="B70">
        <v>0</v>
      </c>
      <c r="C70">
        <v>0.3</v>
      </c>
      <c r="D70" t="s">
        <v>42</v>
      </c>
      <c r="E70" t="s">
        <v>42</v>
      </c>
      <c r="F70">
        <v>0</v>
      </c>
      <c r="G70">
        <v>0</v>
      </c>
    </row>
    <row r="71" spans="1:7" ht="15" x14ac:dyDescent="0.25">
      <c r="A71" s="282" t="s">
        <v>62</v>
      </c>
      <c r="B71" t="s">
        <v>63</v>
      </c>
      <c r="C71" t="s">
        <v>64</v>
      </c>
      <c r="D71" t="s">
        <v>63</v>
      </c>
      <c r="E71" t="s">
        <v>63</v>
      </c>
      <c r="F71" t="s">
        <v>63</v>
      </c>
      <c r="G71" t="s">
        <v>65</v>
      </c>
    </row>
  </sheetData>
  <pageMargins left="0.7" right="0.7" top="0.75" bottom="0.75" header="0.3" footer="0.3"/>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45"/>
  </sheetPr>
  <dimension ref="A1:AG998"/>
  <sheetViews>
    <sheetView zoomScale="145" zoomScaleNormal="145" workbookViewId="0">
      <pane xSplit="1" ySplit="3" topLeftCell="B980" activePane="bottomRight" state="frozen"/>
      <selection pane="topRight" activeCell="E22" sqref="E22"/>
      <selection pane="bottomLeft" activeCell="E22" sqref="E22"/>
      <selection pane="bottomRight" activeCell="D995" sqref="D995:J997"/>
    </sheetView>
  </sheetViews>
  <sheetFormatPr defaultRowHeight="13.2" x14ac:dyDescent="0.25"/>
  <cols>
    <col min="1" max="1" width="11.88671875" customWidth="1"/>
    <col min="2" max="2" width="11.33203125" bestFit="1" customWidth="1"/>
    <col min="3" max="3" width="11.44140625" customWidth="1"/>
    <col min="4" max="4" width="15.44140625" customWidth="1"/>
    <col min="5" max="5" width="12.88671875" customWidth="1"/>
    <col min="6" max="6" width="11.33203125" customWidth="1"/>
    <col min="7" max="7" width="13" customWidth="1"/>
    <col min="8" max="9" width="10.109375" customWidth="1"/>
    <col min="10" max="10" width="9.6640625" customWidth="1"/>
    <col min="11" max="11" width="13.44140625" customWidth="1"/>
    <col min="14" max="14" width="10.44140625" bestFit="1" customWidth="1"/>
    <col min="15" max="15" width="12.33203125" customWidth="1"/>
    <col min="16" max="16" width="8.6640625" customWidth="1"/>
    <col min="17" max="17" width="9.6640625" customWidth="1"/>
    <col min="18" max="18" width="8" customWidth="1"/>
    <col min="19" max="19" width="20.44140625" bestFit="1" customWidth="1"/>
    <col min="20" max="20" width="14.44140625" customWidth="1"/>
    <col min="21" max="21" width="10.33203125" customWidth="1"/>
    <col min="22" max="22" width="12.6640625" customWidth="1"/>
  </cols>
  <sheetData>
    <row r="1" spans="1:17" ht="13.8" thickBot="1" x14ac:dyDescent="0.3"/>
    <row r="2" spans="1:17" x14ac:dyDescent="0.25">
      <c r="A2" s="127" t="s">
        <v>641</v>
      </c>
      <c r="B2" s="127" t="s">
        <v>642</v>
      </c>
      <c r="C2" s="127"/>
      <c r="D2" s="324" t="s">
        <v>643</v>
      </c>
      <c r="E2" s="325"/>
      <c r="F2" s="324" t="s">
        <v>644</v>
      </c>
      <c r="G2" s="325"/>
      <c r="H2" s="129" t="s">
        <v>645</v>
      </c>
      <c r="I2" s="129"/>
      <c r="J2" s="129" t="s">
        <v>646</v>
      </c>
      <c r="K2" s="130" t="s">
        <v>647</v>
      </c>
      <c r="L2" s="132"/>
      <c r="P2" s="91"/>
      <c r="Q2" s="91"/>
    </row>
    <row r="3" spans="1:17" ht="15.6" x14ac:dyDescent="0.3">
      <c r="A3" s="127" t="s">
        <v>648</v>
      </c>
      <c r="B3" s="131" t="s">
        <v>649</v>
      </c>
      <c r="C3" s="131" t="s">
        <v>650</v>
      </c>
      <c r="D3" s="131" t="s">
        <v>649</v>
      </c>
      <c r="E3" s="131" t="s">
        <v>650</v>
      </c>
      <c r="F3" s="131" t="s">
        <v>649</v>
      </c>
      <c r="G3" s="131" t="s">
        <v>650</v>
      </c>
      <c r="H3" s="322" t="s">
        <v>651</v>
      </c>
      <c r="I3" s="323"/>
      <c r="J3" s="323"/>
      <c r="K3" s="128" t="s">
        <v>652</v>
      </c>
      <c r="L3" s="123"/>
      <c r="N3" s="52"/>
      <c r="O3" s="52"/>
      <c r="P3" s="133"/>
      <c r="Q3" s="133"/>
    </row>
    <row r="4" spans="1:17" x14ac:dyDescent="0.25">
      <c r="A4" s="29">
        <v>38862</v>
      </c>
      <c r="B4">
        <v>1808.5</v>
      </c>
      <c r="C4">
        <v>1561.9</v>
      </c>
      <c r="D4">
        <v>21621.7</v>
      </c>
      <c r="E4">
        <v>27677.200000000001</v>
      </c>
      <c r="F4">
        <f t="shared" ref="F4:F18" si="0">+B4+D4</f>
        <v>23430.2</v>
      </c>
      <c r="G4">
        <f t="shared" ref="G4:G18" si="1">+C4+E4</f>
        <v>29239.100000000002</v>
      </c>
      <c r="H4" s="1">
        <f t="shared" ref="H4:H38" si="2">+F4/G4-1</f>
        <v>-0.19866890567767137</v>
      </c>
      <c r="I4" s="1"/>
      <c r="J4" s="1"/>
      <c r="K4" s="1"/>
      <c r="L4" s="1"/>
      <c r="M4" s="1"/>
      <c r="N4" s="1"/>
    </row>
    <row r="5" spans="1:17" x14ac:dyDescent="0.25">
      <c r="A5" s="29">
        <v>38869</v>
      </c>
      <c r="B5">
        <v>1733</v>
      </c>
      <c r="C5">
        <v>1522.3</v>
      </c>
      <c r="D5">
        <v>21877.9</v>
      </c>
      <c r="E5">
        <v>27792.7</v>
      </c>
      <c r="F5">
        <f t="shared" si="0"/>
        <v>23610.9</v>
      </c>
      <c r="G5">
        <f t="shared" si="1"/>
        <v>29315</v>
      </c>
      <c r="H5" s="1">
        <f t="shared" si="2"/>
        <v>-0.19457956677468868</v>
      </c>
      <c r="I5" s="1"/>
      <c r="J5" s="1"/>
      <c r="K5" s="1"/>
      <c r="L5" s="1"/>
      <c r="M5" s="1"/>
      <c r="N5" s="1"/>
    </row>
    <row r="6" spans="1:17" x14ac:dyDescent="0.25">
      <c r="A6" s="29">
        <v>38876</v>
      </c>
      <c r="B6">
        <v>1900.8</v>
      </c>
      <c r="C6">
        <v>1481.2</v>
      </c>
      <c r="D6">
        <v>22093.599999999999</v>
      </c>
      <c r="E6">
        <v>28016.5</v>
      </c>
      <c r="F6">
        <f t="shared" si="0"/>
        <v>23994.399999999998</v>
      </c>
      <c r="G6">
        <f t="shared" si="1"/>
        <v>29497.7</v>
      </c>
      <c r="H6" s="1">
        <f t="shared" si="2"/>
        <v>-0.18656708828145929</v>
      </c>
      <c r="I6" s="1"/>
      <c r="J6" s="1"/>
      <c r="K6" s="1"/>
      <c r="L6" s="1"/>
      <c r="M6" s="1"/>
      <c r="N6" s="1"/>
    </row>
    <row r="7" spans="1:17" x14ac:dyDescent="0.25">
      <c r="A7" s="29">
        <v>38883</v>
      </c>
      <c r="B7">
        <v>1892.6</v>
      </c>
      <c r="C7">
        <v>1344.4</v>
      </c>
      <c r="D7">
        <v>22301.9</v>
      </c>
      <c r="E7">
        <v>28299.9</v>
      </c>
      <c r="F7">
        <f t="shared" si="0"/>
        <v>24194.5</v>
      </c>
      <c r="G7">
        <f t="shared" si="1"/>
        <v>29644.300000000003</v>
      </c>
      <c r="H7" s="1">
        <f t="shared" si="2"/>
        <v>-0.18383972635548829</v>
      </c>
      <c r="I7" s="1"/>
      <c r="J7" s="1"/>
      <c r="K7" s="1"/>
      <c r="L7" s="1"/>
      <c r="M7" s="1"/>
      <c r="N7" s="1"/>
    </row>
    <row r="8" spans="1:17" x14ac:dyDescent="0.25">
      <c r="A8" s="29">
        <v>38890</v>
      </c>
      <c r="B8">
        <v>1954.1</v>
      </c>
      <c r="C8">
        <v>1338.9</v>
      </c>
      <c r="D8">
        <v>22609.200000000001</v>
      </c>
      <c r="E8">
        <v>28475.599999999999</v>
      </c>
      <c r="F8">
        <f t="shared" si="0"/>
        <v>24563.3</v>
      </c>
      <c r="G8">
        <f t="shared" si="1"/>
        <v>29814.5</v>
      </c>
      <c r="H8" s="1">
        <f t="shared" si="2"/>
        <v>-0.17612906471683243</v>
      </c>
      <c r="I8" s="1"/>
      <c r="J8" s="1"/>
      <c r="K8" s="1"/>
      <c r="L8" s="1"/>
      <c r="M8" s="1"/>
      <c r="N8" s="1"/>
    </row>
    <row r="9" spans="1:17" x14ac:dyDescent="0.25">
      <c r="A9" s="29">
        <v>38897</v>
      </c>
      <c r="B9">
        <v>1943.1</v>
      </c>
      <c r="C9">
        <v>1333.5</v>
      </c>
      <c r="D9">
        <v>22834.7</v>
      </c>
      <c r="E9">
        <v>28643.200000000001</v>
      </c>
      <c r="F9">
        <f t="shared" si="0"/>
        <v>24777.8</v>
      </c>
      <c r="G9">
        <f t="shared" si="1"/>
        <v>29976.7</v>
      </c>
      <c r="H9" s="1">
        <f t="shared" si="2"/>
        <v>-0.17343136502683754</v>
      </c>
      <c r="I9" s="1"/>
      <c r="J9" s="1"/>
      <c r="K9" s="1"/>
      <c r="L9" s="1"/>
      <c r="M9" s="1"/>
      <c r="N9" s="1"/>
    </row>
    <row r="10" spans="1:17" x14ac:dyDescent="0.25">
      <c r="A10" s="29">
        <v>38904</v>
      </c>
      <c r="B10">
        <v>2118.6</v>
      </c>
      <c r="C10">
        <v>1296.9000000000001</v>
      </c>
      <c r="D10">
        <v>22975.599999999999</v>
      </c>
      <c r="E10">
        <v>28799.3</v>
      </c>
      <c r="F10">
        <f t="shared" si="0"/>
        <v>25094.199999999997</v>
      </c>
      <c r="G10">
        <f t="shared" si="1"/>
        <v>30096.2</v>
      </c>
      <c r="H10" s="1">
        <f t="shared" si="2"/>
        <v>-0.1662003841016475</v>
      </c>
      <c r="I10" s="1"/>
      <c r="J10" s="1"/>
      <c r="K10" s="1"/>
      <c r="L10" s="1"/>
      <c r="M10" s="1"/>
      <c r="N10" s="1"/>
    </row>
    <row r="11" spans="1:17" x14ac:dyDescent="0.25">
      <c r="A11" s="29">
        <v>38911</v>
      </c>
      <c r="B11">
        <v>1999.8</v>
      </c>
      <c r="C11">
        <v>1267.0999999999999</v>
      </c>
      <c r="D11">
        <v>23330.400000000001</v>
      </c>
      <c r="E11">
        <v>28894.9</v>
      </c>
      <c r="F11">
        <f t="shared" si="0"/>
        <v>25330.2</v>
      </c>
      <c r="G11">
        <f t="shared" si="1"/>
        <v>30162</v>
      </c>
      <c r="H11" s="1">
        <f t="shared" si="2"/>
        <v>-0.16019494728466277</v>
      </c>
      <c r="I11" s="1"/>
      <c r="J11" s="1"/>
      <c r="K11" s="1"/>
      <c r="L11" s="1"/>
      <c r="M11" s="1"/>
      <c r="N11" s="1"/>
    </row>
    <row r="12" spans="1:17" x14ac:dyDescent="0.25">
      <c r="A12" s="29">
        <v>38918</v>
      </c>
      <c r="B12">
        <v>1901.4</v>
      </c>
      <c r="C12">
        <v>1007.5</v>
      </c>
      <c r="D12">
        <v>23618.6</v>
      </c>
      <c r="E12">
        <v>29091.599999999999</v>
      </c>
      <c r="F12">
        <f t="shared" si="0"/>
        <v>25520</v>
      </c>
      <c r="G12">
        <f t="shared" si="1"/>
        <v>30099.1</v>
      </c>
      <c r="H12" s="1">
        <f t="shared" si="2"/>
        <v>-0.15213411696695245</v>
      </c>
      <c r="I12" s="1"/>
      <c r="J12" s="1"/>
      <c r="K12" s="1"/>
      <c r="L12" s="1"/>
      <c r="M12" s="1"/>
      <c r="N12" s="1"/>
    </row>
    <row r="13" spans="1:17" x14ac:dyDescent="0.25">
      <c r="A13" s="29">
        <v>38925</v>
      </c>
      <c r="B13">
        <v>1841.7</v>
      </c>
      <c r="C13">
        <v>999.2</v>
      </c>
      <c r="D13">
        <v>23855.599999999999</v>
      </c>
      <c r="E13">
        <v>29195.9</v>
      </c>
      <c r="F13">
        <f t="shared" si="0"/>
        <v>25697.3</v>
      </c>
      <c r="G13">
        <f t="shared" si="1"/>
        <v>30195.100000000002</v>
      </c>
      <c r="H13" s="1">
        <f t="shared" si="2"/>
        <v>-0.14895794350739033</v>
      </c>
      <c r="I13" s="1"/>
      <c r="J13" s="1"/>
      <c r="K13" s="1"/>
      <c r="L13" s="1"/>
      <c r="M13" s="1"/>
      <c r="N13" s="1"/>
    </row>
    <row r="14" spans="1:17" x14ac:dyDescent="0.25">
      <c r="A14" s="29">
        <v>38932</v>
      </c>
      <c r="B14">
        <v>1662.4</v>
      </c>
      <c r="C14">
        <v>957.9</v>
      </c>
      <c r="D14">
        <v>24309.5</v>
      </c>
      <c r="E14">
        <v>29329.7</v>
      </c>
      <c r="F14">
        <f t="shared" si="0"/>
        <v>25971.9</v>
      </c>
      <c r="G14">
        <f t="shared" si="1"/>
        <v>30287.600000000002</v>
      </c>
      <c r="H14" s="1">
        <f t="shared" si="2"/>
        <v>-0.14249065624215851</v>
      </c>
      <c r="I14" s="1"/>
      <c r="J14" s="1"/>
      <c r="K14" s="1"/>
      <c r="L14" s="1"/>
      <c r="M14" s="1"/>
      <c r="N14" s="1"/>
    </row>
    <row r="15" spans="1:17" x14ac:dyDescent="0.25">
      <c r="A15" s="29">
        <v>38939</v>
      </c>
      <c r="B15">
        <v>1732.7</v>
      </c>
      <c r="C15">
        <v>900.8</v>
      </c>
      <c r="D15">
        <v>24496.7</v>
      </c>
      <c r="E15">
        <v>29537.7</v>
      </c>
      <c r="F15">
        <f t="shared" si="0"/>
        <v>26229.4</v>
      </c>
      <c r="G15">
        <f t="shared" si="1"/>
        <v>30438.5</v>
      </c>
      <c r="H15" s="1">
        <f t="shared" si="2"/>
        <v>-0.13828210982801381</v>
      </c>
      <c r="I15" s="1"/>
      <c r="J15" s="1"/>
      <c r="K15" s="1"/>
      <c r="L15" s="1"/>
      <c r="M15" s="1"/>
      <c r="N15" s="1"/>
    </row>
    <row r="16" spans="1:17" x14ac:dyDescent="0.25">
      <c r="A16" s="29">
        <v>38946</v>
      </c>
      <c r="B16">
        <v>1451.1</v>
      </c>
      <c r="C16">
        <v>853.1</v>
      </c>
      <c r="D16">
        <v>24825.5</v>
      </c>
      <c r="E16">
        <v>29686.400000000001</v>
      </c>
      <c r="F16">
        <f t="shared" si="0"/>
        <v>26276.6</v>
      </c>
      <c r="G16">
        <f t="shared" si="1"/>
        <v>30539.5</v>
      </c>
      <c r="H16" s="1">
        <f t="shared" si="2"/>
        <v>-0.13958643723702091</v>
      </c>
      <c r="I16" s="1"/>
      <c r="J16" s="1"/>
      <c r="K16" s="1"/>
      <c r="L16" s="1"/>
      <c r="M16" s="1"/>
      <c r="N16" s="1"/>
    </row>
    <row r="17" spans="1:14" x14ac:dyDescent="0.25">
      <c r="A17" s="29">
        <v>38953</v>
      </c>
      <c r="B17">
        <v>1103.2</v>
      </c>
      <c r="C17">
        <v>699.2</v>
      </c>
      <c r="D17">
        <v>25203</v>
      </c>
      <c r="E17">
        <v>29878.2</v>
      </c>
      <c r="F17">
        <f t="shared" si="0"/>
        <v>26306.2</v>
      </c>
      <c r="G17">
        <f t="shared" si="1"/>
        <v>30577.4</v>
      </c>
      <c r="H17" s="1">
        <f t="shared" si="2"/>
        <v>-0.1396848652926671</v>
      </c>
      <c r="I17" s="1"/>
      <c r="J17" s="1"/>
      <c r="K17" s="1"/>
      <c r="L17" s="1"/>
      <c r="M17" s="1"/>
      <c r="N17" s="1"/>
    </row>
    <row r="18" spans="1:14" x14ac:dyDescent="0.25">
      <c r="A18" s="29">
        <v>38960</v>
      </c>
      <c r="B18">
        <v>813.8</v>
      </c>
      <c r="C18">
        <v>624.70000000000005</v>
      </c>
      <c r="D18">
        <v>25510.3</v>
      </c>
      <c r="E18">
        <v>29966</v>
      </c>
      <c r="F18">
        <f t="shared" si="0"/>
        <v>26324.1</v>
      </c>
      <c r="G18">
        <f t="shared" si="1"/>
        <v>30590.7</v>
      </c>
      <c r="H18" s="1">
        <f t="shared" si="2"/>
        <v>-0.13947376163343772</v>
      </c>
      <c r="I18" s="1"/>
      <c r="J18" s="1"/>
      <c r="K18" s="1"/>
      <c r="L18" s="1"/>
      <c r="M18" s="1"/>
      <c r="N18" s="1"/>
    </row>
    <row r="19" spans="1:14" x14ac:dyDescent="0.25">
      <c r="A19" s="40">
        <f t="shared" ref="A19:A252" si="3">+A18+7</f>
        <v>38967</v>
      </c>
      <c r="B19" s="39">
        <v>7003.7</v>
      </c>
      <c r="C19" s="39">
        <v>4421.7</v>
      </c>
      <c r="D19" s="39">
        <v>212.4</v>
      </c>
      <c r="E19" s="39">
        <v>154.5</v>
      </c>
      <c r="F19" s="39">
        <f t="shared" ref="F19:G38" si="4">+B19+D19</f>
        <v>7216.0999999999995</v>
      </c>
      <c r="G19" s="39">
        <f t="shared" si="4"/>
        <v>4576.2</v>
      </c>
      <c r="H19" s="1">
        <f t="shared" si="2"/>
        <v>0.57687601066386951</v>
      </c>
      <c r="I19" s="1"/>
      <c r="J19" s="1"/>
      <c r="K19" s="1">
        <f>+D19/E19-1</f>
        <v>0.37475728155339816</v>
      </c>
      <c r="L19" s="1"/>
      <c r="M19" s="1"/>
      <c r="N19" s="1"/>
    </row>
    <row r="20" spans="1:14" x14ac:dyDescent="0.25">
      <c r="A20" s="29">
        <f t="shared" si="3"/>
        <v>38974</v>
      </c>
      <c r="B20">
        <v>7408.7</v>
      </c>
      <c r="C20">
        <v>5016.6000000000004</v>
      </c>
      <c r="D20">
        <v>558.9</v>
      </c>
      <c r="E20">
        <v>311.60000000000002</v>
      </c>
      <c r="F20">
        <f t="shared" si="4"/>
        <v>7967.5999999999995</v>
      </c>
      <c r="G20">
        <f t="shared" si="4"/>
        <v>5328.2000000000007</v>
      </c>
      <c r="H20" s="1">
        <f t="shared" si="2"/>
        <v>0.49536428812732214</v>
      </c>
      <c r="I20" s="1"/>
      <c r="J20" s="1">
        <f>+F20/F19-1</f>
        <v>0.10414212663350009</v>
      </c>
      <c r="K20" s="1">
        <f>+D20/E20-1</f>
        <v>0.79364569961489062</v>
      </c>
      <c r="L20" s="1"/>
      <c r="M20" s="1"/>
      <c r="N20" s="1"/>
    </row>
    <row r="21" spans="1:14" x14ac:dyDescent="0.25">
      <c r="A21" s="29">
        <f t="shared" si="3"/>
        <v>38981</v>
      </c>
      <c r="B21">
        <v>7970.7</v>
      </c>
      <c r="C21">
        <v>5473.3</v>
      </c>
      <c r="D21">
        <v>863.5</v>
      </c>
      <c r="E21">
        <v>530.5</v>
      </c>
      <c r="F21">
        <f t="shared" si="4"/>
        <v>8834.2000000000007</v>
      </c>
      <c r="G21">
        <f t="shared" si="4"/>
        <v>6003.8</v>
      </c>
      <c r="H21" s="1">
        <f t="shared" si="2"/>
        <v>0.4714347579866085</v>
      </c>
      <c r="I21" s="1"/>
      <c r="J21" s="1">
        <f>+F21/F20-1</f>
        <v>0.10876550027611853</v>
      </c>
      <c r="K21" s="1">
        <f>+D21/E21-1</f>
        <v>0.62770970782280866</v>
      </c>
      <c r="L21" s="1"/>
      <c r="M21" s="1"/>
      <c r="N21" s="1"/>
    </row>
    <row r="22" spans="1:14" x14ac:dyDescent="0.25">
      <c r="A22" s="29">
        <f t="shared" si="3"/>
        <v>38988</v>
      </c>
      <c r="B22">
        <v>8592.1</v>
      </c>
      <c r="C22">
        <v>5808.5</v>
      </c>
      <c r="D22">
        <v>1437</v>
      </c>
      <c r="E22">
        <v>736.6</v>
      </c>
      <c r="F22">
        <f t="shared" si="4"/>
        <v>10029.1</v>
      </c>
      <c r="G22">
        <f t="shared" si="4"/>
        <v>6545.1</v>
      </c>
      <c r="H22" s="1">
        <f t="shared" si="2"/>
        <v>0.53230661105254318</v>
      </c>
      <c r="I22" s="1"/>
    </row>
    <row r="23" spans="1:14" x14ac:dyDescent="0.25">
      <c r="A23" s="29">
        <f t="shared" si="3"/>
        <v>38995</v>
      </c>
      <c r="B23">
        <v>8954.1</v>
      </c>
      <c r="C23">
        <v>6095.5</v>
      </c>
      <c r="D23">
        <v>2161.1</v>
      </c>
      <c r="E23">
        <v>1134.4000000000001</v>
      </c>
      <c r="F23">
        <f t="shared" si="4"/>
        <v>11115.2</v>
      </c>
      <c r="G23">
        <f t="shared" si="4"/>
        <v>7229.9</v>
      </c>
      <c r="H23" s="1">
        <f t="shared" si="2"/>
        <v>0.53739332494225378</v>
      </c>
      <c r="I23" s="1"/>
      <c r="J23">
        <f t="shared" ref="J23:J59" si="5">+F23-F22</f>
        <v>1086.1000000000004</v>
      </c>
      <c r="K23">
        <f t="shared" ref="K23:K29" si="6">+D23-D22</f>
        <v>724.09999999999991</v>
      </c>
    </row>
    <row r="24" spans="1:14" x14ac:dyDescent="0.25">
      <c r="A24" s="29">
        <f t="shared" si="3"/>
        <v>39002</v>
      </c>
      <c r="B24">
        <v>8995.7999999999993</v>
      </c>
      <c r="C24">
        <v>5986.8</v>
      </c>
      <c r="D24">
        <v>2987.8</v>
      </c>
      <c r="E24">
        <v>2131.9</v>
      </c>
      <c r="F24">
        <f t="shared" si="4"/>
        <v>11983.599999999999</v>
      </c>
      <c r="G24">
        <f t="shared" si="4"/>
        <v>8118.7000000000007</v>
      </c>
      <c r="H24" s="1">
        <f t="shared" si="2"/>
        <v>0.4760491211647182</v>
      </c>
      <c r="I24" s="1"/>
      <c r="J24">
        <f t="shared" si="5"/>
        <v>868.39999999999782</v>
      </c>
      <c r="K24">
        <f t="shared" si="6"/>
        <v>826.70000000000027</v>
      </c>
    </row>
    <row r="25" spans="1:14" x14ac:dyDescent="0.25">
      <c r="A25" s="29">
        <f t="shared" si="3"/>
        <v>39009</v>
      </c>
      <c r="B25">
        <v>8438.7000000000007</v>
      </c>
      <c r="C25">
        <v>5922.7</v>
      </c>
      <c r="D25">
        <v>4168.8</v>
      </c>
      <c r="E25">
        <v>3037.9</v>
      </c>
      <c r="F25">
        <f t="shared" si="4"/>
        <v>12607.5</v>
      </c>
      <c r="G25">
        <f t="shared" si="4"/>
        <v>8960.6</v>
      </c>
      <c r="H25" s="1">
        <f t="shared" si="2"/>
        <v>0.40699283530120756</v>
      </c>
      <c r="I25" s="1"/>
      <c r="J25">
        <f t="shared" si="5"/>
        <v>623.90000000000146</v>
      </c>
      <c r="K25">
        <f t="shared" si="6"/>
        <v>1181</v>
      </c>
    </row>
    <row r="26" spans="1:14" x14ac:dyDescent="0.25">
      <c r="A26" s="29">
        <f t="shared" si="3"/>
        <v>39016</v>
      </c>
      <c r="B26">
        <v>7852.8</v>
      </c>
      <c r="C26">
        <v>5672.5</v>
      </c>
      <c r="D26">
        <v>5394.9</v>
      </c>
      <c r="E26">
        <v>4049.4</v>
      </c>
      <c r="F26">
        <f t="shared" si="4"/>
        <v>13247.7</v>
      </c>
      <c r="G26">
        <f t="shared" si="4"/>
        <v>9721.9</v>
      </c>
      <c r="H26" s="1">
        <f t="shared" si="2"/>
        <v>0.36266573406432911</v>
      </c>
      <c r="I26" s="1"/>
      <c r="J26">
        <f t="shared" si="5"/>
        <v>640.20000000000073</v>
      </c>
      <c r="K26">
        <f t="shared" si="6"/>
        <v>1226.0999999999995</v>
      </c>
    </row>
    <row r="27" spans="1:14" x14ac:dyDescent="0.25">
      <c r="A27" s="29">
        <f t="shared" si="3"/>
        <v>39023</v>
      </c>
      <c r="B27">
        <v>7496.7</v>
      </c>
      <c r="C27">
        <v>5241.8</v>
      </c>
      <c r="D27">
        <v>6460.1</v>
      </c>
      <c r="E27">
        <v>5060.3</v>
      </c>
      <c r="F27">
        <f t="shared" si="4"/>
        <v>13956.8</v>
      </c>
      <c r="G27">
        <f t="shared" si="4"/>
        <v>10302.1</v>
      </c>
      <c r="H27" s="1">
        <f t="shared" si="2"/>
        <v>0.35475291445433443</v>
      </c>
      <c r="I27" s="1"/>
      <c r="J27">
        <f t="shared" si="5"/>
        <v>709.09999999999854</v>
      </c>
      <c r="K27">
        <f t="shared" si="6"/>
        <v>1065.2000000000007</v>
      </c>
    </row>
    <row r="28" spans="1:14" x14ac:dyDescent="0.25">
      <c r="A28" s="29">
        <f t="shared" si="3"/>
        <v>39030</v>
      </c>
      <c r="B28">
        <v>7080.1</v>
      </c>
      <c r="C28">
        <v>5146.8</v>
      </c>
      <c r="D28">
        <v>7632.3</v>
      </c>
      <c r="E28">
        <v>5753.7</v>
      </c>
      <c r="F28">
        <f t="shared" si="4"/>
        <v>14712.400000000001</v>
      </c>
      <c r="G28">
        <f t="shared" si="4"/>
        <v>10900.5</v>
      </c>
      <c r="H28" s="1">
        <f t="shared" si="2"/>
        <v>0.34969955506628159</v>
      </c>
      <c r="I28" s="1"/>
      <c r="J28">
        <f t="shared" si="5"/>
        <v>755.60000000000218</v>
      </c>
      <c r="K28">
        <f t="shared" si="6"/>
        <v>1172.1999999999998</v>
      </c>
    </row>
    <row r="29" spans="1:14" x14ac:dyDescent="0.25">
      <c r="A29" s="29">
        <f t="shared" si="3"/>
        <v>39037</v>
      </c>
      <c r="B29">
        <v>7272.5</v>
      </c>
      <c r="C29">
        <v>4383.5</v>
      </c>
      <c r="D29">
        <v>8241.9</v>
      </c>
      <c r="E29">
        <v>6726.4</v>
      </c>
      <c r="F29">
        <f t="shared" si="4"/>
        <v>15514.4</v>
      </c>
      <c r="G29">
        <f t="shared" si="4"/>
        <v>11109.9</v>
      </c>
      <c r="H29" s="1">
        <f t="shared" si="2"/>
        <v>0.39644821285520115</v>
      </c>
      <c r="I29" s="1"/>
      <c r="J29">
        <f t="shared" si="5"/>
        <v>801.99999999999818</v>
      </c>
      <c r="K29">
        <f t="shared" si="6"/>
        <v>609.59999999999945</v>
      </c>
    </row>
    <row r="30" spans="1:14" x14ac:dyDescent="0.25">
      <c r="A30" s="29">
        <f t="shared" si="3"/>
        <v>39044</v>
      </c>
      <c r="B30">
        <v>7331.3</v>
      </c>
      <c r="C30">
        <v>3926</v>
      </c>
      <c r="D30">
        <v>8912.4</v>
      </c>
      <c r="E30">
        <v>7515</v>
      </c>
      <c r="F30">
        <f t="shared" si="4"/>
        <v>16243.7</v>
      </c>
      <c r="G30">
        <f t="shared" si="4"/>
        <v>11441</v>
      </c>
      <c r="H30" s="1">
        <f t="shared" si="2"/>
        <v>0.41977973953325765</v>
      </c>
      <c r="I30" s="1"/>
      <c r="J30">
        <f t="shared" si="5"/>
        <v>729.30000000000109</v>
      </c>
    </row>
    <row r="31" spans="1:14" x14ac:dyDescent="0.25">
      <c r="A31" s="29">
        <f t="shared" si="3"/>
        <v>39051</v>
      </c>
      <c r="B31">
        <v>7068.1</v>
      </c>
      <c r="C31">
        <v>4079.4</v>
      </c>
      <c r="D31">
        <v>9842.5</v>
      </c>
      <c r="E31">
        <v>8313.7000000000007</v>
      </c>
      <c r="F31">
        <f t="shared" si="4"/>
        <v>16910.599999999999</v>
      </c>
      <c r="G31">
        <f t="shared" si="4"/>
        <v>12393.1</v>
      </c>
      <c r="H31" s="1">
        <f t="shared" si="2"/>
        <v>0.364517352397705</v>
      </c>
      <c r="I31" s="1"/>
      <c r="J31">
        <f t="shared" si="5"/>
        <v>666.89999999999782</v>
      </c>
    </row>
    <row r="32" spans="1:14" x14ac:dyDescent="0.25">
      <c r="A32" s="29">
        <f t="shared" si="3"/>
        <v>39058</v>
      </c>
      <c r="B32">
        <v>6897.6</v>
      </c>
      <c r="C32">
        <v>3944.3</v>
      </c>
      <c r="D32">
        <v>10916.4</v>
      </c>
      <c r="E32">
        <v>8861.9</v>
      </c>
      <c r="F32">
        <f t="shared" si="4"/>
        <v>17814</v>
      </c>
      <c r="G32">
        <f t="shared" si="4"/>
        <v>12806.2</v>
      </c>
      <c r="H32" s="1">
        <f t="shared" si="2"/>
        <v>0.39104496259624244</v>
      </c>
      <c r="I32" s="1"/>
      <c r="J32">
        <f t="shared" si="5"/>
        <v>903.40000000000146</v>
      </c>
    </row>
    <row r="33" spans="1:11" x14ac:dyDescent="0.25">
      <c r="A33" s="29">
        <f t="shared" si="3"/>
        <v>39065</v>
      </c>
      <c r="C33">
        <v>4003.6</v>
      </c>
      <c r="D33">
        <v>11545.3</v>
      </c>
      <c r="E33">
        <v>9632.2000000000007</v>
      </c>
      <c r="F33">
        <f t="shared" si="4"/>
        <v>11545.3</v>
      </c>
      <c r="G33">
        <f t="shared" si="4"/>
        <v>13635.800000000001</v>
      </c>
      <c r="H33" s="1">
        <f t="shared" si="2"/>
        <v>-0.15330967013303232</v>
      </c>
      <c r="I33" s="1"/>
      <c r="J33">
        <f t="shared" si="5"/>
        <v>-6268.7000000000007</v>
      </c>
    </row>
    <row r="34" spans="1:11" x14ac:dyDescent="0.25">
      <c r="A34" s="29">
        <f t="shared" si="3"/>
        <v>39072</v>
      </c>
      <c r="B34">
        <v>7375.7</v>
      </c>
      <c r="C34">
        <v>4286.2</v>
      </c>
      <c r="D34">
        <v>12217.7</v>
      </c>
      <c r="E34">
        <v>10239.9</v>
      </c>
      <c r="F34">
        <f t="shared" si="4"/>
        <v>19593.400000000001</v>
      </c>
      <c r="G34">
        <f t="shared" si="4"/>
        <v>14526.099999999999</v>
      </c>
      <c r="H34" s="1">
        <f t="shared" si="2"/>
        <v>0.34884105162431789</v>
      </c>
      <c r="I34" s="1"/>
      <c r="J34">
        <f t="shared" si="5"/>
        <v>8048.1000000000022</v>
      </c>
    </row>
    <row r="35" spans="1:11" x14ac:dyDescent="0.25">
      <c r="A35" s="29">
        <f t="shared" si="3"/>
        <v>39079</v>
      </c>
      <c r="B35">
        <v>6886.2</v>
      </c>
      <c r="C35">
        <v>4375.1000000000004</v>
      </c>
      <c r="D35">
        <v>13033.4</v>
      </c>
      <c r="E35">
        <v>10612.5</v>
      </c>
      <c r="F35">
        <f t="shared" si="4"/>
        <v>19919.599999999999</v>
      </c>
      <c r="G35">
        <f t="shared" si="4"/>
        <v>14987.6</v>
      </c>
      <c r="H35" s="1">
        <f t="shared" si="2"/>
        <v>0.32907203288051434</v>
      </c>
      <c r="I35" s="1"/>
      <c r="J35">
        <f t="shared" si="5"/>
        <v>326.19999999999709</v>
      </c>
    </row>
    <row r="36" spans="1:11" x14ac:dyDescent="0.25">
      <c r="A36" s="29">
        <f t="shared" si="3"/>
        <v>39086</v>
      </c>
      <c r="B36">
        <v>6917.8</v>
      </c>
      <c r="C36">
        <v>4148.8</v>
      </c>
      <c r="D36">
        <v>13591.4</v>
      </c>
      <c r="E36">
        <v>11286.9</v>
      </c>
      <c r="F36">
        <f t="shared" si="4"/>
        <v>20509.2</v>
      </c>
      <c r="G36">
        <f t="shared" si="4"/>
        <v>15435.7</v>
      </c>
      <c r="H36" s="1">
        <f t="shared" si="2"/>
        <v>0.32868609781221458</v>
      </c>
      <c r="I36" s="1"/>
      <c r="J36">
        <f t="shared" si="5"/>
        <v>589.60000000000218</v>
      </c>
    </row>
    <row r="37" spans="1:11" x14ac:dyDescent="0.25">
      <c r="A37" s="29">
        <f t="shared" si="3"/>
        <v>39093</v>
      </c>
      <c r="B37">
        <v>7138.7</v>
      </c>
      <c r="C37">
        <v>4870.1000000000004</v>
      </c>
      <c r="D37">
        <v>14466.3</v>
      </c>
      <c r="E37">
        <v>11844.2</v>
      </c>
      <c r="F37">
        <f t="shared" si="4"/>
        <v>21605</v>
      </c>
      <c r="G37">
        <f t="shared" si="4"/>
        <v>16714.300000000003</v>
      </c>
      <c r="H37" s="1">
        <f t="shared" si="2"/>
        <v>0.29260573281561286</v>
      </c>
      <c r="I37" s="1"/>
      <c r="J37">
        <f t="shared" si="5"/>
        <v>1095.7999999999993</v>
      </c>
      <c r="K37">
        <v>30480</v>
      </c>
    </row>
    <row r="38" spans="1:11" x14ac:dyDescent="0.25">
      <c r="A38" s="29">
        <f t="shared" si="3"/>
        <v>39100</v>
      </c>
      <c r="B38">
        <v>7124.4</v>
      </c>
      <c r="C38">
        <v>4523.8</v>
      </c>
      <c r="D38">
        <v>15096.2</v>
      </c>
      <c r="E38">
        <v>12712.5</v>
      </c>
      <c r="F38">
        <f t="shared" si="4"/>
        <v>22220.6</v>
      </c>
      <c r="G38">
        <f t="shared" si="4"/>
        <v>17236.3</v>
      </c>
      <c r="H38" s="1">
        <f t="shared" si="2"/>
        <v>0.28917459083445984</v>
      </c>
      <c r="I38" s="1"/>
      <c r="J38">
        <f t="shared" si="5"/>
        <v>615.59999999999854</v>
      </c>
      <c r="K38">
        <v>30480</v>
      </c>
    </row>
    <row r="39" spans="1:11" x14ac:dyDescent="0.25">
      <c r="A39" s="29">
        <f t="shared" si="3"/>
        <v>39107</v>
      </c>
      <c r="B39">
        <v>6778</v>
      </c>
      <c r="C39">
        <v>4402.6000000000004</v>
      </c>
      <c r="D39">
        <v>16120.2</v>
      </c>
      <c r="E39">
        <v>13280.3</v>
      </c>
      <c r="F39">
        <f t="shared" ref="F39:G48" si="7">+B39+D39</f>
        <v>22898.2</v>
      </c>
      <c r="G39">
        <f t="shared" si="7"/>
        <v>17682.900000000001</v>
      </c>
      <c r="H39" s="1">
        <f t="shared" ref="H39:H48" si="8">+F39/G39-1</f>
        <v>0.29493465438361355</v>
      </c>
      <c r="I39" s="1"/>
      <c r="J39">
        <f t="shared" si="5"/>
        <v>677.60000000000218</v>
      </c>
    </row>
    <row r="40" spans="1:11" x14ac:dyDescent="0.25">
      <c r="A40" s="29">
        <f t="shared" si="3"/>
        <v>39114</v>
      </c>
      <c r="B40">
        <v>6685.8</v>
      </c>
      <c r="C40">
        <v>4247</v>
      </c>
      <c r="D40">
        <v>17015.7</v>
      </c>
      <c r="E40">
        <v>13954.1</v>
      </c>
      <c r="F40">
        <f t="shared" si="7"/>
        <v>23701.5</v>
      </c>
      <c r="G40">
        <f t="shared" si="7"/>
        <v>18201.099999999999</v>
      </c>
      <c r="H40" s="1">
        <f t="shared" si="8"/>
        <v>0.30220151529303174</v>
      </c>
      <c r="I40" s="1"/>
      <c r="J40">
        <f t="shared" si="5"/>
        <v>803.29999999999927</v>
      </c>
      <c r="K40">
        <v>1120</v>
      </c>
    </row>
    <row r="41" spans="1:11" x14ac:dyDescent="0.25">
      <c r="A41" s="29">
        <f t="shared" si="3"/>
        <v>39121</v>
      </c>
      <c r="B41" s="46">
        <v>5862.6</v>
      </c>
      <c r="C41">
        <v>3788.4</v>
      </c>
      <c r="D41">
        <v>18219.5</v>
      </c>
      <c r="E41">
        <v>14942.3</v>
      </c>
      <c r="F41">
        <f t="shared" si="7"/>
        <v>24082.1</v>
      </c>
      <c r="G41">
        <f t="shared" si="7"/>
        <v>18730.7</v>
      </c>
      <c r="H41" s="1">
        <f t="shared" si="8"/>
        <v>0.28570208267710218</v>
      </c>
      <c r="I41" s="1"/>
      <c r="J41">
        <f t="shared" si="5"/>
        <v>380.59999999999854</v>
      </c>
    </row>
    <row r="42" spans="1:11" x14ac:dyDescent="0.25">
      <c r="A42" s="29">
        <f t="shared" si="3"/>
        <v>39128</v>
      </c>
      <c r="B42" s="46">
        <v>5735.7</v>
      </c>
      <c r="C42">
        <v>3543.9</v>
      </c>
      <c r="D42">
        <v>18951.3</v>
      </c>
      <c r="E42">
        <v>15690.6</v>
      </c>
      <c r="F42">
        <f t="shared" si="7"/>
        <v>24687</v>
      </c>
      <c r="G42">
        <f t="shared" si="7"/>
        <v>19234.5</v>
      </c>
      <c r="H42" s="1">
        <f t="shared" si="8"/>
        <v>0.28347500584886531</v>
      </c>
      <c r="I42" s="1"/>
      <c r="J42">
        <f t="shared" si="5"/>
        <v>604.90000000000146</v>
      </c>
      <c r="K42">
        <v>1100</v>
      </c>
    </row>
    <row r="43" spans="1:11" x14ac:dyDescent="0.25">
      <c r="A43" s="29">
        <f t="shared" si="3"/>
        <v>39135</v>
      </c>
      <c r="B43" s="46">
        <v>5217.1000000000004</v>
      </c>
      <c r="C43">
        <v>3406.2</v>
      </c>
      <c r="D43">
        <v>19885.5</v>
      </c>
      <c r="E43">
        <v>16195.8</v>
      </c>
      <c r="F43">
        <f t="shared" si="7"/>
        <v>25102.6</v>
      </c>
      <c r="G43">
        <f t="shared" si="7"/>
        <v>19602</v>
      </c>
      <c r="H43" s="1">
        <f t="shared" si="8"/>
        <v>0.28061422303846539</v>
      </c>
      <c r="I43" s="1"/>
      <c r="J43">
        <f t="shared" si="5"/>
        <v>415.59999999999854</v>
      </c>
    </row>
    <row r="44" spans="1:11" x14ac:dyDescent="0.25">
      <c r="A44" s="29">
        <f t="shared" si="3"/>
        <v>39142</v>
      </c>
      <c r="B44" s="46">
        <v>4919.8</v>
      </c>
      <c r="C44">
        <v>3133.7</v>
      </c>
      <c r="D44">
        <v>20748.8</v>
      </c>
      <c r="E44">
        <v>16972.900000000001</v>
      </c>
      <c r="F44">
        <f t="shared" si="7"/>
        <v>25668.6</v>
      </c>
      <c r="G44">
        <f t="shared" si="7"/>
        <v>20106.600000000002</v>
      </c>
      <c r="H44" s="1">
        <f t="shared" si="8"/>
        <v>0.27662558562859929</v>
      </c>
      <c r="I44" s="1"/>
      <c r="J44">
        <f t="shared" si="5"/>
        <v>566</v>
      </c>
    </row>
    <row r="45" spans="1:11" x14ac:dyDescent="0.25">
      <c r="A45" s="29">
        <f t="shared" si="3"/>
        <v>39149</v>
      </c>
      <c r="B45" s="46">
        <v>4587.1000000000004</v>
      </c>
      <c r="C45">
        <v>2675</v>
      </c>
      <c r="D45">
        <v>21525.1</v>
      </c>
      <c r="E45">
        <v>17813</v>
      </c>
      <c r="F45">
        <f t="shared" si="7"/>
        <v>26112.199999999997</v>
      </c>
      <c r="G45">
        <f t="shared" si="7"/>
        <v>20488</v>
      </c>
      <c r="H45" s="1">
        <f t="shared" si="8"/>
        <v>0.2745119094103865</v>
      </c>
      <c r="I45" s="1"/>
      <c r="J45">
        <f t="shared" si="5"/>
        <v>443.59999999999854</v>
      </c>
    </row>
    <row r="46" spans="1:11" x14ac:dyDescent="0.25">
      <c r="A46" s="29">
        <f t="shared" si="3"/>
        <v>39156</v>
      </c>
      <c r="B46" s="46">
        <v>4602.1000000000004</v>
      </c>
      <c r="C46">
        <v>2367.9</v>
      </c>
      <c r="D46">
        <v>22033.3</v>
      </c>
      <c r="E46">
        <v>18353.2</v>
      </c>
      <c r="F46">
        <f t="shared" si="7"/>
        <v>26635.4</v>
      </c>
      <c r="G46">
        <f t="shared" si="7"/>
        <v>20721.100000000002</v>
      </c>
      <c r="H46" s="1">
        <f t="shared" si="8"/>
        <v>0.28542403636872549</v>
      </c>
      <c r="I46" s="1"/>
      <c r="J46">
        <f t="shared" si="5"/>
        <v>523.20000000000437</v>
      </c>
    </row>
    <row r="47" spans="1:11" x14ac:dyDescent="0.25">
      <c r="A47" s="29">
        <f t="shared" si="3"/>
        <v>39163</v>
      </c>
      <c r="B47" s="46">
        <v>4315.8</v>
      </c>
      <c r="C47">
        <v>1897.7</v>
      </c>
      <c r="D47">
        <v>22589.8</v>
      </c>
      <c r="E47">
        <v>19044</v>
      </c>
      <c r="F47">
        <f t="shared" si="7"/>
        <v>26905.599999999999</v>
      </c>
      <c r="G47">
        <f t="shared" si="7"/>
        <v>20941.7</v>
      </c>
      <c r="H47" s="1">
        <f t="shared" si="8"/>
        <v>0.28478585788164268</v>
      </c>
      <c r="I47" s="1"/>
      <c r="J47">
        <f t="shared" si="5"/>
        <v>270.19999999999709</v>
      </c>
    </row>
    <row r="48" spans="1:11" x14ac:dyDescent="0.25">
      <c r="A48" s="29">
        <f t="shared" si="3"/>
        <v>39170</v>
      </c>
      <c r="B48" s="46">
        <v>3789.4</v>
      </c>
      <c r="C48">
        <v>1785.5</v>
      </c>
      <c r="D48">
        <v>23375.200000000001</v>
      </c>
      <c r="E48">
        <v>19510.5</v>
      </c>
      <c r="F48">
        <f t="shared" si="7"/>
        <v>27164.600000000002</v>
      </c>
      <c r="G48">
        <f t="shared" si="7"/>
        <v>21296</v>
      </c>
      <c r="H48" s="1">
        <f t="shared" si="8"/>
        <v>0.2755728775356876</v>
      </c>
      <c r="I48" s="1"/>
      <c r="J48">
        <f t="shared" si="5"/>
        <v>259.00000000000364</v>
      </c>
    </row>
    <row r="49" spans="1:11" x14ac:dyDescent="0.25">
      <c r="A49" s="29">
        <f t="shared" si="3"/>
        <v>39177</v>
      </c>
      <c r="B49">
        <v>3393.8</v>
      </c>
      <c r="C49">
        <v>1942.1</v>
      </c>
      <c r="D49">
        <v>23907.8</v>
      </c>
      <c r="E49">
        <v>19698.099999999999</v>
      </c>
      <c r="F49">
        <f t="shared" ref="F49:G70" si="9">+B49+D49</f>
        <v>27301.599999999999</v>
      </c>
      <c r="G49">
        <f t="shared" si="9"/>
        <v>21640.199999999997</v>
      </c>
      <c r="H49" s="1">
        <f t="shared" ref="H49:H171" si="10">+F49/G49-1</f>
        <v>0.26161495734789897</v>
      </c>
      <c r="I49" s="1"/>
      <c r="J49">
        <f t="shared" si="5"/>
        <v>136.99999999999636</v>
      </c>
      <c r="K49">
        <f>AVERAGE(J52:J66)</f>
        <v>196.64666666666648</v>
      </c>
    </row>
    <row r="50" spans="1:11" x14ac:dyDescent="0.25">
      <c r="A50" s="29">
        <f t="shared" si="3"/>
        <v>39184</v>
      </c>
      <c r="B50">
        <v>3200.5</v>
      </c>
      <c r="C50">
        <v>1848</v>
      </c>
      <c r="D50">
        <v>24384.6</v>
      </c>
      <c r="E50">
        <v>19986.8</v>
      </c>
      <c r="F50">
        <f t="shared" si="9"/>
        <v>27585.1</v>
      </c>
      <c r="G50">
        <f t="shared" si="9"/>
        <v>21834.799999999999</v>
      </c>
      <c r="H50" s="1">
        <f t="shared" si="10"/>
        <v>0.2633548280726179</v>
      </c>
      <c r="I50" s="1"/>
      <c r="J50">
        <f t="shared" si="5"/>
        <v>283.5</v>
      </c>
    </row>
    <row r="51" spans="1:11" x14ac:dyDescent="0.25">
      <c r="A51" s="29">
        <f t="shared" si="3"/>
        <v>39191</v>
      </c>
      <c r="B51">
        <v>3168.5</v>
      </c>
      <c r="C51">
        <v>1686.7</v>
      </c>
      <c r="D51">
        <v>24839</v>
      </c>
      <c r="E51">
        <v>20259.5</v>
      </c>
      <c r="F51">
        <f t="shared" si="9"/>
        <v>28007.5</v>
      </c>
      <c r="G51">
        <f t="shared" si="9"/>
        <v>21946.2</v>
      </c>
      <c r="H51" s="1">
        <f t="shared" si="10"/>
        <v>0.27618904411697698</v>
      </c>
      <c r="I51" s="1"/>
      <c r="J51">
        <f t="shared" si="5"/>
        <v>422.40000000000146</v>
      </c>
    </row>
    <row r="52" spans="1:11" x14ac:dyDescent="0.25">
      <c r="A52" s="29">
        <f t="shared" si="3"/>
        <v>39198</v>
      </c>
      <c r="B52">
        <v>2666.6</v>
      </c>
      <c r="C52">
        <v>1508.9</v>
      </c>
      <c r="D52">
        <v>25270.3</v>
      </c>
      <c r="E52">
        <v>20619.8</v>
      </c>
      <c r="F52">
        <f t="shared" si="9"/>
        <v>27936.899999999998</v>
      </c>
      <c r="G52">
        <f t="shared" si="9"/>
        <v>22128.7</v>
      </c>
      <c r="H52" s="1">
        <f t="shared" si="10"/>
        <v>0.26247362023074094</v>
      </c>
      <c r="I52" s="1"/>
      <c r="J52">
        <f t="shared" si="5"/>
        <v>-70.600000000002183</v>
      </c>
      <c r="K52" s="47" t="s">
        <v>653</v>
      </c>
    </row>
    <row r="53" spans="1:11" x14ac:dyDescent="0.25">
      <c r="A53" s="29">
        <f t="shared" si="3"/>
        <v>39205</v>
      </c>
      <c r="B53">
        <v>2474.6999999999998</v>
      </c>
      <c r="C53">
        <v>1634</v>
      </c>
      <c r="D53">
        <v>25666</v>
      </c>
      <c r="E53">
        <v>20883</v>
      </c>
      <c r="F53">
        <f t="shared" si="9"/>
        <v>28140.7</v>
      </c>
      <c r="G53">
        <f t="shared" si="9"/>
        <v>22517</v>
      </c>
      <c r="H53" s="1">
        <f t="shared" si="10"/>
        <v>0.24975351956299696</v>
      </c>
      <c r="I53" s="1"/>
      <c r="J53">
        <f t="shared" si="5"/>
        <v>203.80000000000291</v>
      </c>
      <c r="K53">
        <v>958.8</v>
      </c>
    </row>
    <row r="54" spans="1:11" x14ac:dyDescent="0.25">
      <c r="A54" s="29">
        <f t="shared" si="3"/>
        <v>39212</v>
      </c>
      <c r="B54">
        <v>2453.6</v>
      </c>
      <c r="C54">
        <v>1763.8</v>
      </c>
      <c r="D54">
        <v>25910.3</v>
      </c>
      <c r="E54">
        <v>21086</v>
      </c>
      <c r="F54">
        <f t="shared" si="9"/>
        <v>28363.899999999998</v>
      </c>
      <c r="G54">
        <f t="shared" si="9"/>
        <v>22849.8</v>
      </c>
      <c r="H54" s="1">
        <f t="shared" si="10"/>
        <v>0.24131939885688269</v>
      </c>
      <c r="I54" s="1"/>
      <c r="J54">
        <f t="shared" si="5"/>
        <v>223.19999999999709</v>
      </c>
      <c r="K54">
        <v>1094.8</v>
      </c>
    </row>
    <row r="55" spans="1:11" x14ac:dyDescent="0.25">
      <c r="A55" s="29">
        <f t="shared" si="3"/>
        <v>39219</v>
      </c>
      <c r="B55">
        <v>2207</v>
      </c>
      <c r="C55">
        <v>1817.9</v>
      </c>
      <c r="D55">
        <v>26240.1</v>
      </c>
      <c r="E55">
        <v>21266.3</v>
      </c>
      <c r="F55">
        <f t="shared" si="9"/>
        <v>28447.1</v>
      </c>
      <c r="G55">
        <f t="shared" si="9"/>
        <v>23084.2</v>
      </c>
      <c r="H55" s="1">
        <f t="shared" si="10"/>
        <v>0.23231907538489516</v>
      </c>
      <c r="I55" s="1"/>
      <c r="J55">
        <f t="shared" si="5"/>
        <v>83.200000000000728</v>
      </c>
      <c r="K55">
        <v>3352.8</v>
      </c>
    </row>
    <row r="56" spans="1:11" x14ac:dyDescent="0.25">
      <c r="A56" s="29">
        <f t="shared" si="3"/>
        <v>39226</v>
      </c>
      <c r="B56">
        <v>2331.6</v>
      </c>
      <c r="C56">
        <v>1808.5</v>
      </c>
      <c r="D56">
        <v>26460.799999999999</v>
      </c>
      <c r="E56">
        <v>21621.7</v>
      </c>
      <c r="F56">
        <f t="shared" si="9"/>
        <v>28792.399999999998</v>
      </c>
      <c r="G56">
        <f t="shared" si="9"/>
        <v>23430.2</v>
      </c>
      <c r="H56" s="1">
        <f t="shared" si="10"/>
        <v>0.22885848178846091</v>
      </c>
      <c r="I56" s="1"/>
      <c r="J56">
        <f t="shared" si="5"/>
        <v>345.29999999999927</v>
      </c>
      <c r="K56">
        <v>3883.4</v>
      </c>
    </row>
    <row r="57" spans="1:11" x14ac:dyDescent="0.25">
      <c r="A57" s="29">
        <f t="shared" si="3"/>
        <v>39233</v>
      </c>
      <c r="B57">
        <v>2391.8000000000002</v>
      </c>
      <c r="C57">
        <v>1733</v>
      </c>
      <c r="D57">
        <v>26600.7</v>
      </c>
      <c r="E57">
        <v>21877.9</v>
      </c>
      <c r="F57">
        <f t="shared" si="9"/>
        <v>28992.5</v>
      </c>
      <c r="G57">
        <f t="shared" si="9"/>
        <v>23610.9</v>
      </c>
      <c r="H57" s="1">
        <f t="shared" si="10"/>
        <v>0.22792862618536347</v>
      </c>
      <c r="I57" s="1"/>
      <c r="J57">
        <f t="shared" si="5"/>
        <v>200.10000000000218</v>
      </c>
      <c r="K57">
        <v>3908.4</v>
      </c>
    </row>
    <row r="58" spans="1:11" x14ac:dyDescent="0.25">
      <c r="A58" s="29">
        <f t="shared" si="3"/>
        <v>39240</v>
      </c>
      <c r="B58">
        <v>2262</v>
      </c>
      <c r="C58">
        <v>1900.8</v>
      </c>
      <c r="D58">
        <v>26951.7</v>
      </c>
      <c r="E58">
        <v>22093.599999999999</v>
      </c>
      <c r="F58">
        <f t="shared" si="9"/>
        <v>29213.7</v>
      </c>
      <c r="G58">
        <f t="shared" si="9"/>
        <v>23994.399999999998</v>
      </c>
      <c r="H58" s="1">
        <f t="shared" si="10"/>
        <v>0.21752158837061986</v>
      </c>
      <c r="I58" s="1"/>
      <c r="J58">
        <f t="shared" si="5"/>
        <v>221.20000000000073</v>
      </c>
      <c r="K58">
        <v>3908.4</v>
      </c>
    </row>
    <row r="59" spans="1:11" x14ac:dyDescent="0.25">
      <c r="A59" s="29">
        <f t="shared" si="3"/>
        <v>39247</v>
      </c>
      <c r="B59">
        <v>2453.9</v>
      </c>
      <c r="C59">
        <v>1892.6</v>
      </c>
      <c r="D59">
        <v>27119.1</v>
      </c>
      <c r="E59">
        <v>22301.9</v>
      </c>
      <c r="F59">
        <f t="shared" si="9"/>
        <v>29573</v>
      </c>
      <c r="G59">
        <f t="shared" si="9"/>
        <v>24194.5</v>
      </c>
      <c r="H59" s="1">
        <f t="shared" si="10"/>
        <v>0.22230258943148229</v>
      </c>
      <c r="I59" s="1"/>
      <c r="J59">
        <f t="shared" si="5"/>
        <v>359.29999999999927</v>
      </c>
      <c r="K59">
        <v>3939.9</v>
      </c>
    </row>
    <row r="60" spans="1:11" x14ac:dyDescent="0.25">
      <c r="A60" s="29">
        <f t="shared" si="3"/>
        <v>39254</v>
      </c>
      <c r="B60">
        <v>2282.1</v>
      </c>
      <c r="C60">
        <v>1954.1</v>
      </c>
      <c r="D60">
        <v>27530.6</v>
      </c>
      <c r="E60">
        <v>22600.400000000001</v>
      </c>
      <c r="F60">
        <f t="shared" si="9"/>
        <v>29812.699999999997</v>
      </c>
      <c r="G60">
        <f t="shared" si="9"/>
        <v>24554.5</v>
      </c>
      <c r="H60" s="1">
        <f t="shared" si="10"/>
        <v>0.21414404691604383</v>
      </c>
      <c r="I60" s="1"/>
      <c r="J60">
        <f t="shared" ref="J60:J67" si="11">+F60-F59</f>
        <v>239.69999999999709</v>
      </c>
      <c r="K60">
        <v>3947.9</v>
      </c>
    </row>
    <row r="61" spans="1:11" x14ac:dyDescent="0.25">
      <c r="A61" s="29">
        <f t="shared" si="3"/>
        <v>39261</v>
      </c>
      <c r="B61">
        <v>2189.9</v>
      </c>
      <c r="C61">
        <v>1943.1</v>
      </c>
      <c r="D61">
        <v>27814.6</v>
      </c>
      <c r="E61">
        <v>22826.9</v>
      </c>
      <c r="F61">
        <f t="shared" si="9"/>
        <v>30004.5</v>
      </c>
      <c r="G61">
        <f t="shared" si="9"/>
        <v>24770</v>
      </c>
      <c r="H61" s="1">
        <f t="shared" si="10"/>
        <v>0.21132418247880502</v>
      </c>
      <c r="I61" s="1"/>
      <c r="J61">
        <f t="shared" si="11"/>
        <v>191.80000000000291</v>
      </c>
      <c r="K61">
        <v>4084.3</v>
      </c>
    </row>
    <row r="62" spans="1:11" x14ac:dyDescent="0.25">
      <c r="A62" s="29">
        <f t="shared" si="3"/>
        <v>39268</v>
      </c>
      <c r="B62">
        <v>2147.4</v>
      </c>
      <c r="C62">
        <v>2118.6</v>
      </c>
      <c r="D62">
        <v>28002.1</v>
      </c>
      <c r="E62">
        <v>22966.7</v>
      </c>
      <c r="F62">
        <f t="shared" si="9"/>
        <v>30149.5</v>
      </c>
      <c r="G62">
        <f t="shared" si="9"/>
        <v>25085.3</v>
      </c>
      <c r="H62" s="1">
        <f t="shared" si="10"/>
        <v>0.20187918820982809</v>
      </c>
      <c r="I62" s="1"/>
      <c r="J62">
        <f t="shared" si="11"/>
        <v>145</v>
      </c>
      <c r="K62">
        <v>4123.3</v>
      </c>
    </row>
    <row r="63" spans="1:11" x14ac:dyDescent="0.25">
      <c r="A63" s="29">
        <f t="shared" si="3"/>
        <v>39275</v>
      </c>
      <c r="B63">
        <v>2005.1</v>
      </c>
      <c r="C63">
        <v>1999.8</v>
      </c>
      <c r="D63">
        <v>28325.3</v>
      </c>
      <c r="E63">
        <v>23321.599999999999</v>
      </c>
      <c r="F63">
        <f t="shared" si="9"/>
        <v>30330.399999999998</v>
      </c>
      <c r="G63">
        <f t="shared" si="9"/>
        <v>25321.399999999998</v>
      </c>
      <c r="H63" s="1">
        <f t="shared" si="10"/>
        <v>0.19781686636599871</v>
      </c>
      <c r="I63" s="1"/>
      <c r="J63">
        <f t="shared" si="11"/>
        <v>180.89999999999782</v>
      </c>
      <c r="K63">
        <v>4288.2</v>
      </c>
    </row>
    <row r="64" spans="1:11" x14ac:dyDescent="0.25">
      <c r="A64" s="29">
        <f t="shared" si="3"/>
        <v>39282</v>
      </c>
      <c r="B64">
        <v>2119.1</v>
      </c>
      <c r="C64">
        <v>1901.4</v>
      </c>
      <c r="D64">
        <v>28499.7</v>
      </c>
      <c r="E64">
        <v>23618.6</v>
      </c>
      <c r="F64">
        <f t="shared" si="9"/>
        <v>30618.799999999999</v>
      </c>
      <c r="G64">
        <f t="shared" si="9"/>
        <v>25520</v>
      </c>
      <c r="H64" s="1">
        <f t="shared" si="10"/>
        <v>0.19979623824451398</v>
      </c>
      <c r="I64" s="1"/>
      <c r="J64">
        <f t="shared" si="11"/>
        <v>288.40000000000146</v>
      </c>
      <c r="K64">
        <v>4316.5</v>
      </c>
    </row>
    <row r="65" spans="1:11" x14ac:dyDescent="0.25">
      <c r="A65" s="29">
        <f t="shared" si="3"/>
        <v>39289</v>
      </c>
      <c r="B65">
        <v>2149</v>
      </c>
      <c r="C65">
        <v>1841.7</v>
      </c>
      <c r="D65">
        <v>28654.9</v>
      </c>
      <c r="E65">
        <v>23855.599999999999</v>
      </c>
      <c r="F65">
        <f t="shared" si="9"/>
        <v>30803.9</v>
      </c>
      <c r="G65">
        <f t="shared" si="9"/>
        <v>25697.3</v>
      </c>
      <c r="H65" s="1">
        <f t="shared" si="10"/>
        <v>0.19872126643655186</v>
      </c>
      <c r="I65" s="1"/>
      <c r="J65">
        <f t="shared" si="11"/>
        <v>185.10000000000218</v>
      </c>
      <c r="K65">
        <v>4571.7</v>
      </c>
    </row>
    <row r="66" spans="1:11" x14ac:dyDescent="0.25">
      <c r="A66" s="29">
        <f t="shared" si="3"/>
        <v>39296</v>
      </c>
      <c r="B66">
        <v>1852.6</v>
      </c>
      <c r="C66">
        <v>1662.4</v>
      </c>
      <c r="D66">
        <v>29104.6</v>
      </c>
      <c r="E66">
        <v>24309.5</v>
      </c>
      <c r="F66">
        <f t="shared" si="9"/>
        <v>30957.199999999997</v>
      </c>
      <c r="G66">
        <f t="shared" si="9"/>
        <v>25971.9</v>
      </c>
      <c r="H66" s="1">
        <f t="shared" si="10"/>
        <v>0.19194976108794481</v>
      </c>
      <c r="I66" s="1"/>
      <c r="J66">
        <f t="shared" si="11"/>
        <v>153.29999999999563</v>
      </c>
      <c r="K66">
        <v>4948.8</v>
      </c>
    </row>
    <row r="67" spans="1:11" x14ac:dyDescent="0.25">
      <c r="A67" s="29">
        <f t="shared" si="3"/>
        <v>39303</v>
      </c>
      <c r="B67">
        <v>1914.6</v>
      </c>
      <c r="C67">
        <v>1732.7</v>
      </c>
      <c r="D67">
        <v>29278.799999999999</v>
      </c>
      <c r="E67">
        <v>24496.7</v>
      </c>
      <c r="F67">
        <f t="shared" si="9"/>
        <v>31193.399999999998</v>
      </c>
      <c r="G67">
        <f t="shared" si="9"/>
        <v>26229.4</v>
      </c>
      <c r="H67" s="1">
        <f t="shared" si="10"/>
        <v>0.18925328066978264</v>
      </c>
      <c r="I67" s="1"/>
      <c r="J67">
        <f t="shared" si="11"/>
        <v>236.20000000000073</v>
      </c>
      <c r="K67">
        <v>5026.1000000000004</v>
      </c>
    </row>
    <row r="68" spans="1:11" x14ac:dyDescent="0.25">
      <c r="A68" s="29">
        <f t="shared" si="3"/>
        <v>39310</v>
      </c>
      <c r="B68">
        <v>1649.7</v>
      </c>
      <c r="C68">
        <v>1451.1</v>
      </c>
      <c r="D68">
        <v>29549.3</v>
      </c>
      <c r="E68">
        <v>24825.5</v>
      </c>
      <c r="F68">
        <f t="shared" si="9"/>
        <v>31199</v>
      </c>
      <c r="G68">
        <f t="shared" si="9"/>
        <v>26276.6</v>
      </c>
      <c r="H68" s="1">
        <f t="shared" si="10"/>
        <v>0.18733017209227998</v>
      </c>
      <c r="I68" s="1"/>
      <c r="J68">
        <f>+F68-F67</f>
        <v>5.6000000000021828</v>
      </c>
      <c r="K68">
        <v>5978.1</v>
      </c>
    </row>
    <row r="69" spans="1:11" x14ac:dyDescent="0.25">
      <c r="A69" s="29">
        <f t="shared" si="3"/>
        <v>39317</v>
      </c>
      <c r="B69">
        <v>1245.8</v>
      </c>
      <c r="C69">
        <v>1103.2</v>
      </c>
      <c r="D69">
        <v>29870.7</v>
      </c>
      <c r="E69">
        <v>25203</v>
      </c>
      <c r="F69">
        <f t="shared" si="9"/>
        <v>31116.5</v>
      </c>
      <c r="G69">
        <f t="shared" si="9"/>
        <v>26306.2</v>
      </c>
      <c r="H69" s="1">
        <f t="shared" si="10"/>
        <v>0.18285803346739549</v>
      </c>
      <c r="I69" s="1"/>
      <c r="J69">
        <f>+F69-F68</f>
        <v>-82.5</v>
      </c>
      <c r="K69">
        <v>6382.2</v>
      </c>
    </row>
    <row r="70" spans="1:11" x14ac:dyDescent="0.25">
      <c r="A70" s="29">
        <f t="shared" si="3"/>
        <v>39324</v>
      </c>
      <c r="B70">
        <v>990.1</v>
      </c>
      <c r="C70">
        <v>813.8</v>
      </c>
      <c r="D70">
        <v>30261</v>
      </c>
      <c r="E70">
        <v>25510.3</v>
      </c>
      <c r="F70">
        <f t="shared" si="9"/>
        <v>31251.1</v>
      </c>
      <c r="G70">
        <f t="shared" si="9"/>
        <v>26324.1</v>
      </c>
      <c r="H70" s="1">
        <f t="shared" si="10"/>
        <v>0.18716689269528675</v>
      </c>
      <c r="I70" s="1"/>
      <c r="J70">
        <f>+F70-F69</f>
        <v>134.59999999999854</v>
      </c>
      <c r="K70">
        <v>6814.2</v>
      </c>
    </row>
    <row r="71" spans="1:11" x14ac:dyDescent="0.25">
      <c r="A71" s="41">
        <f t="shared" si="3"/>
        <v>39331</v>
      </c>
      <c r="B71">
        <v>7996.5</v>
      </c>
      <c r="C71">
        <v>7003.7</v>
      </c>
      <c r="F71">
        <v>8107</v>
      </c>
      <c r="G71">
        <v>7210.8</v>
      </c>
      <c r="H71" s="1">
        <f t="shared" si="10"/>
        <v>0.12428579353192437</v>
      </c>
      <c r="I71" s="1"/>
      <c r="J71">
        <f t="shared" ref="J71:J91" si="12">+F71-F70</f>
        <v>-23144.1</v>
      </c>
    </row>
    <row r="72" spans="1:11" x14ac:dyDescent="0.25">
      <c r="A72" s="29">
        <f t="shared" si="3"/>
        <v>39338</v>
      </c>
      <c r="B72">
        <v>8105.6</v>
      </c>
      <c r="C72">
        <v>7408.7</v>
      </c>
      <c r="D72">
        <v>515</v>
      </c>
      <c r="E72">
        <v>558.9</v>
      </c>
      <c r="F72">
        <f t="shared" ref="F72:G171" si="13">+B72+D72</f>
        <v>8620.6</v>
      </c>
      <c r="G72">
        <f t="shared" si="13"/>
        <v>7967.5999999999995</v>
      </c>
      <c r="H72" s="1">
        <f t="shared" si="10"/>
        <v>8.1956925548471338E-2</v>
      </c>
      <c r="I72" s="1"/>
      <c r="J72">
        <f t="shared" si="12"/>
        <v>513.60000000000036</v>
      </c>
    </row>
    <row r="73" spans="1:11" x14ac:dyDescent="0.25">
      <c r="A73" s="29">
        <f t="shared" si="3"/>
        <v>39345</v>
      </c>
      <c r="B73">
        <v>8366.4</v>
      </c>
      <c r="C73">
        <v>7970.7</v>
      </c>
      <c r="D73">
        <v>999.9</v>
      </c>
      <c r="E73">
        <v>863.5</v>
      </c>
      <c r="F73">
        <f t="shared" si="13"/>
        <v>9366.2999999999993</v>
      </c>
      <c r="G73">
        <f t="shared" si="13"/>
        <v>8834.2000000000007</v>
      </c>
      <c r="H73" s="1">
        <f t="shared" si="10"/>
        <v>6.0231826311380576E-2</v>
      </c>
      <c r="I73" s="1"/>
      <c r="J73">
        <f t="shared" si="12"/>
        <v>745.69999999999891</v>
      </c>
    </row>
    <row r="74" spans="1:11" x14ac:dyDescent="0.25">
      <c r="A74" s="29">
        <f t="shared" si="3"/>
        <v>39352</v>
      </c>
      <c r="B74">
        <v>8752.9</v>
      </c>
      <c r="C74">
        <v>8592.1</v>
      </c>
      <c r="D74">
        <v>1279.3</v>
      </c>
      <c r="E74">
        <v>1437</v>
      </c>
      <c r="F74">
        <f t="shared" si="13"/>
        <v>10032.199999999999</v>
      </c>
      <c r="G74">
        <f t="shared" si="13"/>
        <v>10029.1</v>
      </c>
      <c r="H74" s="1">
        <f t="shared" si="10"/>
        <v>3.0910051749399869E-4</v>
      </c>
      <c r="I74" s="1"/>
      <c r="J74">
        <f t="shared" si="12"/>
        <v>665.89999999999964</v>
      </c>
    </row>
    <row r="75" spans="1:11" x14ac:dyDescent="0.25">
      <c r="A75" s="29">
        <f t="shared" si="3"/>
        <v>39359</v>
      </c>
      <c r="B75">
        <v>8771.5</v>
      </c>
      <c r="C75">
        <v>8954.1</v>
      </c>
      <c r="D75">
        <v>1810.9</v>
      </c>
      <c r="E75">
        <v>2161.1</v>
      </c>
      <c r="F75">
        <f t="shared" si="13"/>
        <v>10582.4</v>
      </c>
      <c r="G75">
        <f t="shared" si="13"/>
        <v>11115.2</v>
      </c>
      <c r="H75" s="1">
        <f t="shared" si="10"/>
        <v>-4.7934360155462929E-2</v>
      </c>
      <c r="I75" s="1"/>
      <c r="J75">
        <f t="shared" si="12"/>
        <v>550.20000000000073</v>
      </c>
    </row>
    <row r="76" spans="1:11" x14ac:dyDescent="0.25">
      <c r="A76" s="29">
        <f t="shared" si="3"/>
        <v>39366</v>
      </c>
      <c r="B76">
        <v>8536.1</v>
      </c>
      <c r="C76">
        <v>8995.7999999999993</v>
      </c>
      <c r="D76">
        <v>2796.9</v>
      </c>
      <c r="E76">
        <v>2987.8</v>
      </c>
      <c r="F76">
        <f t="shared" si="13"/>
        <v>11333</v>
      </c>
      <c r="G76">
        <f t="shared" si="13"/>
        <v>11983.599999999999</v>
      </c>
      <c r="H76" s="1">
        <f t="shared" si="10"/>
        <v>-5.4290864181047338E-2</v>
      </c>
      <c r="I76" s="1"/>
      <c r="J76">
        <f t="shared" si="12"/>
        <v>750.60000000000036</v>
      </c>
    </row>
    <row r="77" spans="1:11" x14ac:dyDescent="0.25">
      <c r="A77" s="29">
        <f t="shared" si="3"/>
        <v>39373</v>
      </c>
      <c r="B77">
        <v>8132.9</v>
      </c>
      <c r="C77">
        <v>8438.7000000000007</v>
      </c>
      <c r="D77">
        <v>3663.5</v>
      </c>
      <c r="E77">
        <v>4168.8</v>
      </c>
      <c r="F77">
        <f t="shared" si="13"/>
        <v>11796.4</v>
      </c>
      <c r="G77">
        <f t="shared" si="13"/>
        <v>12607.5</v>
      </c>
      <c r="H77" s="1">
        <f t="shared" si="10"/>
        <v>-6.4334721395994499E-2</v>
      </c>
      <c r="I77" s="1"/>
      <c r="J77">
        <f t="shared" si="12"/>
        <v>463.39999999999964</v>
      </c>
    </row>
    <row r="78" spans="1:11" x14ac:dyDescent="0.25">
      <c r="A78" s="29">
        <f t="shared" si="3"/>
        <v>39380</v>
      </c>
      <c r="B78">
        <v>8069.3</v>
      </c>
      <c r="C78">
        <v>7852.8</v>
      </c>
      <c r="D78">
        <v>4467.7</v>
      </c>
      <c r="E78">
        <v>5394.9</v>
      </c>
      <c r="F78">
        <f t="shared" si="13"/>
        <v>12537</v>
      </c>
      <c r="G78">
        <f t="shared" si="13"/>
        <v>13247.7</v>
      </c>
      <c r="H78" s="1">
        <f t="shared" si="10"/>
        <v>-5.3647048166851619E-2</v>
      </c>
      <c r="I78" s="1"/>
      <c r="J78">
        <f t="shared" si="12"/>
        <v>740.60000000000036</v>
      </c>
    </row>
    <row r="79" spans="1:11" x14ac:dyDescent="0.25">
      <c r="A79" s="29">
        <f t="shared" si="3"/>
        <v>39387</v>
      </c>
      <c r="B79">
        <v>7855.6</v>
      </c>
      <c r="C79">
        <v>7496.7</v>
      </c>
      <c r="D79">
        <v>5296</v>
      </c>
      <c r="E79">
        <v>6460.1</v>
      </c>
      <c r="F79">
        <f t="shared" si="13"/>
        <v>13151.6</v>
      </c>
      <c r="G79">
        <f t="shared" si="13"/>
        <v>13956.8</v>
      </c>
      <c r="H79" s="1">
        <f t="shared" si="10"/>
        <v>-5.7692307692307598E-2</v>
      </c>
      <c r="I79" s="1"/>
      <c r="J79">
        <f t="shared" si="12"/>
        <v>614.60000000000036</v>
      </c>
    </row>
    <row r="80" spans="1:11" x14ac:dyDescent="0.25">
      <c r="A80" s="29">
        <f t="shared" si="3"/>
        <v>39394</v>
      </c>
      <c r="B80">
        <v>8440.1</v>
      </c>
      <c r="C80">
        <v>7080.1</v>
      </c>
      <c r="D80">
        <v>6007.8</v>
      </c>
      <c r="E80">
        <v>7624.1</v>
      </c>
      <c r="F80">
        <f t="shared" si="13"/>
        <v>14447.900000000001</v>
      </c>
      <c r="G80">
        <f t="shared" si="13"/>
        <v>14704.2</v>
      </c>
      <c r="H80" s="1">
        <f t="shared" si="10"/>
        <v>-1.7430394037077801E-2</v>
      </c>
      <c r="I80" s="1"/>
      <c r="J80">
        <f t="shared" si="12"/>
        <v>1296.3000000000011</v>
      </c>
    </row>
    <row r="81" spans="1:33" x14ac:dyDescent="0.25">
      <c r="A81" s="29">
        <f t="shared" si="3"/>
        <v>39401</v>
      </c>
      <c r="B81">
        <v>9589.9</v>
      </c>
      <c r="C81">
        <v>7272.5</v>
      </c>
      <c r="D81">
        <v>6665.5</v>
      </c>
      <c r="E81">
        <v>8233.6</v>
      </c>
      <c r="F81">
        <f t="shared" si="13"/>
        <v>16255.4</v>
      </c>
      <c r="G81">
        <f t="shared" si="13"/>
        <v>15506.1</v>
      </c>
      <c r="H81" s="1">
        <f t="shared" si="10"/>
        <v>4.8322918077401855E-2</v>
      </c>
      <c r="I81" s="1"/>
      <c r="J81">
        <f t="shared" si="12"/>
        <v>1807.4999999999982</v>
      </c>
    </row>
    <row r="82" spans="1:33" x14ac:dyDescent="0.25">
      <c r="A82" s="29">
        <f t="shared" si="3"/>
        <v>39408</v>
      </c>
      <c r="B82">
        <v>9732.6</v>
      </c>
      <c r="C82">
        <v>7331.3</v>
      </c>
      <c r="D82">
        <v>7640.7</v>
      </c>
      <c r="E82">
        <v>8904.2000000000007</v>
      </c>
      <c r="F82">
        <f t="shared" si="13"/>
        <v>17373.3</v>
      </c>
      <c r="G82">
        <f t="shared" si="13"/>
        <v>16235.5</v>
      </c>
      <c r="H82" s="1">
        <f t="shared" si="10"/>
        <v>7.0080995349696584E-2</v>
      </c>
      <c r="I82" s="1"/>
      <c r="J82">
        <f t="shared" si="12"/>
        <v>1117.8999999999996</v>
      </c>
    </row>
    <row r="83" spans="1:33" x14ac:dyDescent="0.25">
      <c r="A83" s="29">
        <f t="shared" si="3"/>
        <v>39415</v>
      </c>
      <c r="B83">
        <v>9797.1</v>
      </c>
      <c r="C83">
        <v>7068.1</v>
      </c>
      <c r="D83">
        <v>8380</v>
      </c>
      <c r="E83">
        <v>9834.2999999999993</v>
      </c>
      <c r="F83">
        <f t="shared" si="13"/>
        <v>18177.099999999999</v>
      </c>
      <c r="G83">
        <f t="shared" si="13"/>
        <v>16902.400000000001</v>
      </c>
      <c r="H83" s="1">
        <f t="shared" si="10"/>
        <v>7.5415325634229369E-2</v>
      </c>
      <c r="I83" s="1"/>
      <c r="J83">
        <f t="shared" si="12"/>
        <v>803.79999999999927</v>
      </c>
    </row>
    <row r="84" spans="1:33" x14ac:dyDescent="0.25">
      <c r="A84" s="29">
        <f t="shared" si="3"/>
        <v>39422</v>
      </c>
      <c r="B84">
        <v>9868.7000000000007</v>
      </c>
      <c r="C84">
        <v>6897.6</v>
      </c>
      <c r="D84">
        <v>9279.9</v>
      </c>
      <c r="E84">
        <v>10895.5</v>
      </c>
      <c r="F84">
        <f t="shared" si="13"/>
        <v>19148.599999999999</v>
      </c>
      <c r="G84">
        <f t="shared" si="13"/>
        <v>17793.099999999999</v>
      </c>
      <c r="H84" s="1">
        <f t="shared" si="10"/>
        <v>7.6181216314189282E-2</v>
      </c>
      <c r="I84" s="1"/>
      <c r="J84">
        <f t="shared" si="12"/>
        <v>971.5</v>
      </c>
    </row>
    <row r="85" spans="1:33" x14ac:dyDescent="0.25">
      <c r="A85" s="29">
        <f t="shared" si="3"/>
        <v>39429</v>
      </c>
      <c r="B85">
        <v>9638</v>
      </c>
      <c r="C85">
        <v>7010.6</v>
      </c>
      <c r="D85">
        <v>10367.6</v>
      </c>
      <c r="E85">
        <v>11524.5</v>
      </c>
      <c r="F85">
        <f t="shared" si="13"/>
        <v>20005.599999999999</v>
      </c>
      <c r="G85">
        <f t="shared" si="13"/>
        <v>18535.099999999999</v>
      </c>
      <c r="H85" s="1">
        <f t="shared" si="10"/>
        <v>7.9335962579106578E-2</v>
      </c>
      <c r="I85" s="1"/>
      <c r="J85">
        <f t="shared" si="12"/>
        <v>857</v>
      </c>
    </row>
    <row r="86" spans="1:33" x14ac:dyDescent="0.25">
      <c r="A86" s="29">
        <f t="shared" si="3"/>
        <v>39436</v>
      </c>
      <c r="B86">
        <v>9486.7999999999993</v>
      </c>
      <c r="C86">
        <v>7375.7</v>
      </c>
      <c r="D86">
        <v>11201.9</v>
      </c>
      <c r="E86">
        <v>12196.8</v>
      </c>
      <c r="F86">
        <f t="shared" si="13"/>
        <v>20688.699999999997</v>
      </c>
      <c r="G86">
        <f t="shared" si="13"/>
        <v>19572.5</v>
      </c>
      <c r="H86" s="1">
        <f t="shared" si="10"/>
        <v>5.7028994763060226E-2</v>
      </c>
      <c r="I86" s="1"/>
      <c r="J86">
        <f t="shared" si="12"/>
        <v>683.09999999999854</v>
      </c>
    </row>
    <row r="87" spans="1:33" x14ac:dyDescent="0.25">
      <c r="A87" s="29">
        <f t="shared" si="3"/>
        <v>39443</v>
      </c>
      <c r="B87">
        <v>9040.6</v>
      </c>
      <c r="C87">
        <v>6886.2</v>
      </c>
      <c r="D87">
        <v>11788.6</v>
      </c>
      <c r="E87">
        <v>13025.2</v>
      </c>
      <c r="F87">
        <f t="shared" si="13"/>
        <v>20829.2</v>
      </c>
      <c r="G87">
        <f t="shared" si="13"/>
        <v>19911.400000000001</v>
      </c>
      <c r="H87" s="1">
        <f t="shared" si="10"/>
        <v>4.609419729401254E-2</v>
      </c>
      <c r="I87" s="1"/>
      <c r="J87">
        <f t="shared" si="12"/>
        <v>140.50000000000364</v>
      </c>
    </row>
    <row r="88" spans="1:33" x14ac:dyDescent="0.25">
      <c r="A88" s="29">
        <f t="shared" si="3"/>
        <v>39450</v>
      </c>
      <c r="B88">
        <v>8218.2999999999993</v>
      </c>
      <c r="C88">
        <v>6917.8</v>
      </c>
      <c r="D88">
        <v>12729.2</v>
      </c>
      <c r="E88">
        <v>13583.2</v>
      </c>
      <c r="F88">
        <f t="shared" si="13"/>
        <v>20947.5</v>
      </c>
      <c r="G88">
        <f t="shared" si="13"/>
        <v>20501</v>
      </c>
      <c r="H88" s="1">
        <f t="shared" si="10"/>
        <v>2.1779425393883223E-2</v>
      </c>
      <c r="I88" s="1"/>
      <c r="J88">
        <f t="shared" si="12"/>
        <v>118.29999999999927</v>
      </c>
    </row>
    <row r="89" spans="1:33" x14ac:dyDescent="0.25">
      <c r="A89" s="29">
        <f t="shared" si="3"/>
        <v>39457</v>
      </c>
      <c r="B89">
        <v>8428.4</v>
      </c>
      <c r="C89">
        <v>7138.7</v>
      </c>
      <c r="D89">
        <v>13484.3</v>
      </c>
      <c r="E89">
        <v>14458</v>
      </c>
      <c r="F89">
        <f t="shared" si="13"/>
        <v>21912.699999999997</v>
      </c>
      <c r="G89">
        <f t="shared" si="13"/>
        <v>21596.7</v>
      </c>
      <c r="H89" s="1">
        <f t="shared" si="10"/>
        <v>1.4631865053457149E-2</v>
      </c>
      <c r="I89" s="1"/>
      <c r="J89">
        <f t="shared" si="12"/>
        <v>965.19999999999709</v>
      </c>
    </row>
    <row r="90" spans="1:33" x14ac:dyDescent="0.25">
      <c r="A90" s="29">
        <f t="shared" si="3"/>
        <v>39464</v>
      </c>
      <c r="B90">
        <v>8085</v>
      </c>
      <c r="C90">
        <v>7124.4</v>
      </c>
      <c r="D90">
        <v>14490.8</v>
      </c>
      <c r="E90">
        <v>15088</v>
      </c>
      <c r="F90">
        <f t="shared" si="13"/>
        <v>22575.8</v>
      </c>
      <c r="G90">
        <f t="shared" si="13"/>
        <v>22212.400000000001</v>
      </c>
      <c r="H90" s="1">
        <f t="shared" si="10"/>
        <v>1.6360231222200206E-2</v>
      </c>
      <c r="I90" s="1"/>
      <c r="J90">
        <f t="shared" si="12"/>
        <v>663.10000000000218</v>
      </c>
    </row>
    <row r="91" spans="1:33" x14ac:dyDescent="0.25">
      <c r="A91" s="29">
        <f t="shared" si="3"/>
        <v>39471</v>
      </c>
      <c r="B91">
        <v>7840.7</v>
      </c>
      <c r="C91">
        <v>6778</v>
      </c>
      <c r="D91">
        <v>15223</v>
      </c>
      <c r="E91">
        <v>16112</v>
      </c>
      <c r="F91">
        <f t="shared" si="13"/>
        <v>23063.7</v>
      </c>
      <c r="G91">
        <f t="shared" si="13"/>
        <v>22890</v>
      </c>
      <c r="H91" s="1">
        <f t="shared" si="10"/>
        <v>7.5884665792922412E-3</v>
      </c>
      <c r="I91" s="1"/>
      <c r="J91">
        <f t="shared" si="12"/>
        <v>487.90000000000146</v>
      </c>
    </row>
    <row r="92" spans="1:33" x14ac:dyDescent="0.25">
      <c r="A92" s="29">
        <f t="shared" si="3"/>
        <v>39478</v>
      </c>
      <c r="B92">
        <v>7985.7</v>
      </c>
      <c r="C92">
        <v>6685.8</v>
      </c>
      <c r="D92">
        <v>16115.1</v>
      </c>
      <c r="E92">
        <v>16951.7</v>
      </c>
      <c r="F92">
        <f t="shared" si="13"/>
        <v>24100.799999999999</v>
      </c>
      <c r="G92">
        <f t="shared" si="13"/>
        <v>23637.5</v>
      </c>
      <c r="H92" s="1">
        <f t="shared" si="10"/>
        <v>1.9600211528291833E-2</v>
      </c>
      <c r="I92" s="1"/>
      <c r="J92">
        <f t="shared" ref="J92:J97" si="14">+F92-F91</f>
        <v>1037.0999999999985</v>
      </c>
    </row>
    <row r="93" spans="1:33" s="56" customFormat="1" x14ac:dyDescent="0.25">
      <c r="A93" s="55">
        <f t="shared" si="3"/>
        <v>39485</v>
      </c>
      <c r="B93" s="56">
        <v>7288.9</v>
      </c>
      <c r="C93" s="56">
        <v>5862.6</v>
      </c>
      <c r="D93" s="56">
        <v>17140.3</v>
      </c>
      <c r="E93" s="56">
        <v>18148.099999999999</v>
      </c>
      <c r="F93" s="56">
        <f t="shared" si="13"/>
        <v>24429.199999999997</v>
      </c>
      <c r="G93" s="56">
        <f t="shared" si="13"/>
        <v>24010.699999999997</v>
      </c>
      <c r="H93" s="287">
        <f t="shared" si="10"/>
        <v>1.742972924571129E-2</v>
      </c>
      <c r="I93" s="287"/>
      <c r="J93" s="56">
        <f t="shared" si="14"/>
        <v>328.39999999999782</v>
      </c>
      <c r="L93"/>
      <c r="M93"/>
      <c r="N93"/>
      <c r="O93"/>
      <c r="P93"/>
      <c r="Q93"/>
      <c r="R93"/>
      <c r="S93"/>
      <c r="T93"/>
      <c r="U93"/>
      <c r="V93"/>
      <c r="W93"/>
      <c r="X93"/>
      <c r="Y93"/>
      <c r="Z93"/>
      <c r="AA93"/>
      <c r="AB93"/>
      <c r="AC93"/>
      <c r="AD93"/>
      <c r="AE93"/>
      <c r="AF93"/>
      <c r="AG93"/>
    </row>
    <row r="94" spans="1:33" x14ac:dyDescent="0.25">
      <c r="A94" s="29">
        <f t="shared" si="3"/>
        <v>39492</v>
      </c>
      <c r="B94">
        <v>6977.2</v>
      </c>
      <c r="C94">
        <v>5735.7</v>
      </c>
      <c r="D94">
        <v>18082.7</v>
      </c>
      <c r="E94">
        <v>18943.099999999999</v>
      </c>
      <c r="F94">
        <f t="shared" si="13"/>
        <v>25059.9</v>
      </c>
      <c r="G94">
        <f t="shared" si="13"/>
        <v>24678.799999999999</v>
      </c>
      <c r="H94" s="1">
        <f t="shared" si="10"/>
        <v>1.5442404006677846E-2</v>
      </c>
      <c r="I94" s="1"/>
      <c r="J94">
        <f t="shared" si="14"/>
        <v>630.70000000000437</v>
      </c>
    </row>
    <row r="95" spans="1:33" x14ac:dyDescent="0.25">
      <c r="A95" s="29">
        <f t="shared" si="3"/>
        <v>39499</v>
      </c>
      <c r="B95">
        <v>6893.4</v>
      </c>
      <c r="C95">
        <v>5217.1000000000004</v>
      </c>
      <c r="D95">
        <v>18750.099999999999</v>
      </c>
      <c r="E95">
        <v>19877.2</v>
      </c>
      <c r="F95">
        <f t="shared" si="13"/>
        <v>25643.5</v>
      </c>
      <c r="G95">
        <f t="shared" si="13"/>
        <v>25094.300000000003</v>
      </c>
      <c r="H95" s="1">
        <f t="shared" si="10"/>
        <v>2.1885448089805193E-2</v>
      </c>
      <c r="I95" s="1"/>
      <c r="J95">
        <f t="shared" si="14"/>
        <v>583.59999999999854</v>
      </c>
    </row>
    <row r="96" spans="1:33" x14ac:dyDescent="0.25">
      <c r="A96" s="29">
        <f t="shared" si="3"/>
        <v>39506</v>
      </c>
      <c r="B96">
        <v>6137.7</v>
      </c>
      <c r="C96">
        <v>4919.8</v>
      </c>
      <c r="D96">
        <v>19708.5</v>
      </c>
      <c r="E96">
        <v>20740.5</v>
      </c>
      <c r="F96">
        <f t="shared" si="13"/>
        <v>25846.2</v>
      </c>
      <c r="G96">
        <f t="shared" si="13"/>
        <v>25660.3</v>
      </c>
      <c r="H96" s="1">
        <f t="shared" si="10"/>
        <v>7.2446541934427788E-3</v>
      </c>
      <c r="I96" s="1"/>
      <c r="J96">
        <f t="shared" si="14"/>
        <v>202.70000000000073</v>
      </c>
    </row>
    <row r="97" spans="1:16" x14ac:dyDescent="0.25">
      <c r="A97" s="29">
        <f t="shared" si="3"/>
        <v>39513</v>
      </c>
      <c r="B97">
        <v>5508.7</v>
      </c>
      <c r="C97">
        <v>4587.1000000000004</v>
      </c>
      <c r="D97">
        <v>20595.099999999999</v>
      </c>
      <c r="E97">
        <v>21525.1</v>
      </c>
      <c r="F97">
        <f t="shared" si="13"/>
        <v>26103.8</v>
      </c>
      <c r="G97">
        <f t="shared" si="13"/>
        <v>26112.199999999997</v>
      </c>
      <c r="H97" s="1">
        <f t="shared" si="10"/>
        <v>-3.216887125557788E-4</v>
      </c>
      <c r="I97" s="1"/>
      <c r="J97">
        <f t="shared" si="14"/>
        <v>257.59999999999854</v>
      </c>
    </row>
    <row r="98" spans="1:16" x14ac:dyDescent="0.25">
      <c r="A98" s="29">
        <f t="shared" si="3"/>
        <v>39520</v>
      </c>
      <c r="B98">
        <v>5191.1000000000004</v>
      </c>
      <c r="C98">
        <v>4602.1000000000004</v>
      </c>
      <c r="D98">
        <v>21351.200000000001</v>
      </c>
      <c r="E98">
        <v>22033.3</v>
      </c>
      <c r="F98">
        <f t="shared" si="13"/>
        <v>26542.300000000003</v>
      </c>
      <c r="G98">
        <f t="shared" si="13"/>
        <v>26635.4</v>
      </c>
      <c r="H98" s="1">
        <f t="shared" si="10"/>
        <v>-3.4953482958768323E-3</v>
      </c>
      <c r="I98" s="1"/>
      <c r="J98">
        <f t="shared" ref="J98:J103" si="15">+F98-F97</f>
        <v>438.50000000000364</v>
      </c>
    </row>
    <row r="99" spans="1:16" x14ac:dyDescent="0.25">
      <c r="A99" s="29">
        <f t="shared" si="3"/>
        <v>39527</v>
      </c>
      <c r="B99">
        <v>4924.1000000000004</v>
      </c>
      <c r="C99">
        <v>4315.8</v>
      </c>
      <c r="D99">
        <v>21987.7</v>
      </c>
      <c r="E99">
        <v>22589.8</v>
      </c>
      <c r="F99">
        <f t="shared" si="13"/>
        <v>26911.800000000003</v>
      </c>
      <c r="G99">
        <f t="shared" si="13"/>
        <v>26905.599999999999</v>
      </c>
      <c r="H99" s="1">
        <f t="shared" si="10"/>
        <v>2.304352997146708E-4</v>
      </c>
      <c r="I99" s="1"/>
      <c r="J99">
        <f t="shared" si="15"/>
        <v>369.5</v>
      </c>
    </row>
    <row r="100" spans="1:16" x14ac:dyDescent="0.25">
      <c r="A100" s="29">
        <f t="shared" si="3"/>
        <v>39534</v>
      </c>
      <c r="B100">
        <v>4380.6000000000004</v>
      </c>
      <c r="C100">
        <v>3789.4</v>
      </c>
      <c r="D100">
        <v>22716</v>
      </c>
      <c r="E100">
        <v>23375.200000000001</v>
      </c>
      <c r="F100">
        <f t="shared" si="13"/>
        <v>27096.6</v>
      </c>
      <c r="G100">
        <f t="shared" si="13"/>
        <v>27164.600000000002</v>
      </c>
      <c r="H100" s="1">
        <f t="shared" si="10"/>
        <v>-2.5032579165532587E-3</v>
      </c>
      <c r="I100" s="1"/>
      <c r="J100">
        <f t="shared" si="15"/>
        <v>184.79999999999563</v>
      </c>
    </row>
    <row r="101" spans="1:16" x14ac:dyDescent="0.25">
      <c r="A101" s="29">
        <f t="shared" si="3"/>
        <v>39541</v>
      </c>
      <c r="B101">
        <v>4538.1000000000004</v>
      </c>
      <c r="C101">
        <v>3393.8</v>
      </c>
      <c r="D101">
        <v>23142.3</v>
      </c>
      <c r="E101">
        <v>23907.8</v>
      </c>
      <c r="F101">
        <f t="shared" si="13"/>
        <v>27680.400000000001</v>
      </c>
      <c r="G101">
        <f t="shared" si="13"/>
        <v>27301.599999999999</v>
      </c>
      <c r="H101" s="1">
        <f t="shared" si="10"/>
        <v>1.3874644709467754E-2</v>
      </c>
      <c r="I101" s="1"/>
      <c r="J101">
        <f t="shared" si="15"/>
        <v>583.80000000000291</v>
      </c>
    </row>
    <row r="102" spans="1:16" x14ac:dyDescent="0.25">
      <c r="A102" s="29">
        <f t="shared" si="3"/>
        <v>39548</v>
      </c>
      <c r="B102">
        <v>4606.8999999999996</v>
      </c>
      <c r="C102">
        <v>3200.5</v>
      </c>
      <c r="D102">
        <v>23550.400000000001</v>
      </c>
      <c r="E102">
        <v>24384.6</v>
      </c>
      <c r="F102">
        <f t="shared" si="13"/>
        <v>28157.300000000003</v>
      </c>
      <c r="G102">
        <f t="shared" si="13"/>
        <v>27585.1</v>
      </c>
      <c r="H102" s="1">
        <f t="shared" si="10"/>
        <v>2.0743082316178052E-2</v>
      </c>
      <c r="I102" s="1"/>
      <c r="J102">
        <f t="shared" si="15"/>
        <v>476.90000000000146</v>
      </c>
    </row>
    <row r="103" spans="1:16" x14ac:dyDescent="0.25">
      <c r="A103" s="29">
        <f t="shared" si="3"/>
        <v>39555</v>
      </c>
      <c r="B103">
        <v>4444.2</v>
      </c>
      <c r="C103">
        <v>3168.5</v>
      </c>
      <c r="D103">
        <v>24089.8</v>
      </c>
      <c r="E103">
        <v>24839</v>
      </c>
      <c r="F103">
        <f t="shared" si="13"/>
        <v>28534</v>
      </c>
      <c r="G103">
        <f t="shared" si="13"/>
        <v>28007.5</v>
      </c>
      <c r="H103" s="1">
        <f t="shared" si="10"/>
        <v>1.8798536106400032E-2</v>
      </c>
      <c r="I103" s="1"/>
      <c r="J103">
        <f t="shared" si="15"/>
        <v>376.69999999999709</v>
      </c>
    </row>
    <row r="104" spans="1:16" x14ac:dyDescent="0.25">
      <c r="A104" s="29">
        <f t="shared" si="3"/>
        <v>39562</v>
      </c>
      <c r="B104">
        <v>4210.2</v>
      </c>
      <c r="C104">
        <v>2666.6</v>
      </c>
      <c r="D104">
        <v>24634.7</v>
      </c>
      <c r="E104">
        <v>25270.3</v>
      </c>
      <c r="F104">
        <f t="shared" si="13"/>
        <v>28844.9</v>
      </c>
      <c r="G104">
        <f t="shared" si="13"/>
        <v>27936.899999999998</v>
      </c>
      <c r="H104" s="1">
        <f t="shared" si="10"/>
        <v>3.2501816593824007E-2</v>
      </c>
      <c r="I104" s="1"/>
      <c r="J104">
        <f t="shared" ref="J104:J110" si="16">+F104-F103</f>
        <v>310.90000000000146</v>
      </c>
      <c r="K104">
        <v>1278.2</v>
      </c>
      <c r="P104" s="46"/>
    </row>
    <row r="105" spans="1:16" x14ac:dyDescent="0.25">
      <c r="A105" s="29">
        <f t="shared" si="3"/>
        <v>39569</v>
      </c>
      <c r="B105">
        <v>3889.3</v>
      </c>
      <c r="C105">
        <v>2474.6999999999998</v>
      </c>
      <c r="D105">
        <v>24996.6</v>
      </c>
      <c r="E105">
        <v>25666.400000000001</v>
      </c>
      <c r="F105">
        <f t="shared" si="13"/>
        <v>28885.899999999998</v>
      </c>
      <c r="G105">
        <f t="shared" si="13"/>
        <v>28141.100000000002</v>
      </c>
      <c r="H105" s="1">
        <f t="shared" si="10"/>
        <v>2.6466627104128726E-2</v>
      </c>
      <c r="I105" s="1"/>
      <c r="J105">
        <f t="shared" si="16"/>
        <v>40.999999999996362</v>
      </c>
      <c r="K105">
        <v>1517.8</v>
      </c>
      <c r="P105" s="46"/>
    </row>
    <row r="106" spans="1:16" x14ac:dyDescent="0.25">
      <c r="A106" s="29">
        <f t="shared" si="3"/>
        <v>39576</v>
      </c>
      <c r="B106">
        <v>3603</v>
      </c>
      <c r="C106">
        <v>2453.6</v>
      </c>
      <c r="D106">
        <v>25484.3</v>
      </c>
      <c r="E106">
        <v>25910.3</v>
      </c>
      <c r="F106">
        <f t="shared" si="13"/>
        <v>29087.3</v>
      </c>
      <c r="G106">
        <f t="shared" si="13"/>
        <v>28363.899999999998</v>
      </c>
      <c r="H106" s="1">
        <f t="shared" si="10"/>
        <v>2.5504250120752081E-2</v>
      </c>
      <c r="I106" s="1"/>
      <c r="J106">
        <f t="shared" si="16"/>
        <v>201.40000000000146</v>
      </c>
      <c r="K106">
        <v>1517.8</v>
      </c>
    </row>
    <row r="107" spans="1:16" x14ac:dyDescent="0.25">
      <c r="A107" s="29">
        <f t="shared" si="3"/>
        <v>39583</v>
      </c>
      <c r="B107">
        <v>3714.2</v>
      </c>
      <c r="C107">
        <v>2207</v>
      </c>
      <c r="D107">
        <v>25755.9</v>
      </c>
      <c r="E107">
        <v>26239.7</v>
      </c>
      <c r="F107">
        <f t="shared" si="13"/>
        <v>29470.100000000002</v>
      </c>
      <c r="G107">
        <f t="shared" si="13"/>
        <v>28446.7</v>
      </c>
      <c r="H107" s="1">
        <f t="shared" si="10"/>
        <v>3.5976053461385771E-2</v>
      </c>
      <c r="I107" s="1"/>
      <c r="J107">
        <f t="shared" si="16"/>
        <v>382.80000000000291</v>
      </c>
      <c r="K107" s="48">
        <v>2004.7</v>
      </c>
    </row>
    <row r="108" spans="1:16" x14ac:dyDescent="0.25">
      <c r="A108" s="29">
        <f t="shared" si="3"/>
        <v>39590</v>
      </c>
      <c r="B108">
        <v>3571.6</v>
      </c>
      <c r="C108">
        <v>2331.6</v>
      </c>
      <c r="D108">
        <v>26141.200000000001</v>
      </c>
      <c r="E108">
        <v>26460.400000000001</v>
      </c>
      <c r="F108">
        <f t="shared" si="13"/>
        <v>29712.799999999999</v>
      </c>
      <c r="G108">
        <f t="shared" si="13"/>
        <v>28792</v>
      </c>
      <c r="H108" s="1">
        <f t="shared" si="10"/>
        <v>3.1981105862739723E-2</v>
      </c>
      <c r="I108" s="1"/>
      <c r="J108">
        <f t="shared" si="16"/>
        <v>242.69999999999709</v>
      </c>
      <c r="K108" s="48">
        <v>2267.3000000000002</v>
      </c>
    </row>
    <row r="109" spans="1:16" x14ac:dyDescent="0.25">
      <c r="A109" s="29">
        <f t="shared" si="3"/>
        <v>39597</v>
      </c>
      <c r="B109">
        <v>3590.8</v>
      </c>
      <c r="C109">
        <v>2391.8000000000002</v>
      </c>
      <c r="D109">
        <v>26423.599999999999</v>
      </c>
      <c r="E109">
        <v>26599.7</v>
      </c>
      <c r="F109">
        <f t="shared" si="13"/>
        <v>30014.399999999998</v>
      </c>
      <c r="G109">
        <f t="shared" si="13"/>
        <v>28991.5</v>
      </c>
      <c r="H109" s="1">
        <f t="shared" si="10"/>
        <v>3.5282755290343637E-2</v>
      </c>
      <c r="I109" s="1"/>
      <c r="J109">
        <f t="shared" si="16"/>
        <v>301.59999999999854</v>
      </c>
      <c r="K109">
        <v>2550.3000000000002</v>
      </c>
    </row>
    <row r="110" spans="1:16" x14ac:dyDescent="0.25">
      <c r="A110" s="29">
        <f t="shared" si="3"/>
        <v>39604</v>
      </c>
      <c r="B110">
        <v>3657.7</v>
      </c>
      <c r="C110">
        <v>2262</v>
      </c>
      <c r="D110">
        <v>26628.7</v>
      </c>
      <c r="E110">
        <v>26951.3</v>
      </c>
      <c r="F110">
        <f t="shared" si="13"/>
        <v>30286.400000000001</v>
      </c>
      <c r="G110">
        <f t="shared" si="13"/>
        <v>29213.3</v>
      </c>
      <c r="H110" s="1">
        <f t="shared" si="10"/>
        <v>3.6733268750877235E-2</v>
      </c>
      <c r="I110" s="1"/>
      <c r="J110">
        <f t="shared" si="16"/>
        <v>272.00000000000364</v>
      </c>
      <c r="K110">
        <v>2578.9</v>
      </c>
    </row>
    <row r="111" spans="1:16" x14ac:dyDescent="0.25">
      <c r="A111" s="29">
        <f t="shared" si="3"/>
        <v>39611</v>
      </c>
      <c r="B111">
        <v>3472.7</v>
      </c>
      <c r="C111">
        <v>2453.9</v>
      </c>
      <c r="D111">
        <v>26984.9</v>
      </c>
      <c r="E111">
        <v>27118.7</v>
      </c>
      <c r="F111">
        <f t="shared" si="13"/>
        <v>30457.600000000002</v>
      </c>
      <c r="G111">
        <f t="shared" si="13"/>
        <v>29572.600000000002</v>
      </c>
      <c r="H111" s="1">
        <f t="shared" si="10"/>
        <v>2.9926350743593622E-2</v>
      </c>
      <c r="I111" s="1"/>
      <c r="J111">
        <f t="shared" ref="J111:J117" si="17">+F111-F110</f>
        <v>171.20000000000073</v>
      </c>
      <c r="K111">
        <v>2588.1</v>
      </c>
    </row>
    <row r="112" spans="1:16" x14ac:dyDescent="0.25">
      <c r="A112" s="29">
        <f t="shared" si="3"/>
        <v>39618</v>
      </c>
      <c r="B112">
        <v>2876.8</v>
      </c>
      <c r="C112">
        <v>2282.1</v>
      </c>
      <c r="D112">
        <v>27312.7</v>
      </c>
      <c r="E112">
        <v>27530.2</v>
      </c>
      <c r="F112">
        <f t="shared" si="13"/>
        <v>30189.5</v>
      </c>
      <c r="G112">
        <f t="shared" si="13"/>
        <v>29812.3</v>
      </c>
      <c r="H112" s="1">
        <f t="shared" si="10"/>
        <v>1.2652495781942275E-2</v>
      </c>
      <c r="I112" s="1"/>
      <c r="J112">
        <f t="shared" si="17"/>
        <v>-268.10000000000218</v>
      </c>
      <c r="K112">
        <v>4877.3999999999996</v>
      </c>
    </row>
    <row r="113" spans="1:33" x14ac:dyDescent="0.25">
      <c r="A113" s="29">
        <f t="shared" si="3"/>
        <v>39625</v>
      </c>
      <c r="B113">
        <v>2786.9</v>
      </c>
      <c r="C113">
        <v>2189.9</v>
      </c>
      <c r="D113">
        <v>27868.5</v>
      </c>
      <c r="E113">
        <v>27814.6</v>
      </c>
      <c r="F113">
        <f t="shared" si="13"/>
        <v>30655.4</v>
      </c>
      <c r="G113">
        <f t="shared" si="13"/>
        <v>30004.5</v>
      </c>
      <c r="H113" s="1">
        <f t="shared" si="10"/>
        <v>2.169341265476854E-2</v>
      </c>
      <c r="I113" s="1"/>
      <c r="J113">
        <f t="shared" si="17"/>
        <v>465.90000000000146</v>
      </c>
      <c r="K113">
        <v>5053.8999999999996</v>
      </c>
    </row>
    <row r="114" spans="1:33" x14ac:dyDescent="0.25">
      <c r="A114" s="29">
        <f t="shared" si="3"/>
        <v>39632</v>
      </c>
      <c r="B114">
        <v>2550</v>
      </c>
      <c r="C114">
        <v>2147.4</v>
      </c>
      <c r="D114">
        <v>28171.8</v>
      </c>
      <c r="E114">
        <v>28002.1</v>
      </c>
      <c r="F114">
        <f t="shared" si="13"/>
        <v>30721.8</v>
      </c>
      <c r="G114">
        <f t="shared" si="13"/>
        <v>30149.5</v>
      </c>
      <c r="H114" s="1">
        <f t="shared" si="10"/>
        <v>1.8982072671188455E-2</v>
      </c>
      <c r="I114" s="1"/>
      <c r="J114">
        <f t="shared" si="17"/>
        <v>66.399999999997817</v>
      </c>
      <c r="K114" s="48">
        <v>5276.4</v>
      </c>
    </row>
    <row r="115" spans="1:33" x14ac:dyDescent="0.25">
      <c r="A115" s="29">
        <f t="shared" si="3"/>
        <v>39639</v>
      </c>
      <c r="B115">
        <v>2360</v>
      </c>
      <c r="C115">
        <v>2005.1</v>
      </c>
      <c r="D115">
        <v>28425.3</v>
      </c>
      <c r="E115">
        <v>28325.3</v>
      </c>
      <c r="F115">
        <f t="shared" si="13"/>
        <v>30785.3</v>
      </c>
      <c r="G115">
        <f t="shared" si="13"/>
        <v>30330.399999999998</v>
      </c>
      <c r="H115" s="1">
        <f t="shared" si="10"/>
        <v>1.4998153667607372E-2</v>
      </c>
      <c r="I115" s="1"/>
      <c r="J115">
        <f t="shared" si="17"/>
        <v>63.5</v>
      </c>
      <c r="K115" s="48">
        <v>5315.4</v>
      </c>
    </row>
    <row r="116" spans="1:33" x14ac:dyDescent="0.25">
      <c r="A116" s="29">
        <f t="shared" si="3"/>
        <v>39646</v>
      </c>
      <c r="B116">
        <v>2343.1</v>
      </c>
      <c r="C116">
        <v>2119.1</v>
      </c>
      <c r="D116">
        <v>28625.3</v>
      </c>
      <c r="E116">
        <v>28499.7</v>
      </c>
      <c r="F116">
        <f t="shared" si="13"/>
        <v>30968.399999999998</v>
      </c>
      <c r="G116">
        <f t="shared" si="13"/>
        <v>30618.799999999999</v>
      </c>
      <c r="H116" s="1">
        <f t="shared" si="10"/>
        <v>1.1417821730440147E-2</v>
      </c>
      <c r="I116" s="1"/>
      <c r="J116">
        <f t="shared" si="17"/>
        <v>183.09999999999854</v>
      </c>
      <c r="K116" s="48">
        <v>5867.9</v>
      </c>
    </row>
    <row r="117" spans="1:33" x14ac:dyDescent="0.25">
      <c r="A117" s="29">
        <f t="shared" si="3"/>
        <v>39653</v>
      </c>
      <c r="B117">
        <v>2233.1</v>
      </c>
      <c r="C117">
        <v>2149</v>
      </c>
      <c r="D117">
        <v>29006.799999999999</v>
      </c>
      <c r="E117">
        <v>28654.9</v>
      </c>
      <c r="F117">
        <f t="shared" si="13"/>
        <v>31239.899999999998</v>
      </c>
      <c r="G117">
        <f t="shared" si="13"/>
        <v>30803.9</v>
      </c>
      <c r="H117" s="1">
        <f t="shared" si="10"/>
        <v>1.4154051921996702E-2</v>
      </c>
      <c r="I117" s="1"/>
      <c r="J117">
        <f t="shared" si="17"/>
        <v>271.5</v>
      </c>
      <c r="K117" s="48">
        <v>6303.9</v>
      </c>
    </row>
    <row r="118" spans="1:33" x14ac:dyDescent="0.25">
      <c r="A118" s="29">
        <f t="shared" si="3"/>
        <v>39660</v>
      </c>
      <c r="B118">
        <v>2223.1</v>
      </c>
      <c r="C118">
        <v>1852.6</v>
      </c>
      <c r="D118">
        <v>29391.200000000001</v>
      </c>
      <c r="E118">
        <v>29104.6</v>
      </c>
      <c r="F118">
        <f t="shared" si="13"/>
        <v>31614.3</v>
      </c>
      <c r="G118">
        <f t="shared" si="13"/>
        <v>30957.199999999997</v>
      </c>
      <c r="H118" s="1">
        <f t="shared" si="10"/>
        <v>2.1226079878025272E-2</v>
      </c>
      <c r="I118" s="1"/>
      <c r="J118">
        <f>+F118-F117</f>
        <v>374.40000000000146</v>
      </c>
      <c r="K118" s="48">
        <v>6549.1</v>
      </c>
    </row>
    <row r="119" spans="1:33" x14ac:dyDescent="0.25">
      <c r="A119" s="29">
        <f t="shared" si="3"/>
        <v>39667</v>
      </c>
      <c r="B119">
        <v>1889</v>
      </c>
      <c r="C119">
        <v>1914.5</v>
      </c>
      <c r="D119">
        <v>29675.599999999999</v>
      </c>
      <c r="E119">
        <v>29278.799999999999</v>
      </c>
      <c r="F119">
        <f t="shared" si="13"/>
        <v>31564.6</v>
      </c>
      <c r="G119">
        <f t="shared" si="13"/>
        <v>31193.3</v>
      </c>
      <c r="H119" s="1">
        <f t="shared" si="10"/>
        <v>1.1903197160928691E-2</v>
      </c>
      <c r="I119" s="1"/>
      <c r="J119">
        <f>+F119-F118</f>
        <v>-49.700000000000728</v>
      </c>
      <c r="K119">
        <v>6668.3</v>
      </c>
    </row>
    <row r="120" spans="1:33" x14ac:dyDescent="0.25">
      <c r="A120" s="29">
        <f t="shared" si="3"/>
        <v>39674</v>
      </c>
      <c r="B120">
        <v>1642.2</v>
      </c>
      <c r="C120">
        <v>1649.7</v>
      </c>
      <c r="D120">
        <v>29841.3</v>
      </c>
      <c r="E120">
        <v>29841.3</v>
      </c>
      <c r="F120">
        <f t="shared" si="13"/>
        <v>31483.5</v>
      </c>
      <c r="G120">
        <f t="shared" si="13"/>
        <v>31491</v>
      </c>
      <c r="H120" s="1">
        <f t="shared" si="10"/>
        <v>-2.381632847480164E-4</v>
      </c>
      <c r="I120" s="1"/>
      <c r="J120">
        <f>+F120-F119</f>
        <v>-81.099999999998545</v>
      </c>
      <c r="K120">
        <v>7025.8</v>
      </c>
    </row>
    <row r="121" spans="1:33" x14ac:dyDescent="0.25">
      <c r="A121" s="29">
        <f t="shared" si="3"/>
        <v>39681</v>
      </c>
      <c r="B121">
        <v>1225.3</v>
      </c>
      <c r="C121">
        <v>1245.8</v>
      </c>
      <c r="D121">
        <v>30064.9</v>
      </c>
      <c r="E121">
        <v>29870.7</v>
      </c>
      <c r="F121">
        <f t="shared" si="13"/>
        <v>31290.2</v>
      </c>
      <c r="G121">
        <f t="shared" si="13"/>
        <v>31116.5</v>
      </c>
      <c r="H121" s="1">
        <f t="shared" si="10"/>
        <v>5.5822473607249901E-3</v>
      </c>
      <c r="I121" s="1"/>
      <c r="J121">
        <f>+F121-F120</f>
        <v>-193.29999999999927</v>
      </c>
      <c r="K121" s="46">
        <v>7362.3</v>
      </c>
    </row>
    <row r="122" spans="1:33" s="56" customFormat="1" x14ac:dyDescent="0.25">
      <c r="A122" s="55">
        <f t="shared" si="3"/>
        <v>39688</v>
      </c>
      <c r="B122" s="56">
        <v>923.1</v>
      </c>
      <c r="C122" s="56">
        <v>990.1</v>
      </c>
      <c r="D122" s="56">
        <v>30411.3</v>
      </c>
      <c r="E122" s="56">
        <v>30261</v>
      </c>
      <c r="F122" s="56">
        <f t="shared" si="13"/>
        <v>31334.399999999998</v>
      </c>
      <c r="G122" s="56">
        <f t="shared" si="13"/>
        <v>31251.1</v>
      </c>
      <c r="H122" s="287">
        <f t="shared" si="10"/>
        <v>2.665506174182708E-3</v>
      </c>
      <c r="I122" s="287"/>
      <c r="J122" s="56">
        <f>+F122-F121</f>
        <v>44.19999999999709</v>
      </c>
      <c r="K122" s="73">
        <v>7598.5</v>
      </c>
      <c r="L122"/>
      <c r="M122"/>
      <c r="N122"/>
      <c r="O122"/>
      <c r="P122"/>
      <c r="Q122"/>
      <c r="R122"/>
      <c r="S122"/>
      <c r="T122"/>
      <c r="U122"/>
      <c r="V122"/>
      <c r="W122"/>
      <c r="X122"/>
      <c r="Y122"/>
      <c r="Z122"/>
      <c r="AA122"/>
      <c r="AB122"/>
      <c r="AC122"/>
      <c r="AD122"/>
      <c r="AE122"/>
      <c r="AF122"/>
      <c r="AG122"/>
    </row>
    <row r="123" spans="1:33" x14ac:dyDescent="0.25">
      <c r="A123" s="51">
        <f t="shared" si="3"/>
        <v>39695</v>
      </c>
      <c r="B123">
        <v>8913.2999999999993</v>
      </c>
      <c r="C123">
        <v>7996.5</v>
      </c>
      <c r="D123">
        <v>33.1</v>
      </c>
      <c r="E123">
        <v>110.5</v>
      </c>
      <c r="F123" s="110">
        <f t="shared" si="13"/>
        <v>8946.4</v>
      </c>
      <c r="G123" s="110">
        <f t="shared" si="13"/>
        <v>8107</v>
      </c>
      <c r="H123" s="1">
        <f t="shared" si="10"/>
        <v>0.10354015048723331</v>
      </c>
      <c r="I123" s="1"/>
    </row>
    <row r="124" spans="1:33" x14ac:dyDescent="0.25">
      <c r="A124" s="29">
        <f t="shared" si="3"/>
        <v>39702</v>
      </c>
      <c r="B124">
        <v>9103.2000000000007</v>
      </c>
      <c r="C124">
        <v>8105.6</v>
      </c>
      <c r="D124">
        <v>254.8</v>
      </c>
      <c r="E124">
        <v>515</v>
      </c>
      <c r="F124">
        <f t="shared" si="13"/>
        <v>9358</v>
      </c>
      <c r="G124">
        <f t="shared" si="13"/>
        <v>8620.6</v>
      </c>
      <c r="H124" s="1">
        <f t="shared" si="10"/>
        <v>8.553928960861179E-2</v>
      </c>
      <c r="I124" s="1"/>
      <c r="J124">
        <f t="shared" ref="J124:J144" si="18">+F124-F123</f>
        <v>411.60000000000036</v>
      </c>
    </row>
    <row r="125" spans="1:33" x14ac:dyDescent="0.25">
      <c r="A125" s="29">
        <f t="shared" si="3"/>
        <v>39709</v>
      </c>
      <c r="B125">
        <v>9651.1</v>
      </c>
      <c r="C125">
        <v>8366.4</v>
      </c>
      <c r="D125">
        <v>319.39999999999998</v>
      </c>
      <c r="E125">
        <v>999.9</v>
      </c>
      <c r="F125">
        <f t="shared" si="13"/>
        <v>9970.5</v>
      </c>
      <c r="G125">
        <f t="shared" si="13"/>
        <v>9366.2999999999993</v>
      </c>
      <c r="H125" s="1">
        <f t="shared" si="10"/>
        <v>6.4507863297139867E-2</v>
      </c>
      <c r="I125" s="1"/>
      <c r="J125">
        <f t="shared" si="18"/>
        <v>612.5</v>
      </c>
    </row>
    <row r="126" spans="1:33" x14ac:dyDescent="0.25">
      <c r="A126" s="29">
        <f t="shared" si="3"/>
        <v>39716</v>
      </c>
      <c r="B126">
        <v>9960.2000000000007</v>
      </c>
      <c r="C126">
        <v>8752.9</v>
      </c>
      <c r="D126">
        <v>481.3</v>
      </c>
      <c r="E126">
        <v>1279.3</v>
      </c>
      <c r="F126">
        <f t="shared" si="13"/>
        <v>10441.5</v>
      </c>
      <c r="G126">
        <f t="shared" si="13"/>
        <v>10032.199999999999</v>
      </c>
      <c r="H126" s="1">
        <f t="shared" si="10"/>
        <v>4.079862841649895E-2</v>
      </c>
      <c r="I126" s="1"/>
      <c r="J126">
        <f t="shared" si="18"/>
        <v>471</v>
      </c>
    </row>
    <row r="127" spans="1:33" x14ac:dyDescent="0.25">
      <c r="A127" s="29">
        <f t="shared" si="3"/>
        <v>39723</v>
      </c>
      <c r="B127">
        <v>10163.9</v>
      </c>
      <c r="C127">
        <v>8771.5</v>
      </c>
      <c r="D127">
        <v>880</v>
      </c>
      <c r="E127">
        <v>1810.9</v>
      </c>
      <c r="F127">
        <f t="shared" si="13"/>
        <v>11043.9</v>
      </c>
      <c r="G127">
        <f t="shared" si="13"/>
        <v>10582.4</v>
      </c>
      <c r="H127" s="1">
        <f t="shared" si="10"/>
        <v>4.3610145146658619E-2</v>
      </c>
      <c r="I127" s="1"/>
      <c r="J127">
        <f t="shared" si="18"/>
        <v>602.39999999999964</v>
      </c>
    </row>
    <row r="128" spans="1:33" x14ac:dyDescent="0.25">
      <c r="A128" s="29">
        <f t="shared" si="3"/>
        <v>39730</v>
      </c>
      <c r="B128">
        <v>10784.4</v>
      </c>
      <c r="C128">
        <v>8536.1</v>
      </c>
      <c r="D128">
        <v>1287.5</v>
      </c>
      <c r="E128">
        <v>2781.6</v>
      </c>
      <c r="F128">
        <f t="shared" si="13"/>
        <v>12071.9</v>
      </c>
      <c r="G128">
        <f t="shared" si="13"/>
        <v>11317.7</v>
      </c>
      <c r="H128" s="1">
        <f t="shared" si="10"/>
        <v>6.663898141848601E-2</v>
      </c>
      <c r="I128" s="1"/>
      <c r="J128">
        <f t="shared" si="18"/>
        <v>1028</v>
      </c>
    </row>
    <row r="129" spans="1:10" x14ac:dyDescent="0.25">
      <c r="A129" s="29">
        <f t="shared" si="3"/>
        <v>39737</v>
      </c>
      <c r="B129">
        <v>10488.6</v>
      </c>
      <c r="C129">
        <v>8132.9</v>
      </c>
      <c r="D129">
        <v>2367.3000000000002</v>
      </c>
      <c r="E129">
        <v>3648.1</v>
      </c>
      <c r="F129">
        <f t="shared" si="13"/>
        <v>12855.900000000001</v>
      </c>
      <c r="G129">
        <f t="shared" si="13"/>
        <v>11781</v>
      </c>
      <c r="H129" s="1">
        <f t="shared" si="10"/>
        <v>9.1240132416603226E-2</v>
      </c>
      <c r="I129" s="1"/>
      <c r="J129">
        <f t="shared" si="18"/>
        <v>784.00000000000182</v>
      </c>
    </row>
    <row r="130" spans="1:10" x14ac:dyDescent="0.25">
      <c r="A130" s="29">
        <f t="shared" si="3"/>
        <v>39744</v>
      </c>
      <c r="B130">
        <v>10596.9</v>
      </c>
      <c r="C130">
        <v>8069.3</v>
      </c>
      <c r="D130">
        <v>3651.1</v>
      </c>
      <c r="E130">
        <v>4452.3999999999996</v>
      </c>
      <c r="F130">
        <f t="shared" si="13"/>
        <v>14248</v>
      </c>
      <c r="G130">
        <f t="shared" si="13"/>
        <v>12521.7</v>
      </c>
      <c r="H130" s="1">
        <f t="shared" si="10"/>
        <v>0.13786466693819532</v>
      </c>
      <c r="I130" s="1"/>
      <c r="J130">
        <f t="shared" si="18"/>
        <v>1392.0999999999985</v>
      </c>
    </row>
    <row r="131" spans="1:10" x14ac:dyDescent="0.25">
      <c r="A131" s="29">
        <f t="shared" si="3"/>
        <v>39751</v>
      </c>
      <c r="B131">
        <v>10002.9</v>
      </c>
      <c r="C131">
        <v>7855.6</v>
      </c>
      <c r="D131">
        <v>5139.7</v>
      </c>
      <c r="E131">
        <v>5280.6</v>
      </c>
      <c r="F131">
        <f t="shared" si="13"/>
        <v>15142.599999999999</v>
      </c>
      <c r="G131">
        <f t="shared" si="13"/>
        <v>13136.2</v>
      </c>
      <c r="H131" s="1">
        <f t="shared" si="10"/>
        <v>0.1527382348015407</v>
      </c>
      <c r="I131" s="1"/>
      <c r="J131">
        <f t="shared" si="18"/>
        <v>894.59999999999854</v>
      </c>
    </row>
    <row r="132" spans="1:10" x14ac:dyDescent="0.25">
      <c r="A132" s="29">
        <f t="shared" si="3"/>
        <v>39758</v>
      </c>
      <c r="B132">
        <v>9439.2000000000007</v>
      </c>
      <c r="C132">
        <v>8440.1</v>
      </c>
      <c r="D132">
        <v>6781.7</v>
      </c>
      <c r="E132">
        <v>5992.4</v>
      </c>
      <c r="F132">
        <f t="shared" si="13"/>
        <v>16220.900000000001</v>
      </c>
      <c r="G132">
        <f t="shared" si="13"/>
        <v>14432.5</v>
      </c>
      <c r="H132" s="1">
        <f t="shared" si="10"/>
        <v>0.12391477567988929</v>
      </c>
      <c r="I132" s="1"/>
      <c r="J132">
        <f t="shared" si="18"/>
        <v>1078.3000000000029</v>
      </c>
    </row>
    <row r="133" spans="1:10" x14ac:dyDescent="0.25">
      <c r="A133" s="29">
        <f t="shared" si="3"/>
        <v>39765</v>
      </c>
      <c r="B133">
        <v>9162.6</v>
      </c>
      <c r="C133">
        <v>9589.9</v>
      </c>
      <c r="D133">
        <v>7249.2</v>
      </c>
      <c r="E133">
        <v>6650.2</v>
      </c>
      <c r="F133">
        <f t="shared" si="13"/>
        <v>16411.8</v>
      </c>
      <c r="G133">
        <f t="shared" si="13"/>
        <v>16240.099999999999</v>
      </c>
      <c r="H133" s="1">
        <f t="shared" si="10"/>
        <v>1.0572594996336226E-2</v>
      </c>
      <c r="I133" s="1"/>
      <c r="J133">
        <f t="shared" si="18"/>
        <v>190.89999999999782</v>
      </c>
    </row>
    <row r="134" spans="1:10" x14ac:dyDescent="0.25">
      <c r="A134" s="29">
        <f t="shared" si="3"/>
        <v>39772</v>
      </c>
      <c r="B134">
        <v>8928.7999999999993</v>
      </c>
      <c r="C134">
        <v>9733</v>
      </c>
      <c r="D134">
        <v>8264.6</v>
      </c>
      <c r="E134">
        <v>7625.4</v>
      </c>
      <c r="F134">
        <f t="shared" si="13"/>
        <v>17193.400000000001</v>
      </c>
      <c r="G134">
        <f t="shared" si="13"/>
        <v>17358.400000000001</v>
      </c>
      <c r="H134" s="1">
        <f t="shared" si="10"/>
        <v>-9.5054843764402763E-3</v>
      </c>
      <c r="I134" s="1"/>
      <c r="J134">
        <f t="shared" si="18"/>
        <v>781.60000000000218</v>
      </c>
    </row>
    <row r="135" spans="1:10" x14ac:dyDescent="0.25">
      <c r="A135" s="29">
        <f t="shared" si="3"/>
        <v>39779</v>
      </c>
      <c r="B135">
        <v>8026.2</v>
      </c>
      <c r="C135">
        <v>9797.1</v>
      </c>
      <c r="D135">
        <v>9526.9</v>
      </c>
      <c r="E135">
        <v>8364.7000000000007</v>
      </c>
      <c r="F135">
        <f t="shared" si="13"/>
        <v>17553.099999999999</v>
      </c>
      <c r="G135">
        <f t="shared" si="13"/>
        <v>18161.800000000003</v>
      </c>
      <c r="H135" s="1">
        <f t="shared" si="10"/>
        <v>-3.3515400455902178E-2</v>
      </c>
      <c r="I135" s="1"/>
      <c r="J135">
        <f t="shared" si="18"/>
        <v>359.69999999999709</v>
      </c>
    </row>
    <row r="136" spans="1:10" x14ac:dyDescent="0.25">
      <c r="A136" s="29">
        <f t="shared" si="3"/>
        <v>39786</v>
      </c>
      <c r="B136">
        <v>7888.7</v>
      </c>
      <c r="C136">
        <v>9868.7000000000007</v>
      </c>
      <c r="D136">
        <v>10474.299999999999</v>
      </c>
      <c r="E136">
        <v>9264.5</v>
      </c>
      <c r="F136">
        <f t="shared" si="13"/>
        <v>18363</v>
      </c>
      <c r="G136">
        <f t="shared" si="13"/>
        <v>19133.2</v>
      </c>
      <c r="H136" s="1">
        <f t="shared" si="10"/>
        <v>-4.0254635920807802E-2</v>
      </c>
      <c r="I136" s="1"/>
      <c r="J136">
        <f t="shared" si="18"/>
        <v>809.90000000000146</v>
      </c>
    </row>
    <row r="137" spans="1:10" x14ac:dyDescent="0.25">
      <c r="A137" s="29">
        <f t="shared" si="3"/>
        <v>39793</v>
      </c>
      <c r="B137">
        <v>7627.6</v>
      </c>
      <c r="C137">
        <v>9638</v>
      </c>
      <c r="D137">
        <v>11629</v>
      </c>
      <c r="E137">
        <v>10367.6</v>
      </c>
      <c r="F137">
        <f t="shared" si="13"/>
        <v>19256.599999999999</v>
      </c>
      <c r="G137">
        <f t="shared" si="13"/>
        <v>20005.599999999999</v>
      </c>
      <c r="H137" s="1">
        <f t="shared" si="10"/>
        <v>-3.7439516935258155E-2</v>
      </c>
      <c r="I137" s="1"/>
      <c r="J137">
        <f t="shared" si="18"/>
        <v>893.59999999999854</v>
      </c>
    </row>
    <row r="138" spans="1:10" x14ac:dyDescent="0.25">
      <c r="A138" s="29">
        <f t="shared" si="3"/>
        <v>39800</v>
      </c>
      <c r="B138">
        <v>7260.9</v>
      </c>
      <c r="C138">
        <v>9486.7999999999993</v>
      </c>
      <c r="D138">
        <v>12580.5</v>
      </c>
      <c r="E138">
        <v>11201.9</v>
      </c>
      <c r="F138">
        <f t="shared" si="13"/>
        <v>19841.400000000001</v>
      </c>
      <c r="G138">
        <f t="shared" si="13"/>
        <v>20688.699999999997</v>
      </c>
      <c r="H138" s="1">
        <f t="shared" si="10"/>
        <v>-4.0954724076427973E-2</v>
      </c>
      <c r="I138" s="1"/>
      <c r="J138">
        <f t="shared" si="18"/>
        <v>584.80000000000291</v>
      </c>
    </row>
    <row r="139" spans="1:10" x14ac:dyDescent="0.25">
      <c r="A139" s="29">
        <f t="shared" si="3"/>
        <v>39807</v>
      </c>
      <c r="B139">
        <v>6850</v>
      </c>
      <c r="C139">
        <v>9040.6</v>
      </c>
      <c r="D139">
        <v>13501.3</v>
      </c>
      <c r="E139">
        <v>11788.6</v>
      </c>
      <c r="F139">
        <f t="shared" si="13"/>
        <v>20351.3</v>
      </c>
      <c r="G139">
        <f t="shared" si="13"/>
        <v>20829.2</v>
      </c>
      <c r="H139" s="1">
        <f t="shared" si="10"/>
        <v>-2.2943752040404886E-2</v>
      </c>
      <c r="I139" s="1"/>
      <c r="J139">
        <f t="shared" si="18"/>
        <v>509.89999999999782</v>
      </c>
    </row>
    <row r="140" spans="1:10" x14ac:dyDescent="0.25">
      <c r="A140" s="29">
        <f t="shared" si="3"/>
        <v>39814</v>
      </c>
      <c r="B140">
        <v>6576.2</v>
      </c>
      <c r="C140">
        <v>8218.2999999999993</v>
      </c>
      <c r="D140">
        <v>14305.6</v>
      </c>
      <c r="E140">
        <v>12729.2</v>
      </c>
      <c r="F140">
        <f t="shared" si="13"/>
        <v>20881.8</v>
      </c>
      <c r="G140">
        <f t="shared" si="13"/>
        <v>20947.5</v>
      </c>
      <c r="H140" s="1">
        <f t="shared" si="10"/>
        <v>-3.1364124597207388E-3</v>
      </c>
      <c r="I140" s="1"/>
      <c r="J140">
        <f t="shared" si="18"/>
        <v>530.5</v>
      </c>
    </row>
    <row r="141" spans="1:10" x14ac:dyDescent="0.25">
      <c r="A141" s="29">
        <f t="shared" si="3"/>
        <v>39821</v>
      </c>
      <c r="B141">
        <v>7210.7</v>
      </c>
      <c r="C141">
        <v>8428.4</v>
      </c>
      <c r="D141">
        <v>15032.7</v>
      </c>
      <c r="E141">
        <v>13484.3</v>
      </c>
      <c r="F141">
        <f t="shared" si="13"/>
        <v>22243.4</v>
      </c>
      <c r="G141">
        <f t="shared" si="13"/>
        <v>21912.699999999997</v>
      </c>
      <c r="H141" s="1">
        <f t="shared" si="10"/>
        <v>1.5091704810452633E-2</v>
      </c>
      <c r="I141" s="1"/>
      <c r="J141">
        <f t="shared" si="18"/>
        <v>1361.6000000000022</v>
      </c>
    </row>
    <row r="142" spans="1:10" x14ac:dyDescent="0.25">
      <c r="A142" s="29">
        <f t="shared" si="3"/>
        <v>39828</v>
      </c>
      <c r="B142">
        <v>7518.1</v>
      </c>
      <c r="C142">
        <v>8085</v>
      </c>
      <c r="D142">
        <v>16050.1</v>
      </c>
      <c r="E142">
        <v>14490.8</v>
      </c>
      <c r="F142">
        <f t="shared" si="13"/>
        <v>23568.2</v>
      </c>
      <c r="G142">
        <f t="shared" si="13"/>
        <v>22575.8</v>
      </c>
      <c r="H142" s="1">
        <f t="shared" si="10"/>
        <v>4.3958575111402443E-2</v>
      </c>
      <c r="I142" s="1"/>
      <c r="J142">
        <f t="shared" si="18"/>
        <v>1324.7999999999993</v>
      </c>
    </row>
    <row r="143" spans="1:10" x14ac:dyDescent="0.25">
      <c r="A143" s="29">
        <f t="shared" si="3"/>
        <v>39835</v>
      </c>
      <c r="B143">
        <v>7086.2</v>
      </c>
      <c r="C143">
        <v>7840.7</v>
      </c>
      <c r="D143">
        <v>17008.099999999999</v>
      </c>
      <c r="E143">
        <v>15223.1</v>
      </c>
      <c r="F143">
        <f t="shared" si="13"/>
        <v>24094.3</v>
      </c>
      <c r="G143">
        <f t="shared" si="13"/>
        <v>23063.8</v>
      </c>
      <c r="H143" s="1">
        <f t="shared" si="10"/>
        <v>4.4680408258829907E-2</v>
      </c>
      <c r="I143" s="1"/>
      <c r="J143">
        <f t="shared" si="18"/>
        <v>526.09999999999854</v>
      </c>
    </row>
    <row r="144" spans="1:10" x14ac:dyDescent="0.25">
      <c r="A144" s="29">
        <f t="shared" si="3"/>
        <v>39842</v>
      </c>
      <c r="B144">
        <v>6359.2</v>
      </c>
      <c r="C144">
        <v>7985.7</v>
      </c>
      <c r="D144">
        <v>18071.7</v>
      </c>
      <c r="E144">
        <v>16115.1</v>
      </c>
      <c r="F144">
        <f t="shared" si="13"/>
        <v>24430.9</v>
      </c>
      <c r="G144">
        <f t="shared" si="13"/>
        <v>24100.799999999999</v>
      </c>
      <c r="H144" s="1">
        <f t="shared" si="10"/>
        <v>1.3696640775409996E-2</v>
      </c>
      <c r="I144" s="1"/>
      <c r="J144">
        <f t="shared" si="18"/>
        <v>336.60000000000218</v>
      </c>
    </row>
    <row r="145" spans="1:33" x14ac:dyDescent="0.25">
      <c r="A145" s="29">
        <f t="shared" si="3"/>
        <v>39849</v>
      </c>
      <c r="B145">
        <v>6035.1</v>
      </c>
      <c r="C145">
        <v>7288.9</v>
      </c>
      <c r="D145">
        <v>19464.5</v>
      </c>
      <c r="E145">
        <v>17140.3</v>
      </c>
      <c r="F145">
        <f t="shared" si="13"/>
        <v>25499.599999999999</v>
      </c>
      <c r="G145">
        <f t="shared" si="13"/>
        <v>24429.199999999997</v>
      </c>
      <c r="H145" s="1">
        <f t="shared" si="10"/>
        <v>4.3816416419694582E-2</v>
      </c>
      <c r="I145" s="1"/>
      <c r="J145">
        <f t="shared" ref="J145:J152" si="19">+F145-F144</f>
        <v>1068.6999999999971</v>
      </c>
    </row>
    <row r="146" spans="1:33" s="56" customFormat="1" x14ac:dyDescent="0.25">
      <c r="A146" s="55">
        <f t="shared" si="3"/>
        <v>39856</v>
      </c>
      <c r="B146" s="56">
        <v>5870</v>
      </c>
      <c r="C146" s="56">
        <v>6977.2</v>
      </c>
      <c r="D146" s="56">
        <v>20723.900000000001</v>
      </c>
      <c r="E146" s="56">
        <v>18082.7</v>
      </c>
      <c r="F146" s="56">
        <f t="shared" si="13"/>
        <v>26593.9</v>
      </c>
      <c r="G146" s="56">
        <f t="shared" si="13"/>
        <v>25059.9</v>
      </c>
      <c r="H146" s="287">
        <f t="shared" si="10"/>
        <v>6.1213332854480607E-2</v>
      </c>
      <c r="I146" s="287"/>
      <c r="J146" s="56">
        <f t="shared" si="19"/>
        <v>1094.3000000000029</v>
      </c>
      <c r="L146"/>
      <c r="M146"/>
      <c r="N146"/>
      <c r="O146"/>
      <c r="P146"/>
      <c r="Q146"/>
      <c r="R146"/>
      <c r="S146"/>
      <c r="T146"/>
      <c r="U146"/>
      <c r="V146"/>
      <c r="W146"/>
      <c r="X146"/>
      <c r="Y146"/>
      <c r="Z146"/>
      <c r="AA146"/>
      <c r="AB146"/>
      <c r="AC146"/>
      <c r="AD146"/>
      <c r="AE146"/>
      <c r="AF146"/>
      <c r="AG146"/>
    </row>
    <row r="147" spans="1:33" x14ac:dyDescent="0.25">
      <c r="A147" s="29">
        <f t="shared" si="3"/>
        <v>39863</v>
      </c>
      <c r="B147">
        <v>5301.4</v>
      </c>
      <c r="C147">
        <v>6893.4</v>
      </c>
      <c r="D147">
        <v>21631.8</v>
      </c>
      <c r="E147">
        <v>18750.099999999999</v>
      </c>
      <c r="F147">
        <f t="shared" si="13"/>
        <v>26933.199999999997</v>
      </c>
      <c r="G147">
        <f t="shared" si="13"/>
        <v>25643.5</v>
      </c>
      <c r="H147" s="1">
        <f t="shared" si="10"/>
        <v>5.0293446682394993E-2</v>
      </c>
      <c r="I147" s="1"/>
      <c r="J147">
        <f t="shared" si="19"/>
        <v>339.29999999999563</v>
      </c>
    </row>
    <row r="148" spans="1:33" x14ac:dyDescent="0.25">
      <c r="A148" s="29">
        <f t="shared" si="3"/>
        <v>39870</v>
      </c>
      <c r="B148">
        <v>4705.3</v>
      </c>
      <c r="C148">
        <v>6137.7</v>
      </c>
      <c r="D148">
        <v>22383.7</v>
      </c>
      <c r="E148">
        <v>19708.5</v>
      </c>
      <c r="F148">
        <f t="shared" si="13"/>
        <v>27089</v>
      </c>
      <c r="G148">
        <f t="shared" si="13"/>
        <v>25846.2</v>
      </c>
      <c r="H148" s="1">
        <f t="shared" si="10"/>
        <v>4.8084437944456049E-2</v>
      </c>
      <c r="I148" s="1"/>
      <c r="J148">
        <f t="shared" si="19"/>
        <v>155.80000000000291</v>
      </c>
    </row>
    <row r="149" spans="1:33" x14ac:dyDescent="0.25">
      <c r="A149" s="29">
        <f t="shared" si="3"/>
        <v>39877</v>
      </c>
      <c r="B149">
        <v>4655.8</v>
      </c>
      <c r="C149">
        <v>5508.7</v>
      </c>
      <c r="D149">
        <v>23270.2</v>
      </c>
      <c r="E149">
        <v>20595.099999999999</v>
      </c>
      <c r="F149">
        <f t="shared" si="13"/>
        <v>27926</v>
      </c>
      <c r="G149">
        <f t="shared" si="13"/>
        <v>26103.8</v>
      </c>
      <c r="H149" s="1">
        <f t="shared" si="10"/>
        <v>6.9805928638742243E-2</v>
      </c>
      <c r="I149" s="1"/>
      <c r="J149">
        <f t="shared" si="19"/>
        <v>837</v>
      </c>
    </row>
    <row r="150" spans="1:33" x14ac:dyDescent="0.25">
      <c r="A150" s="29">
        <f t="shared" si="3"/>
        <v>39884</v>
      </c>
      <c r="B150">
        <v>4170.3</v>
      </c>
      <c r="C150">
        <v>5191.1000000000004</v>
      </c>
      <c r="D150">
        <v>23899.1</v>
      </c>
      <c r="E150">
        <v>21351.200000000001</v>
      </c>
      <c r="F150">
        <f t="shared" si="13"/>
        <v>28069.399999999998</v>
      </c>
      <c r="G150">
        <f t="shared" si="13"/>
        <v>26542.300000000003</v>
      </c>
      <c r="H150" s="1">
        <f t="shared" si="10"/>
        <v>5.7534576882937616E-2</v>
      </c>
      <c r="I150" s="1"/>
      <c r="J150">
        <f t="shared" si="19"/>
        <v>143.39999999999782</v>
      </c>
    </row>
    <row r="151" spans="1:33" x14ac:dyDescent="0.25">
      <c r="A151" s="29">
        <f t="shared" si="3"/>
        <v>39891</v>
      </c>
      <c r="B151">
        <v>4104.8</v>
      </c>
      <c r="C151">
        <v>4924.1000000000004</v>
      </c>
      <c r="D151">
        <v>24393.4</v>
      </c>
      <c r="E151">
        <v>21987.7</v>
      </c>
      <c r="F151">
        <f t="shared" si="13"/>
        <v>28498.2</v>
      </c>
      <c r="G151">
        <f t="shared" si="13"/>
        <v>26911.800000000003</v>
      </c>
      <c r="H151" s="1">
        <f t="shared" si="10"/>
        <v>5.8948119412302269E-2</v>
      </c>
      <c r="I151" s="1"/>
      <c r="J151">
        <f t="shared" si="19"/>
        <v>428.80000000000291</v>
      </c>
    </row>
    <row r="152" spans="1:33" x14ac:dyDescent="0.25">
      <c r="A152" s="29">
        <f t="shared" si="3"/>
        <v>39898</v>
      </c>
      <c r="B152">
        <v>3954.5</v>
      </c>
      <c r="C152">
        <v>4380.6000000000004</v>
      </c>
      <c r="D152">
        <v>25143.5</v>
      </c>
      <c r="E152">
        <v>22716</v>
      </c>
      <c r="F152">
        <f t="shared" si="13"/>
        <v>29098</v>
      </c>
      <c r="G152">
        <f t="shared" si="13"/>
        <v>27096.6</v>
      </c>
      <c r="H152" s="1">
        <f t="shared" si="10"/>
        <v>7.3861665301181656E-2</v>
      </c>
      <c r="I152" s="1"/>
      <c r="J152">
        <f t="shared" si="19"/>
        <v>599.79999999999927</v>
      </c>
    </row>
    <row r="153" spans="1:33" x14ac:dyDescent="0.25">
      <c r="A153" s="29">
        <f t="shared" si="3"/>
        <v>39905</v>
      </c>
      <c r="B153">
        <v>3801.7</v>
      </c>
      <c r="C153">
        <v>4538.1000000000004</v>
      </c>
      <c r="D153">
        <v>25727.8</v>
      </c>
      <c r="E153">
        <v>23142.3</v>
      </c>
      <c r="F153">
        <f t="shared" si="13"/>
        <v>29529.5</v>
      </c>
      <c r="G153">
        <f t="shared" si="13"/>
        <v>27680.400000000001</v>
      </c>
      <c r="H153" s="1">
        <f t="shared" si="10"/>
        <v>6.6801780321093629E-2</v>
      </c>
      <c r="I153" s="1"/>
      <c r="J153">
        <f t="shared" ref="J153:J171" si="20">+F153-F152</f>
        <v>431.5</v>
      </c>
    </row>
    <row r="154" spans="1:33" x14ac:dyDescent="0.25">
      <c r="A154" s="29">
        <f t="shared" si="3"/>
        <v>39912</v>
      </c>
      <c r="B154">
        <v>4072.8</v>
      </c>
      <c r="C154">
        <v>4606.8999999999996</v>
      </c>
      <c r="D154">
        <v>26265</v>
      </c>
      <c r="E154">
        <v>23550.400000000001</v>
      </c>
      <c r="F154">
        <f t="shared" si="13"/>
        <v>30337.8</v>
      </c>
      <c r="G154">
        <f t="shared" si="13"/>
        <v>28157.300000000003</v>
      </c>
      <c r="H154" s="1">
        <f t="shared" si="10"/>
        <v>7.7439953404623285E-2</v>
      </c>
      <c r="I154" s="1"/>
      <c r="J154">
        <f t="shared" si="20"/>
        <v>808.29999999999927</v>
      </c>
    </row>
    <row r="155" spans="1:33" x14ac:dyDescent="0.25">
      <c r="A155" s="29">
        <f t="shared" si="3"/>
        <v>39919</v>
      </c>
      <c r="B155">
        <v>4029.1</v>
      </c>
      <c r="C155">
        <v>4444.2</v>
      </c>
      <c r="D155">
        <v>26925.8</v>
      </c>
      <c r="E155">
        <v>24089.8</v>
      </c>
      <c r="F155">
        <f t="shared" si="13"/>
        <v>30954.899999999998</v>
      </c>
      <c r="G155">
        <f t="shared" si="13"/>
        <v>28534</v>
      </c>
      <c r="H155" s="1">
        <f t="shared" si="10"/>
        <v>8.4842643863461076E-2</v>
      </c>
      <c r="I155" s="1"/>
      <c r="J155">
        <f t="shared" si="20"/>
        <v>617.09999999999854</v>
      </c>
    </row>
    <row r="156" spans="1:33" x14ac:dyDescent="0.25">
      <c r="A156" s="29">
        <f t="shared" si="3"/>
        <v>39926</v>
      </c>
      <c r="B156">
        <v>4583.3999999999996</v>
      </c>
      <c r="C156">
        <v>4210.2</v>
      </c>
      <c r="D156">
        <v>27206.2</v>
      </c>
      <c r="E156">
        <v>24634.7</v>
      </c>
      <c r="F156">
        <f t="shared" si="13"/>
        <v>31789.599999999999</v>
      </c>
      <c r="G156">
        <f t="shared" si="13"/>
        <v>28844.9</v>
      </c>
      <c r="H156" s="1">
        <f t="shared" si="10"/>
        <v>0.10208737073104768</v>
      </c>
      <c r="I156" s="1"/>
      <c r="J156">
        <f t="shared" si="20"/>
        <v>834.70000000000073</v>
      </c>
    </row>
    <row r="157" spans="1:33" x14ac:dyDescent="0.25">
      <c r="A157" s="29">
        <f t="shared" si="3"/>
        <v>39933</v>
      </c>
      <c r="B157">
        <v>4851.3</v>
      </c>
      <c r="C157">
        <v>3889.3</v>
      </c>
      <c r="D157">
        <v>27592.7</v>
      </c>
      <c r="E157">
        <v>24996.6</v>
      </c>
      <c r="F157">
        <f t="shared" si="13"/>
        <v>32444</v>
      </c>
      <c r="G157">
        <f t="shared" si="13"/>
        <v>28885.899999999998</v>
      </c>
      <c r="H157" s="1">
        <f t="shared" si="10"/>
        <v>0.12317774415891503</v>
      </c>
      <c r="I157" s="1"/>
      <c r="J157">
        <f t="shared" si="20"/>
        <v>654.40000000000146</v>
      </c>
    </row>
    <row r="158" spans="1:33" x14ac:dyDescent="0.25">
      <c r="A158" s="29">
        <f t="shared" si="3"/>
        <v>39940</v>
      </c>
      <c r="B158">
        <v>4810.8999999999996</v>
      </c>
      <c r="C158">
        <v>3603</v>
      </c>
      <c r="D158">
        <v>28034.9</v>
      </c>
      <c r="E158">
        <v>25484.3</v>
      </c>
      <c r="F158">
        <f t="shared" si="13"/>
        <v>32845.800000000003</v>
      </c>
      <c r="G158">
        <f t="shared" si="13"/>
        <v>29087.3</v>
      </c>
      <c r="H158" s="1">
        <f t="shared" si="10"/>
        <v>0.12921446816995741</v>
      </c>
      <c r="I158" s="1"/>
      <c r="J158">
        <f t="shared" si="20"/>
        <v>401.80000000000291</v>
      </c>
      <c r="O158" s="46"/>
    </row>
    <row r="159" spans="1:33" x14ac:dyDescent="0.25">
      <c r="A159" s="29">
        <f t="shared" si="3"/>
        <v>39947</v>
      </c>
      <c r="B159">
        <v>5098.1000000000004</v>
      </c>
      <c r="C159">
        <v>3714.2</v>
      </c>
      <c r="D159">
        <v>28424.799999999999</v>
      </c>
      <c r="E159">
        <v>25755.9</v>
      </c>
      <c r="F159">
        <f t="shared" si="13"/>
        <v>33522.9</v>
      </c>
      <c r="G159">
        <f t="shared" si="13"/>
        <v>29470.100000000002</v>
      </c>
      <c r="H159" s="1">
        <f t="shared" si="10"/>
        <v>0.13752243799647768</v>
      </c>
      <c r="I159" s="1"/>
      <c r="J159">
        <f t="shared" si="20"/>
        <v>677.09999999999854</v>
      </c>
      <c r="O159" s="46"/>
    </row>
    <row r="160" spans="1:33" x14ac:dyDescent="0.25">
      <c r="A160" s="29">
        <f t="shared" si="3"/>
        <v>39954</v>
      </c>
      <c r="B160">
        <v>4779.3999999999996</v>
      </c>
      <c r="C160">
        <v>3574.6</v>
      </c>
      <c r="D160">
        <v>28980.799999999999</v>
      </c>
      <c r="E160">
        <v>26141.200000000001</v>
      </c>
      <c r="F160">
        <f t="shared" si="13"/>
        <v>33760.199999999997</v>
      </c>
      <c r="G160">
        <f t="shared" si="13"/>
        <v>29715.8</v>
      </c>
      <c r="H160" s="1">
        <f t="shared" si="10"/>
        <v>0.13610267938268517</v>
      </c>
      <c r="I160" s="1"/>
      <c r="J160">
        <f t="shared" si="20"/>
        <v>237.29999999999563</v>
      </c>
      <c r="O160" s="46"/>
    </row>
    <row r="161" spans="1:15" x14ac:dyDescent="0.25">
      <c r="A161" s="29">
        <f t="shared" si="3"/>
        <v>39961</v>
      </c>
      <c r="B161">
        <v>4442.8999999999996</v>
      </c>
      <c r="C161">
        <v>3590.8</v>
      </c>
      <c r="D161">
        <v>29293.4</v>
      </c>
      <c r="E161">
        <v>26423.599999999999</v>
      </c>
      <c r="F161">
        <f t="shared" si="13"/>
        <v>33736.300000000003</v>
      </c>
      <c r="G161">
        <f t="shared" si="13"/>
        <v>30014.399999999998</v>
      </c>
      <c r="H161" s="1">
        <f t="shared" si="10"/>
        <v>0.12400381150381179</v>
      </c>
      <c r="I161" s="1"/>
      <c r="J161">
        <f t="shared" si="20"/>
        <v>-23.899999999994179</v>
      </c>
      <c r="O161" s="46"/>
    </row>
    <row r="162" spans="1:15" x14ac:dyDescent="0.25">
      <c r="A162" s="29">
        <f t="shared" si="3"/>
        <v>39968</v>
      </c>
      <c r="B162">
        <v>4080.8</v>
      </c>
      <c r="C162">
        <v>3657.7</v>
      </c>
      <c r="D162">
        <v>29594.5</v>
      </c>
      <c r="E162">
        <v>26628.7</v>
      </c>
      <c r="F162">
        <f t="shared" si="13"/>
        <v>33675.300000000003</v>
      </c>
      <c r="G162">
        <f t="shared" si="13"/>
        <v>30286.400000000001</v>
      </c>
      <c r="H162" s="1">
        <f t="shared" si="10"/>
        <v>0.1118951080352899</v>
      </c>
      <c r="I162" s="1"/>
      <c r="J162">
        <f t="shared" si="20"/>
        <v>-61</v>
      </c>
      <c r="O162" s="46"/>
    </row>
    <row r="163" spans="1:15" x14ac:dyDescent="0.25">
      <c r="A163" s="29">
        <f t="shared" si="3"/>
        <v>39975</v>
      </c>
      <c r="B163">
        <v>3877.1</v>
      </c>
      <c r="C163">
        <v>3472.7</v>
      </c>
      <c r="D163">
        <v>29943.8</v>
      </c>
      <c r="E163">
        <v>26984.9</v>
      </c>
      <c r="F163">
        <f t="shared" si="13"/>
        <v>33820.9</v>
      </c>
      <c r="G163">
        <f t="shared" si="13"/>
        <v>30457.600000000002</v>
      </c>
      <c r="H163" s="1">
        <f t="shared" si="10"/>
        <v>0.11042564089094342</v>
      </c>
      <c r="I163" s="1"/>
      <c r="J163">
        <f t="shared" si="20"/>
        <v>145.59999999999854</v>
      </c>
      <c r="O163" s="46"/>
    </row>
    <row r="164" spans="1:15" x14ac:dyDescent="0.25">
      <c r="A164" s="29">
        <f t="shared" si="3"/>
        <v>39982</v>
      </c>
      <c r="B164">
        <v>3526.9</v>
      </c>
      <c r="C164">
        <v>2876.8</v>
      </c>
      <c r="D164">
        <v>30322.1</v>
      </c>
      <c r="E164">
        <v>27312.7</v>
      </c>
      <c r="F164">
        <f t="shared" si="13"/>
        <v>33849</v>
      </c>
      <c r="G164">
        <f t="shared" si="13"/>
        <v>30189.5</v>
      </c>
      <c r="H164" s="1">
        <f t="shared" si="10"/>
        <v>0.12121764189536099</v>
      </c>
      <c r="I164" s="1"/>
      <c r="J164">
        <f t="shared" si="20"/>
        <v>28.099999999998545</v>
      </c>
      <c r="O164" s="46"/>
    </row>
    <row r="165" spans="1:15" x14ac:dyDescent="0.25">
      <c r="A165" s="29">
        <f t="shared" si="3"/>
        <v>39989</v>
      </c>
      <c r="B165">
        <v>3333.2</v>
      </c>
      <c r="C165">
        <v>2786.9</v>
      </c>
      <c r="D165">
        <v>30709.200000000001</v>
      </c>
      <c r="E165">
        <v>27868.5</v>
      </c>
      <c r="F165">
        <f t="shared" si="13"/>
        <v>34042.400000000001</v>
      </c>
      <c r="G165">
        <f t="shared" si="13"/>
        <v>30655.4</v>
      </c>
      <c r="H165" s="1">
        <f t="shared" si="10"/>
        <v>0.11048624385915695</v>
      </c>
      <c r="I165" s="1"/>
      <c r="J165">
        <f t="shared" si="20"/>
        <v>193.40000000000146</v>
      </c>
      <c r="O165" s="46"/>
    </row>
    <row r="166" spans="1:15" x14ac:dyDescent="0.25">
      <c r="A166" s="29">
        <f t="shared" si="3"/>
        <v>39996</v>
      </c>
      <c r="B166">
        <v>3202.3</v>
      </c>
      <c r="C166">
        <v>2550</v>
      </c>
      <c r="D166">
        <v>31127.1</v>
      </c>
      <c r="E166">
        <v>28171.8</v>
      </c>
      <c r="F166">
        <f t="shared" si="13"/>
        <v>34329.4</v>
      </c>
      <c r="G166">
        <f t="shared" si="13"/>
        <v>30721.8</v>
      </c>
      <c r="H166" s="1">
        <f t="shared" si="10"/>
        <v>0.11742801528556268</v>
      </c>
      <c r="I166" s="1"/>
      <c r="J166">
        <f t="shared" si="20"/>
        <v>287</v>
      </c>
      <c r="O166" s="46"/>
    </row>
    <row r="167" spans="1:15" x14ac:dyDescent="0.25">
      <c r="A167" s="29">
        <f t="shared" si="3"/>
        <v>40003</v>
      </c>
      <c r="B167">
        <v>2947</v>
      </c>
      <c r="C167">
        <v>2360</v>
      </c>
      <c r="D167">
        <v>31516.7</v>
      </c>
      <c r="E167">
        <v>28425.3</v>
      </c>
      <c r="F167">
        <f t="shared" si="13"/>
        <v>34463.699999999997</v>
      </c>
      <c r="G167">
        <f t="shared" si="13"/>
        <v>30785.3</v>
      </c>
      <c r="H167" s="1">
        <f t="shared" si="10"/>
        <v>0.11948559864610697</v>
      </c>
      <c r="I167" s="1"/>
      <c r="J167">
        <f t="shared" si="20"/>
        <v>134.29999999999563</v>
      </c>
      <c r="O167" s="46"/>
    </row>
    <row r="168" spans="1:15" x14ac:dyDescent="0.25">
      <c r="A168" s="29">
        <f t="shared" si="3"/>
        <v>40010</v>
      </c>
      <c r="B168">
        <v>2983.9</v>
      </c>
      <c r="C168">
        <v>2343.1</v>
      </c>
      <c r="D168">
        <v>31799.7</v>
      </c>
      <c r="E168">
        <v>28625.3</v>
      </c>
      <c r="F168">
        <f t="shared" si="13"/>
        <v>34783.599999999999</v>
      </c>
      <c r="G168">
        <f t="shared" si="13"/>
        <v>30968.399999999998</v>
      </c>
      <c r="H168" s="1">
        <f t="shared" si="10"/>
        <v>0.12319654874000596</v>
      </c>
      <c r="I168" s="1"/>
      <c r="J168">
        <f t="shared" si="20"/>
        <v>319.90000000000146</v>
      </c>
      <c r="O168" s="46"/>
    </row>
    <row r="169" spans="1:15" x14ac:dyDescent="0.25">
      <c r="A169" s="29">
        <f t="shared" si="3"/>
        <v>40017</v>
      </c>
      <c r="B169">
        <v>2886.9</v>
      </c>
      <c r="C169">
        <v>2233.1</v>
      </c>
      <c r="D169">
        <v>32142.3</v>
      </c>
      <c r="E169">
        <v>29006.799999999999</v>
      </c>
      <c r="F169">
        <f t="shared" si="13"/>
        <v>35029.199999999997</v>
      </c>
      <c r="G169">
        <f t="shared" si="13"/>
        <v>31239.899999999998</v>
      </c>
      <c r="H169" s="1">
        <f t="shared" si="10"/>
        <v>0.12129680312677049</v>
      </c>
      <c r="I169" s="1"/>
      <c r="J169">
        <f t="shared" si="20"/>
        <v>245.59999999999854</v>
      </c>
      <c r="O169" s="46"/>
    </row>
    <row r="170" spans="1:15" x14ac:dyDescent="0.25">
      <c r="A170" s="29">
        <f t="shared" si="3"/>
        <v>40024</v>
      </c>
      <c r="B170">
        <v>3163.5</v>
      </c>
      <c r="C170">
        <v>2223.1</v>
      </c>
      <c r="D170">
        <v>32360.2</v>
      </c>
      <c r="E170">
        <v>29391.200000000001</v>
      </c>
      <c r="F170">
        <f t="shared" si="13"/>
        <v>35523.699999999997</v>
      </c>
      <c r="G170">
        <f t="shared" si="13"/>
        <v>31614.3</v>
      </c>
      <c r="H170" s="1">
        <f t="shared" si="10"/>
        <v>0.12365923015850422</v>
      </c>
      <c r="I170" s="1"/>
      <c r="J170">
        <f t="shared" si="20"/>
        <v>494.5</v>
      </c>
      <c r="O170" s="46"/>
    </row>
    <row r="171" spans="1:15" x14ac:dyDescent="0.25">
      <c r="A171" s="29">
        <f t="shared" si="3"/>
        <v>40031</v>
      </c>
      <c r="B171">
        <v>3153.3</v>
      </c>
      <c r="C171">
        <v>1889</v>
      </c>
      <c r="D171">
        <v>32629.9</v>
      </c>
      <c r="E171">
        <v>29675.599999999999</v>
      </c>
      <c r="F171">
        <f t="shared" si="13"/>
        <v>35783.200000000004</v>
      </c>
      <c r="G171">
        <f t="shared" si="13"/>
        <v>31564.6</v>
      </c>
      <c r="H171" s="1">
        <f t="shared" si="10"/>
        <v>0.13364972152347909</v>
      </c>
      <c r="I171" s="1"/>
      <c r="J171">
        <f t="shared" si="20"/>
        <v>259.50000000000728</v>
      </c>
      <c r="O171" s="46"/>
    </row>
    <row r="172" spans="1:15" x14ac:dyDescent="0.25">
      <c r="A172" s="29">
        <f t="shared" si="3"/>
        <v>40038</v>
      </c>
      <c r="B172">
        <v>3272.6</v>
      </c>
      <c r="C172">
        <v>1642.2</v>
      </c>
      <c r="D172" s="52">
        <v>32785.5</v>
      </c>
      <c r="E172" s="52">
        <v>29841.3</v>
      </c>
      <c r="F172">
        <f>+B172+D172</f>
        <v>36058.1</v>
      </c>
      <c r="G172">
        <f>+C172+E172</f>
        <v>31483.5</v>
      </c>
      <c r="H172" s="1">
        <f>+F172/G172-1</f>
        <v>0.14530150713865986</v>
      </c>
      <c r="I172" s="1"/>
      <c r="J172">
        <f t="shared" ref="J172:J267" si="21">+F172-F171</f>
        <v>274.89999999999418</v>
      </c>
      <c r="O172" s="46"/>
    </row>
    <row r="173" spans="1:15" x14ac:dyDescent="0.25">
      <c r="A173" s="29">
        <f t="shared" si="3"/>
        <v>40045</v>
      </c>
      <c r="B173">
        <v>3049</v>
      </c>
      <c r="C173">
        <v>1225.3</v>
      </c>
      <c r="D173" s="52">
        <v>33097</v>
      </c>
      <c r="E173" s="52">
        <v>29842.3</v>
      </c>
      <c r="F173">
        <f t="shared" ref="F173:F267" si="22">+B173+D173</f>
        <v>36146</v>
      </c>
      <c r="G173">
        <f t="shared" ref="G173:G267" si="23">+C173+E173</f>
        <v>31067.599999999999</v>
      </c>
      <c r="H173" s="1">
        <f t="shared" ref="H173:H267" si="24">+F173/G173-1</f>
        <v>0.16346290025621557</v>
      </c>
      <c r="I173" s="1"/>
      <c r="J173">
        <f t="shared" si="21"/>
        <v>87.900000000001455</v>
      </c>
      <c r="O173" s="46"/>
    </row>
    <row r="174" spans="1:15" x14ac:dyDescent="0.25">
      <c r="A174" s="29">
        <f t="shared" si="3"/>
        <v>40052</v>
      </c>
      <c r="B174">
        <v>2381.8000000000002</v>
      </c>
      <c r="C174">
        <v>923.1</v>
      </c>
      <c r="D174" s="52">
        <v>33705.4</v>
      </c>
      <c r="E174" s="52">
        <v>30411.3</v>
      </c>
      <c r="F174">
        <f t="shared" si="22"/>
        <v>36087.200000000004</v>
      </c>
      <c r="G174">
        <f t="shared" si="23"/>
        <v>31334.399999999998</v>
      </c>
      <c r="H174" s="1">
        <f t="shared" si="24"/>
        <v>0.15167994281045782</v>
      </c>
      <c r="I174" s="1"/>
      <c r="J174">
        <f t="shared" si="21"/>
        <v>-58.799999999995634</v>
      </c>
    </row>
    <row r="175" spans="1:15" x14ac:dyDescent="0.25">
      <c r="A175" s="29">
        <f t="shared" si="3"/>
        <v>40059</v>
      </c>
      <c r="B175">
        <v>16947.400000000001</v>
      </c>
      <c r="C175">
        <v>8913.2999999999993</v>
      </c>
      <c r="D175" s="52">
        <v>193.8</v>
      </c>
      <c r="E175" s="52">
        <v>33.1</v>
      </c>
      <c r="F175" s="110">
        <f t="shared" si="22"/>
        <v>17141.2</v>
      </c>
      <c r="G175" s="110">
        <f t="shared" si="23"/>
        <v>8946.4</v>
      </c>
      <c r="H175" s="1">
        <f t="shared" si="24"/>
        <v>0.91598855405526258</v>
      </c>
      <c r="I175" s="1"/>
    </row>
    <row r="176" spans="1:15" x14ac:dyDescent="0.25">
      <c r="A176" s="29">
        <f t="shared" si="3"/>
        <v>40066</v>
      </c>
      <c r="B176">
        <v>17172.900000000001</v>
      </c>
      <c r="C176">
        <v>9103.2000000000007</v>
      </c>
      <c r="D176" s="52">
        <v>263.8</v>
      </c>
      <c r="E176" s="52">
        <v>221.7</v>
      </c>
      <c r="F176">
        <f t="shared" si="22"/>
        <v>17436.7</v>
      </c>
      <c r="G176">
        <f t="shared" si="23"/>
        <v>9324.9000000000015</v>
      </c>
      <c r="H176" s="1">
        <f t="shared" si="24"/>
        <v>0.86990745209063891</v>
      </c>
      <c r="I176" s="1"/>
      <c r="J176">
        <f t="shared" si="21"/>
        <v>295.5</v>
      </c>
    </row>
    <row r="177" spans="1:12" x14ac:dyDescent="0.25">
      <c r="A177" s="29">
        <f t="shared" si="3"/>
        <v>40073</v>
      </c>
      <c r="B177">
        <v>18241.7</v>
      </c>
      <c r="C177">
        <v>9651.1</v>
      </c>
      <c r="D177" s="52">
        <v>540.9</v>
      </c>
      <c r="E177" s="52">
        <v>319.39999999999998</v>
      </c>
      <c r="F177">
        <f t="shared" si="22"/>
        <v>18782.600000000002</v>
      </c>
      <c r="G177">
        <f t="shared" si="23"/>
        <v>9970.5</v>
      </c>
      <c r="H177" s="1">
        <f t="shared" si="24"/>
        <v>0.88381726091971347</v>
      </c>
      <c r="I177" s="1"/>
      <c r="J177">
        <f t="shared" si="21"/>
        <v>1345.9000000000015</v>
      </c>
    </row>
    <row r="178" spans="1:12" x14ac:dyDescent="0.25">
      <c r="A178" s="29">
        <f t="shared" si="3"/>
        <v>40080</v>
      </c>
      <c r="B178">
        <v>19417.5</v>
      </c>
      <c r="C178">
        <v>9960.2000000000007</v>
      </c>
      <c r="D178" s="52">
        <v>749.9</v>
      </c>
      <c r="E178" s="52">
        <v>481.3</v>
      </c>
      <c r="F178">
        <f t="shared" si="22"/>
        <v>20167.400000000001</v>
      </c>
      <c r="G178">
        <f t="shared" si="23"/>
        <v>10441.5</v>
      </c>
      <c r="H178" s="1">
        <f t="shared" si="24"/>
        <v>0.93146578556720794</v>
      </c>
      <c r="I178" s="1"/>
      <c r="J178">
        <f t="shared" si="21"/>
        <v>1384.7999999999993</v>
      </c>
    </row>
    <row r="179" spans="1:12" x14ac:dyDescent="0.25">
      <c r="A179" s="29">
        <f t="shared" si="3"/>
        <v>40087</v>
      </c>
      <c r="B179">
        <v>19527.7</v>
      </c>
      <c r="C179">
        <v>10163.9</v>
      </c>
      <c r="D179" s="52">
        <v>1090.7</v>
      </c>
      <c r="E179" s="52">
        <v>880</v>
      </c>
      <c r="F179">
        <f t="shared" si="22"/>
        <v>20618.400000000001</v>
      </c>
      <c r="G179">
        <f t="shared" si="23"/>
        <v>11043.9</v>
      </c>
      <c r="H179" s="1">
        <f t="shared" si="24"/>
        <v>0.86694917556298057</v>
      </c>
      <c r="I179" s="1"/>
      <c r="J179">
        <f t="shared" si="21"/>
        <v>451</v>
      </c>
    </row>
    <row r="180" spans="1:12" x14ac:dyDescent="0.25">
      <c r="A180" s="29">
        <f t="shared" si="3"/>
        <v>40094</v>
      </c>
      <c r="B180">
        <v>19577</v>
      </c>
      <c r="C180">
        <v>10784.4</v>
      </c>
      <c r="D180" s="52">
        <v>1696</v>
      </c>
      <c r="E180" s="52">
        <v>1287.5</v>
      </c>
      <c r="F180">
        <f t="shared" si="22"/>
        <v>21273</v>
      </c>
      <c r="G180">
        <f t="shared" si="23"/>
        <v>12071.9</v>
      </c>
      <c r="H180" s="1">
        <f t="shared" si="24"/>
        <v>0.7621915357151734</v>
      </c>
      <c r="I180" s="1"/>
      <c r="J180">
        <f t="shared" si="21"/>
        <v>654.59999999999854</v>
      </c>
    </row>
    <row r="181" spans="1:12" x14ac:dyDescent="0.25">
      <c r="A181" s="29">
        <f t="shared" si="3"/>
        <v>40101</v>
      </c>
      <c r="B181">
        <v>19707.900000000001</v>
      </c>
      <c r="C181">
        <v>10488.6</v>
      </c>
      <c r="D181" s="52">
        <v>2552.4</v>
      </c>
      <c r="E181" s="52">
        <v>2302.1</v>
      </c>
      <c r="F181">
        <f t="shared" si="22"/>
        <v>22260.300000000003</v>
      </c>
      <c r="G181">
        <f t="shared" si="23"/>
        <v>12790.7</v>
      </c>
      <c r="H181" s="1">
        <f t="shared" si="24"/>
        <v>0.74035041084538</v>
      </c>
      <c r="I181" s="1"/>
      <c r="J181">
        <f t="shared" si="21"/>
        <v>987.30000000000291</v>
      </c>
      <c r="K181">
        <f>AVERAGE(J177:J180)</f>
        <v>959.07499999999982</v>
      </c>
      <c r="L181" s="1"/>
    </row>
    <row r="182" spans="1:12" x14ac:dyDescent="0.25">
      <c r="A182" s="29">
        <f t="shared" si="3"/>
        <v>40108</v>
      </c>
      <c r="B182">
        <v>18965.2</v>
      </c>
      <c r="C182">
        <v>10596.9</v>
      </c>
      <c r="D182" s="52">
        <v>3986</v>
      </c>
      <c r="E182" s="52">
        <v>3651.1</v>
      </c>
      <c r="F182">
        <f t="shared" si="22"/>
        <v>22951.200000000001</v>
      </c>
      <c r="G182">
        <f t="shared" si="23"/>
        <v>14248</v>
      </c>
      <c r="H182" s="1">
        <f t="shared" si="24"/>
        <v>0.61083660864682776</v>
      </c>
      <c r="I182" s="1"/>
      <c r="J182">
        <f t="shared" si="21"/>
        <v>690.89999999999782</v>
      </c>
    </row>
    <row r="183" spans="1:12" x14ac:dyDescent="0.25">
      <c r="A183" s="29">
        <f t="shared" si="3"/>
        <v>40115</v>
      </c>
      <c r="B183">
        <v>17794.900000000001</v>
      </c>
      <c r="C183">
        <v>10002.9</v>
      </c>
      <c r="D183" s="52">
        <v>5678.5</v>
      </c>
      <c r="E183" s="52">
        <v>5139.7</v>
      </c>
      <c r="F183">
        <f t="shared" si="22"/>
        <v>23473.4</v>
      </c>
      <c r="G183">
        <f t="shared" si="23"/>
        <v>15142.599999999999</v>
      </c>
      <c r="H183" s="1">
        <f t="shared" si="24"/>
        <v>0.5501565120917149</v>
      </c>
      <c r="I183" s="1"/>
      <c r="J183">
        <f t="shared" si="21"/>
        <v>522.20000000000073</v>
      </c>
    </row>
    <row r="184" spans="1:12" x14ac:dyDescent="0.25">
      <c r="A184" s="29">
        <f t="shared" si="3"/>
        <v>40122</v>
      </c>
      <c r="B184">
        <v>17431.2</v>
      </c>
      <c r="C184">
        <v>9439.2000000000007</v>
      </c>
      <c r="D184" s="52">
        <v>7250.6</v>
      </c>
      <c r="E184" s="52">
        <v>6181.7</v>
      </c>
      <c r="F184">
        <f t="shared" si="22"/>
        <v>24681.800000000003</v>
      </c>
      <c r="G184">
        <f t="shared" si="23"/>
        <v>15620.900000000001</v>
      </c>
      <c r="H184" s="1">
        <f t="shared" si="24"/>
        <v>0.58004980506885007</v>
      </c>
      <c r="I184" s="1"/>
      <c r="J184">
        <f t="shared" si="21"/>
        <v>1208.4000000000015</v>
      </c>
    </row>
    <row r="185" spans="1:12" x14ac:dyDescent="0.25">
      <c r="A185" s="29">
        <f t="shared" si="3"/>
        <v>40129</v>
      </c>
      <c r="B185">
        <v>17056.599999999999</v>
      </c>
      <c r="C185">
        <v>9162.6</v>
      </c>
      <c r="D185" s="52">
        <v>8899.6</v>
      </c>
      <c r="E185" s="52">
        <v>7249.2</v>
      </c>
      <c r="F185">
        <f t="shared" si="22"/>
        <v>25956.199999999997</v>
      </c>
      <c r="G185">
        <f t="shared" si="23"/>
        <v>16411.8</v>
      </c>
      <c r="H185" s="1">
        <f t="shared" si="24"/>
        <v>0.58155717227848247</v>
      </c>
      <c r="I185" s="1"/>
      <c r="J185">
        <f t="shared" si="21"/>
        <v>1274.3999999999942</v>
      </c>
    </row>
    <row r="186" spans="1:12" x14ac:dyDescent="0.25">
      <c r="A186" s="29">
        <f t="shared" si="3"/>
        <v>40136</v>
      </c>
      <c r="B186">
        <v>15757.5</v>
      </c>
      <c r="C186">
        <v>8928.7999999999993</v>
      </c>
      <c r="D186" s="52">
        <v>11334</v>
      </c>
      <c r="E186" s="52">
        <v>8264.4</v>
      </c>
      <c r="F186">
        <f t="shared" si="22"/>
        <v>27091.5</v>
      </c>
      <c r="G186">
        <f t="shared" si="23"/>
        <v>17193.199999999997</v>
      </c>
      <c r="H186" s="1">
        <f t="shared" si="24"/>
        <v>0.57571016448363332</v>
      </c>
      <c r="I186" s="1"/>
      <c r="J186">
        <f t="shared" si="21"/>
        <v>1135.3000000000029</v>
      </c>
    </row>
    <row r="187" spans="1:12" x14ac:dyDescent="0.25">
      <c r="A187" s="29">
        <f t="shared" si="3"/>
        <v>40143</v>
      </c>
      <c r="B187">
        <v>15116.3</v>
      </c>
      <c r="C187">
        <v>8026.2</v>
      </c>
      <c r="D187" s="52">
        <v>12697.8</v>
      </c>
      <c r="E187" s="52">
        <v>9526.9</v>
      </c>
      <c r="F187">
        <f t="shared" si="22"/>
        <v>27814.1</v>
      </c>
      <c r="G187">
        <f t="shared" si="23"/>
        <v>17553.099999999999</v>
      </c>
      <c r="H187" s="1">
        <f t="shared" si="24"/>
        <v>0.58456910745110546</v>
      </c>
      <c r="I187" s="1"/>
      <c r="J187">
        <f t="shared" si="21"/>
        <v>722.59999999999854</v>
      </c>
    </row>
    <row r="188" spans="1:12" x14ac:dyDescent="0.25">
      <c r="A188" s="29">
        <f t="shared" si="3"/>
        <v>40150</v>
      </c>
      <c r="B188">
        <v>13976.7</v>
      </c>
      <c r="C188">
        <v>7888.7</v>
      </c>
      <c r="D188" s="52">
        <v>14642.3</v>
      </c>
      <c r="E188" s="52">
        <v>10474.299999999999</v>
      </c>
      <c r="F188">
        <f t="shared" si="22"/>
        <v>28619</v>
      </c>
      <c r="G188">
        <f t="shared" si="23"/>
        <v>18363</v>
      </c>
      <c r="H188" s="1">
        <f t="shared" si="24"/>
        <v>0.55851440396449381</v>
      </c>
      <c r="I188" s="1"/>
      <c r="J188">
        <f t="shared" si="21"/>
        <v>804.90000000000146</v>
      </c>
    </row>
    <row r="189" spans="1:12" x14ac:dyDescent="0.25">
      <c r="A189" s="29">
        <f t="shared" si="3"/>
        <v>40157</v>
      </c>
      <c r="B189">
        <v>13248.2</v>
      </c>
      <c r="C189">
        <v>7627.6</v>
      </c>
      <c r="D189" s="52">
        <v>16305.4</v>
      </c>
      <c r="E189" s="52">
        <v>11629</v>
      </c>
      <c r="F189">
        <f t="shared" si="22"/>
        <v>29553.599999999999</v>
      </c>
      <c r="G189">
        <f t="shared" si="23"/>
        <v>19256.599999999999</v>
      </c>
      <c r="H189" s="1">
        <f t="shared" si="24"/>
        <v>0.53472575636405195</v>
      </c>
      <c r="I189" s="1"/>
      <c r="J189">
        <f t="shared" si="21"/>
        <v>934.59999999999854</v>
      </c>
    </row>
    <row r="190" spans="1:12" x14ac:dyDescent="0.25">
      <c r="A190" s="29">
        <f t="shared" si="3"/>
        <v>40164</v>
      </c>
      <c r="B190">
        <v>13550.7</v>
      </c>
      <c r="C190">
        <v>7260.9</v>
      </c>
      <c r="D190" s="52">
        <v>17198.599999999999</v>
      </c>
      <c r="E190" s="52">
        <v>12580.5</v>
      </c>
      <c r="F190">
        <f t="shared" si="22"/>
        <v>30749.3</v>
      </c>
      <c r="G190">
        <f t="shared" si="23"/>
        <v>19841.400000000001</v>
      </c>
      <c r="H190" s="1">
        <f t="shared" si="24"/>
        <v>0.54975455361012826</v>
      </c>
      <c r="I190" s="1"/>
      <c r="J190">
        <f t="shared" si="21"/>
        <v>1195.7000000000007</v>
      </c>
    </row>
    <row r="191" spans="1:12" x14ac:dyDescent="0.25">
      <c r="A191" s="29">
        <f t="shared" si="3"/>
        <v>40171</v>
      </c>
      <c r="B191">
        <v>12969.5</v>
      </c>
      <c r="C191">
        <v>6850.8</v>
      </c>
      <c r="D191" s="52">
        <v>18578.7</v>
      </c>
      <c r="E191" s="52">
        <v>13501.3</v>
      </c>
      <c r="F191">
        <f t="shared" si="22"/>
        <v>31548.2</v>
      </c>
      <c r="G191">
        <f t="shared" si="23"/>
        <v>20352.099999999999</v>
      </c>
      <c r="H191" s="1">
        <f t="shared" si="24"/>
        <v>0.55012013502292167</v>
      </c>
      <c r="I191" s="1"/>
      <c r="J191">
        <f t="shared" si="21"/>
        <v>798.90000000000146</v>
      </c>
    </row>
    <row r="192" spans="1:12" x14ac:dyDescent="0.25">
      <c r="A192" s="29">
        <f t="shared" si="3"/>
        <v>40178</v>
      </c>
      <c r="B192">
        <v>12516.5</v>
      </c>
      <c r="C192">
        <v>6576.2</v>
      </c>
      <c r="D192" s="52">
        <v>19748.5</v>
      </c>
      <c r="E192" s="52">
        <v>14305.6</v>
      </c>
      <c r="F192">
        <f t="shared" si="22"/>
        <v>32265</v>
      </c>
      <c r="G192">
        <f t="shared" si="23"/>
        <v>20881.8</v>
      </c>
      <c r="H192" s="1">
        <f t="shared" si="24"/>
        <v>0.54512542022239474</v>
      </c>
      <c r="I192" s="1"/>
      <c r="J192">
        <f t="shared" si="21"/>
        <v>716.79999999999927</v>
      </c>
    </row>
    <row r="193" spans="1:13" x14ac:dyDescent="0.25">
      <c r="A193" s="29">
        <f t="shared" si="3"/>
        <v>40185</v>
      </c>
      <c r="B193">
        <v>11647.6</v>
      </c>
      <c r="C193">
        <v>7210.7</v>
      </c>
      <c r="D193" s="52">
        <v>21313.7</v>
      </c>
      <c r="E193" s="52">
        <v>15032.7</v>
      </c>
      <c r="F193">
        <f t="shared" si="22"/>
        <v>32961.300000000003</v>
      </c>
      <c r="G193">
        <f t="shared" si="23"/>
        <v>22243.4</v>
      </c>
      <c r="H193" s="1">
        <f t="shared" si="24"/>
        <v>0.4818463004756468</v>
      </c>
      <c r="I193" s="1"/>
      <c r="J193">
        <f t="shared" si="21"/>
        <v>696.30000000000291</v>
      </c>
    </row>
    <row r="194" spans="1:13" x14ac:dyDescent="0.25">
      <c r="A194" s="29">
        <f t="shared" si="3"/>
        <v>40192</v>
      </c>
      <c r="B194">
        <v>11030.6</v>
      </c>
      <c r="C194">
        <v>7518.1</v>
      </c>
      <c r="D194" s="52">
        <v>22860.400000000001</v>
      </c>
      <c r="E194" s="52">
        <v>16050.1</v>
      </c>
      <c r="F194">
        <f t="shared" si="22"/>
        <v>33891</v>
      </c>
      <c r="G194">
        <f t="shared" si="23"/>
        <v>23568.2</v>
      </c>
      <c r="H194" s="1">
        <f t="shared" si="24"/>
        <v>0.43799696200812965</v>
      </c>
      <c r="I194" s="1"/>
      <c r="J194">
        <f t="shared" si="21"/>
        <v>929.69999999999709</v>
      </c>
    </row>
    <row r="195" spans="1:13" x14ac:dyDescent="0.25">
      <c r="A195" s="29">
        <f t="shared" si="3"/>
        <v>40199</v>
      </c>
      <c r="B195">
        <v>10310</v>
      </c>
      <c r="C195">
        <v>7086.2</v>
      </c>
      <c r="D195" s="52">
        <v>24254.400000000001</v>
      </c>
      <c r="E195" s="52">
        <v>17008.099999999999</v>
      </c>
      <c r="F195">
        <f t="shared" si="22"/>
        <v>34564.400000000001</v>
      </c>
      <c r="G195">
        <f t="shared" si="23"/>
        <v>24094.3</v>
      </c>
      <c r="H195" s="1">
        <f t="shared" si="24"/>
        <v>0.43454676002208004</v>
      </c>
      <c r="I195" s="1"/>
      <c r="J195">
        <f t="shared" si="21"/>
        <v>673.40000000000146</v>
      </c>
    </row>
    <row r="196" spans="1:13" x14ac:dyDescent="0.25">
      <c r="A196" s="29">
        <f t="shared" si="3"/>
        <v>40206</v>
      </c>
      <c r="B196">
        <v>9416.6</v>
      </c>
      <c r="C196">
        <v>6359.2</v>
      </c>
      <c r="D196" s="52">
        <v>25529.4</v>
      </c>
      <c r="E196" s="52">
        <v>18071.7</v>
      </c>
      <c r="F196">
        <f t="shared" si="22"/>
        <v>34946</v>
      </c>
      <c r="G196">
        <f t="shared" si="23"/>
        <v>24430.9</v>
      </c>
      <c r="H196" s="1">
        <f t="shared" si="24"/>
        <v>0.43040166346716657</v>
      </c>
      <c r="I196" s="1"/>
      <c r="J196">
        <f t="shared" si="21"/>
        <v>381.59999999999854</v>
      </c>
    </row>
    <row r="197" spans="1:13" x14ac:dyDescent="0.25">
      <c r="A197" s="29">
        <f t="shared" si="3"/>
        <v>40213</v>
      </c>
      <c r="B197">
        <v>8530.5</v>
      </c>
      <c r="C197">
        <v>6035.1</v>
      </c>
      <c r="D197" s="52">
        <v>26728.3</v>
      </c>
      <c r="E197" s="52">
        <v>19464.5</v>
      </c>
      <c r="F197">
        <f t="shared" si="22"/>
        <v>35258.800000000003</v>
      </c>
      <c r="G197">
        <f t="shared" si="23"/>
        <v>25499.599999999999</v>
      </c>
      <c r="H197" s="1">
        <f t="shared" si="24"/>
        <v>0.38271972893692463</v>
      </c>
      <c r="I197" s="1"/>
      <c r="J197">
        <f t="shared" si="21"/>
        <v>312.80000000000291</v>
      </c>
    </row>
    <row r="198" spans="1:13" x14ac:dyDescent="0.25">
      <c r="A198" s="29">
        <f t="shared" si="3"/>
        <v>40220</v>
      </c>
      <c r="B198">
        <v>7615.1</v>
      </c>
      <c r="C198">
        <v>5870</v>
      </c>
      <c r="D198" s="52">
        <v>27847.3</v>
      </c>
      <c r="E198" s="52">
        <v>20723.900000000001</v>
      </c>
      <c r="F198">
        <f t="shared" si="22"/>
        <v>35462.400000000001</v>
      </c>
      <c r="G198">
        <f t="shared" si="23"/>
        <v>26593.9</v>
      </c>
      <c r="H198" s="1">
        <f t="shared" si="24"/>
        <v>0.33347873008471862</v>
      </c>
      <c r="I198" s="1"/>
      <c r="J198">
        <f t="shared" si="21"/>
        <v>203.59999999999854</v>
      </c>
    </row>
    <row r="199" spans="1:13" x14ac:dyDescent="0.25">
      <c r="A199" s="29">
        <f t="shared" si="3"/>
        <v>40227</v>
      </c>
      <c r="B199">
        <v>6732.2</v>
      </c>
      <c r="C199">
        <v>5301.4</v>
      </c>
      <c r="D199" s="52">
        <v>28969.3</v>
      </c>
      <c r="E199" s="52">
        <v>21631.8</v>
      </c>
      <c r="F199">
        <f t="shared" si="22"/>
        <v>35701.5</v>
      </c>
      <c r="G199">
        <f t="shared" si="23"/>
        <v>26933.199999999997</v>
      </c>
      <c r="H199" s="1">
        <f t="shared" si="24"/>
        <v>0.32555730473913247</v>
      </c>
      <c r="I199" s="1"/>
      <c r="J199">
        <f t="shared" si="21"/>
        <v>239.09999999999854</v>
      </c>
    </row>
    <row r="200" spans="1:13" x14ac:dyDescent="0.25">
      <c r="A200" s="29">
        <f t="shared" si="3"/>
        <v>40234</v>
      </c>
      <c r="B200">
        <v>5817.1</v>
      </c>
      <c r="C200">
        <v>4705.3</v>
      </c>
      <c r="D200" s="52">
        <v>30066.9</v>
      </c>
      <c r="E200" s="52">
        <v>22383.7</v>
      </c>
      <c r="F200">
        <f t="shared" si="22"/>
        <v>35884</v>
      </c>
      <c r="G200">
        <f t="shared" si="23"/>
        <v>27089</v>
      </c>
      <c r="H200" s="1">
        <f t="shared" si="24"/>
        <v>0.32467053047362393</v>
      </c>
      <c r="I200" s="1"/>
      <c r="J200">
        <f t="shared" si="21"/>
        <v>182.5</v>
      </c>
    </row>
    <row r="201" spans="1:13" x14ac:dyDescent="0.25">
      <c r="A201" s="29">
        <f t="shared" si="3"/>
        <v>40241</v>
      </c>
      <c r="B201">
        <v>4768.3</v>
      </c>
      <c r="C201">
        <v>4655.8</v>
      </c>
      <c r="D201" s="52">
        <v>30999.9</v>
      </c>
      <c r="E201" s="52">
        <v>23270.2</v>
      </c>
      <c r="F201">
        <f t="shared" si="22"/>
        <v>35768.200000000004</v>
      </c>
      <c r="G201">
        <f t="shared" si="23"/>
        <v>27926</v>
      </c>
      <c r="H201" s="1">
        <f t="shared" si="24"/>
        <v>0.28082074052853989</v>
      </c>
      <c r="I201" s="1"/>
      <c r="J201">
        <f t="shared" si="21"/>
        <v>-115.79999999999563</v>
      </c>
    </row>
    <row r="202" spans="1:13" x14ac:dyDescent="0.25">
      <c r="A202" s="29">
        <f t="shared" si="3"/>
        <v>40248</v>
      </c>
      <c r="B202">
        <v>4068.9</v>
      </c>
      <c r="C202">
        <v>4170.3</v>
      </c>
      <c r="D202" s="52">
        <v>31913.3</v>
      </c>
      <c r="E202" s="52">
        <v>23899.1</v>
      </c>
      <c r="F202">
        <f t="shared" si="22"/>
        <v>35982.199999999997</v>
      </c>
      <c r="G202">
        <f t="shared" si="23"/>
        <v>28069.399999999998</v>
      </c>
      <c r="H202" s="1">
        <f t="shared" si="24"/>
        <v>0.28190128752306776</v>
      </c>
      <c r="I202" s="1"/>
      <c r="J202">
        <f t="shared" si="21"/>
        <v>213.99999999999272</v>
      </c>
    </row>
    <row r="203" spans="1:13" x14ac:dyDescent="0.25">
      <c r="A203" s="29">
        <f t="shared" si="3"/>
        <v>40255</v>
      </c>
      <c r="B203">
        <v>3546.2</v>
      </c>
      <c r="C203">
        <v>4104.8</v>
      </c>
      <c r="D203" s="52">
        <v>32652.1</v>
      </c>
      <c r="E203" s="52">
        <v>24393.4</v>
      </c>
      <c r="F203">
        <f t="shared" si="22"/>
        <v>36198.299999999996</v>
      </c>
      <c r="G203">
        <f t="shared" si="23"/>
        <v>28498.2</v>
      </c>
      <c r="H203" s="1">
        <f t="shared" si="24"/>
        <v>0.27019601237972912</v>
      </c>
      <c r="I203" s="1"/>
      <c r="J203">
        <f t="shared" si="21"/>
        <v>216.09999999999854</v>
      </c>
    </row>
    <row r="204" spans="1:13" x14ac:dyDescent="0.25">
      <c r="A204" s="29">
        <f t="shared" si="3"/>
        <v>40262</v>
      </c>
      <c r="B204">
        <v>2690.9</v>
      </c>
      <c r="C204">
        <v>3954.5</v>
      </c>
      <c r="D204" s="52">
        <v>33685.800000000003</v>
      </c>
      <c r="E204" s="52">
        <v>25143.5</v>
      </c>
      <c r="F204">
        <f t="shared" si="22"/>
        <v>36376.700000000004</v>
      </c>
      <c r="G204">
        <f t="shared" si="23"/>
        <v>29098</v>
      </c>
      <c r="H204" s="1">
        <f t="shared" si="24"/>
        <v>0.25014433981716966</v>
      </c>
      <c r="I204" s="1"/>
      <c r="J204">
        <f t="shared" si="21"/>
        <v>178.40000000000873</v>
      </c>
    </row>
    <row r="205" spans="1:13" x14ac:dyDescent="0.25">
      <c r="A205" s="29">
        <f t="shared" si="3"/>
        <v>40269</v>
      </c>
      <c r="B205">
        <v>2455.6999999999998</v>
      </c>
      <c r="C205">
        <v>3801.7</v>
      </c>
      <c r="D205" s="52">
        <v>34126.699999999997</v>
      </c>
      <c r="E205" s="52">
        <v>25727.8</v>
      </c>
      <c r="F205">
        <f t="shared" si="22"/>
        <v>36582.399999999994</v>
      </c>
      <c r="G205">
        <f t="shared" si="23"/>
        <v>29529.5</v>
      </c>
      <c r="H205" s="1">
        <f t="shared" si="24"/>
        <v>0.23884251341878437</v>
      </c>
      <c r="I205" s="1"/>
      <c r="J205">
        <f t="shared" si="21"/>
        <v>205.69999999998981</v>
      </c>
      <c r="M205" s="46"/>
    </row>
    <row r="206" spans="1:13" x14ac:dyDescent="0.25">
      <c r="A206" s="29">
        <f t="shared" si="3"/>
        <v>40276</v>
      </c>
      <c r="B206">
        <v>2174.6999999999998</v>
      </c>
      <c r="C206">
        <v>4072.8</v>
      </c>
      <c r="D206" s="52">
        <v>34565.699999999997</v>
      </c>
      <c r="E206" s="52">
        <v>26265</v>
      </c>
      <c r="F206">
        <f t="shared" si="22"/>
        <v>36740.399999999994</v>
      </c>
      <c r="G206">
        <f t="shared" si="23"/>
        <v>30337.8</v>
      </c>
      <c r="H206" s="1">
        <f t="shared" si="24"/>
        <v>0.21104364851769053</v>
      </c>
      <c r="I206" s="1"/>
      <c r="J206">
        <f t="shared" si="21"/>
        <v>158</v>
      </c>
      <c r="M206" s="46"/>
    </row>
    <row r="207" spans="1:13" x14ac:dyDescent="0.25">
      <c r="A207" s="29">
        <f t="shared" si="3"/>
        <v>40283</v>
      </c>
      <c r="B207">
        <v>2056.5</v>
      </c>
      <c r="C207">
        <v>4029.1</v>
      </c>
      <c r="D207" s="52">
        <v>34992.6</v>
      </c>
      <c r="E207" s="52">
        <v>26925.8</v>
      </c>
      <c r="F207">
        <f t="shared" si="22"/>
        <v>37049.1</v>
      </c>
      <c r="G207">
        <f t="shared" si="23"/>
        <v>30954.899999999998</v>
      </c>
      <c r="H207" s="1">
        <f t="shared" si="24"/>
        <v>0.19687351598616054</v>
      </c>
      <c r="I207" s="1"/>
      <c r="J207">
        <f t="shared" si="21"/>
        <v>308.70000000000437</v>
      </c>
    </row>
    <row r="208" spans="1:13" x14ac:dyDescent="0.25">
      <c r="A208" s="29">
        <f t="shared" si="3"/>
        <v>40290</v>
      </c>
      <c r="B208">
        <v>1879.8</v>
      </c>
      <c r="C208">
        <v>4583.3999999999996</v>
      </c>
      <c r="D208" s="52">
        <v>35270.300000000003</v>
      </c>
      <c r="E208" s="52">
        <v>27206.2</v>
      </c>
      <c r="F208">
        <f t="shared" si="22"/>
        <v>37150.100000000006</v>
      </c>
      <c r="G208">
        <f t="shared" si="23"/>
        <v>31789.599999999999</v>
      </c>
      <c r="H208" s="1">
        <f t="shared" si="24"/>
        <v>0.16862432996955001</v>
      </c>
      <c r="I208" s="1"/>
      <c r="J208">
        <f t="shared" si="21"/>
        <v>101.00000000000728</v>
      </c>
      <c r="K208">
        <v>2992.8</v>
      </c>
    </row>
    <row r="209" spans="1:11" x14ac:dyDescent="0.25">
      <c r="A209" s="29">
        <f t="shared" si="3"/>
        <v>40297</v>
      </c>
      <c r="B209">
        <v>1873.6</v>
      </c>
      <c r="C209">
        <v>4851.3</v>
      </c>
      <c r="D209" s="52">
        <v>35559.699999999997</v>
      </c>
      <c r="E209" s="52">
        <v>27592.7</v>
      </c>
      <c r="F209">
        <f t="shared" si="22"/>
        <v>37433.299999999996</v>
      </c>
      <c r="G209">
        <f t="shared" si="23"/>
        <v>32444</v>
      </c>
      <c r="H209" s="1">
        <f t="shared" si="24"/>
        <v>0.15378190112193302</v>
      </c>
      <c r="I209" s="1"/>
      <c r="J209">
        <f t="shared" si="21"/>
        <v>283.19999999998981</v>
      </c>
      <c r="K209">
        <v>3201.9</v>
      </c>
    </row>
    <row r="210" spans="1:11" x14ac:dyDescent="0.25">
      <c r="A210" s="29">
        <f t="shared" si="3"/>
        <v>40304</v>
      </c>
      <c r="B210">
        <v>1941.6</v>
      </c>
      <c r="C210">
        <v>4810.8999999999996</v>
      </c>
      <c r="D210" s="52">
        <v>35699.199999999997</v>
      </c>
      <c r="E210" s="52">
        <v>28034.9</v>
      </c>
      <c r="F210">
        <f t="shared" si="22"/>
        <v>37640.799999999996</v>
      </c>
      <c r="G210">
        <f t="shared" si="23"/>
        <v>32845.800000000003</v>
      </c>
      <c r="H210" s="1">
        <f t="shared" si="24"/>
        <v>0.14598517923143883</v>
      </c>
      <c r="I210" s="1"/>
      <c r="J210">
        <f t="shared" si="21"/>
        <v>207.5</v>
      </c>
      <c r="K210" s="46">
        <v>3413.2</v>
      </c>
    </row>
    <row r="211" spans="1:11" x14ac:dyDescent="0.25">
      <c r="A211" s="29">
        <f t="shared" si="3"/>
        <v>40311</v>
      </c>
      <c r="B211">
        <v>2149</v>
      </c>
      <c r="C211">
        <v>5098.1000000000004</v>
      </c>
      <c r="D211" s="52">
        <v>35970.300000000003</v>
      </c>
      <c r="E211" s="52">
        <v>28424.799999999999</v>
      </c>
      <c r="F211">
        <f t="shared" si="22"/>
        <v>38119.300000000003</v>
      </c>
      <c r="G211">
        <f t="shared" si="23"/>
        <v>33522.9</v>
      </c>
      <c r="H211" s="1">
        <f t="shared" si="24"/>
        <v>0.13711224267590216</v>
      </c>
      <c r="I211" s="1"/>
      <c r="J211">
        <f t="shared" si="21"/>
        <v>478.50000000000728</v>
      </c>
      <c r="K211" s="46">
        <v>3499.2</v>
      </c>
    </row>
    <row r="212" spans="1:11" x14ac:dyDescent="0.25">
      <c r="A212" s="29">
        <f t="shared" si="3"/>
        <v>40318</v>
      </c>
      <c r="B212">
        <v>2180</v>
      </c>
      <c r="C212">
        <v>4779.3999999999996</v>
      </c>
      <c r="D212" s="52">
        <v>36114.800000000003</v>
      </c>
      <c r="E212" s="52">
        <v>28980.799999999999</v>
      </c>
      <c r="F212">
        <f t="shared" si="22"/>
        <v>38294.800000000003</v>
      </c>
      <c r="G212">
        <f t="shared" si="23"/>
        <v>33760.199999999997</v>
      </c>
      <c r="H212" s="1">
        <f t="shared" si="24"/>
        <v>0.13431792465684467</v>
      </c>
      <c r="I212" s="1"/>
      <c r="J212">
        <f t="shared" si="21"/>
        <v>175.5</v>
      </c>
      <c r="K212" s="46">
        <v>3619.2</v>
      </c>
    </row>
    <row r="213" spans="1:11" x14ac:dyDescent="0.25">
      <c r="A213" s="29">
        <f t="shared" si="3"/>
        <v>40325</v>
      </c>
      <c r="B213">
        <v>2165.9</v>
      </c>
      <c r="C213">
        <v>4442.8999999999996</v>
      </c>
      <c r="D213" s="52">
        <v>36263.800000000003</v>
      </c>
      <c r="E213" s="52">
        <v>29293.4</v>
      </c>
      <c r="F213">
        <f t="shared" si="22"/>
        <v>38429.700000000004</v>
      </c>
      <c r="G213">
        <f t="shared" si="23"/>
        <v>33736.300000000003</v>
      </c>
      <c r="H213" s="1">
        <f t="shared" si="24"/>
        <v>0.13912017619003869</v>
      </c>
      <c r="I213" s="1"/>
      <c r="J213">
        <f t="shared" si="21"/>
        <v>134.90000000000146</v>
      </c>
      <c r="K213" s="46">
        <v>3632.3</v>
      </c>
    </row>
    <row r="214" spans="1:11" x14ac:dyDescent="0.25">
      <c r="A214" s="29">
        <f t="shared" si="3"/>
        <v>40332</v>
      </c>
      <c r="B214">
        <v>2418.6</v>
      </c>
      <c r="C214">
        <v>4080.8</v>
      </c>
      <c r="D214" s="52">
        <v>36431.800000000003</v>
      </c>
      <c r="E214" s="52">
        <v>29594.5</v>
      </c>
      <c r="F214">
        <f t="shared" si="22"/>
        <v>38850.400000000001</v>
      </c>
      <c r="G214">
        <f t="shared" si="23"/>
        <v>33675.300000000003</v>
      </c>
      <c r="H214" s="1">
        <f t="shared" si="24"/>
        <v>0.15367643346904103</v>
      </c>
      <c r="I214" s="1"/>
      <c r="J214">
        <f t="shared" si="21"/>
        <v>420.69999999999709</v>
      </c>
      <c r="K214" s="46">
        <v>3762.3</v>
      </c>
    </row>
    <row r="215" spans="1:11" x14ac:dyDescent="0.25">
      <c r="A215" s="29">
        <f t="shared" si="3"/>
        <v>40339</v>
      </c>
      <c r="B215">
        <v>2071.1</v>
      </c>
      <c r="C215">
        <v>3877.1</v>
      </c>
      <c r="D215" s="52">
        <v>36643</v>
      </c>
      <c r="E215" s="52">
        <v>29943.8</v>
      </c>
      <c r="F215">
        <f t="shared" si="22"/>
        <v>38714.1</v>
      </c>
      <c r="G215">
        <f t="shared" si="23"/>
        <v>33820.9</v>
      </c>
      <c r="H215" s="1">
        <f t="shared" si="24"/>
        <v>0.14467976901856527</v>
      </c>
      <c r="I215" s="1"/>
      <c r="J215">
        <f t="shared" si="21"/>
        <v>-136.30000000000291</v>
      </c>
      <c r="K215" s="46">
        <v>4214.5</v>
      </c>
    </row>
    <row r="216" spans="1:11" x14ac:dyDescent="0.25">
      <c r="A216" s="29">
        <f t="shared" si="3"/>
        <v>40346</v>
      </c>
      <c r="B216">
        <v>2140.1</v>
      </c>
      <c r="C216">
        <v>3526.9</v>
      </c>
      <c r="D216" s="52">
        <v>36882.199999999997</v>
      </c>
      <c r="E216" s="52">
        <v>30322.1</v>
      </c>
      <c r="F216">
        <f t="shared" si="22"/>
        <v>39022.299999999996</v>
      </c>
      <c r="G216">
        <f t="shared" si="23"/>
        <v>33849</v>
      </c>
      <c r="H216" s="1">
        <f t="shared" si="24"/>
        <v>0.15283464799550939</v>
      </c>
      <c r="I216" s="1"/>
      <c r="J216">
        <f t="shared" si="21"/>
        <v>308.19999999999709</v>
      </c>
      <c r="K216" s="46">
        <v>4447.5</v>
      </c>
    </row>
    <row r="217" spans="1:11" x14ac:dyDescent="0.25">
      <c r="A217" s="29">
        <f t="shared" si="3"/>
        <v>40353</v>
      </c>
      <c r="B217">
        <v>2265.6999999999998</v>
      </c>
      <c r="C217">
        <v>3333.2</v>
      </c>
      <c r="D217" s="52">
        <v>37020.5</v>
      </c>
      <c r="E217" s="52">
        <v>30709.200000000001</v>
      </c>
      <c r="F217">
        <f t="shared" si="22"/>
        <v>39286.199999999997</v>
      </c>
      <c r="G217">
        <f t="shared" si="23"/>
        <v>34042.400000000001</v>
      </c>
      <c r="H217" s="1">
        <f t="shared" si="24"/>
        <v>0.15403731816793154</v>
      </c>
      <c r="I217" s="1"/>
      <c r="J217">
        <f t="shared" si="21"/>
        <v>263.90000000000146</v>
      </c>
      <c r="K217" s="46">
        <v>4898.5</v>
      </c>
    </row>
    <row r="218" spans="1:11" x14ac:dyDescent="0.25">
      <c r="A218" s="29">
        <f t="shared" si="3"/>
        <v>40360</v>
      </c>
      <c r="B218">
        <v>2452.3000000000002</v>
      </c>
      <c r="C218">
        <v>3202.3</v>
      </c>
      <c r="D218" s="52">
        <v>37096.5</v>
      </c>
      <c r="E218" s="52">
        <v>31127.1</v>
      </c>
      <c r="F218">
        <f t="shared" si="22"/>
        <v>39548.800000000003</v>
      </c>
      <c r="G218">
        <f t="shared" si="23"/>
        <v>34329.4</v>
      </c>
      <c r="H218" s="1">
        <f t="shared" si="24"/>
        <v>0.15203877725797721</v>
      </c>
      <c r="I218" s="1"/>
      <c r="J218">
        <f t="shared" si="21"/>
        <v>262.60000000000582</v>
      </c>
      <c r="K218" s="46">
        <v>5500.8</v>
      </c>
    </row>
    <row r="219" spans="1:11" x14ac:dyDescent="0.25">
      <c r="A219" s="29">
        <f t="shared" si="3"/>
        <v>40367</v>
      </c>
      <c r="B219">
        <v>2912.3</v>
      </c>
      <c r="C219">
        <v>2947</v>
      </c>
      <c r="D219" s="52">
        <v>37303</v>
      </c>
      <c r="E219" s="52">
        <v>31516.7</v>
      </c>
      <c r="F219">
        <f t="shared" si="22"/>
        <v>40215.300000000003</v>
      </c>
      <c r="G219">
        <f t="shared" si="23"/>
        <v>34463.699999999997</v>
      </c>
      <c r="H219" s="1">
        <f t="shared" si="24"/>
        <v>0.16688863935096943</v>
      </c>
      <c r="I219" s="1"/>
      <c r="J219">
        <f t="shared" si="21"/>
        <v>666.5</v>
      </c>
      <c r="K219" s="46">
        <v>6059.3</v>
      </c>
    </row>
    <row r="220" spans="1:11" x14ac:dyDescent="0.25">
      <c r="A220" s="29">
        <f t="shared" si="3"/>
        <v>40374</v>
      </c>
      <c r="B220">
        <v>2749.3</v>
      </c>
      <c r="C220">
        <v>2983.9</v>
      </c>
      <c r="D220" s="52">
        <v>37577.800000000003</v>
      </c>
      <c r="E220" s="52">
        <v>31799.7</v>
      </c>
      <c r="F220">
        <f t="shared" si="22"/>
        <v>40327.100000000006</v>
      </c>
      <c r="G220">
        <f t="shared" si="23"/>
        <v>34783.599999999999</v>
      </c>
      <c r="H220" s="1">
        <f t="shared" si="24"/>
        <v>0.15937108292413682</v>
      </c>
      <c r="I220" s="1"/>
      <c r="J220">
        <f t="shared" si="21"/>
        <v>111.80000000000291</v>
      </c>
      <c r="K220" s="46">
        <v>7174.7</v>
      </c>
    </row>
    <row r="221" spans="1:11" x14ac:dyDescent="0.25">
      <c r="A221" s="29">
        <f t="shared" si="3"/>
        <v>40381</v>
      </c>
      <c r="B221">
        <v>2909.7</v>
      </c>
      <c r="C221">
        <v>2886.9</v>
      </c>
      <c r="D221" s="52">
        <v>37756.400000000001</v>
      </c>
      <c r="E221" s="52">
        <v>32142.3</v>
      </c>
      <c r="F221">
        <f t="shared" si="22"/>
        <v>40666.1</v>
      </c>
      <c r="G221">
        <f t="shared" si="23"/>
        <v>35029.199999999997</v>
      </c>
      <c r="H221" s="1">
        <f t="shared" si="24"/>
        <v>0.16092003243008701</v>
      </c>
      <c r="I221" s="1"/>
      <c r="J221">
        <f t="shared" si="21"/>
        <v>338.99999999999272</v>
      </c>
      <c r="K221" s="46">
        <v>8318.9</v>
      </c>
    </row>
    <row r="222" spans="1:11" x14ac:dyDescent="0.25">
      <c r="A222" s="29">
        <f t="shared" si="3"/>
        <v>40388</v>
      </c>
      <c r="B222">
        <v>2656.1</v>
      </c>
      <c r="C222">
        <v>3163.5</v>
      </c>
      <c r="D222" s="52">
        <v>38016.1</v>
      </c>
      <c r="E222" s="52">
        <v>32360.2</v>
      </c>
      <c r="F222">
        <f t="shared" si="22"/>
        <v>40672.199999999997</v>
      </c>
      <c r="G222">
        <f t="shared" si="23"/>
        <v>35523.699999999997</v>
      </c>
      <c r="H222" s="1">
        <f t="shared" si="24"/>
        <v>0.14493141198692694</v>
      </c>
      <c r="I222" s="1"/>
      <c r="J222">
        <f t="shared" si="21"/>
        <v>6.0999999999985448</v>
      </c>
      <c r="K222" s="46">
        <v>9486.9</v>
      </c>
    </row>
    <row r="223" spans="1:11" x14ac:dyDescent="0.25">
      <c r="A223" s="29">
        <f t="shared" si="3"/>
        <v>40395</v>
      </c>
      <c r="B223">
        <v>2706.6</v>
      </c>
      <c r="C223">
        <v>3153.3</v>
      </c>
      <c r="D223" s="52">
        <v>38231.699999999997</v>
      </c>
      <c r="E223" s="52">
        <v>32629.9</v>
      </c>
      <c r="F223">
        <f t="shared" si="22"/>
        <v>40938.299999999996</v>
      </c>
      <c r="G223">
        <f t="shared" si="23"/>
        <v>35783.200000000004</v>
      </c>
      <c r="H223" s="1">
        <f t="shared" si="24"/>
        <v>0.14406481253772685</v>
      </c>
      <c r="I223" s="1"/>
      <c r="J223">
        <f t="shared" si="21"/>
        <v>266.09999999999854</v>
      </c>
      <c r="K223" s="46">
        <v>11828.6</v>
      </c>
    </row>
    <row r="224" spans="1:11" x14ac:dyDescent="0.25">
      <c r="A224" s="29">
        <f t="shared" si="3"/>
        <v>40402</v>
      </c>
      <c r="B224">
        <v>2391.1999999999998</v>
      </c>
      <c r="C224">
        <v>3272.6</v>
      </c>
      <c r="D224" s="52">
        <v>38728.699999999997</v>
      </c>
      <c r="E224" s="52">
        <v>32785.5</v>
      </c>
      <c r="F224">
        <f t="shared" si="22"/>
        <v>41119.899999999994</v>
      </c>
      <c r="G224">
        <f t="shared" si="23"/>
        <v>36058.1</v>
      </c>
      <c r="H224" s="1">
        <f t="shared" si="24"/>
        <v>0.14037899944811283</v>
      </c>
      <c r="I224" s="1"/>
      <c r="J224">
        <f t="shared" si="21"/>
        <v>181.59999999999854</v>
      </c>
      <c r="K224" s="46">
        <v>13878.1</v>
      </c>
    </row>
    <row r="225" spans="1:11" x14ac:dyDescent="0.25">
      <c r="A225" s="29">
        <f t="shared" si="3"/>
        <v>40409</v>
      </c>
      <c r="B225">
        <v>2237.3000000000002</v>
      </c>
      <c r="C225">
        <v>3049</v>
      </c>
      <c r="D225" s="52">
        <v>39050.400000000001</v>
      </c>
      <c r="E225" s="52">
        <v>33097</v>
      </c>
      <c r="F225">
        <f t="shared" si="22"/>
        <v>41287.700000000004</v>
      </c>
      <c r="G225">
        <f t="shared" si="23"/>
        <v>36146</v>
      </c>
      <c r="H225" s="1">
        <f t="shared" si="24"/>
        <v>0.14224810490787365</v>
      </c>
      <c r="I225" s="1"/>
      <c r="J225">
        <f t="shared" si="21"/>
        <v>167.80000000001019</v>
      </c>
      <c r="K225" s="46">
        <v>14702.2</v>
      </c>
    </row>
    <row r="226" spans="1:11" x14ac:dyDescent="0.25">
      <c r="A226" s="29">
        <f t="shared" si="3"/>
        <v>40416</v>
      </c>
      <c r="B226">
        <v>2003.6</v>
      </c>
      <c r="C226">
        <v>2381.8000000000002</v>
      </c>
      <c r="D226" s="52">
        <v>39285</v>
      </c>
      <c r="E226" s="52">
        <v>33705.4</v>
      </c>
      <c r="F226">
        <f t="shared" si="22"/>
        <v>41288.6</v>
      </c>
      <c r="G226">
        <f t="shared" si="23"/>
        <v>36087.200000000004</v>
      </c>
      <c r="H226" s="1">
        <f t="shared" si="24"/>
        <v>0.14413420825112477</v>
      </c>
      <c r="I226" s="1"/>
      <c r="J226">
        <f t="shared" si="21"/>
        <v>0.89999999999417923</v>
      </c>
      <c r="K226" s="58">
        <v>15315.2</v>
      </c>
    </row>
    <row r="227" spans="1:11" x14ac:dyDescent="0.25">
      <c r="A227" s="29">
        <f t="shared" si="3"/>
        <v>40423</v>
      </c>
      <c r="B227">
        <v>17705.400000000001</v>
      </c>
      <c r="C227">
        <v>16947.400000000001</v>
      </c>
      <c r="D227" s="52">
        <v>87.1</v>
      </c>
      <c r="E227" s="52">
        <v>193.8</v>
      </c>
      <c r="F227" s="110">
        <f t="shared" si="22"/>
        <v>17792.5</v>
      </c>
      <c r="G227" s="110">
        <f t="shared" si="23"/>
        <v>17141.2</v>
      </c>
      <c r="H227" s="1">
        <f t="shared" si="24"/>
        <v>3.7996172963386421E-2</v>
      </c>
      <c r="I227" s="1"/>
    </row>
    <row r="228" spans="1:11" x14ac:dyDescent="0.25">
      <c r="A228" s="29">
        <f t="shared" si="3"/>
        <v>40430</v>
      </c>
      <c r="B228">
        <v>18200.7</v>
      </c>
      <c r="C228">
        <v>17172.900000000001</v>
      </c>
      <c r="D228" s="52">
        <v>254.4</v>
      </c>
      <c r="E228" s="52">
        <v>457.6</v>
      </c>
      <c r="F228">
        <f t="shared" si="22"/>
        <v>18455.100000000002</v>
      </c>
      <c r="G228">
        <f t="shared" si="23"/>
        <v>17630.5</v>
      </c>
      <c r="H228" s="1">
        <f t="shared" si="24"/>
        <v>4.6771220328408303E-2</v>
      </c>
      <c r="I228" s="1"/>
      <c r="J228">
        <f t="shared" si="21"/>
        <v>662.60000000000218</v>
      </c>
    </row>
    <row r="229" spans="1:11" x14ac:dyDescent="0.25">
      <c r="A229" s="29">
        <f t="shared" si="3"/>
        <v>40437</v>
      </c>
      <c r="B229">
        <v>18938.900000000001</v>
      </c>
      <c r="C229">
        <v>18241.7</v>
      </c>
      <c r="D229" s="52">
        <v>600</v>
      </c>
      <c r="E229" s="52">
        <v>540.9</v>
      </c>
      <c r="F229">
        <f t="shared" si="22"/>
        <v>19538.900000000001</v>
      </c>
      <c r="G229">
        <f t="shared" si="23"/>
        <v>18782.600000000002</v>
      </c>
      <c r="H229" s="1">
        <f t="shared" si="24"/>
        <v>4.0265990863884715E-2</v>
      </c>
      <c r="I229" s="1"/>
      <c r="J229">
        <f t="shared" si="21"/>
        <v>1083.7999999999993</v>
      </c>
    </row>
    <row r="230" spans="1:11" x14ac:dyDescent="0.25">
      <c r="A230" s="29">
        <f t="shared" si="3"/>
        <v>40444</v>
      </c>
      <c r="B230">
        <v>20155.400000000001</v>
      </c>
      <c r="C230">
        <v>19417.5</v>
      </c>
      <c r="D230" s="52">
        <v>1121.0999999999999</v>
      </c>
      <c r="E230" s="52">
        <v>749.9</v>
      </c>
      <c r="F230">
        <f t="shared" si="22"/>
        <v>21276.5</v>
      </c>
      <c r="G230">
        <f t="shared" si="23"/>
        <v>20167.400000000001</v>
      </c>
      <c r="H230" s="1">
        <f t="shared" si="24"/>
        <v>5.4994694407806577E-2</v>
      </c>
      <c r="I230" s="1"/>
      <c r="J230">
        <f t="shared" si="21"/>
        <v>1737.5999999999985</v>
      </c>
    </row>
    <row r="231" spans="1:11" x14ac:dyDescent="0.25">
      <c r="A231" s="29">
        <f t="shared" si="3"/>
        <v>40451</v>
      </c>
      <c r="B231">
        <v>20448.5</v>
      </c>
      <c r="C231">
        <v>19527.7</v>
      </c>
      <c r="D231" s="52">
        <v>1775.5</v>
      </c>
      <c r="E231" s="52">
        <v>1090.7</v>
      </c>
      <c r="F231">
        <f t="shared" si="22"/>
        <v>22224</v>
      </c>
      <c r="G231">
        <f t="shared" si="23"/>
        <v>20618.400000000001</v>
      </c>
      <c r="H231" s="1">
        <f t="shared" si="24"/>
        <v>7.7872191828657789E-2</v>
      </c>
      <c r="I231" s="1"/>
      <c r="J231">
        <f t="shared" si="21"/>
        <v>947.5</v>
      </c>
    </row>
    <row r="232" spans="1:11" x14ac:dyDescent="0.25">
      <c r="A232" s="29">
        <f t="shared" si="3"/>
        <v>40458</v>
      </c>
      <c r="B232">
        <v>20368</v>
      </c>
      <c r="C232">
        <v>19577</v>
      </c>
      <c r="D232" s="52">
        <v>2965.1</v>
      </c>
      <c r="E232" s="52">
        <v>1696</v>
      </c>
      <c r="F232">
        <f t="shared" si="22"/>
        <v>23333.1</v>
      </c>
      <c r="G232">
        <f t="shared" si="23"/>
        <v>21273</v>
      </c>
      <c r="H232" s="1">
        <f t="shared" si="24"/>
        <v>9.6841066140177512E-2</v>
      </c>
      <c r="I232" s="1"/>
      <c r="J232">
        <f t="shared" si="21"/>
        <v>1109.0999999999985</v>
      </c>
    </row>
    <row r="233" spans="1:11" x14ac:dyDescent="0.25">
      <c r="A233" s="29">
        <f t="shared" si="3"/>
        <v>40465</v>
      </c>
      <c r="B233">
        <v>20760.400000000001</v>
      </c>
      <c r="C233">
        <v>19707.900000000001</v>
      </c>
      <c r="D233" s="52">
        <v>4568.6000000000004</v>
      </c>
      <c r="E233" s="52">
        <v>2552.4</v>
      </c>
      <c r="F233">
        <f t="shared" si="22"/>
        <v>25329</v>
      </c>
      <c r="G233">
        <f t="shared" si="23"/>
        <v>22260.300000000003</v>
      </c>
      <c r="H233" s="1">
        <f t="shared" si="24"/>
        <v>0.13785528496920518</v>
      </c>
      <c r="I233" s="1"/>
      <c r="J233">
        <f t="shared" si="21"/>
        <v>1995.9000000000015</v>
      </c>
    </row>
    <row r="234" spans="1:11" x14ac:dyDescent="0.25">
      <c r="A234" s="29">
        <f t="shared" si="3"/>
        <v>40472</v>
      </c>
      <c r="B234">
        <v>20852.099999999999</v>
      </c>
      <c r="C234">
        <v>18965.2</v>
      </c>
      <c r="D234" s="52">
        <v>6502.7</v>
      </c>
      <c r="E234" s="52">
        <v>3986</v>
      </c>
      <c r="F234">
        <f t="shared" si="22"/>
        <v>27354.799999999999</v>
      </c>
      <c r="G234">
        <f t="shared" si="23"/>
        <v>22951.200000000001</v>
      </c>
      <c r="H234" s="1">
        <f t="shared" si="24"/>
        <v>0.19186796333089329</v>
      </c>
      <c r="I234" s="1"/>
      <c r="J234">
        <f t="shared" si="21"/>
        <v>2025.7999999999993</v>
      </c>
    </row>
    <row r="235" spans="1:11" x14ac:dyDescent="0.25">
      <c r="A235" s="29">
        <f t="shared" si="3"/>
        <v>40479</v>
      </c>
      <c r="B235">
        <v>20472.7</v>
      </c>
      <c r="C235">
        <v>17794.900000000001</v>
      </c>
      <c r="D235" s="52">
        <v>8458.5</v>
      </c>
      <c r="E235" s="52">
        <v>5539.2</v>
      </c>
      <c r="F235">
        <f t="shared" si="22"/>
        <v>28931.200000000001</v>
      </c>
      <c r="G235">
        <f t="shared" si="23"/>
        <v>23334.100000000002</v>
      </c>
      <c r="H235" s="1">
        <f t="shared" si="24"/>
        <v>0.23986783291406133</v>
      </c>
      <c r="I235" s="1"/>
      <c r="J235">
        <f t="shared" si="21"/>
        <v>1576.4000000000015</v>
      </c>
    </row>
    <row r="236" spans="1:11" x14ac:dyDescent="0.25">
      <c r="A236" s="29">
        <f t="shared" si="3"/>
        <v>40486</v>
      </c>
      <c r="B236">
        <v>19603.3</v>
      </c>
      <c r="C236">
        <v>17431.2</v>
      </c>
      <c r="D236" s="52">
        <v>10137.700000000001</v>
      </c>
      <c r="E236" s="52">
        <v>7059.8</v>
      </c>
      <c r="F236">
        <f t="shared" si="22"/>
        <v>29741</v>
      </c>
      <c r="G236">
        <f t="shared" si="23"/>
        <v>24491</v>
      </c>
      <c r="H236" s="1">
        <f t="shared" si="24"/>
        <v>0.21436446041402957</v>
      </c>
      <c r="I236" s="1"/>
      <c r="J236">
        <f t="shared" si="21"/>
        <v>809.79999999999927</v>
      </c>
    </row>
    <row r="237" spans="1:11" x14ac:dyDescent="0.25">
      <c r="A237" s="29">
        <f t="shared" si="3"/>
        <v>40493</v>
      </c>
      <c r="B237">
        <v>18842.900000000001</v>
      </c>
      <c r="C237">
        <v>17056.599999999999</v>
      </c>
      <c r="D237" s="52">
        <v>11904.8</v>
      </c>
      <c r="E237" s="52">
        <v>8784</v>
      </c>
      <c r="F237">
        <f t="shared" si="22"/>
        <v>30747.7</v>
      </c>
      <c r="G237">
        <f t="shared" si="23"/>
        <v>25840.6</v>
      </c>
      <c r="H237" s="1">
        <f t="shared" si="24"/>
        <v>0.18989884135817281</v>
      </c>
      <c r="I237" s="1"/>
      <c r="J237">
        <f t="shared" si="21"/>
        <v>1006.7000000000007</v>
      </c>
    </row>
    <row r="238" spans="1:11" x14ac:dyDescent="0.25">
      <c r="A238" s="29">
        <f t="shared" si="3"/>
        <v>40500</v>
      </c>
      <c r="B238">
        <v>17885</v>
      </c>
      <c r="C238">
        <v>15757.5</v>
      </c>
      <c r="D238" s="52">
        <v>13536.6</v>
      </c>
      <c r="E238" s="52">
        <v>11218.5</v>
      </c>
      <c r="F238">
        <f t="shared" si="22"/>
        <v>31421.599999999999</v>
      </c>
      <c r="G238">
        <f t="shared" si="23"/>
        <v>26976</v>
      </c>
      <c r="H238" s="1">
        <f t="shared" si="24"/>
        <v>0.16479833926453136</v>
      </c>
      <c r="I238" s="1"/>
      <c r="J238">
        <f t="shared" si="21"/>
        <v>673.89999999999782</v>
      </c>
    </row>
    <row r="239" spans="1:11" x14ac:dyDescent="0.25">
      <c r="A239" s="29">
        <f t="shared" si="3"/>
        <v>40507</v>
      </c>
      <c r="B239">
        <v>17598.5</v>
      </c>
      <c r="C239">
        <v>15116.3</v>
      </c>
      <c r="D239" s="52">
        <v>15164.6</v>
      </c>
      <c r="E239" s="52">
        <v>12517.1</v>
      </c>
      <c r="F239">
        <f t="shared" si="22"/>
        <v>32763.1</v>
      </c>
      <c r="G239">
        <f t="shared" si="23"/>
        <v>27633.4</v>
      </c>
      <c r="H239" s="1">
        <f t="shared" si="24"/>
        <v>0.18563405154631707</v>
      </c>
      <c r="I239" s="1"/>
      <c r="J239">
        <f t="shared" si="21"/>
        <v>1341.5</v>
      </c>
    </row>
    <row r="240" spans="1:11" x14ac:dyDescent="0.25">
      <c r="A240" s="29">
        <f t="shared" si="3"/>
        <v>40514</v>
      </c>
      <c r="B240">
        <v>16741.5</v>
      </c>
      <c r="C240">
        <v>13976.7</v>
      </c>
      <c r="D240" s="52">
        <v>16659.400000000001</v>
      </c>
      <c r="E240" s="52">
        <v>14584.4</v>
      </c>
      <c r="F240">
        <f t="shared" si="22"/>
        <v>33400.9</v>
      </c>
      <c r="G240">
        <f t="shared" si="23"/>
        <v>28561.1</v>
      </c>
      <c r="H240" s="1">
        <f t="shared" si="24"/>
        <v>0.16945425771416378</v>
      </c>
      <c r="I240" s="1"/>
      <c r="J240">
        <f t="shared" si="21"/>
        <v>637.80000000000291</v>
      </c>
    </row>
    <row r="241" spans="1:10" x14ac:dyDescent="0.25">
      <c r="A241" s="29">
        <f t="shared" si="3"/>
        <v>40521</v>
      </c>
      <c r="B241">
        <v>15477.8</v>
      </c>
      <c r="C241">
        <v>13248.2</v>
      </c>
      <c r="D241" s="52">
        <v>18007.8</v>
      </c>
      <c r="E241" s="52">
        <v>16247.6</v>
      </c>
      <c r="F241">
        <f t="shared" si="22"/>
        <v>33485.599999999999</v>
      </c>
      <c r="G241">
        <f t="shared" si="23"/>
        <v>29495.800000000003</v>
      </c>
      <c r="H241" s="1">
        <f t="shared" si="24"/>
        <v>0.13526671593921824</v>
      </c>
      <c r="I241" s="1"/>
      <c r="J241">
        <f t="shared" si="21"/>
        <v>84.69999999999709</v>
      </c>
    </row>
    <row r="242" spans="1:10" x14ac:dyDescent="0.25">
      <c r="A242" s="29">
        <f t="shared" si="3"/>
        <v>40528</v>
      </c>
      <c r="B242">
        <v>14873.4</v>
      </c>
      <c r="C242">
        <v>13550.7</v>
      </c>
      <c r="D242" s="52">
        <v>19440</v>
      </c>
      <c r="E242" s="52">
        <v>17140.7</v>
      </c>
      <c r="F242">
        <f t="shared" si="22"/>
        <v>34313.4</v>
      </c>
      <c r="G242">
        <f t="shared" si="23"/>
        <v>30691.4</v>
      </c>
      <c r="H242" s="1">
        <f t="shared" si="24"/>
        <v>0.11801351518666459</v>
      </c>
      <c r="I242" s="1"/>
      <c r="J242">
        <f t="shared" si="21"/>
        <v>827.80000000000291</v>
      </c>
    </row>
    <row r="243" spans="1:10" x14ac:dyDescent="0.25">
      <c r="A243" s="29">
        <f t="shared" si="3"/>
        <v>40535</v>
      </c>
      <c r="B243">
        <v>14622.7</v>
      </c>
      <c r="C243">
        <v>12969.5</v>
      </c>
      <c r="D243" s="52">
        <v>20354</v>
      </c>
      <c r="E243" s="52">
        <v>18511.7</v>
      </c>
      <c r="F243">
        <f t="shared" si="22"/>
        <v>34976.699999999997</v>
      </c>
      <c r="G243">
        <f t="shared" si="23"/>
        <v>31481.200000000001</v>
      </c>
      <c r="H243" s="1">
        <f t="shared" si="24"/>
        <v>0.11103452219102183</v>
      </c>
      <c r="I243" s="1"/>
      <c r="J243">
        <f t="shared" si="21"/>
        <v>663.29999999999563</v>
      </c>
    </row>
    <row r="244" spans="1:10" x14ac:dyDescent="0.25">
      <c r="A244" s="29">
        <f t="shared" si="3"/>
        <v>40542</v>
      </c>
      <c r="B244">
        <v>14129.2</v>
      </c>
      <c r="C244">
        <v>12516.5</v>
      </c>
      <c r="D244" s="52">
        <v>21272</v>
      </c>
      <c r="E244" s="52">
        <v>19690.7</v>
      </c>
      <c r="F244">
        <f t="shared" si="22"/>
        <v>35401.199999999997</v>
      </c>
      <c r="G244">
        <f t="shared" si="23"/>
        <v>32207.200000000001</v>
      </c>
      <c r="H244" s="1">
        <f t="shared" si="24"/>
        <v>9.9170371842320915E-2</v>
      </c>
      <c r="I244" s="1"/>
      <c r="J244">
        <f t="shared" si="21"/>
        <v>424.5</v>
      </c>
    </row>
    <row r="245" spans="1:10" x14ac:dyDescent="0.25">
      <c r="A245" s="29">
        <f t="shared" si="3"/>
        <v>40549</v>
      </c>
      <c r="B245">
        <v>13674.1</v>
      </c>
      <c r="C245">
        <v>11647.6</v>
      </c>
      <c r="D245" s="52">
        <v>22222.2</v>
      </c>
      <c r="E245" s="52">
        <v>21313.7</v>
      </c>
      <c r="F245">
        <f t="shared" si="22"/>
        <v>35896.300000000003</v>
      </c>
      <c r="G245">
        <f t="shared" si="23"/>
        <v>32961.300000000003</v>
      </c>
      <c r="H245" s="1">
        <f t="shared" si="24"/>
        <v>8.9043818053292867E-2</v>
      </c>
      <c r="I245" s="1"/>
      <c r="J245">
        <f t="shared" si="21"/>
        <v>495.10000000000582</v>
      </c>
    </row>
    <row r="246" spans="1:10" x14ac:dyDescent="0.25">
      <c r="A246" s="29">
        <f t="shared" si="3"/>
        <v>40556</v>
      </c>
      <c r="B246">
        <v>13061.7</v>
      </c>
      <c r="C246">
        <v>11030.6</v>
      </c>
      <c r="D246" s="52">
        <v>23567</v>
      </c>
      <c r="E246" s="52">
        <v>22860.400000000001</v>
      </c>
      <c r="F246">
        <f t="shared" si="22"/>
        <v>36628.699999999997</v>
      </c>
      <c r="G246">
        <f t="shared" si="23"/>
        <v>33891</v>
      </c>
      <c r="H246" s="1">
        <f t="shared" si="24"/>
        <v>8.0779557994747675E-2</v>
      </c>
      <c r="I246" s="1"/>
      <c r="J246">
        <f t="shared" si="21"/>
        <v>732.39999999999418</v>
      </c>
    </row>
    <row r="247" spans="1:10" x14ac:dyDescent="0.25">
      <c r="A247" s="29">
        <f t="shared" si="3"/>
        <v>40563</v>
      </c>
      <c r="B247">
        <v>12565.2</v>
      </c>
      <c r="C247">
        <v>10310</v>
      </c>
      <c r="D247" s="52">
        <v>24769.3</v>
      </c>
      <c r="E247" s="52">
        <v>24254.400000000001</v>
      </c>
      <c r="F247">
        <f t="shared" si="22"/>
        <v>37334.5</v>
      </c>
      <c r="G247">
        <f t="shared" si="23"/>
        <v>34564.400000000001</v>
      </c>
      <c r="H247" s="1">
        <f t="shared" si="24"/>
        <v>8.0143153070789452E-2</v>
      </c>
      <c r="I247" s="1"/>
      <c r="J247">
        <f t="shared" si="21"/>
        <v>705.80000000000291</v>
      </c>
    </row>
    <row r="248" spans="1:10" x14ac:dyDescent="0.25">
      <c r="A248" s="29">
        <f t="shared" si="3"/>
        <v>40570</v>
      </c>
      <c r="B248">
        <v>12478.3</v>
      </c>
      <c r="C248">
        <v>9416.6</v>
      </c>
      <c r="D248" s="52">
        <v>25888.5</v>
      </c>
      <c r="E248" s="52">
        <v>25529.4</v>
      </c>
      <c r="F248">
        <f t="shared" si="22"/>
        <v>38366.800000000003</v>
      </c>
      <c r="G248">
        <f t="shared" si="23"/>
        <v>34946</v>
      </c>
      <c r="H248" s="1">
        <f t="shared" si="24"/>
        <v>9.7888170319922141E-2</v>
      </c>
      <c r="I248" s="1"/>
      <c r="J248">
        <f t="shared" si="21"/>
        <v>1032.3000000000029</v>
      </c>
    </row>
    <row r="249" spans="1:10" x14ac:dyDescent="0.25">
      <c r="A249" s="29">
        <f t="shared" si="3"/>
        <v>40577</v>
      </c>
      <c r="B249">
        <v>11264.5</v>
      </c>
      <c r="C249">
        <v>8530.5</v>
      </c>
      <c r="D249" s="52">
        <v>27123.200000000001</v>
      </c>
      <c r="E249" s="52">
        <v>26670.9</v>
      </c>
      <c r="F249">
        <f t="shared" si="22"/>
        <v>38387.699999999997</v>
      </c>
      <c r="G249">
        <f t="shared" si="23"/>
        <v>35201.4</v>
      </c>
      <c r="H249" s="1">
        <f t="shared" si="24"/>
        <v>9.0516286284068048E-2</v>
      </c>
      <c r="I249" s="1"/>
      <c r="J249">
        <f t="shared" si="21"/>
        <v>20.899999999994179</v>
      </c>
    </row>
    <row r="250" spans="1:10" x14ac:dyDescent="0.25">
      <c r="A250" s="29">
        <f t="shared" si="3"/>
        <v>40584</v>
      </c>
      <c r="B250">
        <v>10756</v>
      </c>
      <c r="C250">
        <v>7615.1</v>
      </c>
      <c r="D250" s="52">
        <v>28146.1</v>
      </c>
      <c r="E250" s="52">
        <v>27789.9</v>
      </c>
      <c r="F250">
        <f t="shared" si="22"/>
        <v>38902.1</v>
      </c>
      <c r="G250">
        <f t="shared" si="23"/>
        <v>35405</v>
      </c>
      <c r="H250" s="1">
        <f t="shared" si="24"/>
        <v>9.8774184437226298E-2</v>
      </c>
      <c r="I250" s="1"/>
      <c r="J250">
        <f t="shared" si="21"/>
        <v>514.40000000000146</v>
      </c>
    </row>
    <row r="251" spans="1:10" x14ac:dyDescent="0.25">
      <c r="A251" s="29">
        <f t="shared" si="3"/>
        <v>40591</v>
      </c>
      <c r="B251">
        <v>9718.6</v>
      </c>
      <c r="C251">
        <v>6732.2</v>
      </c>
      <c r="D251" s="52">
        <v>29318.1</v>
      </c>
      <c r="E251" s="52">
        <v>28911.8</v>
      </c>
      <c r="F251">
        <f t="shared" si="22"/>
        <v>39036.699999999997</v>
      </c>
      <c r="G251">
        <f t="shared" si="23"/>
        <v>35644</v>
      </c>
      <c r="H251" s="1">
        <f t="shared" si="24"/>
        <v>9.5182919986533499E-2</v>
      </c>
      <c r="I251" s="1"/>
      <c r="J251">
        <f t="shared" si="21"/>
        <v>134.59999999999854</v>
      </c>
    </row>
    <row r="252" spans="1:10" x14ac:dyDescent="0.25">
      <c r="A252" s="29">
        <f t="shared" si="3"/>
        <v>40598</v>
      </c>
      <c r="B252">
        <v>8386.7000000000007</v>
      </c>
      <c r="C252">
        <v>5817.1</v>
      </c>
      <c r="D252" s="52">
        <v>31011.599999999999</v>
      </c>
      <c r="E252" s="52">
        <v>30009.4</v>
      </c>
      <c r="F252">
        <f t="shared" si="22"/>
        <v>39398.300000000003</v>
      </c>
      <c r="G252">
        <f t="shared" si="23"/>
        <v>35826.5</v>
      </c>
      <c r="H252" s="1">
        <f t="shared" si="24"/>
        <v>9.9697151549830609E-2</v>
      </c>
      <c r="I252" s="1"/>
      <c r="J252">
        <f t="shared" si="21"/>
        <v>361.60000000000582</v>
      </c>
    </row>
    <row r="253" spans="1:10" x14ac:dyDescent="0.25">
      <c r="A253" s="29">
        <f t="shared" ref="A253:A316" si="25">+A252+7</f>
        <v>40605</v>
      </c>
      <c r="B253">
        <v>8066.1</v>
      </c>
      <c r="C253">
        <v>4768.3</v>
      </c>
      <c r="D253" s="52">
        <v>31744.400000000001</v>
      </c>
      <c r="E253" s="52">
        <v>30942.400000000001</v>
      </c>
      <c r="F253">
        <f t="shared" si="22"/>
        <v>39810.5</v>
      </c>
      <c r="G253">
        <f t="shared" si="23"/>
        <v>35710.700000000004</v>
      </c>
      <c r="H253" s="1">
        <f t="shared" si="24"/>
        <v>0.11480592651502186</v>
      </c>
      <c r="I253" s="1"/>
      <c r="J253">
        <f t="shared" si="21"/>
        <v>412.19999999999709</v>
      </c>
    </row>
    <row r="254" spans="1:10" x14ac:dyDescent="0.25">
      <c r="A254" s="29">
        <f t="shared" si="25"/>
        <v>40612</v>
      </c>
      <c r="B254">
        <v>7374.2</v>
      </c>
      <c r="C254">
        <v>4068.9</v>
      </c>
      <c r="D254" s="52">
        <v>32583.1</v>
      </c>
      <c r="E254" s="52">
        <v>31855.9</v>
      </c>
      <c r="F254">
        <f t="shared" si="22"/>
        <v>39957.299999999996</v>
      </c>
      <c r="G254">
        <f t="shared" si="23"/>
        <v>35924.800000000003</v>
      </c>
      <c r="H254" s="1">
        <f t="shared" si="24"/>
        <v>0.11224836324767273</v>
      </c>
      <c r="I254" s="1"/>
      <c r="J254">
        <f t="shared" si="21"/>
        <v>146.79999999999563</v>
      </c>
    </row>
    <row r="255" spans="1:10" x14ac:dyDescent="0.25">
      <c r="A255" s="29">
        <f t="shared" si="25"/>
        <v>40619</v>
      </c>
      <c r="B255">
        <v>6822.9</v>
      </c>
      <c r="C255">
        <v>3546.2</v>
      </c>
      <c r="D255" s="52">
        <v>33398.800000000003</v>
      </c>
      <c r="E255" s="52">
        <v>32652.1</v>
      </c>
      <c r="F255">
        <f t="shared" si="22"/>
        <v>40221.700000000004</v>
      </c>
      <c r="G255">
        <f t="shared" si="23"/>
        <v>36198.299999999996</v>
      </c>
      <c r="H255" s="1">
        <f t="shared" si="24"/>
        <v>0.11114886610697217</v>
      </c>
      <c r="I255" s="1"/>
      <c r="J255">
        <f t="shared" si="21"/>
        <v>264.40000000000873</v>
      </c>
    </row>
    <row r="256" spans="1:10" x14ac:dyDescent="0.25">
      <c r="A256" s="29">
        <f t="shared" si="25"/>
        <v>40626</v>
      </c>
      <c r="B256">
        <v>6139.2</v>
      </c>
      <c r="C256">
        <v>2690.9</v>
      </c>
      <c r="D256" s="52">
        <v>34227.300000000003</v>
      </c>
      <c r="E256" s="52">
        <v>33630</v>
      </c>
      <c r="F256">
        <f t="shared" si="22"/>
        <v>40366.5</v>
      </c>
      <c r="G256">
        <f t="shared" si="23"/>
        <v>36320.9</v>
      </c>
      <c r="H256" s="1">
        <f t="shared" si="24"/>
        <v>0.1113849051097302</v>
      </c>
      <c r="I256" s="1"/>
      <c r="J256">
        <f t="shared" si="21"/>
        <v>144.79999999999563</v>
      </c>
    </row>
    <row r="257" spans="1:11" x14ac:dyDescent="0.25">
      <c r="A257" s="29">
        <f t="shared" si="25"/>
        <v>40633</v>
      </c>
      <c r="B257">
        <v>5566.9</v>
      </c>
      <c r="C257">
        <v>2455.6999999999998</v>
      </c>
      <c r="D257" s="52">
        <v>34875.800000000003</v>
      </c>
      <c r="E257" s="52">
        <v>34070.9</v>
      </c>
      <c r="F257">
        <f t="shared" si="22"/>
        <v>40442.700000000004</v>
      </c>
      <c r="G257">
        <f t="shared" si="23"/>
        <v>36526.6</v>
      </c>
      <c r="H257" s="1">
        <f t="shared" si="24"/>
        <v>0.10721227817535728</v>
      </c>
      <c r="I257" s="1"/>
      <c r="J257">
        <f t="shared" si="21"/>
        <v>76.200000000004366</v>
      </c>
    </row>
    <row r="258" spans="1:11" x14ac:dyDescent="0.25">
      <c r="A258" s="29">
        <f t="shared" si="25"/>
        <v>40640</v>
      </c>
      <c r="B258">
        <v>5142.2</v>
      </c>
      <c r="C258">
        <v>2174.6999999999998</v>
      </c>
      <c r="D258" s="52">
        <v>35430.699999999997</v>
      </c>
      <c r="E258" s="52">
        <v>34509.9</v>
      </c>
      <c r="F258">
        <f t="shared" si="22"/>
        <v>40572.899999999994</v>
      </c>
      <c r="G258">
        <f t="shared" si="23"/>
        <v>36684.6</v>
      </c>
      <c r="H258" s="1">
        <f t="shared" si="24"/>
        <v>0.1059927053859111</v>
      </c>
      <c r="I258" s="1"/>
      <c r="J258">
        <f t="shared" si="21"/>
        <v>130.19999999998981</v>
      </c>
    </row>
    <row r="259" spans="1:11" x14ac:dyDescent="0.25">
      <c r="A259" s="29">
        <f t="shared" si="25"/>
        <v>40647</v>
      </c>
      <c r="B259">
        <v>5048.1000000000004</v>
      </c>
      <c r="C259">
        <v>2056.5</v>
      </c>
      <c r="D259" s="52">
        <v>35873.699999999997</v>
      </c>
      <c r="E259" s="52">
        <v>34936.800000000003</v>
      </c>
      <c r="F259">
        <f t="shared" si="22"/>
        <v>40921.799999999996</v>
      </c>
      <c r="G259">
        <f t="shared" si="23"/>
        <v>36993.300000000003</v>
      </c>
      <c r="H259" s="1">
        <f t="shared" si="24"/>
        <v>0.10619490556398037</v>
      </c>
      <c r="I259" s="1"/>
      <c r="J259">
        <f t="shared" si="21"/>
        <v>348.90000000000146</v>
      </c>
    </row>
    <row r="260" spans="1:11" x14ac:dyDescent="0.25">
      <c r="A260" s="29">
        <f t="shared" si="25"/>
        <v>40654</v>
      </c>
      <c r="B260">
        <v>4921.3</v>
      </c>
      <c r="C260">
        <v>1879.8</v>
      </c>
      <c r="D260" s="52">
        <v>36144</v>
      </c>
      <c r="E260" s="52">
        <v>35214.5</v>
      </c>
      <c r="F260">
        <f t="shared" si="22"/>
        <v>41065.300000000003</v>
      </c>
      <c r="G260">
        <f t="shared" si="23"/>
        <v>37094.300000000003</v>
      </c>
      <c r="H260" s="1">
        <f t="shared" si="24"/>
        <v>0.10705148769487494</v>
      </c>
      <c r="I260" s="1"/>
      <c r="J260">
        <f t="shared" si="21"/>
        <v>143.50000000000728</v>
      </c>
    </row>
    <row r="261" spans="1:11" x14ac:dyDescent="0.25">
      <c r="A261" s="29">
        <f t="shared" si="25"/>
        <v>40661</v>
      </c>
      <c r="B261">
        <v>4742.2</v>
      </c>
      <c r="C261">
        <v>1873.6</v>
      </c>
      <c r="D261" s="52">
        <v>36344</v>
      </c>
      <c r="E261" s="52">
        <v>35503.9</v>
      </c>
      <c r="F261">
        <f t="shared" si="22"/>
        <v>41086.199999999997</v>
      </c>
      <c r="G261">
        <f t="shared" si="23"/>
        <v>37377.5</v>
      </c>
      <c r="H261" s="1">
        <f t="shared" si="24"/>
        <v>9.9222794461908848E-2</v>
      </c>
      <c r="I261" s="1"/>
      <c r="J261">
        <f t="shared" si="21"/>
        <v>20.899999999994179</v>
      </c>
      <c r="K261">
        <v>6719.6</v>
      </c>
    </row>
    <row r="262" spans="1:11" x14ac:dyDescent="0.25">
      <c r="A262" s="29">
        <f t="shared" si="25"/>
        <v>40668</v>
      </c>
      <c r="B262">
        <v>4620.6099999999997</v>
      </c>
      <c r="C262">
        <v>1941.6</v>
      </c>
      <c r="D262" s="52">
        <v>36524.699999999997</v>
      </c>
      <c r="E262" s="52">
        <v>35699.199999999997</v>
      </c>
      <c r="F262">
        <f t="shared" si="22"/>
        <v>41145.31</v>
      </c>
      <c r="G262">
        <f t="shared" si="23"/>
        <v>37640.799999999996</v>
      </c>
      <c r="H262" s="1">
        <f t="shared" si="24"/>
        <v>9.3104025419225911E-2</v>
      </c>
      <c r="I262" s="1"/>
      <c r="J262">
        <f t="shared" si="21"/>
        <v>59.110000000000582</v>
      </c>
      <c r="K262">
        <v>6722.9</v>
      </c>
    </row>
    <row r="263" spans="1:11" x14ac:dyDescent="0.25">
      <c r="A263" s="29">
        <f t="shared" si="25"/>
        <v>40675</v>
      </c>
      <c r="B263">
        <v>4670.6000000000004</v>
      </c>
      <c r="C263">
        <v>2149</v>
      </c>
      <c r="D263" s="52">
        <v>36640.800000000003</v>
      </c>
      <c r="E263" s="52">
        <v>35970.300000000003</v>
      </c>
      <c r="F263">
        <f t="shared" si="22"/>
        <v>41311.4</v>
      </c>
      <c r="G263">
        <f t="shared" si="23"/>
        <v>38119.300000000003</v>
      </c>
      <c r="H263" s="1">
        <f t="shared" si="24"/>
        <v>8.3739732891212615E-2</v>
      </c>
      <c r="I263" s="1"/>
      <c r="J263">
        <f t="shared" si="21"/>
        <v>166.09000000000378</v>
      </c>
      <c r="K263">
        <v>6723</v>
      </c>
    </row>
    <row r="264" spans="1:11" x14ac:dyDescent="0.25">
      <c r="A264" s="29">
        <f t="shared" si="25"/>
        <v>40682</v>
      </c>
      <c r="B264">
        <v>4421.8999999999996</v>
      </c>
      <c r="C264">
        <v>2280</v>
      </c>
      <c r="D264" s="52">
        <v>37052.6</v>
      </c>
      <c r="E264" s="52">
        <v>36114.800000000003</v>
      </c>
      <c r="F264">
        <f t="shared" si="22"/>
        <v>41474.5</v>
      </c>
      <c r="G264">
        <f t="shared" si="23"/>
        <v>38394.800000000003</v>
      </c>
      <c r="H264" s="1">
        <f t="shared" si="24"/>
        <v>8.0211382791419483E-2</v>
      </c>
      <c r="I264" s="1"/>
      <c r="J264">
        <f t="shared" si="21"/>
        <v>163.09999999999854</v>
      </c>
      <c r="K264">
        <v>6716.9</v>
      </c>
    </row>
    <row r="265" spans="1:11" x14ac:dyDescent="0.25">
      <c r="A265" s="29">
        <f t="shared" si="25"/>
        <v>40689</v>
      </c>
      <c r="B265">
        <v>4239.5</v>
      </c>
      <c r="C265">
        <v>2165.9</v>
      </c>
      <c r="D265" s="52">
        <v>37317.5</v>
      </c>
      <c r="E265" s="52">
        <v>36263.800000000003</v>
      </c>
      <c r="F265">
        <f t="shared" si="22"/>
        <v>41557</v>
      </c>
      <c r="G265">
        <f t="shared" si="23"/>
        <v>38429.700000000004</v>
      </c>
      <c r="H265" s="1">
        <f t="shared" si="24"/>
        <v>8.1377164016372738E-2</v>
      </c>
      <c r="I265" s="1"/>
      <c r="J265">
        <f t="shared" si="21"/>
        <v>82.5</v>
      </c>
      <c r="K265">
        <v>6789.9</v>
      </c>
    </row>
    <row r="266" spans="1:11" x14ac:dyDescent="0.25">
      <c r="A266" s="29">
        <f t="shared" si="25"/>
        <v>40696</v>
      </c>
      <c r="B266">
        <v>4186.8999999999996</v>
      </c>
      <c r="C266">
        <v>2418.6</v>
      </c>
      <c r="D266" s="52">
        <v>37490.6</v>
      </c>
      <c r="E266" s="52">
        <v>36431.800000000003</v>
      </c>
      <c r="F266">
        <f t="shared" si="22"/>
        <v>41677.5</v>
      </c>
      <c r="G266">
        <f t="shared" si="23"/>
        <v>38850.400000000001</v>
      </c>
      <c r="H266" s="1">
        <f t="shared" si="24"/>
        <v>7.2768877540514421E-2</v>
      </c>
      <c r="I266" s="1"/>
      <c r="J266">
        <f t="shared" si="21"/>
        <v>120.5</v>
      </c>
      <c r="K266">
        <v>6790</v>
      </c>
    </row>
    <row r="267" spans="1:11" x14ac:dyDescent="0.25">
      <c r="A267" s="29">
        <f t="shared" si="25"/>
        <v>40703</v>
      </c>
      <c r="B267">
        <v>4223.2</v>
      </c>
      <c r="C267">
        <v>2071.1</v>
      </c>
      <c r="D267" s="52">
        <v>37633.699999999997</v>
      </c>
      <c r="E267" s="52">
        <v>36643</v>
      </c>
      <c r="F267">
        <f t="shared" si="22"/>
        <v>41856.899999999994</v>
      </c>
      <c r="G267">
        <f t="shared" si="23"/>
        <v>38714.1</v>
      </c>
      <c r="H267" s="1">
        <f t="shared" si="24"/>
        <v>8.1179725216393939E-2</v>
      </c>
      <c r="I267" s="1"/>
      <c r="J267">
        <f t="shared" si="21"/>
        <v>179.39999999999418</v>
      </c>
      <c r="K267">
        <v>6796</v>
      </c>
    </row>
    <row r="268" spans="1:11" x14ac:dyDescent="0.25">
      <c r="A268" s="29">
        <f t="shared" si="25"/>
        <v>40710</v>
      </c>
      <c r="B268">
        <v>4007</v>
      </c>
      <c r="C268">
        <v>2140.1</v>
      </c>
      <c r="D268" s="52">
        <v>37817.800000000003</v>
      </c>
      <c r="E268" s="52">
        <v>36882.199999999997</v>
      </c>
      <c r="F268">
        <f t="shared" ref="F268:F331" si="26">+B268+D268</f>
        <v>41824.800000000003</v>
      </c>
      <c r="G268">
        <f t="shared" ref="G268:G331" si="27">+C268+E268</f>
        <v>39022.299999999996</v>
      </c>
      <c r="H268" s="1">
        <f t="shared" ref="H268:H274" si="28">+F268/G268-1</f>
        <v>7.1817909246764122E-2</v>
      </c>
      <c r="I268" s="1"/>
      <c r="J268">
        <f t="shared" ref="J268:J273" si="29">+F268-F267</f>
        <v>-32.099999999991269</v>
      </c>
      <c r="K268">
        <v>7032.1</v>
      </c>
    </row>
    <row r="269" spans="1:11" x14ac:dyDescent="0.25">
      <c r="A269" s="29">
        <f t="shared" si="25"/>
        <v>40717</v>
      </c>
      <c r="B269">
        <v>3516.7</v>
      </c>
      <c r="C269">
        <v>2265.6999999999998</v>
      </c>
      <c r="D269" s="52">
        <v>37972.5</v>
      </c>
      <c r="E269" s="52">
        <v>37020.5</v>
      </c>
      <c r="F269">
        <f t="shared" si="26"/>
        <v>41489.199999999997</v>
      </c>
      <c r="G269">
        <f t="shared" si="27"/>
        <v>39286.199999999997</v>
      </c>
      <c r="H269" s="1">
        <f t="shared" si="28"/>
        <v>5.6075670337166761E-2</v>
      </c>
      <c r="I269" s="1"/>
      <c r="J269">
        <f t="shared" si="29"/>
        <v>-335.60000000000582</v>
      </c>
      <c r="K269">
        <v>7490.1</v>
      </c>
    </row>
    <row r="270" spans="1:11" x14ac:dyDescent="0.25">
      <c r="A270" s="29">
        <f t="shared" si="25"/>
        <v>40724</v>
      </c>
      <c r="B270">
        <v>3671.2</v>
      </c>
      <c r="C270">
        <v>2452.3000000000002</v>
      </c>
      <c r="D270" s="52">
        <v>38123.599999999999</v>
      </c>
      <c r="E270" s="52">
        <v>37096.5</v>
      </c>
      <c r="F270">
        <f t="shared" si="26"/>
        <v>41794.799999999996</v>
      </c>
      <c r="G270">
        <f t="shared" si="27"/>
        <v>39548.800000000003</v>
      </c>
      <c r="H270" s="1">
        <f t="shared" si="28"/>
        <v>5.6790597944817334E-2</v>
      </c>
      <c r="I270" s="1"/>
      <c r="J270">
        <f t="shared" si="29"/>
        <v>305.59999999999854</v>
      </c>
      <c r="K270">
        <v>7619.1</v>
      </c>
    </row>
    <row r="271" spans="1:11" x14ac:dyDescent="0.25">
      <c r="A271" s="29">
        <f t="shared" si="25"/>
        <v>40731</v>
      </c>
      <c r="B271">
        <v>3434.8</v>
      </c>
      <c r="C271">
        <v>2912.3</v>
      </c>
      <c r="D271" s="52">
        <v>38364.300000000003</v>
      </c>
      <c r="E271" s="52">
        <v>37303</v>
      </c>
      <c r="F271">
        <f t="shared" si="26"/>
        <v>41799.100000000006</v>
      </c>
      <c r="G271">
        <f t="shared" si="27"/>
        <v>40215.300000000003</v>
      </c>
      <c r="H271" s="1">
        <f t="shared" si="28"/>
        <v>3.9383020890059406E-2</v>
      </c>
      <c r="I271" s="1"/>
      <c r="J271">
        <f t="shared" si="29"/>
        <v>4.3000000000101863</v>
      </c>
      <c r="K271">
        <v>8271</v>
      </c>
    </row>
    <row r="272" spans="1:11" x14ac:dyDescent="0.25">
      <c r="A272" s="29">
        <f t="shared" si="25"/>
        <v>40738</v>
      </c>
      <c r="B272">
        <v>3555.9</v>
      </c>
      <c r="C272">
        <v>2749.3</v>
      </c>
      <c r="D272" s="52">
        <v>38500.1</v>
      </c>
      <c r="E272" s="52">
        <v>37577.800000000003</v>
      </c>
      <c r="F272">
        <f t="shared" si="26"/>
        <v>42056</v>
      </c>
      <c r="G272">
        <f t="shared" si="27"/>
        <v>40327.100000000006</v>
      </c>
      <c r="H272" s="1">
        <f t="shared" si="28"/>
        <v>4.2871914915776133E-2</v>
      </c>
      <c r="I272" s="1"/>
      <c r="J272">
        <f t="shared" si="29"/>
        <v>256.89999999999418</v>
      </c>
      <c r="K272">
        <v>8460</v>
      </c>
    </row>
    <row r="273" spans="1:11" x14ac:dyDescent="0.25">
      <c r="A273" s="29">
        <f t="shared" si="25"/>
        <v>40745</v>
      </c>
      <c r="B273">
        <v>3371.3</v>
      </c>
      <c r="C273">
        <v>2909.7</v>
      </c>
      <c r="D273" s="52">
        <v>38695.300000000003</v>
      </c>
      <c r="E273" s="52">
        <v>37756.400000000001</v>
      </c>
      <c r="F273">
        <f t="shared" si="26"/>
        <v>42066.600000000006</v>
      </c>
      <c r="G273">
        <f t="shared" si="27"/>
        <v>40666.1</v>
      </c>
      <c r="H273" s="1">
        <f t="shared" si="28"/>
        <v>3.4439004477931467E-2</v>
      </c>
      <c r="I273" s="1"/>
      <c r="J273">
        <f t="shared" si="29"/>
        <v>10.600000000005821</v>
      </c>
      <c r="K273">
        <v>8822.1</v>
      </c>
    </row>
    <row r="274" spans="1:11" x14ac:dyDescent="0.25">
      <c r="A274" s="29">
        <f t="shared" si="25"/>
        <v>40752</v>
      </c>
      <c r="B274">
        <v>2761.1</v>
      </c>
      <c r="C274">
        <v>2656.1</v>
      </c>
      <c r="D274" s="52">
        <v>38899.9</v>
      </c>
      <c r="E274" s="52">
        <v>38016.1</v>
      </c>
      <c r="F274">
        <f t="shared" si="26"/>
        <v>41661</v>
      </c>
      <c r="G274">
        <f t="shared" si="27"/>
        <v>40672.199999999997</v>
      </c>
      <c r="H274" s="1">
        <f t="shared" si="28"/>
        <v>2.4311446147491589E-2</v>
      </c>
      <c r="I274" s="1"/>
      <c r="J274">
        <f t="shared" ref="J274:J280" si="30">+F274-F273</f>
        <v>-405.60000000000582</v>
      </c>
      <c r="K274">
        <v>9908</v>
      </c>
    </row>
    <row r="275" spans="1:11" x14ac:dyDescent="0.25">
      <c r="A275" s="29">
        <f t="shared" si="25"/>
        <v>40759</v>
      </c>
      <c r="B275">
        <v>2854.6</v>
      </c>
      <c r="C275">
        <v>2706.6</v>
      </c>
      <c r="D275" s="52">
        <v>39044.699999999997</v>
      </c>
      <c r="E275" s="52">
        <v>38241.699999999997</v>
      </c>
      <c r="F275">
        <f t="shared" si="26"/>
        <v>41899.299999999996</v>
      </c>
      <c r="G275">
        <f t="shared" si="27"/>
        <v>40948.299999999996</v>
      </c>
      <c r="H275" s="1">
        <f t="shared" ref="H275:H338" si="31">+F275/G275-1</f>
        <v>2.3224407362454569E-2</v>
      </c>
      <c r="I275" s="1"/>
      <c r="J275">
        <f t="shared" si="30"/>
        <v>238.29999999999563</v>
      </c>
      <c r="K275">
        <v>10258.200000000001</v>
      </c>
    </row>
    <row r="276" spans="1:11" x14ac:dyDescent="0.25">
      <c r="A276" s="29">
        <f t="shared" si="25"/>
        <v>40766</v>
      </c>
      <c r="B276">
        <v>2888.3</v>
      </c>
      <c r="C276">
        <v>2391.1999999999998</v>
      </c>
      <c r="D276" s="52">
        <v>39235.300000000003</v>
      </c>
      <c r="E276" s="52">
        <v>38728.699999999997</v>
      </c>
      <c r="F276">
        <f t="shared" si="26"/>
        <v>42123.600000000006</v>
      </c>
      <c r="G276">
        <f t="shared" si="27"/>
        <v>41119.899999999994</v>
      </c>
      <c r="H276" s="1">
        <f t="shared" si="31"/>
        <v>2.4409106053273844E-2</v>
      </c>
      <c r="I276" s="1"/>
      <c r="J276">
        <f t="shared" si="30"/>
        <v>224.30000000001019</v>
      </c>
      <c r="K276">
        <v>10455.299999999999</v>
      </c>
    </row>
    <row r="277" spans="1:11" x14ac:dyDescent="0.25">
      <c r="A277" s="29">
        <f t="shared" si="25"/>
        <v>40773</v>
      </c>
      <c r="B277">
        <v>2713.3</v>
      </c>
      <c r="C277">
        <v>2237.3000000000002</v>
      </c>
      <c r="D277" s="52">
        <v>39517.9</v>
      </c>
      <c r="E277" s="52">
        <v>39050.400000000001</v>
      </c>
      <c r="F277">
        <f t="shared" si="26"/>
        <v>42231.200000000004</v>
      </c>
      <c r="G277">
        <f t="shared" si="27"/>
        <v>41287.700000000004</v>
      </c>
      <c r="H277" s="1">
        <f t="shared" si="31"/>
        <v>2.2851842074031792E-2</v>
      </c>
      <c r="I277" s="1"/>
      <c r="J277">
        <f t="shared" si="30"/>
        <v>107.59999999999854</v>
      </c>
      <c r="K277">
        <v>11005.4</v>
      </c>
    </row>
    <row r="278" spans="1:11" x14ac:dyDescent="0.25">
      <c r="A278" s="29">
        <f t="shared" si="25"/>
        <v>40780</v>
      </c>
      <c r="B278">
        <v>2477.6999999999998</v>
      </c>
      <c r="C278">
        <v>2003.6</v>
      </c>
      <c r="D278" s="52">
        <v>39753.4</v>
      </c>
      <c r="E278" s="52">
        <v>39285</v>
      </c>
      <c r="F278">
        <f t="shared" si="26"/>
        <v>42231.1</v>
      </c>
      <c r="G278">
        <f t="shared" si="27"/>
        <v>41288.6</v>
      </c>
      <c r="H278" s="1">
        <f t="shared" si="31"/>
        <v>2.2827124194087389E-2</v>
      </c>
      <c r="I278" s="1"/>
      <c r="J278">
        <f t="shared" si="30"/>
        <v>-0.10000000000582077</v>
      </c>
      <c r="K278">
        <v>11599.2</v>
      </c>
    </row>
    <row r="279" spans="1:11" x14ac:dyDescent="0.25">
      <c r="A279" s="29">
        <f t="shared" si="25"/>
        <v>40787</v>
      </c>
      <c r="B279">
        <v>14283.6</v>
      </c>
      <c r="C279">
        <v>17705.400000000001</v>
      </c>
      <c r="D279" s="52">
        <v>42.4</v>
      </c>
      <c r="E279" s="52">
        <v>81.099999999999994</v>
      </c>
      <c r="F279" s="111">
        <f t="shared" si="26"/>
        <v>14326</v>
      </c>
      <c r="G279" s="110">
        <f t="shared" si="27"/>
        <v>17786.5</v>
      </c>
      <c r="H279" s="1">
        <f t="shared" si="31"/>
        <v>-0.194557670143086</v>
      </c>
      <c r="I279" s="1"/>
      <c r="J279">
        <f t="shared" si="30"/>
        <v>-27905.1</v>
      </c>
    </row>
    <row r="280" spans="1:11" x14ac:dyDescent="0.25">
      <c r="A280" s="29">
        <f t="shared" si="25"/>
        <v>40794</v>
      </c>
      <c r="B280" s="52">
        <v>14332</v>
      </c>
      <c r="C280" s="52">
        <v>18200.7</v>
      </c>
      <c r="D280" s="52">
        <v>345.8</v>
      </c>
      <c r="E280" s="52">
        <v>254.4</v>
      </c>
      <c r="F280" s="52">
        <f t="shared" si="26"/>
        <v>14677.8</v>
      </c>
      <c r="G280">
        <f t="shared" si="27"/>
        <v>18455.100000000002</v>
      </c>
      <c r="H280" s="1">
        <f t="shared" si="31"/>
        <v>-0.20467513045174512</v>
      </c>
      <c r="I280" s="1"/>
      <c r="J280">
        <f t="shared" si="30"/>
        <v>351.79999999999927</v>
      </c>
    </row>
    <row r="281" spans="1:11" x14ac:dyDescent="0.25">
      <c r="A281" s="29">
        <f t="shared" si="25"/>
        <v>40801</v>
      </c>
      <c r="B281" s="52">
        <v>14501.1</v>
      </c>
      <c r="C281" s="52">
        <v>18938.900000000001</v>
      </c>
      <c r="D281" s="52">
        <v>581.1</v>
      </c>
      <c r="E281" s="52">
        <v>600</v>
      </c>
      <c r="F281">
        <f t="shared" si="26"/>
        <v>15082.2</v>
      </c>
      <c r="G281">
        <f t="shared" si="27"/>
        <v>19538.900000000001</v>
      </c>
      <c r="H281" s="1">
        <f t="shared" si="31"/>
        <v>-0.22809370025948239</v>
      </c>
      <c r="I281" s="1"/>
    </row>
    <row r="282" spans="1:11" x14ac:dyDescent="0.25">
      <c r="A282" s="29">
        <f t="shared" si="25"/>
        <v>40808</v>
      </c>
      <c r="B282" s="52">
        <v>15212.6</v>
      </c>
      <c r="C282" s="52">
        <v>20155.400000000001</v>
      </c>
      <c r="D282" s="52">
        <v>903</v>
      </c>
      <c r="E282" s="52">
        <v>1121.0999999999999</v>
      </c>
      <c r="F282">
        <f t="shared" si="26"/>
        <v>16115.6</v>
      </c>
      <c r="G282">
        <f t="shared" si="27"/>
        <v>21276.5</v>
      </c>
      <c r="H282" s="1">
        <f t="shared" si="31"/>
        <v>-0.24256339153526185</v>
      </c>
      <c r="I282" s="1"/>
    </row>
    <row r="283" spans="1:11" x14ac:dyDescent="0.25">
      <c r="A283" s="29">
        <f t="shared" si="25"/>
        <v>40815</v>
      </c>
      <c r="B283" s="52">
        <v>15588.8</v>
      </c>
      <c r="C283" s="52">
        <v>20448.5</v>
      </c>
      <c r="D283" s="52">
        <v>1228.7</v>
      </c>
      <c r="E283" s="52">
        <v>1775.5</v>
      </c>
      <c r="F283">
        <f t="shared" si="26"/>
        <v>16817.5</v>
      </c>
      <c r="G283" s="66">
        <f t="shared" si="27"/>
        <v>22224</v>
      </c>
      <c r="H283" s="1">
        <f t="shared" si="31"/>
        <v>-0.24327303815694745</v>
      </c>
      <c r="I283" s="1"/>
    </row>
    <row r="284" spans="1:11" ht="15" x14ac:dyDescent="0.35">
      <c r="A284" s="29">
        <f t="shared" si="25"/>
        <v>40822</v>
      </c>
      <c r="B284" s="53">
        <v>15658.3</v>
      </c>
      <c r="C284" s="52">
        <v>20368</v>
      </c>
      <c r="D284" s="52">
        <v>1831.5</v>
      </c>
      <c r="E284" s="52">
        <v>2933.9</v>
      </c>
      <c r="F284">
        <f t="shared" si="26"/>
        <v>17489.8</v>
      </c>
      <c r="G284">
        <f t="shared" si="27"/>
        <v>23301.9</v>
      </c>
      <c r="H284" s="1">
        <f t="shared" si="31"/>
        <v>-0.24942601247108609</v>
      </c>
      <c r="I284" s="1"/>
    </row>
    <row r="285" spans="1:11" x14ac:dyDescent="0.25">
      <c r="A285" s="29">
        <f t="shared" si="25"/>
        <v>40829</v>
      </c>
      <c r="B285" s="52">
        <v>15084.2</v>
      </c>
      <c r="C285" s="52">
        <v>20760.400000000001</v>
      </c>
      <c r="D285" s="52">
        <v>3000.4</v>
      </c>
      <c r="E285" s="52">
        <v>4558.7</v>
      </c>
      <c r="F285">
        <f t="shared" si="26"/>
        <v>18084.600000000002</v>
      </c>
      <c r="G285">
        <f t="shared" si="27"/>
        <v>25319.100000000002</v>
      </c>
      <c r="H285" s="1">
        <f t="shared" si="31"/>
        <v>-0.28573290519805206</v>
      </c>
      <c r="I285" s="1"/>
    </row>
    <row r="286" spans="1:11" x14ac:dyDescent="0.25">
      <c r="A286" s="29">
        <f t="shared" si="25"/>
        <v>40836</v>
      </c>
      <c r="B286" s="52">
        <v>14170.7</v>
      </c>
      <c r="C286" s="52">
        <v>20852.099999999999</v>
      </c>
      <c r="D286" s="52">
        <v>4141.5</v>
      </c>
      <c r="E286" s="52">
        <v>6492.8</v>
      </c>
      <c r="F286">
        <f t="shared" si="26"/>
        <v>18312.2</v>
      </c>
      <c r="G286">
        <f t="shared" si="27"/>
        <v>27344.899999999998</v>
      </c>
      <c r="H286" s="1">
        <f t="shared" si="31"/>
        <v>-0.33032485033772285</v>
      </c>
      <c r="I286" s="1"/>
    </row>
    <row r="287" spans="1:11" x14ac:dyDescent="0.25">
      <c r="A287" s="29">
        <f t="shared" si="25"/>
        <v>40843</v>
      </c>
      <c r="B287" s="52">
        <v>11611.1</v>
      </c>
      <c r="C287" s="52">
        <v>15468.2</v>
      </c>
      <c r="D287" s="52">
        <v>5340.8</v>
      </c>
      <c r="E287" s="52">
        <v>8458.5</v>
      </c>
      <c r="F287">
        <f t="shared" si="26"/>
        <v>16951.900000000001</v>
      </c>
      <c r="G287">
        <f t="shared" si="27"/>
        <v>23926.7</v>
      </c>
      <c r="H287" s="1">
        <f t="shared" si="31"/>
        <v>-0.29150697756063304</v>
      </c>
      <c r="I287" s="1"/>
    </row>
    <row r="288" spans="1:11" x14ac:dyDescent="0.25">
      <c r="A288" s="29">
        <f t="shared" si="25"/>
        <v>40850</v>
      </c>
      <c r="B288" s="52">
        <v>12561</v>
      </c>
      <c r="C288" s="52">
        <v>19603.3</v>
      </c>
      <c r="D288" s="52">
        <v>6564.9</v>
      </c>
      <c r="E288" s="52">
        <v>10136.9</v>
      </c>
      <c r="F288">
        <f t="shared" si="26"/>
        <v>19125.900000000001</v>
      </c>
      <c r="G288">
        <f t="shared" si="27"/>
        <v>29740.199999999997</v>
      </c>
      <c r="H288" s="1">
        <f t="shared" si="31"/>
        <v>-0.35690076058668052</v>
      </c>
      <c r="I288" s="1"/>
    </row>
    <row r="289" spans="1:10" x14ac:dyDescent="0.25">
      <c r="A289" s="29">
        <f t="shared" si="25"/>
        <v>40857</v>
      </c>
      <c r="B289" s="52">
        <v>11878.5</v>
      </c>
      <c r="C289" s="52">
        <v>18842.900000000001</v>
      </c>
      <c r="D289" s="52">
        <v>7993.5</v>
      </c>
      <c r="E289" s="52">
        <v>11904.8</v>
      </c>
      <c r="F289" s="66">
        <f t="shared" si="26"/>
        <v>19872</v>
      </c>
      <c r="G289">
        <f t="shared" si="27"/>
        <v>30747.7</v>
      </c>
      <c r="H289" s="1">
        <f t="shared" si="31"/>
        <v>-0.35370775700296286</v>
      </c>
      <c r="I289" s="1"/>
    </row>
    <row r="290" spans="1:10" x14ac:dyDescent="0.25">
      <c r="A290" s="29">
        <f t="shared" si="25"/>
        <v>40864</v>
      </c>
      <c r="B290" s="52">
        <v>11808.5</v>
      </c>
      <c r="C290" s="52">
        <v>17885</v>
      </c>
      <c r="D290" s="52">
        <v>8985.1</v>
      </c>
      <c r="E290" s="52">
        <v>13536.6</v>
      </c>
      <c r="F290">
        <f t="shared" si="26"/>
        <v>20793.599999999999</v>
      </c>
      <c r="G290">
        <f t="shared" si="27"/>
        <v>31421.599999999999</v>
      </c>
      <c r="H290" s="1">
        <f t="shared" si="31"/>
        <v>-0.33823866384907197</v>
      </c>
      <c r="I290" s="1"/>
    </row>
    <row r="291" spans="1:10" x14ac:dyDescent="0.25">
      <c r="A291" s="29">
        <f t="shared" si="25"/>
        <v>40871</v>
      </c>
      <c r="B291" s="52">
        <v>11081</v>
      </c>
      <c r="C291" s="52">
        <v>17598.5</v>
      </c>
      <c r="D291" s="52">
        <v>10202.299999999999</v>
      </c>
      <c r="E291" s="52">
        <v>15164.6</v>
      </c>
      <c r="F291">
        <f t="shared" si="26"/>
        <v>21283.3</v>
      </c>
      <c r="G291">
        <f t="shared" si="27"/>
        <v>32763.1</v>
      </c>
      <c r="H291" s="1">
        <f t="shared" si="31"/>
        <v>-0.3503880890391935</v>
      </c>
      <c r="I291" s="1"/>
    </row>
    <row r="292" spans="1:10" x14ac:dyDescent="0.25">
      <c r="A292" s="29">
        <f t="shared" si="25"/>
        <v>40878</v>
      </c>
      <c r="B292" s="52">
        <v>11004.8</v>
      </c>
      <c r="C292" s="52">
        <v>16741.5</v>
      </c>
      <c r="D292" s="52">
        <v>11048.9</v>
      </c>
      <c r="E292" s="52">
        <v>16659.400000000001</v>
      </c>
      <c r="F292">
        <f t="shared" si="26"/>
        <v>22053.699999999997</v>
      </c>
      <c r="G292">
        <f t="shared" si="27"/>
        <v>33400.9</v>
      </c>
      <c r="H292" s="1">
        <f t="shared" si="31"/>
        <v>-0.33972737261570807</v>
      </c>
      <c r="I292" s="1"/>
    </row>
    <row r="293" spans="1:10" x14ac:dyDescent="0.25">
      <c r="A293" s="29">
        <f t="shared" si="25"/>
        <v>40885</v>
      </c>
      <c r="B293" s="52">
        <v>10465.1</v>
      </c>
      <c r="C293" s="52">
        <v>15477.8</v>
      </c>
      <c r="D293" s="52">
        <v>12057.2</v>
      </c>
      <c r="E293" s="52">
        <v>18007.8</v>
      </c>
      <c r="F293">
        <f t="shared" si="26"/>
        <v>22522.300000000003</v>
      </c>
      <c r="G293">
        <f t="shared" si="27"/>
        <v>33485.599999999999</v>
      </c>
      <c r="H293" s="1">
        <f t="shared" si="31"/>
        <v>-0.32740342117208576</v>
      </c>
      <c r="I293" s="1"/>
    </row>
    <row r="294" spans="1:10" x14ac:dyDescent="0.25">
      <c r="A294" s="29">
        <f t="shared" si="25"/>
        <v>40892</v>
      </c>
      <c r="B294" s="52">
        <v>10184.299999999999</v>
      </c>
      <c r="C294" s="52">
        <v>14873.4</v>
      </c>
      <c r="D294" s="52">
        <v>12991.3</v>
      </c>
      <c r="E294" s="52">
        <v>19375.900000000001</v>
      </c>
      <c r="F294">
        <f t="shared" si="26"/>
        <v>23175.599999999999</v>
      </c>
      <c r="G294">
        <f t="shared" si="27"/>
        <v>34249.300000000003</v>
      </c>
      <c r="H294" s="1">
        <f t="shared" si="31"/>
        <v>-0.32332631615828655</v>
      </c>
      <c r="I294" s="1"/>
    </row>
    <row r="295" spans="1:10" x14ac:dyDescent="0.25">
      <c r="A295" s="29">
        <f t="shared" si="25"/>
        <v>40899</v>
      </c>
      <c r="B295" s="52">
        <v>9778.5</v>
      </c>
      <c r="C295" s="52">
        <v>14622.7</v>
      </c>
      <c r="D295" s="52">
        <v>14059.8</v>
      </c>
      <c r="E295" s="52">
        <v>20289.400000000001</v>
      </c>
      <c r="F295">
        <f t="shared" si="26"/>
        <v>23838.3</v>
      </c>
      <c r="G295">
        <f t="shared" si="27"/>
        <v>34912.100000000006</v>
      </c>
      <c r="H295" s="1">
        <f t="shared" si="31"/>
        <v>-0.31719088797293793</v>
      </c>
      <c r="I295" s="1"/>
    </row>
    <row r="296" spans="1:10" x14ac:dyDescent="0.25">
      <c r="A296" s="29">
        <f t="shared" si="25"/>
        <v>40906</v>
      </c>
      <c r="B296" s="52">
        <v>9032.1</v>
      </c>
      <c r="C296" s="52">
        <v>14129.3</v>
      </c>
      <c r="D296" s="52">
        <v>15087.5</v>
      </c>
      <c r="E296" s="52">
        <v>21272.1</v>
      </c>
      <c r="F296">
        <f t="shared" si="26"/>
        <v>24119.599999999999</v>
      </c>
      <c r="G296">
        <f t="shared" si="27"/>
        <v>35401.399999999994</v>
      </c>
      <c r="H296" s="1">
        <f t="shared" si="31"/>
        <v>-0.31868231199896047</v>
      </c>
      <c r="I296" s="1"/>
    </row>
    <row r="297" spans="1:10" x14ac:dyDescent="0.25">
      <c r="A297" s="29">
        <f t="shared" si="25"/>
        <v>40913</v>
      </c>
      <c r="B297" s="52">
        <v>8679.1</v>
      </c>
      <c r="C297" s="52">
        <v>13674.1</v>
      </c>
      <c r="D297" s="52">
        <v>15874.4</v>
      </c>
      <c r="E297" s="52">
        <v>22147</v>
      </c>
      <c r="F297">
        <f t="shared" si="26"/>
        <v>24553.5</v>
      </c>
      <c r="G297">
        <f t="shared" si="27"/>
        <v>35821.1</v>
      </c>
      <c r="H297" s="1">
        <f t="shared" si="31"/>
        <v>-0.31455203776545104</v>
      </c>
      <c r="I297" s="1"/>
      <c r="J297">
        <f t="shared" ref="J297:J366" si="32">+F297-F296</f>
        <v>433.90000000000146</v>
      </c>
    </row>
    <row r="298" spans="1:10" x14ac:dyDescent="0.25">
      <c r="A298" s="29">
        <f t="shared" si="25"/>
        <v>40920</v>
      </c>
      <c r="B298" s="52">
        <v>8591.6</v>
      </c>
      <c r="C298" s="52">
        <v>13061.7</v>
      </c>
      <c r="D298" s="52">
        <v>16952.900000000001</v>
      </c>
      <c r="E298" s="52">
        <v>23491.8</v>
      </c>
      <c r="F298">
        <f t="shared" si="26"/>
        <v>25544.5</v>
      </c>
      <c r="G298">
        <f t="shared" si="27"/>
        <v>36553.5</v>
      </c>
      <c r="H298" s="1">
        <f t="shared" si="31"/>
        <v>-0.30117499008302895</v>
      </c>
      <c r="I298" s="1"/>
      <c r="J298">
        <f t="shared" si="32"/>
        <v>991</v>
      </c>
    </row>
    <row r="299" spans="1:10" x14ac:dyDescent="0.25">
      <c r="A299" s="29">
        <f t="shared" si="25"/>
        <v>40927</v>
      </c>
      <c r="B299" s="52">
        <v>7873.4</v>
      </c>
      <c r="C299" s="52">
        <v>12565.2</v>
      </c>
      <c r="D299" s="52">
        <v>18137.400000000001</v>
      </c>
      <c r="E299" s="52">
        <v>24769.3</v>
      </c>
      <c r="F299">
        <f t="shared" si="26"/>
        <v>26010.800000000003</v>
      </c>
      <c r="G299">
        <f t="shared" si="27"/>
        <v>37334.5</v>
      </c>
      <c r="H299" s="1">
        <f t="shared" si="31"/>
        <v>-0.30330391460981121</v>
      </c>
      <c r="I299" s="1"/>
      <c r="J299">
        <f t="shared" si="32"/>
        <v>466.30000000000291</v>
      </c>
    </row>
    <row r="300" spans="1:10" x14ac:dyDescent="0.25">
      <c r="A300" s="29">
        <f t="shared" si="25"/>
        <v>40934</v>
      </c>
      <c r="B300" s="52">
        <v>7012.2</v>
      </c>
      <c r="C300" s="52">
        <v>12478.3</v>
      </c>
      <c r="D300" s="52">
        <v>19307</v>
      </c>
      <c r="E300" s="52">
        <v>25888.5</v>
      </c>
      <c r="F300">
        <f t="shared" si="26"/>
        <v>26319.200000000001</v>
      </c>
      <c r="G300">
        <f t="shared" si="27"/>
        <v>38366.800000000003</v>
      </c>
      <c r="H300" s="1">
        <f t="shared" si="31"/>
        <v>-0.3140110720727296</v>
      </c>
      <c r="I300" s="1"/>
      <c r="J300">
        <f t="shared" si="32"/>
        <v>308.39999999999782</v>
      </c>
    </row>
    <row r="301" spans="1:10" x14ac:dyDescent="0.25">
      <c r="A301" s="29">
        <f t="shared" si="25"/>
        <v>40941</v>
      </c>
      <c r="B301" s="52">
        <v>6592.2</v>
      </c>
      <c r="C301" s="52">
        <v>11264.5</v>
      </c>
      <c r="D301" s="52">
        <v>20330.3</v>
      </c>
      <c r="E301" s="52">
        <v>27423.200000000001</v>
      </c>
      <c r="F301">
        <f t="shared" si="26"/>
        <v>26922.5</v>
      </c>
      <c r="G301">
        <f t="shared" si="27"/>
        <v>38687.699999999997</v>
      </c>
      <c r="H301" s="1">
        <f t="shared" si="31"/>
        <v>-0.30410699007694952</v>
      </c>
      <c r="I301" s="1"/>
      <c r="J301">
        <f t="shared" si="32"/>
        <v>603.29999999999927</v>
      </c>
    </row>
    <row r="302" spans="1:10" x14ac:dyDescent="0.25">
      <c r="A302" s="29">
        <f t="shared" si="25"/>
        <v>40948</v>
      </c>
      <c r="B302" s="52">
        <v>6026.8</v>
      </c>
      <c r="C302" s="52">
        <v>10756</v>
      </c>
      <c r="D302" s="52">
        <v>21200.2</v>
      </c>
      <c r="E302" s="52">
        <v>28146.1</v>
      </c>
      <c r="F302">
        <f t="shared" si="26"/>
        <v>27227</v>
      </c>
      <c r="G302">
        <f t="shared" si="27"/>
        <v>38902.1</v>
      </c>
      <c r="H302" s="1">
        <f t="shared" si="31"/>
        <v>-0.30011490382267281</v>
      </c>
      <c r="I302" s="1"/>
      <c r="J302">
        <f t="shared" si="32"/>
        <v>304.5</v>
      </c>
    </row>
    <row r="303" spans="1:10" x14ac:dyDescent="0.25">
      <c r="A303" s="29">
        <f t="shared" si="25"/>
        <v>40955</v>
      </c>
      <c r="B303" s="52">
        <v>5978.8</v>
      </c>
      <c r="C303" s="52">
        <v>9718.6</v>
      </c>
      <c r="D303" s="52">
        <v>22407.7</v>
      </c>
      <c r="E303" s="52">
        <v>29318.1</v>
      </c>
      <c r="F303">
        <f t="shared" si="26"/>
        <v>28386.5</v>
      </c>
      <c r="G303">
        <f t="shared" si="27"/>
        <v>39036.699999999997</v>
      </c>
      <c r="H303" s="1">
        <f t="shared" si="31"/>
        <v>-0.27282531566448998</v>
      </c>
      <c r="I303" s="1"/>
      <c r="J303">
        <f t="shared" si="32"/>
        <v>1159.5</v>
      </c>
    </row>
    <row r="304" spans="1:10" x14ac:dyDescent="0.25">
      <c r="A304" s="29">
        <f t="shared" si="25"/>
        <v>40962</v>
      </c>
      <c r="B304" s="52">
        <v>5548</v>
      </c>
      <c r="C304" s="52">
        <v>8386.7000000000007</v>
      </c>
      <c r="D304" s="52">
        <v>23387.5</v>
      </c>
      <c r="E304" s="52">
        <v>31011.599999999999</v>
      </c>
      <c r="F304">
        <f t="shared" si="26"/>
        <v>28935.5</v>
      </c>
      <c r="G304">
        <f t="shared" si="27"/>
        <v>39398.300000000003</v>
      </c>
      <c r="H304" s="1">
        <f t="shared" si="31"/>
        <v>-0.26556475787026346</v>
      </c>
      <c r="I304" s="1"/>
      <c r="J304">
        <f t="shared" si="32"/>
        <v>549</v>
      </c>
    </row>
    <row r="305" spans="1:33" x14ac:dyDescent="0.25">
      <c r="A305" s="29">
        <f t="shared" si="25"/>
        <v>40969</v>
      </c>
      <c r="B305" s="52">
        <v>5487.2</v>
      </c>
      <c r="C305" s="52">
        <v>8066.1</v>
      </c>
      <c r="D305" s="52">
        <v>24387.599999999999</v>
      </c>
      <c r="E305" s="52">
        <v>31744.400000000001</v>
      </c>
      <c r="F305">
        <f t="shared" si="26"/>
        <v>29874.799999999999</v>
      </c>
      <c r="G305">
        <f t="shared" si="27"/>
        <v>39810.5</v>
      </c>
      <c r="H305" s="1">
        <f t="shared" si="31"/>
        <v>-0.24957486090353054</v>
      </c>
      <c r="I305" s="1"/>
      <c r="J305">
        <f t="shared" si="32"/>
        <v>939.29999999999927</v>
      </c>
    </row>
    <row r="306" spans="1:33" x14ac:dyDescent="0.25">
      <c r="A306" s="29">
        <f t="shared" si="25"/>
        <v>40976</v>
      </c>
      <c r="B306" s="52">
        <v>5386.9</v>
      </c>
      <c r="C306" s="52">
        <v>7374.2</v>
      </c>
      <c r="D306" s="52">
        <v>25097.7</v>
      </c>
      <c r="E306" s="52">
        <v>32583.1</v>
      </c>
      <c r="F306">
        <f t="shared" si="26"/>
        <v>30484.6</v>
      </c>
      <c r="G306">
        <f t="shared" si="27"/>
        <v>39957.299999999996</v>
      </c>
      <c r="H306" s="1">
        <f t="shared" si="31"/>
        <v>-0.2370705728365029</v>
      </c>
      <c r="I306" s="1"/>
      <c r="J306">
        <f t="shared" si="32"/>
        <v>609.79999999999927</v>
      </c>
    </row>
    <row r="307" spans="1:33" x14ac:dyDescent="0.25">
      <c r="A307" s="29">
        <f t="shared" si="25"/>
        <v>40983</v>
      </c>
      <c r="B307" s="52">
        <v>5133.3999999999996</v>
      </c>
      <c r="C307" s="52">
        <v>6822.9</v>
      </c>
      <c r="D307" s="52">
        <v>25707.8</v>
      </c>
      <c r="E307" s="52">
        <v>33398.800000000003</v>
      </c>
      <c r="F307">
        <f t="shared" si="26"/>
        <v>30841.199999999997</v>
      </c>
      <c r="G307">
        <f t="shared" si="27"/>
        <v>40221.700000000004</v>
      </c>
      <c r="H307" s="1">
        <f t="shared" si="31"/>
        <v>-0.23321987882163131</v>
      </c>
      <c r="I307" s="1"/>
      <c r="J307">
        <f t="shared" si="32"/>
        <v>356.59999999999854</v>
      </c>
    </row>
    <row r="308" spans="1:33" x14ac:dyDescent="0.25">
      <c r="A308" s="29">
        <f t="shared" si="25"/>
        <v>40990</v>
      </c>
      <c r="B308" s="52">
        <v>5044</v>
      </c>
      <c r="C308" s="52">
        <v>6139.2</v>
      </c>
      <c r="D308" s="52">
        <v>26269.200000000001</v>
      </c>
      <c r="E308" s="52">
        <v>34227.300000000003</v>
      </c>
      <c r="F308">
        <f t="shared" si="26"/>
        <v>31313.200000000001</v>
      </c>
      <c r="G308">
        <f t="shared" si="27"/>
        <v>40366.5</v>
      </c>
      <c r="H308" s="1">
        <f t="shared" si="31"/>
        <v>-0.22427755688504081</v>
      </c>
      <c r="I308" s="1"/>
      <c r="J308">
        <f t="shared" si="32"/>
        <v>472.00000000000364</v>
      </c>
    </row>
    <row r="309" spans="1:33" x14ac:dyDescent="0.25">
      <c r="A309" s="29">
        <f t="shared" si="25"/>
        <v>40997</v>
      </c>
      <c r="B309" s="52">
        <v>4595.3</v>
      </c>
      <c r="C309" s="52">
        <v>5566.9</v>
      </c>
      <c r="D309" s="52">
        <v>27124.7</v>
      </c>
      <c r="E309" s="52">
        <v>34875.800000000003</v>
      </c>
      <c r="F309">
        <f t="shared" si="26"/>
        <v>31720</v>
      </c>
      <c r="G309">
        <f t="shared" si="27"/>
        <v>40442.700000000004</v>
      </c>
      <c r="H309" s="1">
        <f t="shared" si="31"/>
        <v>-0.21568045654716439</v>
      </c>
      <c r="I309" s="1"/>
      <c r="J309">
        <f t="shared" si="32"/>
        <v>406.79999999999927</v>
      </c>
    </row>
    <row r="310" spans="1:33" x14ac:dyDescent="0.25">
      <c r="A310" s="29">
        <f t="shared" si="25"/>
        <v>41004</v>
      </c>
      <c r="B310" s="52">
        <v>4281.6000000000004</v>
      </c>
      <c r="C310" s="52">
        <v>5142.2</v>
      </c>
      <c r="D310" s="52">
        <v>27898.6</v>
      </c>
      <c r="E310" s="52">
        <v>35430.699999999997</v>
      </c>
      <c r="F310">
        <f t="shared" si="26"/>
        <v>32180.199999999997</v>
      </c>
      <c r="G310">
        <f t="shared" si="27"/>
        <v>40572.899999999994</v>
      </c>
      <c r="H310" s="1">
        <f t="shared" si="31"/>
        <v>-0.20685482181456094</v>
      </c>
      <c r="I310" s="1"/>
      <c r="J310">
        <f t="shared" si="32"/>
        <v>460.19999999999709</v>
      </c>
    </row>
    <row r="311" spans="1:33" x14ac:dyDescent="0.25">
      <c r="A311" s="29">
        <f t="shared" si="25"/>
        <v>41011</v>
      </c>
      <c r="B311" s="52">
        <v>4162.3</v>
      </c>
      <c r="C311" s="52">
        <v>5048.1000000000004</v>
      </c>
      <c r="D311" s="52">
        <v>28392.1</v>
      </c>
      <c r="E311" s="52">
        <v>35873.699999999997</v>
      </c>
      <c r="F311">
        <f t="shared" si="26"/>
        <v>32554.399999999998</v>
      </c>
      <c r="G311">
        <f t="shared" si="27"/>
        <v>40921.799999999996</v>
      </c>
      <c r="H311" s="1">
        <f t="shared" si="31"/>
        <v>-0.20447292152349117</v>
      </c>
      <c r="I311" s="1"/>
      <c r="J311">
        <f t="shared" si="32"/>
        <v>374.20000000000073</v>
      </c>
    </row>
    <row r="312" spans="1:33" x14ac:dyDescent="0.25">
      <c r="A312" s="29">
        <f t="shared" si="25"/>
        <v>41018</v>
      </c>
      <c r="B312" s="52">
        <v>4742</v>
      </c>
      <c r="C312" s="52">
        <v>4921.3</v>
      </c>
      <c r="D312" s="52">
        <v>28677.599999999999</v>
      </c>
      <c r="E312" s="52">
        <v>36144</v>
      </c>
      <c r="F312">
        <f t="shared" si="26"/>
        <v>33419.599999999999</v>
      </c>
      <c r="G312">
        <f t="shared" si="27"/>
        <v>41065.300000000003</v>
      </c>
      <c r="H312" s="1">
        <f t="shared" si="31"/>
        <v>-0.18618395579723035</v>
      </c>
      <c r="I312" s="1"/>
      <c r="J312">
        <f t="shared" si="32"/>
        <v>865.20000000000073</v>
      </c>
    </row>
    <row r="313" spans="1:33" x14ac:dyDescent="0.25">
      <c r="A313" s="29">
        <f t="shared" si="25"/>
        <v>41025</v>
      </c>
      <c r="B313" s="52">
        <v>4903.8</v>
      </c>
      <c r="C313" s="52">
        <v>4742.2</v>
      </c>
      <c r="D313" s="52">
        <v>29113.7</v>
      </c>
      <c r="E313" s="52">
        <v>36344.1</v>
      </c>
      <c r="F313">
        <f t="shared" si="26"/>
        <v>34017.5</v>
      </c>
      <c r="G313">
        <f t="shared" si="27"/>
        <v>41086.299999999996</v>
      </c>
      <c r="H313" s="1">
        <f t="shared" si="31"/>
        <v>-0.17204761684551773</v>
      </c>
      <c r="I313" s="1"/>
      <c r="J313">
        <f t="shared" si="32"/>
        <v>597.90000000000146</v>
      </c>
    </row>
    <row r="314" spans="1:33" x14ac:dyDescent="0.25">
      <c r="A314" s="29">
        <f t="shared" si="25"/>
        <v>41032</v>
      </c>
      <c r="B314" s="52">
        <v>5064.6000000000004</v>
      </c>
      <c r="C314" s="52">
        <v>4620.6000000000004</v>
      </c>
      <c r="D314" s="52">
        <v>29419.4</v>
      </c>
      <c r="E314" s="52">
        <v>36524.699999999997</v>
      </c>
      <c r="F314">
        <f t="shared" si="26"/>
        <v>34484</v>
      </c>
      <c r="G314">
        <f t="shared" si="27"/>
        <v>41145.299999999996</v>
      </c>
      <c r="H314" s="1">
        <f t="shared" si="31"/>
        <v>-0.16189698458876223</v>
      </c>
      <c r="I314" s="1"/>
      <c r="J314">
        <f t="shared" si="32"/>
        <v>466.5</v>
      </c>
      <c r="K314">
        <v>10311.299999999999</v>
      </c>
    </row>
    <row r="315" spans="1:33" x14ac:dyDescent="0.25">
      <c r="A315" s="29">
        <f t="shared" si="25"/>
        <v>41039</v>
      </c>
      <c r="B315" s="52">
        <v>5111</v>
      </c>
      <c r="C315" s="52">
        <v>4670.6000000000004</v>
      </c>
      <c r="D315" s="52">
        <v>29989.200000000001</v>
      </c>
      <c r="E315" s="52">
        <v>36640.800000000003</v>
      </c>
      <c r="F315">
        <f t="shared" si="26"/>
        <v>35100.199999999997</v>
      </c>
      <c r="G315">
        <f t="shared" si="27"/>
        <v>41311.4</v>
      </c>
      <c r="H315" s="1">
        <f t="shared" si="31"/>
        <v>-0.15035075064025916</v>
      </c>
      <c r="I315" s="1"/>
      <c r="J315">
        <f t="shared" si="32"/>
        <v>616.19999999999709</v>
      </c>
      <c r="K315">
        <v>10368.4</v>
      </c>
    </row>
    <row r="316" spans="1:33" x14ac:dyDescent="0.25">
      <c r="A316" s="29">
        <f t="shared" si="25"/>
        <v>41046</v>
      </c>
      <c r="B316" s="52">
        <v>5509.8</v>
      </c>
      <c r="C316" s="52">
        <v>4421.8999999999996</v>
      </c>
      <c r="D316" s="52">
        <v>30390.6</v>
      </c>
      <c r="E316" s="52">
        <v>37052.6</v>
      </c>
      <c r="F316">
        <f t="shared" si="26"/>
        <v>35900.400000000001</v>
      </c>
      <c r="G316">
        <f t="shared" si="27"/>
        <v>41474.5</v>
      </c>
      <c r="H316" s="1">
        <f t="shared" si="31"/>
        <v>-0.13439824470457751</v>
      </c>
      <c r="I316" s="1"/>
      <c r="J316">
        <f t="shared" si="32"/>
        <v>800.20000000000437</v>
      </c>
      <c r="K316">
        <v>10521.9</v>
      </c>
    </row>
    <row r="317" spans="1:33" x14ac:dyDescent="0.25">
      <c r="A317" s="29">
        <f t="shared" ref="A317:A380" si="33">+A316+7</f>
        <v>41053</v>
      </c>
      <c r="B317" s="52">
        <v>5442.1</v>
      </c>
      <c r="C317" s="52">
        <v>4239.5</v>
      </c>
      <c r="D317" s="52">
        <v>30699</v>
      </c>
      <c r="E317" s="52">
        <v>37317.5</v>
      </c>
      <c r="F317">
        <f t="shared" si="26"/>
        <v>36141.1</v>
      </c>
      <c r="G317">
        <f t="shared" si="27"/>
        <v>41557</v>
      </c>
      <c r="H317" s="1">
        <f t="shared" si="31"/>
        <v>-0.13032461438506149</v>
      </c>
      <c r="I317" s="1"/>
      <c r="J317">
        <f t="shared" si="32"/>
        <v>240.69999999999709</v>
      </c>
      <c r="K317">
        <v>10699.9</v>
      </c>
    </row>
    <row r="318" spans="1:33" x14ac:dyDescent="0.25">
      <c r="A318" s="29">
        <f t="shared" si="33"/>
        <v>41060</v>
      </c>
      <c r="B318" s="52">
        <v>5222.5</v>
      </c>
      <c r="C318" s="52">
        <v>4186.8999999999996</v>
      </c>
      <c r="D318" s="52">
        <v>31138.9</v>
      </c>
      <c r="E318" s="52">
        <v>37490.6</v>
      </c>
      <c r="F318">
        <f t="shared" si="26"/>
        <v>36361.4</v>
      </c>
      <c r="G318">
        <f t="shared" si="27"/>
        <v>41677.5</v>
      </c>
      <c r="H318" s="1">
        <f t="shared" si="31"/>
        <v>-0.1275532361585987</v>
      </c>
      <c r="I318" s="1"/>
      <c r="J318">
        <f t="shared" si="32"/>
        <v>220.30000000000291</v>
      </c>
      <c r="K318">
        <v>10974.9</v>
      </c>
    </row>
    <row r="319" spans="1:33" s="68" customFormat="1" x14ac:dyDescent="0.25">
      <c r="A319" s="93">
        <f t="shared" si="33"/>
        <v>41067</v>
      </c>
      <c r="B319" s="94">
        <v>5271.7</v>
      </c>
      <c r="C319" s="94">
        <v>4223.2</v>
      </c>
      <c r="D319" s="94">
        <v>31514.7</v>
      </c>
      <c r="E319" s="94">
        <v>37633.699999999997</v>
      </c>
      <c r="F319" s="68">
        <f t="shared" si="26"/>
        <v>36786.400000000001</v>
      </c>
      <c r="G319" s="68">
        <f t="shared" si="27"/>
        <v>41856.899999999994</v>
      </c>
      <c r="H319" s="288">
        <f t="shared" si="31"/>
        <v>-0.12113892810982163</v>
      </c>
      <c r="I319" s="288"/>
      <c r="J319" s="68">
        <f t="shared" si="32"/>
        <v>425</v>
      </c>
      <c r="K319" s="68">
        <v>11555</v>
      </c>
      <c r="L319"/>
      <c r="M319"/>
      <c r="N319"/>
      <c r="O319"/>
      <c r="P319"/>
      <c r="Q319"/>
      <c r="R319"/>
      <c r="S319"/>
      <c r="T319"/>
      <c r="U319"/>
      <c r="V319"/>
      <c r="W319"/>
      <c r="X319"/>
      <c r="Y319"/>
      <c r="Z319"/>
      <c r="AA319"/>
      <c r="AB319"/>
      <c r="AC319"/>
      <c r="AD319"/>
      <c r="AE319"/>
      <c r="AF319"/>
      <c r="AG319"/>
    </row>
    <row r="320" spans="1:33" x14ac:dyDescent="0.25">
      <c r="A320" s="29">
        <f t="shared" si="33"/>
        <v>41074</v>
      </c>
      <c r="B320" s="52">
        <v>5001.8999999999996</v>
      </c>
      <c r="C320" s="52">
        <v>4007</v>
      </c>
      <c r="D320" s="52">
        <v>31948.3</v>
      </c>
      <c r="E320" s="52">
        <v>37817.800000000003</v>
      </c>
      <c r="F320">
        <f t="shared" si="26"/>
        <v>36950.199999999997</v>
      </c>
      <c r="G320">
        <f t="shared" si="27"/>
        <v>41824.800000000003</v>
      </c>
      <c r="H320" s="1">
        <f t="shared" si="31"/>
        <v>-0.11654807673915968</v>
      </c>
      <c r="I320" s="1"/>
      <c r="J320">
        <f t="shared" si="32"/>
        <v>163.79999999999563</v>
      </c>
      <c r="K320">
        <v>11999.1</v>
      </c>
    </row>
    <row r="321" spans="1:33" x14ac:dyDescent="0.25">
      <c r="A321" s="29">
        <f t="shared" si="33"/>
        <v>41081</v>
      </c>
      <c r="B321" s="52">
        <v>5151.2</v>
      </c>
      <c r="C321" s="52">
        <v>3516.7</v>
      </c>
      <c r="D321" s="52">
        <v>32179.4</v>
      </c>
      <c r="E321" s="52">
        <v>37972.5</v>
      </c>
      <c r="F321">
        <f t="shared" si="26"/>
        <v>37330.6</v>
      </c>
      <c r="G321">
        <f t="shared" si="27"/>
        <v>41489.199999999997</v>
      </c>
      <c r="H321" s="1">
        <f t="shared" si="31"/>
        <v>-0.10023331372983812</v>
      </c>
      <c r="I321" s="1"/>
      <c r="J321">
        <f t="shared" si="32"/>
        <v>380.40000000000146</v>
      </c>
      <c r="K321">
        <v>12388.3</v>
      </c>
    </row>
    <row r="322" spans="1:33" x14ac:dyDescent="0.25">
      <c r="A322" s="29">
        <f t="shared" si="33"/>
        <v>41088</v>
      </c>
      <c r="B322" s="52">
        <v>5052.5</v>
      </c>
      <c r="C322" s="52">
        <v>3671.2</v>
      </c>
      <c r="D322" s="52">
        <v>32576.7</v>
      </c>
      <c r="E322">
        <v>38123.599999999999</v>
      </c>
      <c r="F322">
        <f t="shared" si="26"/>
        <v>37629.199999999997</v>
      </c>
      <c r="G322">
        <f t="shared" si="27"/>
        <v>41794.799999999996</v>
      </c>
      <c r="H322" s="1">
        <f t="shared" si="31"/>
        <v>-9.9667901270014458E-2</v>
      </c>
      <c r="I322" s="1"/>
      <c r="J322">
        <f t="shared" si="32"/>
        <v>298.59999999999854</v>
      </c>
      <c r="K322">
        <v>13853</v>
      </c>
    </row>
    <row r="323" spans="1:33" x14ac:dyDescent="0.25">
      <c r="A323" s="29">
        <f t="shared" si="33"/>
        <v>41095</v>
      </c>
      <c r="B323" s="52">
        <v>4951.3999999999996</v>
      </c>
      <c r="C323" s="52">
        <v>3434.8</v>
      </c>
      <c r="D323" s="52">
        <v>33009.9</v>
      </c>
      <c r="E323" s="52">
        <v>38364.300000000003</v>
      </c>
      <c r="F323">
        <f t="shared" si="26"/>
        <v>37961.300000000003</v>
      </c>
      <c r="G323">
        <f t="shared" si="27"/>
        <v>41799.100000000006</v>
      </c>
      <c r="H323" s="1">
        <f t="shared" si="31"/>
        <v>-9.18153740152301E-2</v>
      </c>
      <c r="I323" s="1"/>
      <c r="J323">
        <f t="shared" si="32"/>
        <v>332.10000000000582</v>
      </c>
      <c r="K323">
        <v>14280.1</v>
      </c>
    </row>
    <row r="324" spans="1:33" ht="13.8" x14ac:dyDescent="0.3">
      <c r="A324" s="29">
        <f t="shared" si="33"/>
        <v>41102</v>
      </c>
      <c r="B324" s="52">
        <v>4668.7</v>
      </c>
      <c r="C324" s="52">
        <v>3555.9</v>
      </c>
      <c r="D324" s="52">
        <v>33427.9</v>
      </c>
      <c r="E324" s="52">
        <v>38500.1</v>
      </c>
      <c r="F324">
        <f t="shared" si="26"/>
        <v>38096.6</v>
      </c>
      <c r="G324">
        <f t="shared" si="27"/>
        <v>42056</v>
      </c>
      <c r="H324" s="1">
        <f t="shared" si="31"/>
        <v>-9.414590070382356E-2</v>
      </c>
      <c r="I324" s="1"/>
      <c r="J324">
        <f t="shared" si="32"/>
        <v>135.29999999999563</v>
      </c>
      <c r="K324" s="75">
        <v>14552.4</v>
      </c>
    </row>
    <row r="325" spans="1:33" x14ac:dyDescent="0.25">
      <c r="A325" s="29">
        <f t="shared" si="33"/>
        <v>41109</v>
      </c>
      <c r="B325" s="52">
        <v>4386.3</v>
      </c>
      <c r="C325" s="52">
        <v>3371.3</v>
      </c>
      <c r="D325" s="52">
        <v>33903.599999999999</v>
      </c>
      <c r="E325" s="52">
        <v>38695.300000000003</v>
      </c>
      <c r="F325">
        <f t="shared" si="26"/>
        <v>38289.9</v>
      </c>
      <c r="G325">
        <f t="shared" si="27"/>
        <v>42066.600000000006</v>
      </c>
      <c r="H325" s="1">
        <f t="shared" si="31"/>
        <v>-8.9779064626092975E-2</v>
      </c>
      <c r="I325" s="1"/>
      <c r="J325">
        <f t="shared" si="32"/>
        <v>193.30000000000291</v>
      </c>
      <c r="K325">
        <v>15069.7</v>
      </c>
    </row>
    <row r="326" spans="1:33" x14ac:dyDescent="0.25">
      <c r="A326" s="29">
        <f t="shared" si="33"/>
        <v>41116</v>
      </c>
      <c r="B326" s="52">
        <v>4135.3</v>
      </c>
      <c r="C326" s="52">
        <v>2761.1</v>
      </c>
      <c r="D326" s="52">
        <v>34348.699999999997</v>
      </c>
      <c r="E326" s="52">
        <v>38899.9</v>
      </c>
      <c r="F326">
        <f t="shared" si="26"/>
        <v>38484</v>
      </c>
      <c r="G326">
        <f t="shared" si="27"/>
        <v>41661</v>
      </c>
      <c r="H326" s="1">
        <f t="shared" si="31"/>
        <v>-7.6258371138474779E-2</v>
      </c>
      <c r="I326" s="1"/>
      <c r="J326">
        <f t="shared" si="32"/>
        <v>194.09999999999854</v>
      </c>
      <c r="K326">
        <v>15122.1</v>
      </c>
    </row>
    <row r="327" spans="1:33" x14ac:dyDescent="0.25">
      <c r="A327" s="29">
        <f t="shared" si="33"/>
        <v>41123</v>
      </c>
      <c r="B327" s="52">
        <v>3880</v>
      </c>
      <c r="C327" s="52">
        <v>2854.6</v>
      </c>
      <c r="D327" s="52">
        <v>34709.1</v>
      </c>
      <c r="E327" s="52">
        <v>39044.699999999997</v>
      </c>
      <c r="F327">
        <f t="shared" si="26"/>
        <v>38589.1</v>
      </c>
      <c r="G327">
        <f t="shared" si="27"/>
        <v>41899.299999999996</v>
      </c>
      <c r="H327" s="1">
        <f t="shared" si="31"/>
        <v>-7.9003706505836546E-2</v>
      </c>
      <c r="I327" s="1"/>
      <c r="J327">
        <f t="shared" si="32"/>
        <v>105.09999999999854</v>
      </c>
      <c r="K327">
        <v>15317.3</v>
      </c>
    </row>
    <row r="328" spans="1:33" x14ac:dyDescent="0.25">
      <c r="A328" s="29">
        <f t="shared" si="33"/>
        <v>41130</v>
      </c>
      <c r="B328" s="52">
        <v>3506.9</v>
      </c>
      <c r="C328" s="52">
        <v>2888.3</v>
      </c>
      <c r="D328" s="52">
        <v>35179.4</v>
      </c>
      <c r="E328" s="52">
        <v>39235.300000000003</v>
      </c>
      <c r="F328">
        <f t="shared" si="26"/>
        <v>38686.300000000003</v>
      </c>
      <c r="G328">
        <f t="shared" si="27"/>
        <v>42123.600000000006</v>
      </c>
      <c r="H328" s="1">
        <f t="shared" si="31"/>
        <v>-8.160033805277811E-2</v>
      </c>
      <c r="I328" s="1"/>
      <c r="J328">
        <f t="shared" si="32"/>
        <v>97.200000000004366</v>
      </c>
      <c r="K328">
        <v>16241.9</v>
      </c>
    </row>
    <row r="329" spans="1:33" x14ac:dyDescent="0.25">
      <c r="A329" s="29">
        <f t="shared" si="33"/>
        <v>41137</v>
      </c>
      <c r="B329" s="52">
        <v>3042.6</v>
      </c>
      <c r="C329" s="52">
        <v>2713.3</v>
      </c>
      <c r="D329" s="52">
        <v>35776.6</v>
      </c>
      <c r="E329" s="52">
        <v>39517.9</v>
      </c>
      <c r="F329">
        <f t="shared" si="26"/>
        <v>38819.199999999997</v>
      </c>
      <c r="G329">
        <f t="shared" si="27"/>
        <v>42231.200000000004</v>
      </c>
      <c r="H329" s="1">
        <f t="shared" si="31"/>
        <v>-8.0793347098827573E-2</v>
      </c>
      <c r="I329" s="1"/>
      <c r="J329">
        <f t="shared" si="32"/>
        <v>132.89999999999418</v>
      </c>
      <c r="K329">
        <v>16827.7</v>
      </c>
    </row>
    <row r="330" spans="1:33" x14ac:dyDescent="0.25">
      <c r="A330" s="29">
        <f t="shared" si="33"/>
        <v>41144</v>
      </c>
      <c r="B330" s="52">
        <v>2496.8000000000002</v>
      </c>
      <c r="C330" s="52">
        <v>2477.6999999999998</v>
      </c>
      <c r="D330" s="52">
        <v>36312.400000000001</v>
      </c>
      <c r="E330" s="52">
        <v>39753.4</v>
      </c>
      <c r="F330">
        <f t="shared" si="26"/>
        <v>38809.200000000004</v>
      </c>
      <c r="G330">
        <f t="shared" si="27"/>
        <v>42231.1</v>
      </c>
      <c r="H330" s="1">
        <f t="shared" si="31"/>
        <v>-8.1027962804662734E-2</v>
      </c>
      <c r="I330" s="1"/>
      <c r="J330">
        <f t="shared" si="32"/>
        <v>-9.999999999992724</v>
      </c>
      <c r="K330">
        <v>17559.099999999999</v>
      </c>
    </row>
    <row r="331" spans="1:33" x14ac:dyDescent="0.25">
      <c r="A331" s="29">
        <f t="shared" si="33"/>
        <v>41151</v>
      </c>
      <c r="B331" s="52">
        <v>2087.6</v>
      </c>
      <c r="C331" s="52">
        <v>14283.6</v>
      </c>
      <c r="D331" s="52">
        <v>36726.6</v>
      </c>
      <c r="E331" s="52">
        <v>42.4</v>
      </c>
      <c r="F331">
        <f t="shared" si="26"/>
        <v>38814.199999999997</v>
      </c>
      <c r="G331">
        <f t="shared" si="27"/>
        <v>14326</v>
      </c>
      <c r="H331" s="1">
        <f t="shared" si="31"/>
        <v>1.7093536227837496</v>
      </c>
      <c r="I331" s="1"/>
      <c r="J331">
        <f t="shared" si="32"/>
        <v>4.999999999992724</v>
      </c>
      <c r="K331">
        <v>18079.7</v>
      </c>
    </row>
    <row r="332" spans="1:33" s="56" customFormat="1" x14ac:dyDescent="0.25">
      <c r="A332" s="55">
        <f t="shared" si="33"/>
        <v>41158</v>
      </c>
      <c r="B332" s="92">
        <v>20385.3</v>
      </c>
      <c r="C332" s="92">
        <v>14283.6</v>
      </c>
      <c r="D332" s="92">
        <v>339.4</v>
      </c>
      <c r="E332" s="92">
        <v>42.4</v>
      </c>
      <c r="F332" s="109">
        <f t="shared" ref="F332:F395" si="34">+B332+D332</f>
        <v>20724.7</v>
      </c>
      <c r="G332" s="109">
        <f t="shared" ref="G332:G395" si="35">+C332+E332</f>
        <v>14326</v>
      </c>
      <c r="H332" s="287">
        <f t="shared" si="31"/>
        <v>0.44664944855507471</v>
      </c>
      <c r="I332" s="287"/>
      <c r="L332"/>
      <c r="M332"/>
      <c r="N332" s="289"/>
      <c r="O332" s="289"/>
      <c r="P332"/>
      <c r="Q332"/>
      <c r="R332"/>
      <c r="S332"/>
      <c r="T332"/>
      <c r="U332"/>
      <c r="V332"/>
      <c r="W332"/>
      <c r="X332"/>
      <c r="Y332"/>
      <c r="Z332"/>
      <c r="AA332"/>
      <c r="AB332"/>
      <c r="AC332"/>
      <c r="AD332"/>
      <c r="AE332"/>
      <c r="AF332"/>
      <c r="AG332"/>
    </row>
    <row r="333" spans="1:33" x14ac:dyDescent="0.25">
      <c r="A333" s="29">
        <f t="shared" si="33"/>
        <v>41165</v>
      </c>
      <c r="B333" s="52">
        <v>20825</v>
      </c>
      <c r="C333" s="52">
        <v>14507.1</v>
      </c>
      <c r="D333" s="52">
        <v>612</v>
      </c>
      <c r="E333" s="52">
        <v>581.1</v>
      </c>
      <c r="F333">
        <f t="shared" si="34"/>
        <v>21437</v>
      </c>
      <c r="G333">
        <f t="shared" si="35"/>
        <v>15088.2</v>
      </c>
      <c r="H333" s="1">
        <f t="shared" si="31"/>
        <v>0.42077915192004345</v>
      </c>
      <c r="I333" s="1"/>
      <c r="J333">
        <f t="shared" si="32"/>
        <v>712.29999999999927</v>
      </c>
      <c r="N333" s="289"/>
      <c r="O333" s="289"/>
    </row>
    <row r="334" spans="1:33" x14ac:dyDescent="0.25">
      <c r="A334" s="29">
        <f t="shared" si="33"/>
        <v>41172</v>
      </c>
      <c r="B334" s="52">
        <v>21295.599999999999</v>
      </c>
      <c r="C334" s="52">
        <v>15212.6</v>
      </c>
      <c r="D334" s="52">
        <v>940.9</v>
      </c>
      <c r="E334" s="52">
        <v>903</v>
      </c>
      <c r="F334">
        <f t="shared" si="34"/>
        <v>22236.5</v>
      </c>
      <c r="G334">
        <f t="shared" si="35"/>
        <v>16115.6</v>
      </c>
      <c r="H334" s="1">
        <f t="shared" si="31"/>
        <v>0.37981210752314531</v>
      </c>
      <c r="I334" s="1"/>
      <c r="J334">
        <f t="shared" si="32"/>
        <v>799.5</v>
      </c>
      <c r="N334" s="289"/>
      <c r="O334" s="289"/>
    </row>
    <row r="335" spans="1:33" x14ac:dyDescent="0.25">
      <c r="A335" s="29">
        <f t="shared" si="33"/>
        <v>41179</v>
      </c>
      <c r="B335" s="52">
        <v>21415.3</v>
      </c>
      <c r="C335" s="52">
        <v>15588.8</v>
      </c>
      <c r="D335" s="52">
        <v>2052.6</v>
      </c>
      <c r="E335" s="52">
        <v>1128.7</v>
      </c>
      <c r="F335">
        <f t="shared" si="34"/>
        <v>23467.899999999998</v>
      </c>
      <c r="G335">
        <f t="shared" si="35"/>
        <v>16717.5</v>
      </c>
      <c r="H335" s="1">
        <f t="shared" si="31"/>
        <v>0.4037924330791085</v>
      </c>
      <c r="I335" s="1"/>
      <c r="J335">
        <f t="shared" si="32"/>
        <v>1231.3999999999978</v>
      </c>
      <c r="N335" s="289"/>
      <c r="O335" s="289"/>
    </row>
    <row r="336" spans="1:33" x14ac:dyDescent="0.25">
      <c r="A336" s="29">
        <f t="shared" si="33"/>
        <v>41186</v>
      </c>
      <c r="B336" s="52">
        <v>20736.900000000001</v>
      </c>
      <c r="C336" s="52">
        <v>15658.3</v>
      </c>
      <c r="D336" s="52">
        <v>3231.6</v>
      </c>
      <c r="E336" s="52">
        <v>1831.5</v>
      </c>
      <c r="F336">
        <f t="shared" si="34"/>
        <v>23968.5</v>
      </c>
      <c r="G336">
        <f t="shared" si="35"/>
        <v>17489.8</v>
      </c>
      <c r="H336" s="1">
        <f t="shared" si="31"/>
        <v>0.37042733478942025</v>
      </c>
      <c r="I336" s="1"/>
      <c r="J336">
        <f t="shared" si="32"/>
        <v>500.60000000000218</v>
      </c>
      <c r="N336" s="289"/>
      <c r="O336" s="289"/>
    </row>
    <row r="337" spans="1:33" x14ac:dyDescent="0.25">
      <c r="A337" s="29">
        <f t="shared" si="33"/>
        <v>41193</v>
      </c>
      <c r="B337" s="52">
        <v>19790.400000000001</v>
      </c>
      <c r="C337" s="52">
        <v>15084.2</v>
      </c>
      <c r="D337" s="52">
        <v>4701.3999999999996</v>
      </c>
      <c r="E337" s="52">
        <v>3000.4</v>
      </c>
      <c r="F337">
        <f t="shared" si="34"/>
        <v>24491.800000000003</v>
      </c>
      <c r="G337">
        <f t="shared" si="35"/>
        <v>18084.600000000002</v>
      </c>
      <c r="H337" s="1">
        <f t="shared" si="31"/>
        <v>0.35429039071917545</v>
      </c>
      <c r="I337" s="1"/>
      <c r="J337">
        <f t="shared" si="32"/>
        <v>523.30000000000291</v>
      </c>
      <c r="N337" s="289"/>
      <c r="O337" s="289"/>
    </row>
    <row r="338" spans="1:33" x14ac:dyDescent="0.25">
      <c r="A338" s="29">
        <f t="shared" si="33"/>
        <v>41200</v>
      </c>
      <c r="B338" s="52">
        <v>18671</v>
      </c>
      <c r="C338" s="52">
        <v>14170.7</v>
      </c>
      <c r="D338" s="52">
        <v>6343.1</v>
      </c>
      <c r="E338" s="52">
        <v>4141.3999999999996</v>
      </c>
      <c r="F338">
        <f t="shared" si="34"/>
        <v>25014.1</v>
      </c>
      <c r="G338">
        <f t="shared" si="35"/>
        <v>18312.099999999999</v>
      </c>
      <c r="H338" s="1">
        <f t="shared" si="31"/>
        <v>0.36598751645087124</v>
      </c>
      <c r="I338" s="1"/>
      <c r="J338">
        <f t="shared" si="32"/>
        <v>522.29999999999563</v>
      </c>
      <c r="N338" s="289"/>
      <c r="O338" s="289"/>
    </row>
    <row r="339" spans="1:33" x14ac:dyDescent="0.25">
      <c r="A339" s="29">
        <f t="shared" si="33"/>
        <v>41207</v>
      </c>
      <c r="B339" s="52">
        <v>17698.7</v>
      </c>
      <c r="C339" s="52">
        <v>13181.1</v>
      </c>
      <c r="D339" s="52">
        <v>8056.5</v>
      </c>
      <c r="E339" s="52">
        <v>5340.8</v>
      </c>
      <c r="F339">
        <f t="shared" si="34"/>
        <v>25755.200000000001</v>
      </c>
      <c r="G339">
        <f t="shared" si="35"/>
        <v>18521.900000000001</v>
      </c>
      <c r="H339" s="1">
        <f t="shared" ref="H339:H402" si="36">+F339/G339-1</f>
        <v>0.39052688978992434</v>
      </c>
      <c r="I339" s="1"/>
      <c r="J339">
        <f t="shared" si="32"/>
        <v>741.10000000000218</v>
      </c>
      <c r="N339" s="289"/>
      <c r="O339" s="289"/>
    </row>
    <row r="340" spans="1:33" x14ac:dyDescent="0.25">
      <c r="A340" s="29">
        <f t="shared" si="33"/>
        <v>41214</v>
      </c>
      <c r="B340" s="52">
        <v>16136.5</v>
      </c>
      <c r="C340" s="52">
        <v>12560.9</v>
      </c>
      <c r="D340" s="52">
        <v>9805.1</v>
      </c>
      <c r="E340" s="52">
        <v>6564.9</v>
      </c>
      <c r="F340">
        <f t="shared" si="34"/>
        <v>25941.599999999999</v>
      </c>
      <c r="G340">
        <f t="shared" si="35"/>
        <v>19125.8</v>
      </c>
      <c r="H340" s="1">
        <f t="shared" si="36"/>
        <v>0.35636679250018299</v>
      </c>
      <c r="I340" s="1"/>
      <c r="J340">
        <f t="shared" si="32"/>
        <v>186.39999999999782</v>
      </c>
      <c r="N340" s="289"/>
      <c r="O340" s="289"/>
    </row>
    <row r="341" spans="1:33" x14ac:dyDescent="0.25">
      <c r="A341" s="29">
        <f t="shared" si="33"/>
        <v>41221</v>
      </c>
      <c r="B341" s="52">
        <v>14881.8</v>
      </c>
      <c r="C341" s="52">
        <v>11878.5</v>
      </c>
      <c r="D341" s="52">
        <v>11619.5</v>
      </c>
      <c r="E341" s="52">
        <v>7993.5</v>
      </c>
      <c r="F341">
        <f t="shared" si="34"/>
        <v>26501.3</v>
      </c>
      <c r="G341">
        <f t="shared" si="35"/>
        <v>19872</v>
      </c>
      <c r="H341" s="1">
        <f t="shared" si="36"/>
        <v>0.33360004025764889</v>
      </c>
      <c r="I341" s="1"/>
      <c r="J341">
        <f t="shared" si="32"/>
        <v>559.70000000000073</v>
      </c>
      <c r="N341" s="289"/>
      <c r="O341" s="289"/>
    </row>
    <row r="342" spans="1:33" x14ac:dyDescent="0.25">
      <c r="A342" s="29">
        <f t="shared" si="33"/>
        <v>41228</v>
      </c>
      <c r="B342" s="52">
        <v>13449</v>
      </c>
      <c r="C342" s="52">
        <v>11808.5</v>
      </c>
      <c r="D342" s="52">
        <v>13595.9</v>
      </c>
      <c r="E342" s="52">
        <v>8985.1</v>
      </c>
      <c r="F342">
        <f t="shared" si="34"/>
        <v>27044.9</v>
      </c>
      <c r="G342">
        <f t="shared" si="35"/>
        <v>20793.599999999999</v>
      </c>
      <c r="H342" s="1">
        <f t="shared" si="36"/>
        <v>0.30063577254539875</v>
      </c>
      <c r="I342" s="1"/>
      <c r="J342">
        <f t="shared" si="32"/>
        <v>543.60000000000218</v>
      </c>
      <c r="N342" s="289"/>
      <c r="O342" s="289"/>
    </row>
    <row r="343" spans="1:33" ht="13.8" thickBot="1" x14ac:dyDescent="0.3">
      <c r="A343" s="29">
        <f t="shared" si="33"/>
        <v>41235</v>
      </c>
      <c r="B343" s="52">
        <v>12414.1</v>
      </c>
      <c r="C343" s="52">
        <v>11081</v>
      </c>
      <c r="D343" s="52">
        <v>14945.9</v>
      </c>
      <c r="E343" s="52">
        <v>10202.299999999999</v>
      </c>
      <c r="F343">
        <f t="shared" si="34"/>
        <v>27360</v>
      </c>
      <c r="G343">
        <f t="shared" si="35"/>
        <v>21283.3</v>
      </c>
      <c r="H343" s="1">
        <f t="shared" si="36"/>
        <v>0.28551493424421959</v>
      </c>
      <c r="I343" s="1"/>
      <c r="J343">
        <f t="shared" si="32"/>
        <v>315.09999999999854</v>
      </c>
      <c r="N343" s="289"/>
      <c r="O343" s="289"/>
    </row>
    <row r="344" spans="1:33" x14ac:dyDescent="0.25">
      <c r="A344" s="93">
        <f t="shared" si="33"/>
        <v>41242</v>
      </c>
      <c r="B344" s="52">
        <v>12004</v>
      </c>
      <c r="C344" s="52">
        <v>11004.8</v>
      </c>
      <c r="D344" s="52">
        <v>16400.2</v>
      </c>
      <c r="E344" s="52">
        <v>11048.9</v>
      </c>
      <c r="F344">
        <f t="shared" si="34"/>
        <v>28404.2</v>
      </c>
      <c r="G344">
        <f t="shared" si="35"/>
        <v>22053.699999999997</v>
      </c>
      <c r="H344" s="1">
        <f t="shared" si="36"/>
        <v>0.28795621596376142</v>
      </c>
      <c r="I344" s="1"/>
      <c r="J344">
        <f t="shared" si="32"/>
        <v>1044.2000000000007</v>
      </c>
      <c r="N344" s="289"/>
      <c r="O344" s="289"/>
      <c r="Z344" s="134"/>
      <c r="AA344" s="135"/>
      <c r="AB344" s="135"/>
      <c r="AC344" s="135"/>
      <c r="AD344" s="135"/>
      <c r="AE344" s="135"/>
      <c r="AF344" s="136"/>
      <c r="AG344" s="137"/>
    </row>
    <row r="345" spans="1:33" ht="13.8" thickBot="1" x14ac:dyDescent="0.3">
      <c r="A345" s="55">
        <f t="shared" si="33"/>
        <v>41249</v>
      </c>
      <c r="B345" s="52">
        <v>12164.3</v>
      </c>
      <c r="C345" s="52">
        <v>10465.1</v>
      </c>
      <c r="D345" s="52">
        <v>17559.3</v>
      </c>
      <c r="E345" s="52">
        <v>12057.2</v>
      </c>
      <c r="F345">
        <f t="shared" si="34"/>
        <v>29723.599999999999</v>
      </c>
      <c r="G345">
        <f t="shared" si="35"/>
        <v>22522.300000000003</v>
      </c>
      <c r="H345" s="1">
        <f t="shared" si="36"/>
        <v>0.31974087903988457</v>
      </c>
      <c r="I345" s="1"/>
      <c r="J345">
        <f t="shared" si="32"/>
        <v>1319.3999999999978</v>
      </c>
      <c r="N345" s="289"/>
      <c r="O345" s="289"/>
      <c r="Z345" s="138"/>
      <c r="AA345" s="139"/>
      <c r="AB345" s="139"/>
      <c r="AC345" s="140"/>
      <c r="AD345" s="140"/>
      <c r="AE345" s="140"/>
      <c r="AF345" s="141"/>
      <c r="AG345" s="50"/>
    </row>
    <row r="346" spans="1:33" x14ac:dyDescent="0.25">
      <c r="A346" s="55">
        <f t="shared" si="33"/>
        <v>41256</v>
      </c>
      <c r="B346" s="52">
        <v>11435</v>
      </c>
      <c r="C346" s="52">
        <v>10184.299999999999</v>
      </c>
      <c r="D346" s="52">
        <v>18908.099999999999</v>
      </c>
      <c r="E346" s="52">
        <v>12991.3</v>
      </c>
      <c r="F346">
        <f t="shared" si="34"/>
        <v>30343.1</v>
      </c>
      <c r="G346">
        <f t="shared" si="35"/>
        <v>23175.599999999999</v>
      </c>
      <c r="H346" s="1">
        <f t="shared" si="36"/>
        <v>0.30926923143305896</v>
      </c>
      <c r="I346" s="1"/>
      <c r="J346">
        <f t="shared" si="32"/>
        <v>619.5</v>
      </c>
      <c r="N346" s="289"/>
      <c r="O346" s="289"/>
    </row>
    <row r="347" spans="1:33" x14ac:dyDescent="0.25">
      <c r="A347" s="55">
        <f t="shared" si="33"/>
        <v>41263</v>
      </c>
      <c r="B347" s="52">
        <v>10368.200000000001</v>
      </c>
      <c r="C347" s="52">
        <v>9778.5</v>
      </c>
      <c r="D347" s="52">
        <v>20061.900000000001</v>
      </c>
      <c r="E347" s="52">
        <v>14059.8</v>
      </c>
      <c r="F347">
        <f t="shared" si="34"/>
        <v>30430.100000000002</v>
      </c>
      <c r="G347">
        <f t="shared" si="35"/>
        <v>23838.3</v>
      </c>
      <c r="H347" s="1">
        <f t="shared" si="36"/>
        <v>0.27652139624050376</v>
      </c>
      <c r="I347" s="1"/>
      <c r="J347">
        <f t="shared" si="32"/>
        <v>87.000000000003638</v>
      </c>
      <c r="K347" s="52" t="s">
        <v>654</v>
      </c>
      <c r="L347" s="52"/>
      <c r="M347" s="52"/>
      <c r="N347" s="289"/>
      <c r="O347" s="289"/>
      <c r="S347" s="52"/>
    </row>
    <row r="348" spans="1:33" x14ac:dyDescent="0.25">
      <c r="A348" s="55">
        <f t="shared" si="33"/>
        <v>41270</v>
      </c>
      <c r="B348" s="52">
        <v>9767.4</v>
      </c>
      <c r="C348" s="52">
        <v>9032.1</v>
      </c>
      <c r="D348" s="52">
        <v>21002</v>
      </c>
      <c r="E348" s="52">
        <v>15087.5</v>
      </c>
      <c r="F348">
        <f t="shared" si="34"/>
        <v>30769.4</v>
      </c>
      <c r="G348">
        <f t="shared" si="35"/>
        <v>24119.599999999999</v>
      </c>
      <c r="H348" s="1">
        <f t="shared" si="36"/>
        <v>0.27570108957030803</v>
      </c>
      <c r="I348" s="1"/>
      <c r="J348">
        <f t="shared" si="32"/>
        <v>339.29999999999927</v>
      </c>
      <c r="N348" s="289"/>
      <c r="O348" s="289"/>
      <c r="P348" s="1"/>
      <c r="Q348" s="1"/>
      <c r="S348" s="52"/>
    </row>
    <row r="349" spans="1:33" x14ac:dyDescent="0.25">
      <c r="A349" s="55">
        <f t="shared" si="33"/>
        <v>41277</v>
      </c>
      <c r="B349" s="52">
        <v>8911.9</v>
      </c>
      <c r="C349" s="52">
        <v>8679.1</v>
      </c>
      <c r="D349" s="52">
        <v>22179.3</v>
      </c>
      <c r="E349" s="52">
        <v>15874.4</v>
      </c>
      <c r="F349">
        <f t="shared" si="34"/>
        <v>31091.199999999997</v>
      </c>
      <c r="G349">
        <f t="shared" si="35"/>
        <v>24553.5</v>
      </c>
      <c r="H349" s="1">
        <f t="shared" si="36"/>
        <v>0.26626346549371771</v>
      </c>
      <c r="I349" s="1"/>
      <c r="J349">
        <f t="shared" si="32"/>
        <v>321.79999999999563</v>
      </c>
      <c r="K349" s="95" t="e">
        <f>+F349/N349-1</f>
        <v>#DIV/0!</v>
      </c>
      <c r="L349" s="1"/>
      <c r="M349" s="1"/>
      <c r="N349" s="289"/>
      <c r="O349" s="289"/>
      <c r="S349" s="142"/>
      <c r="T349" s="143"/>
      <c r="U349" s="144"/>
      <c r="V349" s="142"/>
    </row>
    <row r="350" spans="1:33" x14ac:dyDescent="0.25">
      <c r="A350" s="29">
        <f t="shared" si="33"/>
        <v>41284</v>
      </c>
      <c r="B350">
        <v>9240.4</v>
      </c>
      <c r="C350">
        <v>8591.6</v>
      </c>
      <c r="D350">
        <v>23392.7</v>
      </c>
      <c r="E350">
        <v>16952.900000000001</v>
      </c>
      <c r="F350">
        <f t="shared" si="34"/>
        <v>32633.1</v>
      </c>
      <c r="G350">
        <f t="shared" si="35"/>
        <v>25544.5</v>
      </c>
      <c r="H350" s="1">
        <f t="shared" si="36"/>
        <v>0.27750004893421276</v>
      </c>
      <c r="I350" s="1"/>
      <c r="J350">
        <f t="shared" si="32"/>
        <v>1541.9000000000015</v>
      </c>
      <c r="N350" s="289"/>
      <c r="O350" s="289"/>
      <c r="S350" s="145"/>
      <c r="T350" s="146"/>
      <c r="U350" s="146"/>
      <c r="V350" s="146"/>
    </row>
    <row r="351" spans="1:33" x14ac:dyDescent="0.25">
      <c r="A351" s="29">
        <f t="shared" si="33"/>
        <v>41291</v>
      </c>
      <c r="B351">
        <v>8351.6</v>
      </c>
      <c r="C351">
        <v>7873.4</v>
      </c>
      <c r="D351">
        <v>24664.9</v>
      </c>
      <c r="E351">
        <v>18137.400000000001</v>
      </c>
      <c r="F351">
        <f t="shared" si="34"/>
        <v>33016.5</v>
      </c>
      <c r="G351">
        <f t="shared" si="35"/>
        <v>26010.800000000003</v>
      </c>
      <c r="H351" s="1">
        <f t="shared" si="36"/>
        <v>0.26933812108816313</v>
      </c>
      <c r="I351" s="1"/>
      <c r="J351">
        <f t="shared" si="32"/>
        <v>383.40000000000146</v>
      </c>
      <c r="N351" s="289"/>
      <c r="O351" s="289"/>
      <c r="S351" s="52"/>
      <c r="T351" s="2"/>
      <c r="U351" s="2"/>
      <c r="V351" s="2"/>
    </row>
    <row r="352" spans="1:33" x14ac:dyDescent="0.25">
      <c r="A352" s="29">
        <f t="shared" si="33"/>
        <v>41298</v>
      </c>
      <c r="B352">
        <v>7602.8</v>
      </c>
      <c r="C352">
        <v>7012.2</v>
      </c>
      <c r="D352">
        <v>25799.599999999999</v>
      </c>
      <c r="E352">
        <v>19243.3</v>
      </c>
      <c r="F352">
        <f t="shared" si="34"/>
        <v>33402.400000000001</v>
      </c>
      <c r="G352">
        <f t="shared" si="35"/>
        <v>26255.5</v>
      </c>
      <c r="H352" s="1">
        <f t="shared" si="36"/>
        <v>0.27220582354173417</v>
      </c>
      <c r="I352" s="1"/>
      <c r="J352">
        <f t="shared" si="32"/>
        <v>385.90000000000146</v>
      </c>
      <c r="N352" s="289"/>
      <c r="O352" s="289"/>
      <c r="R352" s="52"/>
      <c r="S352" s="52"/>
      <c r="T352" s="2"/>
      <c r="U352" s="2"/>
      <c r="V352" s="147"/>
    </row>
    <row r="353" spans="1:22" x14ac:dyDescent="0.25">
      <c r="A353" s="29">
        <f t="shared" si="33"/>
        <v>41305</v>
      </c>
      <c r="B353">
        <v>6944.3</v>
      </c>
      <c r="C353">
        <v>6592.2</v>
      </c>
      <c r="D353">
        <v>27278.3</v>
      </c>
      <c r="E353">
        <v>20266.599999999999</v>
      </c>
      <c r="F353">
        <f t="shared" si="34"/>
        <v>34222.6</v>
      </c>
      <c r="G353">
        <f t="shared" si="35"/>
        <v>26858.799999999999</v>
      </c>
      <c r="H353" s="1">
        <f t="shared" si="36"/>
        <v>0.2741671258581917</v>
      </c>
      <c r="I353" s="1"/>
      <c r="J353">
        <f t="shared" si="32"/>
        <v>820.19999999999709</v>
      </c>
      <c r="N353" s="289"/>
      <c r="O353" s="289"/>
      <c r="S353" s="52"/>
      <c r="T353" s="1"/>
      <c r="U353" s="1"/>
      <c r="V353" s="1"/>
    </row>
    <row r="354" spans="1:22" x14ac:dyDescent="0.25">
      <c r="A354" s="29">
        <f t="shared" si="33"/>
        <v>41312</v>
      </c>
      <c r="B354">
        <v>5844.5</v>
      </c>
      <c r="C354">
        <v>6026.8</v>
      </c>
      <c r="D354">
        <v>28185.200000000001</v>
      </c>
      <c r="E354">
        <v>21200.2</v>
      </c>
      <c r="F354">
        <f t="shared" si="34"/>
        <v>34029.699999999997</v>
      </c>
      <c r="G354">
        <f t="shared" si="35"/>
        <v>27227</v>
      </c>
      <c r="H354" s="1">
        <f t="shared" si="36"/>
        <v>0.249851250596834</v>
      </c>
      <c r="I354" s="1"/>
      <c r="J354">
        <f t="shared" si="32"/>
        <v>-192.90000000000146</v>
      </c>
      <c r="N354" s="289"/>
      <c r="O354" s="289"/>
    </row>
    <row r="355" spans="1:22" x14ac:dyDescent="0.25">
      <c r="A355" s="29">
        <f t="shared" si="33"/>
        <v>41319</v>
      </c>
      <c r="B355">
        <v>4768.8999999999996</v>
      </c>
      <c r="C355">
        <v>5978.8</v>
      </c>
      <c r="D355">
        <v>29141.3</v>
      </c>
      <c r="E355">
        <v>22331.8</v>
      </c>
      <c r="F355">
        <f t="shared" si="34"/>
        <v>33910.199999999997</v>
      </c>
      <c r="G355">
        <f t="shared" si="35"/>
        <v>28310.6</v>
      </c>
      <c r="H355" s="1">
        <f t="shared" si="36"/>
        <v>0.19779163988046866</v>
      </c>
      <c r="I355" s="1"/>
      <c r="J355">
        <f t="shared" si="32"/>
        <v>-119.5</v>
      </c>
      <c r="N355" s="289"/>
      <c r="O355" s="289"/>
      <c r="S355" s="52"/>
      <c r="T355" s="2"/>
      <c r="U355" s="2"/>
      <c r="V355" s="2"/>
    </row>
    <row r="356" spans="1:22" x14ac:dyDescent="0.25">
      <c r="A356" s="29">
        <f t="shared" si="33"/>
        <v>41326</v>
      </c>
      <c r="B356">
        <v>4635.7</v>
      </c>
      <c r="C356">
        <v>5548</v>
      </c>
      <c r="D356">
        <v>29963.599999999999</v>
      </c>
      <c r="E356">
        <v>23311.599999999999</v>
      </c>
      <c r="F356">
        <f t="shared" si="34"/>
        <v>34599.299999999996</v>
      </c>
      <c r="G356">
        <f t="shared" si="35"/>
        <v>28859.599999999999</v>
      </c>
      <c r="H356" s="1">
        <f t="shared" si="36"/>
        <v>0.19888356040970767</v>
      </c>
      <c r="I356" s="1"/>
      <c r="J356">
        <f t="shared" si="32"/>
        <v>689.09999999999854</v>
      </c>
      <c r="N356" s="289"/>
      <c r="O356" s="289"/>
      <c r="S356" s="148"/>
      <c r="V356" s="147"/>
    </row>
    <row r="357" spans="1:22" x14ac:dyDescent="0.25">
      <c r="A357" s="29">
        <f t="shared" si="33"/>
        <v>41333</v>
      </c>
      <c r="B357">
        <v>3932.7</v>
      </c>
      <c r="C357">
        <v>5487.2</v>
      </c>
      <c r="D357">
        <v>31058.5</v>
      </c>
      <c r="E357">
        <v>24387.7</v>
      </c>
      <c r="F357">
        <f t="shared" si="34"/>
        <v>34991.199999999997</v>
      </c>
      <c r="G357">
        <f t="shared" si="35"/>
        <v>29874.9</v>
      </c>
      <c r="H357" s="1">
        <f t="shared" si="36"/>
        <v>0.17125747701247529</v>
      </c>
      <c r="I357" s="1"/>
      <c r="J357">
        <f t="shared" si="32"/>
        <v>391.90000000000146</v>
      </c>
      <c r="N357" s="289"/>
      <c r="O357" s="289"/>
    </row>
    <row r="358" spans="1:22" x14ac:dyDescent="0.25">
      <c r="A358" s="29">
        <f t="shared" si="33"/>
        <v>41340</v>
      </c>
      <c r="B358">
        <v>3825.5</v>
      </c>
      <c r="C358">
        <v>5386.9</v>
      </c>
      <c r="D358">
        <v>31671.9</v>
      </c>
      <c r="E358">
        <v>25097.7</v>
      </c>
      <c r="F358">
        <f t="shared" si="34"/>
        <v>35497.4</v>
      </c>
      <c r="G358">
        <f t="shared" si="35"/>
        <v>30484.6</v>
      </c>
      <c r="H358" s="1">
        <f t="shared" si="36"/>
        <v>0.1644371256306465</v>
      </c>
      <c r="I358" s="1"/>
      <c r="J358">
        <f t="shared" si="32"/>
        <v>506.20000000000437</v>
      </c>
      <c r="N358" s="289"/>
      <c r="O358" s="289"/>
      <c r="S358" s="52"/>
      <c r="V358" s="147"/>
    </row>
    <row r="359" spans="1:22" ht="19.95" customHeight="1" x14ac:dyDescent="0.25">
      <c r="A359" s="29">
        <f t="shared" si="33"/>
        <v>41347</v>
      </c>
      <c r="B359">
        <v>3706.5</v>
      </c>
      <c r="C359">
        <v>5133.3999999999996</v>
      </c>
      <c r="D359">
        <v>31898.6</v>
      </c>
      <c r="E359">
        <v>25707.8</v>
      </c>
      <c r="F359">
        <f t="shared" si="34"/>
        <v>35605.1</v>
      </c>
      <c r="G359">
        <f t="shared" si="35"/>
        <v>30841.199999999997</v>
      </c>
      <c r="H359" s="1">
        <f t="shared" si="36"/>
        <v>0.15446545530005329</v>
      </c>
      <c r="I359" s="1"/>
      <c r="J359">
        <f t="shared" si="32"/>
        <v>107.69999999999709</v>
      </c>
      <c r="N359" s="289"/>
      <c r="O359" s="289"/>
      <c r="S359" s="52"/>
      <c r="V359" s="9"/>
    </row>
    <row r="360" spans="1:22" x14ac:dyDescent="0.25">
      <c r="A360" s="29">
        <f t="shared" si="33"/>
        <v>41354</v>
      </c>
      <c r="B360">
        <v>3203</v>
      </c>
      <c r="C360">
        <v>5044</v>
      </c>
      <c r="D360">
        <v>32468.5</v>
      </c>
      <c r="E360">
        <v>26269.200000000001</v>
      </c>
      <c r="F360">
        <f t="shared" si="34"/>
        <v>35671.5</v>
      </c>
      <c r="G360">
        <f t="shared" si="35"/>
        <v>31313.200000000001</v>
      </c>
      <c r="H360" s="1">
        <f t="shared" si="36"/>
        <v>0.13918411404774989</v>
      </c>
      <c r="I360" s="1"/>
      <c r="J360">
        <f t="shared" si="32"/>
        <v>66.400000000001455</v>
      </c>
      <c r="N360" s="289"/>
      <c r="O360" s="289"/>
      <c r="S360" s="52"/>
      <c r="V360" s="9"/>
    </row>
    <row r="361" spans="1:22" x14ac:dyDescent="0.25">
      <c r="A361" s="29">
        <f t="shared" si="33"/>
        <v>41361</v>
      </c>
      <c r="B361">
        <v>3122.1</v>
      </c>
      <c r="C361">
        <v>4595.3</v>
      </c>
      <c r="D361">
        <v>32942.1</v>
      </c>
      <c r="E361">
        <v>27124.7</v>
      </c>
      <c r="F361">
        <f t="shared" si="34"/>
        <v>36064.199999999997</v>
      </c>
      <c r="G361">
        <f t="shared" si="35"/>
        <v>31720</v>
      </c>
      <c r="H361" s="1">
        <f t="shared" si="36"/>
        <v>0.13695460277427474</v>
      </c>
      <c r="I361" s="1"/>
      <c r="J361">
        <f t="shared" si="32"/>
        <v>392.69999999999709</v>
      </c>
      <c r="N361" s="289"/>
      <c r="O361" s="289"/>
      <c r="S361" s="52"/>
      <c r="V361" s="9"/>
    </row>
    <row r="362" spans="1:22" x14ac:dyDescent="0.25">
      <c r="A362" s="29">
        <f t="shared" si="33"/>
        <v>41368</v>
      </c>
      <c r="B362">
        <v>2795.7</v>
      </c>
      <c r="C362">
        <v>4281.6000000000004</v>
      </c>
      <c r="D362">
        <v>33533.300000000003</v>
      </c>
      <c r="E362">
        <v>27898.6</v>
      </c>
      <c r="F362">
        <f t="shared" si="34"/>
        <v>36329</v>
      </c>
      <c r="G362">
        <f t="shared" si="35"/>
        <v>32180.199999999997</v>
      </c>
      <c r="H362" s="1">
        <f t="shared" si="36"/>
        <v>0.1289239967433391</v>
      </c>
      <c r="I362" s="1"/>
      <c r="J362">
        <f t="shared" si="32"/>
        <v>264.80000000000291</v>
      </c>
      <c r="N362" s="289"/>
      <c r="O362" s="289"/>
      <c r="S362" s="149"/>
      <c r="T362" s="2"/>
      <c r="U362" s="150"/>
    </row>
    <row r="363" spans="1:22" x14ac:dyDescent="0.25">
      <c r="A363" s="29">
        <f t="shared" si="33"/>
        <v>41375</v>
      </c>
      <c r="B363">
        <v>2954</v>
      </c>
      <c r="C363">
        <v>4162.3</v>
      </c>
      <c r="D363">
        <v>33682.699999999997</v>
      </c>
      <c r="E363">
        <v>28331</v>
      </c>
      <c r="F363">
        <f t="shared" si="34"/>
        <v>36636.699999999997</v>
      </c>
      <c r="G363">
        <f t="shared" si="35"/>
        <v>32493.3</v>
      </c>
      <c r="H363" s="1">
        <f t="shared" si="36"/>
        <v>0.12751551858383103</v>
      </c>
      <c r="I363" s="1"/>
      <c r="J363">
        <f t="shared" si="32"/>
        <v>307.69999999999709</v>
      </c>
      <c r="N363" s="289"/>
      <c r="O363" s="289"/>
      <c r="T363" s="4"/>
    </row>
    <row r="364" spans="1:22" x14ac:dyDescent="0.25">
      <c r="A364" s="29">
        <f t="shared" si="33"/>
        <v>41382</v>
      </c>
      <c r="B364">
        <v>2556.1</v>
      </c>
      <c r="C364">
        <v>4742</v>
      </c>
      <c r="D364">
        <v>33874.400000000001</v>
      </c>
      <c r="E364">
        <v>28677.599999999999</v>
      </c>
      <c r="F364">
        <f t="shared" si="34"/>
        <v>36430.5</v>
      </c>
      <c r="G364">
        <f t="shared" si="35"/>
        <v>33419.599999999999</v>
      </c>
      <c r="H364" s="1">
        <f t="shared" si="36"/>
        <v>9.009383714945729E-2</v>
      </c>
      <c r="I364" s="1"/>
      <c r="J364">
        <f t="shared" si="32"/>
        <v>-206.19999999999709</v>
      </c>
      <c r="N364" s="289"/>
      <c r="O364" s="289"/>
      <c r="T364" s="1"/>
    </row>
    <row r="365" spans="1:22" x14ac:dyDescent="0.25">
      <c r="A365" s="29">
        <f t="shared" si="33"/>
        <v>41389</v>
      </c>
      <c r="B365">
        <v>2089.5</v>
      </c>
      <c r="C365">
        <v>4903.8</v>
      </c>
      <c r="D365">
        <v>34199.5</v>
      </c>
      <c r="E365">
        <v>29113.7</v>
      </c>
      <c r="F365">
        <f t="shared" si="34"/>
        <v>36289</v>
      </c>
      <c r="G365">
        <f t="shared" si="35"/>
        <v>34017.5</v>
      </c>
      <c r="H365" s="1">
        <f t="shared" si="36"/>
        <v>6.6774454324979748E-2</v>
      </c>
      <c r="I365" s="1"/>
      <c r="J365">
        <f t="shared" si="32"/>
        <v>-141.5</v>
      </c>
      <c r="K365">
        <v>8121.8</v>
      </c>
      <c r="N365" s="289"/>
      <c r="O365" s="289"/>
    </row>
    <row r="366" spans="1:22" x14ac:dyDescent="0.25">
      <c r="A366" s="29">
        <f t="shared" si="33"/>
        <v>41396</v>
      </c>
      <c r="B366">
        <v>2111.4</v>
      </c>
      <c r="C366">
        <v>5064.6000000000004</v>
      </c>
      <c r="D366">
        <v>34371.300000000003</v>
      </c>
      <c r="E366">
        <v>29419.4</v>
      </c>
      <c r="F366">
        <f t="shared" si="34"/>
        <v>36482.700000000004</v>
      </c>
      <c r="G366">
        <f t="shared" si="35"/>
        <v>34484</v>
      </c>
      <c r="H366" s="1">
        <f t="shared" si="36"/>
        <v>5.7960213432316499E-2</v>
      </c>
      <c r="I366" s="1"/>
      <c r="J366">
        <f t="shared" si="32"/>
        <v>193.70000000000437</v>
      </c>
      <c r="K366">
        <v>8513.6</v>
      </c>
      <c r="N366" s="289"/>
      <c r="O366" s="289"/>
    </row>
    <row r="367" spans="1:22" x14ac:dyDescent="0.25">
      <c r="A367" s="29">
        <f t="shared" si="33"/>
        <v>41403</v>
      </c>
      <c r="B367">
        <v>1959.1</v>
      </c>
      <c r="C367">
        <v>5111</v>
      </c>
      <c r="D367">
        <v>34538.9</v>
      </c>
      <c r="E367">
        <v>29989.200000000001</v>
      </c>
      <c r="F367">
        <f t="shared" si="34"/>
        <v>36498</v>
      </c>
      <c r="G367">
        <f t="shared" si="35"/>
        <v>35100.199999999997</v>
      </c>
      <c r="H367" s="1">
        <f t="shared" si="36"/>
        <v>3.9823134910912383E-2</v>
      </c>
      <c r="I367" s="1"/>
      <c r="J367">
        <f t="shared" ref="J367:J383" si="37">+F367-F366</f>
        <v>15.299999999995634</v>
      </c>
      <c r="K367">
        <v>8860.2000000000007</v>
      </c>
      <c r="N367" s="289"/>
      <c r="O367" s="289"/>
    </row>
    <row r="368" spans="1:22" x14ac:dyDescent="0.25">
      <c r="A368" s="29">
        <f t="shared" si="33"/>
        <v>41410</v>
      </c>
      <c r="B368">
        <v>2041.9</v>
      </c>
      <c r="C368">
        <v>5509.8</v>
      </c>
      <c r="D368">
        <v>34639.699999999997</v>
      </c>
      <c r="E368">
        <v>30390.400000000001</v>
      </c>
      <c r="F368">
        <f t="shared" si="34"/>
        <v>36681.599999999999</v>
      </c>
      <c r="G368">
        <f t="shared" si="35"/>
        <v>35900.200000000004</v>
      </c>
      <c r="H368" s="1">
        <f t="shared" si="36"/>
        <v>2.1765895454621154E-2</v>
      </c>
      <c r="I368" s="1"/>
      <c r="J368">
        <f t="shared" si="37"/>
        <v>183.59999999999854</v>
      </c>
      <c r="K368">
        <v>9699.1</v>
      </c>
      <c r="N368" s="289"/>
      <c r="O368" s="289"/>
    </row>
    <row r="369" spans="1:15" x14ac:dyDescent="0.25">
      <c r="A369" s="29">
        <f t="shared" si="33"/>
        <v>41417</v>
      </c>
      <c r="B369">
        <v>1821.3</v>
      </c>
      <c r="C369">
        <v>5442.1</v>
      </c>
      <c r="D369">
        <v>34752.199999999997</v>
      </c>
      <c r="E369">
        <v>30699</v>
      </c>
      <c r="F369">
        <f t="shared" si="34"/>
        <v>36573.5</v>
      </c>
      <c r="G369">
        <f t="shared" si="35"/>
        <v>36141.1</v>
      </c>
      <c r="H369" s="1">
        <f t="shared" si="36"/>
        <v>1.1964218023247764E-2</v>
      </c>
      <c r="I369" s="1"/>
      <c r="J369">
        <f t="shared" si="37"/>
        <v>-108.09999999999854</v>
      </c>
      <c r="K369">
        <v>10455.700000000001</v>
      </c>
      <c r="N369" s="289"/>
      <c r="O369" s="289"/>
    </row>
    <row r="370" spans="1:15" x14ac:dyDescent="0.25">
      <c r="A370" s="29">
        <f t="shared" si="33"/>
        <v>41424</v>
      </c>
      <c r="B370">
        <v>1747.1</v>
      </c>
      <c r="C370">
        <v>5222.5</v>
      </c>
      <c r="D370">
        <v>34874.9</v>
      </c>
      <c r="E370">
        <v>31138.9</v>
      </c>
      <c r="F370">
        <f t="shared" si="34"/>
        <v>36622</v>
      </c>
      <c r="G370">
        <f t="shared" si="35"/>
        <v>36361.4</v>
      </c>
      <c r="H370" s="1">
        <f t="shared" si="36"/>
        <v>7.1669407668570884E-3</v>
      </c>
      <c r="I370" s="1"/>
      <c r="J370">
        <f t="shared" si="37"/>
        <v>48.5</v>
      </c>
      <c r="K370">
        <v>11045.6</v>
      </c>
      <c r="N370" s="289"/>
      <c r="O370" s="289"/>
    </row>
    <row r="371" spans="1:15" x14ac:dyDescent="0.25">
      <c r="A371" s="29">
        <f t="shared" si="33"/>
        <v>41431</v>
      </c>
      <c r="B371">
        <v>1651.8</v>
      </c>
      <c r="C371">
        <v>5271.7</v>
      </c>
      <c r="D371">
        <v>35003.699999999997</v>
      </c>
      <c r="E371">
        <v>31514.7</v>
      </c>
      <c r="F371">
        <f t="shared" si="34"/>
        <v>36655.5</v>
      </c>
      <c r="G371">
        <f t="shared" si="35"/>
        <v>36786.400000000001</v>
      </c>
      <c r="H371" s="1">
        <f t="shared" si="36"/>
        <v>-3.5583802709697743E-3</v>
      </c>
      <c r="I371" s="1"/>
      <c r="J371">
        <f t="shared" si="37"/>
        <v>33.5</v>
      </c>
      <c r="K371">
        <v>11492.7</v>
      </c>
      <c r="N371" s="289"/>
      <c r="O371" s="289"/>
    </row>
    <row r="372" spans="1:15" x14ac:dyDescent="0.25">
      <c r="A372" s="29">
        <f t="shared" si="33"/>
        <v>41438</v>
      </c>
      <c r="B372">
        <v>1611.8</v>
      </c>
      <c r="C372">
        <v>5001.8999999999996</v>
      </c>
      <c r="D372">
        <v>35196.400000000001</v>
      </c>
      <c r="E372">
        <v>31924.799999999999</v>
      </c>
      <c r="F372">
        <f t="shared" si="34"/>
        <v>36808.200000000004</v>
      </c>
      <c r="G372">
        <f t="shared" si="35"/>
        <v>36926.699999999997</v>
      </c>
      <c r="H372" s="1">
        <f t="shared" si="36"/>
        <v>-3.2090601109764361E-3</v>
      </c>
      <c r="I372" s="1"/>
      <c r="J372">
        <f t="shared" si="37"/>
        <v>152.70000000000437</v>
      </c>
      <c r="K372">
        <v>11601.2</v>
      </c>
      <c r="N372" s="289"/>
      <c r="O372" s="289"/>
    </row>
    <row r="373" spans="1:15" x14ac:dyDescent="0.25">
      <c r="A373" s="29">
        <f t="shared" si="33"/>
        <v>41445</v>
      </c>
      <c r="B373">
        <v>1403.2</v>
      </c>
      <c r="C373">
        <v>5151.2</v>
      </c>
      <c r="D373">
        <v>35319.4</v>
      </c>
      <c r="E373">
        <v>32179.4</v>
      </c>
      <c r="F373">
        <f t="shared" si="34"/>
        <v>36722.6</v>
      </c>
      <c r="G373">
        <f t="shared" si="35"/>
        <v>37330.6</v>
      </c>
      <c r="H373" s="1">
        <f t="shared" si="36"/>
        <v>-1.6286906719956251E-2</v>
      </c>
      <c r="I373" s="1"/>
      <c r="J373">
        <f t="shared" si="37"/>
        <v>-85.600000000005821</v>
      </c>
      <c r="K373">
        <v>1297.8</v>
      </c>
      <c r="N373" s="289"/>
      <c r="O373" s="289"/>
    </row>
    <row r="374" spans="1:15" x14ac:dyDescent="0.25">
      <c r="A374" s="29">
        <f t="shared" si="33"/>
        <v>41452</v>
      </c>
      <c r="B374">
        <v>1407.9</v>
      </c>
      <c r="C374">
        <v>5052.5</v>
      </c>
      <c r="D374">
        <v>35435.300000000003</v>
      </c>
      <c r="E374">
        <v>32576.7</v>
      </c>
      <c r="F374">
        <f t="shared" si="34"/>
        <v>36843.200000000004</v>
      </c>
      <c r="G374">
        <f t="shared" si="35"/>
        <v>37629.199999999997</v>
      </c>
      <c r="H374" s="1">
        <f t="shared" si="36"/>
        <v>-2.0888033761015223E-2</v>
      </c>
      <c r="I374" s="1"/>
      <c r="J374">
        <f t="shared" si="37"/>
        <v>120.60000000000582</v>
      </c>
      <c r="K374">
        <v>12301.4</v>
      </c>
      <c r="N374" s="289"/>
      <c r="O374" s="289"/>
    </row>
    <row r="375" spans="1:15" x14ac:dyDescent="0.25">
      <c r="A375" s="29">
        <f t="shared" si="33"/>
        <v>41459</v>
      </c>
      <c r="B375">
        <v>1259.5999999999999</v>
      </c>
      <c r="C375">
        <v>4951.3999999999996</v>
      </c>
      <c r="D375">
        <v>35512.699999999997</v>
      </c>
      <c r="E375">
        <v>33009.9</v>
      </c>
      <c r="F375">
        <f t="shared" si="34"/>
        <v>36772.299999999996</v>
      </c>
      <c r="G375">
        <f t="shared" si="35"/>
        <v>37961.300000000003</v>
      </c>
      <c r="H375" s="1">
        <f t="shared" si="36"/>
        <v>-3.1321372028882188E-2</v>
      </c>
      <c r="I375" s="1"/>
      <c r="J375">
        <f t="shared" si="37"/>
        <v>-70.900000000008731</v>
      </c>
      <c r="K375">
        <v>12712.3</v>
      </c>
      <c r="N375" s="289"/>
      <c r="O375" s="289"/>
    </row>
    <row r="376" spans="1:15" x14ac:dyDescent="0.25">
      <c r="A376" s="29">
        <f t="shared" si="33"/>
        <v>41466</v>
      </c>
      <c r="B376">
        <v>1248.9000000000001</v>
      </c>
      <c r="C376">
        <v>4668.7</v>
      </c>
      <c r="D376">
        <v>35634</v>
      </c>
      <c r="E376">
        <v>33427.9</v>
      </c>
      <c r="F376">
        <f t="shared" si="34"/>
        <v>36882.9</v>
      </c>
      <c r="G376">
        <f t="shared" si="35"/>
        <v>38096.6</v>
      </c>
      <c r="H376" s="1">
        <f t="shared" si="36"/>
        <v>-3.1858486059123337E-2</v>
      </c>
      <c r="I376" s="1"/>
      <c r="J376">
        <f t="shared" si="37"/>
        <v>110.60000000000582</v>
      </c>
      <c r="K376">
        <v>13303.9</v>
      </c>
      <c r="N376" s="289"/>
      <c r="O376" s="289"/>
    </row>
    <row r="377" spans="1:15" x14ac:dyDescent="0.25">
      <c r="A377" s="29">
        <f t="shared" si="33"/>
        <v>41473</v>
      </c>
      <c r="B377">
        <v>1295</v>
      </c>
      <c r="C377">
        <v>4386.3</v>
      </c>
      <c r="D377">
        <v>35716.300000000003</v>
      </c>
      <c r="E377">
        <v>33903.599999999999</v>
      </c>
      <c r="F377">
        <f t="shared" si="34"/>
        <v>37011.300000000003</v>
      </c>
      <c r="G377">
        <f t="shared" si="35"/>
        <v>38289.9</v>
      </c>
      <c r="H377" s="1">
        <f t="shared" si="36"/>
        <v>-3.3392617896625398E-2</v>
      </c>
      <c r="I377" s="1"/>
      <c r="J377">
        <f t="shared" si="37"/>
        <v>128.40000000000146</v>
      </c>
      <c r="K377">
        <v>13969.2</v>
      </c>
      <c r="L377" s="99"/>
      <c r="M377" s="95"/>
      <c r="N377" s="289"/>
      <c r="O377" s="289"/>
    </row>
    <row r="378" spans="1:15" x14ac:dyDescent="0.25">
      <c r="A378" s="29">
        <f t="shared" si="33"/>
        <v>41480</v>
      </c>
      <c r="B378">
        <v>1296</v>
      </c>
      <c r="C378">
        <v>4135.3</v>
      </c>
      <c r="D378">
        <v>35793.800000000003</v>
      </c>
      <c r="E378">
        <v>34348.699999999997</v>
      </c>
      <c r="F378">
        <f t="shared" si="34"/>
        <v>37089.800000000003</v>
      </c>
      <c r="G378">
        <f t="shared" si="35"/>
        <v>38484</v>
      </c>
      <c r="H378" s="1">
        <f t="shared" si="36"/>
        <v>-3.6228042822991302E-2</v>
      </c>
      <c r="I378" s="1"/>
      <c r="J378">
        <f t="shared" si="37"/>
        <v>78.5</v>
      </c>
      <c r="K378">
        <v>15000</v>
      </c>
      <c r="N378" s="289"/>
      <c r="O378" s="289"/>
    </row>
    <row r="379" spans="1:15" x14ac:dyDescent="0.25">
      <c r="A379" s="29">
        <f t="shared" si="33"/>
        <v>41487</v>
      </c>
      <c r="B379">
        <v>1325.9</v>
      </c>
      <c r="C379">
        <v>3880</v>
      </c>
      <c r="D379">
        <v>35843.300000000003</v>
      </c>
      <c r="E379">
        <v>34709.1</v>
      </c>
      <c r="F379">
        <f t="shared" si="34"/>
        <v>37169.200000000004</v>
      </c>
      <c r="G379">
        <f t="shared" si="35"/>
        <v>38589.1</v>
      </c>
      <c r="H379" s="1">
        <f t="shared" si="36"/>
        <v>-3.6795364494118687E-2</v>
      </c>
      <c r="I379" s="1"/>
      <c r="J379">
        <f t="shared" si="37"/>
        <v>79.400000000001455</v>
      </c>
      <c r="K379">
        <v>16017.7</v>
      </c>
      <c r="N379" s="289"/>
      <c r="O379" s="289"/>
    </row>
    <row r="380" spans="1:15" x14ac:dyDescent="0.25">
      <c r="A380" s="29">
        <f t="shared" si="33"/>
        <v>41494</v>
      </c>
      <c r="B380">
        <v>1221.3</v>
      </c>
      <c r="C380">
        <v>3506.9</v>
      </c>
      <c r="D380">
        <v>35179.4</v>
      </c>
      <c r="E380">
        <v>35179.4</v>
      </c>
      <c r="F380">
        <f t="shared" si="34"/>
        <v>36400.700000000004</v>
      </c>
      <c r="G380">
        <f t="shared" si="35"/>
        <v>38686.300000000003</v>
      </c>
      <c r="H380" s="1">
        <f t="shared" si="36"/>
        <v>-5.9080346272452955E-2</v>
      </c>
      <c r="I380" s="1"/>
      <c r="J380">
        <f t="shared" si="37"/>
        <v>-768.5</v>
      </c>
      <c r="K380">
        <v>17911.099999999999</v>
      </c>
      <c r="N380" s="289"/>
      <c r="O380" s="289"/>
    </row>
    <row r="381" spans="1:15" x14ac:dyDescent="0.25">
      <c r="A381" s="29">
        <f t="shared" ref="A381:A444" si="38">+A380+7</f>
        <v>41501</v>
      </c>
      <c r="B381">
        <v>1095.2</v>
      </c>
      <c r="C381">
        <v>3042.6</v>
      </c>
      <c r="D381">
        <v>36084.300000000003</v>
      </c>
      <c r="E381">
        <v>35776.6</v>
      </c>
      <c r="F381">
        <f t="shared" si="34"/>
        <v>37179.5</v>
      </c>
      <c r="G381">
        <f t="shared" si="35"/>
        <v>38819.199999999997</v>
      </c>
      <c r="H381" s="1">
        <f t="shared" si="36"/>
        <v>-4.2239407303602317E-2</v>
      </c>
      <c r="I381" s="1"/>
      <c r="J381">
        <f t="shared" si="37"/>
        <v>778.79999999999563</v>
      </c>
      <c r="K381">
        <v>18837</v>
      </c>
      <c r="N381" s="289"/>
      <c r="O381" s="289"/>
    </row>
    <row r="382" spans="1:15" x14ac:dyDescent="0.25">
      <c r="A382" s="29">
        <f t="shared" si="38"/>
        <v>41508</v>
      </c>
      <c r="B382">
        <v>1016</v>
      </c>
      <c r="C382">
        <v>2496.8000000000002</v>
      </c>
      <c r="D382">
        <v>36160.400000000001</v>
      </c>
      <c r="E382">
        <v>36312.400000000001</v>
      </c>
      <c r="F382">
        <f t="shared" si="34"/>
        <v>37176.400000000001</v>
      </c>
      <c r="G382">
        <f t="shared" si="35"/>
        <v>38809.200000000004</v>
      </c>
      <c r="H382" s="1">
        <f t="shared" si="36"/>
        <v>-4.2072498273605263E-2</v>
      </c>
      <c r="I382" s="1"/>
      <c r="J382">
        <f t="shared" si="37"/>
        <v>-3.0999999999985448</v>
      </c>
      <c r="K382">
        <v>19705.7</v>
      </c>
      <c r="N382" s="289"/>
      <c r="O382" s="289"/>
    </row>
    <row r="383" spans="1:15" x14ac:dyDescent="0.25">
      <c r="A383" s="29">
        <f t="shared" si="38"/>
        <v>41515</v>
      </c>
      <c r="B383">
        <v>961.3</v>
      </c>
      <c r="C383">
        <v>2087.6</v>
      </c>
      <c r="D383">
        <v>36220.199999999997</v>
      </c>
      <c r="E383">
        <v>36726.6</v>
      </c>
      <c r="F383">
        <f t="shared" si="34"/>
        <v>37181.5</v>
      </c>
      <c r="G383">
        <f t="shared" si="35"/>
        <v>38814.199999999997</v>
      </c>
      <c r="H383" s="1">
        <f t="shared" si="36"/>
        <v>-4.2064502166732742E-2</v>
      </c>
      <c r="I383" s="1"/>
      <c r="J383" s="96">
        <f t="shared" si="37"/>
        <v>5.0999999999985448</v>
      </c>
      <c r="K383" s="109">
        <v>20549.900000000001</v>
      </c>
      <c r="L383" s="96"/>
      <c r="N383" s="289"/>
      <c r="O383" s="289"/>
    </row>
    <row r="384" spans="1:15" x14ac:dyDescent="0.25">
      <c r="A384" s="29">
        <f t="shared" si="38"/>
        <v>41522</v>
      </c>
      <c r="B384">
        <v>21896.3</v>
      </c>
      <c r="C384">
        <v>20385.3</v>
      </c>
      <c r="D384">
        <v>60.1</v>
      </c>
      <c r="E384">
        <v>339.4</v>
      </c>
      <c r="F384" s="110">
        <f t="shared" si="34"/>
        <v>21956.399999999998</v>
      </c>
      <c r="G384" s="110">
        <f t="shared" si="35"/>
        <v>20724.7</v>
      </c>
      <c r="H384" s="1">
        <f t="shared" si="36"/>
        <v>5.9431499611574345E-2</v>
      </c>
      <c r="I384" s="1"/>
      <c r="J384" s="96">
        <f>+B384-K383</f>
        <v>1346.3999999999978</v>
      </c>
      <c r="N384" s="289"/>
      <c r="O384" s="289"/>
    </row>
    <row r="385" spans="1:15" x14ac:dyDescent="0.25">
      <c r="A385" s="29">
        <f t="shared" si="38"/>
        <v>41529</v>
      </c>
      <c r="B385">
        <v>22745.4</v>
      </c>
      <c r="C385">
        <v>20825</v>
      </c>
      <c r="D385">
        <v>134.30000000000001</v>
      </c>
      <c r="E385">
        <v>546.70000000000005</v>
      </c>
      <c r="F385">
        <f t="shared" si="34"/>
        <v>22879.7</v>
      </c>
      <c r="G385">
        <f t="shared" si="35"/>
        <v>21371.7</v>
      </c>
      <c r="H385" s="1">
        <f t="shared" si="36"/>
        <v>7.0560601168835335E-2</v>
      </c>
      <c r="I385" s="1"/>
      <c r="J385" s="96">
        <f>+F385-F384</f>
        <v>923.30000000000291</v>
      </c>
      <c r="N385" s="289"/>
      <c r="O385" s="289"/>
    </row>
    <row r="386" spans="1:15" x14ac:dyDescent="0.25">
      <c r="A386" s="29">
        <f t="shared" si="38"/>
        <v>41536</v>
      </c>
      <c r="B386">
        <v>25119.8</v>
      </c>
      <c r="C386">
        <v>21295.599999999999</v>
      </c>
      <c r="D386">
        <v>576.79999999999995</v>
      </c>
      <c r="E386">
        <v>875.6</v>
      </c>
      <c r="F386">
        <f t="shared" si="34"/>
        <v>25696.6</v>
      </c>
      <c r="G386">
        <f t="shared" si="35"/>
        <v>22171.199999999997</v>
      </c>
      <c r="H386" s="1">
        <f t="shared" si="36"/>
        <v>0.15900808255755217</v>
      </c>
      <c r="I386" s="1"/>
      <c r="J386" s="96">
        <f>+F386-F385</f>
        <v>2816.8999999999978</v>
      </c>
      <c r="N386" s="289"/>
      <c r="O386" s="289"/>
    </row>
    <row r="387" spans="1:15" x14ac:dyDescent="0.25">
      <c r="A387" s="29">
        <f t="shared" si="38"/>
        <v>41543</v>
      </c>
      <c r="B387">
        <v>25590.2</v>
      </c>
      <c r="C387">
        <v>21415.3</v>
      </c>
      <c r="D387">
        <v>967.1</v>
      </c>
      <c r="E387">
        <v>2052.6</v>
      </c>
      <c r="F387">
        <f t="shared" si="34"/>
        <v>26557.3</v>
      </c>
      <c r="G387">
        <f t="shared" si="35"/>
        <v>23467.899999999998</v>
      </c>
      <c r="H387" s="1">
        <f t="shared" si="36"/>
        <v>0.13164364941047135</v>
      </c>
      <c r="I387" s="1"/>
      <c r="J387" s="96">
        <f>+F387-F386</f>
        <v>860.70000000000073</v>
      </c>
      <c r="N387" s="289"/>
      <c r="O387" s="289"/>
    </row>
    <row r="388" spans="1:15" x14ac:dyDescent="0.25">
      <c r="A388" s="29">
        <f t="shared" si="38"/>
        <v>41550</v>
      </c>
      <c r="B388">
        <v>25668.2</v>
      </c>
      <c r="C388">
        <v>20736.900000000001</v>
      </c>
      <c r="D388">
        <v>1818.9</v>
      </c>
      <c r="E388">
        <v>3231.6</v>
      </c>
      <c r="F388">
        <f t="shared" si="34"/>
        <v>27487.100000000002</v>
      </c>
      <c r="G388">
        <f t="shared" si="35"/>
        <v>23968.5</v>
      </c>
      <c r="H388" s="1">
        <f t="shared" si="36"/>
        <v>0.14680100965851017</v>
      </c>
      <c r="I388" s="1"/>
      <c r="J388" s="98">
        <f>+F388-F387</f>
        <v>929.80000000000291</v>
      </c>
      <c r="N388" s="289"/>
      <c r="O388" s="289"/>
    </row>
    <row r="389" spans="1:15" x14ac:dyDescent="0.25">
      <c r="A389" s="29">
        <f t="shared" si="38"/>
        <v>41557</v>
      </c>
      <c r="F389">
        <f t="shared" si="34"/>
        <v>0</v>
      </c>
      <c r="G389">
        <f t="shared" si="35"/>
        <v>0</v>
      </c>
      <c r="H389" s="1" t="e">
        <f t="shared" si="36"/>
        <v>#DIV/0!</v>
      </c>
      <c r="I389" s="1"/>
      <c r="N389" s="289"/>
      <c r="O389" s="289"/>
    </row>
    <row r="390" spans="1:15" x14ac:dyDescent="0.25">
      <c r="A390" s="29">
        <f t="shared" si="38"/>
        <v>41564</v>
      </c>
      <c r="F390">
        <f t="shared" si="34"/>
        <v>0</v>
      </c>
      <c r="G390">
        <f t="shared" si="35"/>
        <v>0</v>
      </c>
      <c r="H390" s="1" t="e">
        <f t="shared" si="36"/>
        <v>#DIV/0!</v>
      </c>
      <c r="I390" s="1"/>
      <c r="N390" s="289"/>
      <c r="O390" s="289"/>
    </row>
    <row r="391" spans="1:15" x14ac:dyDescent="0.25">
      <c r="A391" s="29">
        <f t="shared" si="38"/>
        <v>41571</v>
      </c>
      <c r="B391">
        <v>25287</v>
      </c>
      <c r="C391">
        <v>17698.7</v>
      </c>
      <c r="D391">
        <v>6942.1</v>
      </c>
      <c r="E391">
        <v>8056.5</v>
      </c>
      <c r="F391">
        <f t="shared" si="34"/>
        <v>32229.1</v>
      </c>
      <c r="G391">
        <f t="shared" si="35"/>
        <v>25755.200000000001</v>
      </c>
      <c r="H391" s="1">
        <f t="shared" si="36"/>
        <v>0.25136283158352479</v>
      </c>
      <c r="I391" s="1"/>
      <c r="N391" s="289"/>
      <c r="O391" s="289"/>
    </row>
    <row r="392" spans="1:15" ht="15" x14ac:dyDescent="0.25">
      <c r="A392" s="29">
        <f t="shared" si="38"/>
        <v>41578</v>
      </c>
      <c r="B392">
        <v>24145.599999999999</v>
      </c>
      <c r="C392">
        <v>16136.5</v>
      </c>
      <c r="D392">
        <v>9101.7999999999993</v>
      </c>
      <c r="E392">
        <v>9805.1</v>
      </c>
      <c r="F392" s="66">
        <f t="shared" si="34"/>
        <v>33247.399999999994</v>
      </c>
      <c r="G392">
        <f t="shared" si="35"/>
        <v>25941.599999999999</v>
      </c>
      <c r="H392" s="1">
        <f t="shared" si="36"/>
        <v>0.28162488050081702</v>
      </c>
      <c r="I392" s="1"/>
      <c r="M392" s="285"/>
      <c r="N392" s="289"/>
      <c r="O392" s="289"/>
    </row>
    <row r="393" spans="1:15" ht="15" x14ac:dyDescent="0.25">
      <c r="A393" s="29">
        <f t="shared" si="38"/>
        <v>41585</v>
      </c>
      <c r="B393">
        <v>22928.9</v>
      </c>
      <c r="C393">
        <v>14881.8</v>
      </c>
      <c r="D393">
        <v>11167.1</v>
      </c>
      <c r="E393">
        <v>11619.5</v>
      </c>
      <c r="F393" s="66">
        <f t="shared" si="34"/>
        <v>34096</v>
      </c>
      <c r="G393">
        <f t="shared" si="35"/>
        <v>26501.3</v>
      </c>
      <c r="H393" s="1">
        <f t="shared" si="36"/>
        <v>0.28657839426745113</v>
      </c>
      <c r="I393" s="1"/>
      <c r="M393" s="285"/>
    </row>
    <row r="394" spans="1:15" x14ac:dyDescent="0.25">
      <c r="A394" s="29">
        <f t="shared" si="38"/>
        <v>41592</v>
      </c>
      <c r="B394">
        <v>21816.6</v>
      </c>
      <c r="C394" s="66">
        <v>13449</v>
      </c>
      <c r="D394">
        <v>13655.7</v>
      </c>
      <c r="E394">
        <v>13493.4</v>
      </c>
      <c r="F394">
        <f t="shared" si="34"/>
        <v>35472.300000000003</v>
      </c>
      <c r="G394">
        <f t="shared" si="35"/>
        <v>26942.400000000001</v>
      </c>
      <c r="H394" s="1">
        <f t="shared" si="36"/>
        <v>0.31659763050062351</v>
      </c>
      <c r="I394" s="1"/>
      <c r="N394" s="289"/>
      <c r="O394" s="289"/>
    </row>
    <row r="395" spans="1:15" x14ac:dyDescent="0.25">
      <c r="A395" s="29">
        <f t="shared" si="38"/>
        <v>41599</v>
      </c>
      <c r="B395">
        <v>21378.799999999999</v>
      </c>
      <c r="C395">
        <v>12414.1</v>
      </c>
      <c r="D395">
        <v>15408.2</v>
      </c>
      <c r="E395">
        <v>14847.5</v>
      </c>
      <c r="F395" s="66">
        <f t="shared" si="34"/>
        <v>36787</v>
      </c>
      <c r="G395">
        <f t="shared" si="35"/>
        <v>27261.599999999999</v>
      </c>
      <c r="H395" s="1">
        <f t="shared" si="36"/>
        <v>0.3494072248143909</v>
      </c>
      <c r="I395" s="1"/>
      <c r="N395" s="289"/>
      <c r="O395" s="289"/>
    </row>
    <row r="396" spans="1:15" x14ac:dyDescent="0.25">
      <c r="A396" s="29">
        <f t="shared" si="38"/>
        <v>41606</v>
      </c>
      <c r="B396">
        <v>20305.900000000001</v>
      </c>
      <c r="C396">
        <v>12004</v>
      </c>
      <c r="D396">
        <v>17286.400000000001</v>
      </c>
      <c r="E396">
        <v>16400.2</v>
      </c>
      <c r="F396">
        <f t="shared" ref="F396:F459" si="39">+B396+D396</f>
        <v>37592.300000000003</v>
      </c>
      <c r="G396">
        <f t="shared" ref="G396:G459" si="40">+C396+E396</f>
        <v>28404.2</v>
      </c>
      <c r="H396" s="1">
        <f t="shared" si="36"/>
        <v>0.32347680976756976</v>
      </c>
      <c r="I396" s="1"/>
      <c r="N396" s="289"/>
      <c r="O396" s="289"/>
    </row>
    <row r="397" spans="1:15" x14ac:dyDescent="0.25">
      <c r="A397" s="29">
        <f t="shared" si="38"/>
        <v>41613</v>
      </c>
      <c r="B397">
        <v>19703.2</v>
      </c>
      <c r="C397">
        <v>12164.3</v>
      </c>
      <c r="D397">
        <v>18997.599999999999</v>
      </c>
      <c r="E397">
        <v>17559.3</v>
      </c>
      <c r="F397">
        <f t="shared" si="39"/>
        <v>38700.800000000003</v>
      </c>
      <c r="G397">
        <f t="shared" si="40"/>
        <v>29723.599999999999</v>
      </c>
      <c r="H397" s="1">
        <f t="shared" si="36"/>
        <v>0.30202263521242401</v>
      </c>
      <c r="I397" s="1"/>
    </row>
    <row r="398" spans="1:15" x14ac:dyDescent="0.25">
      <c r="A398" s="29">
        <f t="shared" si="38"/>
        <v>41620</v>
      </c>
      <c r="B398">
        <v>18549.5</v>
      </c>
      <c r="C398" s="66">
        <v>11435</v>
      </c>
      <c r="D398">
        <v>20492.099999999999</v>
      </c>
      <c r="E398">
        <v>18908.099999999999</v>
      </c>
      <c r="F398">
        <f t="shared" si="39"/>
        <v>39041.599999999999</v>
      </c>
      <c r="G398">
        <f t="shared" si="40"/>
        <v>30343.1</v>
      </c>
      <c r="H398" s="1">
        <f t="shared" si="36"/>
        <v>0.28667143436234266</v>
      </c>
      <c r="I398" s="1"/>
    </row>
    <row r="399" spans="1:15" x14ac:dyDescent="0.25">
      <c r="A399" s="29">
        <f t="shared" si="38"/>
        <v>41627</v>
      </c>
      <c r="B399">
        <v>17824.099999999999</v>
      </c>
      <c r="C399">
        <v>10368.200000000001</v>
      </c>
      <c r="D399">
        <v>21937.200000000001</v>
      </c>
      <c r="E399">
        <v>19966.400000000001</v>
      </c>
      <c r="F399">
        <f t="shared" si="39"/>
        <v>39761.300000000003</v>
      </c>
      <c r="G399">
        <f t="shared" si="40"/>
        <v>30334.600000000002</v>
      </c>
      <c r="H399" s="1">
        <f t="shared" si="36"/>
        <v>0.31075735298965546</v>
      </c>
      <c r="I399" s="1"/>
    </row>
    <row r="400" spans="1:15" x14ac:dyDescent="0.25">
      <c r="A400" s="29">
        <f t="shared" si="38"/>
        <v>41634</v>
      </c>
      <c r="B400">
        <v>17239.5</v>
      </c>
      <c r="C400">
        <v>9767.4</v>
      </c>
      <c r="D400">
        <v>23388.400000000001</v>
      </c>
      <c r="E400" s="66">
        <v>21002</v>
      </c>
      <c r="F400">
        <f t="shared" si="39"/>
        <v>40627.9</v>
      </c>
      <c r="G400">
        <f t="shared" si="40"/>
        <v>30769.4</v>
      </c>
      <c r="H400" s="1">
        <f t="shared" si="36"/>
        <v>0.32039948780281713</v>
      </c>
      <c r="I400" s="1"/>
    </row>
    <row r="401" spans="1:14" x14ac:dyDescent="0.25">
      <c r="A401" s="29">
        <f t="shared" si="38"/>
        <v>41641</v>
      </c>
      <c r="B401">
        <v>15719.6</v>
      </c>
      <c r="C401">
        <v>8911.9</v>
      </c>
      <c r="D401">
        <v>25063.7</v>
      </c>
      <c r="E401">
        <v>22179.3</v>
      </c>
      <c r="F401">
        <f t="shared" si="39"/>
        <v>40783.300000000003</v>
      </c>
      <c r="G401">
        <f t="shared" si="40"/>
        <v>31091.199999999997</v>
      </c>
      <c r="H401" s="1">
        <f t="shared" si="36"/>
        <v>0.31173129374228092</v>
      </c>
      <c r="I401" s="1"/>
    </row>
    <row r="402" spans="1:14" ht="15" x14ac:dyDescent="0.25">
      <c r="A402" s="29">
        <f t="shared" si="38"/>
        <v>41648</v>
      </c>
      <c r="B402">
        <v>14857.9</v>
      </c>
      <c r="C402">
        <v>9240.4</v>
      </c>
      <c r="D402">
        <v>26594.7</v>
      </c>
      <c r="E402">
        <v>23392.7</v>
      </c>
      <c r="F402">
        <f t="shared" si="39"/>
        <v>41452.6</v>
      </c>
      <c r="G402">
        <f t="shared" si="40"/>
        <v>32633.1</v>
      </c>
      <c r="H402" s="1">
        <f t="shared" si="36"/>
        <v>0.27026240228479681</v>
      </c>
      <c r="I402" s="1"/>
      <c r="K402" s="285"/>
    </row>
    <row r="403" spans="1:14" ht="15" x14ac:dyDescent="0.25">
      <c r="A403" s="29">
        <f t="shared" si="38"/>
        <v>41655</v>
      </c>
      <c r="B403">
        <v>13978.6</v>
      </c>
      <c r="C403">
        <v>8351.6</v>
      </c>
      <c r="D403">
        <v>28170.1</v>
      </c>
      <c r="E403">
        <v>24588.9</v>
      </c>
      <c r="F403">
        <f t="shared" si="39"/>
        <v>42148.7</v>
      </c>
      <c r="G403">
        <f t="shared" si="40"/>
        <v>32940.5</v>
      </c>
      <c r="H403" s="1">
        <f t="shared" ref="H403:H466" si="41">+F403/G403-1</f>
        <v>0.27954038341858789</v>
      </c>
      <c r="I403" s="1"/>
      <c r="L403" s="285"/>
    </row>
    <row r="404" spans="1:14" ht="15" x14ac:dyDescent="0.25">
      <c r="A404" s="29">
        <f t="shared" si="38"/>
        <v>41662</v>
      </c>
      <c r="B404">
        <v>12358.8</v>
      </c>
      <c r="C404">
        <v>7602.8</v>
      </c>
      <c r="D404">
        <v>30218.7</v>
      </c>
      <c r="E404">
        <v>25723.599999999999</v>
      </c>
      <c r="F404">
        <f t="shared" si="39"/>
        <v>42577.5</v>
      </c>
      <c r="G404">
        <f t="shared" si="40"/>
        <v>33326.400000000001</v>
      </c>
      <c r="H404" s="1">
        <f t="shared" si="41"/>
        <v>0.27759073887368557</v>
      </c>
      <c r="I404" s="1"/>
      <c r="L404" s="285"/>
    </row>
    <row r="405" spans="1:14" ht="15" x14ac:dyDescent="0.25">
      <c r="A405" s="29">
        <f t="shared" si="38"/>
        <v>41669</v>
      </c>
      <c r="B405">
        <v>11427.7</v>
      </c>
      <c r="C405">
        <v>6944.3</v>
      </c>
      <c r="D405">
        <v>31594.5</v>
      </c>
      <c r="E405">
        <v>27194.6</v>
      </c>
      <c r="F405">
        <f t="shared" si="39"/>
        <v>43022.2</v>
      </c>
      <c r="G405">
        <f t="shared" si="40"/>
        <v>34138.9</v>
      </c>
      <c r="H405" s="1">
        <f t="shared" si="41"/>
        <v>0.26021049301529908</v>
      </c>
      <c r="I405" s="1"/>
      <c r="K405" s="285"/>
    </row>
    <row r="406" spans="1:14" ht="15" x14ac:dyDescent="0.25">
      <c r="A406" s="29">
        <f t="shared" si="38"/>
        <v>41676</v>
      </c>
      <c r="B406">
        <v>10107.299999999999</v>
      </c>
      <c r="C406">
        <v>5844.5</v>
      </c>
      <c r="D406">
        <v>33088.5</v>
      </c>
      <c r="E406">
        <v>28185.200000000001</v>
      </c>
      <c r="F406">
        <f t="shared" si="39"/>
        <v>43195.8</v>
      </c>
      <c r="G406">
        <f t="shared" si="40"/>
        <v>34029.699999999997</v>
      </c>
      <c r="H406" s="1">
        <f t="shared" si="41"/>
        <v>0.26935588618177664</v>
      </c>
      <c r="I406" s="1"/>
      <c r="L406" s="285"/>
    </row>
    <row r="407" spans="1:14" ht="15" x14ac:dyDescent="0.25">
      <c r="A407" s="29">
        <f t="shared" si="38"/>
        <v>41683</v>
      </c>
      <c r="B407" s="66">
        <v>8854</v>
      </c>
      <c r="C407">
        <v>4768.8999999999996</v>
      </c>
      <c r="D407" s="66">
        <v>34362</v>
      </c>
      <c r="E407">
        <v>29141.3</v>
      </c>
      <c r="F407" s="66">
        <f t="shared" si="39"/>
        <v>43216</v>
      </c>
      <c r="G407">
        <f t="shared" si="40"/>
        <v>33910.199999999997</v>
      </c>
      <c r="H407" s="1">
        <f t="shared" si="41"/>
        <v>0.27442480433615857</v>
      </c>
      <c r="I407" s="1"/>
      <c r="L407" s="285"/>
    </row>
    <row r="408" spans="1:14" ht="15" x14ac:dyDescent="0.25">
      <c r="A408" s="29">
        <f t="shared" si="38"/>
        <v>41690</v>
      </c>
      <c r="B408">
        <v>7374.8</v>
      </c>
      <c r="C408">
        <v>4635.7</v>
      </c>
      <c r="D408">
        <v>36083.300000000003</v>
      </c>
      <c r="E408">
        <v>29887.7</v>
      </c>
      <c r="F408">
        <f t="shared" si="39"/>
        <v>43458.100000000006</v>
      </c>
      <c r="G408">
        <f t="shared" si="40"/>
        <v>34523.4</v>
      </c>
      <c r="H408" s="1">
        <f t="shared" si="41"/>
        <v>0.25880127681514575</v>
      </c>
      <c r="I408" s="1"/>
      <c r="L408" s="285"/>
      <c r="M408" s="285"/>
    </row>
    <row r="409" spans="1:14" ht="15" x14ac:dyDescent="0.25">
      <c r="A409" s="29">
        <f t="shared" si="38"/>
        <v>41697</v>
      </c>
      <c r="B409">
        <v>6983.9</v>
      </c>
      <c r="C409">
        <v>3932.7</v>
      </c>
      <c r="D409">
        <v>37182.400000000001</v>
      </c>
      <c r="E409">
        <v>30852.5</v>
      </c>
      <c r="F409">
        <f t="shared" si="39"/>
        <v>44166.3</v>
      </c>
      <c r="G409">
        <f t="shared" si="40"/>
        <v>34785.199999999997</v>
      </c>
      <c r="H409" s="1">
        <f t="shared" si="41"/>
        <v>0.26968653335326542</v>
      </c>
      <c r="I409" s="1"/>
      <c r="K409" s="285"/>
    </row>
    <row r="410" spans="1:14" x14ac:dyDescent="0.25">
      <c r="A410" s="29">
        <f t="shared" si="38"/>
        <v>41704</v>
      </c>
      <c r="B410">
        <v>6234.3</v>
      </c>
      <c r="C410">
        <v>3825.5</v>
      </c>
      <c r="D410">
        <v>38045.5</v>
      </c>
      <c r="E410">
        <v>31585.8</v>
      </c>
      <c r="F410">
        <f t="shared" si="39"/>
        <v>44279.8</v>
      </c>
      <c r="G410">
        <f t="shared" si="40"/>
        <v>35411.300000000003</v>
      </c>
      <c r="H410" s="1">
        <f t="shared" si="41"/>
        <v>0.25044265531059295</v>
      </c>
      <c r="I410" s="1"/>
    </row>
    <row r="411" spans="1:14" ht="15" x14ac:dyDescent="0.25">
      <c r="A411" s="29">
        <f t="shared" si="38"/>
        <v>41711</v>
      </c>
      <c r="B411">
        <v>5317.4</v>
      </c>
      <c r="C411">
        <v>3706.5</v>
      </c>
      <c r="D411">
        <v>39115.1</v>
      </c>
      <c r="E411">
        <v>31812.6</v>
      </c>
      <c r="F411">
        <f t="shared" si="39"/>
        <v>44432.5</v>
      </c>
      <c r="G411">
        <f t="shared" si="40"/>
        <v>35519.1</v>
      </c>
      <c r="H411" s="1">
        <f t="shared" si="41"/>
        <v>0.25094667376144097</v>
      </c>
      <c r="I411" s="1"/>
      <c r="L411" s="285"/>
      <c r="M411" s="59"/>
    </row>
    <row r="412" spans="1:14" ht="15" x14ac:dyDescent="0.25">
      <c r="A412" s="29">
        <f t="shared" si="38"/>
        <v>41718</v>
      </c>
      <c r="B412">
        <v>4609.1000000000004</v>
      </c>
      <c r="C412" s="66">
        <v>3203</v>
      </c>
      <c r="D412">
        <v>39835.199999999997</v>
      </c>
      <c r="E412">
        <v>32382.400000000001</v>
      </c>
      <c r="F412">
        <f t="shared" si="39"/>
        <v>44444.299999999996</v>
      </c>
      <c r="G412">
        <f t="shared" si="40"/>
        <v>35585.4</v>
      </c>
      <c r="H412" s="1">
        <f t="shared" si="41"/>
        <v>0.24894760210648159</v>
      </c>
      <c r="I412" s="1"/>
      <c r="L412" s="285"/>
      <c r="M412" s="285"/>
      <c r="N412" s="285"/>
    </row>
    <row r="413" spans="1:14" ht="15" x14ac:dyDescent="0.25">
      <c r="A413" s="29">
        <f t="shared" si="38"/>
        <v>41725</v>
      </c>
      <c r="B413">
        <v>4015.9</v>
      </c>
      <c r="C413">
        <v>3122.1</v>
      </c>
      <c r="D413">
        <v>40494.6</v>
      </c>
      <c r="E413" s="66">
        <v>32856</v>
      </c>
      <c r="F413">
        <f t="shared" si="39"/>
        <v>44510.5</v>
      </c>
      <c r="G413">
        <f t="shared" si="40"/>
        <v>35978.1</v>
      </c>
      <c r="H413" s="1">
        <f t="shared" si="41"/>
        <v>0.23715538063433028</v>
      </c>
      <c r="I413" s="1"/>
      <c r="L413" s="285"/>
      <c r="M413" s="285"/>
      <c r="N413" s="285"/>
    </row>
    <row r="414" spans="1:14" ht="15" x14ac:dyDescent="0.25">
      <c r="A414" s="29">
        <f t="shared" si="38"/>
        <v>41732</v>
      </c>
      <c r="B414">
        <v>3394.6</v>
      </c>
      <c r="C414">
        <v>2795.7</v>
      </c>
      <c r="D414" s="66">
        <v>41195</v>
      </c>
      <c r="E414">
        <v>33501.599999999999</v>
      </c>
      <c r="F414">
        <f t="shared" si="39"/>
        <v>44589.599999999999</v>
      </c>
      <c r="G414">
        <f t="shared" si="40"/>
        <v>36297.299999999996</v>
      </c>
      <c r="H414" s="1">
        <f t="shared" si="41"/>
        <v>0.22845500905025995</v>
      </c>
      <c r="I414" s="1"/>
      <c r="L414" s="285"/>
      <c r="M414" s="285"/>
      <c r="N414" s="285"/>
    </row>
    <row r="415" spans="1:14" ht="15" x14ac:dyDescent="0.25">
      <c r="A415" s="29">
        <f t="shared" si="38"/>
        <v>41739</v>
      </c>
      <c r="B415">
        <v>3074.7</v>
      </c>
      <c r="C415" s="66">
        <v>2954</v>
      </c>
      <c r="D415">
        <v>41534.199999999997</v>
      </c>
      <c r="E415">
        <v>33651.1</v>
      </c>
      <c r="F415">
        <f t="shared" si="39"/>
        <v>44608.899999999994</v>
      </c>
      <c r="G415">
        <f t="shared" si="40"/>
        <v>36605.1</v>
      </c>
      <c r="H415" s="1">
        <f t="shared" si="41"/>
        <v>0.21865259212514099</v>
      </c>
      <c r="I415" s="1"/>
      <c r="L415" s="285"/>
      <c r="M415" s="285"/>
      <c r="N415" s="59"/>
    </row>
    <row r="416" spans="1:14" ht="15" x14ac:dyDescent="0.25">
      <c r="A416" s="29">
        <f t="shared" si="38"/>
        <v>41746</v>
      </c>
      <c r="B416">
        <v>2893.2</v>
      </c>
      <c r="C416">
        <v>2556.1</v>
      </c>
      <c r="D416">
        <v>41716.5</v>
      </c>
      <c r="E416">
        <v>33842.699999999997</v>
      </c>
      <c r="F416">
        <f t="shared" si="39"/>
        <v>44609.7</v>
      </c>
      <c r="G416">
        <f t="shared" si="40"/>
        <v>36398.799999999996</v>
      </c>
      <c r="H416" s="1">
        <f t="shared" si="41"/>
        <v>0.22558161258063469</v>
      </c>
      <c r="I416" s="1"/>
      <c r="L416" s="285"/>
      <c r="M416" s="285"/>
      <c r="N416" s="59"/>
    </row>
    <row r="417" spans="1:14" ht="15" x14ac:dyDescent="0.25">
      <c r="A417" s="29">
        <f t="shared" si="38"/>
        <v>41753</v>
      </c>
      <c r="B417">
        <v>2604.1</v>
      </c>
      <c r="C417">
        <v>2089.5</v>
      </c>
      <c r="D417">
        <v>41989.1</v>
      </c>
      <c r="E417">
        <v>34199.5</v>
      </c>
      <c r="F417">
        <f t="shared" si="39"/>
        <v>44593.2</v>
      </c>
      <c r="G417" s="66">
        <f t="shared" si="40"/>
        <v>36289</v>
      </c>
      <c r="H417" s="1">
        <f t="shared" si="41"/>
        <v>0.22883518421560245</v>
      </c>
      <c r="I417" s="1"/>
      <c r="J417">
        <v>7776.5</v>
      </c>
      <c r="L417" s="285"/>
      <c r="M417" s="285"/>
      <c r="N417" s="285"/>
    </row>
    <row r="418" spans="1:14" ht="15" x14ac:dyDescent="0.25">
      <c r="A418" s="29">
        <f t="shared" si="38"/>
        <v>41760</v>
      </c>
      <c r="B418">
        <v>2512.5</v>
      </c>
      <c r="C418">
        <v>2111.4</v>
      </c>
      <c r="D418">
        <v>42121.5</v>
      </c>
      <c r="E418">
        <v>34371.300000000003</v>
      </c>
      <c r="F418">
        <f t="shared" si="39"/>
        <v>44634</v>
      </c>
      <c r="G418">
        <f t="shared" si="40"/>
        <v>36482.700000000004</v>
      </c>
      <c r="H418" s="1">
        <f t="shared" si="41"/>
        <v>0.22342918698451575</v>
      </c>
      <c r="I418" s="1"/>
      <c r="J418">
        <v>7790.6</v>
      </c>
      <c r="L418" s="285"/>
      <c r="M418" s="285"/>
      <c r="N418" s="285"/>
    </row>
    <row r="419" spans="1:14" ht="15" x14ac:dyDescent="0.25">
      <c r="A419" s="29">
        <f t="shared" si="38"/>
        <v>41767</v>
      </c>
      <c r="B419">
        <v>2316.3000000000002</v>
      </c>
      <c r="C419">
        <v>1959.1</v>
      </c>
      <c r="D419">
        <v>42391.3</v>
      </c>
      <c r="E419">
        <v>34538.9</v>
      </c>
      <c r="F419">
        <f t="shared" si="39"/>
        <v>44707.600000000006</v>
      </c>
      <c r="G419">
        <f t="shared" si="40"/>
        <v>36498</v>
      </c>
      <c r="H419" s="1">
        <f t="shared" si="41"/>
        <v>0.22493287303413911</v>
      </c>
      <c r="I419" s="1"/>
      <c r="J419">
        <v>8115.4</v>
      </c>
      <c r="L419" s="285"/>
      <c r="M419" s="285"/>
      <c r="N419" s="285"/>
    </row>
    <row r="420" spans="1:14" ht="15" x14ac:dyDescent="0.25">
      <c r="A420" s="29">
        <f t="shared" si="38"/>
        <v>41774</v>
      </c>
      <c r="B420">
        <v>2275.8000000000002</v>
      </c>
      <c r="C420">
        <v>2041.9</v>
      </c>
      <c r="D420">
        <v>42596.2</v>
      </c>
      <c r="E420">
        <v>34639.699999999997</v>
      </c>
      <c r="F420">
        <f t="shared" si="39"/>
        <v>44872</v>
      </c>
      <c r="G420">
        <f t="shared" si="40"/>
        <v>36681.599999999999</v>
      </c>
      <c r="H420" s="1">
        <f t="shared" si="41"/>
        <v>0.22328360813050696</v>
      </c>
      <c r="I420" s="1"/>
      <c r="J420">
        <v>8566.5</v>
      </c>
      <c r="L420" s="285"/>
      <c r="M420" s="285"/>
      <c r="N420" s="285"/>
    </row>
    <row r="421" spans="1:14" ht="15" x14ac:dyDescent="0.25">
      <c r="A421" s="29">
        <f t="shared" si="38"/>
        <v>41781</v>
      </c>
      <c r="B421">
        <v>2216.8000000000002</v>
      </c>
      <c r="C421">
        <v>1821.3</v>
      </c>
      <c r="D421">
        <v>42715.6</v>
      </c>
      <c r="E421">
        <v>34752.199999999997</v>
      </c>
      <c r="F421">
        <f t="shared" si="39"/>
        <v>44932.4</v>
      </c>
      <c r="G421">
        <f t="shared" si="40"/>
        <v>36573.5</v>
      </c>
      <c r="H421" s="1">
        <f t="shared" si="41"/>
        <v>0.22855072661900011</v>
      </c>
      <c r="I421" s="1"/>
      <c r="J421">
        <v>9387.7000000000007</v>
      </c>
      <c r="L421" s="285"/>
      <c r="M421" s="285"/>
      <c r="N421" s="285"/>
    </row>
    <row r="422" spans="1:14" ht="15" x14ac:dyDescent="0.25">
      <c r="A422" s="29">
        <f t="shared" si="38"/>
        <v>41788</v>
      </c>
      <c r="B422">
        <v>2044.7</v>
      </c>
      <c r="C422">
        <v>1747.1</v>
      </c>
      <c r="D422">
        <v>42928.9</v>
      </c>
      <c r="E422">
        <v>34874.9</v>
      </c>
      <c r="F422">
        <f t="shared" si="39"/>
        <v>44973.599999999999</v>
      </c>
      <c r="G422">
        <f t="shared" si="40"/>
        <v>36622</v>
      </c>
      <c r="H422" s="1">
        <f t="shared" si="41"/>
        <v>0.22804871388782688</v>
      </c>
      <c r="I422" s="1"/>
      <c r="J422">
        <v>9618.1</v>
      </c>
      <c r="L422" s="285"/>
      <c r="M422" s="285"/>
      <c r="N422" s="285"/>
    </row>
    <row r="423" spans="1:14" ht="15" x14ac:dyDescent="0.25">
      <c r="A423" s="29">
        <f t="shared" si="38"/>
        <v>41795</v>
      </c>
      <c r="B423">
        <v>1984.3</v>
      </c>
      <c r="C423">
        <v>1651.8</v>
      </c>
      <c r="D423">
        <v>43076</v>
      </c>
      <c r="E423">
        <v>35003.699999999997</v>
      </c>
      <c r="F423">
        <f t="shared" si="39"/>
        <v>45060.3</v>
      </c>
      <c r="G423">
        <f t="shared" si="40"/>
        <v>36655.5</v>
      </c>
      <c r="H423" s="1">
        <f t="shared" si="41"/>
        <v>0.2292916479109548</v>
      </c>
      <c r="I423" s="1"/>
      <c r="J423">
        <v>10021.4</v>
      </c>
      <c r="L423" s="285"/>
      <c r="M423" s="285"/>
      <c r="N423" s="285"/>
    </row>
    <row r="424" spans="1:14" ht="15" x14ac:dyDescent="0.25">
      <c r="A424" s="29">
        <f t="shared" si="38"/>
        <v>41802</v>
      </c>
      <c r="B424">
        <v>1890</v>
      </c>
      <c r="C424">
        <v>1611.8</v>
      </c>
      <c r="D424">
        <v>43268.3</v>
      </c>
      <c r="E424">
        <v>35096.400000000001</v>
      </c>
      <c r="F424">
        <f t="shared" si="39"/>
        <v>45158.3</v>
      </c>
      <c r="G424">
        <f t="shared" si="40"/>
        <v>36708.200000000004</v>
      </c>
      <c r="H424" s="1">
        <f t="shared" si="41"/>
        <v>0.23019652284775605</v>
      </c>
      <c r="I424" s="1"/>
      <c r="J424">
        <v>10307.200000000001</v>
      </c>
      <c r="L424" s="285"/>
      <c r="M424" s="285"/>
      <c r="N424" s="285"/>
    </row>
    <row r="425" spans="1:14" ht="15" x14ac:dyDescent="0.25">
      <c r="A425" s="29">
        <f t="shared" si="38"/>
        <v>41809</v>
      </c>
      <c r="B425">
        <v>2108.9</v>
      </c>
      <c r="C425">
        <v>1403.2</v>
      </c>
      <c r="D425">
        <v>43366.5</v>
      </c>
      <c r="E425">
        <v>35319.4</v>
      </c>
      <c r="F425">
        <f t="shared" si="39"/>
        <v>45475.4</v>
      </c>
      <c r="G425">
        <f t="shared" si="40"/>
        <v>36722.6</v>
      </c>
      <c r="H425" s="1">
        <f t="shared" si="41"/>
        <v>0.23834913649904976</v>
      </c>
      <c r="I425" s="1"/>
      <c r="J425">
        <v>10764.9</v>
      </c>
      <c r="L425" s="285"/>
      <c r="M425" s="285"/>
      <c r="N425" s="285"/>
    </row>
    <row r="426" spans="1:14" ht="15" x14ac:dyDescent="0.25">
      <c r="A426" s="29">
        <f t="shared" si="38"/>
        <v>41816</v>
      </c>
      <c r="B426">
        <v>2023.2</v>
      </c>
      <c r="C426">
        <v>1407.9</v>
      </c>
      <c r="D426">
        <v>43492.800000000003</v>
      </c>
      <c r="E426">
        <v>35435.300000000003</v>
      </c>
      <c r="F426">
        <f t="shared" si="39"/>
        <v>45516</v>
      </c>
      <c r="G426">
        <f t="shared" si="40"/>
        <v>36843.200000000004</v>
      </c>
      <c r="H426" s="1">
        <f t="shared" si="41"/>
        <v>0.235397576757719</v>
      </c>
      <c r="I426" s="1"/>
      <c r="J426">
        <v>11196.1</v>
      </c>
      <c r="L426" s="285"/>
      <c r="M426" s="285"/>
      <c r="N426" s="285"/>
    </row>
    <row r="427" spans="1:14" ht="15" x14ac:dyDescent="0.25">
      <c r="A427" s="29">
        <f t="shared" si="38"/>
        <v>41823</v>
      </c>
      <c r="B427">
        <v>1990</v>
      </c>
      <c r="C427">
        <v>1259.5999999999999</v>
      </c>
      <c r="D427">
        <v>43582.2</v>
      </c>
      <c r="E427">
        <v>35512.699999999997</v>
      </c>
      <c r="F427">
        <f t="shared" si="39"/>
        <v>45572.2</v>
      </c>
      <c r="G427">
        <f t="shared" si="40"/>
        <v>36772.299999999996</v>
      </c>
      <c r="H427" s="1">
        <f t="shared" si="41"/>
        <v>0.23930784857079934</v>
      </c>
      <c r="I427" s="1"/>
      <c r="J427">
        <v>11722.6</v>
      </c>
      <c r="L427" s="285"/>
      <c r="M427" s="285"/>
      <c r="N427" s="285"/>
    </row>
    <row r="428" spans="1:14" ht="15" x14ac:dyDescent="0.25">
      <c r="A428" s="29">
        <f t="shared" si="38"/>
        <v>41830</v>
      </c>
      <c r="B428">
        <v>1932.9</v>
      </c>
      <c r="C428">
        <v>1248.9000000000001</v>
      </c>
      <c r="D428">
        <v>43677</v>
      </c>
      <c r="E428">
        <v>35634</v>
      </c>
      <c r="F428">
        <f t="shared" si="39"/>
        <v>45609.9</v>
      </c>
      <c r="G428">
        <f t="shared" si="40"/>
        <v>36882.9</v>
      </c>
      <c r="H428" s="1">
        <f t="shared" si="41"/>
        <v>0.23661371529895958</v>
      </c>
      <c r="I428" s="1"/>
      <c r="J428">
        <v>12283.6</v>
      </c>
      <c r="L428" s="285"/>
      <c r="M428" s="285"/>
      <c r="N428" s="285"/>
    </row>
    <row r="429" spans="1:14" ht="15" x14ac:dyDescent="0.25">
      <c r="A429" s="29">
        <f t="shared" si="38"/>
        <v>41837</v>
      </c>
      <c r="B429">
        <v>1996.9</v>
      </c>
      <c r="C429">
        <v>1295</v>
      </c>
      <c r="D429">
        <v>43839.7</v>
      </c>
      <c r="E429">
        <v>35176.300000000003</v>
      </c>
      <c r="F429">
        <f t="shared" si="39"/>
        <v>45836.6</v>
      </c>
      <c r="G429">
        <f t="shared" si="40"/>
        <v>36471.300000000003</v>
      </c>
      <c r="H429" s="1">
        <f t="shared" si="41"/>
        <v>0.25678547241255445</v>
      </c>
      <c r="I429" s="1"/>
      <c r="J429">
        <v>14734.7</v>
      </c>
      <c r="K429" s="101">
        <v>45590</v>
      </c>
      <c r="L429" s="104"/>
      <c r="M429" s="285"/>
      <c r="N429" s="285"/>
    </row>
    <row r="430" spans="1:14" ht="15" x14ac:dyDescent="0.25">
      <c r="A430" s="29">
        <f t="shared" si="38"/>
        <v>41844</v>
      </c>
      <c r="B430">
        <v>2078.9</v>
      </c>
      <c r="C430">
        <v>1296</v>
      </c>
      <c r="D430">
        <v>43945.1</v>
      </c>
      <c r="E430">
        <v>35793.800000000003</v>
      </c>
      <c r="F430">
        <f t="shared" si="39"/>
        <v>46024</v>
      </c>
      <c r="G430">
        <f t="shared" si="40"/>
        <v>37089.800000000003</v>
      </c>
      <c r="H430" s="1">
        <f t="shared" si="41"/>
        <v>0.24088024200723646</v>
      </c>
      <c r="I430" s="1"/>
      <c r="J430" s="46">
        <v>16003.4</v>
      </c>
      <c r="L430" s="285"/>
      <c r="M430" s="285"/>
      <c r="N430" s="285"/>
    </row>
    <row r="431" spans="1:14" ht="15" x14ac:dyDescent="0.25">
      <c r="A431" s="29">
        <f t="shared" si="38"/>
        <v>41851</v>
      </c>
      <c r="B431">
        <v>2119.9</v>
      </c>
      <c r="C431">
        <v>1325.9</v>
      </c>
      <c r="D431">
        <v>43999</v>
      </c>
      <c r="E431">
        <v>35843.300000000003</v>
      </c>
      <c r="F431">
        <f t="shared" si="39"/>
        <v>46118.9</v>
      </c>
      <c r="G431">
        <f t="shared" si="40"/>
        <v>37169.200000000004</v>
      </c>
      <c r="H431" s="1">
        <f t="shared" si="41"/>
        <v>0.24078269104527394</v>
      </c>
      <c r="I431" s="1"/>
      <c r="J431">
        <v>17011.900000000001</v>
      </c>
      <c r="L431" s="285"/>
      <c r="M431" s="285"/>
      <c r="N431" s="285"/>
    </row>
    <row r="432" spans="1:14" ht="15" x14ac:dyDescent="0.25">
      <c r="A432" s="29">
        <f t="shared" si="38"/>
        <v>41858</v>
      </c>
      <c r="B432">
        <v>2034.4</v>
      </c>
      <c r="C432">
        <v>1221.3</v>
      </c>
      <c r="D432">
        <v>44146</v>
      </c>
      <c r="E432">
        <v>35937.4</v>
      </c>
      <c r="F432">
        <f t="shared" si="39"/>
        <v>46180.4</v>
      </c>
      <c r="G432">
        <f t="shared" si="40"/>
        <v>37158.700000000004</v>
      </c>
      <c r="H432" s="1">
        <f t="shared" si="41"/>
        <v>0.24278836450144903</v>
      </c>
      <c r="I432" s="1"/>
      <c r="J432">
        <v>18093.7</v>
      </c>
      <c r="L432" s="285"/>
      <c r="M432" s="285"/>
      <c r="N432" s="285"/>
    </row>
    <row r="433" spans="1:14" ht="15" x14ac:dyDescent="0.25">
      <c r="A433" s="29">
        <f t="shared" si="38"/>
        <v>41865</v>
      </c>
      <c r="B433">
        <v>1851.3</v>
      </c>
      <c r="C433">
        <v>1095.2</v>
      </c>
      <c r="D433">
        <v>44239.4</v>
      </c>
      <c r="E433">
        <v>36084.300000000003</v>
      </c>
      <c r="F433">
        <f t="shared" si="39"/>
        <v>46090.700000000004</v>
      </c>
      <c r="G433">
        <f t="shared" si="40"/>
        <v>37179.5</v>
      </c>
      <c r="H433" s="1">
        <f t="shared" si="41"/>
        <v>0.2396804690757004</v>
      </c>
      <c r="I433" s="1"/>
      <c r="J433">
        <v>19514.3</v>
      </c>
      <c r="L433" s="285"/>
      <c r="M433" s="285"/>
      <c r="N433" s="285"/>
    </row>
    <row r="434" spans="1:14" ht="15" x14ac:dyDescent="0.25">
      <c r="A434" s="29">
        <f t="shared" si="38"/>
        <v>41872</v>
      </c>
      <c r="B434">
        <v>1586.4</v>
      </c>
      <c r="C434">
        <v>1016</v>
      </c>
      <c r="D434">
        <v>44441.5</v>
      </c>
      <c r="E434">
        <v>36160.400000000001</v>
      </c>
      <c r="F434">
        <f t="shared" si="39"/>
        <v>46027.9</v>
      </c>
      <c r="G434">
        <f t="shared" si="40"/>
        <v>37176.400000000001</v>
      </c>
      <c r="H434" s="1">
        <f t="shared" si="41"/>
        <v>0.23809459764797025</v>
      </c>
      <c r="I434" s="1"/>
      <c r="J434">
        <v>20805.099999999999</v>
      </c>
      <c r="L434" s="285"/>
      <c r="M434" s="285"/>
      <c r="N434" s="285"/>
    </row>
    <row r="435" spans="1:14" ht="15" x14ac:dyDescent="0.25">
      <c r="A435" s="29">
        <f t="shared" si="38"/>
        <v>41879</v>
      </c>
      <c r="B435">
        <v>1462.3</v>
      </c>
      <c r="C435">
        <v>961.3</v>
      </c>
      <c r="D435">
        <v>44477.9</v>
      </c>
      <c r="E435">
        <v>36220.199999999997</v>
      </c>
      <c r="F435">
        <f t="shared" si="39"/>
        <v>45940.200000000004</v>
      </c>
      <c r="G435">
        <f t="shared" si="40"/>
        <v>37181.5</v>
      </c>
      <c r="H435" s="1">
        <f t="shared" si="41"/>
        <v>0.23556607452631018</v>
      </c>
      <c r="I435" s="1"/>
      <c r="J435">
        <v>21674.1</v>
      </c>
      <c r="K435" s="56"/>
      <c r="L435" s="285"/>
      <c r="M435" s="285"/>
      <c r="N435" s="285"/>
    </row>
    <row r="436" spans="1:14" ht="17.399999999999999" x14ac:dyDescent="0.3">
      <c r="A436" s="29">
        <f t="shared" si="38"/>
        <v>41886</v>
      </c>
      <c r="B436" s="114">
        <v>23925.9</v>
      </c>
      <c r="C436">
        <v>21896.3</v>
      </c>
      <c r="D436" s="114">
        <v>72.900000000000006</v>
      </c>
      <c r="E436">
        <v>60.1</v>
      </c>
      <c r="F436" s="113">
        <f t="shared" si="39"/>
        <v>23998.800000000003</v>
      </c>
      <c r="G436" s="110">
        <f t="shared" si="40"/>
        <v>21956.399999999998</v>
      </c>
      <c r="H436" s="1">
        <f t="shared" si="41"/>
        <v>9.3020713778215303E-2</v>
      </c>
      <c r="I436" s="1"/>
      <c r="L436" s="285"/>
      <c r="M436" s="285"/>
      <c r="N436" s="285"/>
    </row>
    <row r="437" spans="1:14" ht="15" x14ac:dyDescent="0.25">
      <c r="A437" s="29">
        <f t="shared" si="38"/>
        <v>41893</v>
      </c>
      <c r="B437">
        <v>25187.8</v>
      </c>
      <c r="C437">
        <v>22745.4</v>
      </c>
      <c r="D437">
        <v>277.2</v>
      </c>
      <c r="E437">
        <v>134.30000000000001</v>
      </c>
      <c r="F437">
        <f t="shared" si="39"/>
        <v>25465</v>
      </c>
      <c r="G437">
        <f t="shared" si="40"/>
        <v>22879.7</v>
      </c>
      <c r="H437" s="1">
        <f t="shared" si="41"/>
        <v>0.11299536270143395</v>
      </c>
      <c r="I437" s="1"/>
      <c r="L437" s="285"/>
      <c r="M437" s="285"/>
      <c r="N437" s="285"/>
    </row>
    <row r="438" spans="1:14" ht="15" x14ac:dyDescent="0.25">
      <c r="A438" s="29">
        <f t="shared" si="38"/>
        <v>41900</v>
      </c>
      <c r="B438">
        <v>27337.9</v>
      </c>
      <c r="C438">
        <v>25119.7</v>
      </c>
      <c r="D438">
        <v>692.6</v>
      </c>
      <c r="E438">
        <v>576.79999999999995</v>
      </c>
      <c r="F438">
        <f t="shared" si="39"/>
        <v>28030.5</v>
      </c>
      <c r="G438">
        <f t="shared" si="40"/>
        <v>25696.5</v>
      </c>
      <c r="H438" s="1">
        <f t="shared" si="41"/>
        <v>9.0829490397524859E-2</v>
      </c>
      <c r="I438" s="198">
        <f>+G438-G437</f>
        <v>2816.7999999999993</v>
      </c>
      <c r="J438" s="96">
        <f>+F438-F437</f>
        <v>2565.5</v>
      </c>
      <c r="K438">
        <f>+G438-G437</f>
        <v>2816.7999999999993</v>
      </c>
      <c r="L438" s="285"/>
      <c r="M438" s="285"/>
      <c r="N438" s="285"/>
    </row>
    <row r="439" spans="1:14" ht="15" x14ac:dyDescent="0.25">
      <c r="A439" s="29">
        <f t="shared" si="38"/>
        <v>41907</v>
      </c>
      <c r="B439">
        <v>27454.6</v>
      </c>
      <c r="C439">
        <v>25590.2</v>
      </c>
      <c r="D439">
        <v>1445.1</v>
      </c>
      <c r="E439">
        <v>967.1</v>
      </c>
      <c r="F439">
        <f t="shared" si="39"/>
        <v>28899.699999999997</v>
      </c>
      <c r="G439">
        <f t="shared" si="40"/>
        <v>26557.3</v>
      </c>
      <c r="H439" s="1">
        <f t="shared" si="41"/>
        <v>8.8201737375410927E-2</v>
      </c>
      <c r="I439" s="198">
        <f t="shared" ref="I439:I502" si="42">+G439-G438</f>
        <v>860.79999999999927</v>
      </c>
      <c r="J439">
        <f>+F439-F438</f>
        <v>869.19999999999709</v>
      </c>
      <c r="L439" s="285"/>
      <c r="M439" s="285"/>
      <c r="N439" s="285"/>
    </row>
    <row r="440" spans="1:14" ht="15" x14ac:dyDescent="0.25">
      <c r="A440" s="29">
        <f t="shared" si="38"/>
        <v>41914</v>
      </c>
      <c r="B440">
        <v>27405.4</v>
      </c>
      <c r="C440">
        <v>25668.2</v>
      </c>
      <c r="D440">
        <v>2341.6999999999998</v>
      </c>
      <c r="E440">
        <v>1818.9</v>
      </c>
      <c r="F440">
        <f t="shared" si="39"/>
        <v>29747.100000000002</v>
      </c>
      <c r="G440">
        <f t="shared" si="40"/>
        <v>27487.100000000002</v>
      </c>
      <c r="H440" s="1">
        <f t="shared" si="41"/>
        <v>8.2220387017910124E-2</v>
      </c>
      <c r="I440" s="198">
        <f t="shared" si="42"/>
        <v>929.80000000000291</v>
      </c>
      <c r="J440">
        <f>+F440-F439</f>
        <v>847.40000000000509</v>
      </c>
      <c r="L440" s="285"/>
      <c r="M440" s="285"/>
      <c r="N440" s="285"/>
    </row>
    <row r="441" spans="1:14" ht="15" x14ac:dyDescent="0.25">
      <c r="A441" s="29">
        <f t="shared" si="38"/>
        <v>41921</v>
      </c>
      <c r="B441">
        <v>26811.8</v>
      </c>
      <c r="C441">
        <v>25668.2</v>
      </c>
      <c r="D441">
        <v>3794.9</v>
      </c>
      <c r="E441">
        <v>1818.9</v>
      </c>
      <c r="F441">
        <f t="shared" si="39"/>
        <v>30606.7</v>
      </c>
      <c r="G441">
        <f t="shared" si="40"/>
        <v>27487.100000000002</v>
      </c>
      <c r="H441" s="1">
        <f t="shared" si="41"/>
        <v>0.11349323864649219</v>
      </c>
      <c r="I441" s="198">
        <f t="shared" si="42"/>
        <v>0</v>
      </c>
      <c r="J441">
        <f t="shared" ref="J441:J477" si="43">+F441-F440</f>
        <v>859.59999999999854</v>
      </c>
      <c r="L441" s="285"/>
      <c r="M441" s="285"/>
      <c r="N441" s="285"/>
    </row>
    <row r="442" spans="1:14" ht="15" x14ac:dyDescent="0.25">
      <c r="A442" s="29">
        <f t="shared" si="38"/>
        <v>41928</v>
      </c>
      <c r="B442">
        <v>27098.5</v>
      </c>
      <c r="C442">
        <v>25668.2</v>
      </c>
      <c r="D442">
        <v>5675</v>
      </c>
      <c r="E442">
        <v>1818.9</v>
      </c>
      <c r="F442">
        <f t="shared" si="39"/>
        <v>32773.5</v>
      </c>
      <c r="G442">
        <f t="shared" si="40"/>
        <v>27487.100000000002</v>
      </c>
      <c r="H442" s="1">
        <f t="shared" si="41"/>
        <v>0.1923229442174692</v>
      </c>
      <c r="I442" s="198">
        <f t="shared" si="42"/>
        <v>0</v>
      </c>
      <c r="J442" s="96">
        <f t="shared" si="43"/>
        <v>2166.7999999999993</v>
      </c>
      <c r="L442" s="285"/>
      <c r="M442" s="285"/>
      <c r="N442" s="285"/>
    </row>
    <row r="443" spans="1:14" ht="15" x14ac:dyDescent="0.25">
      <c r="A443" s="29">
        <f t="shared" si="38"/>
        <v>41935</v>
      </c>
      <c r="B443">
        <v>26580.799999999999</v>
      </c>
      <c r="C443">
        <v>25287</v>
      </c>
      <c r="D443">
        <v>7454.6</v>
      </c>
      <c r="E443">
        <v>6942.1</v>
      </c>
      <c r="F443">
        <f t="shared" si="39"/>
        <v>34035.4</v>
      </c>
      <c r="G443">
        <f t="shared" si="40"/>
        <v>32229.1</v>
      </c>
      <c r="H443" s="1">
        <f t="shared" si="41"/>
        <v>5.6045623365219788E-2</v>
      </c>
      <c r="I443" s="198">
        <f t="shared" si="42"/>
        <v>4741.9999999999964</v>
      </c>
      <c r="J443" s="96">
        <f t="shared" si="43"/>
        <v>1261.9000000000015</v>
      </c>
      <c r="L443" s="285"/>
      <c r="M443" s="285"/>
      <c r="N443" s="285"/>
    </row>
    <row r="444" spans="1:14" ht="15" x14ac:dyDescent="0.25">
      <c r="A444" s="29">
        <f t="shared" si="38"/>
        <v>41942</v>
      </c>
      <c r="B444">
        <v>25275.1</v>
      </c>
      <c r="C444">
        <v>24145.599999999999</v>
      </c>
      <c r="D444">
        <v>10370.200000000001</v>
      </c>
      <c r="E444">
        <v>9080.6</v>
      </c>
      <c r="F444">
        <f t="shared" si="39"/>
        <v>35645.300000000003</v>
      </c>
      <c r="G444">
        <f t="shared" si="40"/>
        <v>33226.199999999997</v>
      </c>
      <c r="H444" s="1">
        <f t="shared" si="41"/>
        <v>7.2807001703475205E-2</v>
      </c>
      <c r="I444" s="198">
        <f t="shared" si="42"/>
        <v>997.09999999999854</v>
      </c>
      <c r="J444">
        <f t="shared" si="43"/>
        <v>1609.9000000000015</v>
      </c>
      <c r="L444" s="285"/>
      <c r="M444" s="285"/>
      <c r="N444" s="285"/>
    </row>
    <row r="445" spans="1:14" ht="15" x14ac:dyDescent="0.25">
      <c r="A445" s="29">
        <f t="shared" ref="A445:A508" si="44">+A444+7</f>
        <v>41949</v>
      </c>
      <c r="B445">
        <v>24080.7</v>
      </c>
      <c r="C445">
        <v>22928.799999999999</v>
      </c>
      <c r="D445">
        <v>12639</v>
      </c>
      <c r="E445">
        <v>11075.8</v>
      </c>
      <c r="F445">
        <f t="shared" si="39"/>
        <v>36719.699999999997</v>
      </c>
      <c r="G445">
        <f t="shared" si="40"/>
        <v>34004.6</v>
      </c>
      <c r="H445" s="1">
        <f t="shared" si="41"/>
        <v>7.9845079783323447E-2</v>
      </c>
      <c r="I445" s="198">
        <f t="shared" si="42"/>
        <v>778.40000000000146</v>
      </c>
      <c r="J445">
        <f t="shared" si="43"/>
        <v>1074.3999999999942</v>
      </c>
      <c r="L445" s="285"/>
      <c r="M445" s="285"/>
      <c r="N445" s="285"/>
    </row>
    <row r="446" spans="1:14" ht="15" x14ac:dyDescent="0.25">
      <c r="A446" s="29">
        <f t="shared" si="44"/>
        <v>41956</v>
      </c>
      <c r="B446">
        <v>21486.7</v>
      </c>
      <c r="C446">
        <v>21816.6</v>
      </c>
      <c r="D446">
        <v>15715.9</v>
      </c>
      <c r="E446">
        <v>13489.7</v>
      </c>
      <c r="F446">
        <f t="shared" si="39"/>
        <v>37202.6</v>
      </c>
      <c r="G446">
        <f t="shared" si="40"/>
        <v>35306.300000000003</v>
      </c>
      <c r="H446" s="1">
        <f t="shared" si="41"/>
        <v>5.3709961111756188E-2</v>
      </c>
      <c r="I446" s="198">
        <f t="shared" si="42"/>
        <v>1301.7000000000044</v>
      </c>
      <c r="J446">
        <f t="shared" si="43"/>
        <v>482.90000000000146</v>
      </c>
      <c r="L446" s="285"/>
      <c r="M446" s="285"/>
      <c r="N446" s="285"/>
    </row>
    <row r="447" spans="1:14" ht="15" x14ac:dyDescent="0.25">
      <c r="A447" s="29">
        <f t="shared" si="44"/>
        <v>41963</v>
      </c>
      <c r="B447">
        <v>20191.099999999999</v>
      </c>
      <c r="C447">
        <v>21378.7</v>
      </c>
      <c r="D447">
        <v>18279.599999999999</v>
      </c>
      <c r="E447">
        <v>15333.4</v>
      </c>
      <c r="F447">
        <f t="shared" si="39"/>
        <v>38470.699999999997</v>
      </c>
      <c r="G447">
        <f t="shared" si="40"/>
        <v>36712.1</v>
      </c>
      <c r="H447" s="1">
        <f t="shared" si="41"/>
        <v>4.7902462675793567E-2</v>
      </c>
      <c r="I447" s="198">
        <f t="shared" si="42"/>
        <v>1405.7999999999956</v>
      </c>
      <c r="J447">
        <f t="shared" si="43"/>
        <v>1268.0999999999985</v>
      </c>
      <c r="K447">
        <f>AVERAGE(J444:J447)</f>
        <v>1108.8249999999989</v>
      </c>
      <c r="L447" s="285"/>
      <c r="M447" s="285"/>
      <c r="N447" s="285"/>
    </row>
    <row r="448" spans="1:14" ht="15" x14ac:dyDescent="0.25">
      <c r="A448" s="29">
        <f t="shared" si="44"/>
        <v>41970</v>
      </c>
      <c r="B448">
        <v>19333.7</v>
      </c>
      <c r="C448">
        <v>20305.900000000001</v>
      </c>
      <c r="D448">
        <v>20316.599999999999</v>
      </c>
      <c r="E448">
        <v>17211.599999999999</v>
      </c>
      <c r="F448">
        <f t="shared" si="39"/>
        <v>39650.300000000003</v>
      </c>
      <c r="G448">
        <f t="shared" si="40"/>
        <v>37517.5</v>
      </c>
      <c r="H448" s="1">
        <f t="shared" si="41"/>
        <v>5.6848137535816745E-2</v>
      </c>
      <c r="I448" s="198">
        <f t="shared" si="42"/>
        <v>805.40000000000146</v>
      </c>
      <c r="J448">
        <f t="shared" si="43"/>
        <v>1179.6000000000058</v>
      </c>
      <c r="K448" s="1">
        <f>+J448/K447-1</f>
        <v>6.3828827813231959E-2</v>
      </c>
      <c r="L448" s="285"/>
      <c r="M448" s="285"/>
      <c r="N448" s="285"/>
    </row>
    <row r="449" spans="1:14" ht="15" x14ac:dyDescent="0.25">
      <c r="A449" s="29">
        <f t="shared" si="44"/>
        <v>41977</v>
      </c>
      <c r="B449">
        <v>17731.8</v>
      </c>
      <c r="C449">
        <v>19703.2</v>
      </c>
      <c r="D449">
        <v>22728.799999999999</v>
      </c>
      <c r="E449">
        <v>18922.8</v>
      </c>
      <c r="F449">
        <f t="shared" si="39"/>
        <v>40460.6</v>
      </c>
      <c r="G449">
        <f t="shared" si="40"/>
        <v>38626</v>
      </c>
      <c r="H449" s="1">
        <f t="shared" si="41"/>
        <v>4.7496504944855689E-2</v>
      </c>
      <c r="I449" s="198">
        <f t="shared" si="42"/>
        <v>1108.5</v>
      </c>
      <c r="J449">
        <f t="shared" si="43"/>
        <v>810.29999999999563</v>
      </c>
      <c r="L449" s="285"/>
      <c r="M449" s="285"/>
      <c r="N449" s="285"/>
    </row>
    <row r="450" spans="1:14" ht="15" x14ac:dyDescent="0.25">
      <c r="A450" s="29">
        <f t="shared" si="44"/>
        <v>41984</v>
      </c>
      <c r="B450">
        <v>16537.2</v>
      </c>
      <c r="C450">
        <v>18549.5</v>
      </c>
      <c r="D450">
        <v>24619.4</v>
      </c>
      <c r="E450">
        <v>20414.8</v>
      </c>
      <c r="F450">
        <f t="shared" si="39"/>
        <v>41156.600000000006</v>
      </c>
      <c r="G450">
        <f t="shared" si="40"/>
        <v>38964.300000000003</v>
      </c>
      <c r="H450" s="1">
        <f t="shared" si="41"/>
        <v>5.6264324009413835E-2</v>
      </c>
      <c r="I450" s="198">
        <f t="shared" si="42"/>
        <v>338.30000000000291</v>
      </c>
      <c r="J450">
        <f t="shared" si="43"/>
        <v>696.00000000000728</v>
      </c>
      <c r="L450" s="285"/>
      <c r="M450" s="285"/>
      <c r="N450" s="285"/>
    </row>
    <row r="451" spans="1:14" ht="15" x14ac:dyDescent="0.25">
      <c r="A451" s="29">
        <f t="shared" si="44"/>
        <v>41991</v>
      </c>
      <c r="B451">
        <v>14780.7</v>
      </c>
      <c r="C451">
        <v>17824.099999999999</v>
      </c>
      <c r="D451">
        <v>26954.5</v>
      </c>
      <c r="E451">
        <v>21860.400000000001</v>
      </c>
      <c r="F451">
        <f t="shared" si="39"/>
        <v>41735.199999999997</v>
      </c>
      <c r="G451">
        <f t="shared" si="40"/>
        <v>39684.5</v>
      </c>
      <c r="H451" s="1">
        <f t="shared" si="41"/>
        <v>5.16750872506897E-2</v>
      </c>
      <c r="I451" s="198">
        <f t="shared" si="42"/>
        <v>720.19999999999709</v>
      </c>
      <c r="J451">
        <f t="shared" si="43"/>
        <v>578.59999999999127</v>
      </c>
      <c r="L451" s="285"/>
      <c r="M451" s="285"/>
      <c r="N451" s="285"/>
    </row>
    <row r="452" spans="1:14" ht="15" x14ac:dyDescent="0.25">
      <c r="A452" s="29">
        <f t="shared" si="44"/>
        <v>41998</v>
      </c>
      <c r="B452">
        <v>14325.7</v>
      </c>
      <c r="C452">
        <v>17239.5</v>
      </c>
      <c r="D452">
        <v>28020.5</v>
      </c>
      <c r="E452">
        <v>23356.1</v>
      </c>
      <c r="F452">
        <f t="shared" si="39"/>
        <v>42346.2</v>
      </c>
      <c r="G452">
        <f t="shared" si="40"/>
        <v>40595.599999999999</v>
      </c>
      <c r="H452" s="1">
        <f t="shared" si="41"/>
        <v>4.3122900018721211E-2</v>
      </c>
      <c r="I452" s="198">
        <f t="shared" si="42"/>
        <v>911.09999999999854</v>
      </c>
      <c r="J452">
        <f t="shared" si="43"/>
        <v>611</v>
      </c>
      <c r="L452" s="285"/>
      <c r="M452" s="285"/>
      <c r="N452" s="285"/>
    </row>
    <row r="453" spans="1:14" ht="15" x14ac:dyDescent="0.25">
      <c r="A453" s="29">
        <f t="shared" si="44"/>
        <v>42005</v>
      </c>
      <c r="B453">
        <v>13546.1</v>
      </c>
      <c r="C453">
        <v>15719.6</v>
      </c>
      <c r="D453">
        <v>29643.8</v>
      </c>
      <c r="E453">
        <v>25031.4</v>
      </c>
      <c r="F453">
        <f t="shared" si="39"/>
        <v>43189.9</v>
      </c>
      <c r="G453">
        <f t="shared" si="40"/>
        <v>40751</v>
      </c>
      <c r="H453" s="1">
        <f t="shared" si="41"/>
        <v>5.9848838065323484E-2</v>
      </c>
      <c r="I453" s="198">
        <f t="shared" si="42"/>
        <v>155.40000000000146</v>
      </c>
      <c r="J453">
        <f t="shared" si="43"/>
        <v>843.70000000000437</v>
      </c>
      <c r="L453" s="285"/>
      <c r="M453" s="285"/>
      <c r="N453" s="285"/>
    </row>
    <row r="454" spans="1:14" ht="15" x14ac:dyDescent="0.25">
      <c r="A454" s="29">
        <f t="shared" si="44"/>
        <v>42012</v>
      </c>
      <c r="B454">
        <v>12930.5</v>
      </c>
      <c r="C454">
        <v>14857.9</v>
      </c>
      <c r="D454">
        <v>31392.5</v>
      </c>
      <c r="E454">
        <v>26587.3</v>
      </c>
      <c r="F454">
        <f t="shared" si="39"/>
        <v>44323</v>
      </c>
      <c r="G454">
        <f t="shared" si="40"/>
        <v>41445.199999999997</v>
      </c>
      <c r="H454" s="1">
        <f t="shared" si="41"/>
        <v>6.9436267649812367E-2</v>
      </c>
      <c r="I454" s="198">
        <f t="shared" si="42"/>
        <v>694.19999999999709</v>
      </c>
      <c r="J454">
        <f t="shared" si="43"/>
        <v>1133.0999999999985</v>
      </c>
      <c r="L454" s="285"/>
      <c r="M454" s="285"/>
      <c r="N454" s="285"/>
    </row>
    <row r="455" spans="1:14" ht="15" x14ac:dyDescent="0.25">
      <c r="A455" s="29">
        <f t="shared" si="44"/>
        <v>42019</v>
      </c>
      <c r="B455">
        <v>11312.8</v>
      </c>
      <c r="C455">
        <v>13897.6</v>
      </c>
      <c r="D455">
        <v>32880</v>
      </c>
      <c r="E455">
        <v>28104</v>
      </c>
      <c r="F455">
        <f t="shared" si="39"/>
        <v>44192.800000000003</v>
      </c>
      <c r="G455">
        <f t="shared" si="40"/>
        <v>42001.599999999999</v>
      </c>
      <c r="H455" s="1">
        <f t="shared" si="41"/>
        <v>5.2169441164146235E-2</v>
      </c>
      <c r="I455" s="198">
        <f t="shared" si="42"/>
        <v>556.40000000000146</v>
      </c>
      <c r="J455">
        <f t="shared" si="43"/>
        <v>-130.19999999999709</v>
      </c>
      <c r="L455" s="285"/>
      <c r="M455" s="285"/>
      <c r="N455" s="285"/>
    </row>
    <row r="456" spans="1:14" ht="15" x14ac:dyDescent="0.25">
      <c r="A456" s="29">
        <f t="shared" si="44"/>
        <v>42026</v>
      </c>
      <c r="B456">
        <v>10571.4</v>
      </c>
      <c r="C456">
        <v>12358.8</v>
      </c>
      <c r="D456">
        <v>34376</v>
      </c>
      <c r="E456">
        <v>30086.400000000001</v>
      </c>
      <c r="F456">
        <f t="shared" si="39"/>
        <v>44947.4</v>
      </c>
      <c r="G456">
        <f t="shared" si="40"/>
        <v>42445.2</v>
      </c>
      <c r="H456" s="1">
        <f t="shared" si="41"/>
        <v>5.8951306625955491E-2</v>
      </c>
      <c r="I456" s="198">
        <f t="shared" si="42"/>
        <v>443.59999999999854</v>
      </c>
      <c r="J456">
        <f t="shared" si="43"/>
        <v>754.59999999999854</v>
      </c>
      <c r="L456" s="285"/>
      <c r="M456" s="285"/>
      <c r="N456" s="285"/>
    </row>
    <row r="457" spans="1:14" ht="15" x14ac:dyDescent="0.25">
      <c r="A457" s="29">
        <f t="shared" si="44"/>
        <v>42033</v>
      </c>
      <c r="B457">
        <v>8894.6</v>
      </c>
      <c r="C457">
        <v>11427.7</v>
      </c>
      <c r="D457">
        <v>36542.400000000001</v>
      </c>
      <c r="E457">
        <v>31452.799999999999</v>
      </c>
      <c r="F457">
        <f t="shared" si="39"/>
        <v>45437</v>
      </c>
      <c r="G457">
        <f t="shared" si="40"/>
        <v>42880.5</v>
      </c>
      <c r="H457" s="1">
        <f t="shared" si="41"/>
        <v>5.9619174216718474E-2</v>
      </c>
      <c r="I457" s="198">
        <f t="shared" si="42"/>
        <v>435.30000000000291</v>
      </c>
      <c r="J457">
        <f t="shared" si="43"/>
        <v>489.59999999999854</v>
      </c>
      <c r="L457" s="285"/>
      <c r="M457" s="285"/>
      <c r="N457" s="285"/>
    </row>
    <row r="458" spans="1:14" ht="15" x14ac:dyDescent="0.25">
      <c r="A458" s="29">
        <f t="shared" si="44"/>
        <v>42040</v>
      </c>
      <c r="B458">
        <v>8037</v>
      </c>
      <c r="C458">
        <v>10107.299999999999</v>
      </c>
      <c r="D458">
        <v>38145.5</v>
      </c>
      <c r="E458">
        <v>32946.800000000003</v>
      </c>
      <c r="F458">
        <v>46182.400000000001</v>
      </c>
      <c r="G458">
        <f t="shared" si="40"/>
        <v>43054.100000000006</v>
      </c>
      <c r="H458" s="1">
        <f t="shared" si="41"/>
        <v>7.2659746690791227E-2</v>
      </c>
      <c r="I458" s="198">
        <f t="shared" si="42"/>
        <v>173.60000000000582</v>
      </c>
      <c r="J458">
        <f t="shared" si="43"/>
        <v>745.40000000000146</v>
      </c>
      <c r="L458" s="285"/>
      <c r="M458" s="285"/>
      <c r="N458" s="285"/>
    </row>
    <row r="459" spans="1:14" ht="15" x14ac:dyDescent="0.25">
      <c r="A459" s="29">
        <f t="shared" si="44"/>
        <v>42047</v>
      </c>
      <c r="B459">
        <v>7187.9</v>
      </c>
      <c r="C459">
        <v>8854</v>
      </c>
      <c r="D459">
        <v>39474.1</v>
      </c>
      <c r="E459">
        <v>34211.800000000003</v>
      </c>
      <c r="F459">
        <f t="shared" si="39"/>
        <v>46662</v>
      </c>
      <c r="G459">
        <f t="shared" si="40"/>
        <v>43065.8</v>
      </c>
      <c r="H459" s="1">
        <f t="shared" si="41"/>
        <v>8.3504776411909232E-2</v>
      </c>
      <c r="I459" s="198">
        <f t="shared" si="42"/>
        <v>11.69999999999709</v>
      </c>
      <c r="J459">
        <f t="shared" si="43"/>
        <v>479.59999999999854</v>
      </c>
      <c r="L459" s="285"/>
      <c r="M459" s="285"/>
      <c r="N459" s="285"/>
    </row>
    <row r="460" spans="1:14" ht="15" x14ac:dyDescent="0.25">
      <c r="A460" s="29">
        <f t="shared" si="44"/>
        <v>42054</v>
      </c>
      <c r="B460">
        <v>6543.9</v>
      </c>
      <c r="C460">
        <v>7384.8</v>
      </c>
      <c r="D460">
        <v>40577.4</v>
      </c>
      <c r="E460">
        <v>36008</v>
      </c>
      <c r="F460">
        <f t="shared" ref="F460:F523" si="45">+B460+D460</f>
        <v>47121.3</v>
      </c>
      <c r="G460">
        <f t="shared" ref="G460:G523" si="46">+C460+E460</f>
        <v>43392.800000000003</v>
      </c>
      <c r="H460" s="1">
        <f t="shared" si="41"/>
        <v>8.5924392986854947E-2</v>
      </c>
      <c r="I460" s="198">
        <f t="shared" si="42"/>
        <v>327</v>
      </c>
      <c r="J460">
        <f t="shared" si="43"/>
        <v>459.30000000000291</v>
      </c>
      <c r="L460" s="285"/>
      <c r="M460" s="285"/>
      <c r="N460" s="285"/>
    </row>
    <row r="461" spans="1:14" ht="15" x14ac:dyDescent="0.25">
      <c r="A461" s="29">
        <f t="shared" si="44"/>
        <v>42061</v>
      </c>
      <c r="B461">
        <v>6275.1</v>
      </c>
      <c r="C461">
        <v>6983.9</v>
      </c>
      <c r="D461">
        <v>41345.599999999999</v>
      </c>
      <c r="E461">
        <v>37182.400000000001</v>
      </c>
      <c r="F461">
        <f t="shared" si="45"/>
        <v>47620.7</v>
      </c>
      <c r="G461">
        <f t="shared" si="46"/>
        <v>44166.3</v>
      </c>
      <c r="H461" s="1">
        <f t="shared" si="41"/>
        <v>7.8213479508131734E-2</v>
      </c>
      <c r="I461" s="198">
        <f t="shared" si="42"/>
        <v>773.5</v>
      </c>
      <c r="J461">
        <f t="shared" si="43"/>
        <v>499.39999999999418</v>
      </c>
      <c r="L461" s="285"/>
      <c r="M461" s="285"/>
      <c r="N461" s="285"/>
    </row>
    <row r="462" spans="1:14" ht="15" x14ac:dyDescent="0.25">
      <c r="A462" s="29">
        <f t="shared" si="44"/>
        <v>42068</v>
      </c>
      <c r="B462">
        <v>5794.3</v>
      </c>
      <c r="C462">
        <v>6234.3</v>
      </c>
      <c r="D462">
        <v>41941.9</v>
      </c>
      <c r="E462">
        <v>37996</v>
      </c>
      <c r="F462">
        <f t="shared" si="45"/>
        <v>47736.200000000004</v>
      </c>
      <c r="G462">
        <f t="shared" si="46"/>
        <v>44230.3</v>
      </c>
      <c r="H462" s="1">
        <f t="shared" si="41"/>
        <v>7.9264666981684551E-2</v>
      </c>
      <c r="I462" s="198">
        <f t="shared" si="42"/>
        <v>64</v>
      </c>
      <c r="J462">
        <f t="shared" si="43"/>
        <v>115.50000000000728</v>
      </c>
      <c r="L462" s="285"/>
      <c r="M462" s="285"/>
      <c r="N462" s="285"/>
    </row>
    <row r="463" spans="1:14" ht="15" x14ac:dyDescent="0.25">
      <c r="A463" s="29">
        <f t="shared" si="44"/>
        <v>42075</v>
      </c>
      <c r="B463">
        <v>5497.1</v>
      </c>
      <c r="C463">
        <v>5317.4</v>
      </c>
      <c r="D463">
        <v>42478.7</v>
      </c>
      <c r="E463">
        <v>39115.1</v>
      </c>
      <c r="F463">
        <f t="shared" si="45"/>
        <v>47975.799999999996</v>
      </c>
      <c r="G463">
        <f t="shared" si="46"/>
        <v>44432.5</v>
      </c>
      <c r="H463" s="1">
        <f t="shared" si="41"/>
        <v>7.9745681651943956E-2</v>
      </c>
      <c r="I463" s="198">
        <f t="shared" si="42"/>
        <v>202.19999999999709</v>
      </c>
      <c r="J463">
        <f t="shared" si="43"/>
        <v>239.59999999999127</v>
      </c>
      <c r="L463" s="285"/>
      <c r="M463" s="285"/>
      <c r="N463" s="285"/>
    </row>
    <row r="464" spans="1:14" ht="15" x14ac:dyDescent="0.25">
      <c r="A464" s="29">
        <f t="shared" si="44"/>
        <v>42082</v>
      </c>
      <c r="B464">
        <v>5242.2</v>
      </c>
      <c r="C464">
        <v>4609.1000000000004</v>
      </c>
      <c r="D464">
        <v>43227.199999999997</v>
      </c>
      <c r="E464">
        <v>39835.199999999997</v>
      </c>
      <c r="F464">
        <f t="shared" si="45"/>
        <v>48469.399999999994</v>
      </c>
      <c r="G464">
        <f t="shared" si="46"/>
        <v>44444.299999999996</v>
      </c>
      <c r="H464" s="1">
        <f t="shared" si="41"/>
        <v>9.0565044336394118E-2</v>
      </c>
      <c r="I464" s="198">
        <f t="shared" si="42"/>
        <v>11.799999999995634</v>
      </c>
      <c r="J464">
        <f t="shared" si="43"/>
        <v>493.59999999999854</v>
      </c>
      <c r="L464" s="285"/>
      <c r="M464" s="285"/>
      <c r="N464" s="285"/>
    </row>
    <row r="465" spans="1:14" ht="15" x14ac:dyDescent="0.25">
      <c r="A465" s="29">
        <f t="shared" si="44"/>
        <v>42089</v>
      </c>
      <c r="B465">
        <v>4604.3999999999996</v>
      </c>
      <c r="C465">
        <v>4015.9</v>
      </c>
      <c r="D465">
        <v>43892.4</v>
      </c>
      <c r="E465">
        <v>40494.6</v>
      </c>
      <c r="F465">
        <f t="shared" si="45"/>
        <v>48496.800000000003</v>
      </c>
      <c r="G465">
        <f t="shared" si="46"/>
        <v>44510.5</v>
      </c>
      <c r="H465" s="1">
        <f t="shared" si="41"/>
        <v>8.9558643466148613E-2</v>
      </c>
      <c r="I465" s="198">
        <f t="shared" si="42"/>
        <v>66.200000000004366</v>
      </c>
      <c r="J465">
        <f t="shared" si="43"/>
        <v>27.400000000008731</v>
      </c>
      <c r="L465" s="285"/>
      <c r="M465" s="285"/>
      <c r="N465" s="285"/>
    </row>
    <row r="466" spans="1:14" ht="15" x14ac:dyDescent="0.25">
      <c r="A466" s="29">
        <f t="shared" si="44"/>
        <v>42096</v>
      </c>
      <c r="B466">
        <v>3803.3</v>
      </c>
      <c r="C466">
        <v>3394.6</v>
      </c>
      <c r="D466">
        <v>44420.800000000003</v>
      </c>
      <c r="E466">
        <v>41195</v>
      </c>
      <c r="F466">
        <f t="shared" si="45"/>
        <v>48224.100000000006</v>
      </c>
      <c r="G466">
        <f t="shared" si="46"/>
        <v>44589.599999999999</v>
      </c>
      <c r="H466" s="1">
        <f t="shared" si="41"/>
        <v>8.1510038215189429E-2</v>
      </c>
      <c r="I466" s="198">
        <f t="shared" si="42"/>
        <v>79.099999999998545</v>
      </c>
      <c r="J466">
        <f t="shared" si="43"/>
        <v>-272.69999999999709</v>
      </c>
      <c r="L466" s="285"/>
      <c r="M466" s="285"/>
      <c r="N466" s="285"/>
    </row>
    <row r="467" spans="1:14" ht="15" x14ac:dyDescent="0.25">
      <c r="A467" s="29">
        <f t="shared" si="44"/>
        <v>42103</v>
      </c>
      <c r="B467">
        <v>3552.7</v>
      </c>
      <c r="C467">
        <v>3074.7</v>
      </c>
      <c r="D467">
        <v>44983.9</v>
      </c>
      <c r="E467">
        <v>41534.199999999997</v>
      </c>
      <c r="F467">
        <f t="shared" si="45"/>
        <v>48536.6</v>
      </c>
      <c r="G467">
        <f t="shared" si="46"/>
        <v>44608.899999999994</v>
      </c>
      <c r="H467" s="1">
        <f t="shared" ref="H467:H508" si="47">+F467/G467-1</f>
        <v>8.804745241420453E-2</v>
      </c>
      <c r="I467" s="198">
        <f t="shared" si="42"/>
        <v>19.299999999995634</v>
      </c>
      <c r="J467">
        <f t="shared" si="43"/>
        <v>312.49999999999272</v>
      </c>
      <c r="L467" s="285"/>
      <c r="M467" s="285"/>
      <c r="N467" s="285"/>
    </row>
    <row r="468" spans="1:14" ht="15" x14ac:dyDescent="0.25">
      <c r="A468" s="29">
        <f t="shared" si="44"/>
        <v>42110</v>
      </c>
      <c r="B468">
        <v>3499</v>
      </c>
      <c r="C468">
        <v>2893.2</v>
      </c>
      <c r="D468">
        <v>45139.8</v>
      </c>
      <c r="E468">
        <v>41716.5</v>
      </c>
      <c r="F468">
        <f t="shared" si="45"/>
        <v>48638.8</v>
      </c>
      <c r="G468">
        <f t="shared" si="46"/>
        <v>44609.7</v>
      </c>
      <c r="H468" s="1">
        <f t="shared" si="47"/>
        <v>9.0318921669502616E-2</v>
      </c>
      <c r="I468" s="198">
        <f t="shared" si="42"/>
        <v>0.80000000000291038</v>
      </c>
      <c r="J468">
        <f t="shared" si="43"/>
        <v>102.20000000000437</v>
      </c>
      <c r="L468" s="285"/>
      <c r="M468" s="285"/>
      <c r="N468" s="285"/>
    </row>
    <row r="469" spans="1:14" ht="15" x14ac:dyDescent="0.25">
      <c r="A469" s="29">
        <f t="shared" si="44"/>
        <v>42117</v>
      </c>
      <c r="B469">
        <v>3668.2</v>
      </c>
      <c r="C469">
        <v>2604.1</v>
      </c>
      <c r="D469">
        <v>45403.9</v>
      </c>
      <c r="E469">
        <v>41989.1</v>
      </c>
      <c r="F469">
        <f t="shared" si="45"/>
        <v>49072.1</v>
      </c>
      <c r="G469">
        <f t="shared" si="46"/>
        <v>44593.2</v>
      </c>
      <c r="H469" s="1">
        <f t="shared" si="47"/>
        <v>0.10043908039790828</v>
      </c>
      <c r="I469" s="198">
        <f t="shared" si="42"/>
        <v>-16.5</v>
      </c>
      <c r="J469">
        <f t="shared" si="43"/>
        <v>433.29999999999563</v>
      </c>
      <c r="K469">
        <v>3973.9</v>
      </c>
      <c r="M469" s="285"/>
      <c r="N469" s="285"/>
    </row>
    <row r="470" spans="1:14" ht="15" x14ac:dyDescent="0.25">
      <c r="A470" s="29">
        <f t="shared" si="44"/>
        <v>42124</v>
      </c>
      <c r="B470">
        <v>3820.4</v>
      </c>
      <c r="C470">
        <v>2512.5</v>
      </c>
      <c r="D470">
        <v>45590.6</v>
      </c>
      <c r="E470">
        <v>42121.5</v>
      </c>
      <c r="F470" s="66">
        <f t="shared" si="45"/>
        <v>49411</v>
      </c>
      <c r="G470">
        <f t="shared" si="46"/>
        <v>44634</v>
      </c>
      <c r="H470" s="1">
        <f t="shared" si="47"/>
        <v>0.10702603396513877</v>
      </c>
      <c r="I470" s="198">
        <f t="shared" si="42"/>
        <v>40.80000000000291</v>
      </c>
      <c r="J470">
        <f t="shared" si="43"/>
        <v>338.90000000000146</v>
      </c>
      <c r="K470">
        <v>4324.2</v>
      </c>
      <c r="M470" s="285"/>
      <c r="N470" s="285"/>
    </row>
    <row r="471" spans="1:14" ht="15" x14ac:dyDescent="0.25">
      <c r="A471" s="29">
        <f t="shared" si="44"/>
        <v>42131</v>
      </c>
      <c r="B471">
        <v>3706.8</v>
      </c>
      <c r="C471">
        <v>2316.3000000000002</v>
      </c>
      <c r="D471">
        <v>45840.800000000003</v>
      </c>
      <c r="E471">
        <v>42391.3</v>
      </c>
      <c r="F471">
        <f t="shared" si="45"/>
        <v>49547.600000000006</v>
      </c>
      <c r="G471">
        <f t="shared" si="46"/>
        <v>44707.600000000006</v>
      </c>
      <c r="H471" s="1">
        <f t="shared" si="47"/>
        <v>0.10825899847005882</v>
      </c>
      <c r="I471" s="198">
        <f t="shared" si="42"/>
        <v>73.600000000005821</v>
      </c>
      <c r="J471">
        <f t="shared" si="43"/>
        <v>136.60000000000582</v>
      </c>
      <c r="K471">
        <v>4412.2</v>
      </c>
      <c r="M471" s="285"/>
      <c r="N471" s="285"/>
    </row>
    <row r="472" spans="1:14" ht="15" x14ac:dyDescent="0.25">
      <c r="A472" s="29">
        <f t="shared" si="44"/>
        <v>42138</v>
      </c>
      <c r="B472">
        <v>3601.6</v>
      </c>
      <c r="C472">
        <v>2275.8000000000002</v>
      </c>
      <c r="D472">
        <v>46044.9</v>
      </c>
      <c r="E472">
        <v>42596.2</v>
      </c>
      <c r="F472">
        <f>+B472+D472</f>
        <v>49646.5</v>
      </c>
      <c r="G472">
        <f t="shared" si="46"/>
        <v>44872</v>
      </c>
      <c r="H472" s="1">
        <f t="shared" si="47"/>
        <v>0.10640265644499913</v>
      </c>
      <c r="I472" s="198">
        <f t="shared" si="42"/>
        <v>164.39999999999418</v>
      </c>
      <c r="J472">
        <f t="shared" si="43"/>
        <v>98.899999999994179</v>
      </c>
      <c r="K472">
        <v>4489.7</v>
      </c>
      <c r="M472" s="285"/>
      <c r="N472" s="285"/>
    </row>
    <row r="473" spans="1:14" ht="15" x14ac:dyDescent="0.25">
      <c r="A473" s="29">
        <f t="shared" si="44"/>
        <v>42145</v>
      </c>
      <c r="B473">
        <v>3574.3</v>
      </c>
      <c r="C473">
        <v>2216.8000000000002</v>
      </c>
      <c r="D473">
        <v>46394.6</v>
      </c>
      <c r="E473">
        <v>42175.6</v>
      </c>
      <c r="F473">
        <f>+B473+D473</f>
        <v>49968.9</v>
      </c>
      <c r="G473">
        <f t="shared" si="46"/>
        <v>44392.4</v>
      </c>
      <c r="H473" s="1">
        <f t="shared" si="47"/>
        <v>0.1256183490867806</v>
      </c>
      <c r="I473" s="198">
        <f t="shared" si="42"/>
        <v>-479.59999999999854</v>
      </c>
      <c r="J473">
        <f t="shared" si="43"/>
        <v>322.40000000000146</v>
      </c>
      <c r="K473">
        <v>4544.8</v>
      </c>
      <c r="M473" s="285"/>
      <c r="N473" s="285"/>
    </row>
    <row r="474" spans="1:14" ht="15" x14ac:dyDescent="0.25">
      <c r="A474" s="29">
        <f t="shared" si="44"/>
        <v>42152</v>
      </c>
      <c r="B474">
        <v>3479.8</v>
      </c>
      <c r="C474">
        <v>2044.7</v>
      </c>
      <c r="D474">
        <v>46619.4</v>
      </c>
      <c r="E474">
        <v>42928.9</v>
      </c>
      <c r="F474">
        <f t="shared" si="45"/>
        <v>50099.200000000004</v>
      </c>
      <c r="G474">
        <f t="shared" si="46"/>
        <v>44973.599999999999</v>
      </c>
      <c r="H474" s="1">
        <f t="shared" si="47"/>
        <v>0.11396908408488549</v>
      </c>
      <c r="I474" s="198">
        <f t="shared" si="42"/>
        <v>581.19999999999709</v>
      </c>
      <c r="J474">
        <f t="shared" si="43"/>
        <v>130.30000000000291</v>
      </c>
      <c r="K474">
        <v>4891.8</v>
      </c>
      <c r="M474" s="285"/>
      <c r="N474" s="285"/>
    </row>
    <row r="475" spans="1:14" ht="15" x14ac:dyDescent="0.25">
      <c r="A475" s="29">
        <f t="shared" si="44"/>
        <v>42159</v>
      </c>
      <c r="B475" s="66">
        <v>3399</v>
      </c>
      <c r="C475">
        <v>1984.3</v>
      </c>
      <c r="D475">
        <v>46864.2</v>
      </c>
      <c r="E475">
        <v>43076</v>
      </c>
      <c r="F475">
        <f t="shared" si="45"/>
        <v>50263.199999999997</v>
      </c>
      <c r="G475">
        <f t="shared" si="46"/>
        <v>45060.3</v>
      </c>
      <c r="H475" s="1">
        <f t="shared" si="47"/>
        <v>0.11546527652945038</v>
      </c>
      <c r="I475" s="198">
        <f t="shared" si="42"/>
        <v>86.700000000004366</v>
      </c>
      <c r="J475" s="66">
        <f t="shared" si="43"/>
        <v>163.99999999999272</v>
      </c>
      <c r="K475">
        <v>5281.1</v>
      </c>
      <c r="M475" s="285"/>
      <c r="N475" s="285"/>
    </row>
    <row r="476" spans="1:14" ht="15" x14ac:dyDescent="0.25">
      <c r="A476" s="29">
        <f t="shared" si="44"/>
        <v>42166</v>
      </c>
      <c r="B476" s="66">
        <v>3178</v>
      </c>
      <c r="C476" s="66">
        <v>1890</v>
      </c>
      <c r="D476" s="66">
        <v>47218.1</v>
      </c>
      <c r="E476" s="66">
        <v>43268.3</v>
      </c>
      <c r="F476">
        <f t="shared" si="45"/>
        <v>50396.1</v>
      </c>
      <c r="G476">
        <f t="shared" si="46"/>
        <v>45158.3</v>
      </c>
      <c r="H476" s="1">
        <f t="shared" si="47"/>
        <v>0.11598753717478272</v>
      </c>
      <c r="I476" s="198">
        <f t="shared" si="42"/>
        <v>98</v>
      </c>
      <c r="J476">
        <f t="shared" si="43"/>
        <v>132.90000000000146</v>
      </c>
      <c r="K476" s="52">
        <v>5813.2</v>
      </c>
      <c r="M476" s="285"/>
      <c r="N476" s="285"/>
    </row>
    <row r="477" spans="1:14" ht="15" x14ac:dyDescent="0.25">
      <c r="A477" s="29">
        <f t="shared" si="44"/>
        <v>42173</v>
      </c>
      <c r="B477">
        <v>3146.9</v>
      </c>
      <c r="C477" s="66">
        <v>2108.9</v>
      </c>
      <c r="D477" s="66">
        <v>47368</v>
      </c>
      <c r="E477" s="66">
        <v>43366.5</v>
      </c>
      <c r="F477">
        <f t="shared" si="45"/>
        <v>50514.9</v>
      </c>
      <c r="G477">
        <f t="shared" si="46"/>
        <v>45475.4</v>
      </c>
      <c r="H477" s="1">
        <f t="shared" si="47"/>
        <v>0.11081815662973837</v>
      </c>
      <c r="I477" s="198">
        <f t="shared" si="42"/>
        <v>317.09999999999854</v>
      </c>
      <c r="J477">
        <f t="shared" si="43"/>
        <v>118.80000000000291</v>
      </c>
      <c r="K477">
        <v>6015.7</v>
      </c>
      <c r="M477" s="285"/>
      <c r="N477" s="285"/>
    </row>
    <row r="478" spans="1:14" ht="15" x14ac:dyDescent="0.25">
      <c r="A478" s="29">
        <f t="shared" si="44"/>
        <v>42180</v>
      </c>
      <c r="B478" s="66">
        <v>2849</v>
      </c>
      <c r="C478">
        <v>2023.2</v>
      </c>
      <c r="D478">
        <v>47655.6</v>
      </c>
      <c r="E478">
        <v>43492.800000000003</v>
      </c>
      <c r="F478">
        <f t="shared" si="45"/>
        <v>50504.6</v>
      </c>
      <c r="G478" s="66">
        <f t="shared" si="46"/>
        <v>45516</v>
      </c>
      <c r="H478" s="1">
        <f t="shared" si="47"/>
        <v>0.10960101942174183</v>
      </c>
      <c r="I478" s="198">
        <f t="shared" si="42"/>
        <v>40.599999999998545</v>
      </c>
      <c r="J478">
        <f t="shared" ref="J478:J483" si="48">+F478-F477</f>
        <v>-10.30000000000291</v>
      </c>
      <c r="K478">
        <v>6016.7</v>
      </c>
      <c r="M478" s="285"/>
      <c r="N478" s="285"/>
    </row>
    <row r="479" spans="1:14" ht="15" x14ac:dyDescent="0.25">
      <c r="A479" s="29">
        <f t="shared" si="44"/>
        <v>42187</v>
      </c>
      <c r="B479">
        <v>2688.2</v>
      </c>
      <c r="C479" s="66">
        <v>1990</v>
      </c>
      <c r="D479">
        <v>47857.8</v>
      </c>
      <c r="E479">
        <v>43582.2</v>
      </c>
      <c r="F479" s="66">
        <f t="shared" si="45"/>
        <v>50546</v>
      </c>
      <c r="G479">
        <f t="shared" si="46"/>
        <v>45572.2</v>
      </c>
      <c r="H479" s="1">
        <f t="shared" si="47"/>
        <v>0.10914109917888548</v>
      </c>
      <c r="I479" s="198">
        <f t="shared" si="42"/>
        <v>56.19999999999709</v>
      </c>
      <c r="J479">
        <f t="shared" si="48"/>
        <v>41.400000000001455</v>
      </c>
      <c r="K479">
        <v>6344.3</v>
      </c>
      <c r="M479" s="285"/>
      <c r="N479" s="285"/>
    </row>
    <row r="480" spans="1:14" ht="15" x14ac:dyDescent="0.25">
      <c r="A480" s="29">
        <f t="shared" si="44"/>
        <v>42194</v>
      </c>
      <c r="B480" s="66">
        <v>2565</v>
      </c>
      <c r="C480" s="66">
        <v>1932.9</v>
      </c>
      <c r="D480">
        <v>48026.400000000001</v>
      </c>
      <c r="E480" s="66">
        <v>43677</v>
      </c>
      <c r="F480">
        <f t="shared" si="45"/>
        <v>50591.4</v>
      </c>
      <c r="G480">
        <f t="shared" si="46"/>
        <v>45609.9</v>
      </c>
      <c r="H480" s="1">
        <f t="shared" si="47"/>
        <v>0.10921970887899346</v>
      </c>
      <c r="I480" s="198">
        <f t="shared" si="42"/>
        <v>37.700000000004366</v>
      </c>
      <c r="J480">
        <f t="shared" si="48"/>
        <v>45.400000000001455</v>
      </c>
      <c r="K480">
        <v>6851.3</v>
      </c>
      <c r="M480" s="285"/>
      <c r="N480" s="285"/>
    </row>
    <row r="481" spans="1:14" ht="15" x14ac:dyDescent="0.25">
      <c r="A481" s="29">
        <f t="shared" si="44"/>
        <v>42201</v>
      </c>
      <c r="B481">
        <v>2329.9</v>
      </c>
      <c r="C481" s="66">
        <v>1996.9</v>
      </c>
      <c r="D481">
        <v>48342.3</v>
      </c>
      <c r="E481" s="66">
        <v>43839.7</v>
      </c>
      <c r="F481">
        <f t="shared" si="45"/>
        <v>50672.200000000004</v>
      </c>
      <c r="G481">
        <f t="shared" si="46"/>
        <v>45836.6</v>
      </c>
      <c r="H481" s="1">
        <f t="shared" si="47"/>
        <v>0.10549648097808317</v>
      </c>
      <c r="I481" s="198">
        <f t="shared" si="42"/>
        <v>226.69999999999709</v>
      </c>
      <c r="J481">
        <f t="shared" si="48"/>
        <v>80.80000000000291</v>
      </c>
      <c r="K481">
        <v>7093.1</v>
      </c>
      <c r="M481" s="285"/>
      <c r="N481" s="285"/>
    </row>
    <row r="482" spans="1:14" ht="15" x14ac:dyDescent="0.25">
      <c r="A482" s="29">
        <f t="shared" si="44"/>
        <v>42208</v>
      </c>
      <c r="B482" s="52">
        <v>2618.1</v>
      </c>
      <c r="C482" s="52">
        <v>2078.9</v>
      </c>
      <c r="D482" s="52">
        <v>48470.9</v>
      </c>
      <c r="E482">
        <v>43945.1</v>
      </c>
      <c r="F482" s="66">
        <v>51089</v>
      </c>
      <c r="G482" s="107">
        <v>46024</v>
      </c>
      <c r="H482" s="1">
        <f t="shared" si="47"/>
        <v>0.11005127759429856</v>
      </c>
      <c r="I482" s="198">
        <f t="shared" si="42"/>
        <v>187.40000000000146</v>
      </c>
      <c r="J482">
        <f t="shared" si="48"/>
        <v>416.79999999999563</v>
      </c>
      <c r="K482">
        <v>7992.2</v>
      </c>
      <c r="M482" s="285"/>
      <c r="N482" s="285"/>
    </row>
    <row r="483" spans="1:14" ht="15" x14ac:dyDescent="0.25">
      <c r="A483" s="29">
        <f t="shared" si="44"/>
        <v>42215</v>
      </c>
      <c r="B483" s="52">
        <v>1960.1</v>
      </c>
      <c r="C483" s="72">
        <v>2119.9</v>
      </c>
      <c r="D483" s="52">
        <v>48681.599999999999</v>
      </c>
      <c r="E483" s="66">
        <v>43999</v>
      </c>
      <c r="F483">
        <f t="shared" si="45"/>
        <v>50641.7</v>
      </c>
      <c r="G483">
        <f t="shared" si="46"/>
        <v>46118.9</v>
      </c>
      <c r="H483" s="1">
        <f t="shared" si="47"/>
        <v>9.8068254012996681E-2</v>
      </c>
      <c r="I483" s="198">
        <f t="shared" si="42"/>
        <v>94.900000000001455</v>
      </c>
      <c r="J483" s="110">
        <f t="shared" si="48"/>
        <v>-447.30000000000291</v>
      </c>
      <c r="K483">
        <v>9016.2999999999993</v>
      </c>
      <c r="M483" s="285"/>
      <c r="N483" s="285"/>
    </row>
    <row r="484" spans="1:14" ht="15" x14ac:dyDescent="0.25">
      <c r="A484" s="29">
        <f t="shared" si="44"/>
        <v>42222</v>
      </c>
      <c r="B484" s="52">
        <v>1878.3</v>
      </c>
      <c r="C484" s="72">
        <v>2034.4</v>
      </c>
      <c r="D484" s="52">
        <v>48859.7</v>
      </c>
      <c r="E484" s="66">
        <v>44146</v>
      </c>
      <c r="F484" s="66">
        <f t="shared" si="45"/>
        <v>50738</v>
      </c>
      <c r="G484">
        <f t="shared" si="46"/>
        <v>46180.4</v>
      </c>
      <c r="H484" s="1">
        <f t="shared" si="47"/>
        <v>9.8691219651626971E-2</v>
      </c>
      <c r="I484" s="198">
        <f t="shared" si="42"/>
        <v>61.5</v>
      </c>
      <c r="J484">
        <f t="shared" ref="J484:J494" si="49">+F484-F483</f>
        <v>96.30000000000291</v>
      </c>
      <c r="K484">
        <v>9017.2999999999993</v>
      </c>
      <c r="M484" s="285"/>
      <c r="N484" s="285"/>
    </row>
    <row r="485" spans="1:14" ht="15" x14ac:dyDescent="0.25">
      <c r="A485" s="29">
        <f t="shared" si="44"/>
        <v>42229</v>
      </c>
      <c r="B485">
        <v>1523.7</v>
      </c>
      <c r="C485" s="66">
        <v>1851.3</v>
      </c>
      <c r="D485">
        <v>49234.7</v>
      </c>
      <c r="E485" s="66">
        <v>44213.1</v>
      </c>
      <c r="F485">
        <f t="shared" si="45"/>
        <v>50758.399999999994</v>
      </c>
      <c r="G485">
        <f t="shared" si="46"/>
        <v>46064.4</v>
      </c>
      <c r="H485" s="1">
        <f t="shared" si="47"/>
        <v>0.1019008171169058</v>
      </c>
      <c r="I485" s="198">
        <f t="shared" si="42"/>
        <v>-116</v>
      </c>
      <c r="J485">
        <f t="shared" si="49"/>
        <v>20.399999999994179</v>
      </c>
      <c r="K485" s="66">
        <v>10461.200000000001</v>
      </c>
      <c r="M485" s="285"/>
      <c r="N485" s="285"/>
    </row>
    <row r="486" spans="1:14" ht="15" x14ac:dyDescent="0.25">
      <c r="A486" s="29">
        <f t="shared" si="44"/>
        <v>42236</v>
      </c>
      <c r="B486">
        <v>1160.5999999999999</v>
      </c>
      <c r="C486" s="66">
        <v>1586.4</v>
      </c>
      <c r="D486">
        <v>49466.1</v>
      </c>
      <c r="E486" s="66">
        <v>44378.1</v>
      </c>
      <c r="F486">
        <f t="shared" si="45"/>
        <v>50626.7</v>
      </c>
      <c r="G486">
        <f t="shared" si="46"/>
        <v>45964.5</v>
      </c>
      <c r="H486" s="1">
        <f t="shared" si="47"/>
        <v>0.10143045176168553</v>
      </c>
      <c r="I486" s="198">
        <f t="shared" si="42"/>
        <v>-99.900000000001455</v>
      </c>
      <c r="J486">
        <f t="shared" si="49"/>
        <v>-131.69999999999709</v>
      </c>
      <c r="K486" s="66">
        <v>11918.6</v>
      </c>
      <c r="M486" s="285"/>
      <c r="N486" s="285"/>
    </row>
    <row r="487" spans="1:14" ht="15" x14ac:dyDescent="0.25">
      <c r="A487" s="29">
        <f t="shared" si="44"/>
        <v>42243</v>
      </c>
      <c r="B487" s="110">
        <v>952.4</v>
      </c>
      <c r="C487" s="66">
        <v>1462.3</v>
      </c>
      <c r="D487" s="110">
        <v>49613.9</v>
      </c>
      <c r="E487" s="66">
        <v>44414.5</v>
      </c>
      <c r="F487" s="110">
        <f t="shared" si="45"/>
        <v>50566.3</v>
      </c>
      <c r="G487">
        <f t="shared" si="46"/>
        <v>45876.800000000003</v>
      </c>
      <c r="H487" s="1">
        <f t="shared" si="47"/>
        <v>0.10221942245317894</v>
      </c>
      <c r="I487" s="198">
        <f t="shared" si="42"/>
        <v>-87.69999999999709</v>
      </c>
      <c r="J487">
        <f t="shared" si="49"/>
        <v>-60.399999999994179</v>
      </c>
      <c r="K487" s="110">
        <v>13451</v>
      </c>
      <c r="M487" s="59"/>
      <c r="N487" s="285"/>
    </row>
    <row r="488" spans="1:14" ht="15" x14ac:dyDescent="0.25">
      <c r="A488" s="29">
        <f t="shared" si="44"/>
        <v>42250</v>
      </c>
      <c r="B488" s="112">
        <v>16043</v>
      </c>
      <c r="C488" s="72">
        <v>23926</v>
      </c>
      <c r="D488" s="112">
        <v>21.1</v>
      </c>
      <c r="E488" s="72">
        <v>73</v>
      </c>
      <c r="F488" s="111">
        <f t="shared" si="45"/>
        <v>16064.1</v>
      </c>
      <c r="G488" s="66">
        <f t="shared" si="46"/>
        <v>23999</v>
      </c>
      <c r="H488" s="1">
        <f t="shared" si="47"/>
        <v>-0.33063460977540726</v>
      </c>
      <c r="I488" s="198">
        <f t="shared" si="42"/>
        <v>-21877.800000000003</v>
      </c>
      <c r="J488" s="125">
        <f>B488-K487+(D488)</f>
        <v>2613.1</v>
      </c>
      <c r="K488" s="110">
        <v>21674</v>
      </c>
      <c r="L488" s="52"/>
      <c r="M488" s="285"/>
      <c r="N488" s="151"/>
    </row>
    <row r="489" spans="1:14" ht="15" x14ac:dyDescent="0.25">
      <c r="A489" s="29">
        <f t="shared" si="44"/>
        <v>42257</v>
      </c>
      <c r="B489" s="66">
        <v>16584</v>
      </c>
      <c r="C489" s="72">
        <v>25187.8</v>
      </c>
      <c r="D489">
        <v>392.4</v>
      </c>
      <c r="E489" s="72">
        <v>277.2</v>
      </c>
      <c r="F489">
        <f t="shared" si="45"/>
        <v>16976.400000000001</v>
      </c>
      <c r="G489" s="66">
        <f t="shared" si="46"/>
        <v>25465</v>
      </c>
      <c r="H489" s="1">
        <f t="shared" si="47"/>
        <v>-0.33334380522285489</v>
      </c>
      <c r="I489" s="198">
        <f t="shared" si="42"/>
        <v>1466</v>
      </c>
      <c r="J489">
        <f t="shared" si="49"/>
        <v>912.30000000000109</v>
      </c>
      <c r="K489" s="110"/>
      <c r="L489" s="52"/>
      <c r="M489" s="285"/>
      <c r="N489" s="285"/>
    </row>
    <row r="490" spans="1:14" ht="15" x14ac:dyDescent="0.25">
      <c r="A490" s="29">
        <f t="shared" si="44"/>
        <v>42264</v>
      </c>
      <c r="B490">
        <v>17550.7</v>
      </c>
      <c r="C490">
        <v>27337.9</v>
      </c>
      <c r="D490">
        <v>741.7</v>
      </c>
      <c r="E490">
        <v>616.70000000000005</v>
      </c>
      <c r="F490">
        <f t="shared" si="45"/>
        <v>18292.400000000001</v>
      </c>
      <c r="G490">
        <f t="shared" si="46"/>
        <v>27954.600000000002</v>
      </c>
      <c r="H490" s="1">
        <f t="shared" si="47"/>
        <v>-0.34563900037918627</v>
      </c>
      <c r="I490" s="198">
        <f t="shared" si="42"/>
        <v>2489.6000000000022</v>
      </c>
      <c r="J490" s="66">
        <f t="shared" si="49"/>
        <v>1316</v>
      </c>
      <c r="M490" s="285"/>
      <c r="N490" s="285"/>
    </row>
    <row r="491" spans="1:14" ht="15" x14ac:dyDescent="0.25">
      <c r="A491" s="29">
        <f t="shared" si="44"/>
        <v>42271</v>
      </c>
      <c r="B491" s="56">
        <v>19241.8</v>
      </c>
      <c r="C491" s="56">
        <v>27454.6</v>
      </c>
      <c r="D491" s="56">
        <v>1406.5</v>
      </c>
      <c r="E491" s="56">
        <v>1293.7</v>
      </c>
      <c r="F491" s="56">
        <f t="shared" si="45"/>
        <v>20648.3</v>
      </c>
      <c r="G491" s="56">
        <f t="shared" si="46"/>
        <v>28748.3</v>
      </c>
      <c r="H491" s="1">
        <f t="shared" si="47"/>
        <v>-0.28175579077719382</v>
      </c>
      <c r="I491" s="198">
        <f t="shared" si="42"/>
        <v>793.69999999999709</v>
      </c>
      <c r="J491">
        <f t="shared" si="49"/>
        <v>2355.8999999999978</v>
      </c>
      <c r="M491" s="285"/>
      <c r="N491" s="285"/>
    </row>
    <row r="492" spans="1:14" ht="15" x14ac:dyDescent="0.25">
      <c r="A492" s="29">
        <f t="shared" si="44"/>
        <v>42278</v>
      </c>
      <c r="B492">
        <v>19592.5</v>
      </c>
      <c r="C492" s="72">
        <v>27405.4</v>
      </c>
      <c r="D492">
        <v>2340.4</v>
      </c>
      <c r="E492" s="72">
        <v>2266.1999999999998</v>
      </c>
      <c r="F492">
        <f t="shared" si="45"/>
        <v>21932.9</v>
      </c>
      <c r="G492">
        <f t="shared" si="46"/>
        <v>29671.600000000002</v>
      </c>
      <c r="H492" s="1">
        <f t="shared" si="47"/>
        <v>-0.26081168524784648</v>
      </c>
      <c r="I492" s="198">
        <f t="shared" si="42"/>
        <v>923.30000000000291</v>
      </c>
      <c r="J492">
        <f t="shared" si="49"/>
        <v>1284.6000000000022</v>
      </c>
      <c r="M492" s="285"/>
      <c r="N492" s="285"/>
    </row>
    <row r="493" spans="1:14" ht="15" x14ac:dyDescent="0.25">
      <c r="A493" s="29">
        <f t="shared" si="44"/>
        <v>42285</v>
      </c>
      <c r="B493">
        <v>19441.7</v>
      </c>
      <c r="C493" s="72">
        <v>26811.8</v>
      </c>
      <c r="D493" s="111">
        <v>3908</v>
      </c>
      <c r="E493" s="72">
        <v>3754.6</v>
      </c>
      <c r="F493">
        <f t="shared" si="45"/>
        <v>23349.7</v>
      </c>
      <c r="G493">
        <f t="shared" si="46"/>
        <v>30566.399999999998</v>
      </c>
      <c r="H493" s="1">
        <f t="shared" si="47"/>
        <v>-0.23609911536850914</v>
      </c>
      <c r="I493" s="198">
        <f t="shared" si="42"/>
        <v>894.79999999999563</v>
      </c>
      <c r="J493">
        <f t="shared" si="49"/>
        <v>1416.7999999999993</v>
      </c>
      <c r="K493">
        <v>1001.8</v>
      </c>
      <c r="M493" s="285"/>
      <c r="N493" s="59"/>
    </row>
    <row r="494" spans="1:14" x14ac:dyDescent="0.25">
      <c r="A494" s="29">
        <f t="shared" si="44"/>
        <v>42292</v>
      </c>
      <c r="B494">
        <v>19142.2</v>
      </c>
      <c r="C494" s="72">
        <v>27098.5</v>
      </c>
      <c r="D494">
        <v>6237.9</v>
      </c>
      <c r="E494" s="72">
        <v>5634.7</v>
      </c>
      <c r="F494">
        <f t="shared" si="45"/>
        <v>25380.1</v>
      </c>
      <c r="G494">
        <f t="shared" si="46"/>
        <v>32733.200000000001</v>
      </c>
      <c r="H494" s="1">
        <f t="shared" si="47"/>
        <v>-0.22463737123165473</v>
      </c>
      <c r="I494" s="198">
        <f t="shared" si="42"/>
        <v>2166.8000000000029</v>
      </c>
      <c r="J494">
        <f t="shared" si="49"/>
        <v>2030.3999999999978</v>
      </c>
      <c r="K494">
        <v>1003.4</v>
      </c>
      <c r="N494" s="59"/>
    </row>
    <row r="495" spans="1:14" ht="15" x14ac:dyDescent="0.25">
      <c r="A495" s="29">
        <f t="shared" si="44"/>
        <v>42299</v>
      </c>
      <c r="B495">
        <v>18423.5</v>
      </c>
      <c r="C495" s="72">
        <v>26580.799999999999</v>
      </c>
      <c r="D495">
        <v>8853.5</v>
      </c>
      <c r="E495" s="72">
        <v>7414.3</v>
      </c>
      <c r="F495" s="66">
        <f t="shared" si="45"/>
        <v>27277</v>
      </c>
      <c r="G495">
        <f t="shared" si="46"/>
        <v>33995.1</v>
      </c>
      <c r="H495" s="1">
        <f t="shared" si="47"/>
        <v>-0.1976196569505605</v>
      </c>
      <c r="I495" s="198">
        <f t="shared" si="42"/>
        <v>1261.8999999999978</v>
      </c>
      <c r="J495">
        <f t="shared" ref="J495:J507" si="50">+F495-F494</f>
        <v>1896.9000000000015</v>
      </c>
      <c r="K495" s="66">
        <v>1072</v>
      </c>
      <c r="N495" s="285"/>
    </row>
    <row r="496" spans="1:14" ht="15" x14ac:dyDescent="0.25">
      <c r="A496" s="29">
        <f t="shared" si="44"/>
        <v>42306</v>
      </c>
      <c r="B496">
        <v>16896.599999999999</v>
      </c>
      <c r="C496" s="72">
        <v>25275.1</v>
      </c>
      <c r="D496" s="111">
        <v>10947</v>
      </c>
      <c r="E496" s="72">
        <v>10329.9</v>
      </c>
      <c r="F496">
        <f t="shared" si="45"/>
        <v>27843.599999999999</v>
      </c>
      <c r="G496">
        <f t="shared" si="46"/>
        <v>35605</v>
      </c>
      <c r="H496" s="1">
        <f t="shared" si="47"/>
        <v>-0.21798623788793714</v>
      </c>
      <c r="I496" s="198">
        <f t="shared" si="42"/>
        <v>1609.9000000000015</v>
      </c>
      <c r="J496">
        <f t="shared" si="50"/>
        <v>566.59999999999854</v>
      </c>
      <c r="K496">
        <v>1072.9000000000001</v>
      </c>
      <c r="N496" s="285"/>
    </row>
    <row r="497" spans="1:14" ht="15" x14ac:dyDescent="0.25">
      <c r="A497" s="29">
        <f t="shared" si="44"/>
        <v>42313</v>
      </c>
      <c r="B497">
        <v>15707.8</v>
      </c>
      <c r="C497">
        <v>24080.7</v>
      </c>
      <c r="D497" s="66">
        <v>13433</v>
      </c>
      <c r="E497">
        <v>12558.1</v>
      </c>
      <c r="F497">
        <f t="shared" si="45"/>
        <v>29140.799999999999</v>
      </c>
      <c r="G497">
        <f t="shared" si="46"/>
        <v>36638.800000000003</v>
      </c>
      <c r="H497" s="1">
        <f t="shared" si="47"/>
        <v>-0.2046464403856022</v>
      </c>
      <c r="I497" s="198">
        <f t="shared" si="42"/>
        <v>1033.8000000000029</v>
      </c>
      <c r="J497">
        <f t="shared" si="50"/>
        <v>1297.2000000000007</v>
      </c>
      <c r="K497">
        <v>1095.7</v>
      </c>
      <c r="N497" s="285"/>
    </row>
    <row r="498" spans="1:14" ht="15" x14ac:dyDescent="0.35">
      <c r="A498" s="29">
        <f t="shared" si="44"/>
        <v>42320</v>
      </c>
      <c r="B498">
        <v>15234.3</v>
      </c>
      <c r="C498" s="72">
        <v>21486.7</v>
      </c>
      <c r="D498">
        <v>15662.3</v>
      </c>
      <c r="E498" s="72">
        <v>15574.6</v>
      </c>
      <c r="F498">
        <f t="shared" si="45"/>
        <v>30896.6</v>
      </c>
      <c r="G498">
        <f t="shared" si="46"/>
        <v>37061.300000000003</v>
      </c>
      <c r="H498" s="1">
        <f t="shared" si="47"/>
        <v>-0.16633793202073333</v>
      </c>
      <c r="I498" s="198">
        <f t="shared" si="42"/>
        <v>422.5</v>
      </c>
      <c r="J498">
        <f t="shared" si="50"/>
        <v>1755.7999999999993</v>
      </c>
      <c r="K498">
        <v>1096.2</v>
      </c>
      <c r="N498" s="53"/>
    </row>
    <row r="499" spans="1:14" ht="15" x14ac:dyDescent="0.25">
      <c r="A499" s="29">
        <f t="shared" si="44"/>
        <v>42327</v>
      </c>
      <c r="B499">
        <v>14495.4</v>
      </c>
      <c r="C499" s="72">
        <v>20191.099999999999</v>
      </c>
      <c r="D499">
        <v>17574.900000000001</v>
      </c>
      <c r="E499" s="72">
        <v>18279.599999999999</v>
      </c>
      <c r="F499">
        <f t="shared" si="45"/>
        <v>32070.300000000003</v>
      </c>
      <c r="G499">
        <f t="shared" si="46"/>
        <v>38470.699999999997</v>
      </c>
      <c r="H499" s="1">
        <f t="shared" si="47"/>
        <v>-0.16637077048247095</v>
      </c>
      <c r="I499" s="198">
        <f t="shared" si="42"/>
        <v>1409.3999999999942</v>
      </c>
      <c r="J499">
        <f t="shared" si="50"/>
        <v>1173.7000000000044</v>
      </c>
      <c r="K499">
        <v>1097.2</v>
      </c>
      <c r="N499" s="285"/>
    </row>
    <row r="500" spans="1:14" ht="15" x14ac:dyDescent="0.25">
      <c r="A500" s="29">
        <f t="shared" si="44"/>
        <v>42334</v>
      </c>
      <c r="B500">
        <v>13369.5</v>
      </c>
      <c r="C500" s="72">
        <v>19333.7</v>
      </c>
      <c r="D500" s="66">
        <v>19579</v>
      </c>
      <c r="E500" s="72">
        <v>20316.599999999999</v>
      </c>
      <c r="F500">
        <f t="shared" si="45"/>
        <v>32948.5</v>
      </c>
      <c r="G500">
        <f t="shared" si="46"/>
        <v>39650.300000000003</v>
      </c>
      <c r="H500" s="1">
        <f t="shared" si="47"/>
        <v>-0.16902268078677851</v>
      </c>
      <c r="I500" s="198">
        <f t="shared" si="42"/>
        <v>1179.6000000000058</v>
      </c>
      <c r="J500">
        <f t="shared" si="50"/>
        <v>878.19999999999709</v>
      </c>
      <c r="K500">
        <v>1101.2</v>
      </c>
      <c r="N500" s="285"/>
    </row>
    <row r="501" spans="1:14" ht="15" x14ac:dyDescent="0.25">
      <c r="A501" s="29">
        <f t="shared" si="44"/>
        <v>42341</v>
      </c>
      <c r="B501">
        <v>13194.4</v>
      </c>
      <c r="C501" s="72">
        <v>17731.8</v>
      </c>
      <c r="D501">
        <v>21207.7</v>
      </c>
      <c r="E501" s="72">
        <v>22728.799999999999</v>
      </c>
      <c r="F501">
        <f t="shared" si="45"/>
        <v>34402.1</v>
      </c>
      <c r="G501">
        <f t="shared" si="46"/>
        <v>40460.6</v>
      </c>
      <c r="H501" s="1">
        <f t="shared" si="47"/>
        <v>-0.14973826389129175</v>
      </c>
      <c r="I501" s="198">
        <f t="shared" si="42"/>
        <v>810.29999999999563</v>
      </c>
      <c r="J501">
        <f t="shared" si="50"/>
        <v>1453.5999999999985</v>
      </c>
      <c r="K501">
        <v>1102.2</v>
      </c>
      <c r="N501" s="285"/>
    </row>
    <row r="502" spans="1:14" ht="15" x14ac:dyDescent="0.25">
      <c r="A502" s="29">
        <f t="shared" si="44"/>
        <v>42348</v>
      </c>
      <c r="B502">
        <v>12527.8</v>
      </c>
      <c r="C502" s="72">
        <v>16537.2</v>
      </c>
      <c r="D502">
        <v>22622.5</v>
      </c>
      <c r="E502" s="72">
        <v>24552.400000000001</v>
      </c>
      <c r="F502">
        <f t="shared" si="45"/>
        <v>35150.300000000003</v>
      </c>
      <c r="G502">
        <f t="shared" si="46"/>
        <v>41089.600000000006</v>
      </c>
      <c r="H502" s="1">
        <f t="shared" si="47"/>
        <v>-0.14454509170203655</v>
      </c>
      <c r="I502" s="198">
        <f t="shared" si="42"/>
        <v>629.00000000000728</v>
      </c>
      <c r="J502">
        <f t="shared" si="50"/>
        <v>748.20000000000437</v>
      </c>
      <c r="K502">
        <v>1238.2</v>
      </c>
      <c r="N502" s="285"/>
    </row>
    <row r="503" spans="1:14" ht="15" x14ac:dyDescent="0.25">
      <c r="A503" s="29">
        <f t="shared" si="44"/>
        <v>42355</v>
      </c>
      <c r="B503">
        <v>12978.5</v>
      </c>
      <c r="C503" s="72">
        <v>14780.7</v>
      </c>
      <c r="D503" s="110">
        <v>24080.5</v>
      </c>
      <c r="E503" s="72">
        <v>26887.599999999999</v>
      </c>
      <c r="F503" s="66">
        <f t="shared" si="45"/>
        <v>37059</v>
      </c>
      <c r="G503">
        <f t="shared" si="46"/>
        <v>41668.300000000003</v>
      </c>
      <c r="H503" s="1">
        <f t="shared" si="47"/>
        <v>-0.11061886374054142</v>
      </c>
      <c r="I503" s="198">
        <f t="shared" ref="I503:I566" si="51">+G503-G502</f>
        <v>578.69999999999709</v>
      </c>
      <c r="J503">
        <f t="shared" si="50"/>
        <v>1908.6999999999971</v>
      </c>
      <c r="K503">
        <v>1238.2</v>
      </c>
      <c r="N503" s="285"/>
    </row>
    <row r="504" spans="1:14" ht="15" x14ac:dyDescent="0.25">
      <c r="A504" s="29">
        <f t="shared" si="44"/>
        <v>42362</v>
      </c>
      <c r="B504">
        <v>12090.7</v>
      </c>
      <c r="C504" s="72">
        <v>14325.7</v>
      </c>
      <c r="D504">
        <v>25447.1</v>
      </c>
      <c r="E504" s="72">
        <v>27953.5</v>
      </c>
      <c r="F504">
        <f t="shared" si="45"/>
        <v>37537.800000000003</v>
      </c>
      <c r="G504">
        <f t="shared" si="46"/>
        <v>42279.199999999997</v>
      </c>
      <c r="H504" s="1">
        <f t="shared" si="47"/>
        <v>-0.11214497909137344</v>
      </c>
      <c r="I504" s="198">
        <f t="shared" si="51"/>
        <v>610.89999999999418</v>
      </c>
      <c r="J504">
        <f t="shared" si="50"/>
        <v>478.80000000000291</v>
      </c>
      <c r="K504">
        <v>1338.9</v>
      </c>
      <c r="N504" s="285"/>
    </row>
    <row r="505" spans="1:14" ht="15" x14ac:dyDescent="0.25">
      <c r="A505" s="29">
        <f t="shared" si="44"/>
        <v>42369</v>
      </c>
      <c r="B505">
        <v>10912.3</v>
      </c>
      <c r="C505" s="72">
        <v>13546.1</v>
      </c>
      <c r="D505">
        <v>27264.2</v>
      </c>
      <c r="E505" s="72">
        <v>29575.200000000001</v>
      </c>
      <c r="F505">
        <f t="shared" si="45"/>
        <v>38176.5</v>
      </c>
      <c r="G505">
        <f t="shared" si="46"/>
        <v>43121.3</v>
      </c>
      <c r="H505" s="1">
        <f t="shared" si="47"/>
        <v>-0.11467186749935654</v>
      </c>
      <c r="I505" s="198">
        <f t="shared" si="51"/>
        <v>842.10000000000582</v>
      </c>
      <c r="J505">
        <f t="shared" si="50"/>
        <v>638.69999999999709</v>
      </c>
      <c r="K505" s="66">
        <v>1339</v>
      </c>
      <c r="N505" s="285"/>
    </row>
    <row r="506" spans="1:14" ht="15" x14ac:dyDescent="0.25">
      <c r="A506" s="29">
        <f t="shared" si="44"/>
        <v>42376</v>
      </c>
      <c r="B506">
        <v>10691.7</v>
      </c>
      <c r="C506" s="72">
        <v>12930.5</v>
      </c>
      <c r="D506" s="110">
        <v>28461.599999999999</v>
      </c>
      <c r="E506" s="72">
        <v>31248.2</v>
      </c>
      <c r="F506">
        <f t="shared" si="45"/>
        <v>39153.300000000003</v>
      </c>
      <c r="G506">
        <f t="shared" si="46"/>
        <v>44178.7</v>
      </c>
      <c r="H506" s="1">
        <f t="shared" si="47"/>
        <v>-0.11375164955057515</v>
      </c>
      <c r="I506" s="198">
        <f t="shared" si="51"/>
        <v>1057.3999999999942</v>
      </c>
      <c r="J506">
        <f t="shared" si="50"/>
        <v>976.80000000000291</v>
      </c>
      <c r="K506">
        <v>1339.1</v>
      </c>
      <c r="N506" s="285"/>
    </row>
    <row r="507" spans="1:14" ht="15" x14ac:dyDescent="0.25">
      <c r="A507" s="29">
        <f t="shared" si="44"/>
        <v>42383</v>
      </c>
      <c r="B507">
        <v>10101.799999999999</v>
      </c>
      <c r="C507">
        <v>11312.8</v>
      </c>
      <c r="D507" s="110">
        <v>29905.1</v>
      </c>
      <c r="E507" s="66">
        <v>32880</v>
      </c>
      <c r="F507">
        <f t="shared" si="45"/>
        <v>40006.899999999994</v>
      </c>
      <c r="G507">
        <f t="shared" si="46"/>
        <v>44192.800000000003</v>
      </c>
      <c r="H507" s="1">
        <f t="shared" si="47"/>
        <v>-9.4719049256892673E-2</v>
      </c>
      <c r="I507" s="198">
        <f t="shared" si="51"/>
        <v>14.100000000005821</v>
      </c>
      <c r="J507">
        <f t="shared" si="50"/>
        <v>853.59999999999127</v>
      </c>
      <c r="K507">
        <v>1366.2</v>
      </c>
      <c r="N507" s="285"/>
    </row>
    <row r="508" spans="1:14" ht="15" x14ac:dyDescent="0.25">
      <c r="A508" s="29">
        <f t="shared" si="44"/>
        <v>42390</v>
      </c>
      <c r="B508">
        <v>9426.4</v>
      </c>
      <c r="C508">
        <v>10571.4</v>
      </c>
      <c r="D508">
        <v>31228.3</v>
      </c>
      <c r="E508" s="66">
        <v>34376</v>
      </c>
      <c r="F508">
        <f t="shared" si="45"/>
        <v>40654.699999999997</v>
      </c>
      <c r="G508">
        <f t="shared" si="46"/>
        <v>44947.4</v>
      </c>
      <c r="H508" s="1">
        <f t="shared" si="47"/>
        <v>-9.5504968029296533E-2</v>
      </c>
      <c r="I508" s="198">
        <f t="shared" si="51"/>
        <v>754.59999999999854</v>
      </c>
      <c r="J508">
        <f t="shared" ref="J508:J513" si="52">+F508-F507</f>
        <v>647.80000000000291</v>
      </c>
      <c r="K508">
        <v>1367.2</v>
      </c>
      <c r="N508" s="285"/>
    </row>
    <row r="509" spans="1:14" ht="15" x14ac:dyDescent="0.25">
      <c r="A509" s="29">
        <f t="shared" ref="A509:A572" si="53">+A508+7</f>
        <v>42397</v>
      </c>
      <c r="B509">
        <v>8241.2999999999993</v>
      </c>
      <c r="C509" s="72">
        <v>8894.6</v>
      </c>
      <c r="D509">
        <v>32369.7</v>
      </c>
      <c r="E509" s="66">
        <v>36516.400000000001</v>
      </c>
      <c r="F509" s="66">
        <f t="shared" si="45"/>
        <v>40611</v>
      </c>
      <c r="G509" s="66">
        <f t="shared" si="46"/>
        <v>45411</v>
      </c>
      <c r="H509" s="1">
        <f t="shared" ref="H509:H514" si="54">+F509/G509-1</f>
        <v>-0.1057012618088129</v>
      </c>
      <c r="I509" s="198">
        <f t="shared" si="51"/>
        <v>463.59999999999854</v>
      </c>
      <c r="J509" s="116">
        <f t="shared" si="52"/>
        <v>-43.69999999999709</v>
      </c>
      <c r="K509">
        <v>1431.9</v>
      </c>
      <c r="N509" s="285"/>
    </row>
    <row r="510" spans="1:14" ht="15" x14ac:dyDescent="0.25">
      <c r="A510" s="29">
        <f t="shared" si="53"/>
        <v>42404</v>
      </c>
      <c r="B510">
        <v>7585.6</v>
      </c>
      <c r="C510" s="72">
        <v>8037</v>
      </c>
      <c r="D510">
        <v>33692.199999999997</v>
      </c>
      <c r="E510" s="66">
        <v>38107.300000000003</v>
      </c>
      <c r="F510">
        <f t="shared" si="45"/>
        <v>41277.799999999996</v>
      </c>
      <c r="G510">
        <f t="shared" si="46"/>
        <v>46144.3</v>
      </c>
      <c r="H510" s="1">
        <f t="shared" si="54"/>
        <v>-0.10546264652405624</v>
      </c>
      <c r="I510" s="198">
        <f t="shared" si="51"/>
        <v>733.30000000000291</v>
      </c>
      <c r="J510" s="116">
        <f t="shared" si="52"/>
        <v>666.79999999999563</v>
      </c>
      <c r="K510">
        <v>1366.1</v>
      </c>
      <c r="N510" s="285"/>
    </row>
    <row r="511" spans="1:14" ht="15" x14ac:dyDescent="0.25">
      <c r="A511" s="29">
        <f t="shared" si="53"/>
        <v>42411</v>
      </c>
      <c r="B511">
        <v>6372.3</v>
      </c>
      <c r="C511">
        <v>7187.9</v>
      </c>
      <c r="D511">
        <v>35378.300000000003</v>
      </c>
      <c r="E511" s="66">
        <v>39462</v>
      </c>
      <c r="F511">
        <f t="shared" si="45"/>
        <v>41750.600000000006</v>
      </c>
      <c r="G511">
        <f t="shared" si="46"/>
        <v>46649.9</v>
      </c>
      <c r="H511" s="1">
        <f t="shared" si="54"/>
        <v>-0.10502273316770228</v>
      </c>
      <c r="I511" s="198">
        <f t="shared" si="51"/>
        <v>505.59999999999854</v>
      </c>
      <c r="J511" s="116">
        <f t="shared" si="52"/>
        <v>472.80000000001019</v>
      </c>
      <c r="K511">
        <v>1394.8</v>
      </c>
      <c r="N511" s="285"/>
    </row>
    <row r="512" spans="1:14" ht="15" x14ac:dyDescent="0.25">
      <c r="A512" s="29">
        <f t="shared" si="53"/>
        <v>42418</v>
      </c>
      <c r="B512">
        <v>5205.1000000000004</v>
      </c>
      <c r="C512">
        <v>6543.9</v>
      </c>
      <c r="D512">
        <v>36804.5</v>
      </c>
      <c r="E512" s="66">
        <v>40469.300000000003</v>
      </c>
      <c r="F512">
        <f t="shared" si="45"/>
        <v>42009.599999999999</v>
      </c>
      <c r="G512">
        <f t="shared" si="46"/>
        <v>47013.200000000004</v>
      </c>
      <c r="H512" s="1">
        <f t="shared" si="54"/>
        <v>-0.10642968357822924</v>
      </c>
      <c r="I512" s="198">
        <f t="shared" si="51"/>
        <v>363.30000000000291</v>
      </c>
      <c r="J512" s="118">
        <f t="shared" si="52"/>
        <v>258.99999999999272</v>
      </c>
      <c r="K512">
        <v>1395.8</v>
      </c>
      <c r="N512" s="285"/>
    </row>
    <row r="513" spans="1:14" ht="15" x14ac:dyDescent="0.25">
      <c r="A513" s="29">
        <f t="shared" si="53"/>
        <v>42425</v>
      </c>
      <c r="B513">
        <v>4417.1000000000004</v>
      </c>
      <c r="C513">
        <v>6275.1</v>
      </c>
      <c r="D513">
        <v>37962.800000000003</v>
      </c>
      <c r="E513">
        <v>41237.5</v>
      </c>
      <c r="F513">
        <f t="shared" si="45"/>
        <v>42379.9</v>
      </c>
      <c r="G513">
        <f t="shared" si="46"/>
        <v>47512.6</v>
      </c>
      <c r="H513" s="1">
        <f t="shared" si="54"/>
        <v>-0.10802818620744803</v>
      </c>
      <c r="I513" s="198">
        <f t="shared" si="51"/>
        <v>499.39999999999418</v>
      </c>
      <c r="J513" s="118">
        <f t="shared" si="52"/>
        <v>370.30000000000291</v>
      </c>
      <c r="K513">
        <v>1396.8</v>
      </c>
      <c r="N513" s="285"/>
    </row>
    <row r="514" spans="1:14" ht="15" x14ac:dyDescent="0.25">
      <c r="A514" s="29">
        <f t="shared" si="53"/>
        <v>42432</v>
      </c>
      <c r="B514">
        <v>3757.7</v>
      </c>
      <c r="C514">
        <v>5794.3</v>
      </c>
      <c r="D514">
        <v>39097.5</v>
      </c>
      <c r="E514">
        <v>41801.300000000003</v>
      </c>
      <c r="F514">
        <f t="shared" si="45"/>
        <v>42855.199999999997</v>
      </c>
      <c r="G514">
        <f t="shared" si="46"/>
        <v>47595.600000000006</v>
      </c>
      <c r="H514" s="1">
        <f t="shared" si="54"/>
        <v>-9.9597441780332807E-2</v>
      </c>
      <c r="I514" s="198">
        <f t="shared" si="51"/>
        <v>83.000000000007276</v>
      </c>
      <c r="J514" s="118">
        <f t="shared" ref="J514:J519" si="55">+F514-F513</f>
        <v>475.29999999999563</v>
      </c>
      <c r="K514">
        <v>1400.6</v>
      </c>
      <c r="N514" s="285"/>
    </row>
    <row r="515" spans="1:14" ht="15" x14ac:dyDescent="0.25">
      <c r="A515" s="29">
        <f t="shared" si="53"/>
        <v>42439</v>
      </c>
      <c r="B515">
        <v>3612.9</v>
      </c>
      <c r="C515">
        <v>5497.1</v>
      </c>
      <c r="D515">
        <v>39803.5</v>
      </c>
      <c r="E515">
        <v>42440.5</v>
      </c>
      <c r="F515">
        <f t="shared" si="45"/>
        <v>43416.4</v>
      </c>
      <c r="G515">
        <f t="shared" si="46"/>
        <v>47937.599999999999</v>
      </c>
      <c r="H515" s="1">
        <f t="shared" ref="H515:H520" si="56">+F515/G515-1</f>
        <v>-9.4314275224458455E-2</v>
      </c>
      <c r="I515" s="198">
        <f t="shared" si="51"/>
        <v>341.99999999999272</v>
      </c>
      <c r="J515" s="118">
        <f t="shared" si="55"/>
        <v>561.20000000000437</v>
      </c>
      <c r="K515">
        <v>1401.6</v>
      </c>
      <c r="N515" s="285"/>
    </row>
    <row r="516" spans="1:14" ht="15" x14ac:dyDescent="0.25">
      <c r="A516" s="29">
        <f t="shared" si="53"/>
        <v>42446</v>
      </c>
      <c r="B516">
        <v>3457.4</v>
      </c>
      <c r="C516">
        <v>5242.2</v>
      </c>
      <c r="D516">
        <v>40369.9</v>
      </c>
      <c r="E516">
        <v>43201.2</v>
      </c>
      <c r="F516">
        <f t="shared" si="45"/>
        <v>43827.3</v>
      </c>
      <c r="G516">
        <f t="shared" si="46"/>
        <v>48443.399999999994</v>
      </c>
      <c r="H516" s="1">
        <f t="shared" si="56"/>
        <v>-9.5288522275480125E-2</v>
      </c>
      <c r="I516" s="198">
        <f t="shared" si="51"/>
        <v>505.79999999999563</v>
      </c>
      <c r="J516" s="118">
        <f t="shared" si="55"/>
        <v>410.90000000000146</v>
      </c>
      <c r="K516" s="66">
        <v>1665</v>
      </c>
      <c r="N516" s="285"/>
    </row>
    <row r="517" spans="1:14" ht="15" x14ac:dyDescent="0.25">
      <c r="A517" s="29">
        <f t="shared" si="53"/>
        <v>42453</v>
      </c>
      <c r="B517">
        <v>3264.2</v>
      </c>
      <c r="C517">
        <v>4604.5</v>
      </c>
      <c r="D517" s="111">
        <v>40768</v>
      </c>
      <c r="E517">
        <v>43866.400000000001</v>
      </c>
      <c r="F517">
        <f t="shared" si="45"/>
        <v>44032.2</v>
      </c>
      <c r="G517">
        <f t="shared" si="46"/>
        <v>48470.9</v>
      </c>
      <c r="H517" s="1">
        <f t="shared" si="56"/>
        <v>-9.1574532348275062E-2</v>
      </c>
      <c r="I517" s="198">
        <f t="shared" si="51"/>
        <v>27.500000000007276</v>
      </c>
      <c r="J517" s="118">
        <f t="shared" si="55"/>
        <v>204.89999999999418</v>
      </c>
      <c r="K517" s="66">
        <v>1755</v>
      </c>
      <c r="N517" s="285"/>
    </row>
    <row r="518" spans="1:14" ht="15" x14ac:dyDescent="0.25">
      <c r="A518" s="29">
        <f t="shared" si="53"/>
        <v>42460</v>
      </c>
      <c r="B518">
        <v>3362.1</v>
      </c>
      <c r="C518">
        <v>3803.3</v>
      </c>
      <c r="D518">
        <v>41090.800000000003</v>
      </c>
      <c r="E518">
        <v>44394.8</v>
      </c>
      <c r="F518">
        <f t="shared" si="45"/>
        <v>44452.9</v>
      </c>
      <c r="G518">
        <f t="shared" si="46"/>
        <v>48198.100000000006</v>
      </c>
      <c r="H518" s="1">
        <f t="shared" si="56"/>
        <v>-7.7704307846160003E-2</v>
      </c>
      <c r="I518" s="198">
        <f t="shared" si="51"/>
        <v>-272.79999999999563</v>
      </c>
      <c r="J518" s="118">
        <f t="shared" si="55"/>
        <v>420.70000000000437</v>
      </c>
      <c r="K518">
        <v>1765.5</v>
      </c>
      <c r="N518" s="285"/>
    </row>
    <row r="519" spans="1:14" ht="15" x14ac:dyDescent="0.25">
      <c r="A519" s="29">
        <f t="shared" si="53"/>
        <v>42467</v>
      </c>
      <c r="B519">
        <v>3409.5</v>
      </c>
      <c r="C519">
        <v>3552.7</v>
      </c>
      <c r="D519" s="52">
        <v>41425.5</v>
      </c>
      <c r="E519">
        <v>44957.9</v>
      </c>
      <c r="F519" s="66">
        <f t="shared" si="45"/>
        <v>44835</v>
      </c>
      <c r="G519">
        <f t="shared" si="46"/>
        <v>48510.6</v>
      </c>
      <c r="H519" s="1">
        <f t="shared" si="56"/>
        <v>-7.5769007186058279E-2</v>
      </c>
      <c r="I519" s="198">
        <f t="shared" si="51"/>
        <v>312.49999999999272</v>
      </c>
      <c r="J519" s="118">
        <f t="shared" si="55"/>
        <v>382.09999999999854</v>
      </c>
      <c r="K519">
        <v>1767.1</v>
      </c>
      <c r="N519" s="285"/>
    </row>
    <row r="520" spans="1:14" x14ac:dyDescent="0.25">
      <c r="A520" s="29">
        <f t="shared" si="53"/>
        <v>42474</v>
      </c>
      <c r="B520">
        <v>3477.3</v>
      </c>
      <c r="C520" s="66">
        <v>3499</v>
      </c>
      <c r="D520">
        <v>41765.5</v>
      </c>
      <c r="E520">
        <v>45113.8</v>
      </c>
      <c r="F520">
        <f t="shared" si="45"/>
        <v>45242.8</v>
      </c>
      <c r="G520">
        <f t="shared" si="46"/>
        <v>48612.800000000003</v>
      </c>
      <c r="H520" s="1">
        <f t="shared" si="56"/>
        <v>-6.932330579600432E-2</v>
      </c>
      <c r="I520" s="198">
        <f t="shared" si="51"/>
        <v>102.20000000000437</v>
      </c>
      <c r="J520" s="118">
        <f t="shared" ref="J520:J525" si="57">+F520-F519</f>
        <v>407.80000000000291</v>
      </c>
      <c r="K520">
        <v>1768.1</v>
      </c>
      <c r="N520" s="59"/>
    </row>
    <row r="521" spans="1:14" x14ac:dyDescent="0.25">
      <c r="A521" s="29">
        <f>+A520+7</f>
        <v>42481</v>
      </c>
      <c r="B521">
        <v>3424.6</v>
      </c>
      <c r="C521">
        <v>3668.2</v>
      </c>
      <c r="D521">
        <v>42044.1</v>
      </c>
      <c r="E521" s="66">
        <v>45378</v>
      </c>
      <c r="F521">
        <f t="shared" si="45"/>
        <v>45468.7</v>
      </c>
      <c r="G521">
        <f t="shared" si="46"/>
        <v>49046.2</v>
      </c>
      <c r="H521" s="1">
        <f t="shared" ref="H521:H526" si="58">+F521/G521-1</f>
        <v>-7.2941430732656132E-2</v>
      </c>
      <c r="I521" s="198">
        <f t="shared" si="51"/>
        <v>433.39999999999418</v>
      </c>
      <c r="J521" s="118">
        <f t="shared" si="57"/>
        <v>225.89999999999418</v>
      </c>
      <c r="K521">
        <v>2827.3</v>
      </c>
      <c r="N521" s="59"/>
    </row>
    <row r="522" spans="1:14" ht="15" x14ac:dyDescent="0.25">
      <c r="A522" s="29">
        <f t="shared" si="53"/>
        <v>42488</v>
      </c>
      <c r="B522">
        <v>3934.7</v>
      </c>
      <c r="C522">
        <v>3820.4</v>
      </c>
      <c r="D522">
        <v>42225.599999999999</v>
      </c>
      <c r="E522">
        <v>45564.6</v>
      </c>
      <c r="F522">
        <f t="shared" si="45"/>
        <v>46160.299999999996</v>
      </c>
      <c r="G522" s="66">
        <f t="shared" si="46"/>
        <v>49385</v>
      </c>
      <c r="H522" s="1">
        <f t="shared" si="58"/>
        <v>-6.5297155006581065E-2</v>
      </c>
      <c r="I522" s="198">
        <f t="shared" si="51"/>
        <v>338.80000000000291</v>
      </c>
      <c r="J522" s="118">
        <f t="shared" si="57"/>
        <v>691.59999999999854</v>
      </c>
      <c r="K522">
        <v>3257.2</v>
      </c>
      <c r="N522" s="285"/>
    </row>
    <row r="523" spans="1:14" ht="15" x14ac:dyDescent="0.25">
      <c r="A523" s="29">
        <f t="shared" si="53"/>
        <v>42495</v>
      </c>
      <c r="B523" s="66">
        <v>3930</v>
      </c>
      <c r="C523">
        <v>3706.8</v>
      </c>
      <c r="D523">
        <v>42442.7</v>
      </c>
      <c r="E523">
        <v>45814.8</v>
      </c>
      <c r="F523">
        <f t="shared" si="45"/>
        <v>46372.7</v>
      </c>
      <c r="G523">
        <f t="shared" si="46"/>
        <v>49521.600000000006</v>
      </c>
      <c r="H523" s="1">
        <f t="shared" si="58"/>
        <v>-6.3586394623760256E-2</v>
      </c>
      <c r="I523" s="198">
        <f t="shared" si="51"/>
        <v>136.60000000000582</v>
      </c>
      <c r="J523" s="118">
        <f t="shared" si="57"/>
        <v>212.40000000000146</v>
      </c>
      <c r="K523">
        <v>3264.2</v>
      </c>
      <c r="N523" s="285"/>
    </row>
    <row r="524" spans="1:14" ht="15" x14ac:dyDescent="0.25">
      <c r="A524" s="29">
        <f>+A523+7</f>
        <v>42502</v>
      </c>
      <c r="B524">
        <v>4258.8</v>
      </c>
      <c r="C524">
        <v>3601.6</v>
      </c>
      <c r="D524">
        <v>42670.3</v>
      </c>
      <c r="E524">
        <v>46018.9</v>
      </c>
      <c r="F524">
        <f t="shared" ref="F524:F539" si="59">+B524+D524</f>
        <v>46929.100000000006</v>
      </c>
      <c r="G524">
        <f t="shared" ref="G524:G539" si="60">+C524+E524</f>
        <v>49620.5</v>
      </c>
      <c r="H524" s="1">
        <f t="shared" si="58"/>
        <v>-5.4239679164861165E-2</v>
      </c>
      <c r="I524" s="198">
        <f t="shared" si="51"/>
        <v>98.899999999994179</v>
      </c>
      <c r="J524" s="72">
        <f t="shared" si="57"/>
        <v>556.40000000000873</v>
      </c>
      <c r="K524">
        <v>3422.4</v>
      </c>
      <c r="N524" s="285"/>
    </row>
    <row r="525" spans="1:14" ht="15" x14ac:dyDescent="0.35">
      <c r="A525" s="29">
        <f t="shared" si="53"/>
        <v>42509</v>
      </c>
      <c r="B525">
        <v>4595.5</v>
      </c>
      <c r="C525">
        <v>3574.3</v>
      </c>
      <c r="D525">
        <v>42790.400000000001</v>
      </c>
      <c r="E525">
        <v>46368.6</v>
      </c>
      <c r="F525">
        <f t="shared" si="59"/>
        <v>47385.9</v>
      </c>
      <c r="G525">
        <f t="shared" si="60"/>
        <v>49942.9</v>
      </c>
      <c r="H525" s="1">
        <f t="shared" si="58"/>
        <v>-5.1198468651199702E-2</v>
      </c>
      <c r="I525" s="198">
        <f t="shared" si="51"/>
        <v>322.40000000000146</v>
      </c>
      <c r="J525" s="72">
        <f t="shared" si="57"/>
        <v>456.79999999999563</v>
      </c>
      <c r="K525">
        <v>2572.4</v>
      </c>
      <c r="N525" s="53"/>
    </row>
    <row r="526" spans="1:14" x14ac:dyDescent="0.25">
      <c r="A526" s="29">
        <f t="shared" si="53"/>
        <v>42516</v>
      </c>
      <c r="B526">
        <v>4692.7</v>
      </c>
      <c r="C526">
        <v>3479.8</v>
      </c>
      <c r="D526">
        <v>43002.6</v>
      </c>
      <c r="E526">
        <v>46593.4</v>
      </c>
      <c r="F526">
        <f t="shared" si="59"/>
        <v>47695.299999999996</v>
      </c>
      <c r="G526">
        <f t="shared" si="60"/>
        <v>50073.200000000004</v>
      </c>
      <c r="H526" s="1">
        <f t="shared" si="58"/>
        <v>-4.7488476869862684E-2</v>
      </c>
      <c r="I526" s="198">
        <f t="shared" si="51"/>
        <v>130.30000000000291</v>
      </c>
      <c r="J526" s="72">
        <f t="shared" ref="J526:J531" si="61">+F526-F525</f>
        <v>309.39999999999418</v>
      </c>
      <c r="K526">
        <v>4309.2</v>
      </c>
    </row>
    <row r="527" spans="1:14" x14ac:dyDescent="0.25">
      <c r="A527" s="29">
        <f t="shared" si="53"/>
        <v>42523</v>
      </c>
      <c r="B527">
        <v>5325.6</v>
      </c>
      <c r="C527" s="66">
        <v>3399</v>
      </c>
      <c r="D527">
        <v>43128.2</v>
      </c>
      <c r="E527">
        <v>46838.2</v>
      </c>
      <c r="F527">
        <f t="shared" si="59"/>
        <v>48453.799999999996</v>
      </c>
      <c r="G527">
        <f t="shared" si="60"/>
        <v>50237.2</v>
      </c>
      <c r="H527" s="1">
        <f t="shared" ref="H527:H532" si="62">+F527/G527-1</f>
        <v>-3.5499589945299559E-2</v>
      </c>
      <c r="I527" s="198">
        <f t="shared" si="51"/>
        <v>163.99999999999272</v>
      </c>
      <c r="J527" s="72">
        <f t="shared" si="61"/>
        <v>758.5</v>
      </c>
      <c r="K527">
        <v>4784.7</v>
      </c>
    </row>
    <row r="528" spans="1:14" x14ac:dyDescent="0.25">
      <c r="A528" s="29">
        <f t="shared" si="53"/>
        <v>42530</v>
      </c>
      <c r="B528">
        <v>6017.3</v>
      </c>
      <c r="C528" s="66">
        <v>3178</v>
      </c>
      <c r="D528">
        <v>43253</v>
      </c>
      <c r="E528">
        <v>47192.1</v>
      </c>
      <c r="F528">
        <f t="shared" si="59"/>
        <v>49270.3</v>
      </c>
      <c r="G528">
        <f t="shared" si="60"/>
        <v>50370.1</v>
      </c>
      <c r="H528" s="1">
        <f t="shared" si="62"/>
        <v>-2.1834381905138089E-2</v>
      </c>
      <c r="I528" s="198">
        <f t="shared" si="51"/>
        <v>132.90000000000146</v>
      </c>
      <c r="J528" s="72">
        <f t="shared" si="61"/>
        <v>816.50000000000728</v>
      </c>
      <c r="K528">
        <v>5553.3</v>
      </c>
    </row>
    <row r="529" spans="1:13" x14ac:dyDescent="0.25">
      <c r="A529" s="29">
        <f t="shared" si="53"/>
        <v>42537</v>
      </c>
      <c r="B529">
        <v>6392.7</v>
      </c>
      <c r="C529">
        <v>3146.9</v>
      </c>
      <c r="D529">
        <v>43538.2</v>
      </c>
      <c r="E529" s="66">
        <v>47342</v>
      </c>
      <c r="F529">
        <f t="shared" si="59"/>
        <v>49930.899999999994</v>
      </c>
      <c r="G529">
        <f t="shared" si="60"/>
        <v>50488.9</v>
      </c>
      <c r="H529" s="1">
        <f t="shared" si="62"/>
        <v>-1.10519341875146E-2</v>
      </c>
      <c r="I529" s="198">
        <f t="shared" si="51"/>
        <v>118.80000000000291</v>
      </c>
      <c r="J529" s="72">
        <f t="shared" si="61"/>
        <v>660.59999999999127</v>
      </c>
      <c r="K529">
        <v>6214.8</v>
      </c>
    </row>
    <row r="530" spans="1:13" x14ac:dyDescent="0.25">
      <c r="A530" s="29">
        <f t="shared" si="53"/>
        <v>42544</v>
      </c>
      <c r="B530">
        <v>6784.6</v>
      </c>
      <c r="C530" s="66">
        <v>2849</v>
      </c>
      <c r="D530">
        <v>43876.3</v>
      </c>
      <c r="E530">
        <v>47629.599999999999</v>
      </c>
      <c r="F530">
        <f t="shared" si="59"/>
        <v>50660.9</v>
      </c>
      <c r="G530">
        <f t="shared" si="60"/>
        <v>50478.6</v>
      </c>
      <c r="H530" s="1">
        <f t="shared" si="62"/>
        <v>3.6114313788417896E-3</v>
      </c>
      <c r="I530" s="198">
        <f t="shared" si="51"/>
        <v>-10.30000000000291</v>
      </c>
      <c r="J530" s="72">
        <f t="shared" si="61"/>
        <v>730.00000000000728</v>
      </c>
      <c r="K530">
        <v>7012.8</v>
      </c>
    </row>
    <row r="531" spans="1:13" x14ac:dyDescent="0.25">
      <c r="A531" s="29">
        <f t="shared" si="53"/>
        <v>42551</v>
      </c>
      <c r="B531">
        <v>7227.3</v>
      </c>
      <c r="C531" s="66">
        <v>2688.2</v>
      </c>
      <c r="D531">
        <v>44070.9</v>
      </c>
      <c r="E531">
        <v>47831.8</v>
      </c>
      <c r="F531">
        <f t="shared" si="59"/>
        <v>51298.200000000004</v>
      </c>
      <c r="G531" s="66">
        <f t="shared" si="60"/>
        <v>50520</v>
      </c>
      <c r="H531" s="1">
        <f t="shared" si="62"/>
        <v>1.5403800475059404E-2</v>
      </c>
      <c r="I531" s="198">
        <f t="shared" si="51"/>
        <v>41.400000000001455</v>
      </c>
      <c r="J531" s="72">
        <f t="shared" si="61"/>
        <v>637.30000000000291</v>
      </c>
      <c r="K531">
        <v>7598.5</v>
      </c>
    </row>
    <row r="532" spans="1:13" x14ac:dyDescent="0.25">
      <c r="A532" s="29">
        <f t="shared" si="53"/>
        <v>42558</v>
      </c>
      <c r="B532">
        <v>7192.8</v>
      </c>
      <c r="C532" s="66">
        <v>2565</v>
      </c>
      <c r="D532">
        <v>44469.599999999999</v>
      </c>
      <c r="E532">
        <v>48000.4</v>
      </c>
      <c r="F532">
        <f t="shared" si="59"/>
        <v>51662.400000000001</v>
      </c>
      <c r="G532">
        <f t="shared" si="60"/>
        <v>50565.4</v>
      </c>
      <c r="H532" s="1">
        <f t="shared" si="62"/>
        <v>2.1694676597040718E-2</v>
      </c>
      <c r="I532" s="198">
        <f t="shared" si="51"/>
        <v>45.400000000001455</v>
      </c>
      <c r="J532" s="72">
        <f t="shared" ref="J532:J537" si="63">+F532-F531</f>
        <v>364.19999999999709</v>
      </c>
      <c r="K532">
        <v>8145.5</v>
      </c>
    </row>
    <row r="533" spans="1:13" x14ac:dyDescent="0.25">
      <c r="A533" s="29">
        <f t="shared" si="53"/>
        <v>42565</v>
      </c>
      <c r="B533" s="66">
        <v>7124</v>
      </c>
      <c r="C533">
        <v>2329.9</v>
      </c>
      <c r="D533">
        <v>44863.5</v>
      </c>
      <c r="E533">
        <v>48316.3</v>
      </c>
      <c r="F533">
        <f t="shared" si="59"/>
        <v>51987.5</v>
      </c>
      <c r="G533">
        <f t="shared" si="60"/>
        <v>50646.200000000004</v>
      </c>
      <c r="H533" s="1">
        <f t="shared" ref="H533:H538" si="64">+F533/G533-1</f>
        <v>2.6483724346545223E-2</v>
      </c>
      <c r="I533" s="198">
        <f t="shared" si="51"/>
        <v>80.80000000000291</v>
      </c>
      <c r="J533" s="72">
        <f t="shared" si="63"/>
        <v>325.09999999999854</v>
      </c>
      <c r="K533">
        <v>9147.1</v>
      </c>
    </row>
    <row r="534" spans="1:13" x14ac:dyDescent="0.25">
      <c r="A534" s="29">
        <f t="shared" si="53"/>
        <v>42572</v>
      </c>
      <c r="B534">
        <v>6424.1</v>
      </c>
      <c r="C534">
        <v>2618.1</v>
      </c>
      <c r="D534" s="66">
        <v>45562</v>
      </c>
      <c r="E534">
        <v>48444.9</v>
      </c>
      <c r="F534">
        <f t="shared" si="59"/>
        <v>51986.1</v>
      </c>
      <c r="G534" s="66">
        <f t="shared" si="60"/>
        <v>51063</v>
      </c>
      <c r="H534" s="1">
        <f t="shared" si="64"/>
        <v>1.807766876211736E-2</v>
      </c>
      <c r="I534" s="198">
        <f t="shared" si="51"/>
        <v>416.79999999999563</v>
      </c>
      <c r="J534" s="122">
        <f t="shared" si="63"/>
        <v>-1.4000000000014552</v>
      </c>
      <c r="K534">
        <v>9825.2999999999993</v>
      </c>
    </row>
    <row r="535" spans="1:13" x14ac:dyDescent="0.25">
      <c r="A535" s="29">
        <f t="shared" si="53"/>
        <v>42579</v>
      </c>
      <c r="B535">
        <v>6247.5</v>
      </c>
      <c r="C535">
        <v>1960.1</v>
      </c>
      <c r="D535">
        <v>46181.2</v>
      </c>
      <c r="E535">
        <v>48655.6</v>
      </c>
      <c r="F535">
        <f t="shared" si="59"/>
        <v>52428.7</v>
      </c>
      <c r="G535">
        <f t="shared" si="60"/>
        <v>50615.7</v>
      </c>
      <c r="H535" s="1">
        <f t="shared" si="64"/>
        <v>3.5818925748335007E-2</v>
      </c>
      <c r="I535" s="198">
        <f t="shared" si="51"/>
        <v>-447.30000000000291</v>
      </c>
      <c r="J535" s="118">
        <f t="shared" si="63"/>
        <v>442.59999999999854</v>
      </c>
      <c r="K535">
        <v>10953.5</v>
      </c>
    </row>
    <row r="536" spans="1:13" x14ac:dyDescent="0.25">
      <c r="A536" s="29">
        <f t="shared" si="53"/>
        <v>42586</v>
      </c>
      <c r="B536">
        <v>5481.2</v>
      </c>
      <c r="C536">
        <v>1878.3</v>
      </c>
      <c r="D536" s="66">
        <v>47189</v>
      </c>
      <c r="E536">
        <v>48833.7</v>
      </c>
      <c r="F536" s="52">
        <f t="shared" si="59"/>
        <v>52670.2</v>
      </c>
      <c r="G536" s="66">
        <f t="shared" si="60"/>
        <v>50712</v>
      </c>
      <c r="H536" s="1">
        <f t="shared" si="64"/>
        <v>3.8614134721564941E-2</v>
      </c>
      <c r="I536" s="198">
        <f t="shared" si="51"/>
        <v>96.30000000000291</v>
      </c>
      <c r="J536" s="72">
        <f t="shared" si="63"/>
        <v>241.5</v>
      </c>
      <c r="K536">
        <v>13745.7</v>
      </c>
    </row>
    <row r="537" spans="1:13" x14ac:dyDescent="0.25">
      <c r="A537" s="29">
        <f t="shared" si="53"/>
        <v>42593</v>
      </c>
      <c r="B537" s="66">
        <v>4794</v>
      </c>
      <c r="C537">
        <v>1523.7</v>
      </c>
      <c r="D537">
        <v>48053.9</v>
      </c>
      <c r="E537">
        <v>49234.7</v>
      </c>
      <c r="F537">
        <f t="shared" si="59"/>
        <v>52847.9</v>
      </c>
      <c r="G537">
        <f t="shared" si="60"/>
        <v>50758.399999999994</v>
      </c>
      <c r="H537" s="1">
        <f t="shared" si="64"/>
        <v>4.1165600176522599E-2</v>
      </c>
      <c r="I537" s="198">
        <f t="shared" si="51"/>
        <v>46.399999999994179</v>
      </c>
      <c r="J537" s="72">
        <f t="shared" si="63"/>
        <v>177.70000000000437</v>
      </c>
      <c r="K537">
        <v>15343.6</v>
      </c>
    </row>
    <row r="538" spans="1:13" x14ac:dyDescent="0.25">
      <c r="A538" s="29">
        <f t="shared" si="53"/>
        <v>42600</v>
      </c>
      <c r="B538" s="52">
        <v>4040.1</v>
      </c>
      <c r="C538" s="52">
        <v>1160.5999999999999</v>
      </c>
      <c r="D538" s="52">
        <v>48922.9</v>
      </c>
      <c r="E538" s="52">
        <v>49466.1</v>
      </c>
      <c r="F538" s="72">
        <f t="shared" si="59"/>
        <v>52963</v>
      </c>
      <c r="G538">
        <f t="shared" si="60"/>
        <v>50626.7</v>
      </c>
      <c r="H538" s="1">
        <f t="shared" si="64"/>
        <v>4.6147586155131703E-2</v>
      </c>
      <c r="I538" s="198">
        <f t="shared" si="51"/>
        <v>-131.69999999999709</v>
      </c>
      <c r="J538" s="72">
        <f>+F538-F537</f>
        <v>115.09999999999854</v>
      </c>
      <c r="K538">
        <v>17283.2</v>
      </c>
    </row>
    <row r="539" spans="1:13" x14ac:dyDescent="0.25">
      <c r="A539" s="29">
        <f t="shared" si="53"/>
        <v>42607</v>
      </c>
      <c r="B539">
        <v>3028.1</v>
      </c>
      <c r="C539">
        <v>952.4</v>
      </c>
      <c r="D539">
        <v>49821.3</v>
      </c>
      <c r="E539">
        <v>49613.9</v>
      </c>
      <c r="F539" s="56">
        <f t="shared" si="59"/>
        <v>52849.4</v>
      </c>
      <c r="G539">
        <f t="shared" si="60"/>
        <v>50566.3</v>
      </c>
      <c r="H539" s="1">
        <f t="shared" ref="H539:H544" si="65">+F539/G539-1</f>
        <v>4.515062403221104E-2</v>
      </c>
      <c r="I539" s="198">
        <f t="shared" si="51"/>
        <v>-60.399999999994179</v>
      </c>
      <c r="J539" s="118">
        <f>+F539-F538</f>
        <v>-113.59999999999854</v>
      </c>
      <c r="K539">
        <v>18759.599999999999</v>
      </c>
      <c r="M539" s="52"/>
    </row>
    <row r="540" spans="1:13" x14ac:dyDescent="0.25">
      <c r="A540" s="29">
        <f t="shared" si="53"/>
        <v>42614</v>
      </c>
      <c r="B540">
        <v>22297.9</v>
      </c>
      <c r="C540">
        <v>16043.4</v>
      </c>
      <c r="D540">
        <v>228.3</v>
      </c>
      <c r="E540">
        <v>21.1</v>
      </c>
      <c r="F540">
        <f t="shared" ref="F540:G542" si="66">+B540+D540</f>
        <v>22526.2</v>
      </c>
      <c r="G540">
        <f t="shared" si="66"/>
        <v>16064.5</v>
      </c>
      <c r="H540" s="1">
        <f t="shared" si="65"/>
        <v>0.4022347411995395</v>
      </c>
      <c r="I540" s="198">
        <f t="shared" si="51"/>
        <v>-34501.800000000003</v>
      </c>
      <c r="J540" s="162">
        <f>B540-K539+(D540)-1990</f>
        <v>1776.6000000000031</v>
      </c>
      <c r="M540" s="3"/>
    </row>
    <row r="541" spans="1:13" x14ac:dyDescent="0.25">
      <c r="A541" s="29">
        <f t="shared" si="53"/>
        <v>42621</v>
      </c>
      <c r="B541">
        <v>22316.7</v>
      </c>
      <c r="C541" s="66">
        <v>16584</v>
      </c>
      <c r="D541">
        <v>1228.0999999999999</v>
      </c>
      <c r="E541">
        <v>327.60000000000002</v>
      </c>
      <c r="F541">
        <f t="shared" si="66"/>
        <v>23544.799999999999</v>
      </c>
      <c r="G541">
        <f t="shared" si="66"/>
        <v>16911.599999999999</v>
      </c>
      <c r="H541" s="1">
        <f t="shared" si="65"/>
        <v>0.39222781995789879</v>
      </c>
      <c r="I541" s="198">
        <f t="shared" si="51"/>
        <v>847.09999999999854</v>
      </c>
      <c r="J541" s="118">
        <f t="shared" ref="J541:J546" si="67">+F541-F540</f>
        <v>1018.5999999999985</v>
      </c>
    </row>
    <row r="542" spans="1:13" x14ac:dyDescent="0.25">
      <c r="A542" s="29">
        <f t="shared" si="53"/>
        <v>42628</v>
      </c>
      <c r="B542">
        <v>22402.2</v>
      </c>
      <c r="C542">
        <v>17550.7</v>
      </c>
      <c r="D542">
        <v>2018.4</v>
      </c>
      <c r="E542">
        <v>591.6</v>
      </c>
      <c r="F542">
        <f t="shared" si="66"/>
        <v>24420.600000000002</v>
      </c>
      <c r="G542">
        <f t="shared" si="66"/>
        <v>18142.3</v>
      </c>
      <c r="H542" s="1">
        <f t="shared" si="65"/>
        <v>0.34605865849423734</v>
      </c>
      <c r="I542" s="198">
        <f t="shared" si="51"/>
        <v>1230.7000000000007</v>
      </c>
      <c r="J542" s="118">
        <f t="shared" si="67"/>
        <v>875.80000000000291</v>
      </c>
    </row>
    <row r="543" spans="1:13" x14ac:dyDescent="0.25">
      <c r="A543" s="29">
        <f t="shared" si="53"/>
        <v>42635</v>
      </c>
      <c r="B543">
        <v>23700.7</v>
      </c>
      <c r="C543">
        <v>19241.8</v>
      </c>
      <c r="D543">
        <v>2412.6999999999998</v>
      </c>
      <c r="E543">
        <v>1358.6</v>
      </c>
      <c r="F543">
        <f t="shared" ref="F543:G545" si="68">+B543+D543</f>
        <v>26113.4</v>
      </c>
      <c r="G543">
        <f t="shared" si="68"/>
        <v>20600.399999999998</v>
      </c>
      <c r="H543" s="1">
        <f t="shared" si="65"/>
        <v>0.26761616279295564</v>
      </c>
      <c r="I543" s="198">
        <f t="shared" si="51"/>
        <v>2458.0999999999985</v>
      </c>
      <c r="J543" s="72">
        <f t="shared" si="67"/>
        <v>1692.7999999999993</v>
      </c>
    </row>
    <row r="544" spans="1:13" x14ac:dyDescent="0.25">
      <c r="A544" s="29">
        <f t="shared" si="53"/>
        <v>42642</v>
      </c>
      <c r="B544" s="52">
        <v>24853.4</v>
      </c>
      <c r="C544" s="72">
        <v>19592.5</v>
      </c>
      <c r="D544" s="52">
        <v>3439.6</v>
      </c>
      <c r="E544" s="72">
        <v>2242.8000000000002</v>
      </c>
      <c r="F544" s="66">
        <f t="shared" si="68"/>
        <v>28293</v>
      </c>
      <c r="G544">
        <f t="shared" si="68"/>
        <v>21835.3</v>
      </c>
      <c r="H544" s="1">
        <f t="shared" si="65"/>
        <v>0.29574587937880414</v>
      </c>
      <c r="I544" s="198">
        <f t="shared" si="51"/>
        <v>1234.9000000000015</v>
      </c>
      <c r="J544" s="118">
        <f t="shared" si="67"/>
        <v>2179.5999999999985</v>
      </c>
    </row>
    <row r="545" spans="1:13" x14ac:dyDescent="0.25">
      <c r="A545" s="29">
        <f t="shared" si="53"/>
        <v>42649</v>
      </c>
      <c r="B545">
        <v>24711.599999999999</v>
      </c>
      <c r="C545" s="111">
        <v>19442</v>
      </c>
      <c r="D545">
        <v>4998.3999999999996</v>
      </c>
      <c r="E545" s="111">
        <v>3810</v>
      </c>
      <c r="F545" s="66">
        <f t="shared" si="68"/>
        <v>29710</v>
      </c>
      <c r="G545" s="66">
        <f t="shared" si="68"/>
        <v>23252</v>
      </c>
      <c r="H545" s="1">
        <f t="shared" ref="H545:H550" si="69">+F545/G545-1</f>
        <v>0.27773954928608302</v>
      </c>
      <c r="I545" s="198">
        <f t="shared" si="51"/>
        <v>1416.7000000000007</v>
      </c>
      <c r="J545" s="72">
        <f t="shared" si="67"/>
        <v>1417</v>
      </c>
    </row>
    <row r="546" spans="1:13" x14ac:dyDescent="0.25">
      <c r="A546" s="29">
        <f t="shared" si="53"/>
        <v>42656</v>
      </c>
      <c r="B546">
        <v>24048.799999999999</v>
      </c>
      <c r="C546">
        <v>19142.2</v>
      </c>
      <c r="D546">
        <v>7669.8</v>
      </c>
      <c r="E546">
        <v>6047.3</v>
      </c>
      <c r="F546" s="66">
        <f t="shared" ref="F546:G548" si="70">+B546+D546</f>
        <v>31718.6</v>
      </c>
      <c r="G546" s="66">
        <f t="shared" si="70"/>
        <v>25189.5</v>
      </c>
      <c r="H546" s="1">
        <f t="shared" si="69"/>
        <v>0.25919926953691008</v>
      </c>
      <c r="I546" s="198">
        <f t="shared" si="51"/>
        <v>1937.5</v>
      </c>
      <c r="J546" s="72">
        <f t="shared" si="67"/>
        <v>2008.5999999999985</v>
      </c>
    </row>
    <row r="547" spans="1:13" x14ac:dyDescent="0.25">
      <c r="A547" s="29">
        <f t="shared" si="53"/>
        <v>42663</v>
      </c>
      <c r="B547">
        <v>23285.599999999999</v>
      </c>
      <c r="C547">
        <v>18423.5</v>
      </c>
      <c r="D547" s="110">
        <v>10326.700000000001</v>
      </c>
      <c r="E547">
        <v>8723.1</v>
      </c>
      <c r="F547" s="66">
        <f t="shared" si="70"/>
        <v>33612.300000000003</v>
      </c>
      <c r="G547" s="66">
        <f t="shared" si="70"/>
        <v>27146.6</v>
      </c>
      <c r="H547" s="1">
        <f t="shared" si="69"/>
        <v>0.23817715662366568</v>
      </c>
      <c r="I547" s="198">
        <f t="shared" si="51"/>
        <v>1957.0999999999985</v>
      </c>
      <c r="J547" s="72">
        <f t="shared" ref="J547:J552" si="71">+F547-F546</f>
        <v>1893.7000000000044</v>
      </c>
    </row>
    <row r="548" spans="1:13" x14ac:dyDescent="0.25">
      <c r="A548" s="29">
        <f t="shared" si="53"/>
        <v>42670</v>
      </c>
      <c r="B548">
        <v>22867.200000000001</v>
      </c>
      <c r="C548">
        <v>16896.599999999999</v>
      </c>
      <c r="D548">
        <v>13259.3</v>
      </c>
      <c r="E548">
        <v>10905.6</v>
      </c>
      <c r="F548" s="66">
        <f t="shared" si="70"/>
        <v>36126.5</v>
      </c>
      <c r="G548" s="66">
        <f t="shared" si="70"/>
        <v>27802.199999999997</v>
      </c>
      <c r="H548" s="1">
        <f t="shared" si="69"/>
        <v>0.29941155735877034</v>
      </c>
      <c r="I548" s="198">
        <f t="shared" si="51"/>
        <v>655.59999999999854</v>
      </c>
      <c r="J548" s="72">
        <f t="shared" si="71"/>
        <v>2514.1999999999971</v>
      </c>
    </row>
    <row r="549" spans="1:13" x14ac:dyDescent="0.25">
      <c r="A549" s="29">
        <f t="shared" si="53"/>
        <v>42677</v>
      </c>
      <c r="B549">
        <v>21077.7</v>
      </c>
      <c r="C549">
        <v>15707.8</v>
      </c>
      <c r="D549" s="110">
        <v>15987.8</v>
      </c>
      <c r="E549">
        <v>13391.3</v>
      </c>
      <c r="F549" s="66">
        <f t="shared" ref="F549:G551" si="72">+B549+D549</f>
        <v>37065.5</v>
      </c>
      <c r="G549" s="66">
        <f t="shared" si="72"/>
        <v>29099.1</v>
      </c>
      <c r="H549" s="1">
        <f t="shared" si="69"/>
        <v>0.27376791722080762</v>
      </c>
      <c r="I549" s="198">
        <f t="shared" si="51"/>
        <v>1296.9000000000015</v>
      </c>
      <c r="J549" s="72">
        <f t="shared" si="71"/>
        <v>939</v>
      </c>
    </row>
    <row r="550" spans="1:13" x14ac:dyDescent="0.25">
      <c r="A550" s="29">
        <f t="shared" si="53"/>
        <v>42684</v>
      </c>
      <c r="B550">
        <v>19462.3</v>
      </c>
      <c r="C550">
        <v>15234.3</v>
      </c>
      <c r="D550" s="66">
        <v>19022</v>
      </c>
      <c r="E550">
        <v>15662.3</v>
      </c>
      <c r="F550" s="66">
        <f t="shared" si="72"/>
        <v>38484.300000000003</v>
      </c>
      <c r="G550" s="66">
        <f t="shared" si="72"/>
        <v>30896.6</v>
      </c>
      <c r="H550" s="1">
        <f t="shared" si="69"/>
        <v>0.24558365645410829</v>
      </c>
      <c r="I550" s="198">
        <f t="shared" si="51"/>
        <v>1797.5</v>
      </c>
      <c r="J550" s="72">
        <f t="shared" si="71"/>
        <v>1418.8000000000029</v>
      </c>
    </row>
    <row r="551" spans="1:13" x14ac:dyDescent="0.25">
      <c r="A551" s="29">
        <f t="shared" si="53"/>
        <v>42691</v>
      </c>
      <c r="B551">
        <v>18552.7</v>
      </c>
      <c r="C551">
        <v>14495.4</v>
      </c>
      <c r="D551">
        <v>21817.4</v>
      </c>
      <c r="E551">
        <v>17478.900000000001</v>
      </c>
      <c r="F551" s="66">
        <f t="shared" si="72"/>
        <v>40370.100000000006</v>
      </c>
      <c r="G551" s="66">
        <f t="shared" si="72"/>
        <v>31974.300000000003</v>
      </c>
      <c r="H551" s="1">
        <f t="shared" ref="H551:H556" si="73">+F551/G551-1</f>
        <v>0.26257963426877207</v>
      </c>
      <c r="I551" s="198">
        <f t="shared" si="51"/>
        <v>1077.7000000000044</v>
      </c>
      <c r="J551" s="72">
        <f t="shared" si="71"/>
        <v>1885.8000000000029</v>
      </c>
    </row>
    <row r="552" spans="1:13" x14ac:dyDescent="0.25">
      <c r="A552" s="29">
        <f t="shared" si="53"/>
        <v>42698</v>
      </c>
      <c r="B552">
        <v>17568.099999999999</v>
      </c>
      <c r="C552" s="52">
        <v>13369.5</v>
      </c>
      <c r="D552" s="72">
        <v>24201</v>
      </c>
      <c r="E552">
        <v>19418.5</v>
      </c>
      <c r="F552" s="66">
        <f t="shared" ref="F552:G555" si="74">+B552+D552</f>
        <v>41769.1</v>
      </c>
      <c r="G552" s="66">
        <f t="shared" si="74"/>
        <v>32788</v>
      </c>
      <c r="H552" s="1">
        <f t="shared" si="73"/>
        <v>0.27391423691594485</v>
      </c>
      <c r="I552" s="198">
        <f t="shared" si="51"/>
        <v>813.69999999999709</v>
      </c>
      <c r="J552" s="72">
        <f t="shared" si="71"/>
        <v>1398.9999999999927</v>
      </c>
    </row>
    <row r="553" spans="1:13" x14ac:dyDescent="0.25">
      <c r="A553" s="29">
        <f t="shared" si="53"/>
        <v>42705</v>
      </c>
      <c r="B553">
        <v>17160.099999999999</v>
      </c>
      <c r="C553" s="52">
        <v>13194.4</v>
      </c>
      <c r="D553" s="52">
        <v>25999.9</v>
      </c>
      <c r="E553">
        <v>20886.099999999999</v>
      </c>
      <c r="F553" s="66">
        <f t="shared" si="74"/>
        <v>43160</v>
      </c>
      <c r="G553" s="66">
        <f t="shared" si="74"/>
        <v>34080.5</v>
      </c>
      <c r="H553" s="1">
        <f t="shared" si="73"/>
        <v>0.26641334487463508</v>
      </c>
      <c r="I553" s="198">
        <f t="shared" si="51"/>
        <v>1292.5</v>
      </c>
      <c r="J553" s="72">
        <f t="shared" ref="J553:J558" si="75">+F553-F552</f>
        <v>1390.9000000000015</v>
      </c>
    </row>
    <row r="554" spans="1:13" x14ac:dyDescent="0.25">
      <c r="A554" s="29">
        <f t="shared" si="53"/>
        <v>42712</v>
      </c>
      <c r="B554">
        <v>17278.5</v>
      </c>
      <c r="C554">
        <v>12527.8</v>
      </c>
      <c r="D554">
        <v>27819.8</v>
      </c>
      <c r="E554">
        <v>22385.3</v>
      </c>
      <c r="F554" s="66">
        <f t="shared" si="74"/>
        <v>45098.3</v>
      </c>
      <c r="G554" s="66">
        <f t="shared" si="74"/>
        <v>34913.1</v>
      </c>
      <c r="H554" s="1">
        <f t="shared" si="73"/>
        <v>0.29173003829508137</v>
      </c>
      <c r="I554" s="198">
        <f t="shared" si="51"/>
        <v>832.59999999999854</v>
      </c>
      <c r="J554" s="72">
        <f t="shared" si="75"/>
        <v>1938.3000000000029</v>
      </c>
    </row>
    <row r="555" spans="1:13" x14ac:dyDescent="0.25">
      <c r="A555" s="29">
        <f t="shared" si="53"/>
        <v>42719</v>
      </c>
      <c r="B555">
        <v>17289.3</v>
      </c>
      <c r="C555">
        <v>12978.5</v>
      </c>
      <c r="D555">
        <v>29621.7</v>
      </c>
      <c r="E555">
        <v>24004.400000000001</v>
      </c>
      <c r="F555" s="66">
        <f t="shared" si="74"/>
        <v>46911</v>
      </c>
      <c r="G555" s="66">
        <f t="shared" ref="G555:G560" si="76">+C555+E555</f>
        <v>36982.9</v>
      </c>
      <c r="H555" s="1">
        <f t="shared" si="73"/>
        <v>0.26845109496551101</v>
      </c>
      <c r="I555" s="198">
        <f t="shared" si="51"/>
        <v>2069.8000000000029</v>
      </c>
      <c r="J555" s="72">
        <f t="shared" si="75"/>
        <v>1812.6999999999971</v>
      </c>
      <c r="M555" s="164">
        <f>(J555-J554)/J554</f>
        <v>-6.4799050714546572E-2</v>
      </c>
    </row>
    <row r="556" spans="1:13" x14ac:dyDescent="0.25">
      <c r="A556" s="29">
        <f t="shared" si="53"/>
        <v>42726</v>
      </c>
      <c r="B556">
        <v>16371.8</v>
      </c>
      <c r="C556">
        <v>12090.7</v>
      </c>
      <c r="D556">
        <v>31513.3</v>
      </c>
      <c r="E556">
        <v>25297.3</v>
      </c>
      <c r="F556" s="66">
        <f t="shared" ref="F556:F561" si="77">+B556+D556</f>
        <v>47885.1</v>
      </c>
      <c r="G556" s="66">
        <f t="shared" si="76"/>
        <v>37388</v>
      </c>
      <c r="H556" s="1">
        <f t="shared" si="73"/>
        <v>0.28076120680432215</v>
      </c>
      <c r="I556" s="198">
        <f t="shared" si="51"/>
        <v>405.09999999999854</v>
      </c>
      <c r="J556" s="72">
        <f t="shared" si="75"/>
        <v>974.09999999999854</v>
      </c>
      <c r="M556" s="164">
        <f>(J556-J555)/J555</f>
        <v>-0.46262481381364806</v>
      </c>
    </row>
    <row r="557" spans="1:13" x14ac:dyDescent="0.25">
      <c r="A557" s="29">
        <f t="shared" si="53"/>
        <v>42733</v>
      </c>
      <c r="B557">
        <v>14869.3</v>
      </c>
      <c r="C557">
        <v>10912.3</v>
      </c>
      <c r="D557">
        <v>33103.4</v>
      </c>
      <c r="E557">
        <v>27037.5</v>
      </c>
      <c r="F557" s="66">
        <f t="shared" si="77"/>
        <v>47972.7</v>
      </c>
      <c r="G557" s="66">
        <f t="shared" si="76"/>
        <v>37949.800000000003</v>
      </c>
      <c r="H557" s="1">
        <f t="shared" ref="H557:H562" si="78">+F557/G557-1</f>
        <v>0.26410942877169297</v>
      </c>
      <c r="I557" s="198">
        <f t="shared" si="51"/>
        <v>561.80000000000291</v>
      </c>
      <c r="J557" s="72">
        <f t="shared" si="75"/>
        <v>87.599999999998545</v>
      </c>
    </row>
    <row r="558" spans="1:13" x14ac:dyDescent="0.25">
      <c r="A558" s="29">
        <f t="shared" si="53"/>
        <v>42740</v>
      </c>
      <c r="B558">
        <v>13786.1</v>
      </c>
      <c r="C558" s="165">
        <v>10912.3</v>
      </c>
      <c r="D558">
        <v>34535.4</v>
      </c>
      <c r="E558" s="165">
        <v>27037.5</v>
      </c>
      <c r="F558" s="66">
        <f t="shared" si="77"/>
        <v>48321.5</v>
      </c>
      <c r="G558" s="66">
        <f t="shared" si="76"/>
        <v>37949.800000000003</v>
      </c>
      <c r="H558" s="1">
        <f t="shared" si="78"/>
        <v>0.27330051805279587</v>
      </c>
      <c r="I558" s="198">
        <f t="shared" si="51"/>
        <v>0</v>
      </c>
      <c r="J558" s="72">
        <f t="shared" si="75"/>
        <v>348.80000000000291</v>
      </c>
    </row>
    <row r="559" spans="1:13" x14ac:dyDescent="0.25">
      <c r="A559" s="29">
        <f t="shared" si="53"/>
        <v>42747</v>
      </c>
      <c r="B559">
        <v>13186.5</v>
      </c>
      <c r="C559">
        <v>10101.799999999999</v>
      </c>
      <c r="D559">
        <v>36114.6</v>
      </c>
      <c r="E559">
        <v>29884.1</v>
      </c>
      <c r="F559" s="66">
        <f t="shared" si="77"/>
        <v>49301.1</v>
      </c>
      <c r="G559" s="66">
        <f t="shared" si="76"/>
        <v>39985.899999999994</v>
      </c>
      <c r="H559" s="1">
        <f t="shared" si="78"/>
        <v>0.23296211914699949</v>
      </c>
      <c r="I559" s="198">
        <f t="shared" si="51"/>
        <v>2036.0999999999913</v>
      </c>
      <c r="J559" s="72">
        <f>+F559-F558</f>
        <v>979.59999999999854</v>
      </c>
      <c r="K559" s="166"/>
    </row>
    <row r="560" spans="1:13" x14ac:dyDescent="0.25">
      <c r="A560" s="29">
        <f t="shared" si="53"/>
        <v>42754</v>
      </c>
      <c r="B560">
        <v>12464.3</v>
      </c>
      <c r="C560">
        <v>9426.4</v>
      </c>
      <c r="D560">
        <v>37376.199999999997</v>
      </c>
      <c r="E560">
        <v>31207.3</v>
      </c>
      <c r="F560" s="66">
        <f t="shared" si="77"/>
        <v>49840.5</v>
      </c>
      <c r="G560" s="66">
        <f t="shared" si="76"/>
        <v>40633.699999999997</v>
      </c>
      <c r="H560" s="1">
        <f t="shared" si="78"/>
        <v>0.22658040001279733</v>
      </c>
      <c r="I560" s="198">
        <f t="shared" si="51"/>
        <v>647.80000000000291</v>
      </c>
      <c r="J560" s="72">
        <f>+F560-F559</f>
        <v>539.40000000000146</v>
      </c>
    </row>
    <row r="561" spans="1:11" x14ac:dyDescent="0.25">
      <c r="A561" s="29">
        <f t="shared" si="53"/>
        <v>42761</v>
      </c>
      <c r="B561">
        <v>11563.3</v>
      </c>
      <c r="C561">
        <v>8241.2999999999993</v>
      </c>
      <c r="D561">
        <v>38901.1</v>
      </c>
      <c r="E561">
        <v>32275.4</v>
      </c>
      <c r="F561" s="66">
        <f t="shared" si="77"/>
        <v>50464.399999999994</v>
      </c>
      <c r="G561" s="66">
        <f>+C561+E561</f>
        <v>40516.699999999997</v>
      </c>
      <c r="H561" s="1">
        <f t="shared" si="78"/>
        <v>0.24552098270589662</v>
      </c>
      <c r="I561" s="198">
        <f t="shared" si="51"/>
        <v>-117</v>
      </c>
      <c r="J561" s="72">
        <f>+F561-F560</f>
        <v>623.89999999999418</v>
      </c>
    </row>
    <row r="562" spans="1:11" x14ac:dyDescent="0.25">
      <c r="A562" s="29">
        <f t="shared" si="53"/>
        <v>42768</v>
      </c>
      <c r="B562">
        <v>10457.799999999999</v>
      </c>
      <c r="C562">
        <v>7585.6</v>
      </c>
      <c r="D562">
        <v>40542.9</v>
      </c>
      <c r="E562">
        <v>33534.6</v>
      </c>
      <c r="F562" s="66">
        <f>+B562+D562</f>
        <v>51000.7</v>
      </c>
      <c r="G562" s="66">
        <f>+C562+E562</f>
        <v>41120.199999999997</v>
      </c>
      <c r="H562" s="1">
        <f t="shared" si="78"/>
        <v>0.24028336438052356</v>
      </c>
      <c r="I562" s="198">
        <f t="shared" si="51"/>
        <v>603.5</v>
      </c>
      <c r="J562" s="72">
        <f>+F562-F561</f>
        <v>536.30000000000291</v>
      </c>
    </row>
    <row r="563" spans="1:11" x14ac:dyDescent="0.25">
      <c r="A563" s="29">
        <f t="shared" si="53"/>
        <v>42775</v>
      </c>
      <c r="B563">
        <v>10209.6</v>
      </c>
      <c r="C563">
        <v>6372.3</v>
      </c>
      <c r="D563">
        <v>41528.699999999997</v>
      </c>
      <c r="E563">
        <v>35245.699999999997</v>
      </c>
      <c r="F563" s="66">
        <f t="shared" ref="F563:F610" si="79">+B563+D563</f>
        <v>51738.299999999996</v>
      </c>
      <c r="G563" s="66">
        <f t="shared" ref="G563:G610" si="80">+C563+E563</f>
        <v>41618</v>
      </c>
      <c r="H563" s="1">
        <f t="shared" ref="H563:H610" si="81">+F563/G563-1</f>
        <v>0.24317122398961977</v>
      </c>
      <c r="I563" s="198">
        <f t="shared" si="51"/>
        <v>497.80000000000291</v>
      </c>
      <c r="J563" s="72">
        <f t="shared" ref="J563:J610" si="82">+F563-F562</f>
        <v>737.59999999999854</v>
      </c>
    </row>
    <row r="564" spans="1:11" x14ac:dyDescent="0.25">
      <c r="A564" s="29">
        <f t="shared" si="53"/>
        <v>42782</v>
      </c>
      <c r="B564">
        <v>9569.1</v>
      </c>
      <c r="C564">
        <v>5205.1000000000004</v>
      </c>
      <c r="D564" s="111">
        <v>42506</v>
      </c>
      <c r="E564">
        <v>36671.4</v>
      </c>
      <c r="F564" s="66">
        <f t="shared" si="79"/>
        <v>52075.1</v>
      </c>
      <c r="G564" s="66">
        <f t="shared" si="80"/>
        <v>41876.5</v>
      </c>
      <c r="H564" s="1">
        <f t="shared" si="81"/>
        <v>0.24353993289792597</v>
      </c>
      <c r="I564" s="198">
        <f t="shared" si="51"/>
        <v>258.5</v>
      </c>
      <c r="J564" s="72">
        <f t="shared" si="82"/>
        <v>336.80000000000291</v>
      </c>
    </row>
    <row r="565" spans="1:11" x14ac:dyDescent="0.25">
      <c r="A565" s="29">
        <f t="shared" si="53"/>
        <v>42789</v>
      </c>
      <c r="B565">
        <v>9009.2000000000007</v>
      </c>
      <c r="C565">
        <v>4417.1000000000004</v>
      </c>
      <c r="D565">
        <v>43493.3</v>
      </c>
      <c r="E565">
        <v>37899.5</v>
      </c>
      <c r="F565" s="66">
        <f t="shared" si="79"/>
        <v>52502.5</v>
      </c>
      <c r="G565" s="66">
        <f t="shared" si="80"/>
        <v>42316.6</v>
      </c>
      <c r="H565" s="1">
        <f t="shared" si="81"/>
        <v>0.24070695660804509</v>
      </c>
      <c r="I565" s="198">
        <f t="shared" si="51"/>
        <v>440.09999999999854</v>
      </c>
      <c r="J565" s="72">
        <f t="shared" si="82"/>
        <v>427.40000000000146</v>
      </c>
    </row>
    <row r="566" spans="1:11" x14ac:dyDescent="0.25">
      <c r="A566" s="29">
        <f t="shared" si="53"/>
        <v>42796</v>
      </c>
      <c r="B566">
        <v>8511.7999999999993</v>
      </c>
      <c r="C566">
        <v>3757.7</v>
      </c>
      <c r="D566">
        <v>44476.2</v>
      </c>
      <c r="E566">
        <v>38910.699999999997</v>
      </c>
      <c r="F566" s="66">
        <f>+B566+D566</f>
        <v>52988</v>
      </c>
      <c r="G566" s="66">
        <f t="shared" si="80"/>
        <v>42668.399999999994</v>
      </c>
      <c r="H566" s="1">
        <f t="shared" si="81"/>
        <v>0.24185579960814119</v>
      </c>
      <c r="I566" s="198">
        <f t="shared" si="51"/>
        <v>351.79999999999563</v>
      </c>
      <c r="J566" s="118">
        <f t="shared" si="82"/>
        <v>485.5</v>
      </c>
    </row>
    <row r="567" spans="1:11" x14ac:dyDescent="0.25">
      <c r="A567" s="29">
        <f t="shared" si="53"/>
        <v>42803</v>
      </c>
      <c r="B567">
        <v>8134.6</v>
      </c>
      <c r="C567">
        <v>3612.9</v>
      </c>
      <c r="D567">
        <v>45325.1</v>
      </c>
      <c r="E567">
        <v>39679.199999999997</v>
      </c>
      <c r="F567" s="66">
        <f t="shared" si="79"/>
        <v>53459.7</v>
      </c>
      <c r="G567" s="66">
        <f t="shared" si="80"/>
        <v>43292.1</v>
      </c>
      <c r="H567" s="1">
        <f t="shared" si="81"/>
        <v>0.23486040178231127</v>
      </c>
      <c r="I567" s="198">
        <f t="shared" ref="I567:I630" si="83">+G567-G566</f>
        <v>623.70000000000437</v>
      </c>
      <c r="J567" s="72">
        <f t="shared" si="82"/>
        <v>471.69999999999709</v>
      </c>
    </row>
    <row r="568" spans="1:11" x14ac:dyDescent="0.25">
      <c r="A568" s="29">
        <f t="shared" si="53"/>
        <v>42810</v>
      </c>
      <c r="B568" s="52">
        <v>8296.7999999999993</v>
      </c>
      <c r="C568" s="52">
        <v>3457.4</v>
      </c>
      <c r="D568" s="72">
        <v>45692</v>
      </c>
      <c r="E568">
        <v>40245.599999999999</v>
      </c>
      <c r="F568" s="66">
        <f t="shared" si="79"/>
        <v>53988.800000000003</v>
      </c>
      <c r="G568" s="66">
        <f t="shared" si="80"/>
        <v>43703</v>
      </c>
      <c r="H568" s="1">
        <f t="shared" si="81"/>
        <v>0.23535684049149941</v>
      </c>
      <c r="I568" s="198">
        <f t="shared" si="83"/>
        <v>410.90000000000146</v>
      </c>
      <c r="J568" s="118">
        <f t="shared" si="82"/>
        <v>529.10000000000582</v>
      </c>
    </row>
    <row r="569" spans="1:11" x14ac:dyDescent="0.25">
      <c r="A569" s="29">
        <f t="shared" si="53"/>
        <v>42817</v>
      </c>
      <c r="B569">
        <v>8026.3</v>
      </c>
      <c r="C569">
        <v>3264.2</v>
      </c>
      <c r="D569">
        <v>46643.6</v>
      </c>
      <c r="E569">
        <v>40644</v>
      </c>
      <c r="F569" s="66">
        <f t="shared" si="79"/>
        <v>54669.9</v>
      </c>
      <c r="G569" s="66">
        <f t="shared" si="80"/>
        <v>43908.2</v>
      </c>
      <c r="H569" s="1">
        <f t="shared" si="81"/>
        <v>0.2450954491416184</v>
      </c>
      <c r="I569" s="198">
        <f t="shared" si="83"/>
        <v>205.19999999999709</v>
      </c>
      <c r="J569" s="72">
        <f t="shared" si="82"/>
        <v>681.09999999999854</v>
      </c>
    </row>
    <row r="570" spans="1:11" x14ac:dyDescent="0.25">
      <c r="A570" s="29">
        <f t="shared" si="53"/>
        <v>42824</v>
      </c>
      <c r="B570">
        <v>7753.5</v>
      </c>
      <c r="C570">
        <v>3362.1</v>
      </c>
      <c r="D570" s="110">
        <v>47334.1</v>
      </c>
      <c r="E570">
        <v>40966.5</v>
      </c>
      <c r="F570" s="66">
        <f t="shared" si="79"/>
        <v>55087.6</v>
      </c>
      <c r="G570" s="66">
        <f t="shared" si="80"/>
        <v>44328.6</v>
      </c>
      <c r="H570" s="1">
        <f t="shared" si="81"/>
        <v>0.24271012393804448</v>
      </c>
      <c r="I570" s="198">
        <f t="shared" si="83"/>
        <v>420.40000000000146</v>
      </c>
      <c r="J570" s="72">
        <f t="shared" si="82"/>
        <v>417.69999999999709</v>
      </c>
    </row>
    <row r="571" spans="1:11" x14ac:dyDescent="0.25">
      <c r="A571" s="29">
        <f t="shared" si="53"/>
        <v>42831</v>
      </c>
      <c r="B571">
        <v>7350.1</v>
      </c>
      <c r="C571">
        <v>3409.5</v>
      </c>
      <c r="D571">
        <v>48139.7</v>
      </c>
      <c r="E571">
        <v>41301.199999999997</v>
      </c>
      <c r="F571" s="66">
        <f t="shared" si="79"/>
        <v>55489.799999999996</v>
      </c>
      <c r="G571" s="66">
        <f t="shared" si="80"/>
        <v>44710.7</v>
      </c>
      <c r="H571" s="1">
        <f t="shared" si="81"/>
        <v>0.24108546723714896</v>
      </c>
      <c r="I571" s="198">
        <f t="shared" si="83"/>
        <v>382.09999999999854</v>
      </c>
      <c r="J571" s="72">
        <f t="shared" si="82"/>
        <v>402.19999999999709</v>
      </c>
    </row>
    <row r="572" spans="1:11" x14ac:dyDescent="0.25">
      <c r="A572" s="29">
        <f t="shared" si="53"/>
        <v>42838</v>
      </c>
      <c r="B572">
        <v>7130.2</v>
      </c>
      <c r="C572">
        <v>3477.3</v>
      </c>
      <c r="D572" s="111">
        <v>48495</v>
      </c>
      <c r="E572">
        <v>41641.199999999997</v>
      </c>
      <c r="F572" s="66">
        <f t="shared" si="79"/>
        <v>55625.2</v>
      </c>
      <c r="G572" s="66">
        <f t="shared" si="80"/>
        <v>45118.5</v>
      </c>
      <c r="H572" s="1">
        <f t="shared" si="81"/>
        <v>0.23286900052085069</v>
      </c>
      <c r="I572" s="198">
        <f t="shared" si="83"/>
        <v>407.80000000000291</v>
      </c>
      <c r="J572" s="72">
        <f t="shared" si="82"/>
        <v>135.40000000000146</v>
      </c>
    </row>
    <row r="573" spans="1:11" x14ac:dyDescent="0.25">
      <c r="A573" s="29">
        <f t="shared" ref="A573:A636" si="84">+A572+7</f>
        <v>42845</v>
      </c>
      <c r="B573">
        <v>7156.1</v>
      </c>
      <c r="C573">
        <v>3424.6</v>
      </c>
      <c r="D573" s="66">
        <v>49201.5</v>
      </c>
      <c r="E573">
        <v>41919.800000000003</v>
      </c>
      <c r="F573" s="66">
        <f t="shared" si="79"/>
        <v>56357.599999999999</v>
      </c>
      <c r="G573" s="66">
        <f t="shared" si="80"/>
        <v>45344.4</v>
      </c>
      <c r="H573" s="1">
        <f t="shared" si="81"/>
        <v>0.24287894425772527</v>
      </c>
      <c r="I573" s="198">
        <f t="shared" si="83"/>
        <v>225.90000000000146</v>
      </c>
      <c r="J573" s="72">
        <f t="shared" si="82"/>
        <v>732.40000000000146</v>
      </c>
    </row>
    <row r="574" spans="1:11" x14ac:dyDescent="0.25">
      <c r="A574" s="29">
        <f t="shared" si="84"/>
        <v>42852</v>
      </c>
      <c r="B574">
        <v>6834.2</v>
      </c>
      <c r="C574">
        <v>3934.7</v>
      </c>
      <c r="D574" s="66">
        <v>49842</v>
      </c>
      <c r="E574">
        <v>42225.599999999999</v>
      </c>
      <c r="F574" s="66">
        <f t="shared" si="79"/>
        <v>56676.2</v>
      </c>
      <c r="G574" s="66">
        <f t="shared" si="80"/>
        <v>46160.299999999996</v>
      </c>
      <c r="H574" s="1">
        <f t="shared" si="81"/>
        <v>0.22781264419858638</v>
      </c>
      <c r="I574" s="198">
        <f t="shared" si="83"/>
        <v>815.89999999999418</v>
      </c>
      <c r="J574" s="72">
        <f t="shared" si="82"/>
        <v>318.59999999999854</v>
      </c>
      <c r="K574">
        <v>2767.4</v>
      </c>
    </row>
    <row r="575" spans="1:11" x14ac:dyDescent="0.25">
      <c r="A575" s="29">
        <f t="shared" si="84"/>
        <v>42859</v>
      </c>
      <c r="B575">
        <v>6869.6</v>
      </c>
      <c r="C575" s="66">
        <v>3930</v>
      </c>
      <c r="D575" s="111">
        <v>50130.3</v>
      </c>
      <c r="E575">
        <v>42442.7</v>
      </c>
      <c r="F575" s="66">
        <f t="shared" si="79"/>
        <v>56999.9</v>
      </c>
      <c r="G575" s="66">
        <f t="shared" si="80"/>
        <v>46372.7</v>
      </c>
      <c r="H575" s="1">
        <f t="shared" si="81"/>
        <v>0.2291693172922864</v>
      </c>
      <c r="I575" s="198">
        <f t="shared" si="83"/>
        <v>212.40000000000146</v>
      </c>
      <c r="J575" s="118">
        <f t="shared" si="82"/>
        <v>323.70000000000437</v>
      </c>
      <c r="K575">
        <v>2837.4</v>
      </c>
    </row>
    <row r="576" spans="1:11" x14ac:dyDescent="0.25">
      <c r="A576" s="29">
        <f t="shared" si="84"/>
        <v>42866</v>
      </c>
      <c r="B576">
        <v>6879.4</v>
      </c>
      <c r="C576">
        <v>4258.8</v>
      </c>
      <c r="D576">
        <v>50475.7</v>
      </c>
      <c r="E576">
        <v>42670.3</v>
      </c>
      <c r="F576" s="66">
        <f t="shared" si="79"/>
        <v>57355.1</v>
      </c>
      <c r="G576" s="66">
        <f t="shared" si="80"/>
        <v>46929.100000000006</v>
      </c>
      <c r="H576" s="1">
        <f t="shared" si="81"/>
        <v>0.22216492538744603</v>
      </c>
      <c r="I576" s="198">
        <f t="shared" si="83"/>
        <v>556.40000000000873</v>
      </c>
      <c r="J576" s="72">
        <f t="shared" si="82"/>
        <v>355.19999999999709</v>
      </c>
      <c r="K576">
        <v>2878.9</v>
      </c>
    </row>
    <row r="577" spans="1:14" x14ac:dyDescent="0.25">
      <c r="A577" s="29">
        <f t="shared" si="84"/>
        <v>42873</v>
      </c>
      <c r="B577">
        <v>7017.5</v>
      </c>
      <c r="C577">
        <v>4595.5</v>
      </c>
      <c r="D577">
        <v>50810.400000000001</v>
      </c>
      <c r="E577">
        <v>42790.400000000001</v>
      </c>
      <c r="F577" s="66">
        <f t="shared" si="79"/>
        <v>57827.9</v>
      </c>
      <c r="G577" s="66">
        <f t="shared" si="80"/>
        <v>47385.9</v>
      </c>
      <c r="H577" s="1">
        <f t="shared" si="81"/>
        <v>0.22036090904678396</v>
      </c>
      <c r="I577" s="198">
        <f t="shared" si="83"/>
        <v>456.79999999999563</v>
      </c>
      <c r="J577" s="72">
        <f t="shared" si="82"/>
        <v>472.80000000000291</v>
      </c>
      <c r="K577">
        <v>2884.9</v>
      </c>
    </row>
    <row r="578" spans="1:14" x14ac:dyDescent="0.25">
      <c r="A578" s="29">
        <f t="shared" si="84"/>
        <v>42880</v>
      </c>
      <c r="B578">
        <v>7281.9</v>
      </c>
      <c r="C578">
        <v>4692.7</v>
      </c>
      <c r="D578">
        <v>51156.2</v>
      </c>
      <c r="E578">
        <v>43002.6</v>
      </c>
      <c r="F578" s="66">
        <f t="shared" si="79"/>
        <v>58438.1</v>
      </c>
      <c r="G578" s="66">
        <f t="shared" si="80"/>
        <v>47695.299999999996</v>
      </c>
      <c r="H578" s="1">
        <f t="shared" si="81"/>
        <v>0.22523812618853434</v>
      </c>
      <c r="I578" s="198">
        <f t="shared" si="83"/>
        <v>309.39999999999418</v>
      </c>
      <c r="J578" s="72">
        <f t="shared" si="82"/>
        <v>610.19999999999709</v>
      </c>
      <c r="K578" s="66">
        <v>2901</v>
      </c>
    </row>
    <row r="579" spans="1:14" x14ac:dyDescent="0.25">
      <c r="A579" s="29">
        <f t="shared" si="84"/>
        <v>42887</v>
      </c>
      <c r="B579">
        <v>7121.5</v>
      </c>
      <c r="C579">
        <v>5325.6</v>
      </c>
      <c r="D579">
        <v>51475.7</v>
      </c>
      <c r="E579">
        <v>43128.2</v>
      </c>
      <c r="F579" s="66">
        <f t="shared" si="79"/>
        <v>58597.2</v>
      </c>
      <c r="G579" s="66">
        <f t="shared" si="80"/>
        <v>48453.799999999996</v>
      </c>
      <c r="H579" s="1">
        <f t="shared" si="81"/>
        <v>0.20934168217972582</v>
      </c>
      <c r="I579" s="198">
        <f t="shared" si="83"/>
        <v>758.5</v>
      </c>
      <c r="J579" s="72">
        <f t="shared" si="82"/>
        <v>159.09999999999854</v>
      </c>
      <c r="K579">
        <v>3122.8</v>
      </c>
    </row>
    <row r="580" spans="1:14" x14ac:dyDescent="0.25">
      <c r="A580" s="29">
        <f t="shared" si="84"/>
        <v>42894</v>
      </c>
      <c r="B580">
        <v>6972.7</v>
      </c>
      <c r="C580">
        <v>6017.3</v>
      </c>
      <c r="D580">
        <v>51964.800000000003</v>
      </c>
      <c r="E580" s="66">
        <v>43253</v>
      </c>
      <c r="F580" s="66">
        <f t="shared" si="79"/>
        <v>58937.5</v>
      </c>
      <c r="G580" s="66">
        <f t="shared" si="80"/>
        <v>49270.3</v>
      </c>
      <c r="H580" s="1">
        <f t="shared" si="81"/>
        <v>0.19620745154788977</v>
      </c>
      <c r="I580" s="198">
        <f t="shared" si="83"/>
        <v>816.50000000000728</v>
      </c>
      <c r="J580" s="72">
        <f t="shared" si="82"/>
        <v>340.30000000000291</v>
      </c>
      <c r="K580">
        <v>3436.8</v>
      </c>
    </row>
    <row r="581" spans="1:14" x14ac:dyDescent="0.25">
      <c r="A581" s="29">
        <f t="shared" si="84"/>
        <v>42901</v>
      </c>
      <c r="B581">
        <v>6787.7</v>
      </c>
      <c r="C581">
        <v>6392.7</v>
      </c>
      <c r="D581">
        <v>52260.9</v>
      </c>
      <c r="E581">
        <v>43538.2</v>
      </c>
      <c r="F581" s="66">
        <f t="shared" si="79"/>
        <v>59048.6</v>
      </c>
      <c r="G581" s="66">
        <f t="shared" si="80"/>
        <v>49930.899999999994</v>
      </c>
      <c r="H581" s="1">
        <f t="shared" si="81"/>
        <v>0.18260636199227354</v>
      </c>
      <c r="I581" s="198">
        <f t="shared" si="83"/>
        <v>660.59999999999127</v>
      </c>
      <c r="J581" s="72">
        <f t="shared" si="82"/>
        <v>111.09999999999854</v>
      </c>
      <c r="K581">
        <v>3440.6</v>
      </c>
    </row>
    <row r="582" spans="1:14" x14ac:dyDescent="0.25">
      <c r="A582" s="29">
        <f t="shared" si="84"/>
        <v>42908</v>
      </c>
      <c r="B582">
        <v>6755.9</v>
      </c>
      <c r="C582">
        <v>7227.3</v>
      </c>
      <c r="D582">
        <v>52605.1</v>
      </c>
      <c r="E582">
        <v>44070.9</v>
      </c>
      <c r="F582" s="66">
        <f t="shared" si="79"/>
        <v>59361</v>
      </c>
      <c r="G582" s="66">
        <f t="shared" si="80"/>
        <v>51298.200000000004</v>
      </c>
      <c r="H582" s="1">
        <f t="shared" si="81"/>
        <v>0.1571751055592594</v>
      </c>
      <c r="I582" s="198">
        <f t="shared" si="83"/>
        <v>1367.3000000000102</v>
      </c>
      <c r="J582" s="72">
        <f t="shared" si="82"/>
        <v>312.40000000000146</v>
      </c>
      <c r="K582">
        <v>3442.6</v>
      </c>
    </row>
    <row r="583" spans="1:14" x14ac:dyDescent="0.25">
      <c r="A583" s="29">
        <f t="shared" si="84"/>
        <v>42915</v>
      </c>
      <c r="B583">
        <v>6842.8</v>
      </c>
      <c r="C583">
        <v>7227.3</v>
      </c>
      <c r="D583">
        <v>52883.8</v>
      </c>
      <c r="E583">
        <v>44070.9</v>
      </c>
      <c r="F583" s="66">
        <f t="shared" si="79"/>
        <v>59726.600000000006</v>
      </c>
      <c r="G583" s="66">
        <f t="shared" si="80"/>
        <v>51298.200000000004</v>
      </c>
      <c r="H583" s="1">
        <f t="shared" si="81"/>
        <v>0.16430206128090274</v>
      </c>
      <c r="I583" s="198">
        <f t="shared" si="83"/>
        <v>0</v>
      </c>
      <c r="J583" s="118">
        <f t="shared" si="82"/>
        <v>365.60000000000582</v>
      </c>
      <c r="K583">
        <v>3515.8</v>
      </c>
    </row>
    <row r="584" spans="1:14" x14ac:dyDescent="0.25">
      <c r="A584" s="29">
        <f t="shared" si="84"/>
        <v>42922</v>
      </c>
      <c r="B584">
        <v>6663.4</v>
      </c>
      <c r="C584">
        <v>7192.8</v>
      </c>
      <c r="D584">
        <v>53291.199999999997</v>
      </c>
      <c r="E584">
        <v>44469.599999999999</v>
      </c>
      <c r="F584" s="66">
        <f t="shared" si="79"/>
        <v>59954.6</v>
      </c>
      <c r="G584" s="66">
        <f t="shared" si="80"/>
        <v>51662.400000000001</v>
      </c>
      <c r="H584" s="1">
        <f t="shared" si="81"/>
        <v>0.16050744835702546</v>
      </c>
      <c r="I584" s="198">
        <f t="shared" si="83"/>
        <v>364.19999999999709</v>
      </c>
      <c r="J584" s="72">
        <f t="shared" si="82"/>
        <v>227.99999999999272</v>
      </c>
      <c r="K584">
        <v>3970.8</v>
      </c>
    </row>
    <row r="585" spans="1:14" x14ac:dyDescent="0.25">
      <c r="A585" s="29">
        <f t="shared" si="84"/>
        <v>42929</v>
      </c>
      <c r="B585" s="66">
        <v>6715</v>
      </c>
      <c r="C585" s="66">
        <v>7124</v>
      </c>
      <c r="D585">
        <v>53649.2</v>
      </c>
      <c r="E585">
        <v>44840.9</v>
      </c>
      <c r="F585" s="66">
        <f t="shared" si="79"/>
        <v>60364.2</v>
      </c>
      <c r="G585" s="66">
        <f t="shared" si="80"/>
        <v>51964.9</v>
      </c>
      <c r="H585" s="1">
        <f t="shared" si="81"/>
        <v>0.16163410301953807</v>
      </c>
      <c r="I585" s="198">
        <f t="shared" si="83"/>
        <v>302.5</v>
      </c>
      <c r="J585" s="72">
        <f t="shared" si="82"/>
        <v>409.59999999999854</v>
      </c>
      <c r="K585">
        <v>5493.3</v>
      </c>
    </row>
    <row r="586" spans="1:14" x14ac:dyDescent="0.25">
      <c r="A586" s="29">
        <f t="shared" si="84"/>
        <v>42936</v>
      </c>
      <c r="B586">
        <v>6444.7</v>
      </c>
      <c r="C586">
        <v>6424.1</v>
      </c>
      <c r="D586" s="111">
        <v>54083</v>
      </c>
      <c r="E586">
        <v>45462.400000000001</v>
      </c>
      <c r="F586" s="66">
        <f t="shared" si="79"/>
        <v>60527.7</v>
      </c>
      <c r="G586" s="66">
        <f t="shared" si="80"/>
        <v>51886.5</v>
      </c>
      <c r="H586" s="1">
        <f t="shared" si="81"/>
        <v>0.16654042959151227</v>
      </c>
      <c r="I586" s="198">
        <f t="shared" si="83"/>
        <v>-78.400000000001455</v>
      </c>
      <c r="J586" s="72">
        <f t="shared" si="82"/>
        <v>163.5</v>
      </c>
      <c r="K586">
        <v>6025.2</v>
      </c>
    </row>
    <row r="587" spans="1:14" x14ac:dyDescent="0.25">
      <c r="A587" s="29">
        <f t="shared" si="84"/>
        <v>42943</v>
      </c>
      <c r="B587">
        <v>5964.5</v>
      </c>
      <c r="C587">
        <v>6247.5</v>
      </c>
      <c r="D587">
        <v>54796.7</v>
      </c>
      <c r="E587">
        <v>46181.2</v>
      </c>
      <c r="F587" s="66">
        <f t="shared" si="79"/>
        <v>60761.2</v>
      </c>
      <c r="G587" s="66">
        <f t="shared" si="80"/>
        <v>52428.7</v>
      </c>
      <c r="H587" s="1">
        <f t="shared" si="81"/>
        <v>0.15893012796426387</v>
      </c>
      <c r="I587" s="198">
        <f t="shared" si="83"/>
        <v>542.19999999999709</v>
      </c>
      <c r="J587" s="72">
        <f t="shared" si="82"/>
        <v>233.5</v>
      </c>
      <c r="K587">
        <v>6392.7</v>
      </c>
    </row>
    <row r="588" spans="1:14" x14ac:dyDescent="0.25">
      <c r="A588" s="29">
        <f t="shared" si="84"/>
        <v>42950</v>
      </c>
      <c r="B588">
        <v>5397.3</v>
      </c>
      <c r="C588">
        <v>5481.2</v>
      </c>
      <c r="D588" s="111">
        <v>55333</v>
      </c>
      <c r="E588">
        <v>47188.9</v>
      </c>
      <c r="F588" s="66">
        <f t="shared" si="79"/>
        <v>60730.3</v>
      </c>
      <c r="G588" s="66">
        <f t="shared" si="80"/>
        <v>52670.1</v>
      </c>
      <c r="H588" s="1">
        <f t="shared" si="81"/>
        <v>0.15303179602848682</v>
      </c>
      <c r="I588" s="198">
        <f t="shared" si="83"/>
        <v>241.40000000000146</v>
      </c>
      <c r="J588" s="72">
        <f t="shared" si="82"/>
        <v>-30.899999999994179</v>
      </c>
      <c r="K588" s="66">
        <v>7032</v>
      </c>
    </row>
    <row r="589" spans="1:14" x14ac:dyDescent="0.25">
      <c r="A589" s="29">
        <f t="shared" si="84"/>
        <v>42957</v>
      </c>
      <c r="B589">
        <v>5107.7</v>
      </c>
      <c r="C589" s="66">
        <v>4794</v>
      </c>
      <c r="D589" s="110">
        <v>56012.9</v>
      </c>
      <c r="E589">
        <v>47976.9</v>
      </c>
      <c r="F589" s="66">
        <f t="shared" si="79"/>
        <v>61120.6</v>
      </c>
      <c r="G589" s="66">
        <f t="shared" si="80"/>
        <v>52770.9</v>
      </c>
      <c r="H589" s="1">
        <f t="shared" si="81"/>
        <v>0.15822546138117777</v>
      </c>
      <c r="I589" s="198">
        <f t="shared" si="83"/>
        <v>100.80000000000291</v>
      </c>
      <c r="J589" s="72">
        <f t="shared" si="82"/>
        <v>390.29999999999563</v>
      </c>
      <c r="K589">
        <v>7931.4</v>
      </c>
    </row>
    <row r="590" spans="1:14" x14ac:dyDescent="0.25">
      <c r="A590" s="29">
        <f t="shared" si="84"/>
        <v>42964</v>
      </c>
      <c r="B590">
        <v>4005.9</v>
      </c>
      <c r="C590">
        <v>4040.1</v>
      </c>
      <c r="D590" s="66">
        <v>56714</v>
      </c>
      <c r="E590">
        <v>48701.8</v>
      </c>
      <c r="F590" s="66">
        <f t="shared" si="79"/>
        <v>60719.9</v>
      </c>
      <c r="G590" s="66">
        <f t="shared" si="80"/>
        <v>52741.9</v>
      </c>
      <c r="H590" s="1">
        <f t="shared" si="81"/>
        <v>0.15126493357273807</v>
      </c>
      <c r="I590" s="198">
        <f t="shared" si="83"/>
        <v>-29</v>
      </c>
      <c r="J590" s="118">
        <f t="shared" si="82"/>
        <v>-400.69999999999709</v>
      </c>
      <c r="K590">
        <v>9940.4</v>
      </c>
    </row>
    <row r="591" spans="1:14" x14ac:dyDescent="0.25">
      <c r="A591" s="29">
        <f t="shared" si="84"/>
        <v>42971</v>
      </c>
      <c r="B591" s="66">
        <v>3442.1</v>
      </c>
      <c r="C591" s="66">
        <v>3028.1</v>
      </c>
      <c r="D591" s="66">
        <v>57401</v>
      </c>
      <c r="E591">
        <v>49821.3</v>
      </c>
      <c r="F591" s="66">
        <f t="shared" si="79"/>
        <v>60843.1</v>
      </c>
      <c r="G591" s="66">
        <f t="shared" si="80"/>
        <v>52849.4</v>
      </c>
      <c r="H591" s="1">
        <f t="shared" si="81"/>
        <v>0.15125431887590013</v>
      </c>
      <c r="I591" s="198">
        <f t="shared" si="83"/>
        <v>107.5</v>
      </c>
      <c r="J591" s="118">
        <f t="shared" si="82"/>
        <v>123.19999999999709</v>
      </c>
      <c r="K591">
        <v>11499.4</v>
      </c>
    </row>
    <row r="592" spans="1:14" x14ac:dyDescent="0.25">
      <c r="A592" s="29">
        <f t="shared" si="84"/>
        <v>42978</v>
      </c>
      <c r="B592" s="66">
        <v>2359</v>
      </c>
      <c r="C592" s="66">
        <v>1989.8</v>
      </c>
      <c r="D592" s="66">
        <v>58117.7</v>
      </c>
      <c r="E592" s="66">
        <v>50839.199999999997</v>
      </c>
      <c r="F592" s="66">
        <f t="shared" si="79"/>
        <v>60476.7</v>
      </c>
      <c r="G592" s="66">
        <f t="shared" si="80"/>
        <v>52829</v>
      </c>
      <c r="H592" s="1">
        <f t="shared" si="81"/>
        <v>0.14476329288837575</v>
      </c>
      <c r="I592" s="198">
        <f t="shared" si="83"/>
        <v>-20.400000000001455</v>
      </c>
      <c r="J592" s="72">
        <f t="shared" si="82"/>
        <v>-366.40000000000146</v>
      </c>
      <c r="K592">
        <v>15381.4</v>
      </c>
      <c r="N592" s="52"/>
    </row>
    <row r="593" spans="1:12" x14ac:dyDescent="0.25">
      <c r="A593" s="29">
        <f t="shared" si="84"/>
        <v>42985</v>
      </c>
      <c r="B593">
        <v>15842.3</v>
      </c>
      <c r="C593">
        <v>22316.7</v>
      </c>
      <c r="D593">
        <v>1151.5</v>
      </c>
      <c r="E593">
        <v>1228.0999999999999</v>
      </c>
      <c r="F593" s="66">
        <f t="shared" si="79"/>
        <v>16993.8</v>
      </c>
      <c r="G593" s="66">
        <f t="shared" si="80"/>
        <v>23544.799999999999</v>
      </c>
      <c r="H593" s="1">
        <f t="shared" si="81"/>
        <v>-0.2782355339607897</v>
      </c>
      <c r="I593" s="198">
        <f t="shared" si="83"/>
        <v>-29284.2</v>
      </c>
      <c r="J593" s="162">
        <f>B593-K592+(D593)</f>
        <v>1612.3999999999996</v>
      </c>
      <c r="K593">
        <v>15382.4</v>
      </c>
      <c r="L593" s="52"/>
    </row>
    <row r="594" spans="1:12" x14ac:dyDescent="0.25">
      <c r="A594" s="29">
        <f t="shared" si="84"/>
        <v>42992</v>
      </c>
      <c r="B594">
        <v>17235.599999999999</v>
      </c>
      <c r="C594">
        <v>22402.2</v>
      </c>
      <c r="D594">
        <v>2096.4</v>
      </c>
      <c r="E594">
        <v>2018.4</v>
      </c>
      <c r="F594" s="66">
        <f t="shared" si="79"/>
        <v>19332</v>
      </c>
      <c r="G594" s="66">
        <f t="shared" si="80"/>
        <v>24420.600000000002</v>
      </c>
      <c r="H594" s="1">
        <f t="shared" si="81"/>
        <v>-0.20837325864229383</v>
      </c>
      <c r="I594" s="198">
        <f t="shared" si="83"/>
        <v>875.80000000000291</v>
      </c>
      <c r="J594" s="72">
        <f t="shared" si="82"/>
        <v>2338.2000000000007</v>
      </c>
    </row>
    <row r="595" spans="1:12" x14ac:dyDescent="0.25">
      <c r="A595" s="29">
        <f t="shared" si="84"/>
        <v>42999</v>
      </c>
      <c r="B595">
        <v>19232.900000000001</v>
      </c>
      <c r="C595">
        <v>23700.7</v>
      </c>
      <c r="D595">
        <v>3081.7</v>
      </c>
      <c r="E595">
        <v>2412.6999999999998</v>
      </c>
      <c r="F595" s="66">
        <f t="shared" si="79"/>
        <v>22314.600000000002</v>
      </c>
      <c r="G595" s="66">
        <f t="shared" si="80"/>
        <v>26113.4</v>
      </c>
      <c r="H595" s="1">
        <f t="shared" si="81"/>
        <v>-0.14547320532753294</v>
      </c>
      <c r="I595" s="198">
        <f t="shared" si="83"/>
        <v>1692.7999999999993</v>
      </c>
      <c r="J595" s="72">
        <f t="shared" si="82"/>
        <v>2982.6000000000022</v>
      </c>
    </row>
    <row r="596" spans="1:12" x14ac:dyDescent="0.25">
      <c r="A596" s="29">
        <f t="shared" si="84"/>
        <v>43006</v>
      </c>
      <c r="B596">
        <v>19263.099999999999</v>
      </c>
      <c r="C596">
        <v>24853.4</v>
      </c>
      <c r="D596">
        <v>4067.7</v>
      </c>
      <c r="E596">
        <v>3439.6</v>
      </c>
      <c r="F596" s="66">
        <f t="shared" si="79"/>
        <v>23330.799999999999</v>
      </c>
      <c r="G596" s="66">
        <f t="shared" si="80"/>
        <v>28293</v>
      </c>
      <c r="H596" s="1">
        <f t="shared" si="81"/>
        <v>-0.17538613791397173</v>
      </c>
      <c r="I596" s="198">
        <f t="shared" si="83"/>
        <v>2179.5999999999985</v>
      </c>
      <c r="J596" s="72">
        <f t="shared" si="82"/>
        <v>1016.1999999999971</v>
      </c>
    </row>
    <row r="597" spans="1:12" x14ac:dyDescent="0.25">
      <c r="A597" s="29">
        <f t="shared" si="84"/>
        <v>43013</v>
      </c>
      <c r="B597">
        <v>19820.2</v>
      </c>
      <c r="C597">
        <v>24711.599999999999</v>
      </c>
      <c r="D597" s="110">
        <v>5191.3</v>
      </c>
      <c r="E597">
        <v>4998.3999999999996</v>
      </c>
      <c r="F597" s="66">
        <f t="shared" si="79"/>
        <v>25011.5</v>
      </c>
      <c r="G597" s="66">
        <f t="shared" si="80"/>
        <v>29710</v>
      </c>
      <c r="H597" s="1">
        <f t="shared" si="81"/>
        <v>-0.15814540558734436</v>
      </c>
      <c r="I597" s="198">
        <f t="shared" si="83"/>
        <v>1417</v>
      </c>
      <c r="J597" s="72">
        <f t="shared" si="82"/>
        <v>1680.7000000000007</v>
      </c>
    </row>
    <row r="598" spans="1:12" x14ac:dyDescent="0.25">
      <c r="A598" s="29">
        <f t="shared" si="84"/>
        <v>43020</v>
      </c>
      <c r="B598">
        <v>19245.3</v>
      </c>
      <c r="C598">
        <v>24048.799999999999</v>
      </c>
      <c r="D598">
        <v>7041.3</v>
      </c>
      <c r="E598">
        <v>7593.9</v>
      </c>
      <c r="F598" s="66">
        <f t="shared" si="79"/>
        <v>26286.6</v>
      </c>
      <c r="G598" s="66">
        <f t="shared" si="80"/>
        <v>31642.699999999997</v>
      </c>
      <c r="H598" s="1">
        <f t="shared" si="81"/>
        <v>-0.16926810923214519</v>
      </c>
      <c r="I598" s="198">
        <f t="shared" si="83"/>
        <v>1932.6999999999971</v>
      </c>
      <c r="J598" s="72">
        <f t="shared" si="82"/>
        <v>1275.0999999999985</v>
      </c>
    </row>
    <row r="599" spans="1:12" x14ac:dyDescent="0.25">
      <c r="A599" s="29">
        <f t="shared" si="84"/>
        <v>43027</v>
      </c>
      <c r="B599" s="66">
        <v>18852</v>
      </c>
      <c r="C599">
        <v>23285.599999999999</v>
      </c>
      <c r="D599">
        <v>9563.9</v>
      </c>
      <c r="E599">
        <v>10326.700000000001</v>
      </c>
      <c r="F599" s="66">
        <f t="shared" si="79"/>
        <v>28415.9</v>
      </c>
      <c r="G599" s="66">
        <f t="shared" si="80"/>
        <v>33612.300000000003</v>
      </c>
      <c r="H599" s="1">
        <f t="shared" si="81"/>
        <v>-0.15459816793257231</v>
      </c>
      <c r="I599" s="198">
        <f t="shared" si="83"/>
        <v>1969.6000000000058</v>
      </c>
      <c r="J599" s="72">
        <f t="shared" si="82"/>
        <v>2129.3000000000029</v>
      </c>
    </row>
    <row r="600" spans="1:12" x14ac:dyDescent="0.25">
      <c r="A600" s="29">
        <f t="shared" si="84"/>
        <v>43034</v>
      </c>
      <c r="B600">
        <v>18131.099999999999</v>
      </c>
      <c r="C600">
        <v>22867.200000000001</v>
      </c>
      <c r="D600" s="110">
        <v>12186.6</v>
      </c>
      <c r="E600">
        <v>13259.3</v>
      </c>
      <c r="F600" s="66">
        <f t="shared" si="79"/>
        <v>30317.699999999997</v>
      </c>
      <c r="G600" s="66">
        <f t="shared" si="80"/>
        <v>36126.5</v>
      </c>
      <c r="H600" s="1">
        <f t="shared" si="81"/>
        <v>-0.16079055540946408</v>
      </c>
      <c r="I600" s="198">
        <f t="shared" si="83"/>
        <v>2514.1999999999971</v>
      </c>
      <c r="J600" s="72">
        <f t="shared" si="82"/>
        <v>1901.7999999999956</v>
      </c>
    </row>
    <row r="601" spans="1:12" x14ac:dyDescent="0.25">
      <c r="A601" s="29">
        <f t="shared" si="84"/>
        <v>43041</v>
      </c>
      <c r="B601">
        <v>16771.5</v>
      </c>
      <c r="C601">
        <v>21077.7</v>
      </c>
      <c r="D601">
        <v>14706.8</v>
      </c>
      <c r="E601">
        <v>15987.8</v>
      </c>
      <c r="F601" s="66">
        <f t="shared" si="79"/>
        <v>31478.3</v>
      </c>
      <c r="G601" s="66">
        <f t="shared" si="80"/>
        <v>37065.5</v>
      </c>
      <c r="H601" s="1">
        <f t="shared" si="81"/>
        <v>-0.15073855741862385</v>
      </c>
      <c r="I601" s="198">
        <f t="shared" si="83"/>
        <v>939</v>
      </c>
      <c r="J601" s="72">
        <f t="shared" si="82"/>
        <v>1160.6000000000022</v>
      </c>
    </row>
    <row r="602" spans="1:12" x14ac:dyDescent="0.25">
      <c r="A602" s="29">
        <f t="shared" si="84"/>
        <v>43048</v>
      </c>
      <c r="B602">
        <v>15620.4</v>
      </c>
      <c r="C602">
        <v>19462.3</v>
      </c>
      <c r="D602">
        <v>16962.7</v>
      </c>
      <c r="E602">
        <v>19009.3</v>
      </c>
      <c r="F602" s="66">
        <f t="shared" si="79"/>
        <v>32583.1</v>
      </c>
      <c r="G602" s="66">
        <f t="shared" si="80"/>
        <v>38471.599999999999</v>
      </c>
      <c r="H602" s="1">
        <f t="shared" si="81"/>
        <v>-0.1530609592530594</v>
      </c>
      <c r="I602" s="198">
        <f t="shared" si="83"/>
        <v>1406.0999999999985</v>
      </c>
      <c r="J602" s="72">
        <f t="shared" si="82"/>
        <v>1104.7999999999993</v>
      </c>
    </row>
    <row r="603" spans="1:12" x14ac:dyDescent="0.25">
      <c r="A603" s="29">
        <f t="shared" si="84"/>
        <v>43055</v>
      </c>
      <c r="B603" s="66">
        <v>14564</v>
      </c>
      <c r="C603">
        <v>18552.7</v>
      </c>
      <c r="D603">
        <v>18888.099999999999</v>
      </c>
      <c r="E603">
        <v>21817.4</v>
      </c>
      <c r="F603" s="66">
        <f t="shared" si="79"/>
        <v>33452.1</v>
      </c>
      <c r="G603" s="66">
        <f t="shared" si="80"/>
        <v>40370.100000000006</v>
      </c>
      <c r="H603" s="1">
        <f t="shared" si="81"/>
        <v>-0.17136445042246629</v>
      </c>
      <c r="I603" s="198">
        <f t="shared" si="83"/>
        <v>1898.5000000000073</v>
      </c>
      <c r="J603" s="72">
        <f t="shared" si="82"/>
        <v>869</v>
      </c>
    </row>
    <row r="604" spans="1:12" x14ac:dyDescent="0.25">
      <c r="A604" s="29">
        <f t="shared" si="84"/>
        <v>43062</v>
      </c>
      <c r="B604">
        <v>13303.8</v>
      </c>
      <c r="C604">
        <v>17568.099999999999</v>
      </c>
      <c r="D604">
        <v>21091.200000000001</v>
      </c>
      <c r="E604">
        <v>24130.2</v>
      </c>
      <c r="F604" s="66">
        <f t="shared" si="79"/>
        <v>34395</v>
      </c>
      <c r="G604" s="66">
        <f t="shared" si="80"/>
        <v>41698.300000000003</v>
      </c>
      <c r="H604" s="1">
        <f t="shared" si="81"/>
        <v>-0.17514622898295618</v>
      </c>
      <c r="I604" s="198">
        <f t="shared" si="83"/>
        <v>1328.1999999999971</v>
      </c>
      <c r="J604" s="72">
        <f t="shared" si="82"/>
        <v>942.90000000000146</v>
      </c>
    </row>
    <row r="605" spans="1:12" x14ac:dyDescent="0.25">
      <c r="A605" s="29">
        <f t="shared" si="84"/>
        <v>43069</v>
      </c>
      <c r="B605">
        <v>13301.5</v>
      </c>
      <c r="C605">
        <v>17160.099999999999</v>
      </c>
      <c r="D605">
        <v>23040.1</v>
      </c>
      <c r="E605">
        <v>25929.8</v>
      </c>
      <c r="F605" s="66">
        <f t="shared" si="79"/>
        <v>36341.599999999999</v>
      </c>
      <c r="G605" s="66">
        <f t="shared" si="80"/>
        <v>43089.899999999994</v>
      </c>
      <c r="H605" s="1">
        <f t="shared" si="81"/>
        <v>-0.15660978558780592</v>
      </c>
      <c r="I605" s="198">
        <f t="shared" si="83"/>
        <v>1391.5999999999913</v>
      </c>
      <c r="J605" s="72">
        <f t="shared" si="82"/>
        <v>1946.5999999999985</v>
      </c>
    </row>
    <row r="606" spans="1:12" x14ac:dyDescent="0.25">
      <c r="A606" s="29">
        <f t="shared" si="84"/>
        <v>43076</v>
      </c>
      <c r="B606">
        <v>13492.8</v>
      </c>
      <c r="C606">
        <v>17278.5</v>
      </c>
      <c r="D606">
        <v>24301.4</v>
      </c>
      <c r="E606">
        <v>27819.8</v>
      </c>
      <c r="F606" s="66">
        <f t="shared" si="79"/>
        <v>37794.199999999997</v>
      </c>
      <c r="G606" s="66">
        <f t="shared" si="80"/>
        <v>45098.3</v>
      </c>
      <c r="H606" s="1">
        <f t="shared" si="81"/>
        <v>-0.16195954171221538</v>
      </c>
      <c r="I606" s="198">
        <f t="shared" si="83"/>
        <v>2008.4000000000087</v>
      </c>
      <c r="J606" s="72">
        <f t="shared" si="82"/>
        <v>1452.5999999999985</v>
      </c>
    </row>
    <row r="607" spans="1:12" x14ac:dyDescent="0.25">
      <c r="A607" s="29">
        <f t="shared" si="84"/>
        <v>43083</v>
      </c>
      <c r="B607">
        <v>13695.8</v>
      </c>
      <c r="C607">
        <v>17289.3</v>
      </c>
      <c r="D607">
        <v>25841.3</v>
      </c>
      <c r="E607">
        <v>29621.7</v>
      </c>
      <c r="F607" s="66">
        <f t="shared" si="79"/>
        <v>39537.1</v>
      </c>
      <c r="G607" s="66">
        <f>+C607+E607</f>
        <v>46911</v>
      </c>
      <c r="H607" s="1">
        <f t="shared" si="81"/>
        <v>-0.15718914540299722</v>
      </c>
      <c r="I607" s="198">
        <f t="shared" si="83"/>
        <v>1812.6999999999971</v>
      </c>
      <c r="J607" s="72">
        <f t="shared" si="82"/>
        <v>1742.9000000000015</v>
      </c>
    </row>
    <row r="608" spans="1:12" x14ac:dyDescent="0.25">
      <c r="A608" s="29">
        <f t="shared" si="84"/>
        <v>43090</v>
      </c>
      <c r="B608">
        <v>13260.9</v>
      </c>
      <c r="C608">
        <v>16371.8</v>
      </c>
      <c r="D608">
        <v>27250.9</v>
      </c>
      <c r="E608">
        <v>31513.3</v>
      </c>
      <c r="F608" s="66">
        <f t="shared" si="79"/>
        <v>40511.800000000003</v>
      </c>
      <c r="G608" s="66">
        <f t="shared" si="80"/>
        <v>47885.1</v>
      </c>
      <c r="H608" s="1">
        <f t="shared" si="81"/>
        <v>-0.1539790039072696</v>
      </c>
      <c r="I608" s="198">
        <f t="shared" si="83"/>
        <v>974.09999999999854</v>
      </c>
      <c r="J608" s="72">
        <f t="shared" si="82"/>
        <v>974.70000000000437</v>
      </c>
    </row>
    <row r="609" spans="1:10" x14ac:dyDescent="0.25">
      <c r="A609" s="29">
        <f t="shared" si="84"/>
        <v>43097</v>
      </c>
      <c r="B609" s="66">
        <v>12667</v>
      </c>
      <c r="C609">
        <v>14869.3</v>
      </c>
      <c r="D609" s="110">
        <v>28179.5</v>
      </c>
      <c r="E609">
        <v>33103.4</v>
      </c>
      <c r="F609" s="66">
        <f t="shared" si="79"/>
        <v>40846.5</v>
      </c>
      <c r="G609" s="66">
        <f t="shared" si="80"/>
        <v>47972.7</v>
      </c>
      <c r="H609" s="1">
        <f t="shared" si="81"/>
        <v>-0.14854698609834338</v>
      </c>
      <c r="I609" s="198">
        <f t="shared" si="83"/>
        <v>87.599999999998545</v>
      </c>
      <c r="J609" s="72">
        <f t="shared" si="82"/>
        <v>334.69999999999709</v>
      </c>
    </row>
    <row r="610" spans="1:10" x14ac:dyDescent="0.25">
      <c r="A610" s="29">
        <f t="shared" si="84"/>
        <v>43104</v>
      </c>
      <c r="B610">
        <v>11728.2</v>
      </c>
      <c r="C610">
        <v>13786.1</v>
      </c>
      <c r="D610">
        <v>29725.7</v>
      </c>
      <c r="E610">
        <v>34535.4</v>
      </c>
      <c r="F610" s="66">
        <f t="shared" si="79"/>
        <v>41453.9</v>
      </c>
      <c r="G610" s="66">
        <f t="shared" si="80"/>
        <v>48321.5</v>
      </c>
      <c r="H610" s="1">
        <f t="shared" si="81"/>
        <v>-0.14212307151061121</v>
      </c>
      <c r="I610" s="198">
        <f t="shared" si="83"/>
        <v>348.80000000000291</v>
      </c>
      <c r="J610" s="72">
        <f t="shared" si="82"/>
        <v>607.40000000000146</v>
      </c>
    </row>
    <row r="611" spans="1:10" x14ac:dyDescent="0.25">
      <c r="A611" s="29">
        <f t="shared" si="84"/>
        <v>43111</v>
      </c>
      <c r="B611">
        <v>11789.9</v>
      </c>
      <c r="C611">
        <v>13186.5</v>
      </c>
      <c r="D611" s="110">
        <v>30829.4</v>
      </c>
      <c r="E611">
        <v>36114.6</v>
      </c>
      <c r="F611" s="66">
        <f t="shared" ref="F611:G613" si="85">+B611+D611</f>
        <v>42619.3</v>
      </c>
      <c r="G611" s="66">
        <f t="shared" si="85"/>
        <v>49301.1</v>
      </c>
      <c r="H611" s="1">
        <f t="shared" ref="H611:H616" si="86">+F611/G611-1</f>
        <v>-0.13553044455397534</v>
      </c>
      <c r="I611" s="198">
        <f t="shared" si="83"/>
        <v>979.59999999999854</v>
      </c>
      <c r="J611" s="72">
        <f t="shared" ref="J611:J616" si="87">+F611-F610</f>
        <v>1165.4000000000015</v>
      </c>
    </row>
    <row r="612" spans="1:10" x14ac:dyDescent="0.25">
      <c r="A612" s="29">
        <f t="shared" si="84"/>
        <v>43118</v>
      </c>
      <c r="B612">
        <v>11162.6</v>
      </c>
      <c r="C612">
        <v>12464.3</v>
      </c>
      <c r="D612">
        <v>32073.1</v>
      </c>
      <c r="E612">
        <v>37376.199999999997</v>
      </c>
      <c r="F612" s="66">
        <f t="shared" si="85"/>
        <v>43235.7</v>
      </c>
      <c r="G612" s="66">
        <f t="shared" si="85"/>
        <v>49840.5</v>
      </c>
      <c r="H612" s="1">
        <f t="shared" si="86"/>
        <v>-0.13251873476389686</v>
      </c>
      <c r="I612" s="198">
        <f t="shared" si="83"/>
        <v>539.40000000000146</v>
      </c>
      <c r="J612" s="72">
        <f t="shared" si="87"/>
        <v>616.39999999999418</v>
      </c>
    </row>
    <row r="613" spans="1:10" x14ac:dyDescent="0.25">
      <c r="A613" s="29">
        <f t="shared" si="84"/>
        <v>43125</v>
      </c>
      <c r="B613">
        <v>10301.9</v>
      </c>
      <c r="C613">
        <v>11563.3</v>
      </c>
      <c r="D613" s="110">
        <v>33216.400000000001</v>
      </c>
      <c r="E613">
        <v>38824.400000000001</v>
      </c>
      <c r="F613" s="66">
        <f t="shared" si="85"/>
        <v>43518.3</v>
      </c>
      <c r="G613" s="66">
        <f t="shared" si="85"/>
        <v>50387.7</v>
      </c>
      <c r="H613" s="1">
        <f t="shared" si="86"/>
        <v>-0.13633089027679368</v>
      </c>
      <c r="I613" s="198">
        <f t="shared" si="83"/>
        <v>547.19999999999709</v>
      </c>
      <c r="J613" s="72">
        <f t="shared" si="87"/>
        <v>282.60000000000582</v>
      </c>
    </row>
    <row r="614" spans="1:10" x14ac:dyDescent="0.25">
      <c r="A614" s="29">
        <f t="shared" si="84"/>
        <v>43132</v>
      </c>
      <c r="B614" s="66">
        <v>9508</v>
      </c>
      <c r="C614">
        <v>10457.799999999999</v>
      </c>
      <c r="D614">
        <v>34753.599999999999</v>
      </c>
      <c r="E614">
        <v>40390.5</v>
      </c>
      <c r="F614" s="66">
        <f t="shared" ref="F614:G616" si="88">+B614+D614</f>
        <v>44261.599999999999</v>
      </c>
      <c r="G614" s="66">
        <f t="shared" si="88"/>
        <v>50848.3</v>
      </c>
      <c r="H614" s="1">
        <f t="shared" si="86"/>
        <v>-0.12953628734883971</v>
      </c>
      <c r="I614" s="198">
        <f t="shared" si="83"/>
        <v>460.60000000000582</v>
      </c>
      <c r="J614" s="72">
        <f t="shared" si="87"/>
        <v>743.29999999999563</v>
      </c>
    </row>
    <row r="615" spans="1:10" x14ac:dyDescent="0.25">
      <c r="A615" s="29">
        <f t="shared" si="84"/>
        <v>43139</v>
      </c>
      <c r="B615">
        <v>8773.1</v>
      </c>
      <c r="C615">
        <v>10209.6</v>
      </c>
      <c r="D615">
        <v>36049.5</v>
      </c>
      <c r="E615">
        <v>41528.699999999997</v>
      </c>
      <c r="F615" s="66">
        <f t="shared" si="88"/>
        <v>44822.6</v>
      </c>
      <c r="G615" s="66">
        <f t="shared" si="88"/>
        <v>51738.299999999996</v>
      </c>
      <c r="H615" s="1">
        <f t="shared" si="86"/>
        <v>-0.13366693532644092</v>
      </c>
      <c r="I615" s="198">
        <f t="shared" si="83"/>
        <v>889.99999999999272</v>
      </c>
      <c r="J615" s="72">
        <f t="shared" si="87"/>
        <v>561</v>
      </c>
    </row>
    <row r="616" spans="1:10" x14ac:dyDescent="0.25">
      <c r="A616" s="29">
        <f t="shared" si="84"/>
        <v>43146</v>
      </c>
      <c r="B616">
        <v>7770.1</v>
      </c>
      <c r="C616">
        <v>9569.1</v>
      </c>
      <c r="D616">
        <v>36943.300000000003</v>
      </c>
      <c r="E616">
        <v>42505.7</v>
      </c>
      <c r="F616" s="66">
        <f t="shared" si="88"/>
        <v>44713.4</v>
      </c>
      <c r="G616" s="66">
        <f t="shared" si="88"/>
        <v>52074.799999999996</v>
      </c>
      <c r="H616" s="1">
        <f t="shared" si="86"/>
        <v>-0.14136204075675751</v>
      </c>
      <c r="I616" s="198">
        <f t="shared" si="83"/>
        <v>336.5</v>
      </c>
      <c r="J616" s="72">
        <f t="shared" si="87"/>
        <v>-109.19999999999709</v>
      </c>
    </row>
    <row r="617" spans="1:10" x14ac:dyDescent="0.25">
      <c r="A617" s="29">
        <f t="shared" si="84"/>
        <v>43153</v>
      </c>
      <c r="B617" s="66">
        <v>7726</v>
      </c>
      <c r="C617">
        <v>9009.2000000000007</v>
      </c>
      <c r="D617" s="109">
        <v>37769.599999999999</v>
      </c>
      <c r="E617">
        <v>43493.3</v>
      </c>
      <c r="F617" s="66">
        <f>+B617+D617</f>
        <v>45495.6</v>
      </c>
      <c r="G617" s="66">
        <f>+C617+E617</f>
        <v>52502.5</v>
      </c>
      <c r="H617" s="1">
        <f>+F617/G617-1</f>
        <v>-0.13345840674253606</v>
      </c>
      <c r="I617" s="198">
        <f t="shared" si="83"/>
        <v>427.70000000000437</v>
      </c>
      <c r="J617" s="72">
        <f t="shared" ref="J617:J638" si="89">+F617-F616</f>
        <v>782.19999999999709</v>
      </c>
    </row>
    <row r="618" spans="1:10" x14ac:dyDescent="0.25">
      <c r="A618" s="29">
        <f t="shared" si="84"/>
        <v>43160</v>
      </c>
      <c r="B618">
        <v>9237.9</v>
      </c>
      <c r="C618">
        <v>8511.7999999999993</v>
      </c>
      <c r="D618">
        <v>38767.1</v>
      </c>
      <c r="E618">
        <v>44410.6</v>
      </c>
      <c r="F618" s="66">
        <f t="shared" ref="F618:F638" si="90">+B618+D618</f>
        <v>48005</v>
      </c>
      <c r="G618" s="66">
        <f t="shared" ref="G618:G638" si="91">+C618+E618</f>
        <v>52922.399999999994</v>
      </c>
      <c r="H618" s="1">
        <f t="shared" ref="H618:H638" si="92">+F618/G618-1</f>
        <v>-9.2917176847610694E-2</v>
      </c>
      <c r="I618" s="198">
        <f t="shared" si="83"/>
        <v>419.89999999999418</v>
      </c>
      <c r="J618" s="72">
        <f t="shared" si="89"/>
        <v>2509.4000000000015</v>
      </c>
    </row>
    <row r="619" spans="1:10" x14ac:dyDescent="0.25">
      <c r="A619" s="29">
        <f t="shared" si="84"/>
        <v>43167</v>
      </c>
      <c r="B619">
        <v>9607.5</v>
      </c>
      <c r="C619">
        <v>8134.6</v>
      </c>
      <c r="D619">
        <v>39667.1</v>
      </c>
      <c r="E619">
        <v>45259.4</v>
      </c>
      <c r="F619" s="66">
        <f t="shared" si="90"/>
        <v>49274.6</v>
      </c>
      <c r="G619" s="66">
        <f t="shared" si="91"/>
        <v>53394</v>
      </c>
      <c r="H619" s="1">
        <f t="shared" si="92"/>
        <v>-7.7150990748024117E-2</v>
      </c>
      <c r="I619" s="198">
        <f t="shared" si="83"/>
        <v>471.60000000000582</v>
      </c>
      <c r="J619" s="118">
        <f t="shared" si="89"/>
        <v>1269.5999999999985</v>
      </c>
    </row>
    <row r="620" spans="1:10" x14ac:dyDescent="0.25">
      <c r="A620" s="29">
        <f t="shared" si="84"/>
        <v>43174</v>
      </c>
      <c r="B620">
        <v>9817.7999999999993</v>
      </c>
      <c r="C620">
        <v>8296.7999999999993</v>
      </c>
      <c r="D620">
        <v>40215.800000000003</v>
      </c>
      <c r="E620">
        <v>45692.1</v>
      </c>
      <c r="F620" s="66">
        <f t="shared" si="90"/>
        <v>50033.600000000006</v>
      </c>
      <c r="G620" s="66">
        <f t="shared" si="91"/>
        <v>53988.899999999994</v>
      </c>
      <c r="H620" s="1">
        <f t="shared" si="92"/>
        <v>-7.3261355574942066E-2</v>
      </c>
      <c r="I620" s="198">
        <f t="shared" si="83"/>
        <v>594.89999999999418</v>
      </c>
      <c r="J620" s="72">
        <f t="shared" si="89"/>
        <v>759.00000000000728</v>
      </c>
    </row>
    <row r="621" spans="1:10" x14ac:dyDescent="0.25">
      <c r="A621" s="29">
        <f t="shared" si="84"/>
        <v>43181</v>
      </c>
      <c r="B621">
        <v>9352.4</v>
      </c>
      <c r="C621">
        <v>8026.3</v>
      </c>
      <c r="D621">
        <v>40998.699999999997</v>
      </c>
      <c r="E621">
        <v>46643.6</v>
      </c>
      <c r="F621" s="66">
        <f t="shared" si="90"/>
        <v>50351.1</v>
      </c>
      <c r="G621" s="66">
        <f t="shared" si="91"/>
        <v>54669.9</v>
      </c>
      <c r="H621" s="1">
        <f t="shared" si="92"/>
        <v>-7.8997766595512386E-2</v>
      </c>
      <c r="I621" s="198">
        <f t="shared" si="83"/>
        <v>681.00000000000728</v>
      </c>
      <c r="J621" s="72">
        <f t="shared" si="89"/>
        <v>317.49999999999272</v>
      </c>
    </row>
    <row r="622" spans="1:10" x14ac:dyDescent="0.25">
      <c r="A622" s="29">
        <f t="shared" si="84"/>
        <v>43188</v>
      </c>
      <c r="B622">
        <v>9905.7000000000007</v>
      </c>
      <c r="C622">
        <v>7753.5</v>
      </c>
      <c r="D622">
        <v>41578.5</v>
      </c>
      <c r="E622">
        <v>47334.1</v>
      </c>
      <c r="F622" s="66">
        <f t="shared" si="90"/>
        <v>51484.2</v>
      </c>
      <c r="G622" s="66">
        <f t="shared" si="91"/>
        <v>55087.6</v>
      </c>
      <c r="H622" s="1">
        <f t="shared" si="92"/>
        <v>-6.5412179873510556E-2</v>
      </c>
      <c r="I622" s="198">
        <f t="shared" si="83"/>
        <v>417.69999999999709</v>
      </c>
      <c r="J622" s="72">
        <f t="shared" si="89"/>
        <v>1133.0999999999985</v>
      </c>
    </row>
    <row r="623" spans="1:10" x14ac:dyDescent="0.25">
      <c r="A623" s="29">
        <f t="shared" si="84"/>
        <v>43195</v>
      </c>
      <c r="B623">
        <v>10996.5</v>
      </c>
      <c r="C623">
        <v>7350.1</v>
      </c>
      <c r="D623">
        <v>41998.2</v>
      </c>
      <c r="E623">
        <v>48139.7</v>
      </c>
      <c r="F623" s="66">
        <f t="shared" si="90"/>
        <v>52994.7</v>
      </c>
      <c r="G623" s="66">
        <f t="shared" si="91"/>
        <v>55489.799999999996</v>
      </c>
      <c r="H623" s="1">
        <f t="shared" si="92"/>
        <v>-4.4965020598380256E-2</v>
      </c>
      <c r="I623" s="198">
        <f t="shared" si="83"/>
        <v>402.19999999999709</v>
      </c>
      <c r="J623" s="72">
        <f t="shared" si="89"/>
        <v>1510.5</v>
      </c>
    </row>
    <row r="624" spans="1:10" x14ac:dyDescent="0.25">
      <c r="A624" s="29">
        <f t="shared" si="84"/>
        <v>43202</v>
      </c>
      <c r="B624">
        <v>11634.9</v>
      </c>
      <c r="C624">
        <v>7130.2</v>
      </c>
      <c r="D624">
        <v>42400.5</v>
      </c>
      <c r="E624">
        <v>48494.9</v>
      </c>
      <c r="F624" s="66">
        <f t="shared" si="90"/>
        <v>54035.4</v>
      </c>
      <c r="G624" s="66">
        <f t="shared" si="91"/>
        <v>55625.1</v>
      </c>
      <c r="H624" s="1">
        <f t="shared" si="92"/>
        <v>-2.85788250268314E-2</v>
      </c>
      <c r="I624" s="198">
        <f t="shared" si="83"/>
        <v>135.30000000000291</v>
      </c>
      <c r="J624" s="72">
        <f t="shared" si="89"/>
        <v>1040.7000000000044</v>
      </c>
    </row>
    <row r="625" spans="1:11" x14ac:dyDescent="0.25">
      <c r="A625" s="29">
        <f t="shared" si="84"/>
        <v>43209</v>
      </c>
      <c r="B625">
        <v>11560.1</v>
      </c>
      <c r="C625">
        <v>7156.1</v>
      </c>
      <c r="D625" s="112">
        <v>42794</v>
      </c>
      <c r="E625">
        <v>49201.5</v>
      </c>
      <c r="F625" s="66">
        <f t="shared" si="90"/>
        <v>54354.1</v>
      </c>
      <c r="G625" s="66">
        <f t="shared" si="91"/>
        <v>56357.599999999999</v>
      </c>
      <c r="H625" s="1">
        <f t="shared" si="92"/>
        <v>-3.5549775008162143E-2</v>
      </c>
      <c r="I625" s="198">
        <f t="shared" si="83"/>
        <v>732.5</v>
      </c>
      <c r="J625" s="72">
        <f t="shared" si="89"/>
        <v>318.69999999999709</v>
      </c>
    </row>
    <row r="626" spans="1:11" x14ac:dyDescent="0.25">
      <c r="A626" s="29">
        <f t="shared" si="84"/>
        <v>43216</v>
      </c>
      <c r="B626">
        <v>11285.1</v>
      </c>
      <c r="C626">
        <v>6834.2</v>
      </c>
      <c r="D626">
        <v>43485.2</v>
      </c>
      <c r="E626" s="66">
        <v>49842</v>
      </c>
      <c r="F626" s="66">
        <f t="shared" si="90"/>
        <v>54770.299999999996</v>
      </c>
      <c r="G626" s="66">
        <f t="shared" si="91"/>
        <v>56676.2</v>
      </c>
      <c r="H626" s="1">
        <f t="shared" si="92"/>
        <v>-3.3627872016825378E-2</v>
      </c>
      <c r="I626" s="198">
        <f t="shared" si="83"/>
        <v>318.59999999999854</v>
      </c>
      <c r="J626" s="72">
        <f t="shared" si="89"/>
        <v>416.19999999999709</v>
      </c>
      <c r="K626">
        <v>5046.3999999999996</v>
      </c>
    </row>
    <row r="627" spans="1:11" x14ac:dyDescent="0.25">
      <c r="A627" s="29">
        <f t="shared" si="84"/>
        <v>43223</v>
      </c>
      <c r="B627">
        <v>11167.5</v>
      </c>
      <c r="C627">
        <v>6869.6</v>
      </c>
      <c r="D627">
        <v>43957.2</v>
      </c>
      <c r="E627">
        <v>50130.3</v>
      </c>
      <c r="F627" s="66">
        <f t="shared" si="90"/>
        <v>55124.7</v>
      </c>
      <c r="G627" s="66">
        <f t="shared" si="91"/>
        <v>56999.9</v>
      </c>
      <c r="H627" s="1">
        <f t="shared" si="92"/>
        <v>-3.2898303330356815E-2</v>
      </c>
      <c r="I627" s="198">
        <f t="shared" si="83"/>
        <v>323.70000000000437</v>
      </c>
      <c r="J627" s="72">
        <f t="shared" si="89"/>
        <v>354.40000000000146</v>
      </c>
      <c r="K627">
        <v>5324.7</v>
      </c>
    </row>
    <row r="628" spans="1:11" x14ac:dyDescent="0.25">
      <c r="A628" s="29">
        <f t="shared" si="84"/>
        <v>43230</v>
      </c>
      <c r="B628">
        <v>10794.8</v>
      </c>
      <c r="C628">
        <v>6879.4</v>
      </c>
      <c r="D628" s="109">
        <v>44536.5</v>
      </c>
      <c r="E628">
        <v>50475.7</v>
      </c>
      <c r="F628" s="66">
        <f t="shared" si="90"/>
        <v>55331.3</v>
      </c>
      <c r="G628" s="66">
        <f t="shared" si="91"/>
        <v>57355.1</v>
      </c>
      <c r="H628" s="1">
        <f t="shared" si="92"/>
        <v>-3.5285441050577848E-2</v>
      </c>
      <c r="I628" s="198">
        <f t="shared" si="83"/>
        <v>355.19999999999709</v>
      </c>
      <c r="J628" s="72">
        <f t="shared" si="89"/>
        <v>206.60000000000582</v>
      </c>
      <c r="K628">
        <v>5549.4</v>
      </c>
    </row>
    <row r="629" spans="1:11" x14ac:dyDescent="0.25">
      <c r="A629" s="29">
        <f t="shared" si="84"/>
        <v>43237</v>
      </c>
      <c r="B629">
        <v>9751.5</v>
      </c>
      <c r="C629">
        <v>7017.5</v>
      </c>
      <c r="D629">
        <v>45440.4</v>
      </c>
      <c r="E629">
        <v>50810.400000000001</v>
      </c>
      <c r="F629" s="66">
        <f t="shared" si="90"/>
        <v>55191.9</v>
      </c>
      <c r="G629" s="66">
        <f t="shared" si="91"/>
        <v>57827.9</v>
      </c>
      <c r="H629" s="1">
        <f t="shared" si="92"/>
        <v>-4.5583533208019E-2</v>
      </c>
      <c r="I629" s="198">
        <f t="shared" si="83"/>
        <v>472.80000000000291</v>
      </c>
      <c r="J629" s="170">
        <f t="shared" si="89"/>
        <v>-139.40000000000146</v>
      </c>
      <c r="K629">
        <v>5556.2</v>
      </c>
    </row>
    <row r="630" spans="1:11" x14ac:dyDescent="0.25">
      <c r="A630" s="29">
        <f t="shared" si="84"/>
        <v>43244</v>
      </c>
      <c r="B630">
        <v>9377.2000000000007</v>
      </c>
      <c r="C630">
        <v>7281.9</v>
      </c>
      <c r="D630">
        <v>46088.1</v>
      </c>
      <c r="E630">
        <v>51156.2</v>
      </c>
      <c r="F630" s="66">
        <f t="shared" si="90"/>
        <v>55465.3</v>
      </c>
      <c r="G630" s="66">
        <f t="shared" si="91"/>
        <v>58438.1</v>
      </c>
      <c r="H630" s="1">
        <f t="shared" si="92"/>
        <v>-5.0870921539201253E-2</v>
      </c>
      <c r="I630" s="198">
        <f t="shared" si="83"/>
        <v>610.19999999999709</v>
      </c>
      <c r="J630" s="171">
        <f t="shared" si="89"/>
        <v>273.40000000000146</v>
      </c>
      <c r="K630">
        <v>6327.9</v>
      </c>
    </row>
    <row r="631" spans="1:11" x14ac:dyDescent="0.25">
      <c r="A631" s="29">
        <f t="shared" si="84"/>
        <v>43251</v>
      </c>
      <c r="B631">
        <v>9025.9</v>
      </c>
      <c r="C631">
        <v>7121.5</v>
      </c>
      <c r="D631">
        <v>46604.2</v>
      </c>
      <c r="E631">
        <v>51475.7</v>
      </c>
      <c r="F631" s="66">
        <f t="shared" si="90"/>
        <v>55630.1</v>
      </c>
      <c r="G631" s="66">
        <f t="shared" si="91"/>
        <v>58597.2</v>
      </c>
      <c r="H631" s="1">
        <f t="shared" si="92"/>
        <v>-5.063552524694015E-2</v>
      </c>
      <c r="I631" s="198">
        <f t="shared" ref="I631:I694" si="93">+G631-G630</f>
        <v>159.09999999999854</v>
      </c>
      <c r="J631" s="171">
        <f t="shared" si="89"/>
        <v>164.79999999999563</v>
      </c>
      <c r="K631">
        <v>6362.6</v>
      </c>
    </row>
    <row r="632" spans="1:11" x14ac:dyDescent="0.25">
      <c r="A632" s="29">
        <f t="shared" si="84"/>
        <v>43258</v>
      </c>
      <c r="B632">
        <v>8948.1</v>
      </c>
      <c r="C632">
        <v>6972.7</v>
      </c>
      <c r="D632">
        <v>47201.599999999999</v>
      </c>
      <c r="E632">
        <v>51964.800000000003</v>
      </c>
      <c r="F632" s="66">
        <f t="shared" si="90"/>
        <v>56149.7</v>
      </c>
      <c r="G632" s="66">
        <f t="shared" si="91"/>
        <v>58937.5</v>
      </c>
      <c r="H632" s="1">
        <f t="shared" si="92"/>
        <v>-4.7300954400848361E-2</v>
      </c>
      <c r="I632" s="198">
        <f t="shared" si="93"/>
        <v>340.30000000000291</v>
      </c>
      <c r="J632" s="171">
        <f t="shared" si="89"/>
        <v>519.59999999999854</v>
      </c>
      <c r="K632">
        <v>6653.6</v>
      </c>
    </row>
    <row r="633" spans="1:11" x14ac:dyDescent="0.25">
      <c r="A633" s="29">
        <f t="shared" si="84"/>
        <v>43265</v>
      </c>
      <c r="B633">
        <v>8257.7999999999993</v>
      </c>
      <c r="C633">
        <v>6787.7</v>
      </c>
      <c r="D633">
        <v>48193.7</v>
      </c>
      <c r="E633">
        <v>52260.9</v>
      </c>
      <c r="F633" s="66">
        <f t="shared" si="90"/>
        <v>56451.5</v>
      </c>
      <c r="G633" s="66">
        <f t="shared" si="91"/>
        <v>59048.6</v>
      </c>
      <c r="H633" s="1">
        <f t="shared" si="92"/>
        <v>-4.3982414485694843E-2</v>
      </c>
      <c r="I633" s="198">
        <f t="shared" si="93"/>
        <v>111.09999999999854</v>
      </c>
      <c r="J633" s="171">
        <f t="shared" si="89"/>
        <v>301.80000000000291</v>
      </c>
      <c r="K633">
        <v>6881.2</v>
      </c>
    </row>
    <row r="634" spans="1:11" x14ac:dyDescent="0.25">
      <c r="A634" s="29">
        <f t="shared" si="84"/>
        <v>43272</v>
      </c>
      <c r="B634">
        <v>8115.8</v>
      </c>
      <c r="C634">
        <v>6755.9</v>
      </c>
      <c r="D634">
        <v>48694.1</v>
      </c>
      <c r="E634">
        <v>52605.1</v>
      </c>
      <c r="F634" s="66">
        <f t="shared" si="90"/>
        <v>56809.9</v>
      </c>
      <c r="G634" s="66">
        <f t="shared" si="91"/>
        <v>59361</v>
      </c>
      <c r="H634" s="1">
        <f t="shared" si="92"/>
        <v>-4.2976028031872726E-2</v>
      </c>
      <c r="I634" s="198">
        <f t="shared" si="93"/>
        <v>312.40000000000146</v>
      </c>
      <c r="J634" s="171">
        <f t="shared" si="89"/>
        <v>358.40000000000146</v>
      </c>
      <c r="K634">
        <v>7523.5</v>
      </c>
    </row>
    <row r="635" spans="1:11" x14ac:dyDescent="0.25">
      <c r="A635" s="29">
        <f t="shared" si="84"/>
        <v>43279</v>
      </c>
      <c r="B635">
        <v>7739.6</v>
      </c>
      <c r="C635">
        <v>6842.8</v>
      </c>
      <c r="D635">
        <v>49552.4</v>
      </c>
      <c r="E635">
        <v>52883.8</v>
      </c>
      <c r="F635" s="66">
        <f t="shared" si="90"/>
        <v>57292</v>
      </c>
      <c r="G635" s="66">
        <f t="shared" si="91"/>
        <v>59726.600000000006</v>
      </c>
      <c r="H635" s="1">
        <f t="shared" si="92"/>
        <v>-4.0762407369580811E-2</v>
      </c>
      <c r="I635" s="198">
        <f t="shared" si="93"/>
        <v>365.60000000000582</v>
      </c>
      <c r="J635" s="171">
        <f t="shared" si="89"/>
        <v>482.09999999999854</v>
      </c>
      <c r="K635">
        <v>7982.2</v>
      </c>
    </row>
    <row r="636" spans="1:11" x14ac:dyDescent="0.25">
      <c r="A636" s="29">
        <f t="shared" si="84"/>
        <v>43286</v>
      </c>
      <c r="B636">
        <v>7164.7</v>
      </c>
      <c r="C636">
        <v>6663.4</v>
      </c>
      <c r="D636">
        <v>50285.9</v>
      </c>
      <c r="E636">
        <v>53291.199999999997</v>
      </c>
      <c r="F636" s="66">
        <f t="shared" si="90"/>
        <v>57450.6</v>
      </c>
      <c r="G636" s="66">
        <f t="shared" si="91"/>
        <v>59954.6</v>
      </c>
      <c r="H636" s="1">
        <f t="shared" si="92"/>
        <v>-4.1764935467837327E-2</v>
      </c>
      <c r="I636" s="198">
        <f t="shared" si="93"/>
        <v>227.99999999999272</v>
      </c>
      <c r="J636" s="171">
        <f t="shared" si="89"/>
        <v>158.59999999999854</v>
      </c>
      <c r="K636" s="66">
        <v>8253</v>
      </c>
    </row>
    <row r="637" spans="1:11" x14ac:dyDescent="0.25">
      <c r="A637" s="29">
        <f t="shared" ref="A637:A700" si="94">+A636+7</f>
        <v>43293</v>
      </c>
      <c r="B637">
        <v>6811.8</v>
      </c>
      <c r="C637" s="66">
        <v>6715</v>
      </c>
      <c r="D637" s="109">
        <v>50832.9</v>
      </c>
      <c r="E637">
        <v>53649.2</v>
      </c>
      <c r="F637" s="66">
        <f t="shared" si="90"/>
        <v>57644.700000000004</v>
      </c>
      <c r="G637" s="66">
        <f t="shared" si="91"/>
        <v>60364.2</v>
      </c>
      <c r="H637" s="1">
        <f t="shared" si="92"/>
        <v>-4.5051537169381706E-2</v>
      </c>
      <c r="I637" s="198">
        <f t="shared" si="93"/>
        <v>409.59999999999854</v>
      </c>
      <c r="J637" s="171">
        <f t="shared" si="89"/>
        <v>194.10000000000582</v>
      </c>
      <c r="K637">
        <v>8866.4</v>
      </c>
    </row>
    <row r="638" spans="1:11" x14ac:dyDescent="0.25">
      <c r="A638" s="29">
        <f t="shared" si="94"/>
        <v>43300</v>
      </c>
      <c r="B638">
        <v>6526.4</v>
      </c>
      <c r="C638">
        <v>6444.7</v>
      </c>
      <c r="D638" s="109">
        <v>51513.1</v>
      </c>
      <c r="E638">
        <v>54083.1</v>
      </c>
      <c r="F638" s="66">
        <f t="shared" si="90"/>
        <v>58039.5</v>
      </c>
      <c r="G638" s="66">
        <f t="shared" si="91"/>
        <v>60527.799999999996</v>
      </c>
      <c r="H638" s="1">
        <f t="shared" si="92"/>
        <v>-4.1110035388697397E-2</v>
      </c>
      <c r="I638" s="198">
        <f t="shared" si="93"/>
        <v>163.59999999999854</v>
      </c>
      <c r="J638" s="171">
        <f t="shared" si="89"/>
        <v>394.79999999999563</v>
      </c>
      <c r="K638">
        <v>9830.2000000000007</v>
      </c>
    </row>
    <row r="639" spans="1:11" x14ac:dyDescent="0.25">
      <c r="A639" s="29">
        <f t="shared" si="94"/>
        <v>43307</v>
      </c>
      <c r="B639">
        <v>5763.6</v>
      </c>
      <c r="C639">
        <v>5964.5</v>
      </c>
      <c r="D639">
        <v>52369.599999999999</v>
      </c>
      <c r="E639">
        <v>54720.9</v>
      </c>
      <c r="F639" s="66">
        <f t="shared" ref="F639:G641" si="95">+B639+D639</f>
        <v>58133.2</v>
      </c>
      <c r="G639" s="66">
        <f t="shared" si="95"/>
        <v>60685.4</v>
      </c>
      <c r="H639" s="1">
        <f t="shared" ref="H639:H644" si="96">+F639/G639-1</f>
        <v>-4.2056244170756152E-2</v>
      </c>
      <c r="I639" s="198">
        <f t="shared" si="93"/>
        <v>157.60000000000582</v>
      </c>
      <c r="J639" s="171">
        <f t="shared" ref="J639:J646" si="97">+F639-F638</f>
        <v>93.69999999999709</v>
      </c>
      <c r="K639">
        <v>10373.5</v>
      </c>
    </row>
    <row r="640" spans="1:11" x14ac:dyDescent="0.25">
      <c r="A640" s="29">
        <f t="shared" si="94"/>
        <v>43314</v>
      </c>
      <c r="B640">
        <v>5170.8</v>
      </c>
      <c r="C640">
        <v>5397.3</v>
      </c>
      <c r="D640">
        <v>53384.2</v>
      </c>
      <c r="E640">
        <v>55269.599999999999</v>
      </c>
      <c r="F640" s="66">
        <f t="shared" si="95"/>
        <v>58555</v>
      </c>
      <c r="G640" s="66">
        <f t="shared" si="95"/>
        <v>60666.9</v>
      </c>
      <c r="H640" s="1">
        <f t="shared" si="96"/>
        <v>-3.4811404571520876E-2</v>
      </c>
      <c r="I640" s="198">
        <f t="shared" si="93"/>
        <v>-18.5</v>
      </c>
      <c r="J640" s="171">
        <f t="shared" si="97"/>
        <v>421.80000000000291</v>
      </c>
      <c r="K640" s="66">
        <v>10906</v>
      </c>
    </row>
    <row r="641" spans="1:14" x14ac:dyDescent="0.25">
      <c r="A641" s="29">
        <f t="shared" si="94"/>
        <v>43321</v>
      </c>
      <c r="B641">
        <v>4717.7</v>
      </c>
      <c r="C641">
        <v>5107.7</v>
      </c>
      <c r="D641" s="109">
        <v>53891.4</v>
      </c>
      <c r="E641">
        <v>56012.4</v>
      </c>
      <c r="F641" s="66">
        <f t="shared" si="95"/>
        <v>58609.1</v>
      </c>
      <c r="G641" s="66">
        <f t="shared" si="95"/>
        <v>61120.1</v>
      </c>
      <c r="H641" s="1">
        <f t="shared" si="96"/>
        <v>-4.1083047966217312E-2</v>
      </c>
      <c r="I641" s="198">
        <f t="shared" si="93"/>
        <v>453.19999999999709</v>
      </c>
      <c r="J641" s="171">
        <f t="shared" si="97"/>
        <v>54.099999999998545</v>
      </c>
      <c r="K641">
        <v>11477.6</v>
      </c>
    </row>
    <row r="642" spans="1:14" x14ac:dyDescent="0.25">
      <c r="A642" s="29">
        <f t="shared" si="94"/>
        <v>43328</v>
      </c>
      <c r="B642" s="66">
        <v>4243.8</v>
      </c>
      <c r="C642" s="66">
        <v>4005.9</v>
      </c>
      <c r="D642" s="66">
        <v>54517.9</v>
      </c>
      <c r="E642" s="66">
        <v>56714</v>
      </c>
      <c r="F642" s="66">
        <f t="shared" ref="F642:G644" si="98">+B642+D642</f>
        <v>58761.700000000004</v>
      </c>
      <c r="G642" s="66">
        <f t="shared" si="98"/>
        <v>60719.9</v>
      </c>
      <c r="H642" s="1">
        <f t="shared" si="96"/>
        <v>-3.2249723731428981E-2</v>
      </c>
      <c r="I642" s="198">
        <f t="shared" si="93"/>
        <v>-400.19999999999709</v>
      </c>
      <c r="J642" s="171">
        <f t="shared" si="97"/>
        <v>152.60000000000582</v>
      </c>
      <c r="K642">
        <v>12626.2</v>
      </c>
    </row>
    <row r="643" spans="1:14" x14ac:dyDescent="0.25">
      <c r="A643" s="29">
        <f t="shared" si="94"/>
        <v>43335</v>
      </c>
      <c r="B643" s="66">
        <v>3381.7</v>
      </c>
      <c r="C643" s="66">
        <v>3442.1</v>
      </c>
      <c r="D643" s="66">
        <v>55491</v>
      </c>
      <c r="E643" s="66">
        <v>57401</v>
      </c>
      <c r="F643" s="66">
        <f t="shared" si="98"/>
        <v>58872.7</v>
      </c>
      <c r="G643" s="66">
        <f t="shared" si="98"/>
        <v>60843.1</v>
      </c>
      <c r="H643" s="1">
        <f t="shared" si="96"/>
        <v>-3.2384937651105949E-2</v>
      </c>
      <c r="I643" s="198">
        <f t="shared" si="93"/>
        <v>123.19999999999709</v>
      </c>
      <c r="J643" s="171">
        <f t="shared" si="97"/>
        <v>110.99999999999272</v>
      </c>
      <c r="K643">
        <v>13217.8</v>
      </c>
    </row>
    <row r="644" spans="1:14" x14ac:dyDescent="0.25">
      <c r="A644" s="29">
        <f t="shared" si="94"/>
        <v>43342</v>
      </c>
      <c r="B644" s="66">
        <v>2658.8</v>
      </c>
      <c r="C644" s="66">
        <v>2359</v>
      </c>
      <c r="D644" s="66">
        <v>56214.400000000001</v>
      </c>
      <c r="E644" s="66">
        <v>58117.7</v>
      </c>
      <c r="F644" s="66">
        <f t="shared" si="98"/>
        <v>58873.200000000004</v>
      </c>
      <c r="G644" s="66">
        <f t="shared" si="98"/>
        <v>60476.7</v>
      </c>
      <c r="H644" s="1">
        <f t="shared" si="96"/>
        <v>-2.6514343540570029E-2</v>
      </c>
      <c r="I644" s="198">
        <f t="shared" si="93"/>
        <v>-366.40000000000146</v>
      </c>
      <c r="J644" s="170">
        <f t="shared" si="97"/>
        <v>0.50000000000727596</v>
      </c>
      <c r="K644">
        <v>13890.4</v>
      </c>
      <c r="N644" s="52" t="s">
        <v>655</v>
      </c>
    </row>
    <row r="645" spans="1:14" x14ac:dyDescent="0.25">
      <c r="A645" s="29">
        <f t="shared" si="94"/>
        <v>43349</v>
      </c>
      <c r="B645" s="66">
        <v>16119</v>
      </c>
      <c r="C645" s="66">
        <v>15842.3</v>
      </c>
      <c r="D645" s="66">
        <v>895.8</v>
      </c>
      <c r="E645">
        <v>1151.5</v>
      </c>
      <c r="F645" s="66">
        <f t="shared" ref="F645:G647" si="99">+B645+D645</f>
        <v>17014.8</v>
      </c>
      <c r="G645" s="66">
        <f t="shared" si="99"/>
        <v>16993.8</v>
      </c>
      <c r="H645" s="1">
        <f t="shared" ref="H645:H650" si="100">+F645/G645-1</f>
        <v>1.2357448010451577E-3</v>
      </c>
      <c r="I645" s="198">
        <f t="shared" si="93"/>
        <v>-43482.899999999994</v>
      </c>
      <c r="J645" s="162">
        <f>B645-K644+(D645)-2430</f>
        <v>694.40000000000055</v>
      </c>
      <c r="L645" s="52" t="s">
        <v>656</v>
      </c>
      <c r="N645" s="56">
        <v>2431</v>
      </c>
    </row>
    <row r="646" spans="1:14" x14ac:dyDescent="0.25">
      <c r="A646" s="29">
        <f t="shared" si="94"/>
        <v>43356</v>
      </c>
      <c r="B646">
        <v>16235.6</v>
      </c>
      <c r="C646">
        <v>17235.599999999999</v>
      </c>
      <c r="D646" s="109">
        <v>1696.7</v>
      </c>
      <c r="E646">
        <v>2096.4</v>
      </c>
      <c r="F646" s="66">
        <f t="shared" si="99"/>
        <v>17932.3</v>
      </c>
      <c r="G646" s="66">
        <f t="shared" si="99"/>
        <v>19332</v>
      </c>
      <c r="H646" s="1">
        <f t="shared" si="100"/>
        <v>-7.2403269190978725E-2</v>
      </c>
      <c r="I646" s="198">
        <f t="shared" si="93"/>
        <v>2338.2000000000007</v>
      </c>
      <c r="J646" s="171">
        <f t="shared" si="97"/>
        <v>917.5</v>
      </c>
    </row>
    <row r="647" spans="1:14" x14ac:dyDescent="0.25">
      <c r="A647" s="29">
        <f t="shared" si="94"/>
        <v>43363</v>
      </c>
      <c r="B647">
        <v>16287.2</v>
      </c>
      <c r="C647">
        <v>19232.900000000001</v>
      </c>
      <c r="D647" s="109">
        <v>2380.1</v>
      </c>
      <c r="E647">
        <v>3081.7</v>
      </c>
      <c r="F647" s="66">
        <f t="shared" si="99"/>
        <v>18667.3</v>
      </c>
      <c r="G647" s="66">
        <f t="shared" si="99"/>
        <v>22314.600000000002</v>
      </c>
      <c r="H647" s="1">
        <f t="shared" si="100"/>
        <v>-0.16344904233102997</v>
      </c>
      <c r="I647" s="198">
        <f t="shared" si="93"/>
        <v>2982.6000000000022</v>
      </c>
      <c r="J647" s="171">
        <f t="shared" ref="J647:J656" si="101">+F647-F646</f>
        <v>735</v>
      </c>
    </row>
    <row r="648" spans="1:14" x14ac:dyDescent="0.25">
      <c r="A648" s="29">
        <f t="shared" si="94"/>
        <v>43370</v>
      </c>
      <c r="B648">
        <v>17087.900000000001</v>
      </c>
      <c r="C648">
        <v>19263.099999999999</v>
      </c>
      <c r="D648" s="109">
        <v>3021.1</v>
      </c>
      <c r="E648">
        <v>4001.1</v>
      </c>
      <c r="F648" s="66">
        <f t="shared" ref="F648:G650" si="102">+B648+D648</f>
        <v>20109</v>
      </c>
      <c r="G648" s="66">
        <f t="shared" si="102"/>
        <v>23264.199999999997</v>
      </c>
      <c r="H648" s="1">
        <f t="shared" si="100"/>
        <v>-0.13562469373543884</v>
      </c>
      <c r="I648" s="198">
        <f t="shared" si="93"/>
        <v>949.59999999999491</v>
      </c>
      <c r="J648" s="171">
        <f t="shared" si="101"/>
        <v>1441.7000000000007</v>
      </c>
    </row>
    <row r="649" spans="1:14" x14ac:dyDescent="0.25">
      <c r="A649" s="29">
        <f t="shared" si="94"/>
        <v>43377</v>
      </c>
      <c r="B649">
        <v>16643.099999999999</v>
      </c>
      <c r="C649">
        <v>19820.2</v>
      </c>
      <c r="D649">
        <v>3905.6</v>
      </c>
      <c r="E649">
        <v>5191.3</v>
      </c>
      <c r="F649" s="66">
        <f t="shared" si="102"/>
        <v>20548.699999999997</v>
      </c>
      <c r="G649" s="66">
        <f t="shared" si="102"/>
        <v>25011.5</v>
      </c>
      <c r="H649" s="1">
        <f t="shared" si="100"/>
        <v>-0.1784299222357717</v>
      </c>
      <c r="I649" s="198">
        <f t="shared" si="93"/>
        <v>1747.3000000000029</v>
      </c>
      <c r="J649" s="171">
        <f t="shared" si="101"/>
        <v>439.69999999999709</v>
      </c>
      <c r="K649" s="52"/>
    </row>
    <row r="650" spans="1:14" x14ac:dyDescent="0.25">
      <c r="A650" s="29">
        <f t="shared" si="94"/>
        <v>43384</v>
      </c>
      <c r="B650">
        <v>15779.2</v>
      </c>
      <c r="C650">
        <v>19245.3</v>
      </c>
      <c r="D650" s="66">
        <v>5063</v>
      </c>
      <c r="E650">
        <v>7041.3</v>
      </c>
      <c r="F650" s="66">
        <f t="shared" si="102"/>
        <v>20842.2</v>
      </c>
      <c r="G650" s="66">
        <f t="shared" si="102"/>
        <v>26286.6</v>
      </c>
      <c r="H650" s="1">
        <f t="shared" si="100"/>
        <v>-0.20711693410330734</v>
      </c>
      <c r="I650" s="198">
        <f t="shared" si="93"/>
        <v>1275.0999999999985</v>
      </c>
      <c r="J650" s="171">
        <f t="shared" si="101"/>
        <v>293.50000000000364</v>
      </c>
    </row>
    <row r="651" spans="1:14" x14ac:dyDescent="0.25">
      <c r="A651" s="29">
        <f t="shared" si="94"/>
        <v>43391</v>
      </c>
      <c r="B651">
        <v>14881.5</v>
      </c>
      <c r="C651" s="66">
        <v>18852</v>
      </c>
      <c r="D651">
        <v>6173.5</v>
      </c>
      <c r="E651">
        <v>9563.9</v>
      </c>
      <c r="F651" s="66">
        <f t="shared" ref="F651:G653" si="103">+B651+D651</f>
        <v>21055</v>
      </c>
      <c r="G651" s="66">
        <f t="shared" si="103"/>
        <v>28415.9</v>
      </c>
      <c r="H651" s="1">
        <f t="shared" ref="H651:H656" si="104">+F651/G651-1</f>
        <v>-0.25904159291101114</v>
      </c>
      <c r="I651" s="198">
        <f t="shared" si="93"/>
        <v>2129.3000000000029</v>
      </c>
      <c r="J651" s="171">
        <f t="shared" si="101"/>
        <v>212.79999999999927</v>
      </c>
    </row>
    <row r="652" spans="1:14" x14ac:dyDescent="0.25">
      <c r="A652" s="29">
        <f t="shared" si="94"/>
        <v>43398</v>
      </c>
      <c r="B652">
        <v>13963.9</v>
      </c>
      <c r="C652" s="66">
        <v>18131.099999999999</v>
      </c>
      <c r="D652">
        <v>7486.8</v>
      </c>
      <c r="E652">
        <v>12186.6</v>
      </c>
      <c r="F652" s="66">
        <f t="shared" si="103"/>
        <v>21450.7</v>
      </c>
      <c r="G652" s="66">
        <f t="shared" si="103"/>
        <v>30317.699999999997</v>
      </c>
      <c r="H652" s="1">
        <f t="shared" si="104"/>
        <v>-0.29246941555592931</v>
      </c>
      <c r="I652" s="198">
        <f t="shared" si="93"/>
        <v>1901.7999999999956</v>
      </c>
      <c r="J652" s="171">
        <f t="shared" si="101"/>
        <v>395.70000000000073</v>
      </c>
    </row>
    <row r="653" spans="1:14" x14ac:dyDescent="0.25">
      <c r="A653" s="29">
        <f t="shared" si="94"/>
        <v>43405</v>
      </c>
      <c r="B653">
        <v>13216.1</v>
      </c>
      <c r="C653" s="66">
        <v>16771.5</v>
      </c>
      <c r="D653" s="111">
        <v>8555</v>
      </c>
      <c r="E653">
        <v>14706.8</v>
      </c>
      <c r="F653" s="66">
        <f t="shared" si="103"/>
        <v>21771.1</v>
      </c>
      <c r="G653" s="66">
        <f t="shared" si="103"/>
        <v>31478.3</v>
      </c>
      <c r="H653" s="1">
        <f t="shared" si="104"/>
        <v>-0.30837751721026874</v>
      </c>
      <c r="I653" s="198">
        <f t="shared" si="93"/>
        <v>1160.6000000000022</v>
      </c>
      <c r="J653" s="171">
        <f t="shared" si="101"/>
        <v>320.39999999999782</v>
      </c>
    </row>
    <row r="654" spans="1:14" x14ac:dyDescent="0.25">
      <c r="A654" s="29">
        <f t="shared" si="94"/>
        <v>43412</v>
      </c>
      <c r="B654">
        <v>12328.7</v>
      </c>
      <c r="C654" s="66">
        <v>15620.4</v>
      </c>
      <c r="D654" s="110">
        <v>9619.2000000000007</v>
      </c>
      <c r="E654">
        <v>16962.7</v>
      </c>
      <c r="F654" s="66">
        <f t="shared" ref="F654:G656" si="105">+B654+D654</f>
        <v>21947.9</v>
      </c>
      <c r="G654" s="66">
        <f t="shared" si="105"/>
        <v>32583.1</v>
      </c>
      <c r="H654" s="1">
        <f t="shared" si="104"/>
        <v>-0.3264023374080427</v>
      </c>
      <c r="I654" s="198">
        <f t="shared" si="93"/>
        <v>1104.7999999999993</v>
      </c>
      <c r="J654" s="171">
        <f t="shared" si="101"/>
        <v>176.80000000000291</v>
      </c>
    </row>
    <row r="655" spans="1:14" x14ac:dyDescent="0.25">
      <c r="A655" s="29">
        <f t="shared" si="94"/>
        <v>43419</v>
      </c>
      <c r="B655">
        <v>11736.7</v>
      </c>
      <c r="C655" s="66">
        <v>14564</v>
      </c>
      <c r="D655">
        <v>10892</v>
      </c>
      <c r="E655">
        <v>18818.8</v>
      </c>
      <c r="F655" s="66">
        <f t="shared" si="105"/>
        <v>22628.7</v>
      </c>
      <c r="G655" s="66">
        <f t="shared" si="105"/>
        <v>33382.800000000003</v>
      </c>
      <c r="H655" s="1">
        <f t="shared" si="104"/>
        <v>-0.32214493691362023</v>
      </c>
      <c r="I655" s="198">
        <f t="shared" si="93"/>
        <v>799.70000000000437</v>
      </c>
      <c r="J655" s="171">
        <f t="shared" si="101"/>
        <v>680.79999999999927</v>
      </c>
    </row>
    <row r="656" spans="1:14" x14ac:dyDescent="0.25">
      <c r="A656" s="29">
        <f t="shared" si="94"/>
        <v>43426</v>
      </c>
      <c r="B656">
        <v>11342.1</v>
      </c>
      <c r="C656">
        <v>13303.8</v>
      </c>
      <c r="D656">
        <v>11915.4</v>
      </c>
      <c r="E656">
        <v>21021.9</v>
      </c>
      <c r="F656" s="66">
        <f t="shared" si="105"/>
        <v>23257.5</v>
      </c>
      <c r="G656" s="66">
        <f t="shared" si="105"/>
        <v>34325.699999999997</v>
      </c>
      <c r="H656" s="1">
        <f t="shared" si="104"/>
        <v>-0.32244644683138279</v>
      </c>
      <c r="I656" s="198">
        <f t="shared" si="93"/>
        <v>942.89999999999418</v>
      </c>
      <c r="J656" s="171">
        <f t="shared" si="101"/>
        <v>628.79999999999927</v>
      </c>
    </row>
    <row r="657" spans="1:11" x14ac:dyDescent="0.25">
      <c r="A657" s="29">
        <f t="shared" si="94"/>
        <v>43433</v>
      </c>
      <c r="B657">
        <v>10980.8</v>
      </c>
      <c r="C657">
        <v>13301.5</v>
      </c>
      <c r="D657">
        <v>13167.6</v>
      </c>
      <c r="E657">
        <v>22970.799999999999</v>
      </c>
      <c r="F657" s="66">
        <f t="shared" ref="F657:G659" si="106">+B657+D657</f>
        <v>24148.400000000001</v>
      </c>
      <c r="G657" s="66">
        <f t="shared" si="106"/>
        <v>36272.300000000003</v>
      </c>
      <c r="H657" s="1">
        <f t="shared" ref="H657:H662" si="107">+F657/G657-1</f>
        <v>-0.33424679438579852</v>
      </c>
      <c r="I657" s="198">
        <f t="shared" si="93"/>
        <v>1946.6000000000058</v>
      </c>
      <c r="J657" s="171">
        <f t="shared" ref="J657:J662" si="108">+F657-F656</f>
        <v>890.90000000000146</v>
      </c>
    </row>
    <row r="658" spans="1:11" x14ac:dyDescent="0.25">
      <c r="A658" s="29">
        <f t="shared" si="94"/>
        <v>43440</v>
      </c>
      <c r="B658">
        <v>10626.3</v>
      </c>
      <c r="C658">
        <v>13492.8</v>
      </c>
      <c r="D658">
        <v>14076.4</v>
      </c>
      <c r="E658">
        <v>24161.4</v>
      </c>
      <c r="F658" s="66">
        <f t="shared" si="106"/>
        <v>24702.699999999997</v>
      </c>
      <c r="G658" s="66">
        <f t="shared" si="106"/>
        <v>37654.199999999997</v>
      </c>
      <c r="H658" s="1">
        <f t="shared" si="107"/>
        <v>-0.34395897403211328</v>
      </c>
      <c r="I658" s="198">
        <f t="shared" si="93"/>
        <v>1381.8999999999942</v>
      </c>
      <c r="J658" s="171">
        <f t="shared" si="108"/>
        <v>554.29999999999563</v>
      </c>
    </row>
    <row r="659" spans="1:11" x14ac:dyDescent="0.25">
      <c r="A659" s="29">
        <f t="shared" si="94"/>
        <v>43447</v>
      </c>
      <c r="B659">
        <v>12124.1</v>
      </c>
      <c r="C659">
        <v>13695.8</v>
      </c>
      <c r="D659" s="110">
        <v>15414.2</v>
      </c>
      <c r="E659">
        <v>25701.200000000001</v>
      </c>
      <c r="F659" s="66">
        <f t="shared" si="106"/>
        <v>27538.300000000003</v>
      </c>
      <c r="G659" s="66">
        <f t="shared" si="106"/>
        <v>39397</v>
      </c>
      <c r="H659" s="1">
        <f t="shared" si="107"/>
        <v>-0.30100515267659966</v>
      </c>
      <c r="I659" s="198">
        <f t="shared" si="93"/>
        <v>1742.8000000000029</v>
      </c>
      <c r="J659" s="171">
        <f t="shared" si="108"/>
        <v>2835.6000000000058</v>
      </c>
    </row>
    <row r="660" spans="1:11" x14ac:dyDescent="0.25">
      <c r="A660" s="29">
        <f t="shared" si="94"/>
        <v>43454</v>
      </c>
      <c r="B660">
        <v>13904.4</v>
      </c>
      <c r="C660">
        <v>13260.9</v>
      </c>
      <c r="D660">
        <v>16025.3</v>
      </c>
      <c r="E660">
        <v>27110.799999999999</v>
      </c>
      <c r="F660" s="66">
        <f t="shared" ref="F660:G662" si="109">+B660+D660</f>
        <v>29929.699999999997</v>
      </c>
      <c r="G660" s="66">
        <f t="shared" si="109"/>
        <v>40371.699999999997</v>
      </c>
      <c r="H660" s="1">
        <f t="shared" si="107"/>
        <v>-0.25864652714649128</v>
      </c>
      <c r="I660" s="198">
        <f t="shared" si="93"/>
        <v>974.69999999999709</v>
      </c>
      <c r="J660" s="171">
        <f t="shared" si="108"/>
        <v>2391.3999999999942</v>
      </c>
    </row>
    <row r="661" spans="1:11" x14ac:dyDescent="0.25">
      <c r="A661" s="29">
        <f t="shared" si="94"/>
        <v>43461</v>
      </c>
      <c r="B661">
        <v>14037.2</v>
      </c>
      <c r="C661" s="66">
        <v>12667</v>
      </c>
      <c r="D661" s="66">
        <v>16944</v>
      </c>
      <c r="E661">
        <v>28179.599999999999</v>
      </c>
      <c r="F661" s="66">
        <f t="shared" si="109"/>
        <v>30981.200000000001</v>
      </c>
      <c r="G661" s="66">
        <f t="shared" si="109"/>
        <v>40846.6</v>
      </c>
      <c r="H661" s="1">
        <f t="shared" si="107"/>
        <v>-0.24152316227054393</v>
      </c>
      <c r="I661" s="198">
        <f t="shared" si="93"/>
        <v>474.90000000000146</v>
      </c>
      <c r="J661" s="171">
        <f t="shared" si="108"/>
        <v>1051.5000000000036</v>
      </c>
    </row>
    <row r="662" spans="1:11" x14ac:dyDescent="0.25">
      <c r="A662" s="29">
        <f t="shared" si="94"/>
        <v>43468</v>
      </c>
      <c r="B662">
        <v>12517.3</v>
      </c>
      <c r="C662">
        <v>11728.2</v>
      </c>
      <c r="D662">
        <v>17851.900000000001</v>
      </c>
      <c r="E662">
        <v>29660.799999999999</v>
      </c>
      <c r="F662" s="66">
        <f t="shared" si="109"/>
        <v>30369.200000000001</v>
      </c>
      <c r="G662" s="66">
        <f t="shared" si="109"/>
        <v>41389</v>
      </c>
      <c r="H662" s="1">
        <f t="shared" si="107"/>
        <v>-0.26624948657855951</v>
      </c>
      <c r="I662" s="198">
        <f t="shared" si="93"/>
        <v>542.40000000000146</v>
      </c>
      <c r="J662" s="171">
        <f t="shared" si="108"/>
        <v>-612</v>
      </c>
    </row>
    <row r="663" spans="1:11" x14ac:dyDescent="0.25">
      <c r="A663" s="29">
        <f t="shared" si="94"/>
        <v>43475</v>
      </c>
      <c r="B663" s="174">
        <v>0</v>
      </c>
      <c r="C663" s="174">
        <v>11789.9</v>
      </c>
      <c r="D663" s="174">
        <v>0</v>
      </c>
      <c r="E663" s="180">
        <v>30829.4</v>
      </c>
      <c r="F663" s="175">
        <f t="shared" ref="F663:G668" si="110">+B663+D663</f>
        <v>0</v>
      </c>
      <c r="G663" s="175">
        <f t="shared" si="110"/>
        <v>42619.3</v>
      </c>
      <c r="H663" s="290">
        <f t="shared" ref="H663:H668" si="111">+F663/G663-1</f>
        <v>-1</v>
      </c>
      <c r="I663" s="198">
        <f t="shared" si="93"/>
        <v>1230.3000000000029</v>
      </c>
      <c r="J663" s="181">
        <v>0</v>
      </c>
      <c r="K663" s="183" t="s">
        <v>657</v>
      </c>
    </row>
    <row r="664" spans="1:11" x14ac:dyDescent="0.25">
      <c r="A664" s="29">
        <f t="shared" si="94"/>
        <v>43482</v>
      </c>
      <c r="B664" s="174">
        <v>0</v>
      </c>
      <c r="C664" s="174">
        <v>11162.6</v>
      </c>
      <c r="D664" s="174">
        <v>0</v>
      </c>
      <c r="E664" s="180">
        <v>32073.1</v>
      </c>
      <c r="F664" s="175">
        <f t="shared" si="110"/>
        <v>0</v>
      </c>
      <c r="G664" s="175">
        <f t="shared" si="110"/>
        <v>43235.7</v>
      </c>
      <c r="H664" s="290">
        <f t="shared" si="111"/>
        <v>-1</v>
      </c>
      <c r="I664" s="198">
        <f t="shared" si="93"/>
        <v>616.39999999999418</v>
      </c>
      <c r="J664" s="181">
        <f>+F664-F663</f>
        <v>0</v>
      </c>
      <c r="K664" s="183" t="s">
        <v>658</v>
      </c>
    </row>
    <row r="665" spans="1:11" x14ac:dyDescent="0.25">
      <c r="A665" s="29">
        <f t="shared" si="94"/>
        <v>43489</v>
      </c>
      <c r="B665" s="174">
        <v>0</v>
      </c>
      <c r="C665" s="174">
        <v>10301.9</v>
      </c>
      <c r="D665" s="174">
        <v>0</v>
      </c>
      <c r="E665" s="180">
        <v>33216.400000000001</v>
      </c>
      <c r="F665" s="175">
        <f t="shared" si="110"/>
        <v>0</v>
      </c>
      <c r="G665" s="175">
        <f t="shared" si="110"/>
        <v>43518.3</v>
      </c>
      <c r="H665" s="290">
        <f t="shared" si="111"/>
        <v>-1</v>
      </c>
      <c r="I665" s="198">
        <f t="shared" si="93"/>
        <v>282.60000000000582</v>
      </c>
      <c r="J665" s="181">
        <f>+F665-F664</f>
        <v>0</v>
      </c>
      <c r="K665" s="183"/>
    </row>
    <row r="666" spans="1:11" x14ac:dyDescent="0.25">
      <c r="A666" s="29">
        <f t="shared" si="94"/>
        <v>43496</v>
      </c>
      <c r="B666" s="174">
        <v>0</v>
      </c>
      <c r="C666" s="175">
        <v>9508</v>
      </c>
      <c r="D666" s="174">
        <v>0</v>
      </c>
      <c r="E666" s="180">
        <v>34753.599999999999</v>
      </c>
      <c r="F666" s="175">
        <f t="shared" si="110"/>
        <v>0</v>
      </c>
      <c r="G666" s="175">
        <f t="shared" si="110"/>
        <v>44261.599999999999</v>
      </c>
      <c r="H666" s="290">
        <f t="shared" si="111"/>
        <v>-1</v>
      </c>
      <c r="I666" s="198">
        <f t="shared" si="93"/>
        <v>743.29999999999563</v>
      </c>
      <c r="J666" s="181">
        <f>+F666-F665</f>
        <v>0</v>
      </c>
      <c r="K666" s="174"/>
    </row>
    <row r="667" spans="1:11" x14ac:dyDescent="0.25">
      <c r="A667" s="29">
        <f t="shared" si="94"/>
        <v>43503</v>
      </c>
      <c r="B667" s="174">
        <v>0</v>
      </c>
      <c r="C667" s="174">
        <v>8773.1</v>
      </c>
      <c r="D667" s="174">
        <v>0</v>
      </c>
      <c r="E667" s="180">
        <v>36049.5</v>
      </c>
      <c r="F667" s="175">
        <f t="shared" si="110"/>
        <v>0</v>
      </c>
      <c r="G667" s="175">
        <f t="shared" si="110"/>
        <v>44822.6</v>
      </c>
      <c r="H667" s="290">
        <f t="shared" si="111"/>
        <v>-1</v>
      </c>
      <c r="I667" s="198">
        <f t="shared" si="93"/>
        <v>561</v>
      </c>
      <c r="J667" s="181">
        <f>+F667-F666</f>
        <v>0</v>
      </c>
      <c r="K667" s="174"/>
    </row>
    <row r="668" spans="1:11" x14ac:dyDescent="0.25">
      <c r="A668" s="29">
        <f t="shared" si="94"/>
        <v>43510</v>
      </c>
      <c r="B668" s="174">
        <v>13458.7</v>
      </c>
      <c r="C668" s="174">
        <v>7770.1</v>
      </c>
      <c r="D668" s="174">
        <v>23442.1</v>
      </c>
      <c r="E668" s="174">
        <v>36867.599999999999</v>
      </c>
      <c r="F668" s="175">
        <f t="shared" si="110"/>
        <v>36900.800000000003</v>
      </c>
      <c r="G668" s="175">
        <f t="shared" si="110"/>
        <v>44637.7</v>
      </c>
      <c r="H668" s="290">
        <f t="shared" si="111"/>
        <v>-0.17332658268683188</v>
      </c>
      <c r="I668" s="198">
        <f t="shared" si="93"/>
        <v>-184.90000000000146</v>
      </c>
      <c r="J668" s="182"/>
      <c r="K668" s="174"/>
    </row>
    <row r="669" spans="1:11" x14ac:dyDescent="0.25">
      <c r="A669" s="29">
        <f t="shared" si="94"/>
        <v>43517</v>
      </c>
      <c r="B669">
        <v>13383.9</v>
      </c>
      <c r="C669">
        <v>7726</v>
      </c>
      <c r="D669" s="110">
        <v>25574.9</v>
      </c>
      <c r="E669">
        <v>37769.599999999999</v>
      </c>
      <c r="F669" s="66">
        <f t="shared" ref="F669:G671" si="112">+B669+D669</f>
        <v>38958.800000000003</v>
      </c>
      <c r="G669" s="66">
        <f t="shared" si="112"/>
        <v>45495.6</v>
      </c>
      <c r="H669" s="1">
        <f>+F669/G669-1</f>
        <v>-0.14367982837900795</v>
      </c>
      <c r="I669" s="198">
        <f t="shared" si="93"/>
        <v>857.90000000000146</v>
      </c>
      <c r="J669" s="171">
        <f>+F669-F668</f>
        <v>2058</v>
      </c>
    </row>
    <row r="670" spans="1:11" x14ac:dyDescent="0.25">
      <c r="A670" s="29">
        <f t="shared" si="94"/>
        <v>43524</v>
      </c>
      <c r="B670">
        <v>12712.5</v>
      </c>
      <c r="C670">
        <v>9237.9</v>
      </c>
      <c r="D670">
        <v>26557.8</v>
      </c>
      <c r="E670">
        <v>38767.1</v>
      </c>
      <c r="F670" s="66">
        <f t="shared" si="112"/>
        <v>39270.300000000003</v>
      </c>
      <c r="G670" s="66">
        <f t="shared" si="112"/>
        <v>48005</v>
      </c>
      <c r="H670" s="1">
        <f>+F670/G670-1</f>
        <v>-0.18195396312884071</v>
      </c>
      <c r="I670" s="198">
        <f t="shared" si="93"/>
        <v>2509.4000000000015</v>
      </c>
      <c r="J670" s="171">
        <f t="shared" ref="J670:J707" si="113">+F670-F669</f>
        <v>311.5</v>
      </c>
    </row>
    <row r="671" spans="1:11" x14ac:dyDescent="0.25">
      <c r="A671" s="29">
        <f t="shared" si="94"/>
        <v>43531</v>
      </c>
      <c r="B671">
        <v>13804.5</v>
      </c>
      <c r="C671">
        <v>9607.5</v>
      </c>
      <c r="D671" s="110">
        <v>27301.8</v>
      </c>
      <c r="E671">
        <v>39667.1</v>
      </c>
      <c r="F671" s="66">
        <f t="shared" si="112"/>
        <v>41106.300000000003</v>
      </c>
      <c r="G671" s="66">
        <f t="shared" si="112"/>
        <v>49274.6</v>
      </c>
      <c r="H671" s="1">
        <f>+F671/G671-1</f>
        <v>-0.16577100575144188</v>
      </c>
      <c r="I671" s="198">
        <f t="shared" si="93"/>
        <v>1269.5999999999985</v>
      </c>
      <c r="J671" s="171">
        <f t="shared" si="113"/>
        <v>1836</v>
      </c>
    </row>
    <row r="672" spans="1:11" x14ac:dyDescent="0.25">
      <c r="A672" s="29">
        <f t="shared" si="94"/>
        <v>43538</v>
      </c>
      <c r="B672">
        <v>13188.9</v>
      </c>
      <c r="C672">
        <v>9817.7999999999993</v>
      </c>
      <c r="D672" s="111">
        <v>28297.4</v>
      </c>
      <c r="E672">
        <v>40215.800000000003</v>
      </c>
      <c r="F672" s="66">
        <f t="shared" ref="F672:F701" si="114">+B672+D672</f>
        <v>41486.300000000003</v>
      </c>
      <c r="G672" s="66">
        <f t="shared" ref="G672:G701" si="115">+C672+E672</f>
        <v>50033.600000000006</v>
      </c>
      <c r="H672" s="1">
        <f t="shared" ref="H672:H701" si="116">+F672/G672-1</f>
        <v>-0.1708312014326373</v>
      </c>
      <c r="I672" s="198">
        <f t="shared" si="93"/>
        <v>759.00000000000728</v>
      </c>
      <c r="J672" s="171">
        <f t="shared" si="113"/>
        <v>380</v>
      </c>
    </row>
    <row r="673" spans="1:11" x14ac:dyDescent="0.25">
      <c r="A673" s="29">
        <f t="shared" si="94"/>
        <v>43545</v>
      </c>
      <c r="B673">
        <v>12429.5</v>
      </c>
      <c r="C673">
        <v>9352.4</v>
      </c>
      <c r="D673">
        <v>29238.5</v>
      </c>
      <c r="E673">
        <v>40998.699999999997</v>
      </c>
      <c r="F673" s="66">
        <f t="shared" si="114"/>
        <v>41668</v>
      </c>
      <c r="G673" s="66">
        <f t="shared" si="115"/>
        <v>50351.1</v>
      </c>
      <c r="H673" s="1">
        <f t="shared" si="116"/>
        <v>-0.17245104873577732</v>
      </c>
      <c r="I673" s="198">
        <f t="shared" si="93"/>
        <v>317.49999999999272</v>
      </c>
      <c r="J673" s="171">
        <f t="shared" si="113"/>
        <v>181.69999999999709</v>
      </c>
    </row>
    <row r="674" spans="1:11" x14ac:dyDescent="0.25">
      <c r="A674" s="29">
        <f t="shared" si="94"/>
        <v>43552</v>
      </c>
      <c r="B674">
        <v>13635.9</v>
      </c>
      <c r="C674">
        <v>9905.7000000000007</v>
      </c>
      <c r="D674">
        <v>30003.9</v>
      </c>
      <c r="E674">
        <v>41578.5</v>
      </c>
      <c r="F674" s="66">
        <f t="shared" si="114"/>
        <v>43639.8</v>
      </c>
      <c r="G674" s="66">
        <f t="shared" si="115"/>
        <v>51484.2</v>
      </c>
      <c r="H674" s="1">
        <f t="shared" si="116"/>
        <v>-0.15236519165103068</v>
      </c>
      <c r="I674" s="198">
        <f t="shared" si="93"/>
        <v>1133.0999999999985</v>
      </c>
      <c r="J674" s="171">
        <f t="shared" si="113"/>
        <v>1971.8000000000029</v>
      </c>
    </row>
    <row r="675" spans="1:11" x14ac:dyDescent="0.25">
      <c r="A675" s="29">
        <f t="shared" si="94"/>
        <v>43559</v>
      </c>
      <c r="B675">
        <v>13016.5</v>
      </c>
      <c r="C675">
        <v>10996.5</v>
      </c>
      <c r="D675">
        <v>30893.7</v>
      </c>
      <c r="E675">
        <v>41945.599999999999</v>
      </c>
      <c r="F675" s="66">
        <f t="shared" si="114"/>
        <v>43910.2</v>
      </c>
      <c r="G675" s="66">
        <f t="shared" si="115"/>
        <v>52942.1</v>
      </c>
      <c r="H675" s="1">
        <f t="shared" si="116"/>
        <v>-0.17059957954066807</v>
      </c>
      <c r="I675" s="198">
        <f t="shared" si="93"/>
        <v>1457.9000000000015</v>
      </c>
      <c r="J675" s="171">
        <f t="shared" si="113"/>
        <v>270.39999999999418</v>
      </c>
    </row>
    <row r="676" spans="1:11" x14ac:dyDescent="0.25">
      <c r="A676" s="29">
        <f t="shared" si="94"/>
        <v>43566</v>
      </c>
      <c r="B676">
        <v>12927.8</v>
      </c>
      <c r="C676">
        <v>11634.9</v>
      </c>
      <c r="D676">
        <v>31364.400000000001</v>
      </c>
      <c r="E676">
        <v>42347.9</v>
      </c>
      <c r="F676" s="66">
        <f t="shared" si="114"/>
        <v>44292.2</v>
      </c>
      <c r="G676" s="66">
        <f t="shared" si="115"/>
        <v>53982.8</v>
      </c>
      <c r="H676" s="1">
        <f t="shared" si="116"/>
        <v>-0.17951273368554443</v>
      </c>
      <c r="I676" s="198">
        <f t="shared" si="93"/>
        <v>1040.7000000000044</v>
      </c>
      <c r="J676" s="171">
        <f t="shared" si="113"/>
        <v>382</v>
      </c>
    </row>
    <row r="677" spans="1:11" x14ac:dyDescent="0.25">
      <c r="A677" s="29">
        <f t="shared" si="94"/>
        <v>43573</v>
      </c>
      <c r="B677">
        <v>13128.1</v>
      </c>
      <c r="C677">
        <v>11560.1</v>
      </c>
      <c r="D677">
        <v>31759.1</v>
      </c>
      <c r="E677" s="66">
        <v>42794</v>
      </c>
      <c r="F677" s="66">
        <f t="shared" si="114"/>
        <v>44887.199999999997</v>
      </c>
      <c r="G677" s="66">
        <f t="shared" si="115"/>
        <v>54354.1</v>
      </c>
      <c r="H677" s="1">
        <f t="shared" si="116"/>
        <v>-0.17417085371664698</v>
      </c>
      <c r="I677" s="198">
        <f t="shared" si="93"/>
        <v>371.29999999999563</v>
      </c>
      <c r="J677" s="171">
        <f t="shared" si="113"/>
        <v>595</v>
      </c>
    </row>
    <row r="678" spans="1:11" x14ac:dyDescent="0.25">
      <c r="A678" s="29">
        <f t="shared" si="94"/>
        <v>43580</v>
      </c>
      <c r="B678">
        <v>12874.3</v>
      </c>
      <c r="C678">
        <v>11285.1</v>
      </c>
      <c r="D678" s="110">
        <v>32263.1</v>
      </c>
      <c r="E678">
        <v>43485.2</v>
      </c>
      <c r="F678" s="66">
        <f t="shared" si="114"/>
        <v>45137.399999999994</v>
      </c>
      <c r="G678" s="66">
        <f t="shared" si="115"/>
        <v>54770.299999999996</v>
      </c>
      <c r="H678" s="1">
        <f t="shared" si="116"/>
        <v>-0.17587816754701002</v>
      </c>
      <c r="I678" s="198">
        <f t="shared" si="93"/>
        <v>416.19999999999709</v>
      </c>
      <c r="J678" s="171">
        <f t="shared" si="113"/>
        <v>250.19999999999709</v>
      </c>
      <c r="K678">
        <v>819.8</v>
      </c>
    </row>
    <row r="679" spans="1:11" x14ac:dyDescent="0.25">
      <c r="A679" s="29">
        <f t="shared" si="94"/>
        <v>43587</v>
      </c>
      <c r="B679">
        <v>12118.4</v>
      </c>
      <c r="C679">
        <v>11167.5</v>
      </c>
      <c r="D679" s="66">
        <v>32748</v>
      </c>
      <c r="E679">
        <v>43957.2</v>
      </c>
      <c r="F679" s="66">
        <f t="shared" si="114"/>
        <v>44866.400000000001</v>
      </c>
      <c r="G679" s="66">
        <f t="shared" si="115"/>
        <v>55124.7</v>
      </c>
      <c r="H679" s="1">
        <f t="shared" si="116"/>
        <v>-0.18609262272629146</v>
      </c>
      <c r="I679" s="198">
        <f t="shared" si="93"/>
        <v>354.40000000000146</v>
      </c>
      <c r="J679" s="171">
        <f t="shared" si="113"/>
        <v>-270.99999999999272</v>
      </c>
      <c r="K679">
        <v>1115.4000000000001</v>
      </c>
    </row>
    <row r="680" spans="1:11" x14ac:dyDescent="0.25">
      <c r="A680" s="29">
        <f t="shared" si="94"/>
        <v>43594</v>
      </c>
      <c r="B680">
        <v>11873.2</v>
      </c>
      <c r="C680">
        <v>10794.8</v>
      </c>
      <c r="D680" s="52">
        <v>33363.9</v>
      </c>
      <c r="E680">
        <v>44536.5</v>
      </c>
      <c r="F680" s="66">
        <f t="shared" si="114"/>
        <v>45237.100000000006</v>
      </c>
      <c r="G680" s="66">
        <f t="shared" si="115"/>
        <v>55331.3</v>
      </c>
      <c r="H680" s="179">
        <f t="shared" si="116"/>
        <v>-0.18243200503151014</v>
      </c>
      <c r="I680" s="198">
        <f t="shared" si="93"/>
        <v>206.60000000000582</v>
      </c>
      <c r="J680" s="171">
        <f t="shared" si="113"/>
        <v>370.70000000000437</v>
      </c>
      <c r="K680">
        <v>1418.8</v>
      </c>
    </row>
    <row r="681" spans="1:11" x14ac:dyDescent="0.25">
      <c r="A681" s="29">
        <f t="shared" si="94"/>
        <v>43601</v>
      </c>
      <c r="B681">
        <v>11838.2</v>
      </c>
      <c r="C681">
        <v>9751.5</v>
      </c>
      <c r="D681">
        <v>33934.699999999997</v>
      </c>
      <c r="E681">
        <v>45440.4</v>
      </c>
      <c r="F681" s="66">
        <f t="shared" si="114"/>
        <v>45772.899999999994</v>
      </c>
      <c r="G681" s="66">
        <f t="shared" si="115"/>
        <v>55191.9</v>
      </c>
      <c r="H681" s="1">
        <f t="shared" si="116"/>
        <v>-0.17065910033899911</v>
      </c>
      <c r="I681" s="198">
        <f t="shared" si="93"/>
        <v>-139.40000000000146</v>
      </c>
      <c r="J681" s="171">
        <f t="shared" si="113"/>
        <v>535.79999999998836</v>
      </c>
      <c r="K681">
        <v>1423.9</v>
      </c>
    </row>
    <row r="682" spans="1:11" x14ac:dyDescent="0.25">
      <c r="A682" s="29">
        <f t="shared" si="94"/>
        <v>43608</v>
      </c>
      <c r="B682" s="66">
        <v>11825</v>
      </c>
      <c r="C682">
        <v>9377.2000000000007</v>
      </c>
      <c r="D682" s="110">
        <v>34346.9</v>
      </c>
      <c r="E682">
        <v>46088.1</v>
      </c>
      <c r="F682" s="66">
        <f t="shared" si="114"/>
        <v>46171.9</v>
      </c>
      <c r="G682" s="66">
        <f t="shared" si="115"/>
        <v>55465.3</v>
      </c>
      <c r="H682" s="1">
        <f t="shared" si="116"/>
        <v>-0.16755340726544343</v>
      </c>
      <c r="I682" s="198">
        <f t="shared" si="93"/>
        <v>273.40000000000146</v>
      </c>
      <c r="J682" s="171">
        <f t="shared" si="113"/>
        <v>399.00000000000728</v>
      </c>
      <c r="K682">
        <v>1445.9</v>
      </c>
    </row>
    <row r="683" spans="1:11" x14ac:dyDescent="0.25">
      <c r="A683" s="29">
        <f t="shared" si="94"/>
        <v>43615</v>
      </c>
      <c r="B683">
        <v>11769.2</v>
      </c>
      <c r="C683">
        <v>9025.9</v>
      </c>
      <c r="D683">
        <v>34912.800000000003</v>
      </c>
      <c r="E683">
        <v>46604.2</v>
      </c>
      <c r="F683" s="66">
        <f t="shared" si="114"/>
        <v>46682</v>
      </c>
      <c r="G683" s="66">
        <f t="shared" si="115"/>
        <v>55630.1</v>
      </c>
      <c r="H683" s="1">
        <f t="shared" si="116"/>
        <v>-0.16084997150823022</v>
      </c>
      <c r="I683" s="198">
        <f t="shared" si="93"/>
        <v>164.79999999999563</v>
      </c>
      <c r="J683" s="171">
        <f t="shared" si="113"/>
        <v>510.09999999999854</v>
      </c>
      <c r="K683">
        <v>1519.7</v>
      </c>
    </row>
    <row r="684" spans="1:11" x14ac:dyDescent="0.25">
      <c r="A684" s="29">
        <f t="shared" si="94"/>
        <v>43622</v>
      </c>
      <c r="B684">
        <v>11266.1</v>
      </c>
      <c r="C684">
        <v>8948.1</v>
      </c>
      <c r="D684">
        <v>35671.800000000003</v>
      </c>
      <c r="E684">
        <v>47201.599999999999</v>
      </c>
      <c r="F684" s="66">
        <f t="shared" si="114"/>
        <v>46937.9</v>
      </c>
      <c r="G684" s="66">
        <f t="shared" si="115"/>
        <v>56149.7</v>
      </c>
      <c r="H684" s="1">
        <f t="shared" si="116"/>
        <v>-0.16405786673837963</v>
      </c>
      <c r="I684" s="198">
        <f t="shared" si="93"/>
        <v>519.59999999999854</v>
      </c>
      <c r="J684" s="171">
        <f t="shared" si="113"/>
        <v>255.90000000000146</v>
      </c>
      <c r="K684">
        <v>1794.8</v>
      </c>
    </row>
    <row r="685" spans="1:11" x14ac:dyDescent="0.25">
      <c r="A685" s="29">
        <f t="shared" si="94"/>
        <v>43629</v>
      </c>
      <c r="B685">
        <v>11101.1</v>
      </c>
      <c r="C685">
        <v>8257.7999999999993</v>
      </c>
      <c r="D685">
        <v>36408.300000000003</v>
      </c>
      <c r="E685">
        <v>48114.1</v>
      </c>
      <c r="F685" s="66">
        <f t="shared" si="114"/>
        <v>47509.4</v>
      </c>
      <c r="G685" s="66">
        <f t="shared" si="115"/>
        <v>56371.899999999994</v>
      </c>
      <c r="H685" s="1">
        <f t="shared" si="116"/>
        <v>-0.15721485349970454</v>
      </c>
      <c r="I685" s="198">
        <f t="shared" si="93"/>
        <v>222.19999999999709</v>
      </c>
      <c r="J685" s="171">
        <f t="shared" si="113"/>
        <v>571.5</v>
      </c>
      <c r="K685">
        <v>1994.9</v>
      </c>
    </row>
    <row r="686" spans="1:11" x14ac:dyDescent="0.25">
      <c r="A686" s="29">
        <f t="shared" si="94"/>
        <v>43636</v>
      </c>
      <c r="B686">
        <v>10544.2</v>
      </c>
      <c r="C686">
        <v>8115.8</v>
      </c>
      <c r="D686">
        <v>37114.300000000003</v>
      </c>
      <c r="E686">
        <v>48614.5</v>
      </c>
      <c r="F686" s="66">
        <f t="shared" si="114"/>
        <v>47658.5</v>
      </c>
      <c r="G686" s="66">
        <f t="shared" si="115"/>
        <v>56730.3</v>
      </c>
      <c r="H686" s="1">
        <f t="shared" si="116"/>
        <v>-0.15991101756909454</v>
      </c>
      <c r="I686" s="198">
        <f t="shared" si="93"/>
        <v>358.40000000000873</v>
      </c>
      <c r="J686" s="171">
        <f t="shared" si="113"/>
        <v>149.09999999999854</v>
      </c>
      <c r="K686">
        <v>2314.4</v>
      </c>
    </row>
    <row r="687" spans="1:11" x14ac:dyDescent="0.25">
      <c r="A687" s="29">
        <f t="shared" si="94"/>
        <v>43643</v>
      </c>
      <c r="B687">
        <v>10620.1</v>
      </c>
      <c r="C687">
        <v>7739.6</v>
      </c>
      <c r="D687" s="111">
        <v>37842.1</v>
      </c>
      <c r="E687">
        <v>49552.4</v>
      </c>
      <c r="F687" s="66">
        <f t="shared" si="114"/>
        <v>48462.2</v>
      </c>
      <c r="G687" s="66">
        <f t="shared" si="115"/>
        <v>57292</v>
      </c>
      <c r="H687" s="1">
        <f t="shared" si="116"/>
        <v>-0.15411924876073457</v>
      </c>
      <c r="I687" s="198">
        <f t="shared" si="93"/>
        <v>561.69999999999709</v>
      </c>
      <c r="J687" s="171">
        <f t="shared" si="113"/>
        <v>803.69999999999709</v>
      </c>
      <c r="K687">
        <v>2475.9</v>
      </c>
    </row>
    <row r="688" spans="1:11" x14ac:dyDescent="0.25">
      <c r="A688" s="29">
        <f t="shared" si="94"/>
        <v>43650</v>
      </c>
      <c r="B688">
        <v>10059.9</v>
      </c>
      <c r="C688">
        <v>7164.7</v>
      </c>
      <c r="D688" s="110">
        <v>38472.400000000001</v>
      </c>
      <c r="E688">
        <v>50285.9</v>
      </c>
      <c r="F688" s="66">
        <f t="shared" si="114"/>
        <v>48532.3</v>
      </c>
      <c r="G688" s="66">
        <f t="shared" si="115"/>
        <v>57450.6</v>
      </c>
      <c r="H688" s="1">
        <f t="shared" si="116"/>
        <v>-0.155234236021904</v>
      </c>
      <c r="I688" s="198">
        <f t="shared" si="93"/>
        <v>158.59999999999854</v>
      </c>
      <c r="J688" s="171">
        <f t="shared" si="113"/>
        <v>70.100000000005821</v>
      </c>
      <c r="K688">
        <v>2605.4</v>
      </c>
    </row>
    <row r="689" spans="1:14" x14ac:dyDescent="0.25">
      <c r="A689" s="29">
        <f t="shared" si="94"/>
        <v>43657</v>
      </c>
      <c r="B689">
        <v>9278.7999999999993</v>
      </c>
      <c r="C689">
        <v>6811.8</v>
      </c>
      <c r="D689">
        <v>39381.300000000003</v>
      </c>
      <c r="E689">
        <v>50832.9</v>
      </c>
      <c r="F689" s="66">
        <f t="shared" si="114"/>
        <v>48660.100000000006</v>
      </c>
      <c r="G689" s="66">
        <f t="shared" si="115"/>
        <v>57644.700000000004</v>
      </c>
      <c r="H689" s="1">
        <f t="shared" si="116"/>
        <v>-0.15586168372807907</v>
      </c>
      <c r="I689" s="198">
        <f t="shared" si="93"/>
        <v>194.10000000000582</v>
      </c>
      <c r="J689" s="171">
        <f t="shared" si="113"/>
        <v>127.80000000000291</v>
      </c>
      <c r="K689">
        <v>2803.8</v>
      </c>
    </row>
    <row r="690" spans="1:14" x14ac:dyDescent="0.25">
      <c r="A690" s="29">
        <f t="shared" si="94"/>
        <v>43664</v>
      </c>
      <c r="B690">
        <v>8563.1</v>
      </c>
      <c r="C690">
        <v>6526.4</v>
      </c>
      <c r="D690">
        <v>40018.800000000003</v>
      </c>
      <c r="E690">
        <v>51513.1</v>
      </c>
      <c r="F690" s="66">
        <f t="shared" si="114"/>
        <v>48581.9</v>
      </c>
      <c r="G690" s="66">
        <f t="shared" si="115"/>
        <v>58039.5</v>
      </c>
      <c r="H690" s="1">
        <f t="shared" si="116"/>
        <v>-0.1629510936517371</v>
      </c>
      <c r="I690" s="198">
        <f t="shared" si="93"/>
        <v>394.79999999999563</v>
      </c>
      <c r="J690" s="171">
        <f t="shared" si="113"/>
        <v>-78.200000000004366</v>
      </c>
      <c r="K690">
        <v>3027.5</v>
      </c>
    </row>
    <row r="691" spans="1:14" x14ac:dyDescent="0.25">
      <c r="A691" s="29">
        <f t="shared" si="94"/>
        <v>43671</v>
      </c>
      <c r="B691">
        <v>7784.9</v>
      </c>
      <c r="C691">
        <v>5763.6</v>
      </c>
      <c r="D691">
        <v>40940.1</v>
      </c>
      <c r="E691">
        <v>52369.599999999999</v>
      </c>
      <c r="F691" s="66">
        <f t="shared" si="114"/>
        <v>48725</v>
      </c>
      <c r="G691" s="66">
        <f t="shared" si="115"/>
        <v>58133.2</v>
      </c>
      <c r="H691" s="1">
        <f t="shared" si="116"/>
        <v>-0.16183867394191265</v>
      </c>
      <c r="I691" s="198">
        <f t="shared" si="93"/>
        <v>93.69999999999709</v>
      </c>
      <c r="J691" s="171">
        <f t="shared" si="113"/>
        <v>143.09999999999854</v>
      </c>
      <c r="K691" s="66">
        <v>3333</v>
      </c>
    </row>
    <row r="692" spans="1:14" x14ac:dyDescent="0.25">
      <c r="A692" s="29">
        <f t="shared" si="94"/>
        <v>43678</v>
      </c>
      <c r="B692">
        <v>6869.4</v>
      </c>
      <c r="C692">
        <v>5170.8</v>
      </c>
      <c r="D692" s="110">
        <v>41901.1</v>
      </c>
      <c r="E692">
        <v>53304.800000000003</v>
      </c>
      <c r="F692" s="66">
        <f t="shared" si="114"/>
        <v>48770.5</v>
      </c>
      <c r="G692" s="66">
        <f t="shared" si="115"/>
        <v>58475.600000000006</v>
      </c>
      <c r="H692" s="1">
        <f t="shared" si="116"/>
        <v>-0.16596836971317963</v>
      </c>
      <c r="I692" s="198">
        <f t="shared" si="93"/>
        <v>342.40000000000873</v>
      </c>
      <c r="J692" s="171">
        <f t="shared" si="113"/>
        <v>45.5</v>
      </c>
      <c r="K692">
        <v>3651.3</v>
      </c>
    </row>
    <row r="693" spans="1:14" x14ac:dyDescent="0.25">
      <c r="A693" s="29">
        <f t="shared" si="94"/>
        <v>43685</v>
      </c>
      <c r="B693">
        <v>5647.9</v>
      </c>
      <c r="C693">
        <v>4717.7</v>
      </c>
      <c r="D693" s="110">
        <v>42944.3</v>
      </c>
      <c r="E693">
        <v>53891.4</v>
      </c>
      <c r="F693" s="66">
        <f t="shared" si="114"/>
        <v>48592.200000000004</v>
      </c>
      <c r="G693" s="66">
        <f t="shared" si="115"/>
        <v>58609.1</v>
      </c>
      <c r="H693" s="1">
        <f t="shared" si="116"/>
        <v>-0.17091031938726231</v>
      </c>
      <c r="I693" s="198">
        <f t="shared" si="93"/>
        <v>133.49999999999272</v>
      </c>
      <c r="J693" s="171">
        <f t="shared" si="113"/>
        <v>-178.29999999999563</v>
      </c>
      <c r="K693">
        <v>4468.6000000000004</v>
      </c>
    </row>
    <row r="694" spans="1:14" x14ac:dyDescent="0.25">
      <c r="A694" s="29">
        <f t="shared" si="94"/>
        <v>43692</v>
      </c>
      <c r="B694">
        <v>4499.3</v>
      </c>
      <c r="C694">
        <v>4243.8</v>
      </c>
      <c r="D694">
        <v>44118.8</v>
      </c>
      <c r="E694">
        <v>54517.9</v>
      </c>
      <c r="F694" s="66">
        <f t="shared" si="114"/>
        <v>48618.100000000006</v>
      </c>
      <c r="G694" s="66">
        <f t="shared" si="115"/>
        <v>58761.700000000004</v>
      </c>
      <c r="H694" s="1">
        <f t="shared" si="116"/>
        <v>-0.17262264366075175</v>
      </c>
      <c r="I694" s="198">
        <f t="shared" si="93"/>
        <v>152.60000000000582</v>
      </c>
      <c r="J694" s="171">
        <f t="shared" si="113"/>
        <v>25.900000000001455</v>
      </c>
      <c r="K694">
        <v>5261.2</v>
      </c>
    </row>
    <row r="695" spans="1:14" x14ac:dyDescent="0.25">
      <c r="A695" s="29">
        <f t="shared" si="94"/>
        <v>43699</v>
      </c>
      <c r="B695">
        <v>3721.2</v>
      </c>
      <c r="C695">
        <v>3381.7</v>
      </c>
      <c r="D695">
        <v>44992.1</v>
      </c>
      <c r="E695">
        <v>55415.1</v>
      </c>
      <c r="F695" s="66">
        <f t="shared" si="114"/>
        <v>48713.299999999996</v>
      </c>
      <c r="G695" s="66">
        <f t="shared" si="115"/>
        <v>58796.799999999996</v>
      </c>
      <c r="H695" s="1">
        <f t="shared" si="116"/>
        <v>-0.1714974284314793</v>
      </c>
      <c r="I695" s="198">
        <f t="shared" ref="I695:I758" si="117">+G695-G694</f>
        <v>35.099999999991269</v>
      </c>
      <c r="J695" s="171">
        <f t="shared" si="113"/>
        <v>95.199999999989814</v>
      </c>
      <c r="K695">
        <v>5614.3</v>
      </c>
    </row>
    <row r="696" spans="1:14" x14ac:dyDescent="0.25">
      <c r="A696" s="29">
        <f t="shared" si="94"/>
        <v>43706</v>
      </c>
      <c r="B696">
        <v>2594.1</v>
      </c>
      <c r="C696">
        <v>2658.8</v>
      </c>
      <c r="D696">
        <v>46188.6</v>
      </c>
      <c r="E696">
        <v>56107.5</v>
      </c>
      <c r="F696" s="66">
        <f t="shared" si="114"/>
        <v>48782.7</v>
      </c>
      <c r="G696" s="66">
        <f t="shared" si="115"/>
        <v>58766.3</v>
      </c>
      <c r="H696" s="1">
        <f t="shared" si="116"/>
        <v>-0.16988648255888161</v>
      </c>
      <c r="I696" s="198">
        <f t="shared" si="117"/>
        <v>-30.499999999992724</v>
      </c>
      <c r="J696" s="171">
        <f t="shared" si="113"/>
        <v>69.400000000001455</v>
      </c>
      <c r="K696">
        <v>6402.7</v>
      </c>
      <c r="M696" s="92" t="s">
        <v>659</v>
      </c>
      <c r="N696" s="56"/>
    </row>
    <row r="697" spans="1:14" x14ac:dyDescent="0.25">
      <c r="A697" s="29">
        <f t="shared" si="94"/>
        <v>43713</v>
      </c>
      <c r="B697">
        <v>9033.2000000000007</v>
      </c>
      <c r="C697">
        <v>16119</v>
      </c>
      <c r="D697" s="110">
        <v>419.5</v>
      </c>
      <c r="E697">
        <v>825.3</v>
      </c>
      <c r="F697" s="66">
        <f t="shared" si="114"/>
        <v>9452.7000000000007</v>
      </c>
      <c r="G697" s="66">
        <f t="shared" si="115"/>
        <v>16944.3</v>
      </c>
      <c r="H697" s="1">
        <f t="shared" si="116"/>
        <v>-0.44213098210017521</v>
      </c>
      <c r="I697" s="198">
        <f t="shared" si="117"/>
        <v>-41822</v>
      </c>
      <c r="J697" s="162">
        <f>B697-K696+(D697)-1934</f>
        <v>1116.0000000000009</v>
      </c>
    </row>
    <row r="698" spans="1:14" x14ac:dyDescent="0.25">
      <c r="A698" s="29">
        <f t="shared" si="94"/>
        <v>43720</v>
      </c>
      <c r="B698">
        <v>10059.4</v>
      </c>
      <c r="C698">
        <v>16235.6</v>
      </c>
      <c r="D698">
        <v>1121.5</v>
      </c>
      <c r="E698">
        <v>1561</v>
      </c>
      <c r="F698" s="66">
        <f t="shared" si="114"/>
        <v>11180.9</v>
      </c>
      <c r="G698" s="66">
        <f t="shared" si="115"/>
        <v>17796.599999999999</v>
      </c>
      <c r="H698" s="1">
        <f t="shared" si="116"/>
        <v>-0.37173954575593082</v>
      </c>
      <c r="I698" s="198">
        <f t="shared" si="117"/>
        <v>852.29999999999927</v>
      </c>
      <c r="J698" s="171">
        <f t="shared" si="113"/>
        <v>1728.1999999999989</v>
      </c>
    </row>
    <row r="699" spans="1:14" x14ac:dyDescent="0.25">
      <c r="A699" s="29">
        <f t="shared" si="94"/>
        <v>43727</v>
      </c>
      <c r="B699">
        <v>10146.4</v>
      </c>
      <c r="C699">
        <v>16287.2</v>
      </c>
      <c r="D699">
        <v>2072.4</v>
      </c>
      <c r="E699">
        <v>2380.1</v>
      </c>
      <c r="F699" s="66">
        <f t="shared" si="114"/>
        <v>12218.8</v>
      </c>
      <c r="G699" s="66">
        <f t="shared" si="115"/>
        <v>18667.3</v>
      </c>
      <c r="H699" s="1">
        <f t="shared" si="116"/>
        <v>-0.34544363673375367</v>
      </c>
      <c r="I699" s="198">
        <f t="shared" si="117"/>
        <v>870.70000000000073</v>
      </c>
      <c r="J699" s="171">
        <f t="shared" si="113"/>
        <v>1037.8999999999996</v>
      </c>
    </row>
    <row r="700" spans="1:14" x14ac:dyDescent="0.25">
      <c r="A700" s="29">
        <f t="shared" si="94"/>
        <v>43734</v>
      </c>
      <c r="B700">
        <v>11305.2</v>
      </c>
      <c r="C700">
        <v>17087.900000000001</v>
      </c>
      <c r="D700">
        <v>2989.8</v>
      </c>
      <c r="E700">
        <v>3021.1</v>
      </c>
      <c r="F700" s="66">
        <f t="shared" si="114"/>
        <v>14295</v>
      </c>
      <c r="G700" s="66">
        <f t="shared" si="115"/>
        <v>20109</v>
      </c>
      <c r="H700" s="1">
        <f t="shared" si="116"/>
        <v>-0.28912427271371033</v>
      </c>
      <c r="I700" s="198">
        <f t="shared" si="117"/>
        <v>1441.7000000000007</v>
      </c>
      <c r="J700" s="171">
        <f t="shared" si="113"/>
        <v>2076.2000000000007</v>
      </c>
    </row>
    <row r="701" spans="1:14" x14ac:dyDescent="0.25">
      <c r="A701" s="29">
        <f t="shared" ref="A701:A764" si="118">+A700+7</f>
        <v>43741</v>
      </c>
      <c r="B701">
        <v>12359.2</v>
      </c>
      <c r="C701">
        <v>16643.099999999999</v>
      </c>
      <c r="D701">
        <v>4028.2</v>
      </c>
      <c r="E701">
        <v>3905.6</v>
      </c>
      <c r="F701" s="66">
        <f t="shared" si="114"/>
        <v>16387.400000000001</v>
      </c>
      <c r="G701" s="66">
        <f t="shared" si="115"/>
        <v>20548.699999999997</v>
      </c>
      <c r="H701" s="1">
        <f t="shared" si="116"/>
        <v>-0.20250916116347972</v>
      </c>
      <c r="I701" s="198">
        <f t="shared" si="117"/>
        <v>439.69999999999709</v>
      </c>
      <c r="J701" s="171">
        <f t="shared" si="113"/>
        <v>2092.4000000000015</v>
      </c>
    </row>
    <row r="702" spans="1:14" x14ac:dyDescent="0.25">
      <c r="A702" s="29">
        <f t="shared" si="118"/>
        <v>43748</v>
      </c>
      <c r="B702">
        <v>13004.1</v>
      </c>
      <c r="C702">
        <v>15779.2</v>
      </c>
      <c r="D702">
        <v>4984.3</v>
      </c>
      <c r="E702">
        <v>4961.5</v>
      </c>
      <c r="F702" s="66">
        <f t="shared" ref="F702:F735" si="119">+B702+D702</f>
        <v>17988.400000000001</v>
      </c>
      <c r="G702" s="66">
        <f t="shared" ref="G702:G735" si="120">+C702+E702</f>
        <v>20740.7</v>
      </c>
      <c r="H702" s="1">
        <f t="shared" ref="H702:H741" si="121">+F702/G702-1</f>
        <v>-0.13270043923300556</v>
      </c>
      <c r="I702" s="198">
        <f t="shared" si="117"/>
        <v>192.00000000000364</v>
      </c>
      <c r="J702" s="171">
        <f t="shared" si="113"/>
        <v>1601</v>
      </c>
    </row>
    <row r="703" spans="1:14" x14ac:dyDescent="0.25">
      <c r="A703" s="29">
        <f t="shared" si="118"/>
        <v>43755</v>
      </c>
      <c r="B703">
        <v>12096.4</v>
      </c>
      <c r="C703">
        <v>14881.5</v>
      </c>
      <c r="D703" s="110">
        <v>6231.3</v>
      </c>
      <c r="E703">
        <v>6072</v>
      </c>
      <c r="F703" s="66">
        <f t="shared" si="119"/>
        <v>18327.7</v>
      </c>
      <c r="G703" s="66">
        <f t="shared" si="120"/>
        <v>20953.5</v>
      </c>
      <c r="H703" s="1">
        <f t="shared" si="121"/>
        <v>-0.12531557973608221</v>
      </c>
      <c r="I703" s="198">
        <f t="shared" si="117"/>
        <v>212.79999999999927</v>
      </c>
      <c r="J703" s="171">
        <f t="shared" si="113"/>
        <v>339.29999999999927</v>
      </c>
    </row>
    <row r="704" spans="1:14" x14ac:dyDescent="0.25">
      <c r="A704" s="29">
        <f t="shared" si="118"/>
        <v>43762</v>
      </c>
      <c r="B704">
        <v>11316.7</v>
      </c>
      <c r="C704">
        <v>13963.9</v>
      </c>
      <c r="D704">
        <v>7954.6</v>
      </c>
      <c r="E704">
        <v>7385.3</v>
      </c>
      <c r="F704" s="66">
        <f t="shared" si="119"/>
        <v>19271.300000000003</v>
      </c>
      <c r="G704" s="66">
        <f t="shared" si="120"/>
        <v>21349.200000000001</v>
      </c>
      <c r="H704" s="1">
        <f t="shared" si="121"/>
        <v>-9.7329173926891777E-2</v>
      </c>
      <c r="I704" s="198">
        <f t="shared" si="117"/>
        <v>395.70000000000073</v>
      </c>
      <c r="J704" s="171">
        <f t="shared" si="113"/>
        <v>943.60000000000218</v>
      </c>
    </row>
    <row r="705" spans="1:19" x14ac:dyDescent="0.25">
      <c r="A705" s="29">
        <f t="shared" si="118"/>
        <v>43769</v>
      </c>
      <c r="B705">
        <v>11564.6</v>
      </c>
      <c r="C705">
        <v>13216.1</v>
      </c>
      <c r="D705" s="111">
        <v>9457</v>
      </c>
      <c r="E705">
        <v>8329.5</v>
      </c>
      <c r="F705" s="66">
        <f t="shared" si="119"/>
        <v>21021.599999999999</v>
      </c>
      <c r="G705" s="66">
        <f t="shared" si="120"/>
        <v>21545.599999999999</v>
      </c>
      <c r="H705" s="1">
        <f t="shared" si="121"/>
        <v>-2.4320510916381988E-2</v>
      </c>
      <c r="I705" s="198">
        <f t="shared" si="117"/>
        <v>196.39999999999782</v>
      </c>
      <c r="J705" s="171">
        <f t="shared" si="113"/>
        <v>1750.2999999999956</v>
      </c>
    </row>
    <row r="706" spans="1:19" x14ac:dyDescent="0.25">
      <c r="A706" s="29">
        <f t="shared" si="118"/>
        <v>43776</v>
      </c>
      <c r="B706">
        <v>11543.1</v>
      </c>
      <c r="C706">
        <v>12328.7</v>
      </c>
      <c r="D706" s="52">
        <v>10731.6</v>
      </c>
      <c r="E706">
        <v>9551.5</v>
      </c>
      <c r="F706" s="66">
        <f t="shared" si="119"/>
        <v>22274.7</v>
      </c>
      <c r="G706" s="66">
        <f t="shared" si="120"/>
        <v>21880.2</v>
      </c>
      <c r="H706" s="1">
        <f t="shared" si="121"/>
        <v>1.8029999725779566E-2</v>
      </c>
      <c r="I706" s="198">
        <f t="shared" si="117"/>
        <v>334.60000000000218</v>
      </c>
      <c r="J706" s="170">
        <f t="shared" si="113"/>
        <v>1253.1000000000022</v>
      </c>
    </row>
    <row r="707" spans="1:19" x14ac:dyDescent="0.25">
      <c r="A707" s="29">
        <f t="shared" si="118"/>
        <v>43783</v>
      </c>
      <c r="B707">
        <v>11352.4</v>
      </c>
      <c r="C707">
        <v>11736.7</v>
      </c>
      <c r="D707">
        <v>12244</v>
      </c>
      <c r="E707">
        <v>10824</v>
      </c>
      <c r="F707" s="66">
        <f t="shared" si="119"/>
        <v>23596.400000000001</v>
      </c>
      <c r="G707" s="66">
        <f t="shared" si="120"/>
        <v>22560.7</v>
      </c>
      <c r="H707" s="1">
        <f t="shared" si="121"/>
        <v>4.59072635157598E-2</v>
      </c>
      <c r="I707" s="198">
        <f t="shared" si="117"/>
        <v>680.5</v>
      </c>
      <c r="J707" s="170">
        <f t="shared" si="113"/>
        <v>1321.7000000000007</v>
      </c>
    </row>
    <row r="708" spans="1:19" x14ac:dyDescent="0.25">
      <c r="A708" s="29">
        <f t="shared" si="118"/>
        <v>43790</v>
      </c>
      <c r="B708">
        <f>'1121'!B85</f>
        <v>10770.7</v>
      </c>
      <c r="C708">
        <f>'1121'!C85</f>
        <v>11342.1</v>
      </c>
      <c r="D708">
        <f>'1121'!D85</f>
        <v>14489.8</v>
      </c>
      <c r="E708">
        <f>'1121'!E85</f>
        <v>11733.9</v>
      </c>
      <c r="F708" s="66">
        <f t="shared" si="119"/>
        <v>25260.5</v>
      </c>
      <c r="G708" s="66">
        <f t="shared" si="120"/>
        <v>23076</v>
      </c>
      <c r="H708" s="1">
        <f t="shared" si="121"/>
        <v>9.466545328479814E-2</v>
      </c>
      <c r="I708" s="198">
        <f t="shared" si="117"/>
        <v>515.29999999999927</v>
      </c>
      <c r="J708" s="170">
        <f t="shared" ref="J708:J724" si="122">+F708-F707</f>
        <v>1664.0999999999985</v>
      </c>
    </row>
    <row r="709" spans="1:19" x14ac:dyDescent="0.25">
      <c r="A709" s="29">
        <f t="shared" si="118"/>
        <v>43797</v>
      </c>
      <c r="B709">
        <f>'1128'!B85</f>
        <v>9956.2999999999993</v>
      </c>
      <c r="C709">
        <f>'1128'!C85</f>
        <v>10980.8</v>
      </c>
      <c r="D709">
        <f>'1128'!D85</f>
        <v>15988</v>
      </c>
      <c r="E709">
        <f>'1128'!E85</f>
        <v>12986.1</v>
      </c>
      <c r="F709" s="66">
        <f t="shared" si="119"/>
        <v>25944.3</v>
      </c>
      <c r="G709" s="66">
        <f t="shared" si="120"/>
        <v>23966.9</v>
      </c>
      <c r="H709" s="1">
        <f>+F709/G709-1</f>
        <v>8.2505455440628372E-2</v>
      </c>
      <c r="I709" s="198">
        <f>+G709-G708</f>
        <v>890.90000000000146</v>
      </c>
      <c r="J709" s="170">
        <f>+F709-F708</f>
        <v>683.79999999999927</v>
      </c>
    </row>
    <row r="710" spans="1:19" x14ac:dyDescent="0.25">
      <c r="A710" s="29">
        <f t="shared" si="118"/>
        <v>43804</v>
      </c>
      <c r="B710">
        <f>'1205'!B84</f>
        <v>9563.2999999999993</v>
      </c>
      <c r="C710">
        <f>'1205'!C84</f>
        <v>10626.3</v>
      </c>
      <c r="D710">
        <f>'1205'!D84</f>
        <v>17431.2</v>
      </c>
      <c r="E710">
        <f>'1205'!E84</f>
        <v>14076.4</v>
      </c>
      <c r="F710" s="66">
        <f>+B710+D710</f>
        <v>26994.5</v>
      </c>
      <c r="G710" s="66">
        <f t="shared" si="120"/>
        <v>24702.699999999997</v>
      </c>
      <c r="H710" s="1">
        <f t="shared" si="121"/>
        <v>9.2775283673444786E-2</v>
      </c>
      <c r="I710" s="198">
        <f t="shared" si="117"/>
        <v>735.79999999999563</v>
      </c>
      <c r="J710" s="170">
        <f t="shared" si="122"/>
        <v>1050.2000000000007</v>
      </c>
    </row>
    <row r="711" spans="1:19" x14ac:dyDescent="0.25">
      <c r="A711" s="29">
        <f t="shared" si="118"/>
        <v>43811</v>
      </c>
      <c r="B711" s="56">
        <f>'1212'!B84</f>
        <v>9588.1</v>
      </c>
      <c r="C711">
        <f>'1212'!C84</f>
        <v>12124.1</v>
      </c>
      <c r="D711">
        <f>'1212'!D84</f>
        <v>18837</v>
      </c>
      <c r="E711">
        <f>'1212'!E84</f>
        <v>15414.2</v>
      </c>
      <c r="F711" s="66">
        <f t="shared" si="119"/>
        <v>28425.1</v>
      </c>
      <c r="G711" s="66">
        <f t="shared" si="120"/>
        <v>27538.300000000003</v>
      </c>
      <c r="H711" s="1">
        <f t="shared" si="121"/>
        <v>3.2202423533769231E-2</v>
      </c>
      <c r="I711" s="198">
        <f t="shared" si="117"/>
        <v>2835.6000000000058</v>
      </c>
      <c r="J711" s="170">
        <f t="shared" si="122"/>
        <v>1430.5999999999985</v>
      </c>
    </row>
    <row r="712" spans="1:19" x14ac:dyDescent="0.25">
      <c r="A712" s="29">
        <f t="shared" si="118"/>
        <v>43818</v>
      </c>
      <c r="B712">
        <f>'1219'!B85</f>
        <v>9316.9</v>
      </c>
      <c r="C712">
        <f>'1219'!C85</f>
        <v>13904.4</v>
      </c>
      <c r="D712">
        <f>'1219'!D85</f>
        <v>19844.3</v>
      </c>
      <c r="E712">
        <f>'1219'!E85</f>
        <v>16025.3</v>
      </c>
      <c r="F712" s="66">
        <f t="shared" si="119"/>
        <v>29161.199999999997</v>
      </c>
      <c r="G712" s="66">
        <f t="shared" si="120"/>
        <v>29929.699999999997</v>
      </c>
      <c r="H712" s="1">
        <f t="shared" si="121"/>
        <v>-2.5676836052482943E-2</v>
      </c>
      <c r="I712" s="198">
        <f t="shared" si="117"/>
        <v>2391.3999999999942</v>
      </c>
      <c r="J712" s="170">
        <f t="shared" si="122"/>
        <v>736.09999999999854</v>
      </c>
    </row>
    <row r="713" spans="1:19" x14ac:dyDescent="0.25">
      <c r="A713" s="29">
        <f t="shared" si="118"/>
        <v>43825</v>
      </c>
      <c r="B713">
        <f>'1226'!B85</f>
        <v>8570.7999999999993</v>
      </c>
      <c r="C713">
        <f>'1226'!C85</f>
        <v>14037.2</v>
      </c>
      <c r="D713" s="110">
        <v>20845</v>
      </c>
      <c r="E713">
        <f>'1226'!E85</f>
        <v>16944</v>
      </c>
      <c r="F713" s="66">
        <f t="shared" si="119"/>
        <v>29415.8</v>
      </c>
      <c r="G713" s="66">
        <f t="shared" si="120"/>
        <v>30981.200000000001</v>
      </c>
      <c r="H713" s="1">
        <f t="shared" si="121"/>
        <v>-5.0527416626857669E-2</v>
      </c>
      <c r="I713" s="198">
        <f t="shared" si="117"/>
        <v>1051.5000000000036</v>
      </c>
      <c r="J713" s="170">
        <f>+F713-F712</f>
        <v>254.60000000000218</v>
      </c>
    </row>
    <row r="714" spans="1:19" x14ac:dyDescent="0.25">
      <c r="A714" s="29">
        <f t="shared" si="118"/>
        <v>43832</v>
      </c>
      <c r="B714">
        <f>'0102'!B85</f>
        <v>7807.5</v>
      </c>
      <c r="C714">
        <f>'0102'!C85</f>
        <v>12517.3</v>
      </c>
      <c r="D714">
        <f>'0102'!D85</f>
        <v>21963.8</v>
      </c>
      <c r="E714">
        <f>'0102'!E85</f>
        <v>17851.900000000001</v>
      </c>
      <c r="F714" s="66">
        <f t="shared" si="119"/>
        <v>29771.3</v>
      </c>
      <c r="G714" s="66">
        <f t="shared" si="120"/>
        <v>30369.200000000001</v>
      </c>
      <c r="H714" s="1">
        <f t="shared" si="121"/>
        <v>-1.9687709916626051E-2</v>
      </c>
      <c r="I714" s="198">
        <f t="shared" si="117"/>
        <v>-612</v>
      </c>
      <c r="J714" s="170">
        <f t="shared" si="122"/>
        <v>355.5</v>
      </c>
      <c r="M714" s="204"/>
      <c r="N714" s="205"/>
      <c r="O714" s="205"/>
      <c r="P714" s="205"/>
      <c r="R714" s="205"/>
      <c r="S714" s="205"/>
    </row>
    <row r="715" spans="1:19" x14ac:dyDescent="0.25">
      <c r="A715" s="29">
        <f t="shared" si="118"/>
        <v>43839</v>
      </c>
      <c r="B715">
        <f>'0109'!B86</f>
        <v>7240.6</v>
      </c>
      <c r="C715">
        <f>'0109'!C86</f>
        <v>12517.2</v>
      </c>
      <c r="D715" s="110">
        <v>23172.9</v>
      </c>
      <c r="E715">
        <f>'0109'!E86</f>
        <v>17851.900000000001</v>
      </c>
      <c r="F715" s="66">
        <f t="shared" si="119"/>
        <v>30413.5</v>
      </c>
      <c r="G715" s="66">
        <f t="shared" si="120"/>
        <v>30369.100000000002</v>
      </c>
      <c r="H715" s="1">
        <f t="shared" si="121"/>
        <v>1.4620123744200075E-3</v>
      </c>
      <c r="I715" s="198">
        <f>+G715-G714</f>
        <v>-9.9999999998544808E-2</v>
      </c>
      <c r="J715" s="170">
        <f t="shared" si="122"/>
        <v>642.20000000000073</v>
      </c>
      <c r="M715" s="204"/>
      <c r="N715" s="205"/>
      <c r="O715" s="205"/>
      <c r="P715" s="205"/>
      <c r="R715" s="206"/>
      <c r="S715" s="205"/>
    </row>
    <row r="716" spans="1:19" x14ac:dyDescent="0.25">
      <c r="A716" s="29">
        <f t="shared" si="118"/>
        <v>43846</v>
      </c>
      <c r="B716">
        <f>'0116'!B86</f>
        <v>6977.5</v>
      </c>
      <c r="C716">
        <f>'0116'!C86</f>
        <v>12517.2</v>
      </c>
      <c r="D716" s="111">
        <v>24225.9</v>
      </c>
      <c r="E716">
        <f>'0116'!E86</f>
        <v>17851.900000000001</v>
      </c>
      <c r="F716" s="66">
        <f t="shared" si="119"/>
        <v>31203.4</v>
      </c>
      <c r="G716" s="66">
        <f t="shared" si="120"/>
        <v>30369.100000000002</v>
      </c>
      <c r="H716" s="1">
        <f t="shared" si="121"/>
        <v>2.7472002792311878E-2</v>
      </c>
      <c r="I716" s="198">
        <f t="shared" si="117"/>
        <v>0</v>
      </c>
      <c r="J716" s="170">
        <f t="shared" si="122"/>
        <v>789.90000000000146</v>
      </c>
      <c r="M716" s="204"/>
      <c r="N716" s="205"/>
      <c r="O716" s="205"/>
      <c r="P716" s="205"/>
      <c r="R716" s="205"/>
      <c r="S716" s="205"/>
    </row>
    <row r="717" spans="1:19" x14ac:dyDescent="0.25">
      <c r="A717" s="29">
        <f t="shared" si="118"/>
        <v>43853</v>
      </c>
      <c r="B717">
        <f>'0123'!B87</f>
        <v>6215.9</v>
      </c>
      <c r="C717">
        <f>'0123'!C87</f>
        <v>12517.2</v>
      </c>
      <c r="D717" s="110">
        <v>25388.1</v>
      </c>
      <c r="E717">
        <f>'0123'!E87</f>
        <v>17851.900000000001</v>
      </c>
      <c r="F717" s="66">
        <f t="shared" si="119"/>
        <v>31604</v>
      </c>
      <c r="G717" s="66">
        <f t="shared" si="120"/>
        <v>30369.100000000002</v>
      </c>
      <c r="H717" s="1">
        <f t="shared" si="121"/>
        <v>4.0663042368723312E-2</v>
      </c>
      <c r="I717" s="198">
        <f t="shared" si="117"/>
        <v>0</v>
      </c>
      <c r="J717" s="170">
        <f t="shared" si="122"/>
        <v>400.59999999999854</v>
      </c>
      <c r="M717" s="204"/>
      <c r="N717" s="205"/>
      <c r="O717" s="205"/>
      <c r="P717" s="205"/>
      <c r="R717" s="205"/>
      <c r="S717" s="205"/>
    </row>
    <row r="718" spans="1:19" x14ac:dyDescent="0.25">
      <c r="A718" s="29">
        <f t="shared" si="118"/>
        <v>43860</v>
      </c>
      <c r="B718">
        <f>'0130'!B87</f>
        <v>5471.5</v>
      </c>
      <c r="C718">
        <f>'0130'!C87</f>
        <v>12517.2</v>
      </c>
      <c r="D718" s="110">
        <v>26770.400000000001</v>
      </c>
      <c r="E718">
        <f>'0130'!E87</f>
        <v>17851.900000000001</v>
      </c>
      <c r="F718" s="66">
        <f t="shared" si="119"/>
        <v>32241.9</v>
      </c>
      <c r="G718" s="66">
        <f t="shared" si="120"/>
        <v>30369.100000000002</v>
      </c>
      <c r="H718" s="1">
        <f t="shared" si="121"/>
        <v>6.1667945378690803E-2</v>
      </c>
      <c r="I718" s="198">
        <f t="shared" si="117"/>
        <v>0</v>
      </c>
      <c r="J718" s="170">
        <f t="shared" si="122"/>
        <v>637.90000000000146</v>
      </c>
      <c r="M718" s="204"/>
      <c r="N718" s="205"/>
      <c r="O718" s="205"/>
      <c r="P718" s="205"/>
      <c r="R718" s="205"/>
      <c r="S718" s="205"/>
    </row>
    <row r="719" spans="1:19" x14ac:dyDescent="0.25">
      <c r="A719" s="29">
        <f t="shared" si="118"/>
        <v>43867</v>
      </c>
      <c r="B719">
        <v>5504.9</v>
      </c>
      <c r="C719">
        <f>'0206'!C87</f>
        <v>12517.2</v>
      </c>
      <c r="D719" s="110">
        <v>27363.7</v>
      </c>
      <c r="E719">
        <f>'0206'!E87</f>
        <v>17851.900000000001</v>
      </c>
      <c r="F719" s="66">
        <f t="shared" si="119"/>
        <v>32868.6</v>
      </c>
      <c r="G719" s="66">
        <f t="shared" si="120"/>
        <v>30369.100000000002</v>
      </c>
      <c r="H719" s="1">
        <f t="shared" si="121"/>
        <v>8.2304052474389877E-2</v>
      </c>
      <c r="I719" s="198">
        <f t="shared" si="117"/>
        <v>0</v>
      </c>
      <c r="J719" s="170">
        <f t="shared" si="122"/>
        <v>626.69999999999709</v>
      </c>
      <c r="K719" s="66">
        <f>SUM(I714:I723)</f>
        <v>10125.100000000002</v>
      </c>
      <c r="L719" s="66">
        <f>SUM(J714:J723)</f>
        <v>4843.7999999999993</v>
      </c>
      <c r="M719" s="204"/>
      <c r="N719" s="205"/>
      <c r="O719" s="205"/>
      <c r="P719" s="205"/>
      <c r="R719" s="205"/>
      <c r="S719" s="205"/>
    </row>
    <row r="720" spans="1:19" x14ac:dyDescent="0.25">
      <c r="A720" s="29">
        <f t="shared" si="118"/>
        <v>43874</v>
      </c>
      <c r="B720">
        <f>'0213'!B88</f>
        <v>5041.3999999999996</v>
      </c>
      <c r="C720">
        <f>'0213'!C88</f>
        <v>13458.7</v>
      </c>
      <c r="D720" s="110">
        <v>28919.5</v>
      </c>
      <c r="E720">
        <f>'0213'!E88</f>
        <v>23304.1</v>
      </c>
      <c r="F720" s="66">
        <f t="shared" si="119"/>
        <v>33960.9</v>
      </c>
      <c r="G720" s="66">
        <f t="shared" si="120"/>
        <v>36762.800000000003</v>
      </c>
      <c r="H720" s="1">
        <f t="shared" si="121"/>
        <v>-7.6215631018311969E-2</v>
      </c>
      <c r="I720" s="198">
        <f t="shared" si="117"/>
        <v>6393.7000000000007</v>
      </c>
      <c r="J720" s="170">
        <f>+F720-F719</f>
        <v>1092.3000000000029</v>
      </c>
      <c r="M720" s="204"/>
      <c r="N720" s="205"/>
      <c r="O720" s="205"/>
      <c r="P720" s="205"/>
      <c r="R720" s="205"/>
      <c r="S720" s="205"/>
    </row>
    <row r="721" spans="1:19" x14ac:dyDescent="0.25">
      <c r="A721" s="29">
        <f t="shared" si="118"/>
        <v>43881</v>
      </c>
      <c r="B721">
        <f>'0220'!B88</f>
        <v>4782.8</v>
      </c>
      <c r="C721">
        <f>'0220'!C88</f>
        <v>13383.9</v>
      </c>
      <c r="D721" s="110">
        <v>29589.1</v>
      </c>
      <c r="E721">
        <f>'0220'!E88</f>
        <v>25499.1</v>
      </c>
      <c r="F721" s="66">
        <f t="shared" si="119"/>
        <v>34371.9</v>
      </c>
      <c r="G721" s="66">
        <f t="shared" si="120"/>
        <v>38883</v>
      </c>
      <c r="H721" s="1">
        <f t="shared" si="121"/>
        <v>-0.116017282617082</v>
      </c>
      <c r="I721" s="198">
        <f t="shared" si="117"/>
        <v>2120.1999999999971</v>
      </c>
      <c r="J721" s="170">
        <f t="shared" si="122"/>
        <v>411</v>
      </c>
      <c r="M721" s="204"/>
      <c r="N721" s="205"/>
      <c r="O721" s="205"/>
      <c r="P721" s="205"/>
      <c r="R721" s="205"/>
      <c r="S721" s="205"/>
    </row>
    <row r="722" spans="1:19" x14ac:dyDescent="0.25">
      <c r="A722" s="29">
        <f t="shared" si="118"/>
        <v>43888</v>
      </c>
      <c r="B722">
        <f>'0227'!B88</f>
        <v>4432.3</v>
      </c>
      <c r="C722">
        <f>'0227'!C88</f>
        <v>12712.5</v>
      </c>
      <c r="D722" s="110">
        <v>39092.1</v>
      </c>
      <c r="E722">
        <f>'0227'!E88</f>
        <v>26482</v>
      </c>
      <c r="F722" s="66">
        <f t="shared" si="119"/>
        <v>43524.4</v>
      </c>
      <c r="G722" s="66">
        <f t="shared" si="120"/>
        <v>39194.5</v>
      </c>
      <c r="H722" s="1">
        <f t="shared" si="121"/>
        <v>0.11047213256962074</v>
      </c>
      <c r="I722" s="198">
        <f t="shared" si="117"/>
        <v>311.5</v>
      </c>
      <c r="J722" s="170">
        <f t="shared" si="122"/>
        <v>9152.5</v>
      </c>
      <c r="M722" s="204"/>
      <c r="N722" s="205"/>
      <c r="O722" s="205"/>
      <c r="P722" s="205"/>
      <c r="R722" s="205"/>
      <c r="S722" s="205"/>
    </row>
    <row r="723" spans="1:19" x14ac:dyDescent="0.25">
      <c r="A723" s="29">
        <f t="shared" si="118"/>
        <v>43895</v>
      </c>
      <c r="B723">
        <f>'0305'!B88</f>
        <v>4167.5</v>
      </c>
      <c r="C723">
        <f>'0305'!C88</f>
        <v>13804.5</v>
      </c>
      <c r="D723" s="110">
        <v>30092.1</v>
      </c>
      <c r="E723">
        <f>'0305'!E88</f>
        <v>27301.8</v>
      </c>
      <c r="F723" s="66">
        <f t="shared" si="119"/>
        <v>34259.599999999999</v>
      </c>
      <c r="G723" s="66">
        <f t="shared" si="120"/>
        <v>41106.300000000003</v>
      </c>
      <c r="H723" s="1">
        <f t="shared" si="121"/>
        <v>-0.1665608434716821</v>
      </c>
      <c r="I723" s="198">
        <f t="shared" si="117"/>
        <v>1911.8000000000029</v>
      </c>
      <c r="J723" s="170">
        <f t="shared" si="122"/>
        <v>-9264.8000000000029</v>
      </c>
      <c r="M723" s="204"/>
      <c r="N723" s="205"/>
      <c r="O723" s="205"/>
      <c r="P723" s="205"/>
      <c r="R723" s="205"/>
      <c r="S723" s="205"/>
    </row>
    <row r="724" spans="1:19" x14ac:dyDescent="0.25">
      <c r="A724" s="29">
        <f t="shared" si="118"/>
        <v>43902</v>
      </c>
      <c r="B724">
        <f>'0312'!B89</f>
        <v>4315.7</v>
      </c>
      <c r="C724">
        <f>'0312'!C89</f>
        <v>13188.9</v>
      </c>
      <c r="D724" s="110">
        <v>30531.7</v>
      </c>
      <c r="E724">
        <f>'0312'!E89</f>
        <v>28234.1</v>
      </c>
      <c r="F724" s="66">
        <f t="shared" si="119"/>
        <v>34847.4</v>
      </c>
      <c r="G724" s="66">
        <f t="shared" si="120"/>
        <v>41423</v>
      </c>
      <c r="H724" s="1">
        <f t="shared" si="121"/>
        <v>-0.15874272747024598</v>
      </c>
      <c r="I724" s="198">
        <f t="shared" si="117"/>
        <v>316.69999999999709</v>
      </c>
      <c r="J724" s="170">
        <f t="shared" si="122"/>
        <v>587.80000000000291</v>
      </c>
      <c r="M724" s="204"/>
      <c r="N724" s="205"/>
      <c r="O724" s="205"/>
      <c r="P724" s="205"/>
      <c r="R724" s="205"/>
      <c r="S724" s="205"/>
    </row>
    <row r="725" spans="1:19" x14ac:dyDescent="0.25">
      <c r="A725" s="29">
        <f t="shared" si="118"/>
        <v>43909</v>
      </c>
      <c r="B725">
        <f>'0319'!B89</f>
        <v>4612.8999999999996</v>
      </c>
      <c r="C725">
        <f>'0319'!C89</f>
        <v>12429.5</v>
      </c>
      <c r="D725" s="110">
        <v>31138.799999999999</v>
      </c>
      <c r="E725">
        <f>'0319'!E89</f>
        <v>29175.3</v>
      </c>
      <c r="F725" s="66">
        <f t="shared" si="119"/>
        <v>35751.699999999997</v>
      </c>
      <c r="G725" s="66">
        <f t="shared" si="120"/>
        <v>41604.800000000003</v>
      </c>
      <c r="H725" s="1">
        <f t="shared" si="121"/>
        <v>-0.14068328654386042</v>
      </c>
      <c r="I725" s="198">
        <f t="shared" si="117"/>
        <v>181.80000000000291</v>
      </c>
      <c r="J725" s="170">
        <f t="shared" ref="J725:J788" si="123">+F725-F724</f>
        <v>904.29999999999563</v>
      </c>
      <c r="M725" s="204"/>
      <c r="N725" s="205"/>
      <c r="O725" s="205"/>
      <c r="P725" s="205"/>
      <c r="R725" s="206"/>
      <c r="S725" s="205"/>
    </row>
    <row r="726" spans="1:19" x14ac:dyDescent="0.25">
      <c r="A726" s="29">
        <f t="shared" si="118"/>
        <v>43916</v>
      </c>
      <c r="B726">
        <f>'0326'!B89</f>
        <v>5102</v>
      </c>
      <c r="C726">
        <f>'0326'!C89</f>
        <v>13635.9</v>
      </c>
      <c r="D726" s="110">
        <v>31607.200000000001</v>
      </c>
      <c r="E726">
        <f>'0326'!E89</f>
        <v>29940.6</v>
      </c>
      <c r="F726" s="66">
        <f t="shared" si="119"/>
        <v>36709.199999999997</v>
      </c>
      <c r="G726" s="66">
        <f t="shared" si="120"/>
        <v>43576.5</v>
      </c>
      <c r="H726" s="1">
        <f t="shared" si="121"/>
        <v>-0.1575918212798183</v>
      </c>
      <c r="I726" s="198">
        <f t="shared" si="117"/>
        <v>1971.6999999999971</v>
      </c>
      <c r="J726" s="170">
        <f t="shared" si="123"/>
        <v>957.5</v>
      </c>
      <c r="M726" s="204"/>
      <c r="N726" s="205"/>
      <c r="O726" s="205"/>
      <c r="P726" s="205"/>
      <c r="R726" s="205"/>
      <c r="S726" s="205"/>
    </row>
    <row r="727" spans="1:19" x14ac:dyDescent="0.25">
      <c r="A727" s="29">
        <f t="shared" si="118"/>
        <v>43923</v>
      </c>
      <c r="B727">
        <f>'0402'!B89</f>
        <v>5263.4</v>
      </c>
      <c r="C727">
        <f>'0402'!C89</f>
        <v>13016.5</v>
      </c>
      <c r="D727" s="110">
        <v>31969.200000000001</v>
      </c>
      <c r="E727">
        <f>'0402'!E89</f>
        <v>30830.400000000001</v>
      </c>
      <c r="F727" s="66">
        <f t="shared" si="119"/>
        <v>37232.6</v>
      </c>
      <c r="G727" s="66">
        <f t="shared" si="120"/>
        <v>43846.9</v>
      </c>
      <c r="H727" s="1">
        <f t="shared" si="121"/>
        <v>-0.15084988904574792</v>
      </c>
      <c r="I727" s="198">
        <f t="shared" si="117"/>
        <v>270.40000000000146</v>
      </c>
      <c r="J727" s="170">
        <f t="shared" si="123"/>
        <v>523.40000000000146</v>
      </c>
      <c r="M727" s="204"/>
      <c r="N727" s="205"/>
      <c r="O727" s="205"/>
      <c r="P727" s="205"/>
      <c r="R727" s="205"/>
      <c r="S727" s="205"/>
    </row>
    <row r="728" spans="1:19" x14ac:dyDescent="0.25">
      <c r="A728" s="29">
        <f t="shared" si="118"/>
        <v>43930</v>
      </c>
      <c r="B728">
        <f>'0409'!B89</f>
        <v>4983.1000000000004</v>
      </c>
      <c r="C728">
        <f>'0409'!C89</f>
        <v>12927.8</v>
      </c>
      <c r="D728" s="110">
        <v>32494.2</v>
      </c>
      <c r="E728">
        <f>'0409'!E89</f>
        <v>31299.8</v>
      </c>
      <c r="F728" s="66">
        <f t="shared" si="119"/>
        <v>37477.300000000003</v>
      </c>
      <c r="G728" s="66">
        <f t="shared" si="120"/>
        <v>44227.6</v>
      </c>
      <c r="H728" s="1">
        <f t="shared" si="121"/>
        <v>-0.15262641427524881</v>
      </c>
      <c r="I728" s="198">
        <f t="shared" si="117"/>
        <v>380.69999999999709</v>
      </c>
      <c r="J728" s="170">
        <f t="shared" si="123"/>
        <v>244.70000000000437</v>
      </c>
      <c r="M728" s="204"/>
      <c r="N728" s="205"/>
      <c r="O728" s="205"/>
      <c r="P728" s="205"/>
      <c r="R728" s="205"/>
      <c r="S728" s="205"/>
    </row>
    <row r="729" spans="1:19" x14ac:dyDescent="0.25">
      <c r="A729" s="29">
        <f t="shared" si="118"/>
        <v>43937</v>
      </c>
      <c r="B729">
        <f>'0416'!B89</f>
        <v>4799.5</v>
      </c>
      <c r="C729">
        <f>'0416'!C89</f>
        <v>13128.1</v>
      </c>
      <c r="D729" s="110">
        <v>33022.800000000003</v>
      </c>
      <c r="E729">
        <f>'0416'!E89</f>
        <v>31695.8</v>
      </c>
      <c r="F729" s="66">
        <f>+B729+D729</f>
        <v>37822.300000000003</v>
      </c>
      <c r="G729" s="66">
        <f t="shared" si="120"/>
        <v>44823.9</v>
      </c>
      <c r="H729" s="1">
        <f t="shared" si="121"/>
        <v>-0.15620238310365675</v>
      </c>
      <c r="I729" s="198">
        <f t="shared" si="117"/>
        <v>596.30000000000291</v>
      </c>
      <c r="J729" s="170">
        <f t="shared" si="123"/>
        <v>345</v>
      </c>
      <c r="M729" s="204"/>
      <c r="N729" s="205"/>
      <c r="O729" s="205"/>
      <c r="P729" s="205"/>
      <c r="R729" s="206"/>
      <c r="S729" s="205"/>
    </row>
    <row r="730" spans="1:19" x14ac:dyDescent="0.25">
      <c r="A730" s="29">
        <f t="shared" si="118"/>
        <v>43944</v>
      </c>
      <c r="B730">
        <f>'0423'!B89</f>
        <v>5307.5</v>
      </c>
      <c r="C730">
        <f>'0423'!C89</f>
        <v>12874.3</v>
      </c>
      <c r="D730" s="110">
        <v>33593</v>
      </c>
      <c r="E730">
        <f>'0423'!E89</f>
        <v>32199.1</v>
      </c>
      <c r="F730" s="66">
        <f t="shared" si="119"/>
        <v>38900.5</v>
      </c>
      <c r="G730" s="66">
        <f t="shared" si="120"/>
        <v>45073.399999999994</v>
      </c>
      <c r="H730" s="1">
        <f t="shared" si="121"/>
        <v>-0.1369521713471803</v>
      </c>
      <c r="I730" s="198">
        <f>+G730-G729</f>
        <v>249.49999999999272</v>
      </c>
      <c r="J730" s="170">
        <f>+F730-F729</f>
        <v>1078.1999999999971</v>
      </c>
      <c r="M730" s="204"/>
      <c r="N730" s="205"/>
      <c r="O730" s="205"/>
      <c r="P730" s="205"/>
      <c r="R730" s="205"/>
      <c r="S730" s="205"/>
    </row>
    <row r="731" spans="1:19" x14ac:dyDescent="0.25">
      <c r="A731" s="29">
        <f t="shared" si="118"/>
        <v>43951</v>
      </c>
      <c r="B731">
        <f>'0430'!B89</f>
        <v>5520.1</v>
      </c>
      <c r="C731">
        <f>'0430'!C89</f>
        <v>12118.4</v>
      </c>
      <c r="D731" s="110">
        <v>34033.599999999999</v>
      </c>
      <c r="E731">
        <f>'0430'!E89</f>
        <v>32747.8</v>
      </c>
      <c r="F731" s="66">
        <f t="shared" si="119"/>
        <v>39553.699999999997</v>
      </c>
      <c r="G731" s="66">
        <f t="shared" si="120"/>
        <v>44866.2</v>
      </c>
      <c r="H731" s="1">
        <f t="shared" si="121"/>
        <v>-0.11840762088164369</v>
      </c>
      <c r="I731" s="198">
        <f t="shared" si="117"/>
        <v>-207.19999999999709</v>
      </c>
      <c r="J731" s="170">
        <f t="shared" si="123"/>
        <v>653.19999999999709</v>
      </c>
      <c r="K731">
        <f>'0430'!F89</f>
        <v>1225.4000000000001</v>
      </c>
      <c r="M731" s="204"/>
      <c r="N731" s="205"/>
      <c r="O731" s="205"/>
      <c r="P731" s="205"/>
      <c r="R731" s="205"/>
      <c r="S731" s="205"/>
    </row>
    <row r="732" spans="1:19" x14ac:dyDescent="0.25">
      <c r="A732" s="29">
        <f t="shared" si="118"/>
        <v>43958</v>
      </c>
      <c r="B732">
        <f>'0507'!B89</f>
        <v>5701.8</v>
      </c>
      <c r="C732">
        <f>'0507'!C89</f>
        <v>11873.2</v>
      </c>
      <c r="D732" s="110">
        <v>34390.400000000001</v>
      </c>
      <c r="E732">
        <f>'0507'!E89</f>
        <v>33363.9</v>
      </c>
      <c r="F732" s="66">
        <f t="shared" si="119"/>
        <v>40092.200000000004</v>
      </c>
      <c r="G732" s="66">
        <f t="shared" si="120"/>
        <v>45237.100000000006</v>
      </c>
      <c r="H732" s="1">
        <f t="shared" si="121"/>
        <v>-0.11373187052220413</v>
      </c>
      <c r="I732" s="198">
        <f t="shared" si="117"/>
        <v>370.90000000000873</v>
      </c>
      <c r="J732" s="170">
        <f t="shared" si="123"/>
        <v>538.50000000000728</v>
      </c>
      <c r="K732">
        <f>'0507'!F89</f>
        <v>1665.4</v>
      </c>
      <c r="L732" s="198">
        <f t="shared" ref="L732:L748" si="124">+K732-K731</f>
        <v>440</v>
      </c>
      <c r="M732" s="204"/>
      <c r="N732" s="205"/>
      <c r="O732" s="205"/>
      <c r="P732" s="205"/>
      <c r="R732" s="205"/>
      <c r="S732" s="205"/>
    </row>
    <row r="733" spans="1:19" x14ac:dyDescent="0.25">
      <c r="A733" s="29">
        <f t="shared" si="118"/>
        <v>43965</v>
      </c>
      <c r="B733">
        <f>'0514'!B89</f>
        <v>6406.7</v>
      </c>
      <c r="C733">
        <f>'0514'!C89</f>
        <v>11838.2</v>
      </c>
      <c r="D733" s="110">
        <v>34890.400000000001</v>
      </c>
      <c r="E733">
        <f>'0514'!E89</f>
        <v>33934.699999999997</v>
      </c>
      <c r="F733" s="66">
        <f t="shared" si="119"/>
        <v>41297.1</v>
      </c>
      <c r="G733" s="66">
        <f t="shared" si="120"/>
        <v>45772.899999999994</v>
      </c>
      <c r="H733" s="1">
        <f t="shared" si="121"/>
        <v>-9.7782749181284045E-2</v>
      </c>
      <c r="I733" s="198">
        <f t="shared" si="117"/>
        <v>535.79999999998836</v>
      </c>
      <c r="J733" s="170">
        <f t="shared" si="123"/>
        <v>1204.8999999999942</v>
      </c>
      <c r="K733">
        <f>'0514'!F89</f>
        <v>2129.4</v>
      </c>
      <c r="L733" s="198">
        <f t="shared" si="124"/>
        <v>464</v>
      </c>
      <c r="M733" s="204"/>
      <c r="N733" s="205"/>
      <c r="O733" s="205"/>
      <c r="P733" s="205"/>
      <c r="R733" s="205"/>
      <c r="S733" s="205"/>
    </row>
    <row r="734" spans="1:19" x14ac:dyDescent="0.25">
      <c r="A734" s="29">
        <f t="shared" si="118"/>
        <v>43972</v>
      </c>
      <c r="B734">
        <f>'0521'!B89</f>
        <v>6719.2</v>
      </c>
      <c r="C734">
        <f>'0521'!C89</f>
        <v>11825</v>
      </c>
      <c r="D734" s="110">
        <v>35222.199999999997</v>
      </c>
      <c r="E734">
        <f>'0521'!E89</f>
        <v>34346.9</v>
      </c>
      <c r="F734" s="66">
        <f t="shared" si="119"/>
        <v>41941.399999999994</v>
      </c>
      <c r="G734" s="66">
        <f t="shared" si="120"/>
        <v>46171.9</v>
      </c>
      <c r="H734" s="1">
        <f t="shared" si="121"/>
        <v>-9.1624992690359397E-2</v>
      </c>
      <c r="I734" s="198">
        <f t="shared" si="117"/>
        <v>399.00000000000728</v>
      </c>
      <c r="J734" s="170">
        <f t="shared" si="123"/>
        <v>644.29999999999563</v>
      </c>
      <c r="K734">
        <f>'0521'!F89</f>
        <v>2332.4</v>
      </c>
      <c r="L734" s="198">
        <f t="shared" si="124"/>
        <v>203</v>
      </c>
      <c r="M734" s="204"/>
      <c r="N734" s="205"/>
      <c r="O734" s="205"/>
      <c r="P734" s="205"/>
      <c r="R734" s="205"/>
      <c r="S734" s="205"/>
    </row>
    <row r="735" spans="1:19" x14ac:dyDescent="0.25">
      <c r="A735" s="29">
        <f t="shared" si="118"/>
        <v>43979</v>
      </c>
      <c r="B735">
        <f>'0528'!B90</f>
        <v>6731.3</v>
      </c>
      <c r="C735">
        <f>'0528'!C90</f>
        <v>11769.2</v>
      </c>
      <c r="D735" s="110">
        <v>35705.199999999997</v>
      </c>
      <c r="E735">
        <f>'0528'!E90</f>
        <v>34912.800000000003</v>
      </c>
      <c r="F735" s="66">
        <f t="shared" si="119"/>
        <v>42436.5</v>
      </c>
      <c r="G735" s="66">
        <f t="shared" si="120"/>
        <v>46682</v>
      </c>
      <c r="H735" s="1">
        <f t="shared" si="121"/>
        <v>-9.0945118032646377E-2</v>
      </c>
      <c r="I735" s="198">
        <f t="shared" si="117"/>
        <v>510.09999999999854</v>
      </c>
      <c r="J735" s="170">
        <f t="shared" si="123"/>
        <v>495.10000000000582</v>
      </c>
      <c r="K735">
        <f>'0528'!F90</f>
        <v>2939.8</v>
      </c>
      <c r="L735" s="198">
        <f t="shared" si="124"/>
        <v>607.40000000000009</v>
      </c>
      <c r="M735" s="204"/>
      <c r="N735" s="205"/>
      <c r="O735" s="205"/>
      <c r="P735" s="205"/>
      <c r="R735" s="205"/>
      <c r="S735" s="205"/>
    </row>
    <row r="736" spans="1:19" x14ac:dyDescent="0.25">
      <c r="A736" s="29">
        <f t="shared" si="118"/>
        <v>43986</v>
      </c>
      <c r="B736">
        <f>'0604'!B90</f>
        <v>7442.4</v>
      </c>
      <c r="C736">
        <f>'0604'!C90</f>
        <v>11266.1</v>
      </c>
      <c r="D736" s="110">
        <v>35997.800000000003</v>
      </c>
      <c r="E736">
        <f>'0604'!E90</f>
        <v>35652.699999999997</v>
      </c>
      <c r="F736" s="66">
        <f t="shared" ref="F736:F741" si="125">+B736+D736</f>
        <v>43440.200000000004</v>
      </c>
      <c r="G736" s="66">
        <f t="shared" ref="G736:G741" si="126">+C736+E736</f>
        <v>46918.799999999996</v>
      </c>
      <c r="H736" s="1">
        <f t="shared" si="121"/>
        <v>-7.4140856117377085E-2</v>
      </c>
      <c r="I736" s="198">
        <f t="shared" si="117"/>
        <v>236.79999999999563</v>
      </c>
      <c r="J736" s="170">
        <f t="shared" si="123"/>
        <v>1003.7000000000044</v>
      </c>
      <c r="K736">
        <f>'0604'!F90</f>
        <v>4152.3</v>
      </c>
      <c r="L736" s="198">
        <f t="shared" si="124"/>
        <v>1212.5</v>
      </c>
      <c r="M736" s="204"/>
      <c r="N736" s="205"/>
      <c r="O736" s="205"/>
      <c r="P736" s="205"/>
      <c r="R736" s="205"/>
      <c r="S736" s="205"/>
    </row>
    <row r="737" spans="1:19" x14ac:dyDescent="0.25">
      <c r="A737" s="29">
        <f t="shared" si="118"/>
        <v>43993</v>
      </c>
      <c r="B737">
        <f>'0611'!B90</f>
        <v>7593</v>
      </c>
      <c r="C737">
        <f>'0611'!C90</f>
        <v>11101.1</v>
      </c>
      <c r="D737" s="110">
        <v>36385.4</v>
      </c>
      <c r="E737">
        <f>'0611'!E90</f>
        <v>36327.1</v>
      </c>
      <c r="F737" s="66">
        <f t="shared" si="125"/>
        <v>43978.400000000001</v>
      </c>
      <c r="G737" s="66">
        <f t="shared" si="126"/>
        <v>47428.2</v>
      </c>
      <c r="H737" s="1">
        <f t="shared" si="121"/>
        <v>-7.2737316617539682E-2</v>
      </c>
      <c r="I737" s="198">
        <f t="shared" si="117"/>
        <v>509.40000000000146</v>
      </c>
      <c r="J737" s="170">
        <f t="shared" si="123"/>
        <v>538.19999999999709</v>
      </c>
      <c r="K737">
        <f>'0611'!F90</f>
        <v>5534.4</v>
      </c>
      <c r="L737" s="198">
        <f t="shared" si="124"/>
        <v>1382.0999999999995</v>
      </c>
      <c r="M737" s="204"/>
      <c r="N737" s="205"/>
      <c r="O737" s="205"/>
      <c r="P737" s="205"/>
      <c r="R737" s="205"/>
      <c r="S737" s="205"/>
    </row>
    <row r="738" spans="1:19" x14ac:dyDescent="0.25">
      <c r="A738" s="29">
        <f t="shared" si="118"/>
        <v>44000</v>
      </c>
      <c r="B738">
        <f>'0618'!B90</f>
        <v>7892.5</v>
      </c>
      <c r="C738">
        <f>'0618'!C90</f>
        <v>10544.2</v>
      </c>
      <c r="D738" s="110">
        <v>36687.699999999997</v>
      </c>
      <c r="E738">
        <f>'0618'!E90</f>
        <v>37052.199999999997</v>
      </c>
      <c r="F738" s="66">
        <f t="shared" si="125"/>
        <v>44580.2</v>
      </c>
      <c r="G738" s="66">
        <f t="shared" si="126"/>
        <v>47596.399999999994</v>
      </c>
      <c r="H738" s="1">
        <f t="shared" si="121"/>
        <v>-6.3370338933196546E-2</v>
      </c>
      <c r="I738" s="198">
        <f t="shared" si="117"/>
        <v>168.19999999999709</v>
      </c>
      <c r="J738" s="170">
        <f t="shared" si="123"/>
        <v>601.79999999999563</v>
      </c>
      <c r="K738">
        <f>'0618'!F90</f>
        <v>6095.1</v>
      </c>
      <c r="L738" s="198">
        <f t="shared" si="124"/>
        <v>560.70000000000073</v>
      </c>
      <c r="M738" s="204"/>
      <c r="N738" s="205"/>
      <c r="O738" s="205"/>
      <c r="P738" s="205"/>
      <c r="R738" s="205"/>
      <c r="S738" s="205"/>
    </row>
    <row r="739" spans="1:19" x14ac:dyDescent="0.25">
      <c r="A739" s="29">
        <f t="shared" si="118"/>
        <v>44007</v>
      </c>
      <c r="B739" s="110">
        <v>7745.1</v>
      </c>
      <c r="C739">
        <f>'0625'!C90</f>
        <v>10620.1</v>
      </c>
      <c r="D739" s="110">
        <v>37076.699999999997</v>
      </c>
      <c r="E739">
        <f>'0625'!E90</f>
        <v>37780</v>
      </c>
      <c r="F739" s="66">
        <f t="shared" si="125"/>
        <v>44821.799999999996</v>
      </c>
      <c r="G739" s="66">
        <f t="shared" si="126"/>
        <v>48400.1</v>
      </c>
      <c r="H739" s="1">
        <f t="shared" si="121"/>
        <v>-7.3931665430443383E-2</v>
      </c>
      <c r="I739" s="198">
        <f t="shared" si="117"/>
        <v>803.70000000000437</v>
      </c>
      <c r="J739" s="170">
        <f t="shared" si="123"/>
        <v>241.59999999999854</v>
      </c>
      <c r="K739">
        <f>'0625'!F90</f>
        <v>6936.8</v>
      </c>
      <c r="L739" s="198">
        <f>+K739-K738</f>
        <v>841.69999999999982</v>
      </c>
      <c r="M739" s="204"/>
      <c r="N739" s="205"/>
      <c r="O739" s="205"/>
      <c r="P739" s="205"/>
      <c r="R739" s="205"/>
      <c r="S739" s="205"/>
    </row>
    <row r="740" spans="1:19" x14ac:dyDescent="0.25">
      <c r="A740" s="29">
        <f t="shared" si="118"/>
        <v>44014</v>
      </c>
      <c r="B740">
        <f>'0702'!B90</f>
        <v>8229.7999999999993</v>
      </c>
      <c r="C740">
        <f>'0702'!C90</f>
        <v>10059.9</v>
      </c>
      <c r="D740" s="110">
        <v>37544.199999999997</v>
      </c>
      <c r="E740">
        <f>'0702'!E90</f>
        <v>38472.400000000001</v>
      </c>
      <c r="F740" s="66">
        <f t="shared" si="125"/>
        <v>45774</v>
      </c>
      <c r="G740" s="66">
        <f t="shared" si="126"/>
        <v>48532.3</v>
      </c>
      <c r="H740" s="1">
        <f t="shared" si="121"/>
        <v>-5.683431446686027E-2</v>
      </c>
      <c r="I740" s="198">
        <f t="shared" si="117"/>
        <v>132.20000000000437</v>
      </c>
      <c r="J740" s="170">
        <f t="shared" si="123"/>
        <v>952.20000000000437</v>
      </c>
      <c r="K740">
        <f>'0702'!F90</f>
        <v>7318.9</v>
      </c>
      <c r="L740" s="198">
        <f t="shared" si="124"/>
        <v>382.09999999999945</v>
      </c>
      <c r="M740" s="204"/>
      <c r="N740" s="205"/>
      <c r="O740" s="205"/>
      <c r="P740" s="205"/>
      <c r="R740" s="205"/>
      <c r="S740" s="205"/>
    </row>
    <row r="741" spans="1:19" x14ac:dyDescent="0.25">
      <c r="A741" s="29">
        <f t="shared" si="118"/>
        <v>44021</v>
      </c>
      <c r="B741">
        <f>'0709'!B90</f>
        <v>7967.5</v>
      </c>
      <c r="C741">
        <f>'0709'!C90</f>
        <v>9278.7999999999993</v>
      </c>
      <c r="D741" s="110">
        <v>38119.599999999999</v>
      </c>
      <c r="E741">
        <f>'0709'!E90</f>
        <v>39381.300000000003</v>
      </c>
      <c r="F741" s="66">
        <f t="shared" si="125"/>
        <v>46087.1</v>
      </c>
      <c r="G741" s="66">
        <f t="shared" si="126"/>
        <v>48660.100000000006</v>
      </c>
      <c r="H741" s="1">
        <f t="shared" si="121"/>
        <v>-5.2876997786687752E-2</v>
      </c>
      <c r="I741" s="198">
        <f t="shared" si="117"/>
        <v>127.80000000000291</v>
      </c>
      <c r="J741" s="170">
        <f t="shared" si="123"/>
        <v>313.09999999999854</v>
      </c>
      <c r="K741">
        <f>'0709'!F90</f>
        <v>8086.5</v>
      </c>
      <c r="L741" s="198">
        <f t="shared" si="124"/>
        <v>767.60000000000036</v>
      </c>
      <c r="M741" s="204"/>
      <c r="N741" s="205"/>
      <c r="O741" s="205"/>
      <c r="P741" s="205"/>
      <c r="R741" s="205"/>
      <c r="S741" s="205"/>
    </row>
    <row r="742" spans="1:19" x14ac:dyDescent="0.25">
      <c r="A742" s="29">
        <f t="shared" si="118"/>
        <v>44028</v>
      </c>
      <c r="B742">
        <f>'0716'!B90</f>
        <v>7865.4</v>
      </c>
      <c r="C742">
        <f>'0716'!C90</f>
        <v>8563.1</v>
      </c>
      <c r="D742" s="110">
        <v>38529.1</v>
      </c>
      <c r="E742">
        <f>'0716'!E90</f>
        <v>40018.800000000003</v>
      </c>
      <c r="F742" s="66">
        <f t="shared" ref="F742:F763" si="127">+B742+D742</f>
        <v>46394.5</v>
      </c>
      <c r="G742" s="66">
        <f t="shared" ref="G742:G763" si="128">+C742+E742</f>
        <v>48581.9</v>
      </c>
      <c r="H742" s="1">
        <f t="shared" ref="H742:H805" si="129">+F742/G742-1</f>
        <v>-4.5024999022269641E-2</v>
      </c>
      <c r="I742" s="198">
        <f>+G742-G741</f>
        <v>-78.200000000004366</v>
      </c>
      <c r="J742" s="170">
        <f t="shared" si="123"/>
        <v>307.40000000000146</v>
      </c>
      <c r="K742">
        <f>'0716'!F90</f>
        <v>10387</v>
      </c>
      <c r="L742" s="198">
        <f t="shared" si="124"/>
        <v>2300.5</v>
      </c>
      <c r="M742" s="204"/>
      <c r="N742" s="205"/>
      <c r="O742" s="205"/>
      <c r="P742" s="205"/>
      <c r="R742" s="205"/>
      <c r="S742" s="205"/>
    </row>
    <row r="743" spans="1:19" x14ac:dyDescent="0.25">
      <c r="A743" s="29">
        <f t="shared" si="118"/>
        <v>44035</v>
      </c>
      <c r="B743">
        <f>'0723'!B89</f>
        <v>7448.7</v>
      </c>
      <c r="C743">
        <f>'0723'!C89</f>
        <v>7784.9</v>
      </c>
      <c r="D743" s="110">
        <v>39146.699999999997</v>
      </c>
      <c r="E743">
        <f>'0723'!E89</f>
        <v>40940.1</v>
      </c>
      <c r="F743" s="66">
        <f t="shared" si="127"/>
        <v>46595.399999999994</v>
      </c>
      <c r="G743" s="66">
        <f t="shared" si="128"/>
        <v>48725</v>
      </c>
      <c r="H743" s="1">
        <f t="shared" si="129"/>
        <v>-4.3706516162134501E-2</v>
      </c>
      <c r="I743" s="198">
        <f t="shared" si="117"/>
        <v>143.09999999999854</v>
      </c>
      <c r="J743" s="170">
        <f>+F743-F742</f>
        <v>200.89999999999418</v>
      </c>
      <c r="K743">
        <f>'0723'!F89</f>
        <v>13731.2</v>
      </c>
      <c r="L743" s="198">
        <f t="shared" si="124"/>
        <v>3344.2000000000007</v>
      </c>
      <c r="M743" s="204"/>
      <c r="N743" s="205"/>
      <c r="O743" s="205"/>
      <c r="P743" s="205"/>
      <c r="R743" s="205"/>
      <c r="S743" s="205"/>
    </row>
    <row r="744" spans="1:19" x14ac:dyDescent="0.25">
      <c r="A744" s="29">
        <f t="shared" si="118"/>
        <v>44042</v>
      </c>
      <c r="B744">
        <f>'0730'!B89</f>
        <v>6979.8</v>
      </c>
      <c r="C744">
        <f>'0730'!C89</f>
        <v>6869.4</v>
      </c>
      <c r="D744">
        <f>'0730'!D89</f>
        <v>39960.9</v>
      </c>
      <c r="E744">
        <f>'0730'!E89</f>
        <v>41901.1</v>
      </c>
      <c r="F744" s="66">
        <f t="shared" si="127"/>
        <v>46940.700000000004</v>
      </c>
      <c r="G744" s="66">
        <f t="shared" si="128"/>
        <v>48770.5</v>
      </c>
      <c r="H744" s="1">
        <f t="shared" si="129"/>
        <v>-3.7518581929649963E-2</v>
      </c>
      <c r="I744" s="198">
        <f t="shared" si="117"/>
        <v>45.5</v>
      </c>
      <c r="J744" s="170">
        <f>+F744-F743</f>
        <v>345.30000000001019</v>
      </c>
      <c r="K744">
        <f>'0730'!F89</f>
        <v>15136.2</v>
      </c>
      <c r="L744" s="198">
        <f t="shared" si="124"/>
        <v>1405</v>
      </c>
      <c r="M744" s="204"/>
      <c r="N744" s="205"/>
      <c r="O744" s="205"/>
      <c r="P744" s="205"/>
      <c r="R744" s="205"/>
      <c r="S744" s="205"/>
    </row>
    <row r="745" spans="1:19" x14ac:dyDescent="0.25">
      <c r="A745" s="29">
        <f t="shared" si="118"/>
        <v>44049</v>
      </c>
      <c r="B745">
        <f>'0806'!B89</f>
        <v>6445.9</v>
      </c>
      <c r="C745">
        <f>'0806'!C89</f>
        <v>5647.9</v>
      </c>
      <c r="D745" s="110">
        <v>40996.9</v>
      </c>
      <c r="E745">
        <f>'0806'!E89</f>
        <v>42944.3</v>
      </c>
      <c r="F745" s="66">
        <f t="shared" si="127"/>
        <v>47442.8</v>
      </c>
      <c r="G745" s="66">
        <f t="shared" si="128"/>
        <v>48592.200000000004</v>
      </c>
      <c r="H745" s="1">
        <f t="shared" si="129"/>
        <v>-2.3654002082638792E-2</v>
      </c>
      <c r="I745" s="198">
        <f t="shared" si="117"/>
        <v>-178.29999999999563</v>
      </c>
      <c r="J745" s="170">
        <f t="shared" si="123"/>
        <v>502.09999999999854</v>
      </c>
      <c r="K745">
        <f>'0806'!F89</f>
        <v>17975.5</v>
      </c>
      <c r="L745" s="198">
        <f t="shared" si="124"/>
        <v>2839.2999999999993</v>
      </c>
    </row>
    <row r="746" spans="1:19" x14ac:dyDescent="0.25">
      <c r="A746" s="29">
        <f t="shared" si="118"/>
        <v>44056</v>
      </c>
      <c r="B746">
        <f>'0813'!B89</f>
        <v>5534.2</v>
      </c>
      <c r="C746">
        <f>'0813'!C89</f>
        <v>4499.3</v>
      </c>
      <c r="D746" s="111">
        <v>41758.9</v>
      </c>
      <c r="E746">
        <f>'0813'!E89</f>
        <v>44118.8</v>
      </c>
      <c r="F746" s="66">
        <f t="shared" si="127"/>
        <v>47293.1</v>
      </c>
      <c r="G746" s="66">
        <f t="shared" si="128"/>
        <v>48618.100000000006</v>
      </c>
      <c r="H746" s="1">
        <f t="shared" si="129"/>
        <v>-2.7253224622105887E-2</v>
      </c>
      <c r="I746" s="198">
        <f t="shared" si="117"/>
        <v>25.900000000001455</v>
      </c>
      <c r="J746" s="170">
        <f>+F746-F745</f>
        <v>-149.70000000000437</v>
      </c>
      <c r="K746">
        <f>'0813'!F89</f>
        <v>20548.7</v>
      </c>
      <c r="L746" s="198">
        <f t="shared" si="124"/>
        <v>2573.2000000000007</v>
      </c>
    </row>
    <row r="747" spans="1:19" x14ac:dyDescent="0.25">
      <c r="A747" s="29">
        <f t="shared" si="118"/>
        <v>44063</v>
      </c>
      <c r="B747">
        <f>'0820'!B89</f>
        <v>4308.3</v>
      </c>
      <c r="C747">
        <f>'0820'!C89</f>
        <v>3721.2</v>
      </c>
      <c r="D747" s="110">
        <v>42975.8</v>
      </c>
      <c r="E747">
        <f>'0820'!E89</f>
        <v>44992.1</v>
      </c>
      <c r="F747" s="66">
        <f t="shared" si="127"/>
        <v>47284.100000000006</v>
      </c>
      <c r="G747" s="66">
        <f t="shared" si="128"/>
        <v>48713.299999999996</v>
      </c>
      <c r="H747" s="1">
        <f t="shared" si="129"/>
        <v>-2.9339010085541073E-2</v>
      </c>
      <c r="I747" s="198">
        <f t="shared" si="117"/>
        <v>95.199999999989814</v>
      </c>
      <c r="J747" s="170">
        <f t="shared" si="123"/>
        <v>-8.999999999992724</v>
      </c>
      <c r="K747">
        <f>'0820'!F89</f>
        <v>22423.200000000001</v>
      </c>
      <c r="L747" s="198">
        <f t="shared" si="124"/>
        <v>1874.5</v>
      </c>
    </row>
    <row r="748" spans="1:19" x14ac:dyDescent="0.25">
      <c r="A748" s="29">
        <f t="shared" si="118"/>
        <v>44070</v>
      </c>
      <c r="B748">
        <f>'0827'!B89</f>
        <v>3517.5</v>
      </c>
      <c r="C748">
        <f>'0827'!C89</f>
        <v>2594.1</v>
      </c>
      <c r="D748" s="110">
        <v>43785.1</v>
      </c>
      <c r="E748">
        <f>'0827'!E89</f>
        <v>46188.6</v>
      </c>
      <c r="F748" s="66">
        <f t="shared" si="127"/>
        <v>47302.6</v>
      </c>
      <c r="G748" s="66">
        <f t="shared" si="128"/>
        <v>48782.7</v>
      </c>
      <c r="H748" s="1">
        <f t="shared" si="129"/>
        <v>-3.0340674050431837E-2</v>
      </c>
      <c r="I748" s="198">
        <f t="shared" si="117"/>
        <v>69.400000000001455</v>
      </c>
      <c r="J748" s="170">
        <f t="shared" si="123"/>
        <v>18.499999999992724</v>
      </c>
      <c r="K748">
        <f>'0827'!F89</f>
        <v>24185.9</v>
      </c>
      <c r="L748" s="198">
        <f t="shared" si="124"/>
        <v>1762.7000000000007</v>
      </c>
    </row>
    <row r="749" spans="1:19" x14ac:dyDescent="0.25">
      <c r="A749" s="29">
        <f t="shared" si="118"/>
        <v>44077</v>
      </c>
      <c r="B749" s="110">
        <v>29359.7</v>
      </c>
      <c r="C749">
        <f>'0903'!C66</f>
        <v>9033.2000000000007</v>
      </c>
      <c r="D749" s="110">
        <v>468.7</v>
      </c>
      <c r="E749">
        <f>'0903'!E66</f>
        <v>419.6</v>
      </c>
      <c r="F749" s="66">
        <f t="shared" si="127"/>
        <v>29828.400000000001</v>
      </c>
      <c r="G749" s="66">
        <f t="shared" si="128"/>
        <v>9452.8000000000011</v>
      </c>
      <c r="H749" s="1">
        <f t="shared" si="129"/>
        <v>2.1555094786729856</v>
      </c>
      <c r="I749" s="198">
        <f t="shared" si="117"/>
        <v>-39329.899999999994</v>
      </c>
      <c r="J749" s="162">
        <f>B749-K748+(D749)-2538.2</f>
        <v>3104.2999999999993</v>
      </c>
      <c r="L749" s="198"/>
    </row>
    <row r="750" spans="1:19" x14ac:dyDescent="0.25">
      <c r="A750" s="29">
        <f t="shared" si="118"/>
        <v>44084</v>
      </c>
      <c r="B750">
        <f>'0910'!B68</f>
        <v>30084</v>
      </c>
      <c r="C750">
        <f>'0910'!C68</f>
        <v>10059.4</v>
      </c>
      <c r="D750" s="110">
        <v>2143.3000000000002</v>
      </c>
      <c r="E750">
        <f>'0910'!E68</f>
        <v>1121.5</v>
      </c>
      <c r="F750" s="66">
        <f t="shared" si="127"/>
        <v>32227.3</v>
      </c>
      <c r="G750" s="66">
        <f t="shared" si="128"/>
        <v>11180.9</v>
      </c>
      <c r="H750" s="1">
        <f t="shared" si="129"/>
        <v>1.8823529411764706</v>
      </c>
      <c r="I750" s="198">
        <f t="shared" si="117"/>
        <v>1728.0999999999985</v>
      </c>
      <c r="J750" s="170">
        <f t="shared" si="123"/>
        <v>2398.8999999999978</v>
      </c>
      <c r="L750" s="198"/>
    </row>
    <row r="751" spans="1:19" x14ac:dyDescent="0.25">
      <c r="A751" s="29">
        <f t="shared" si="118"/>
        <v>44091</v>
      </c>
      <c r="B751">
        <f>'0917'!C71</f>
        <v>31996.2</v>
      </c>
      <c r="C751">
        <f>'0917'!D71</f>
        <v>10146.4</v>
      </c>
      <c r="D751" s="110">
        <v>3425.9</v>
      </c>
      <c r="E751">
        <f>'0917'!F71</f>
        <v>2002.6</v>
      </c>
      <c r="F751" s="66">
        <f t="shared" si="127"/>
        <v>35422.1</v>
      </c>
      <c r="G751" s="66">
        <f t="shared" si="128"/>
        <v>12149</v>
      </c>
      <c r="H751" s="1">
        <f t="shared" si="129"/>
        <v>1.9156391472549181</v>
      </c>
      <c r="I751" s="198">
        <f t="shared" si="117"/>
        <v>968.10000000000036</v>
      </c>
      <c r="J751" s="170">
        <f t="shared" si="123"/>
        <v>3194.7999999999993</v>
      </c>
      <c r="L751" s="198"/>
    </row>
    <row r="752" spans="1:19" x14ac:dyDescent="0.25">
      <c r="A752" s="29">
        <f t="shared" si="118"/>
        <v>44098</v>
      </c>
      <c r="B752">
        <f>'0924'!B71</f>
        <v>33447.9</v>
      </c>
      <c r="C752">
        <f>'0924'!C71</f>
        <v>11305.2</v>
      </c>
      <c r="D752" s="110">
        <v>4565.3999999999996</v>
      </c>
      <c r="E752">
        <f>'0924'!E71</f>
        <v>2853.8</v>
      </c>
      <c r="F752" s="66">
        <f t="shared" si="127"/>
        <v>38013.300000000003</v>
      </c>
      <c r="G752" s="66">
        <f t="shared" si="128"/>
        <v>14159</v>
      </c>
      <c r="H752" s="1">
        <f t="shared" si="129"/>
        <v>1.6847446853591359</v>
      </c>
      <c r="I752" s="198">
        <f t="shared" si="117"/>
        <v>2010</v>
      </c>
      <c r="J752" s="170">
        <f t="shared" si="123"/>
        <v>2591.2000000000044</v>
      </c>
    </row>
    <row r="753" spans="1:10" x14ac:dyDescent="0.25">
      <c r="A753" s="29">
        <f t="shared" si="118"/>
        <v>44105</v>
      </c>
      <c r="B753">
        <f>'1001'!B71</f>
        <v>33970</v>
      </c>
      <c r="C753">
        <f>'1001'!C71</f>
        <v>12359.2</v>
      </c>
      <c r="D753" s="110">
        <v>6577.4</v>
      </c>
      <c r="E753">
        <f>'1001'!E71</f>
        <v>3892.3</v>
      </c>
      <c r="F753" s="66">
        <f t="shared" si="127"/>
        <v>40547.4</v>
      </c>
      <c r="G753" s="66">
        <f t="shared" si="128"/>
        <v>16251.5</v>
      </c>
      <c r="H753" s="1">
        <f t="shared" si="129"/>
        <v>1.4949943082177031</v>
      </c>
      <c r="I753" s="198">
        <f t="shared" si="117"/>
        <v>2092.5</v>
      </c>
      <c r="J753" s="170">
        <f t="shared" si="123"/>
        <v>2534.0999999999985</v>
      </c>
    </row>
    <row r="754" spans="1:10" x14ac:dyDescent="0.25">
      <c r="A754" s="29">
        <f t="shared" si="118"/>
        <v>44112</v>
      </c>
      <c r="B754">
        <f>'1008'!B71</f>
        <v>34217.199999999997</v>
      </c>
      <c r="C754">
        <f>'1008'!C71</f>
        <v>13004.1</v>
      </c>
      <c r="D754" s="110">
        <v>8906.7000000000007</v>
      </c>
      <c r="E754">
        <f>'1008'!E71</f>
        <v>4848.3999999999996</v>
      </c>
      <c r="F754" s="66">
        <f t="shared" si="127"/>
        <v>43123.899999999994</v>
      </c>
      <c r="G754" s="66">
        <f t="shared" si="128"/>
        <v>17852.5</v>
      </c>
      <c r="H754" s="1">
        <f t="shared" si="129"/>
        <v>1.4155664472762917</v>
      </c>
      <c r="I754" s="198">
        <f t="shared" si="117"/>
        <v>1601</v>
      </c>
      <c r="J754" s="170">
        <f t="shared" si="123"/>
        <v>2576.4999999999927</v>
      </c>
    </row>
    <row r="755" spans="1:10" x14ac:dyDescent="0.25">
      <c r="A755" s="29">
        <f t="shared" si="118"/>
        <v>44119</v>
      </c>
      <c r="B755">
        <f>'1015'!B71</f>
        <v>33926.300000000003</v>
      </c>
      <c r="C755">
        <f>'1015'!C71</f>
        <v>12096.4</v>
      </c>
      <c r="D755">
        <f>'1015'!D71</f>
        <v>11423.2</v>
      </c>
      <c r="E755">
        <f>'1015'!E71</f>
        <v>6164.9</v>
      </c>
      <c r="F755" s="66">
        <f t="shared" si="127"/>
        <v>45349.5</v>
      </c>
      <c r="G755" s="66">
        <f t="shared" si="128"/>
        <v>18261.3</v>
      </c>
      <c r="H755" s="1">
        <f t="shared" si="129"/>
        <v>1.483366463504789</v>
      </c>
      <c r="I755" s="198">
        <f t="shared" si="117"/>
        <v>408.79999999999927</v>
      </c>
      <c r="J755" s="170">
        <f t="shared" si="123"/>
        <v>2225.6000000000058</v>
      </c>
    </row>
    <row r="756" spans="1:10" x14ac:dyDescent="0.25">
      <c r="A756" s="29">
        <f t="shared" si="118"/>
        <v>44126</v>
      </c>
      <c r="B756">
        <f>'1022'!B72</f>
        <v>32850.800000000003</v>
      </c>
      <c r="C756">
        <f>'1022'!C72</f>
        <v>11316.7</v>
      </c>
      <c r="D756" s="110">
        <v>14050.5</v>
      </c>
      <c r="E756">
        <f>'1022'!E72</f>
        <v>7831.3</v>
      </c>
      <c r="F756" s="66">
        <f t="shared" si="127"/>
        <v>46901.3</v>
      </c>
      <c r="G756" s="66">
        <f t="shared" si="128"/>
        <v>19148</v>
      </c>
      <c r="H756" s="1">
        <f t="shared" si="129"/>
        <v>1.4494098600376022</v>
      </c>
      <c r="I756" s="198">
        <f t="shared" si="117"/>
        <v>886.70000000000073</v>
      </c>
      <c r="J756" s="170">
        <f t="shared" si="123"/>
        <v>1551.8000000000029</v>
      </c>
    </row>
    <row r="757" spans="1:10" x14ac:dyDescent="0.25">
      <c r="A757" s="29">
        <f t="shared" si="118"/>
        <v>44133</v>
      </c>
      <c r="B757">
        <f>'1029'!B73</f>
        <v>31853.200000000001</v>
      </c>
      <c r="C757">
        <f>'1029'!C73</f>
        <v>11564.6</v>
      </c>
      <c r="D757" s="110">
        <v>16578.599999999999</v>
      </c>
      <c r="E757">
        <f>'1029'!E73</f>
        <v>9333.7000000000007</v>
      </c>
      <c r="F757" s="66">
        <f>+B757+D757</f>
        <v>48431.8</v>
      </c>
      <c r="G757" s="66">
        <f t="shared" si="128"/>
        <v>20898.300000000003</v>
      </c>
      <c r="H757" s="1">
        <f t="shared" si="129"/>
        <v>1.3174995095294832</v>
      </c>
      <c r="I757" s="198">
        <f t="shared" si="117"/>
        <v>1750.3000000000029</v>
      </c>
      <c r="J757" s="170">
        <f t="shared" si="123"/>
        <v>1530.5</v>
      </c>
    </row>
    <row r="758" spans="1:10" x14ac:dyDescent="0.25">
      <c r="A758" s="29">
        <f t="shared" si="118"/>
        <v>44140</v>
      </c>
      <c r="B758">
        <f>'1105'!B73</f>
        <v>30111.599999999999</v>
      </c>
      <c r="C758">
        <f>'1105'!C73</f>
        <v>11543.1</v>
      </c>
      <c r="D758" s="110">
        <v>19720</v>
      </c>
      <c r="E758">
        <f>'1105'!E73</f>
        <v>10594.5</v>
      </c>
      <c r="F758" s="66">
        <f t="shared" si="127"/>
        <v>49831.6</v>
      </c>
      <c r="G758" s="66">
        <f t="shared" si="128"/>
        <v>22137.599999999999</v>
      </c>
      <c r="H758" s="1">
        <f t="shared" si="129"/>
        <v>1.2509937843307317</v>
      </c>
      <c r="I758" s="198">
        <f t="shared" si="117"/>
        <v>1239.2999999999956</v>
      </c>
      <c r="J758" s="170">
        <f>+F758-F757</f>
        <v>1399.7999999999956</v>
      </c>
    </row>
    <row r="759" spans="1:10" x14ac:dyDescent="0.25">
      <c r="A759" s="29">
        <f t="shared" si="118"/>
        <v>44147</v>
      </c>
      <c r="B759">
        <f>'1112'!B73</f>
        <v>28940.9</v>
      </c>
      <c r="C759">
        <f>'1112'!C73</f>
        <v>11352.4</v>
      </c>
      <c r="D759" s="110">
        <v>22221.7</v>
      </c>
      <c r="E759">
        <f>'1112'!E73</f>
        <v>12244</v>
      </c>
      <c r="F759" s="66">
        <f t="shared" si="127"/>
        <v>51162.600000000006</v>
      </c>
      <c r="G759" s="66">
        <f t="shared" si="128"/>
        <v>23596.400000000001</v>
      </c>
      <c r="H759" s="1">
        <f t="shared" si="129"/>
        <v>1.1682375277584716</v>
      </c>
      <c r="I759" s="198">
        <f t="shared" ref="I759:I815" si="130">+G759-G758</f>
        <v>1458.8000000000029</v>
      </c>
      <c r="J759" s="170">
        <f t="shared" si="123"/>
        <v>1331.0000000000073</v>
      </c>
    </row>
    <row r="760" spans="1:10" x14ac:dyDescent="0.25">
      <c r="A760" s="29">
        <f t="shared" si="118"/>
        <v>44154</v>
      </c>
      <c r="B760">
        <f>'1119'!B73</f>
        <v>27296.799999999999</v>
      </c>
      <c r="C760">
        <f>'1119'!C73</f>
        <v>10770.7</v>
      </c>
      <c r="D760">
        <f>'1119'!D73</f>
        <v>24633.9</v>
      </c>
      <c r="E760">
        <f>'1119'!E73</f>
        <v>14489.8</v>
      </c>
      <c r="F760" s="66">
        <f t="shared" si="127"/>
        <v>51930.7</v>
      </c>
      <c r="G760" s="66">
        <f t="shared" si="128"/>
        <v>25260.5</v>
      </c>
      <c r="H760" s="1">
        <f t="shared" si="129"/>
        <v>1.0558064963084655</v>
      </c>
      <c r="I760" s="198">
        <f t="shared" si="130"/>
        <v>1664.0999999999985</v>
      </c>
      <c r="J760" s="170">
        <f t="shared" si="123"/>
        <v>768.09999999999127</v>
      </c>
    </row>
    <row r="761" spans="1:10" x14ac:dyDescent="0.25">
      <c r="A761" s="29">
        <f t="shared" si="118"/>
        <v>44161</v>
      </c>
      <c r="B761">
        <f>'1126'!B73</f>
        <v>25211.200000000001</v>
      </c>
      <c r="C761">
        <f>'1126'!C73</f>
        <v>9956.2999999999993</v>
      </c>
      <c r="D761">
        <f>'1126'!D73</f>
        <v>27126.400000000001</v>
      </c>
      <c r="E761">
        <f>'1126'!E73</f>
        <v>15988</v>
      </c>
      <c r="F761" s="66">
        <f t="shared" si="127"/>
        <v>52337.600000000006</v>
      </c>
      <c r="G761" s="66">
        <f t="shared" si="128"/>
        <v>25944.3</v>
      </c>
      <c r="H761" s="1">
        <f t="shared" si="129"/>
        <v>1.0173063062021335</v>
      </c>
      <c r="I761" s="198">
        <f t="shared" si="130"/>
        <v>683.79999999999927</v>
      </c>
      <c r="J761" s="170">
        <f t="shared" si="123"/>
        <v>406.90000000000873</v>
      </c>
    </row>
    <row r="762" spans="1:10" x14ac:dyDescent="0.25">
      <c r="A762" s="29">
        <f t="shared" si="118"/>
        <v>44168</v>
      </c>
      <c r="B762">
        <f>'1203'!B74</f>
        <v>23088.9</v>
      </c>
      <c r="C762">
        <f>'1203'!C74</f>
        <v>9563.2999999999993</v>
      </c>
      <c r="D762" s="110">
        <v>29794.400000000001</v>
      </c>
      <c r="E762">
        <f>'1203'!E74</f>
        <v>17431.2</v>
      </c>
      <c r="F762" s="66">
        <f t="shared" si="127"/>
        <v>52883.3</v>
      </c>
      <c r="G762" s="66">
        <f t="shared" si="128"/>
        <v>26994.5</v>
      </c>
      <c r="H762" s="1">
        <f t="shared" si="129"/>
        <v>0.95903980440460113</v>
      </c>
      <c r="I762" s="198">
        <f t="shared" si="130"/>
        <v>1050.2000000000007</v>
      </c>
      <c r="J762" s="170">
        <f t="shared" si="123"/>
        <v>545.69999999999709</v>
      </c>
    </row>
    <row r="763" spans="1:10" x14ac:dyDescent="0.25">
      <c r="A763" s="29">
        <f t="shared" si="118"/>
        <v>44175</v>
      </c>
      <c r="B763" s="56">
        <f>'1210'!B74</f>
        <v>21421.8</v>
      </c>
      <c r="C763">
        <f>'1210'!C74</f>
        <v>9588.1</v>
      </c>
      <c r="D763" s="110">
        <v>32314.7</v>
      </c>
      <c r="E763">
        <f>'1210'!E74</f>
        <v>18837</v>
      </c>
      <c r="F763" s="66">
        <f t="shared" si="127"/>
        <v>53736.5</v>
      </c>
      <c r="G763" s="66">
        <f t="shared" si="128"/>
        <v>28425.1</v>
      </c>
      <c r="H763" s="1">
        <f t="shared" si="129"/>
        <v>0.89045948826917076</v>
      </c>
      <c r="I763" s="198">
        <f t="shared" si="130"/>
        <v>1430.5999999999985</v>
      </c>
      <c r="J763" s="170">
        <f t="shared" si="123"/>
        <v>853.19999999999709</v>
      </c>
    </row>
    <row r="764" spans="1:10" x14ac:dyDescent="0.25">
      <c r="A764" s="29">
        <f t="shared" si="118"/>
        <v>44182</v>
      </c>
      <c r="B764">
        <f>'1217'!B74</f>
        <v>19256.099999999999</v>
      </c>
      <c r="C764">
        <f>'1217'!C74</f>
        <v>9316.9</v>
      </c>
      <c r="D764" s="110">
        <v>34779.599999999999</v>
      </c>
      <c r="E764">
        <f>'1217'!E74</f>
        <v>19768.5</v>
      </c>
      <c r="F764" s="66">
        <f t="shared" ref="F764:F777" si="131">+B764+D764</f>
        <v>54035.7</v>
      </c>
      <c r="G764" s="66">
        <f t="shared" ref="G764:G777" si="132">+C764+E764</f>
        <v>29085.4</v>
      </c>
      <c r="H764" s="1">
        <f t="shared" si="129"/>
        <v>0.85782901386950128</v>
      </c>
      <c r="I764" s="198">
        <f t="shared" si="130"/>
        <v>660.30000000000291</v>
      </c>
      <c r="J764" s="170">
        <f t="shared" si="123"/>
        <v>299.19999999999709</v>
      </c>
    </row>
    <row r="765" spans="1:10" x14ac:dyDescent="0.25">
      <c r="A765" s="29">
        <f t="shared" ref="A765:A828" si="133">+A764+7</f>
        <v>44189</v>
      </c>
      <c r="B765">
        <f>'1224'!B75</f>
        <v>17513.099999999999</v>
      </c>
      <c r="C765">
        <f>'1224'!C75</f>
        <v>8570.7999999999993</v>
      </c>
      <c r="D765" s="110">
        <v>37217.9</v>
      </c>
      <c r="E765">
        <f>'1224'!E75</f>
        <v>20845</v>
      </c>
      <c r="F765" s="66">
        <f t="shared" si="131"/>
        <v>54731</v>
      </c>
      <c r="G765" s="66">
        <f t="shared" si="132"/>
        <v>29415.8</v>
      </c>
      <c r="H765" s="1">
        <f t="shared" si="129"/>
        <v>0.86059872585481267</v>
      </c>
      <c r="I765" s="198">
        <f t="shared" si="130"/>
        <v>330.39999999999782</v>
      </c>
      <c r="J765" s="170">
        <f t="shared" si="123"/>
        <v>695.30000000000291</v>
      </c>
    </row>
    <row r="766" spans="1:10" x14ac:dyDescent="0.25">
      <c r="A766" s="29">
        <f t="shared" si="133"/>
        <v>44196</v>
      </c>
      <c r="B766">
        <f>'1231'!B75</f>
        <v>15693.1</v>
      </c>
      <c r="C766">
        <f>'1231'!C75</f>
        <v>7807.5</v>
      </c>
      <c r="D766">
        <f>'1231'!D75</f>
        <v>39074.9</v>
      </c>
      <c r="E766">
        <f>'1231'!E75</f>
        <v>21963.8</v>
      </c>
      <c r="F766" s="66">
        <f t="shared" si="131"/>
        <v>54768</v>
      </c>
      <c r="G766" s="66">
        <f t="shared" si="132"/>
        <v>29771.3</v>
      </c>
      <c r="H766" s="1">
        <f t="shared" si="129"/>
        <v>0.83962406747437979</v>
      </c>
      <c r="I766" s="198">
        <f t="shared" si="130"/>
        <v>355.5</v>
      </c>
      <c r="J766" s="170">
        <f>+F766-F765</f>
        <v>37</v>
      </c>
    </row>
    <row r="767" spans="1:10" x14ac:dyDescent="0.25">
      <c r="A767" s="29">
        <f t="shared" si="133"/>
        <v>44203</v>
      </c>
      <c r="B767">
        <f>'0107'!B75</f>
        <v>14561.1</v>
      </c>
      <c r="C767">
        <f>'0107'!C75</f>
        <v>7240.6</v>
      </c>
      <c r="D767" s="110">
        <v>40988.699999999997</v>
      </c>
      <c r="E767">
        <f>'0107'!E75</f>
        <v>23172.9</v>
      </c>
      <c r="F767" s="66">
        <f t="shared" si="131"/>
        <v>55549.799999999996</v>
      </c>
      <c r="G767" s="66">
        <f t="shared" si="132"/>
        <v>30413.5</v>
      </c>
      <c r="H767" s="1">
        <f t="shared" si="129"/>
        <v>0.8264849491179902</v>
      </c>
      <c r="I767" s="198">
        <f t="shared" si="130"/>
        <v>642.20000000000073</v>
      </c>
      <c r="J767" s="170">
        <f t="shared" si="123"/>
        <v>781.79999999999563</v>
      </c>
    </row>
    <row r="768" spans="1:10" x14ac:dyDescent="0.25">
      <c r="A768" s="29">
        <f t="shared" si="133"/>
        <v>44210</v>
      </c>
      <c r="B768">
        <f>'0114'!B77</f>
        <v>13999.7</v>
      </c>
      <c r="C768">
        <f>'0114'!C77</f>
        <v>6977.5</v>
      </c>
      <c r="D768">
        <f>'0114'!D77</f>
        <v>43367.8</v>
      </c>
      <c r="E768">
        <f>'0114'!E77</f>
        <v>24226</v>
      </c>
      <c r="F768" s="66">
        <f t="shared" si="131"/>
        <v>57367.5</v>
      </c>
      <c r="G768" s="66">
        <f t="shared" si="132"/>
        <v>31203.5</v>
      </c>
      <c r="H768" s="1">
        <f t="shared" si="129"/>
        <v>0.83849568157418242</v>
      </c>
      <c r="I768" s="198">
        <f t="shared" si="130"/>
        <v>790</v>
      </c>
      <c r="J768" s="170">
        <f t="shared" si="123"/>
        <v>1817.7000000000044</v>
      </c>
    </row>
    <row r="769" spans="1:12" x14ac:dyDescent="0.25">
      <c r="A769" s="29">
        <f t="shared" si="133"/>
        <v>44217</v>
      </c>
      <c r="B769">
        <f>'0121'!B81</f>
        <v>12271.2</v>
      </c>
      <c r="C769">
        <f>'0121'!C81</f>
        <v>6215.9</v>
      </c>
      <c r="D769">
        <f>'0121'!D81</f>
        <v>45562.3</v>
      </c>
      <c r="E769">
        <f>'0121'!E81</f>
        <v>25388.1</v>
      </c>
      <c r="F769" s="66">
        <f t="shared" si="131"/>
        <v>57833.5</v>
      </c>
      <c r="G769" s="66">
        <f t="shared" si="132"/>
        <v>31604</v>
      </c>
      <c r="H769" s="1">
        <f t="shared" si="129"/>
        <v>0.8299424123528667</v>
      </c>
      <c r="I769" s="198">
        <f t="shared" si="130"/>
        <v>400.5</v>
      </c>
      <c r="J769" s="170">
        <f t="shared" si="123"/>
        <v>466</v>
      </c>
    </row>
    <row r="770" spans="1:12" x14ac:dyDescent="0.25">
      <c r="A770" s="29">
        <f t="shared" si="133"/>
        <v>44224</v>
      </c>
      <c r="B770">
        <f>'0128'!B81</f>
        <v>11131.8</v>
      </c>
      <c r="C770">
        <f>'0128'!C81</f>
        <v>5471.5</v>
      </c>
      <c r="D770" s="110">
        <v>47468.2</v>
      </c>
      <c r="E770">
        <f>'0128'!E81</f>
        <v>26770.400000000001</v>
      </c>
      <c r="F770" s="66">
        <f t="shared" si="131"/>
        <v>58600</v>
      </c>
      <c r="G770" s="66">
        <f t="shared" si="132"/>
        <v>32241.9</v>
      </c>
      <c r="H770" s="1">
        <f t="shared" si="129"/>
        <v>0.81751075463914957</v>
      </c>
      <c r="I770" s="198">
        <f t="shared" si="130"/>
        <v>637.90000000000146</v>
      </c>
      <c r="J770" s="170">
        <f t="shared" si="123"/>
        <v>766.5</v>
      </c>
    </row>
    <row r="771" spans="1:12" x14ac:dyDescent="0.25">
      <c r="A771" s="29">
        <f t="shared" si="133"/>
        <v>44231</v>
      </c>
      <c r="B771">
        <f>'0204'!B81</f>
        <v>9722.6</v>
      </c>
      <c r="C771">
        <f>'0204'!C81</f>
        <v>5505</v>
      </c>
      <c r="D771" s="110">
        <v>49537.7</v>
      </c>
      <c r="E771">
        <f>'0204'!E81</f>
        <v>27363.7</v>
      </c>
      <c r="F771" s="66">
        <f t="shared" si="131"/>
        <v>59260.299999999996</v>
      </c>
      <c r="G771" s="66">
        <f t="shared" si="132"/>
        <v>32868.699999999997</v>
      </c>
      <c r="H771" s="1">
        <f t="shared" si="129"/>
        <v>0.80294018321381744</v>
      </c>
      <c r="I771" s="198">
        <f t="shared" si="130"/>
        <v>626.79999999999563</v>
      </c>
      <c r="J771" s="170">
        <f t="shared" si="123"/>
        <v>660.29999999999563</v>
      </c>
    </row>
    <row r="772" spans="1:12" x14ac:dyDescent="0.25">
      <c r="A772" s="29">
        <f t="shared" si="133"/>
        <v>44238</v>
      </c>
      <c r="B772">
        <f>'0211'!B82</f>
        <v>9178.4</v>
      </c>
      <c r="C772">
        <f>'0211'!C82</f>
        <v>5041.3999999999996</v>
      </c>
      <c r="D772" s="110">
        <v>50537.9</v>
      </c>
      <c r="E772">
        <f>'0211'!E82</f>
        <v>28321.5</v>
      </c>
      <c r="F772" s="66">
        <f t="shared" si="131"/>
        <v>59716.3</v>
      </c>
      <c r="G772" s="66">
        <f t="shared" si="132"/>
        <v>33362.9</v>
      </c>
      <c r="H772" s="1">
        <f t="shared" si="129"/>
        <v>0.78990135749590107</v>
      </c>
      <c r="I772" s="198">
        <f t="shared" si="130"/>
        <v>494.20000000000437</v>
      </c>
      <c r="J772" s="170">
        <f t="shared" si="123"/>
        <v>456.00000000000728</v>
      </c>
    </row>
    <row r="773" spans="1:12" x14ac:dyDescent="0.25">
      <c r="A773" s="29">
        <f t="shared" si="133"/>
        <v>44245</v>
      </c>
      <c r="B773">
        <f>'0218'!B82</f>
        <v>8292.6</v>
      </c>
      <c r="C773">
        <f>'0218'!C82</f>
        <v>4782.8</v>
      </c>
      <c r="D773" s="110">
        <v>51522.6</v>
      </c>
      <c r="E773">
        <f>'0218'!E82</f>
        <v>28919.5</v>
      </c>
      <c r="F773" s="66">
        <f t="shared" si="131"/>
        <v>59815.199999999997</v>
      </c>
      <c r="G773" s="66">
        <f t="shared" si="132"/>
        <v>33702.300000000003</v>
      </c>
      <c r="H773" s="1">
        <f t="shared" si="129"/>
        <v>0.77481062123356548</v>
      </c>
      <c r="I773" s="198">
        <f t="shared" si="130"/>
        <v>339.40000000000146</v>
      </c>
      <c r="J773" s="170">
        <f t="shared" si="123"/>
        <v>98.899999999994179</v>
      </c>
    </row>
    <row r="774" spans="1:12" x14ac:dyDescent="0.25">
      <c r="A774" s="29">
        <f t="shared" si="133"/>
        <v>44252</v>
      </c>
      <c r="B774">
        <f>'0225'!B83</f>
        <v>7465.8</v>
      </c>
      <c r="C774">
        <f>'0225'!C83</f>
        <v>4432.3</v>
      </c>
      <c r="D774" s="110">
        <v>52615.199999999997</v>
      </c>
      <c r="E774">
        <f>'0225'!E83</f>
        <v>29589</v>
      </c>
      <c r="F774" s="66">
        <f t="shared" si="131"/>
        <v>60081</v>
      </c>
      <c r="G774" s="66">
        <f t="shared" si="132"/>
        <v>34021.300000000003</v>
      </c>
      <c r="H774" s="1">
        <f t="shared" si="129"/>
        <v>0.7659818995746781</v>
      </c>
      <c r="I774" s="198">
        <f t="shared" si="130"/>
        <v>319</v>
      </c>
      <c r="J774" s="170">
        <f t="shared" si="123"/>
        <v>265.80000000000291</v>
      </c>
    </row>
    <row r="775" spans="1:12" x14ac:dyDescent="0.25">
      <c r="A775" s="29">
        <f t="shared" si="133"/>
        <v>44259</v>
      </c>
      <c r="B775">
        <f>'0304'!B83</f>
        <v>7111.4</v>
      </c>
      <c r="C775">
        <f>'0304'!C83</f>
        <v>4167.5</v>
      </c>
      <c r="D775">
        <f>'0304'!D83</f>
        <v>53320.3</v>
      </c>
      <c r="E775">
        <f>'0304'!E83</f>
        <v>30092</v>
      </c>
      <c r="F775" s="66">
        <f t="shared" si="131"/>
        <v>60431.700000000004</v>
      </c>
      <c r="G775" s="66">
        <f t="shared" si="132"/>
        <v>34259.5</v>
      </c>
      <c r="H775" s="1">
        <f t="shared" si="129"/>
        <v>0.76393992907076891</v>
      </c>
      <c r="I775" s="198">
        <f t="shared" si="130"/>
        <v>238.19999999999709</v>
      </c>
      <c r="J775" s="170">
        <f t="shared" si="123"/>
        <v>350.70000000000437</v>
      </c>
    </row>
    <row r="776" spans="1:12" x14ac:dyDescent="0.25">
      <c r="A776" s="29">
        <f t="shared" si="133"/>
        <v>44266</v>
      </c>
      <c r="B776">
        <f>'0311'!B86</f>
        <v>6779.6</v>
      </c>
      <c r="C776">
        <f>'0311'!C86</f>
        <v>4315.7</v>
      </c>
      <c r="D776">
        <f>'0311'!D86</f>
        <v>53854.400000000001</v>
      </c>
      <c r="E776">
        <f>'0311'!E86</f>
        <v>30531.7</v>
      </c>
      <c r="F776" s="66">
        <f t="shared" si="131"/>
        <v>60634</v>
      </c>
      <c r="G776" s="66">
        <f t="shared" si="132"/>
        <v>34847.4</v>
      </c>
      <c r="H776" s="1">
        <f t="shared" si="129"/>
        <v>0.7399863404443372</v>
      </c>
      <c r="I776" s="198">
        <f t="shared" si="130"/>
        <v>587.90000000000146</v>
      </c>
      <c r="J776" s="170">
        <f t="shared" si="123"/>
        <v>202.29999999999563</v>
      </c>
    </row>
    <row r="777" spans="1:12" x14ac:dyDescent="0.25">
      <c r="A777" s="29">
        <f t="shared" si="133"/>
        <v>44273</v>
      </c>
      <c r="B777">
        <f>'0318'!B86</f>
        <v>6380.1</v>
      </c>
      <c r="C777">
        <f>'0318'!C86</f>
        <v>4612.8999999999996</v>
      </c>
      <c r="D777">
        <f>'0318'!D86</f>
        <v>54355.8</v>
      </c>
      <c r="E777">
        <f>'0318'!E86</f>
        <v>31138.799999999999</v>
      </c>
      <c r="F777" s="66">
        <f t="shared" si="131"/>
        <v>60735.9</v>
      </c>
      <c r="G777" s="66">
        <f t="shared" si="132"/>
        <v>35751.699999999997</v>
      </c>
      <c r="H777" s="1">
        <f t="shared" si="129"/>
        <v>0.69882551039531005</v>
      </c>
      <c r="I777" s="198">
        <f t="shared" si="130"/>
        <v>904.29999999999563</v>
      </c>
      <c r="J777" s="170">
        <f t="shared" si="123"/>
        <v>101.90000000000146</v>
      </c>
    </row>
    <row r="778" spans="1:12" x14ac:dyDescent="0.25">
      <c r="A778" s="29">
        <f t="shared" si="133"/>
        <v>44280</v>
      </c>
      <c r="B778">
        <f>'0325'!B87</f>
        <v>6024.9</v>
      </c>
      <c r="C778">
        <f>'0325'!C87</f>
        <v>5102</v>
      </c>
      <c r="D778">
        <f>'0325'!D87</f>
        <v>54816.7</v>
      </c>
      <c r="E778">
        <f>'0325'!E87</f>
        <v>31607.200000000001</v>
      </c>
      <c r="F778" s="66">
        <f t="shared" ref="F778:F787" si="134">+B778+D778</f>
        <v>60841.599999999999</v>
      </c>
      <c r="G778" s="66">
        <f t="shared" ref="G778:G787" si="135">+C778+E778</f>
        <v>36709.199999999997</v>
      </c>
      <c r="H778" s="1">
        <f t="shared" si="129"/>
        <v>0.65739378684362504</v>
      </c>
      <c r="I778" s="198">
        <f t="shared" si="130"/>
        <v>957.5</v>
      </c>
      <c r="J778" s="170">
        <f t="shared" si="123"/>
        <v>105.69999999999709</v>
      </c>
    </row>
    <row r="779" spans="1:12" x14ac:dyDescent="0.25">
      <c r="A779" s="29">
        <f t="shared" si="133"/>
        <v>44287</v>
      </c>
      <c r="B779">
        <f>'0401'!B87</f>
        <v>5587.3</v>
      </c>
      <c r="C779">
        <f>'0401'!C87</f>
        <v>5263.4</v>
      </c>
      <c r="D779" s="110">
        <v>55084.9</v>
      </c>
      <c r="E779">
        <f>'0401'!E87</f>
        <v>31969.200000000001</v>
      </c>
      <c r="F779" s="66">
        <f t="shared" si="134"/>
        <v>60672.200000000004</v>
      </c>
      <c r="G779" s="66">
        <f t="shared" si="135"/>
        <v>37232.6</v>
      </c>
      <c r="H779" s="1">
        <f t="shared" si="129"/>
        <v>0.62954507608923382</v>
      </c>
      <c r="I779" s="198">
        <f t="shared" si="130"/>
        <v>523.40000000000146</v>
      </c>
      <c r="J779" s="170">
        <f t="shared" si="123"/>
        <v>-169.39999999999418</v>
      </c>
    </row>
    <row r="780" spans="1:12" x14ac:dyDescent="0.25">
      <c r="A780" s="29">
        <f t="shared" si="133"/>
        <v>44294</v>
      </c>
      <c r="B780">
        <f>'0408'!B87</f>
        <v>5264.6</v>
      </c>
      <c r="C780">
        <f>'0408'!C87</f>
        <v>4983.1000000000004</v>
      </c>
      <c r="D780">
        <f>'0408'!D87</f>
        <v>55498</v>
      </c>
      <c r="E780">
        <f>'0408'!E87</f>
        <v>32494.2</v>
      </c>
      <c r="F780" s="66">
        <f t="shared" si="134"/>
        <v>60762.6</v>
      </c>
      <c r="G780" s="66">
        <f t="shared" si="135"/>
        <v>37477.300000000003</v>
      </c>
      <c r="H780" s="1">
        <f t="shared" si="129"/>
        <v>0.6213174374888264</v>
      </c>
      <c r="I780" s="198">
        <f t="shared" si="130"/>
        <v>244.70000000000437</v>
      </c>
      <c r="J780" s="170">
        <f t="shared" si="123"/>
        <v>90.399999999994179</v>
      </c>
    </row>
    <row r="781" spans="1:12" x14ac:dyDescent="0.25">
      <c r="A781" s="29">
        <f t="shared" si="133"/>
        <v>44301</v>
      </c>
      <c r="B781">
        <f>'0415'!B87</f>
        <v>5102.5</v>
      </c>
      <c r="C781">
        <f>'0415'!C87</f>
        <v>4799.5</v>
      </c>
      <c r="D781">
        <f>'0415'!D87</f>
        <v>55724.4</v>
      </c>
      <c r="E781">
        <f>'0415'!E87</f>
        <v>33022.800000000003</v>
      </c>
      <c r="F781" s="66">
        <f t="shared" si="134"/>
        <v>60826.9</v>
      </c>
      <c r="G781" s="66">
        <f t="shared" si="135"/>
        <v>37822.300000000003</v>
      </c>
      <c r="H781" s="1">
        <f t="shared" si="129"/>
        <v>0.60822847896611254</v>
      </c>
      <c r="I781" s="198">
        <f t="shared" si="130"/>
        <v>345</v>
      </c>
      <c r="J781" s="170">
        <f t="shared" si="123"/>
        <v>64.30000000000291</v>
      </c>
      <c r="K781">
        <f>'0415'!F87</f>
        <v>6191.6</v>
      </c>
    </row>
    <row r="782" spans="1:12" x14ac:dyDescent="0.25">
      <c r="A782" s="29">
        <f t="shared" si="133"/>
        <v>44308</v>
      </c>
      <c r="B782">
        <f>'0422'!B87</f>
        <v>5054.6000000000004</v>
      </c>
      <c r="C782">
        <f>'0422'!C87</f>
        <v>5307.5</v>
      </c>
      <c r="D782">
        <f>'0422'!D87</f>
        <v>56064.800000000003</v>
      </c>
      <c r="E782">
        <f>'0422'!E87</f>
        <v>33593.1</v>
      </c>
      <c r="F782" s="66">
        <f t="shared" si="134"/>
        <v>61119.4</v>
      </c>
      <c r="G782" s="66">
        <f t="shared" si="135"/>
        <v>38900.6</v>
      </c>
      <c r="H782" s="1">
        <f t="shared" si="129"/>
        <v>0.57116856809406547</v>
      </c>
      <c r="I782" s="198">
        <f t="shared" si="130"/>
        <v>1078.2999999999956</v>
      </c>
      <c r="J782" s="170">
        <f t="shared" si="123"/>
        <v>292.5</v>
      </c>
      <c r="K782">
        <f>'0422'!F87</f>
        <v>6630.6</v>
      </c>
      <c r="L782" s="170">
        <f t="shared" ref="L782:L800" si="136">+K782-K781</f>
        <v>439</v>
      </c>
    </row>
    <row r="783" spans="1:12" x14ac:dyDescent="0.25">
      <c r="A783" s="29">
        <f t="shared" si="133"/>
        <v>44315</v>
      </c>
      <c r="B783">
        <f>'0429'!B87</f>
        <v>4955.8</v>
      </c>
      <c r="C783">
        <f>'0429'!C87</f>
        <v>5520.1</v>
      </c>
      <c r="D783">
        <f>'0429'!D87</f>
        <v>56328.9</v>
      </c>
      <c r="E783">
        <f>'0429'!E87</f>
        <v>34033.599999999999</v>
      </c>
      <c r="F783" s="66">
        <f t="shared" si="134"/>
        <v>61284.700000000004</v>
      </c>
      <c r="G783" s="66">
        <f t="shared" si="135"/>
        <v>39553.699999999997</v>
      </c>
      <c r="H783" s="1">
        <f t="shared" si="129"/>
        <v>0.54940498613277677</v>
      </c>
      <c r="I783" s="198">
        <f t="shared" si="130"/>
        <v>653.09999999999854</v>
      </c>
      <c r="J783" s="170">
        <f t="shared" si="123"/>
        <v>165.30000000000291</v>
      </c>
      <c r="K783">
        <f>'0429'!F87</f>
        <v>6823.5</v>
      </c>
      <c r="L783" s="170">
        <f t="shared" si="136"/>
        <v>192.89999999999964</v>
      </c>
    </row>
    <row r="784" spans="1:12" x14ac:dyDescent="0.25">
      <c r="A784" s="29">
        <f t="shared" si="133"/>
        <v>44322</v>
      </c>
      <c r="B784">
        <f>'0506'!B87</f>
        <v>4765</v>
      </c>
      <c r="C784">
        <f>'0506'!C87</f>
        <v>5701.8</v>
      </c>
      <c r="D784">
        <f>'0506'!D87</f>
        <v>56614.1</v>
      </c>
      <c r="E784">
        <f>'0506'!E87</f>
        <v>34390.400000000001</v>
      </c>
      <c r="F784" s="66">
        <f t="shared" si="134"/>
        <v>61379.1</v>
      </c>
      <c r="G784" s="66">
        <f t="shared" si="135"/>
        <v>40092.200000000004</v>
      </c>
      <c r="H784" s="1">
        <f t="shared" si="129"/>
        <v>0.53094866333102186</v>
      </c>
      <c r="I784" s="198">
        <f t="shared" si="130"/>
        <v>538.50000000000728</v>
      </c>
      <c r="J784" s="170">
        <f t="shared" si="123"/>
        <v>94.399999999994179</v>
      </c>
      <c r="K784">
        <f>'0506'!F87</f>
        <v>6926</v>
      </c>
      <c r="L784" s="170">
        <f t="shared" si="136"/>
        <v>102.5</v>
      </c>
    </row>
    <row r="785" spans="1:12" x14ac:dyDescent="0.25">
      <c r="A785" s="29">
        <f t="shared" si="133"/>
        <v>44329</v>
      </c>
      <c r="B785">
        <f>'0513'!B87</f>
        <v>4513.6000000000004</v>
      </c>
      <c r="C785">
        <f>'0513'!C87</f>
        <v>6406.7</v>
      </c>
      <c r="D785">
        <f>'0513'!D87</f>
        <v>56949.7</v>
      </c>
      <c r="E785">
        <f>'0513'!E87</f>
        <v>34890.400000000001</v>
      </c>
      <c r="F785" s="66">
        <f t="shared" si="134"/>
        <v>61463.299999999996</v>
      </c>
      <c r="G785" s="66">
        <f t="shared" si="135"/>
        <v>41297.1</v>
      </c>
      <c r="H785" s="1">
        <f t="shared" si="129"/>
        <v>0.4883200030994912</v>
      </c>
      <c r="I785" s="198">
        <f t="shared" si="130"/>
        <v>1204.8999999999942</v>
      </c>
      <c r="J785" s="170">
        <f t="shared" si="123"/>
        <v>84.19999999999709</v>
      </c>
      <c r="K785">
        <f>'0513'!F87</f>
        <v>7022</v>
      </c>
      <c r="L785" s="170">
        <f t="shared" si="136"/>
        <v>96</v>
      </c>
    </row>
    <row r="786" spans="1:12" x14ac:dyDescent="0.25">
      <c r="A786" s="29">
        <f t="shared" si="133"/>
        <v>44336</v>
      </c>
      <c r="B786">
        <f>'0520'!B87</f>
        <v>4274.8999999999996</v>
      </c>
      <c r="C786">
        <f>'0520'!C87</f>
        <v>6719.2</v>
      </c>
      <c r="D786">
        <f>'0520'!D87</f>
        <v>57244.2</v>
      </c>
      <c r="E786">
        <f>'0520'!E87</f>
        <v>35222.199999999997</v>
      </c>
      <c r="F786" s="66">
        <f t="shared" si="134"/>
        <v>61519.1</v>
      </c>
      <c r="G786" s="66">
        <f t="shared" si="135"/>
        <v>41941.399999999994</v>
      </c>
      <c r="H786" s="1">
        <f t="shared" si="129"/>
        <v>0.46678699328110196</v>
      </c>
      <c r="I786" s="198">
        <f t="shared" si="130"/>
        <v>644.29999999999563</v>
      </c>
      <c r="J786" s="170">
        <f t="shared" si="123"/>
        <v>55.80000000000291</v>
      </c>
      <c r="K786">
        <f>'0520'!F87</f>
        <v>7270.3</v>
      </c>
      <c r="L786" s="170">
        <f t="shared" si="136"/>
        <v>248.30000000000018</v>
      </c>
    </row>
    <row r="787" spans="1:12" x14ac:dyDescent="0.25">
      <c r="A787" s="29">
        <f t="shared" si="133"/>
        <v>44343</v>
      </c>
      <c r="B787">
        <f>'0527'!B87</f>
        <v>4071</v>
      </c>
      <c r="C787">
        <f>'0527'!C87</f>
        <v>6731.3</v>
      </c>
      <c r="D787" s="110">
        <v>57454.2</v>
      </c>
      <c r="E787">
        <f>'0527'!E87</f>
        <v>35705.199999999997</v>
      </c>
      <c r="F787" s="66">
        <f t="shared" si="134"/>
        <v>61525.2</v>
      </c>
      <c r="G787" s="66">
        <f t="shared" si="135"/>
        <v>42436.5</v>
      </c>
      <c r="H787" s="1">
        <f t="shared" si="129"/>
        <v>0.44981796330988644</v>
      </c>
      <c r="I787" s="198">
        <f t="shared" si="130"/>
        <v>495.10000000000582</v>
      </c>
      <c r="J787" s="170">
        <f t="shared" si="123"/>
        <v>6.0999999999985448</v>
      </c>
      <c r="K787">
        <f>'0527'!F87</f>
        <v>7450.6</v>
      </c>
      <c r="L787" s="170">
        <f t="shared" si="136"/>
        <v>180.30000000000018</v>
      </c>
    </row>
    <row r="788" spans="1:12" x14ac:dyDescent="0.25">
      <c r="A788" s="29">
        <f t="shared" si="133"/>
        <v>44350</v>
      </c>
      <c r="B788">
        <f>'0603'!B88</f>
        <v>3808</v>
      </c>
      <c r="C788">
        <f>'0603'!C88</f>
        <v>7442.4</v>
      </c>
      <c r="D788" s="110">
        <v>57732.9</v>
      </c>
      <c r="E788">
        <f>'0603'!E88</f>
        <v>35997.800000000003</v>
      </c>
      <c r="F788" s="66">
        <f t="shared" ref="F788:F815" si="137">+B788+D788</f>
        <v>61540.9</v>
      </c>
      <c r="G788" s="66">
        <f t="shared" ref="G788:G815" si="138">+C788+E788</f>
        <v>43440.200000000004</v>
      </c>
      <c r="H788" s="1">
        <f t="shared" si="129"/>
        <v>0.41668086242696845</v>
      </c>
      <c r="I788" s="198">
        <f t="shared" si="130"/>
        <v>1003.7000000000044</v>
      </c>
      <c r="J788" s="170">
        <f t="shared" si="123"/>
        <v>15.700000000004366</v>
      </c>
      <c r="K788">
        <f>'0603'!F88</f>
        <v>7555.6</v>
      </c>
      <c r="L788" s="170">
        <f t="shared" si="136"/>
        <v>105</v>
      </c>
    </row>
    <row r="789" spans="1:12" x14ac:dyDescent="0.25">
      <c r="A789" s="29">
        <f t="shared" si="133"/>
        <v>44357</v>
      </c>
      <c r="B789">
        <f>'0610'!B88</f>
        <v>3724.9</v>
      </c>
      <c r="C789">
        <f>'0610'!C88</f>
        <v>7593</v>
      </c>
      <c r="D789" s="110">
        <v>57881.2</v>
      </c>
      <c r="E789">
        <f>'0610'!E88</f>
        <v>36385.4</v>
      </c>
      <c r="F789" s="66">
        <f t="shared" si="137"/>
        <v>61606.1</v>
      </c>
      <c r="G789" s="66">
        <f t="shared" si="138"/>
        <v>43978.400000000001</v>
      </c>
      <c r="H789" s="1">
        <f t="shared" si="129"/>
        <v>0.40082631473632513</v>
      </c>
      <c r="I789" s="198">
        <f t="shared" si="130"/>
        <v>538.19999999999709</v>
      </c>
      <c r="J789" s="170">
        <f t="shared" ref="J789:J815" si="139">+F789-F788</f>
        <v>65.19999999999709</v>
      </c>
      <c r="K789">
        <f>'0610'!F88</f>
        <v>7562.1</v>
      </c>
      <c r="L789" s="170">
        <f t="shared" si="136"/>
        <v>6.5</v>
      </c>
    </row>
    <row r="790" spans="1:12" x14ac:dyDescent="0.25">
      <c r="A790" s="29">
        <f t="shared" si="133"/>
        <v>44364</v>
      </c>
      <c r="B790">
        <f>'0617'!B88</f>
        <v>3623.4</v>
      </c>
      <c r="C790">
        <f>'0617'!C88</f>
        <v>7892.5</v>
      </c>
      <c r="D790" s="110">
        <v>58124.4</v>
      </c>
      <c r="E790">
        <f>'0617'!E88</f>
        <v>36687.699999999997</v>
      </c>
      <c r="F790" s="66">
        <f t="shared" si="137"/>
        <v>61747.8</v>
      </c>
      <c r="G790" s="66">
        <f t="shared" si="138"/>
        <v>44580.2</v>
      </c>
      <c r="H790" s="1">
        <f t="shared" si="129"/>
        <v>0.38509472815285717</v>
      </c>
      <c r="I790" s="198">
        <f t="shared" si="130"/>
        <v>601.79999999999563</v>
      </c>
      <c r="J790" s="170">
        <f t="shared" si="139"/>
        <v>141.70000000000437</v>
      </c>
      <c r="K790">
        <f>'0617'!F88</f>
        <v>7609.3</v>
      </c>
      <c r="L790" s="170">
        <f t="shared" si="136"/>
        <v>47.199999999999818</v>
      </c>
    </row>
    <row r="791" spans="1:12" x14ac:dyDescent="0.25">
      <c r="A791" s="29">
        <f t="shared" si="133"/>
        <v>44371</v>
      </c>
      <c r="B791">
        <f>'0624'!B88</f>
        <v>3567.7</v>
      </c>
      <c r="C791">
        <f>'0624'!C88</f>
        <v>7745.2</v>
      </c>
      <c r="D791">
        <f>'0624'!D88</f>
        <v>58272.9</v>
      </c>
      <c r="E791">
        <f>'0624'!E88</f>
        <v>37076.699999999997</v>
      </c>
      <c r="F791" s="66">
        <f t="shared" si="137"/>
        <v>61840.6</v>
      </c>
      <c r="G791" s="66">
        <f t="shared" si="138"/>
        <v>44821.899999999994</v>
      </c>
      <c r="H791" s="1">
        <f t="shared" si="129"/>
        <v>0.3796960860650711</v>
      </c>
      <c r="I791" s="198">
        <f t="shared" si="130"/>
        <v>241.69999999999709</v>
      </c>
      <c r="J791" s="170">
        <f t="shared" si="139"/>
        <v>92.799999999995634</v>
      </c>
      <c r="K791">
        <f>'0624'!F88</f>
        <v>9279.4</v>
      </c>
      <c r="L791" s="170">
        <f t="shared" si="136"/>
        <v>1670.0999999999995</v>
      </c>
    </row>
    <row r="792" spans="1:12" x14ac:dyDescent="0.25">
      <c r="A792" s="29">
        <f t="shared" si="133"/>
        <v>44378</v>
      </c>
      <c r="B792">
        <f>'0701'!B88</f>
        <v>3410.3</v>
      </c>
      <c r="C792">
        <f>'0701'!C88</f>
        <v>8229.7999999999993</v>
      </c>
      <c r="D792">
        <f>'0701'!D88</f>
        <v>58494</v>
      </c>
      <c r="E792">
        <f>'0701'!E88</f>
        <v>37544.199999999997</v>
      </c>
      <c r="F792" s="66">
        <f t="shared" si="137"/>
        <v>61904.3</v>
      </c>
      <c r="G792" s="66">
        <f t="shared" si="138"/>
        <v>45774</v>
      </c>
      <c r="H792" s="1">
        <f t="shared" si="129"/>
        <v>0.35239000305850499</v>
      </c>
      <c r="I792" s="198">
        <f t="shared" si="130"/>
        <v>952.10000000000582</v>
      </c>
      <c r="J792" s="170">
        <f t="shared" si="139"/>
        <v>63.700000000004366</v>
      </c>
      <c r="K792">
        <f>'0701'!F88</f>
        <v>9397.9</v>
      </c>
      <c r="L792" s="170">
        <f t="shared" si="136"/>
        <v>118.5</v>
      </c>
    </row>
    <row r="793" spans="1:12" x14ac:dyDescent="0.25">
      <c r="A793" s="29">
        <f t="shared" si="133"/>
        <v>44385</v>
      </c>
      <c r="B793">
        <f>'0708'!B88</f>
        <v>3234.2</v>
      </c>
      <c r="C793">
        <f>'0708'!C88</f>
        <v>7967.5</v>
      </c>
      <c r="D793">
        <f>'0708'!D88</f>
        <v>58691.8</v>
      </c>
      <c r="E793">
        <f>'0708'!E88</f>
        <v>38119.599999999999</v>
      </c>
      <c r="F793" s="66">
        <f t="shared" si="137"/>
        <v>61926</v>
      </c>
      <c r="G793" s="66">
        <f t="shared" si="138"/>
        <v>46087.1</v>
      </c>
      <c r="H793" s="1">
        <f t="shared" si="129"/>
        <v>0.34367317535709563</v>
      </c>
      <c r="I793" s="198">
        <f t="shared" si="130"/>
        <v>313.09999999999854</v>
      </c>
      <c r="J793" s="170">
        <f t="shared" si="139"/>
        <v>21.69999999999709</v>
      </c>
      <c r="K793">
        <f>'0708'!F88</f>
        <v>9688.6</v>
      </c>
      <c r="L793" s="170">
        <f t="shared" si="136"/>
        <v>290.70000000000073</v>
      </c>
    </row>
    <row r="794" spans="1:12" x14ac:dyDescent="0.25">
      <c r="A794" s="29">
        <f t="shared" si="133"/>
        <v>44392</v>
      </c>
      <c r="B794">
        <f>'0715'!B88</f>
        <v>3132.2</v>
      </c>
      <c r="C794">
        <f>'0715'!C88</f>
        <v>7865.4</v>
      </c>
      <c r="D794">
        <f>'0715'!D88</f>
        <v>58855.8</v>
      </c>
      <c r="E794">
        <f>'0715'!E88</f>
        <v>38529.1</v>
      </c>
      <c r="F794" s="66">
        <f t="shared" si="137"/>
        <v>61988</v>
      </c>
      <c r="G794" s="66">
        <f t="shared" si="138"/>
        <v>46394.5</v>
      </c>
      <c r="H794" s="1">
        <f t="shared" si="129"/>
        <v>0.33610665057280498</v>
      </c>
      <c r="I794" s="198">
        <f t="shared" si="130"/>
        <v>307.40000000000146</v>
      </c>
      <c r="J794" s="170">
        <f t="shared" si="139"/>
        <v>62</v>
      </c>
      <c r="K794">
        <f>'0715'!F88</f>
        <v>9864.9</v>
      </c>
      <c r="L794" s="170">
        <f t="shared" si="136"/>
        <v>176.29999999999927</v>
      </c>
    </row>
    <row r="795" spans="1:12" x14ac:dyDescent="0.25">
      <c r="A795" s="29">
        <f t="shared" si="133"/>
        <v>44399</v>
      </c>
      <c r="B795">
        <f>'0722'!B88</f>
        <v>2808.7</v>
      </c>
      <c r="C795">
        <f>'0722'!C88</f>
        <v>7448.7</v>
      </c>
      <c r="D795">
        <f>'0722'!D88</f>
        <v>59100</v>
      </c>
      <c r="E795">
        <f>'0722'!E88</f>
        <v>39146.699999999997</v>
      </c>
      <c r="F795" s="66">
        <f t="shared" si="137"/>
        <v>61908.7</v>
      </c>
      <c r="G795" s="66">
        <f t="shared" si="138"/>
        <v>46595.399999999994</v>
      </c>
      <c r="H795" s="1">
        <f t="shared" si="129"/>
        <v>0.32864402923893787</v>
      </c>
      <c r="I795" s="198">
        <f t="shared" si="130"/>
        <v>200.89999999999418</v>
      </c>
      <c r="J795" s="170">
        <f t="shared" si="139"/>
        <v>-79.30000000000291</v>
      </c>
      <c r="K795">
        <f>'0722'!F88</f>
        <v>10177.700000000001</v>
      </c>
      <c r="L795" s="170">
        <f t="shared" si="136"/>
        <v>312.80000000000109</v>
      </c>
    </row>
    <row r="796" spans="1:12" x14ac:dyDescent="0.25">
      <c r="A796" s="29">
        <f t="shared" si="133"/>
        <v>44406</v>
      </c>
      <c r="B796">
        <f>'0729'!B88</f>
        <v>2604.5</v>
      </c>
      <c r="C796">
        <f>'0729'!C88</f>
        <v>6979.8</v>
      </c>
      <c r="D796">
        <f>'0729'!D88</f>
        <v>59315.7</v>
      </c>
      <c r="E796">
        <f>'0729'!E88</f>
        <v>39960.9</v>
      </c>
      <c r="F796" s="66">
        <f t="shared" si="137"/>
        <v>61920.2</v>
      </c>
      <c r="G796" s="66">
        <f t="shared" si="138"/>
        <v>46940.700000000004</v>
      </c>
      <c r="H796" s="1">
        <f t="shared" si="129"/>
        <v>0.31911539452969362</v>
      </c>
      <c r="I796" s="198">
        <f t="shared" si="130"/>
        <v>345.30000000001019</v>
      </c>
      <c r="J796" s="170">
        <f t="shared" si="139"/>
        <v>11.5</v>
      </c>
      <c r="K796">
        <f>'0729'!F88</f>
        <v>10602.5</v>
      </c>
      <c r="L796" s="170">
        <f t="shared" si="136"/>
        <v>424.79999999999927</v>
      </c>
    </row>
    <row r="797" spans="1:12" x14ac:dyDescent="0.25">
      <c r="A797" s="29">
        <f t="shared" si="133"/>
        <v>44413</v>
      </c>
      <c r="B797">
        <f>'0805'!B88</f>
        <v>2571.6999999999998</v>
      </c>
      <c r="C797">
        <f>'0805'!C88</f>
        <v>6445.9</v>
      </c>
      <c r="D797">
        <f>'0805'!D88</f>
        <v>59445.4</v>
      </c>
      <c r="E797">
        <f>'0805'!E88</f>
        <v>40996.9</v>
      </c>
      <c r="F797" s="66">
        <f t="shared" si="137"/>
        <v>62017.1</v>
      </c>
      <c r="G797" s="66">
        <f t="shared" si="138"/>
        <v>47442.8</v>
      </c>
      <c r="H797" s="1">
        <f t="shared" si="129"/>
        <v>0.30719729864173262</v>
      </c>
      <c r="I797" s="198">
        <f t="shared" si="130"/>
        <v>502.09999999999854</v>
      </c>
      <c r="J797" s="170">
        <f t="shared" si="139"/>
        <v>96.900000000001455</v>
      </c>
      <c r="K797">
        <f>'0805'!F88</f>
        <v>11722.8</v>
      </c>
      <c r="L797" s="170">
        <f t="shared" si="136"/>
        <v>1120.2999999999993</v>
      </c>
    </row>
    <row r="798" spans="1:12" x14ac:dyDescent="0.25">
      <c r="A798" s="29">
        <f t="shared" si="133"/>
        <v>44420</v>
      </c>
      <c r="B798">
        <f>'0812'!B88</f>
        <v>2381.4</v>
      </c>
      <c r="C798">
        <f>'0812'!C88</f>
        <v>5534.2</v>
      </c>
      <c r="D798">
        <f>'0812'!D88</f>
        <v>59703.3</v>
      </c>
      <c r="E798">
        <f>'0812'!E88</f>
        <v>41758.9</v>
      </c>
      <c r="F798" s="66">
        <f t="shared" si="137"/>
        <v>62084.700000000004</v>
      </c>
      <c r="G798" s="66">
        <f t="shared" si="138"/>
        <v>47293.1</v>
      </c>
      <c r="H798" s="1">
        <f t="shared" si="129"/>
        <v>0.31276444132442172</v>
      </c>
      <c r="I798" s="198">
        <f>+G798-G797</f>
        <v>-149.70000000000437</v>
      </c>
      <c r="J798" s="170">
        <f t="shared" si="139"/>
        <v>67.600000000005821</v>
      </c>
      <c r="K798">
        <f>'0812'!F88</f>
        <v>13864.9</v>
      </c>
      <c r="L798" s="170">
        <f t="shared" si="136"/>
        <v>2142.1000000000004</v>
      </c>
    </row>
    <row r="799" spans="1:12" x14ac:dyDescent="0.25">
      <c r="A799" s="29">
        <f t="shared" si="133"/>
        <v>44427</v>
      </c>
      <c r="B799">
        <f>'0819'!B88</f>
        <v>2196.5</v>
      </c>
      <c r="C799">
        <f>'0819'!C88</f>
        <v>4308.3</v>
      </c>
      <c r="D799">
        <f>'0819'!D88</f>
        <v>59963.4</v>
      </c>
      <c r="E799">
        <f>'0819'!E88</f>
        <v>42975.8</v>
      </c>
      <c r="F799" s="66">
        <f t="shared" si="137"/>
        <v>62159.9</v>
      </c>
      <c r="G799" s="66">
        <f t="shared" si="138"/>
        <v>47284.100000000006</v>
      </c>
      <c r="H799" s="1">
        <f t="shared" si="129"/>
        <v>0.31460469798515778</v>
      </c>
      <c r="I799" s="198">
        <f t="shared" si="130"/>
        <v>-8.999999999992724</v>
      </c>
      <c r="J799" s="170">
        <f t="shared" si="139"/>
        <v>75.19999999999709</v>
      </c>
      <c r="K799">
        <f>'0819'!F88</f>
        <v>15615</v>
      </c>
      <c r="L799" s="170">
        <f t="shared" si="136"/>
        <v>1750.1000000000004</v>
      </c>
    </row>
    <row r="800" spans="1:12" x14ac:dyDescent="0.25">
      <c r="A800" s="29">
        <f t="shared" si="133"/>
        <v>44434</v>
      </c>
      <c r="B800">
        <f>'0826'!B88</f>
        <v>1940.7</v>
      </c>
      <c r="C800">
        <f>'0826'!C88</f>
        <v>3517.5</v>
      </c>
      <c r="D800">
        <f>'0826'!D88</f>
        <v>60287.4</v>
      </c>
      <c r="E800">
        <f>'0826'!E88</f>
        <v>43785.1</v>
      </c>
      <c r="F800" s="66">
        <f t="shared" si="137"/>
        <v>62228.1</v>
      </c>
      <c r="G800" s="66">
        <f t="shared" si="138"/>
        <v>47302.6</v>
      </c>
      <c r="H800" s="1">
        <f t="shared" si="129"/>
        <v>0.31553233860295204</v>
      </c>
      <c r="I800" s="198">
        <f t="shared" si="130"/>
        <v>18.499999999992724</v>
      </c>
      <c r="J800" s="170">
        <f t="shared" si="139"/>
        <v>68.19999999999709</v>
      </c>
      <c r="K800">
        <f>'0826'!F88</f>
        <v>17747.5</v>
      </c>
      <c r="L800" s="170">
        <f t="shared" si="136"/>
        <v>2132.5</v>
      </c>
    </row>
    <row r="801" spans="1:10" x14ac:dyDescent="0.25">
      <c r="A801" s="29">
        <f t="shared" si="133"/>
        <v>44441</v>
      </c>
      <c r="B801">
        <f>'0902'!B66</f>
        <v>21011.4</v>
      </c>
      <c r="C801">
        <f>'0902'!C66</f>
        <v>29359.8</v>
      </c>
      <c r="D801">
        <f>'0902'!D66</f>
        <v>13.8</v>
      </c>
      <c r="E801">
        <f>'0902'!E66</f>
        <v>468.7</v>
      </c>
      <c r="F801" s="66">
        <f t="shared" si="137"/>
        <v>21025.200000000001</v>
      </c>
      <c r="G801" s="66">
        <f t="shared" si="138"/>
        <v>29828.5</v>
      </c>
      <c r="H801" s="1">
        <f t="shared" si="129"/>
        <v>-0.29513049600214558</v>
      </c>
      <c r="I801" s="198">
        <f t="shared" si="130"/>
        <v>-17474.099999999999</v>
      </c>
      <c r="J801" s="162">
        <f>B801-K800+(D801)-1805.8</f>
        <v>1471.9000000000017</v>
      </c>
    </row>
    <row r="802" spans="1:10" x14ac:dyDescent="0.25">
      <c r="A802" s="29">
        <f t="shared" si="133"/>
        <v>44448</v>
      </c>
      <c r="B802">
        <f>'0909'!B69</f>
        <v>22031.200000000001</v>
      </c>
      <c r="C802">
        <f>'0909'!C69</f>
        <v>30084</v>
      </c>
      <c r="D802">
        <f>'0909'!D69</f>
        <v>258.3</v>
      </c>
      <c r="E802">
        <f>'0909'!E69</f>
        <v>2143.4</v>
      </c>
      <c r="F802" s="66">
        <f t="shared" si="137"/>
        <v>22289.5</v>
      </c>
      <c r="G802" s="66">
        <f t="shared" si="138"/>
        <v>32227.4</v>
      </c>
      <c r="H802" s="1">
        <f t="shared" si="129"/>
        <v>-0.30836803465374185</v>
      </c>
      <c r="I802" s="198">
        <f t="shared" si="130"/>
        <v>2398.9000000000015</v>
      </c>
      <c r="J802" s="170">
        <f t="shared" si="139"/>
        <v>1264.2999999999993</v>
      </c>
    </row>
    <row r="803" spans="1:10" x14ac:dyDescent="0.25">
      <c r="A803" s="29">
        <f t="shared" si="133"/>
        <v>44455</v>
      </c>
      <c r="B803">
        <f>'0916'!B72</f>
        <v>22659.7</v>
      </c>
      <c r="C803">
        <f>'0916'!C72</f>
        <v>31996.2</v>
      </c>
      <c r="D803">
        <f>'0916'!D72</f>
        <v>532.70000000000005</v>
      </c>
      <c r="E803">
        <f>'0916'!E72</f>
        <v>3425.9</v>
      </c>
      <c r="F803" s="66">
        <f t="shared" si="137"/>
        <v>23192.400000000001</v>
      </c>
      <c r="G803" s="66">
        <f t="shared" si="138"/>
        <v>35422.1</v>
      </c>
      <c r="H803" s="1">
        <f t="shared" si="129"/>
        <v>-0.34525621010612018</v>
      </c>
      <c r="I803" s="198">
        <f t="shared" si="130"/>
        <v>3194.6999999999971</v>
      </c>
      <c r="J803" s="170">
        <f t="shared" si="139"/>
        <v>902.90000000000146</v>
      </c>
    </row>
    <row r="804" spans="1:10" x14ac:dyDescent="0.25">
      <c r="A804" s="29">
        <f t="shared" si="133"/>
        <v>44462</v>
      </c>
      <c r="B804">
        <f>'0923'!B73</f>
        <v>23224.799999999999</v>
      </c>
      <c r="C804">
        <f>'0923'!C73</f>
        <v>33447.9</v>
      </c>
      <c r="D804" s="110">
        <v>975.1</v>
      </c>
      <c r="E804">
        <f>'0923'!E73</f>
        <v>4565.3999999999996</v>
      </c>
      <c r="F804" s="66">
        <f t="shared" si="137"/>
        <v>24199.899999999998</v>
      </c>
      <c r="G804" s="66">
        <f t="shared" si="138"/>
        <v>38013.300000000003</v>
      </c>
      <c r="H804" s="1">
        <f t="shared" si="129"/>
        <v>-0.36338334214603851</v>
      </c>
      <c r="I804" s="198">
        <f t="shared" si="130"/>
        <v>2591.2000000000044</v>
      </c>
      <c r="J804" s="170">
        <f t="shared" si="139"/>
        <v>1007.4999999999964</v>
      </c>
    </row>
    <row r="805" spans="1:10" x14ac:dyDescent="0.25">
      <c r="A805" s="29">
        <f t="shared" si="133"/>
        <v>44469</v>
      </c>
      <c r="B805">
        <f>'0930'!B74</f>
        <v>23326.5</v>
      </c>
      <c r="C805">
        <f>'0930'!C74</f>
        <v>33970</v>
      </c>
      <c r="D805" s="110">
        <v>1844.7</v>
      </c>
      <c r="E805">
        <f>'0930'!E74</f>
        <v>6577.4</v>
      </c>
      <c r="F805" s="66">
        <f t="shared" si="137"/>
        <v>25171.200000000001</v>
      </c>
      <c r="G805" s="66">
        <f t="shared" si="138"/>
        <v>40547.4</v>
      </c>
      <c r="H805" s="1">
        <f t="shared" si="129"/>
        <v>-0.37921543674810221</v>
      </c>
      <c r="I805" s="198">
        <f t="shared" si="130"/>
        <v>2534.0999999999985</v>
      </c>
      <c r="J805" s="170">
        <f t="shared" si="139"/>
        <v>971.30000000000291</v>
      </c>
    </row>
    <row r="806" spans="1:10" x14ac:dyDescent="0.25">
      <c r="A806" s="29">
        <f t="shared" si="133"/>
        <v>44476</v>
      </c>
      <c r="B806">
        <f>'1007'!B74</f>
        <v>22760.5</v>
      </c>
      <c r="C806">
        <f>'1007'!C74</f>
        <v>34217.199999999997</v>
      </c>
      <c r="D806" s="111">
        <v>3558.5</v>
      </c>
      <c r="E806">
        <f>'1007'!E74</f>
        <v>8906.7999999999993</v>
      </c>
      <c r="F806" s="66">
        <f t="shared" si="137"/>
        <v>26319</v>
      </c>
      <c r="G806" s="66">
        <f t="shared" si="138"/>
        <v>43124</v>
      </c>
      <c r="H806" s="1">
        <f t="shared" ref="H806:H815" si="140">+F806/G806-1</f>
        <v>-0.38969019571468322</v>
      </c>
      <c r="I806" s="198">
        <f t="shared" si="130"/>
        <v>2576.5999999999985</v>
      </c>
      <c r="J806" s="170">
        <f t="shared" si="139"/>
        <v>1147.7999999999993</v>
      </c>
    </row>
    <row r="807" spans="1:10" x14ac:dyDescent="0.25">
      <c r="A807" s="29">
        <f t="shared" si="133"/>
        <v>44483</v>
      </c>
      <c r="B807">
        <f>'1014'!B74</f>
        <v>23431.599999999999</v>
      </c>
      <c r="C807">
        <f>'1014'!C74</f>
        <v>33926.300000000003</v>
      </c>
      <c r="D807" s="111">
        <v>5638.4989999999998</v>
      </c>
      <c r="E807">
        <f>'1014'!E74</f>
        <v>11423.2</v>
      </c>
      <c r="F807" s="66">
        <f t="shared" si="137"/>
        <v>29070.098999999998</v>
      </c>
      <c r="G807" s="66">
        <f t="shared" si="138"/>
        <v>45349.5</v>
      </c>
      <c r="H807" s="1">
        <f t="shared" si="140"/>
        <v>-0.35897641649852818</v>
      </c>
      <c r="I807" s="198">
        <f t="shared" si="130"/>
        <v>2225.5</v>
      </c>
      <c r="J807" s="170">
        <f t="shared" si="139"/>
        <v>2751.0989999999983</v>
      </c>
    </row>
    <row r="808" spans="1:10" x14ac:dyDescent="0.25">
      <c r="A808" s="29">
        <f t="shared" si="133"/>
        <v>44490</v>
      </c>
      <c r="B808">
        <f>'1021'!B75</f>
        <v>22209.200000000001</v>
      </c>
      <c r="C808">
        <f>'1021'!C75</f>
        <v>32850.800000000003</v>
      </c>
      <c r="D808" s="111">
        <v>7930.8190000000004</v>
      </c>
      <c r="E808">
        <f>'1021'!E75</f>
        <v>14050.5</v>
      </c>
      <c r="F808" s="66">
        <f t="shared" si="137"/>
        <v>30140.019</v>
      </c>
      <c r="G808" s="66">
        <f t="shared" si="138"/>
        <v>46901.3</v>
      </c>
      <c r="H808" s="1">
        <f t="shared" si="140"/>
        <v>-0.35737348431706584</v>
      </c>
      <c r="I808" s="198">
        <f t="shared" si="130"/>
        <v>1551.8000000000029</v>
      </c>
      <c r="J808" s="170">
        <f t="shared" si="139"/>
        <v>1069.9200000000019</v>
      </c>
    </row>
    <row r="809" spans="1:10" x14ac:dyDescent="0.25">
      <c r="A809" s="29">
        <f t="shared" si="133"/>
        <v>44497</v>
      </c>
      <c r="B809">
        <f>'1028'!B76</f>
        <v>21422.7</v>
      </c>
      <c r="C809">
        <f>'1028'!C76</f>
        <v>31853.200000000001</v>
      </c>
      <c r="D809" s="111">
        <v>10581.28</v>
      </c>
      <c r="E809">
        <f>'1028'!E76</f>
        <v>16578.599999999999</v>
      </c>
      <c r="F809" s="66">
        <f>+B809+D809</f>
        <v>32003.980000000003</v>
      </c>
      <c r="G809" s="66">
        <f t="shared" si="138"/>
        <v>48431.8</v>
      </c>
      <c r="H809" s="1">
        <f t="shared" si="140"/>
        <v>-0.33919490912995176</v>
      </c>
      <c r="I809" s="198">
        <f t="shared" si="130"/>
        <v>1530.5</v>
      </c>
      <c r="J809" s="170">
        <f>+F809-F808</f>
        <v>1863.961000000003</v>
      </c>
    </row>
    <row r="810" spans="1:10" x14ac:dyDescent="0.25">
      <c r="A810" s="29">
        <f t="shared" si="133"/>
        <v>44504</v>
      </c>
      <c r="B810" s="66">
        <v>19010.400000000001</v>
      </c>
      <c r="C810" s="66">
        <v>30111.599999999999</v>
      </c>
      <c r="D810" s="111">
        <v>14213</v>
      </c>
      <c r="E810" s="66">
        <v>19720</v>
      </c>
      <c r="F810" s="66">
        <f t="shared" si="137"/>
        <v>33223.4</v>
      </c>
      <c r="G810" s="66">
        <f t="shared" si="138"/>
        <v>49831.6</v>
      </c>
      <c r="H810" s="1">
        <f t="shared" si="140"/>
        <v>-0.33328650896218459</v>
      </c>
      <c r="I810" s="198">
        <f t="shared" si="130"/>
        <v>1399.7999999999956</v>
      </c>
      <c r="J810" s="170">
        <f>+F810-F809</f>
        <v>1219.4199999999983</v>
      </c>
    </row>
    <row r="811" spans="1:10" x14ac:dyDescent="0.25">
      <c r="A811" s="29">
        <f t="shared" si="133"/>
        <v>44511</v>
      </c>
      <c r="B811">
        <f>'1111'!B77</f>
        <v>18048.900000000001</v>
      </c>
      <c r="C811">
        <f>'1111'!C77</f>
        <v>28940.9</v>
      </c>
      <c r="D811" s="110">
        <v>16490.3</v>
      </c>
      <c r="E811">
        <f>'1111'!E77</f>
        <v>22221.7</v>
      </c>
      <c r="F811" s="66">
        <f t="shared" si="137"/>
        <v>34539.199999999997</v>
      </c>
      <c r="G811" s="66">
        <f t="shared" si="138"/>
        <v>51162.600000000006</v>
      </c>
      <c r="H811" s="1">
        <f t="shared" si="140"/>
        <v>-0.3249131201307206</v>
      </c>
      <c r="I811" s="198">
        <f t="shared" si="130"/>
        <v>1331.0000000000073</v>
      </c>
      <c r="J811" s="170">
        <f t="shared" si="139"/>
        <v>1315.7999999999956</v>
      </c>
    </row>
    <row r="812" spans="1:10" x14ac:dyDescent="0.25">
      <c r="A812" s="29">
        <f t="shared" si="133"/>
        <v>44518</v>
      </c>
      <c r="B812">
        <f>'1118'!B77</f>
        <v>17360.400000000001</v>
      </c>
      <c r="C812">
        <f>'1118'!C77</f>
        <v>27296.799999999999</v>
      </c>
      <c r="D812" s="110">
        <v>18743.3</v>
      </c>
      <c r="E812">
        <f>'1118'!E77</f>
        <v>24633.9</v>
      </c>
      <c r="F812" s="66">
        <f t="shared" si="137"/>
        <v>36103.699999999997</v>
      </c>
      <c r="G812" s="66">
        <f t="shared" si="138"/>
        <v>51930.7</v>
      </c>
      <c r="H812" s="1">
        <f t="shared" si="140"/>
        <v>-0.30477155131742883</v>
      </c>
      <c r="I812" s="198">
        <f t="shared" si="130"/>
        <v>768.09999999999127</v>
      </c>
      <c r="J812" s="170">
        <f t="shared" si="139"/>
        <v>1564.5</v>
      </c>
    </row>
    <row r="813" spans="1:10" x14ac:dyDescent="0.25">
      <c r="A813" s="29">
        <f t="shared" si="133"/>
        <v>44525</v>
      </c>
      <c r="B813">
        <f>'1125'!B77</f>
        <v>16096.7</v>
      </c>
      <c r="C813">
        <f>'1125'!C77</f>
        <v>25211.200000000001</v>
      </c>
      <c r="D813">
        <f>'1125'!D77</f>
        <v>21070.400000000001</v>
      </c>
      <c r="E813">
        <f>'1125'!E77</f>
        <v>27059.5</v>
      </c>
      <c r="F813" s="66">
        <f t="shared" si="137"/>
        <v>37167.100000000006</v>
      </c>
      <c r="G813" s="66">
        <f t="shared" si="138"/>
        <v>52270.7</v>
      </c>
      <c r="H813" s="1">
        <f t="shared" si="140"/>
        <v>-0.28894964100346832</v>
      </c>
      <c r="I813" s="198">
        <f t="shared" si="130"/>
        <v>340</v>
      </c>
      <c r="J813" s="170">
        <f t="shared" si="139"/>
        <v>1063.4000000000087</v>
      </c>
    </row>
    <row r="814" spans="1:10" x14ac:dyDescent="0.25">
      <c r="A814" s="29">
        <f t="shared" si="133"/>
        <v>44532</v>
      </c>
      <c r="B814">
        <f>'1202'!B78</f>
        <v>15300.6</v>
      </c>
      <c r="C814">
        <f>'1202'!C78</f>
        <v>23088.9</v>
      </c>
      <c r="D814" s="110">
        <v>23439.4</v>
      </c>
      <c r="E814">
        <f>'1202'!E78</f>
        <v>29727.5</v>
      </c>
      <c r="F814" s="66">
        <f t="shared" si="137"/>
        <v>38740</v>
      </c>
      <c r="G814" s="66">
        <f t="shared" si="138"/>
        <v>52816.4</v>
      </c>
      <c r="H814" s="1">
        <f t="shared" si="140"/>
        <v>-0.26651570345574482</v>
      </c>
      <c r="I814" s="198">
        <f t="shared" si="130"/>
        <v>545.70000000000437</v>
      </c>
      <c r="J814" s="170">
        <f t="shared" si="139"/>
        <v>1572.8999999999942</v>
      </c>
    </row>
    <row r="815" spans="1:10" x14ac:dyDescent="0.25">
      <c r="A815" s="29">
        <f t="shared" si="133"/>
        <v>44539</v>
      </c>
      <c r="B815" s="56">
        <f>'1209'!B80</f>
        <v>14691</v>
      </c>
      <c r="C815">
        <f>'1209'!C80</f>
        <v>21421.8</v>
      </c>
      <c r="D815" s="110">
        <v>25357.599999999999</v>
      </c>
      <c r="E815">
        <f>'1209'!E80</f>
        <v>32247.8</v>
      </c>
      <c r="F815" s="66">
        <f t="shared" si="137"/>
        <v>40048.6</v>
      </c>
      <c r="G815" s="66">
        <f t="shared" si="138"/>
        <v>53669.599999999999</v>
      </c>
      <c r="H815" s="1">
        <f t="shared" si="140"/>
        <v>-0.25379358146883901</v>
      </c>
      <c r="I815" s="198">
        <f t="shared" si="130"/>
        <v>853.19999999999709</v>
      </c>
      <c r="J815" s="170">
        <f t="shared" si="139"/>
        <v>1308.5999999999985</v>
      </c>
    </row>
    <row r="816" spans="1:10" x14ac:dyDescent="0.25">
      <c r="A816" s="29">
        <f t="shared" si="133"/>
        <v>44546</v>
      </c>
      <c r="B816">
        <f>'1216'!B80</f>
        <v>13647.8</v>
      </c>
      <c r="C816">
        <f>'1216'!C80</f>
        <v>19256.099999999999</v>
      </c>
      <c r="D816" s="110">
        <v>27147.4</v>
      </c>
      <c r="E816">
        <f>'1216'!E80</f>
        <v>34635.599999999999</v>
      </c>
      <c r="F816" s="66">
        <f t="shared" ref="F816:F824" si="141">+B816+D816</f>
        <v>40795.199999999997</v>
      </c>
      <c r="G816" s="66">
        <f t="shared" ref="G816:G824" si="142">+C816+E816</f>
        <v>53891.7</v>
      </c>
      <c r="H816" s="1">
        <f t="shared" ref="H816:H824" si="143">+F816/G816-1</f>
        <v>-0.24301515817834662</v>
      </c>
      <c r="I816" s="198">
        <f t="shared" ref="I816:I824" si="144">+G816-G815</f>
        <v>222.09999999999854</v>
      </c>
      <c r="J816" s="170">
        <f t="shared" ref="J816:J824" si="145">+F816-F815</f>
        <v>746.59999999999854</v>
      </c>
    </row>
    <row r="817" spans="1:11" x14ac:dyDescent="0.25">
      <c r="A817" s="29">
        <f t="shared" si="133"/>
        <v>44553</v>
      </c>
      <c r="B817">
        <f>'1223'!B81</f>
        <v>12448.4</v>
      </c>
      <c r="C817">
        <f>'1223'!C81</f>
        <v>17513.099999999999</v>
      </c>
      <c r="D817" s="110">
        <v>28870.799999999999</v>
      </c>
      <c r="E817">
        <f>'1223'!E81</f>
        <v>37074</v>
      </c>
      <c r="F817" s="66">
        <f>+B817+D817</f>
        <v>41319.199999999997</v>
      </c>
      <c r="G817" s="66">
        <f t="shared" si="142"/>
        <v>54587.1</v>
      </c>
      <c r="H817" s="1">
        <f t="shared" si="143"/>
        <v>-0.24305925759016322</v>
      </c>
      <c r="I817" s="198">
        <f t="shared" si="144"/>
        <v>695.40000000000146</v>
      </c>
      <c r="J817" s="170">
        <f t="shared" si="145"/>
        <v>524</v>
      </c>
    </row>
    <row r="818" spans="1:11" x14ac:dyDescent="0.25">
      <c r="A818" s="29">
        <f t="shared" si="133"/>
        <v>44560</v>
      </c>
      <c r="B818">
        <f>'1230'!B84</f>
        <v>11088.3</v>
      </c>
      <c r="C818">
        <f>'1230'!C84</f>
        <v>15693.1</v>
      </c>
      <c r="D818">
        <f>'1230'!D84</f>
        <v>30613.599999999999</v>
      </c>
      <c r="E818">
        <f>'1230'!E84</f>
        <v>38871.699999999997</v>
      </c>
      <c r="F818" s="66">
        <f t="shared" si="141"/>
        <v>41701.899999999994</v>
      </c>
      <c r="G818" s="66">
        <f>+C818+E818</f>
        <v>54564.799999999996</v>
      </c>
      <c r="H818" s="1">
        <f t="shared" si="143"/>
        <v>-0.23573622555200424</v>
      </c>
      <c r="I818" s="198">
        <f>+G818-G817</f>
        <v>-22.30000000000291</v>
      </c>
      <c r="J818" s="170">
        <f t="shared" si="145"/>
        <v>382.69999999999709</v>
      </c>
    </row>
    <row r="819" spans="1:11" x14ac:dyDescent="0.25">
      <c r="A819" s="29">
        <f t="shared" si="133"/>
        <v>44567</v>
      </c>
      <c r="B819">
        <f>'0106'!B84</f>
        <v>10803.7</v>
      </c>
      <c r="C819">
        <f>'0106'!C84</f>
        <v>14561.1</v>
      </c>
      <c r="D819">
        <f>'0106'!D84</f>
        <v>31633.7</v>
      </c>
      <c r="E819">
        <f>'0106'!E84</f>
        <v>40911.699999999997</v>
      </c>
      <c r="F819" s="66">
        <f t="shared" si="141"/>
        <v>42437.4</v>
      </c>
      <c r="G819" s="66">
        <f t="shared" si="142"/>
        <v>55472.799999999996</v>
      </c>
      <c r="H819" s="1">
        <f t="shared" si="143"/>
        <v>-0.23498723698821755</v>
      </c>
      <c r="I819" s="198">
        <f t="shared" si="144"/>
        <v>908</v>
      </c>
      <c r="J819" s="170">
        <f t="shared" si="145"/>
        <v>735.50000000000728</v>
      </c>
    </row>
    <row r="820" spans="1:11" x14ac:dyDescent="0.25">
      <c r="A820" s="29">
        <f t="shared" si="133"/>
        <v>44574</v>
      </c>
      <c r="B820">
        <f>'0113'!B84</f>
        <v>9670.1</v>
      </c>
      <c r="C820">
        <f>'0113'!C84</f>
        <v>13999.7</v>
      </c>
      <c r="D820">
        <f>'0113'!D84</f>
        <v>33438.300000000003</v>
      </c>
      <c r="E820">
        <f>'0113'!E84</f>
        <v>43290.8</v>
      </c>
      <c r="F820" s="66">
        <f t="shared" si="141"/>
        <v>43108.4</v>
      </c>
      <c r="G820" s="66">
        <f t="shared" si="142"/>
        <v>57290.5</v>
      </c>
      <c r="H820" s="1">
        <f t="shared" si="143"/>
        <v>-0.24754715005105554</v>
      </c>
      <c r="I820" s="198">
        <f t="shared" si="144"/>
        <v>1817.7000000000044</v>
      </c>
      <c r="J820" s="170">
        <f t="shared" si="145"/>
        <v>671</v>
      </c>
    </row>
    <row r="821" spans="1:11" x14ac:dyDescent="0.25">
      <c r="A821" s="29">
        <f t="shared" si="133"/>
        <v>44581</v>
      </c>
      <c r="B821">
        <f>'0120'!B85</f>
        <v>9101.5</v>
      </c>
      <c r="C821">
        <f>'0120'!C85</f>
        <v>12271.2</v>
      </c>
      <c r="D821">
        <f>'0120'!D85</f>
        <v>35032.5</v>
      </c>
      <c r="E821">
        <f>'0120'!E85</f>
        <v>45485.3</v>
      </c>
      <c r="F821" s="66">
        <f t="shared" si="141"/>
        <v>44134</v>
      </c>
      <c r="G821" s="66">
        <f t="shared" si="142"/>
        <v>57756.5</v>
      </c>
      <c r="H821" s="1">
        <f t="shared" si="143"/>
        <v>-0.23586089877329819</v>
      </c>
      <c r="I821" s="198">
        <f t="shared" si="144"/>
        <v>466</v>
      </c>
      <c r="J821" s="170">
        <f t="shared" si="145"/>
        <v>1025.5999999999985</v>
      </c>
    </row>
    <row r="822" spans="1:11" x14ac:dyDescent="0.25">
      <c r="A822" s="29">
        <f t="shared" si="133"/>
        <v>44588</v>
      </c>
      <c r="B822">
        <f>'0127'!B85</f>
        <v>8868.1</v>
      </c>
      <c r="C822">
        <f>'0127'!C85</f>
        <v>11131.8</v>
      </c>
      <c r="D822" s="110">
        <v>36295.4</v>
      </c>
      <c r="E822">
        <f>'0127'!E85</f>
        <v>47391.199999999997</v>
      </c>
      <c r="F822" s="66">
        <f t="shared" si="141"/>
        <v>45163.5</v>
      </c>
      <c r="G822" s="66">
        <f t="shared" si="142"/>
        <v>58523</v>
      </c>
      <c r="H822" s="1">
        <f t="shared" si="143"/>
        <v>-0.22827777113271708</v>
      </c>
      <c r="I822" s="198">
        <f t="shared" si="144"/>
        <v>766.5</v>
      </c>
      <c r="J822" s="170">
        <f t="shared" si="145"/>
        <v>1029.5</v>
      </c>
    </row>
    <row r="823" spans="1:11" x14ac:dyDescent="0.25">
      <c r="A823" s="29">
        <f t="shared" si="133"/>
        <v>44595</v>
      </c>
      <c r="B823">
        <f>'0203'!B85</f>
        <v>9162.9</v>
      </c>
      <c r="C823">
        <f>'0203'!C85</f>
        <v>9722.6</v>
      </c>
      <c r="D823" s="110">
        <v>37596.800000000003</v>
      </c>
      <c r="E823">
        <f>'0203'!E85</f>
        <v>49460.7</v>
      </c>
      <c r="F823" s="66">
        <f t="shared" si="141"/>
        <v>46759.700000000004</v>
      </c>
      <c r="G823" s="66">
        <f t="shared" si="142"/>
        <v>59183.299999999996</v>
      </c>
      <c r="H823" s="1">
        <f t="shared" si="143"/>
        <v>-0.20991732465070367</v>
      </c>
      <c r="I823" s="198">
        <f t="shared" si="144"/>
        <v>660.29999999999563</v>
      </c>
      <c r="J823" s="170">
        <f t="shared" si="145"/>
        <v>1596.2000000000044</v>
      </c>
    </row>
    <row r="824" spans="1:11" x14ac:dyDescent="0.25">
      <c r="A824" s="29">
        <f t="shared" si="133"/>
        <v>44602</v>
      </c>
      <c r="B824">
        <f>'0210'!B85</f>
        <v>9311.7000000000007</v>
      </c>
      <c r="C824">
        <f>'0210'!C85</f>
        <v>9178.4</v>
      </c>
      <c r="D824" s="110">
        <v>38765.199999999997</v>
      </c>
      <c r="E824">
        <f>'0210'!E85</f>
        <v>50460.9</v>
      </c>
      <c r="F824" s="66">
        <f t="shared" si="141"/>
        <v>48076.899999999994</v>
      </c>
      <c r="G824" s="66">
        <f t="shared" si="142"/>
        <v>59639.3</v>
      </c>
      <c r="H824" s="1">
        <f t="shared" si="143"/>
        <v>-0.19387216147741515</v>
      </c>
      <c r="I824" s="198">
        <f t="shared" si="144"/>
        <v>456.00000000000728</v>
      </c>
      <c r="J824" s="170">
        <f t="shared" si="145"/>
        <v>1317.1999999999898</v>
      </c>
    </row>
    <row r="825" spans="1:11" x14ac:dyDescent="0.25">
      <c r="A825" s="29">
        <v>44609</v>
      </c>
      <c r="B825">
        <f>'0217'!B86</f>
        <v>9284.1</v>
      </c>
      <c r="C825">
        <f>'0217'!C86</f>
        <v>8292.6</v>
      </c>
      <c r="D825">
        <f>'0217'!D86</f>
        <v>40025.300000000003</v>
      </c>
      <c r="E825">
        <f>'0217'!E86</f>
        <v>51445.599999999999</v>
      </c>
      <c r="F825" s="66">
        <f t="shared" ref="F825:G830" si="146">+B825+D825</f>
        <v>49309.4</v>
      </c>
      <c r="G825" s="66">
        <f t="shared" si="146"/>
        <v>59738.2</v>
      </c>
      <c r="H825" s="1">
        <f t="shared" ref="H825:H836" si="147">+F825/G825-1</f>
        <v>-0.17457506252280774</v>
      </c>
      <c r="I825" s="198">
        <f t="shared" ref="I825:I836" si="148">+G825-G824</f>
        <v>98.899999999994179</v>
      </c>
      <c r="J825" s="170">
        <f t="shared" ref="J825:J831" si="149">+F825-F824</f>
        <v>1232.5000000000073</v>
      </c>
    </row>
    <row r="826" spans="1:11" x14ac:dyDescent="0.25">
      <c r="A826" s="29">
        <f t="shared" si="133"/>
        <v>44616</v>
      </c>
      <c r="B826">
        <f>'0224'!B86</f>
        <v>9390.2000000000007</v>
      </c>
      <c r="C826">
        <f>'0224'!C86</f>
        <v>7465.8</v>
      </c>
      <c r="D826">
        <f>'0224'!D86</f>
        <v>40776.300000000003</v>
      </c>
      <c r="E826">
        <f>'0224'!E86</f>
        <v>52538.2</v>
      </c>
      <c r="F826" s="66">
        <f t="shared" si="146"/>
        <v>50166.5</v>
      </c>
      <c r="G826" s="66">
        <f t="shared" si="146"/>
        <v>60004</v>
      </c>
      <c r="H826" s="1">
        <f t="shared" si="147"/>
        <v>-0.16394740350643289</v>
      </c>
      <c r="I826" s="198">
        <f t="shared" si="148"/>
        <v>265.80000000000291</v>
      </c>
      <c r="J826" s="170">
        <f t="shared" si="149"/>
        <v>857.09999999999854</v>
      </c>
    </row>
    <row r="827" spans="1:11" x14ac:dyDescent="0.25">
      <c r="A827" s="29">
        <f t="shared" si="133"/>
        <v>44623</v>
      </c>
      <c r="B827">
        <f>'0303'!B86</f>
        <v>10759.6</v>
      </c>
      <c r="C827">
        <f>'0303'!C86</f>
        <v>7111.4</v>
      </c>
      <c r="D827">
        <f>'0303'!D86</f>
        <v>41611.199999999997</v>
      </c>
      <c r="E827">
        <f>'0303'!E86</f>
        <v>53243.3</v>
      </c>
      <c r="F827" s="66">
        <f t="shared" si="146"/>
        <v>52370.799999999996</v>
      </c>
      <c r="G827" s="66">
        <f t="shared" si="146"/>
        <v>60354.700000000004</v>
      </c>
      <c r="H827" s="1">
        <f t="shared" si="147"/>
        <v>-0.13228298707474329</v>
      </c>
      <c r="I827" s="198">
        <f t="shared" si="148"/>
        <v>350.70000000000437</v>
      </c>
      <c r="J827" s="170">
        <f t="shared" si="149"/>
        <v>2204.2999999999956</v>
      </c>
    </row>
    <row r="828" spans="1:11" x14ac:dyDescent="0.25">
      <c r="A828" s="29">
        <f t="shared" si="133"/>
        <v>44630</v>
      </c>
      <c r="B828">
        <f>'0310'!B86</f>
        <v>11298.5</v>
      </c>
      <c r="C828">
        <f>'0310'!C86</f>
        <v>6779.6</v>
      </c>
      <c r="D828">
        <f>'0310'!D86</f>
        <v>42325.5</v>
      </c>
      <c r="E828">
        <f>'0310'!E86</f>
        <v>53777.4</v>
      </c>
      <c r="F828" s="66">
        <f t="shared" si="146"/>
        <v>53624</v>
      </c>
      <c r="G828" s="66">
        <f t="shared" si="146"/>
        <v>60557</v>
      </c>
      <c r="H828" s="1">
        <f t="shared" si="147"/>
        <v>-0.11448717737008107</v>
      </c>
      <c r="I828" s="198">
        <f t="shared" si="148"/>
        <v>202.29999999999563</v>
      </c>
      <c r="J828" s="170">
        <f t="shared" si="149"/>
        <v>1253.2000000000044</v>
      </c>
    </row>
    <row r="829" spans="1:11" x14ac:dyDescent="0.25">
      <c r="A829" s="29">
        <f t="shared" ref="A829:A899" si="150">+A828+7</f>
        <v>44637</v>
      </c>
      <c r="B829">
        <f>'0317'!B86</f>
        <v>11161.5</v>
      </c>
      <c r="C829">
        <f>'0317'!C86</f>
        <v>6380.1</v>
      </c>
      <c r="D829">
        <f>'0317'!D86</f>
        <v>42874.7</v>
      </c>
      <c r="E829">
        <f>'0317'!E86</f>
        <v>54278.8</v>
      </c>
      <c r="F829" s="66">
        <f t="shared" si="146"/>
        <v>54036.2</v>
      </c>
      <c r="G829" s="66">
        <f t="shared" si="146"/>
        <v>60658.9</v>
      </c>
      <c r="H829" s="1">
        <f t="shared" si="147"/>
        <v>-0.10917936197326372</v>
      </c>
      <c r="I829" s="198">
        <f t="shared" si="148"/>
        <v>101.90000000000146</v>
      </c>
      <c r="J829" s="170">
        <f t="shared" si="149"/>
        <v>412.19999999999709</v>
      </c>
    </row>
    <row r="830" spans="1:11" x14ac:dyDescent="0.25">
      <c r="A830" s="29">
        <f t="shared" si="150"/>
        <v>44644</v>
      </c>
      <c r="B830">
        <f>'0324'!B86</f>
        <v>11797.1</v>
      </c>
      <c r="C830" s="66">
        <f>'0324'!C86</f>
        <v>6024.9</v>
      </c>
      <c r="D830" s="111">
        <v>43488.9</v>
      </c>
      <c r="E830" s="66">
        <f>'0324'!E86</f>
        <v>54739.7</v>
      </c>
      <c r="F830" s="66">
        <f t="shared" si="146"/>
        <v>55286</v>
      </c>
      <c r="G830" s="66">
        <f t="shared" si="146"/>
        <v>60764.6</v>
      </c>
      <c r="H830" s="1">
        <f t="shared" si="147"/>
        <v>-9.016104771528155E-2</v>
      </c>
      <c r="I830" s="198">
        <f t="shared" si="148"/>
        <v>105.69999999999709</v>
      </c>
      <c r="J830" s="170">
        <f t="shared" si="149"/>
        <v>1249.8000000000029</v>
      </c>
    </row>
    <row r="831" spans="1:11" x14ac:dyDescent="0.25">
      <c r="A831" s="29">
        <f t="shared" si="150"/>
        <v>44651</v>
      </c>
      <c r="B831">
        <f>'0331'!B86</f>
        <v>11765</v>
      </c>
      <c r="C831">
        <f>'0331'!C86</f>
        <v>5587.3</v>
      </c>
      <c r="D831">
        <v>44321.7</v>
      </c>
      <c r="E831">
        <f>'0331'!E86</f>
        <v>55084.9</v>
      </c>
      <c r="F831" s="66">
        <f t="shared" ref="F831:F836" si="151">+B831+D831</f>
        <v>56086.7</v>
      </c>
      <c r="G831" s="66">
        <f t="shared" ref="G831:G836" si="152">+C831+E831</f>
        <v>60672.200000000004</v>
      </c>
      <c r="H831" s="1">
        <f t="shared" si="147"/>
        <v>-7.5578271432385935E-2</v>
      </c>
      <c r="I831" s="198">
        <f t="shared" si="148"/>
        <v>-92.399999999994179</v>
      </c>
      <c r="J831" s="170">
        <f t="shared" si="149"/>
        <v>800.69999999999709</v>
      </c>
    </row>
    <row r="832" spans="1:11" x14ac:dyDescent="0.25">
      <c r="A832" s="29">
        <f t="shared" si="150"/>
        <v>44658</v>
      </c>
      <c r="B832">
        <f>'0407'!B86</f>
        <v>11507.4</v>
      </c>
      <c r="C832">
        <f>'0407'!C86</f>
        <v>5264.6</v>
      </c>
      <c r="D832">
        <f>'0407'!D86</f>
        <v>45128.2</v>
      </c>
      <c r="E832">
        <f>'0407'!E86</f>
        <v>55498</v>
      </c>
      <c r="F832" s="66">
        <f t="shared" si="151"/>
        <v>56635.6</v>
      </c>
      <c r="G832" s="66">
        <f t="shared" si="152"/>
        <v>60762.6</v>
      </c>
      <c r="H832" s="1">
        <f t="shared" si="147"/>
        <v>-6.7920069253126103E-2</v>
      </c>
      <c r="I832" s="198">
        <f t="shared" si="148"/>
        <v>90.399999999994179</v>
      </c>
      <c r="J832" s="170">
        <f t="shared" ref="J832:J843" si="153">+F832-F831</f>
        <v>548.90000000000146</v>
      </c>
      <c r="K832">
        <f>'0407'!F86</f>
        <v>8921.2999999999993</v>
      </c>
    </row>
    <row r="833" spans="1:14" x14ac:dyDescent="0.25">
      <c r="A833" s="29">
        <f t="shared" si="150"/>
        <v>44665</v>
      </c>
      <c r="B833">
        <f>'0414'!B86</f>
        <v>11078.6</v>
      </c>
      <c r="C833">
        <f>'0414'!C86</f>
        <v>5102.5</v>
      </c>
      <c r="D833">
        <f>'0414'!D86</f>
        <v>46017.2</v>
      </c>
      <c r="E833">
        <f>'0414'!E86</f>
        <v>55724.4</v>
      </c>
      <c r="F833" s="66">
        <f t="shared" si="151"/>
        <v>57095.799999999996</v>
      </c>
      <c r="G833" s="66">
        <f t="shared" si="152"/>
        <v>60826.9</v>
      </c>
      <c r="H833" s="1">
        <f t="shared" si="147"/>
        <v>-6.1339637561671045E-2</v>
      </c>
      <c r="I833" s="198">
        <f t="shared" si="148"/>
        <v>64.30000000000291</v>
      </c>
      <c r="J833" s="170">
        <f t="shared" si="153"/>
        <v>460.19999999999709</v>
      </c>
      <c r="K833" s="171">
        <f>'0414'!F86</f>
        <v>10161.299999999999</v>
      </c>
      <c r="L833" s="210">
        <f>K833-K832</f>
        <v>1240</v>
      </c>
    </row>
    <row r="834" spans="1:14" x14ac:dyDescent="0.25">
      <c r="A834" s="29">
        <f t="shared" si="150"/>
        <v>44672</v>
      </c>
      <c r="B834">
        <f>'0421'!B86</f>
        <v>10849.1</v>
      </c>
      <c r="C834">
        <f>'0421'!C86</f>
        <v>5054.6000000000004</v>
      </c>
      <c r="D834">
        <f>'0421'!D86</f>
        <v>46728.1</v>
      </c>
      <c r="E834">
        <f>'0421'!E86</f>
        <v>56064.800000000003</v>
      </c>
      <c r="F834" s="66">
        <f t="shared" si="151"/>
        <v>57577.2</v>
      </c>
      <c r="G834" s="66">
        <f t="shared" si="152"/>
        <v>61119.4</v>
      </c>
      <c r="H834" s="1">
        <f t="shared" si="147"/>
        <v>-5.7955411865954209E-2</v>
      </c>
      <c r="I834" s="198">
        <f t="shared" si="148"/>
        <v>292.5</v>
      </c>
      <c r="J834" s="170">
        <f t="shared" si="153"/>
        <v>481.40000000000146</v>
      </c>
      <c r="K834">
        <f>'0421'!F86</f>
        <v>10741.3</v>
      </c>
      <c r="L834" s="210">
        <f t="shared" ref="L834:L850" si="154">K834-K833</f>
        <v>580</v>
      </c>
    </row>
    <row r="835" spans="1:14" x14ac:dyDescent="0.25">
      <c r="A835" s="29">
        <f t="shared" si="150"/>
        <v>44679</v>
      </c>
      <c r="B835">
        <f>'0428'!B86</f>
        <v>11020</v>
      </c>
      <c r="C835">
        <f>'0428'!C86</f>
        <v>4955.8</v>
      </c>
      <c r="D835">
        <f>'0428'!D86</f>
        <v>47291.8</v>
      </c>
      <c r="E835">
        <f>'0428'!E86</f>
        <v>56328.9</v>
      </c>
      <c r="F835" s="66">
        <f t="shared" si="151"/>
        <v>58311.8</v>
      </c>
      <c r="G835" s="66">
        <f t="shared" si="152"/>
        <v>61284.700000000004</v>
      </c>
      <c r="H835" s="1">
        <f t="shared" si="147"/>
        <v>-4.8509660649395436E-2</v>
      </c>
      <c r="I835" s="198">
        <f t="shared" si="148"/>
        <v>165.30000000000291</v>
      </c>
      <c r="J835" s="170">
        <f t="shared" si="153"/>
        <v>734.60000000000582</v>
      </c>
      <c r="K835" s="171">
        <f>'0428'!F86</f>
        <v>11148.3</v>
      </c>
      <c r="L835" s="210">
        <f t="shared" si="154"/>
        <v>407</v>
      </c>
    </row>
    <row r="836" spans="1:14" x14ac:dyDescent="0.25">
      <c r="A836" s="29">
        <f t="shared" si="150"/>
        <v>44686</v>
      </c>
      <c r="B836">
        <f>'0505'!B86</f>
        <v>10692</v>
      </c>
      <c r="C836">
        <f>'0505'!C86</f>
        <v>4765</v>
      </c>
      <c r="D836">
        <f>'0505'!D86</f>
        <v>47763.5</v>
      </c>
      <c r="E836">
        <f>'0505'!E86</f>
        <v>56614.1</v>
      </c>
      <c r="F836" s="66">
        <f t="shared" si="151"/>
        <v>58455.5</v>
      </c>
      <c r="G836" s="66">
        <f t="shared" si="152"/>
        <v>61379.1</v>
      </c>
      <c r="H836" s="1">
        <f t="shared" si="147"/>
        <v>-4.7631848625998119E-2</v>
      </c>
      <c r="I836" s="198">
        <f t="shared" si="148"/>
        <v>94.399999999994179</v>
      </c>
      <c r="J836" s="170">
        <f t="shared" si="153"/>
        <v>143.69999999999709</v>
      </c>
      <c r="K836">
        <f>'0505'!F86</f>
        <v>11225.6</v>
      </c>
      <c r="L836" s="210">
        <f t="shared" si="154"/>
        <v>77.300000000001091</v>
      </c>
    </row>
    <row r="837" spans="1:14" x14ac:dyDescent="0.25">
      <c r="A837" s="29">
        <f t="shared" si="150"/>
        <v>44693</v>
      </c>
      <c r="B837">
        <f>'0512'!B86</f>
        <v>10487.5</v>
      </c>
      <c r="C837">
        <f>'0512'!C86</f>
        <v>4513.6000000000004</v>
      </c>
      <c r="D837">
        <f>'0512'!D86</f>
        <v>48720.7</v>
      </c>
      <c r="E837">
        <f>'0512'!E86</f>
        <v>56949.7</v>
      </c>
      <c r="F837" s="66">
        <f t="shared" ref="F837:F843" si="155">+B837+D837</f>
        <v>59208.2</v>
      </c>
      <c r="G837" s="66">
        <f t="shared" ref="G837:G843" si="156">+C837+E837</f>
        <v>61463.299999999996</v>
      </c>
      <c r="H837" s="1">
        <f t="shared" ref="H837:H843" si="157">+F837/G837-1</f>
        <v>-3.6690187477730563E-2</v>
      </c>
      <c r="I837" s="198">
        <f t="shared" ref="I837:I843" si="158">+G837-G836</f>
        <v>84.19999999999709</v>
      </c>
      <c r="J837" s="170">
        <f t="shared" si="153"/>
        <v>752.69999999999709</v>
      </c>
      <c r="K837">
        <f>'0512'!F86</f>
        <v>11375.1</v>
      </c>
      <c r="L837" s="210">
        <f t="shared" si="154"/>
        <v>149.5</v>
      </c>
    </row>
    <row r="838" spans="1:14" x14ac:dyDescent="0.25">
      <c r="A838" s="29">
        <f t="shared" si="150"/>
        <v>44700</v>
      </c>
      <c r="B838">
        <f>'0519'!B86</f>
        <v>10224.799999999999</v>
      </c>
      <c r="C838">
        <f>'0519'!C86</f>
        <v>4274.8999999999996</v>
      </c>
      <c r="D838" s="110">
        <v>49194.2</v>
      </c>
      <c r="E838">
        <f>'0519'!E86</f>
        <v>57244.2</v>
      </c>
      <c r="F838" s="66">
        <f t="shared" si="155"/>
        <v>59419</v>
      </c>
      <c r="G838" s="66">
        <f t="shared" si="156"/>
        <v>61519.1</v>
      </c>
      <c r="H838" s="1">
        <f t="shared" si="157"/>
        <v>-3.413736546861057E-2</v>
      </c>
      <c r="I838" s="198">
        <f t="shared" si="158"/>
        <v>55.80000000000291</v>
      </c>
      <c r="J838" s="170">
        <f t="shared" si="153"/>
        <v>210.80000000000291</v>
      </c>
      <c r="K838">
        <f>'0519'!F86</f>
        <v>11818.1</v>
      </c>
      <c r="L838" s="210">
        <f t="shared" si="154"/>
        <v>443</v>
      </c>
    </row>
    <row r="839" spans="1:14" x14ac:dyDescent="0.25">
      <c r="A839" s="29">
        <f t="shared" si="150"/>
        <v>44707</v>
      </c>
      <c r="B839">
        <f>'0526'!B86</f>
        <v>9930</v>
      </c>
      <c r="C839">
        <f>'0526'!C86</f>
        <v>4071</v>
      </c>
      <c r="D839" s="110">
        <v>49532.1</v>
      </c>
      <c r="E839">
        <f>'0526'!E86</f>
        <v>57454.2</v>
      </c>
      <c r="F839" s="66">
        <f t="shared" si="155"/>
        <v>59462.1</v>
      </c>
      <c r="G839" s="66">
        <f t="shared" si="156"/>
        <v>61525.2</v>
      </c>
      <c r="H839" s="1">
        <f t="shared" si="157"/>
        <v>-3.3532601275574891E-2</v>
      </c>
      <c r="I839" s="198">
        <f t="shared" si="158"/>
        <v>6.0999999999985448</v>
      </c>
      <c r="J839" s="170">
        <f t="shared" si="153"/>
        <v>43.099999999998545</v>
      </c>
      <c r="K839">
        <f>'0526'!F86</f>
        <v>12102.1</v>
      </c>
      <c r="L839" s="210">
        <f t="shared" si="154"/>
        <v>284</v>
      </c>
    </row>
    <row r="840" spans="1:14" x14ac:dyDescent="0.25">
      <c r="A840" s="29">
        <f t="shared" si="150"/>
        <v>44714</v>
      </c>
      <c r="B840">
        <f>'0602'!B86</f>
        <v>9883.4</v>
      </c>
      <c r="C840">
        <f>'0602'!C86</f>
        <v>3808</v>
      </c>
      <c r="D840" s="110">
        <v>50008.7</v>
      </c>
      <c r="E840">
        <f>'0602'!E86</f>
        <v>57732.9</v>
      </c>
      <c r="F840" s="66">
        <f t="shared" si="155"/>
        <v>59892.1</v>
      </c>
      <c r="G840" s="66">
        <f t="shared" si="156"/>
        <v>61540.9</v>
      </c>
      <c r="H840" s="1">
        <f t="shared" si="157"/>
        <v>-2.6791938369442159E-2</v>
      </c>
      <c r="I840" s="198">
        <f t="shared" si="158"/>
        <v>15.700000000004366</v>
      </c>
      <c r="J840" s="170">
        <f t="shared" si="153"/>
        <v>430</v>
      </c>
      <c r="K840">
        <f>'0602'!F86</f>
        <v>12697.4</v>
      </c>
      <c r="L840" s="210">
        <f t="shared" si="154"/>
        <v>595.29999999999927</v>
      </c>
    </row>
    <row r="841" spans="1:14" x14ac:dyDescent="0.25">
      <c r="A841" s="29">
        <f t="shared" si="150"/>
        <v>44721</v>
      </c>
      <c r="B841">
        <f>'0609'!B86</f>
        <v>9491.9</v>
      </c>
      <c r="C841">
        <f>'0609'!C86</f>
        <v>3724.9</v>
      </c>
      <c r="D841" s="110">
        <v>50648.800000000003</v>
      </c>
      <c r="E841">
        <f>'0609'!E86</f>
        <v>57881.2</v>
      </c>
      <c r="F841" s="66">
        <f t="shared" si="155"/>
        <v>60140.700000000004</v>
      </c>
      <c r="G841" s="66">
        <f t="shared" si="156"/>
        <v>61606.1</v>
      </c>
      <c r="H841" s="1">
        <f t="shared" si="157"/>
        <v>-2.3786605547177819E-2</v>
      </c>
      <c r="I841" s="198">
        <f t="shared" si="158"/>
        <v>65.19999999999709</v>
      </c>
      <c r="J841" s="170">
        <f t="shared" si="153"/>
        <v>248.60000000000582</v>
      </c>
      <c r="K841">
        <f>'0609'!F86</f>
        <v>13105</v>
      </c>
      <c r="L841" s="210">
        <f t="shared" si="154"/>
        <v>407.60000000000036</v>
      </c>
    </row>
    <row r="842" spans="1:14" x14ac:dyDescent="0.25">
      <c r="A842" s="29">
        <f t="shared" si="150"/>
        <v>44728</v>
      </c>
      <c r="B842">
        <f>'0616'!B86</f>
        <v>9027.2000000000007</v>
      </c>
      <c r="C842">
        <f>'0616'!C86</f>
        <v>3623.4</v>
      </c>
      <c r="D842" s="110">
        <v>51142.9</v>
      </c>
      <c r="E842">
        <f>'0616'!E86</f>
        <v>58124.4</v>
      </c>
      <c r="F842" s="66">
        <f t="shared" si="155"/>
        <v>60170.100000000006</v>
      </c>
      <c r="G842" s="66">
        <f t="shared" si="156"/>
        <v>61747.8</v>
      </c>
      <c r="H842" s="1">
        <f t="shared" si="157"/>
        <v>-2.5550707879471002E-2</v>
      </c>
      <c r="I842" s="198">
        <f t="shared" si="158"/>
        <v>141.70000000000437</v>
      </c>
      <c r="J842" s="170">
        <f t="shared" si="153"/>
        <v>29.400000000001455</v>
      </c>
      <c r="K842">
        <f>'0616'!F86</f>
        <v>13370</v>
      </c>
      <c r="L842" s="210">
        <f t="shared" si="154"/>
        <v>265</v>
      </c>
    </row>
    <row r="843" spans="1:14" x14ac:dyDescent="0.25">
      <c r="A843" s="29">
        <f t="shared" si="150"/>
        <v>44735</v>
      </c>
      <c r="B843">
        <f>'0623'!B86</f>
        <v>8389.4</v>
      </c>
      <c r="C843">
        <f>'0623'!C86</f>
        <v>3567.7</v>
      </c>
      <c r="D843" s="110">
        <v>51596.5</v>
      </c>
      <c r="E843">
        <f>'0623'!E86</f>
        <v>58272.9</v>
      </c>
      <c r="F843" s="66">
        <f t="shared" si="155"/>
        <v>59985.9</v>
      </c>
      <c r="G843" s="66">
        <f t="shared" si="156"/>
        <v>61840.6</v>
      </c>
      <c r="H843" s="1">
        <f t="shared" si="157"/>
        <v>-2.9991623625902686E-2</v>
      </c>
      <c r="I843" s="198">
        <f t="shared" si="158"/>
        <v>92.799999999995634</v>
      </c>
      <c r="J843" s="170">
        <f t="shared" si="153"/>
        <v>-184.20000000000437</v>
      </c>
      <c r="K843">
        <f>'0623'!F86</f>
        <v>13497.6</v>
      </c>
      <c r="L843" s="210">
        <f t="shared" si="154"/>
        <v>127.60000000000036</v>
      </c>
    </row>
    <row r="844" spans="1:14" x14ac:dyDescent="0.25">
      <c r="A844" s="29">
        <f t="shared" si="150"/>
        <v>44742</v>
      </c>
      <c r="B844">
        <f>'0630'!B86</f>
        <v>7724.4</v>
      </c>
      <c r="C844">
        <f>'0630'!C86</f>
        <v>3410.3</v>
      </c>
      <c r="D844" s="110">
        <v>52032.6</v>
      </c>
      <c r="E844">
        <f>'0630'!E86</f>
        <v>58494</v>
      </c>
      <c r="F844" s="66">
        <f t="shared" ref="F844:G847" si="159">+B844+D844</f>
        <v>59757</v>
      </c>
      <c r="G844" s="66">
        <f t="shared" si="159"/>
        <v>61904.3</v>
      </c>
      <c r="H844" s="1">
        <f>+F844/G844-1</f>
        <v>-3.4687412667617656E-2</v>
      </c>
      <c r="I844" s="198">
        <f>+G844-G843</f>
        <v>63.700000000004366</v>
      </c>
      <c r="J844" s="170">
        <f>+F844-F843</f>
        <v>-228.90000000000146</v>
      </c>
      <c r="K844" s="210">
        <f>'0630'!F86</f>
        <v>13737.7</v>
      </c>
      <c r="L844" s="210">
        <f t="shared" si="154"/>
        <v>240.10000000000036</v>
      </c>
    </row>
    <row r="845" spans="1:14" x14ac:dyDescent="0.25">
      <c r="A845" s="29">
        <f t="shared" si="150"/>
        <v>44749</v>
      </c>
      <c r="B845">
        <f>'0707'!B86</f>
        <v>6920.6</v>
      </c>
      <c r="C845">
        <f>'0707'!C86</f>
        <v>3234.2</v>
      </c>
      <c r="D845" s="110">
        <v>52473.5</v>
      </c>
      <c r="E845">
        <f>'0707'!E86</f>
        <v>58691.8</v>
      </c>
      <c r="F845" s="66">
        <f t="shared" si="159"/>
        <v>59394.1</v>
      </c>
      <c r="G845" s="66">
        <f t="shared" si="159"/>
        <v>61926</v>
      </c>
      <c r="H845" s="1">
        <f>+F845/G845-1</f>
        <v>-4.0885896069502325E-2</v>
      </c>
      <c r="I845" s="198">
        <f>+G845-G844</f>
        <v>21.69999999999709</v>
      </c>
      <c r="J845" s="170">
        <f>+F845-F844</f>
        <v>-362.90000000000146</v>
      </c>
      <c r="K845" s="210">
        <f>'0707'!F86</f>
        <v>13851.6</v>
      </c>
      <c r="L845" s="210">
        <f t="shared" si="154"/>
        <v>113.89999999999964</v>
      </c>
      <c r="N845" s="3"/>
    </row>
    <row r="846" spans="1:14" x14ac:dyDescent="0.25">
      <c r="A846" s="29">
        <f t="shared" si="150"/>
        <v>44756</v>
      </c>
      <c r="B846">
        <f>'0714'!B86</f>
        <v>6624.2</v>
      </c>
      <c r="C846">
        <f>'0714'!C86</f>
        <v>3132.2</v>
      </c>
      <c r="D846">
        <f>'0714'!D86</f>
        <v>52973.4</v>
      </c>
      <c r="E846">
        <f>'0714'!E86</f>
        <v>58855.8</v>
      </c>
      <c r="F846" s="66">
        <f t="shared" si="159"/>
        <v>59597.599999999999</v>
      </c>
      <c r="G846" s="66">
        <f t="shared" si="159"/>
        <v>61988</v>
      </c>
      <c r="H846" s="1">
        <f>+F846/G846-1</f>
        <v>-3.8562302381106028E-2</v>
      </c>
      <c r="I846" s="198">
        <f>+G846-G845</f>
        <v>62</v>
      </c>
      <c r="J846" s="170">
        <f>+F846-F845</f>
        <v>203.5</v>
      </c>
      <c r="K846">
        <f>'0714'!F86</f>
        <v>14106.3</v>
      </c>
      <c r="L846" s="210">
        <f t="shared" si="154"/>
        <v>254.69999999999891</v>
      </c>
    </row>
    <row r="847" spans="1:14" x14ac:dyDescent="0.25">
      <c r="A847" s="29">
        <f t="shared" si="150"/>
        <v>44763</v>
      </c>
      <c r="B847">
        <f>'0721'!B86</f>
        <v>6170.2</v>
      </c>
      <c r="C847">
        <f>'0721'!C86</f>
        <v>2808.7</v>
      </c>
      <c r="D847">
        <f>'0721'!D86</f>
        <v>53368.800000000003</v>
      </c>
      <c r="E847">
        <f>'0721'!E86</f>
        <v>59100</v>
      </c>
      <c r="F847" s="66">
        <f t="shared" si="159"/>
        <v>59539</v>
      </c>
      <c r="G847" s="66">
        <f t="shared" si="159"/>
        <v>61908.7</v>
      </c>
      <c r="H847" s="1">
        <f>+F847/G847-1</f>
        <v>-3.8277334203431823E-2</v>
      </c>
      <c r="I847" s="198">
        <f>+G847-G846</f>
        <v>-79.30000000000291</v>
      </c>
      <c r="J847" s="170">
        <f>+F847-F846</f>
        <v>-58.599999999998545</v>
      </c>
      <c r="K847">
        <f>'0721'!F86</f>
        <v>14855.1</v>
      </c>
      <c r="L847" s="210">
        <f t="shared" si="154"/>
        <v>748.80000000000109</v>
      </c>
    </row>
    <row r="848" spans="1:14" x14ac:dyDescent="0.25">
      <c r="A848" s="29">
        <f t="shared" si="150"/>
        <v>44770</v>
      </c>
      <c r="B848">
        <f>'0728'!B86</f>
        <v>5631.6</v>
      </c>
      <c r="C848">
        <f>'0728'!C86</f>
        <v>2604.5</v>
      </c>
      <c r="D848">
        <f>'0728'!D86</f>
        <v>53896.4</v>
      </c>
      <c r="E848">
        <f>'0728'!E86</f>
        <v>59315.7</v>
      </c>
      <c r="F848" s="66">
        <f t="shared" ref="F848:F853" si="160">+B848+D848</f>
        <v>59528</v>
      </c>
      <c r="G848" s="66">
        <f t="shared" ref="G848:G853" si="161">+C848+E848</f>
        <v>61920.2</v>
      </c>
      <c r="H848" s="1">
        <f t="shared" ref="H848:H853" si="162">+F848/G848-1</f>
        <v>-3.8633596144715288E-2</v>
      </c>
      <c r="I848" s="198">
        <f t="shared" ref="I848:I853" si="163">+G848-G847</f>
        <v>11.5</v>
      </c>
      <c r="J848" s="170">
        <f t="shared" ref="J848:J854" si="164">+F848-F847</f>
        <v>-11</v>
      </c>
      <c r="K848">
        <f>'0728'!F86</f>
        <v>15265.7</v>
      </c>
      <c r="L848" s="210">
        <f t="shared" si="154"/>
        <v>410.60000000000036</v>
      </c>
    </row>
    <row r="849" spans="1:13" x14ac:dyDescent="0.25">
      <c r="A849" s="29">
        <f t="shared" si="150"/>
        <v>44777</v>
      </c>
      <c r="B849">
        <f>'0804'!B87</f>
        <v>4670.3999999999996</v>
      </c>
      <c r="C849">
        <f>'0804'!C87</f>
        <v>2571.6999999999998</v>
      </c>
      <c r="D849">
        <f>'0804'!D87</f>
        <v>54790.9</v>
      </c>
      <c r="E849">
        <f>'0804'!E87</f>
        <v>59445.4</v>
      </c>
      <c r="F849" s="66">
        <f t="shared" si="160"/>
        <v>59461.3</v>
      </c>
      <c r="G849" s="66">
        <f t="shared" si="161"/>
        <v>62017.1</v>
      </c>
      <c r="H849" s="1">
        <f t="shared" si="162"/>
        <v>-4.1211214326371204E-2</v>
      </c>
      <c r="I849" s="198">
        <f t="shared" si="163"/>
        <v>96.900000000001455</v>
      </c>
      <c r="J849" s="170">
        <f t="shared" si="164"/>
        <v>-66.69999999999709</v>
      </c>
      <c r="K849">
        <f>'0804'!F87</f>
        <v>15743</v>
      </c>
      <c r="L849" s="210">
        <f t="shared" si="154"/>
        <v>477.29999999999927</v>
      </c>
    </row>
    <row r="850" spans="1:13" x14ac:dyDescent="0.25">
      <c r="A850" s="29">
        <f t="shared" si="150"/>
        <v>44784</v>
      </c>
      <c r="B850">
        <f>'0811'!B86</f>
        <v>4076.2</v>
      </c>
      <c r="C850">
        <f>'0811'!C86</f>
        <v>2381.4</v>
      </c>
      <c r="D850">
        <f>'0811'!D86</f>
        <v>55482</v>
      </c>
      <c r="E850">
        <f>'0811'!E86</f>
        <v>59703.3</v>
      </c>
      <c r="F850" s="66">
        <f t="shared" si="160"/>
        <v>59558.2</v>
      </c>
      <c r="G850" s="66">
        <f t="shared" si="161"/>
        <v>62084.700000000004</v>
      </c>
      <c r="H850" s="1">
        <f t="shared" si="162"/>
        <v>-4.0694406190253107E-2</v>
      </c>
      <c r="I850" s="198">
        <f t="shared" si="163"/>
        <v>67.600000000005821</v>
      </c>
      <c r="J850" s="170">
        <f t="shared" si="164"/>
        <v>96.899999999994179</v>
      </c>
      <c r="K850">
        <f>'0811'!F86</f>
        <v>17045.8</v>
      </c>
      <c r="L850" s="210">
        <f t="shared" si="154"/>
        <v>1302.7999999999993</v>
      </c>
    </row>
    <row r="851" spans="1:13" x14ac:dyDescent="0.25">
      <c r="A851" s="29">
        <f t="shared" si="150"/>
        <v>44791</v>
      </c>
      <c r="B851" s="109">
        <v>4076.2</v>
      </c>
      <c r="C851" s="56">
        <v>2196.5</v>
      </c>
      <c r="D851" s="109">
        <v>55481.9</v>
      </c>
      <c r="E851" s="57">
        <v>59963.4</v>
      </c>
      <c r="F851" s="105">
        <f t="shared" si="160"/>
        <v>59558.1</v>
      </c>
      <c r="G851" s="105">
        <f t="shared" si="161"/>
        <v>62159.9</v>
      </c>
      <c r="H851" s="216">
        <f t="shared" si="162"/>
        <v>-4.1856566693318387E-2</v>
      </c>
      <c r="I851" s="217">
        <f t="shared" si="163"/>
        <v>75.19999999999709</v>
      </c>
      <c r="J851" s="170">
        <f t="shared" si="164"/>
        <v>-9.9999999998544808E-2</v>
      </c>
      <c r="K851" s="109" t="s">
        <v>660</v>
      </c>
      <c r="L851" s="218" t="s">
        <v>660</v>
      </c>
      <c r="M851" s="109" t="s">
        <v>661</v>
      </c>
    </row>
    <row r="852" spans="1:13" x14ac:dyDescent="0.25">
      <c r="A852" s="29">
        <f t="shared" si="150"/>
        <v>44798</v>
      </c>
      <c r="B852" s="56">
        <f>'0825'!B87</f>
        <v>2962.8</v>
      </c>
      <c r="C852" s="56">
        <f>'0825'!C87</f>
        <v>1940.7</v>
      </c>
      <c r="D852" s="57">
        <f>'0825'!D87</f>
        <v>56764.800000000003</v>
      </c>
      <c r="E852" s="56">
        <f>'0825'!E87</f>
        <v>60287.4</v>
      </c>
      <c r="F852" s="105">
        <f t="shared" si="160"/>
        <v>59727.600000000006</v>
      </c>
      <c r="G852" s="105">
        <f t="shared" si="161"/>
        <v>62228.1</v>
      </c>
      <c r="H852" s="216">
        <f t="shared" si="162"/>
        <v>-4.0182811302289401E-2</v>
      </c>
      <c r="I852" s="217">
        <f t="shared" si="163"/>
        <v>68.19999999999709</v>
      </c>
      <c r="J852" s="170">
        <f t="shared" si="164"/>
        <v>169.50000000000728</v>
      </c>
      <c r="K852" s="56">
        <f>'0825'!F87</f>
        <v>20172.2</v>
      </c>
      <c r="L852" s="210">
        <f>K852-K850</f>
        <v>3126.4000000000015</v>
      </c>
      <c r="M852" s="109" t="s">
        <v>662</v>
      </c>
    </row>
    <row r="853" spans="1:13" x14ac:dyDescent="0.25">
      <c r="A853" s="29">
        <f t="shared" si="150"/>
        <v>44805</v>
      </c>
      <c r="B853">
        <f>'0901'!B66</f>
        <v>24391.4</v>
      </c>
      <c r="C853">
        <f>'0901'!C66</f>
        <v>21011.4</v>
      </c>
      <c r="D853">
        <f>'0901'!D66</f>
        <v>46.6</v>
      </c>
      <c r="E853" s="50">
        <f>'0901'!E66</f>
        <v>13.8</v>
      </c>
      <c r="F853" s="66">
        <f t="shared" si="160"/>
        <v>24438</v>
      </c>
      <c r="G853" s="66">
        <f t="shared" si="161"/>
        <v>21025.200000000001</v>
      </c>
      <c r="H853" s="1">
        <f t="shared" si="162"/>
        <v>0.16231950231151182</v>
      </c>
      <c r="I853" s="198">
        <f t="shared" si="163"/>
        <v>-41202.899999999994</v>
      </c>
      <c r="J853" s="162">
        <f>B853-K852+(D853)-2479.8</f>
        <v>1786.0000000000009</v>
      </c>
      <c r="L853" s="210"/>
    </row>
    <row r="854" spans="1:13" x14ac:dyDescent="0.25">
      <c r="A854" s="29">
        <f t="shared" si="150"/>
        <v>44812</v>
      </c>
      <c r="B854">
        <f>'0908'!B68</f>
        <v>24858.5</v>
      </c>
      <c r="C854">
        <f>'0908'!C68</f>
        <v>22031.200000000001</v>
      </c>
      <c r="D854">
        <f>'0908'!D68</f>
        <v>422.5</v>
      </c>
      <c r="E854">
        <f>'0908'!E68</f>
        <v>258.3</v>
      </c>
      <c r="F854" s="66">
        <f>+B854+D854</f>
        <v>25281</v>
      </c>
      <c r="G854" s="66">
        <f>+C854+E854</f>
        <v>22289.5</v>
      </c>
      <c r="H854" s="1">
        <f>+F854/G854-1</f>
        <v>0.13421117566567209</v>
      </c>
      <c r="I854" s="198">
        <f>+G854-G853</f>
        <v>1264.2999999999993</v>
      </c>
      <c r="J854" s="170">
        <f t="shared" si="164"/>
        <v>843</v>
      </c>
      <c r="L854" s="210"/>
    </row>
    <row r="855" spans="1:13" x14ac:dyDescent="0.25">
      <c r="A855" s="29">
        <f t="shared" si="150"/>
        <v>44819</v>
      </c>
      <c r="B855">
        <f>'0915'!B68</f>
        <v>24782.3</v>
      </c>
      <c r="C855">
        <f>'0915'!C68</f>
        <v>22659.7</v>
      </c>
      <c r="D855" s="110">
        <v>945</v>
      </c>
      <c r="E855">
        <f>'0915'!E68</f>
        <v>532.70000000000005</v>
      </c>
      <c r="F855" s="66">
        <f t="shared" ref="F855:F863" si="165">+B855+D855</f>
        <v>25727.3</v>
      </c>
      <c r="G855" s="66">
        <f t="shared" ref="G855:G863" si="166">+C855+E855</f>
        <v>23192.400000000001</v>
      </c>
      <c r="H855" s="1">
        <f t="shared" ref="H855:H863" si="167">+F855/G855-1</f>
        <v>0.1092987357927595</v>
      </c>
      <c r="I855" s="198">
        <f t="shared" ref="I855:I863" si="168">+G855-G854</f>
        <v>902.90000000000146</v>
      </c>
      <c r="J855" s="170">
        <f t="shared" ref="J855:J863" si="169">+F855-F854</f>
        <v>446.29999999999927</v>
      </c>
    </row>
    <row r="856" spans="1:13" x14ac:dyDescent="0.25">
      <c r="A856" s="29">
        <f t="shared" si="150"/>
        <v>44826</v>
      </c>
      <c r="B856">
        <f>'0922'!B69</f>
        <v>25516.1</v>
      </c>
      <c r="C856">
        <f>'0922'!C69</f>
        <v>23224.799999999999</v>
      </c>
      <c r="D856">
        <f>'0922'!D69</f>
        <v>1214.3</v>
      </c>
      <c r="E856">
        <f>'0922'!E69</f>
        <v>975.1</v>
      </c>
      <c r="F856" s="66">
        <f t="shared" si="165"/>
        <v>26730.399999999998</v>
      </c>
      <c r="G856" s="66">
        <f t="shared" si="166"/>
        <v>24199.899999999998</v>
      </c>
      <c r="H856" s="1">
        <f t="shared" si="167"/>
        <v>0.10456654779565211</v>
      </c>
      <c r="I856" s="198">
        <f t="shared" si="168"/>
        <v>1007.4999999999964</v>
      </c>
      <c r="J856" s="170">
        <f t="shared" si="169"/>
        <v>1003.0999999999985</v>
      </c>
    </row>
    <row r="857" spans="1:13" x14ac:dyDescent="0.25">
      <c r="A857" s="29">
        <f t="shared" si="150"/>
        <v>44833</v>
      </c>
      <c r="B857">
        <f>'0929'!B69</f>
        <v>25675.7</v>
      </c>
      <c r="C857">
        <f>'0929'!C69</f>
        <v>23326.5</v>
      </c>
      <c r="D857" s="110">
        <v>1788.4</v>
      </c>
      <c r="E857">
        <f>'0929'!E69</f>
        <v>1844.7</v>
      </c>
      <c r="F857" s="66">
        <f t="shared" si="165"/>
        <v>27464.100000000002</v>
      </c>
      <c r="G857" s="66">
        <f t="shared" si="166"/>
        <v>25171.200000000001</v>
      </c>
      <c r="H857" s="1">
        <f t="shared" si="167"/>
        <v>9.1092200610221274E-2</v>
      </c>
      <c r="I857" s="198">
        <f t="shared" si="168"/>
        <v>971.30000000000291</v>
      </c>
      <c r="J857" s="170">
        <f t="shared" si="169"/>
        <v>733.70000000000437</v>
      </c>
    </row>
    <row r="858" spans="1:13" x14ac:dyDescent="0.25">
      <c r="A858" s="29">
        <f t="shared" si="150"/>
        <v>44840</v>
      </c>
      <c r="B858">
        <f>'1006'!B70</f>
        <v>25512.2</v>
      </c>
      <c r="C858">
        <f>'1006'!C70</f>
        <v>22760.5</v>
      </c>
      <c r="D858" s="110">
        <v>2676.3</v>
      </c>
      <c r="E858">
        <f>'1006'!E70</f>
        <v>3558.5</v>
      </c>
      <c r="F858" s="66">
        <f t="shared" si="165"/>
        <v>28188.5</v>
      </c>
      <c r="G858" s="66">
        <f t="shared" si="166"/>
        <v>26319</v>
      </c>
      <c r="H858" s="1">
        <f t="shared" si="167"/>
        <v>7.1032334055245228E-2</v>
      </c>
      <c r="I858" s="198">
        <f t="shared" si="168"/>
        <v>1147.7999999999993</v>
      </c>
      <c r="J858" s="170">
        <f t="shared" si="169"/>
        <v>724.39999999999782</v>
      </c>
    </row>
    <row r="859" spans="1:13" x14ac:dyDescent="0.25">
      <c r="A859" s="29">
        <f t="shared" si="150"/>
        <v>44847</v>
      </c>
      <c r="B859">
        <f>'1013'!B69</f>
        <v>25950.9</v>
      </c>
      <c r="C859">
        <f>'1013'!C69</f>
        <v>23431.599999999999</v>
      </c>
      <c r="D859" s="110">
        <v>4490.3</v>
      </c>
      <c r="E859">
        <f>'1013'!E69</f>
        <v>5638.5</v>
      </c>
      <c r="F859" s="66">
        <f t="shared" si="165"/>
        <v>30441.200000000001</v>
      </c>
      <c r="G859" s="66">
        <f t="shared" si="166"/>
        <v>29070.1</v>
      </c>
      <c r="H859" s="1">
        <f t="shared" si="167"/>
        <v>4.7165300428963164E-2</v>
      </c>
      <c r="I859" s="198">
        <f t="shared" si="168"/>
        <v>2751.0999999999985</v>
      </c>
      <c r="J859" s="170">
        <f t="shared" si="169"/>
        <v>2252.7000000000007</v>
      </c>
    </row>
    <row r="860" spans="1:13" x14ac:dyDescent="0.25">
      <c r="A860" s="29">
        <f t="shared" si="150"/>
        <v>44854</v>
      </c>
      <c r="B860">
        <f>'1020'!B71</f>
        <v>24228.7</v>
      </c>
      <c r="C860">
        <f>'1020'!C71</f>
        <v>22209.200000000001</v>
      </c>
      <c r="D860" s="110">
        <v>7238.9</v>
      </c>
      <c r="E860">
        <f>'1020'!E71</f>
        <v>7930.8</v>
      </c>
      <c r="F860" s="66">
        <f t="shared" si="165"/>
        <v>31467.599999999999</v>
      </c>
      <c r="G860" s="66">
        <f t="shared" si="166"/>
        <v>30140</v>
      </c>
      <c r="H860" s="1">
        <f t="shared" si="167"/>
        <v>4.4047777040477687E-2</v>
      </c>
      <c r="I860" s="198">
        <f t="shared" si="168"/>
        <v>1069.9000000000015</v>
      </c>
      <c r="J860" s="170">
        <f t="shared" si="169"/>
        <v>1026.3999999999978</v>
      </c>
    </row>
    <row r="861" spans="1:13" x14ac:dyDescent="0.25">
      <c r="A861" s="29">
        <f t="shared" si="150"/>
        <v>44861</v>
      </c>
      <c r="B861">
        <f>'1027'!B72</f>
        <v>22407.1</v>
      </c>
      <c r="C861">
        <f>'1027'!C72</f>
        <v>21422.7</v>
      </c>
      <c r="D861" s="110">
        <v>9821.2000000000007</v>
      </c>
      <c r="E861">
        <f>'1027'!E72</f>
        <v>10581.3</v>
      </c>
      <c r="F861" s="66">
        <f t="shared" si="165"/>
        <v>32228.3</v>
      </c>
      <c r="G861" s="66">
        <f t="shared" si="166"/>
        <v>32004</v>
      </c>
      <c r="H861" s="1">
        <f t="shared" si="167"/>
        <v>7.0084989376326678E-3</v>
      </c>
      <c r="I861" s="198">
        <f t="shared" si="168"/>
        <v>1864</v>
      </c>
      <c r="J861" s="170">
        <f t="shared" si="169"/>
        <v>760.70000000000073</v>
      </c>
    </row>
    <row r="862" spans="1:13" x14ac:dyDescent="0.25">
      <c r="A862" s="29">
        <f t="shared" si="150"/>
        <v>44868</v>
      </c>
      <c r="B862">
        <f>'1103'!B75</f>
        <v>20449.599999999999</v>
      </c>
      <c r="C862">
        <f>'1103'!C75</f>
        <v>19010.400000000001</v>
      </c>
      <c r="D862" s="110">
        <v>12433.9</v>
      </c>
      <c r="E862">
        <f>'1103'!E75</f>
        <v>14213</v>
      </c>
      <c r="F862" s="66">
        <f t="shared" si="165"/>
        <v>32883.5</v>
      </c>
      <c r="G862" s="66">
        <f t="shared" si="166"/>
        <v>33223.4</v>
      </c>
      <c r="H862" s="1">
        <f t="shared" si="167"/>
        <v>-1.023074098376453E-2</v>
      </c>
      <c r="I862" s="198">
        <f t="shared" si="168"/>
        <v>1219.4000000000015</v>
      </c>
      <c r="J862" s="170">
        <f t="shared" si="169"/>
        <v>655.20000000000073</v>
      </c>
    </row>
    <row r="863" spans="1:13" x14ac:dyDescent="0.25">
      <c r="A863" s="29">
        <f t="shared" si="150"/>
        <v>44875</v>
      </c>
      <c r="B863">
        <f>'1110'!B75</f>
        <v>21397.9</v>
      </c>
      <c r="C863">
        <f>'1110'!C75</f>
        <v>18048.900000000001</v>
      </c>
      <c r="D863" s="110">
        <v>14445.9</v>
      </c>
      <c r="E863">
        <f>'1110'!E75</f>
        <v>16490.3</v>
      </c>
      <c r="F863" s="66">
        <f t="shared" si="165"/>
        <v>35843.800000000003</v>
      </c>
      <c r="G863" s="66">
        <f t="shared" si="166"/>
        <v>34539.199999999997</v>
      </c>
      <c r="H863" s="1">
        <f t="shared" si="167"/>
        <v>3.7771575485245901E-2</v>
      </c>
      <c r="I863" s="198">
        <f t="shared" si="168"/>
        <v>1315.7999999999956</v>
      </c>
      <c r="J863" s="170">
        <f t="shared" si="169"/>
        <v>2960.3000000000029</v>
      </c>
    </row>
    <row r="864" spans="1:13" x14ac:dyDescent="0.25">
      <c r="A864" s="29">
        <f t="shared" si="150"/>
        <v>44882</v>
      </c>
      <c r="B864">
        <f>'1117'!B75</f>
        <v>19655.5</v>
      </c>
      <c r="C864">
        <f>'1117'!C75</f>
        <v>17360.400000000001</v>
      </c>
      <c r="D864" s="110">
        <v>16798.599999999999</v>
      </c>
      <c r="E864">
        <f>'1117'!E75</f>
        <v>18743.3</v>
      </c>
      <c r="F864" s="66">
        <f t="shared" ref="F864:F866" si="170">+B864+D864</f>
        <v>36454.1</v>
      </c>
      <c r="G864" s="66">
        <f t="shared" ref="G864:G866" si="171">+C864+E864</f>
        <v>36103.699999999997</v>
      </c>
      <c r="H864" s="1">
        <f t="shared" ref="H864:H866" si="172">+F864/G864-1</f>
        <v>9.7053764572605505E-3</v>
      </c>
      <c r="I864" s="198">
        <f t="shared" ref="I864:I866" si="173">+G864-G863</f>
        <v>1564.5</v>
      </c>
      <c r="J864" s="170">
        <f t="shared" ref="J864:J866" si="174">+F864-F863</f>
        <v>610.29999999999563</v>
      </c>
    </row>
    <row r="865" spans="1:10" x14ac:dyDescent="0.25">
      <c r="A865" s="29">
        <f t="shared" si="150"/>
        <v>44889</v>
      </c>
      <c r="B865">
        <f>'1124'!B77</f>
        <v>18232.3</v>
      </c>
      <c r="C865">
        <f>'1124'!C77</f>
        <v>16096.7</v>
      </c>
      <c r="D865" s="110">
        <v>18845.2</v>
      </c>
      <c r="E865">
        <f>'1124'!E77</f>
        <v>21070.400000000001</v>
      </c>
      <c r="F865" s="66">
        <f t="shared" si="170"/>
        <v>37077.5</v>
      </c>
      <c r="G865" s="66">
        <f t="shared" si="171"/>
        <v>37167.100000000006</v>
      </c>
      <c r="H865" s="1">
        <f t="shared" si="172"/>
        <v>-2.4107342246235675E-3</v>
      </c>
      <c r="I865" s="198">
        <f t="shared" si="173"/>
        <v>1063.4000000000087</v>
      </c>
      <c r="J865" s="170">
        <f t="shared" si="174"/>
        <v>623.40000000000146</v>
      </c>
    </row>
    <row r="866" spans="1:10" x14ac:dyDescent="0.25">
      <c r="A866" s="29">
        <f t="shared" si="150"/>
        <v>44896</v>
      </c>
      <c r="B866">
        <f>'1201'!B77</f>
        <v>17700.8</v>
      </c>
      <c r="C866">
        <f>'1201'!C77</f>
        <v>15300.6</v>
      </c>
      <c r="D866" s="110">
        <v>21092.799999999999</v>
      </c>
      <c r="E866">
        <f>'1201'!E77</f>
        <v>23439.4</v>
      </c>
      <c r="F866" s="66">
        <f t="shared" si="170"/>
        <v>38793.599999999999</v>
      </c>
      <c r="G866" s="66">
        <f t="shared" si="171"/>
        <v>38740</v>
      </c>
      <c r="H866" s="1">
        <f t="shared" si="172"/>
        <v>1.3835828600929911E-3</v>
      </c>
      <c r="I866" s="198">
        <f t="shared" si="173"/>
        <v>1572.8999999999942</v>
      </c>
      <c r="J866" s="170">
        <f t="shared" si="174"/>
        <v>1716.0999999999985</v>
      </c>
    </row>
    <row r="867" spans="1:10" x14ac:dyDescent="0.25">
      <c r="A867" s="29">
        <f t="shared" si="150"/>
        <v>44903</v>
      </c>
      <c r="B867" s="56">
        <f>'1208'!B79</f>
        <v>18798.2</v>
      </c>
      <c r="C867">
        <f>'1208'!C79</f>
        <v>14691</v>
      </c>
      <c r="D867" s="110">
        <v>22870.400000000001</v>
      </c>
      <c r="E867">
        <f>'1208'!E79</f>
        <v>25357.599999999999</v>
      </c>
      <c r="F867" s="66">
        <f t="shared" ref="F867:F869" si="175">+B867+D867</f>
        <v>41668.600000000006</v>
      </c>
      <c r="G867" s="66">
        <f t="shared" ref="G867:G869" si="176">+C867+E867</f>
        <v>40048.6</v>
      </c>
      <c r="H867" s="1">
        <f t="shared" ref="H867:H869" si="177">+F867/G867-1</f>
        <v>4.0450852214559463E-2</v>
      </c>
      <c r="I867" s="198">
        <f t="shared" ref="I867:I869" si="178">+G867-G866</f>
        <v>1308.5999999999985</v>
      </c>
      <c r="J867" s="170">
        <f t="shared" ref="J867:J869" si="179">+F867-F866</f>
        <v>2875.0000000000073</v>
      </c>
    </row>
    <row r="868" spans="1:10" x14ac:dyDescent="0.25">
      <c r="A868" s="29">
        <f t="shared" si="150"/>
        <v>44910</v>
      </c>
      <c r="B868">
        <f>'1215'!B79</f>
        <v>17544.7</v>
      </c>
      <c r="C868">
        <f>'1215'!C79</f>
        <v>13647.8</v>
      </c>
      <c r="D868" s="110">
        <v>24788.799999999999</v>
      </c>
      <c r="E868">
        <f>'1215'!E79</f>
        <v>27147.4</v>
      </c>
      <c r="F868" s="66">
        <f t="shared" si="175"/>
        <v>42333.5</v>
      </c>
      <c r="G868" s="66">
        <f t="shared" si="176"/>
        <v>40795.199999999997</v>
      </c>
      <c r="H868" s="1">
        <f t="shared" si="177"/>
        <v>3.7707867592265742E-2</v>
      </c>
      <c r="I868" s="198">
        <f t="shared" si="178"/>
        <v>746.59999999999854</v>
      </c>
      <c r="J868" s="170">
        <f t="shared" si="179"/>
        <v>664.89999999999418</v>
      </c>
    </row>
    <row r="869" spans="1:10" x14ac:dyDescent="0.25">
      <c r="A869" s="29">
        <f t="shared" si="150"/>
        <v>44917</v>
      </c>
      <c r="B869">
        <f>'1222'!B78</f>
        <v>16402</v>
      </c>
      <c r="C869">
        <f>'1222'!C78</f>
        <v>12448.4</v>
      </c>
      <c r="D869" s="110">
        <v>26494.7</v>
      </c>
      <c r="E869">
        <f>'1222'!E78</f>
        <v>28870.799999999999</v>
      </c>
      <c r="F869" s="66">
        <f t="shared" si="175"/>
        <v>42896.7</v>
      </c>
      <c r="G869" s="66">
        <f t="shared" si="176"/>
        <v>41319.199999999997</v>
      </c>
      <c r="H869" s="1">
        <f t="shared" si="177"/>
        <v>3.817837712249994E-2</v>
      </c>
      <c r="I869" s="198">
        <f t="shared" si="178"/>
        <v>524</v>
      </c>
      <c r="J869" s="170">
        <f t="shared" si="179"/>
        <v>563.19999999999709</v>
      </c>
    </row>
    <row r="870" spans="1:10" x14ac:dyDescent="0.25">
      <c r="A870" s="29">
        <f t="shared" si="150"/>
        <v>44924</v>
      </c>
      <c r="B870">
        <f>'1229'!B81</f>
        <v>15644.7</v>
      </c>
      <c r="C870">
        <f>'1229'!C81</f>
        <v>11088.3</v>
      </c>
      <c r="D870" s="110">
        <v>27973</v>
      </c>
      <c r="E870">
        <f>'1229'!E81</f>
        <v>30613.599999999999</v>
      </c>
      <c r="F870" s="66">
        <f t="shared" ref="F870:F872" si="180">+B870+D870</f>
        <v>43617.7</v>
      </c>
      <c r="G870" s="66">
        <f t="shared" ref="G870:G872" si="181">+C870+E870</f>
        <v>41701.899999999994</v>
      </c>
      <c r="H870" s="1">
        <f t="shared" ref="H870:H872" si="182">+F870/G870-1</f>
        <v>4.594035283764053E-2</v>
      </c>
      <c r="I870" s="198">
        <f t="shared" ref="I870:I872" si="183">+G870-G869</f>
        <v>382.69999999999709</v>
      </c>
      <c r="J870" s="170">
        <f t="shared" ref="J870:J872" si="184">+F870-F869</f>
        <v>721</v>
      </c>
    </row>
    <row r="871" spans="1:10" x14ac:dyDescent="0.25">
      <c r="A871" s="29">
        <f t="shared" si="150"/>
        <v>44931</v>
      </c>
      <c r="B871">
        <f>'0105'!B81</f>
        <v>14741.4</v>
      </c>
      <c r="C871">
        <f>'0105'!C81</f>
        <v>10803.7</v>
      </c>
      <c r="D871" s="110">
        <v>29593.7</v>
      </c>
      <c r="E871">
        <f>'0105'!E81</f>
        <v>31633.7</v>
      </c>
      <c r="F871" s="66">
        <f t="shared" si="180"/>
        <v>44335.1</v>
      </c>
      <c r="G871" s="66">
        <f t="shared" si="181"/>
        <v>42437.4</v>
      </c>
      <c r="H871" s="1">
        <f t="shared" si="182"/>
        <v>4.4717631146111714E-2</v>
      </c>
      <c r="I871" s="198">
        <f t="shared" si="183"/>
        <v>735.50000000000728</v>
      </c>
      <c r="J871" s="170">
        <f t="shared" si="184"/>
        <v>717.40000000000146</v>
      </c>
    </row>
    <row r="872" spans="1:10" x14ac:dyDescent="0.25">
      <c r="A872" s="29">
        <f t="shared" si="150"/>
        <v>44938</v>
      </c>
      <c r="B872">
        <f>'0112'!B81</f>
        <v>13661.4</v>
      </c>
      <c r="C872">
        <f>'0112'!C81</f>
        <v>9670.1</v>
      </c>
      <c r="D872" s="110">
        <v>31659.9</v>
      </c>
      <c r="E872">
        <f>'0112'!E81</f>
        <v>33438.300000000003</v>
      </c>
      <c r="F872" s="66">
        <f t="shared" si="180"/>
        <v>45321.3</v>
      </c>
      <c r="G872" s="66">
        <f t="shared" si="181"/>
        <v>43108.4</v>
      </c>
      <c r="H872" s="1">
        <f t="shared" si="182"/>
        <v>5.1333382820981655E-2</v>
      </c>
      <c r="I872" s="198">
        <f t="shared" si="183"/>
        <v>671</v>
      </c>
      <c r="J872" s="170">
        <f t="shared" si="184"/>
        <v>986.20000000000437</v>
      </c>
    </row>
    <row r="873" spans="1:10" x14ac:dyDescent="0.25">
      <c r="A873" s="29">
        <f t="shared" si="150"/>
        <v>44945</v>
      </c>
      <c r="B873">
        <f>'0119'!B82</f>
        <v>12906.8</v>
      </c>
      <c r="C873">
        <f>'0119'!C82</f>
        <v>9101.5</v>
      </c>
      <c r="D873" s="110">
        <v>33560.300000000003</v>
      </c>
      <c r="E873">
        <f>'0119'!E82</f>
        <v>35032.5</v>
      </c>
      <c r="F873" s="66">
        <f t="shared" ref="F873:F878" si="185">+B873+D873</f>
        <v>46467.100000000006</v>
      </c>
      <c r="G873" s="66">
        <f t="shared" ref="G873:G878" si="186">+C873+E873</f>
        <v>44134</v>
      </c>
      <c r="H873" s="1">
        <f t="shared" ref="H873:H878" si="187">+F873/G873-1</f>
        <v>5.2864005075452081E-2</v>
      </c>
      <c r="I873" s="198">
        <f t="shared" ref="I873:I878" si="188">+G873-G872</f>
        <v>1025.5999999999985</v>
      </c>
      <c r="J873" s="170">
        <f t="shared" ref="J873:J878" si="189">+F873-F872</f>
        <v>1145.8000000000029</v>
      </c>
    </row>
    <row r="874" spans="1:10" x14ac:dyDescent="0.25">
      <c r="A874" s="29">
        <f t="shared" si="150"/>
        <v>44952</v>
      </c>
      <c r="B874">
        <f>'0126'!B82</f>
        <v>11683.2</v>
      </c>
      <c r="C874">
        <f>'0126'!C82</f>
        <v>8868.1</v>
      </c>
      <c r="D874" s="110">
        <v>35451.9</v>
      </c>
      <c r="E874">
        <f>'0126'!E82</f>
        <v>36295.4</v>
      </c>
      <c r="F874" s="66">
        <f t="shared" si="185"/>
        <v>47135.100000000006</v>
      </c>
      <c r="G874" s="66">
        <f t="shared" si="186"/>
        <v>45163.5</v>
      </c>
      <c r="H874" s="1">
        <f t="shared" si="187"/>
        <v>4.3654721179713807E-2</v>
      </c>
      <c r="I874" s="198">
        <f t="shared" si="188"/>
        <v>1029.5</v>
      </c>
      <c r="J874" s="170">
        <f t="shared" si="189"/>
        <v>668</v>
      </c>
    </row>
    <row r="875" spans="1:10" x14ac:dyDescent="0.25">
      <c r="A875" s="29">
        <f t="shared" si="150"/>
        <v>44959</v>
      </c>
      <c r="B875">
        <f>'0202'!B82</f>
        <v>10314</v>
      </c>
      <c r="C875">
        <f>'0202'!C82</f>
        <v>9162.9</v>
      </c>
      <c r="D875" s="110">
        <v>37194.9</v>
      </c>
      <c r="E875">
        <f>'0202'!E82</f>
        <v>37596.800000000003</v>
      </c>
      <c r="F875" s="66">
        <f t="shared" si="185"/>
        <v>47508.9</v>
      </c>
      <c r="G875" s="66">
        <f t="shared" si="186"/>
        <v>46759.700000000004</v>
      </c>
      <c r="H875" s="1">
        <f t="shared" si="187"/>
        <v>1.6022344027014634E-2</v>
      </c>
      <c r="I875" s="198">
        <f t="shared" si="188"/>
        <v>1596.2000000000044</v>
      </c>
      <c r="J875" s="170">
        <f t="shared" si="189"/>
        <v>373.79999999999563</v>
      </c>
    </row>
    <row r="876" spans="1:10" x14ac:dyDescent="0.25">
      <c r="A876" s="29">
        <f t="shared" si="150"/>
        <v>44966</v>
      </c>
      <c r="B876">
        <f>'0209'!B82</f>
        <v>8923.5</v>
      </c>
      <c r="C876">
        <f>'0209'!C82</f>
        <v>9311.7000000000007</v>
      </c>
      <c r="D876" s="110">
        <v>39041.5</v>
      </c>
      <c r="E876">
        <f>'0209'!E82</f>
        <v>38765.300000000003</v>
      </c>
      <c r="F876" s="66">
        <f t="shared" si="185"/>
        <v>47965</v>
      </c>
      <c r="G876" s="66">
        <f t="shared" si="186"/>
        <v>48077</v>
      </c>
      <c r="H876" s="1">
        <f t="shared" si="187"/>
        <v>-2.3295962726459507E-3</v>
      </c>
      <c r="I876" s="198">
        <f t="shared" si="188"/>
        <v>1317.2999999999956</v>
      </c>
      <c r="J876" s="170">
        <f t="shared" si="189"/>
        <v>456.09999999999854</v>
      </c>
    </row>
    <row r="877" spans="1:10" x14ac:dyDescent="0.25">
      <c r="A877" s="29">
        <f t="shared" si="150"/>
        <v>44973</v>
      </c>
      <c r="B877">
        <f>'0216'!B82</f>
        <v>7728.7</v>
      </c>
      <c r="C877">
        <f>'0216'!C82</f>
        <v>9284.1</v>
      </c>
      <c r="D877" s="110">
        <v>40656</v>
      </c>
      <c r="E877">
        <f>'0216'!E82</f>
        <v>40025.300000000003</v>
      </c>
      <c r="F877" s="66">
        <f t="shared" si="185"/>
        <v>48384.7</v>
      </c>
      <c r="G877" s="66">
        <f t="shared" si="186"/>
        <v>49309.4</v>
      </c>
      <c r="H877" s="1">
        <f t="shared" si="187"/>
        <v>-1.8753016666193556E-2</v>
      </c>
      <c r="I877" s="198">
        <f t="shared" si="188"/>
        <v>1232.4000000000015</v>
      </c>
      <c r="J877" s="170">
        <f t="shared" si="189"/>
        <v>419.69999999999709</v>
      </c>
    </row>
    <row r="878" spans="1:10" x14ac:dyDescent="0.25">
      <c r="A878" s="29">
        <f t="shared" si="150"/>
        <v>44980</v>
      </c>
      <c r="B878">
        <f>'0223'!B83</f>
        <v>7208.6</v>
      </c>
      <c r="C878">
        <f>'0223'!C83</f>
        <v>9390.2000000000007</v>
      </c>
      <c r="D878" s="110">
        <v>41484.6</v>
      </c>
      <c r="E878">
        <f>'0223'!E83</f>
        <v>40776.300000000003</v>
      </c>
      <c r="F878" s="66">
        <f t="shared" si="185"/>
        <v>48693.2</v>
      </c>
      <c r="G878" s="66">
        <f t="shared" si="186"/>
        <v>50166.5</v>
      </c>
      <c r="H878" s="1">
        <f t="shared" si="187"/>
        <v>-2.9368203881076083E-2</v>
      </c>
      <c r="I878" s="198">
        <f t="shared" si="188"/>
        <v>857.09999999999854</v>
      </c>
      <c r="J878" s="170">
        <f t="shared" si="189"/>
        <v>308.5</v>
      </c>
    </row>
    <row r="879" spans="1:10" x14ac:dyDescent="0.25">
      <c r="A879" s="29">
        <f>+A878+7</f>
        <v>44987</v>
      </c>
      <c r="B879">
        <f>'0302'!B83</f>
        <v>6604.4</v>
      </c>
      <c r="C879">
        <f>'0302'!C83</f>
        <v>10759.6</v>
      </c>
      <c r="D879" s="110">
        <v>42065.5</v>
      </c>
      <c r="E879">
        <f>'0302'!E83</f>
        <v>41611.199999999997</v>
      </c>
      <c r="F879" s="66">
        <f t="shared" ref="F879" si="190">+B879+D879</f>
        <v>48669.9</v>
      </c>
      <c r="G879" s="66">
        <f t="shared" ref="G879" si="191">+C879+E879</f>
        <v>52370.799999999996</v>
      </c>
      <c r="H879" s="1">
        <f t="shared" ref="H879" si="192">+F879/G879-1</f>
        <v>-7.0667242050913792E-2</v>
      </c>
      <c r="I879" s="198">
        <f>+G879-G878</f>
        <v>2204.2999999999956</v>
      </c>
      <c r="J879" s="170">
        <f>+F879-F878</f>
        <v>-23.299999999995634</v>
      </c>
    </row>
    <row r="880" spans="1:10" x14ac:dyDescent="0.25">
      <c r="A880" s="29">
        <f t="shared" si="150"/>
        <v>44994</v>
      </c>
      <c r="B880">
        <f>'0309'!B85</f>
        <v>6495.9</v>
      </c>
      <c r="C880">
        <f>'0309'!C85</f>
        <v>11298.5</v>
      </c>
      <c r="D880" s="110">
        <v>42829.4</v>
      </c>
      <c r="E880">
        <f>'0309'!E85</f>
        <v>42325.5</v>
      </c>
      <c r="F880" s="66">
        <f t="shared" ref="F880" si="193">+B880+D880</f>
        <v>49325.3</v>
      </c>
      <c r="G880" s="66">
        <f t="shared" ref="G880" si="194">+C880+E880</f>
        <v>53624</v>
      </c>
      <c r="H880" s="1">
        <f t="shared" ref="H880" si="195">+F880/G880-1</f>
        <v>-8.0163732657019149E-2</v>
      </c>
      <c r="I880" s="198">
        <f>+G880-G879</f>
        <v>1253.2000000000044</v>
      </c>
      <c r="J880" s="170">
        <f>+F880-F879</f>
        <v>655.40000000000146</v>
      </c>
    </row>
    <row r="881" spans="1:12" x14ac:dyDescent="0.25">
      <c r="A881" s="29">
        <f t="shared" si="150"/>
        <v>45001</v>
      </c>
      <c r="B881">
        <f>'0316'!B85</f>
        <v>5944.1</v>
      </c>
      <c r="C881">
        <f>'0316'!C85</f>
        <v>11161.5</v>
      </c>
      <c r="D881" s="110">
        <v>43468.6</v>
      </c>
      <c r="E881">
        <f>'0316'!E85</f>
        <v>42874.7</v>
      </c>
      <c r="F881" s="66">
        <f t="shared" ref="F881:F884" si="196">+B881+D881</f>
        <v>49412.7</v>
      </c>
      <c r="G881" s="66">
        <f t="shared" ref="G881:G884" si="197">+C881+E881</f>
        <v>54036.2</v>
      </c>
      <c r="H881" s="1">
        <f t="shared" ref="H881:H884" si="198">+F881/G881-1</f>
        <v>-8.5563011462686078E-2</v>
      </c>
      <c r="I881" s="198">
        <f t="shared" ref="I881:I884" si="199">+G881-G880</f>
        <v>412.19999999999709</v>
      </c>
      <c r="J881" s="170">
        <f t="shared" ref="J881:J884" si="200">+F881-F880</f>
        <v>87.399999999994179</v>
      </c>
    </row>
    <row r="882" spans="1:12" x14ac:dyDescent="0.25">
      <c r="A882" s="29">
        <f t="shared" si="150"/>
        <v>45008</v>
      </c>
      <c r="B882">
        <f>'0323'!B85</f>
        <v>5253.3</v>
      </c>
      <c r="C882">
        <f>'0323'!C85</f>
        <v>11797.1</v>
      </c>
      <c r="D882">
        <f>'0323'!D85</f>
        <v>44507.6</v>
      </c>
      <c r="E882">
        <f>'0323'!E85</f>
        <v>43488.9</v>
      </c>
      <c r="F882" s="66">
        <f t="shared" si="196"/>
        <v>49760.9</v>
      </c>
      <c r="G882" s="66">
        <f t="shared" si="197"/>
        <v>55286</v>
      </c>
      <c r="H882" s="1">
        <f t="shared" si="198"/>
        <v>-9.9936692833628715E-2</v>
      </c>
      <c r="I882" s="198">
        <f t="shared" si="199"/>
        <v>1249.8000000000029</v>
      </c>
      <c r="J882" s="170">
        <f t="shared" si="200"/>
        <v>348.20000000000437</v>
      </c>
    </row>
    <row r="883" spans="1:12" x14ac:dyDescent="0.25">
      <c r="A883" s="29">
        <f>+A882+7</f>
        <v>45015</v>
      </c>
      <c r="B883">
        <f>'0330'!B85</f>
        <v>4849.8999999999996</v>
      </c>
      <c r="C883">
        <f>'0330'!C85</f>
        <v>11765</v>
      </c>
      <c r="D883">
        <f>'0330'!D85</f>
        <v>45066.3</v>
      </c>
      <c r="E883">
        <f>'0330'!E85</f>
        <v>44321.7</v>
      </c>
      <c r="F883" s="66">
        <f t="shared" si="196"/>
        <v>49916.200000000004</v>
      </c>
      <c r="G883" s="66">
        <f t="shared" si="197"/>
        <v>56086.7</v>
      </c>
      <c r="H883" s="1">
        <f t="shared" si="198"/>
        <v>-0.11001716984597054</v>
      </c>
      <c r="I883" s="198">
        <f t="shared" si="199"/>
        <v>800.69999999999709</v>
      </c>
      <c r="J883" s="170">
        <f t="shared" si="200"/>
        <v>155.30000000000291</v>
      </c>
    </row>
    <row r="884" spans="1:12" x14ac:dyDescent="0.25">
      <c r="A884" s="29">
        <f t="shared" si="150"/>
        <v>45022</v>
      </c>
      <c r="B884">
        <f>'0406'!B85</f>
        <v>4530.5</v>
      </c>
      <c r="C884">
        <f>'0406'!C85</f>
        <v>11507.4</v>
      </c>
      <c r="D884" s="110">
        <v>45600.2</v>
      </c>
      <c r="E884">
        <f>'0406'!E85</f>
        <v>45128.2</v>
      </c>
      <c r="F884" s="66">
        <f t="shared" si="196"/>
        <v>50130.7</v>
      </c>
      <c r="G884" s="66">
        <f t="shared" si="197"/>
        <v>56635.6</v>
      </c>
      <c r="H884" s="1">
        <f t="shared" si="198"/>
        <v>-0.11485532068169135</v>
      </c>
      <c r="I884" s="198">
        <f t="shared" si="199"/>
        <v>548.90000000000146</v>
      </c>
      <c r="J884" s="170">
        <f t="shared" si="200"/>
        <v>214.49999999999272</v>
      </c>
    </row>
    <row r="885" spans="1:12" x14ac:dyDescent="0.25">
      <c r="A885" s="29">
        <f>+A884+7</f>
        <v>45029</v>
      </c>
      <c r="B885">
        <f>'0413'!B85</f>
        <v>4047.8</v>
      </c>
      <c r="C885">
        <f>'0413'!C85</f>
        <v>11078.6</v>
      </c>
      <c r="D885" s="110">
        <v>46054.7</v>
      </c>
      <c r="E885">
        <f>'0413'!E85</f>
        <v>46017.2</v>
      </c>
      <c r="F885" s="66">
        <f t="shared" ref="F885" si="201">+B885+D885</f>
        <v>50102.5</v>
      </c>
      <c r="G885" s="66">
        <f t="shared" ref="G885" si="202">+C885+E885</f>
        <v>57095.799999999996</v>
      </c>
      <c r="H885" s="1">
        <f t="shared" ref="H885" si="203">+F885/G885-1</f>
        <v>-0.12248361525716422</v>
      </c>
      <c r="I885" s="198">
        <f t="shared" ref="I885" si="204">+G885-G884</f>
        <v>460.19999999999709</v>
      </c>
      <c r="J885" s="170">
        <f t="shared" ref="J885" si="205">+F885-F884</f>
        <v>-28.19999999999709</v>
      </c>
      <c r="K885" s="283">
        <f>'0413'!F85</f>
        <v>1769.8</v>
      </c>
    </row>
    <row r="886" spans="1:12" x14ac:dyDescent="0.25">
      <c r="A886" s="29">
        <f t="shared" si="150"/>
        <v>45036</v>
      </c>
      <c r="B886">
        <f>'0420'!B86</f>
        <v>3905.4</v>
      </c>
      <c r="C886">
        <f>'0420'!C86</f>
        <v>10849.1</v>
      </c>
      <c r="D886" s="110">
        <v>46508.4</v>
      </c>
      <c r="E886">
        <f>'0420'!E86</f>
        <v>46728.1</v>
      </c>
      <c r="F886" s="66">
        <f t="shared" ref="F886" si="206">+B886+D886</f>
        <v>50413.8</v>
      </c>
      <c r="G886" s="66">
        <f t="shared" ref="G886" si="207">+C886+E886</f>
        <v>57577.2</v>
      </c>
      <c r="H886" s="1">
        <f t="shared" ref="H886" si="208">+F886/G886-1</f>
        <v>-0.12441383047456278</v>
      </c>
      <c r="I886" s="198">
        <f t="shared" ref="I886" si="209">+G886-G885</f>
        <v>481.40000000000146</v>
      </c>
      <c r="J886" s="170">
        <f t="shared" ref="J886" si="210">+F886-F885</f>
        <v>311.30000000000291</v>
      </c>
      <c r="K886" s="283">
        <f>'0420'!F86</f>
        <v>1769.8</v>
      </c>
      <c r="L886" s="170">
        <f t="shared" ref="L886:L905" si="211">+K886-K885</f>
        <v>0</v>
      </c>
    </row>
    <row r="887" spans="1:12" x14ac:dyDescent="0.25">
      <c r="A887" s="29">
        <f t="shared" si="150"/>
        <v>45043</v>
      </c>
      <c r="B887">
        <f>'0427'!B86</f>
        <v>3633.9</v>
      </c>
      <c r="C887">
        <f>'0427'!C86</f>
        <v>11020</v>
      </c>
      <c r="D887">
        <f>'0427'!D86</f>
        <v>47069.599999999999</v>
      </c>
      <c r="E887">
        <f>'0427'!E86</f>
        <v>47291.8</v>
      </c>
      <c r="F887" s="66">
        <f t="shared" ref="F887" si="212">+B887+D887</f>
        <v>50703.5</v>
      </c>
      <c r="G887" s="66">
        <f t="shared" ref="G887" si="213">+C887+E887</f>
        <v>58311.8</v>
      </c>
      <c r="H887" s="1">
        <f t="shared" ref="H887" si="214">+F887/G887-1</f>
        <v>-0.13047616434409504</v>
      </c>
      <c r="I887" s="198">
        <f t="shared" ref="I887" si="215">+G887-G886</f>
        <v>734.60000000000582</v>
      </c>
      <c r="J887" s="170">
        <f t="shared" ref="J887:J891" si="216">+F887-F886</f>
        <v>289.69999999999709</v>
      </c>
      <c r="K887" s="283">
        <f>'0427'!F86</f>
        <v>1836.8</v>
      </c>
      <c r="L887" s="170">
        <f t="shared" si="211"/>
        <v>67</v>
      </c>
    </row>
    <row r="888" spans="1:12" x14ac:dyDescent="0.25">
      <c r="A888" s="29">
        <f t="shared" si="150"/>
        <v>45050</v>
      </c>
      <c r="B888">
        <f>'0504'!B86</f>
        <v>3285</v>
      </c>
      <c r="C888">
        <f>'0504'!C86</f>
        <v>10692</v>
      </c>
      <c r="D888" s="110">
        <v>47422.9</v>
      </c>
      <c r="E888">
        <f>'0504'!E86</f>
        <v>47763.5</v>
      </c>
      <c r="F888" s="66">
        <f t="shared" ref="F888:F890" si="217">+B888+D888</f>
        <v>50707.9</v>
      </c>
      <c r="G888" s="66">
        <f t="shared" ref="G888:G889" si="218">+C888+E888</f>
        <v>58455.5</v>
      </c>
      <c r="H888" s="1">
        <f t="shared" ref="H888:H891" si="219">+F888/G888-1</f>
        <v>-0.13253842666643856</v>
      </c>
      <c r="I888" s="198">
        <f>+G888-G887</f>
        <v>143.69999999999709</v>
      </c>
      <c r="J888" s="170">
        <f t="shared" si="216"/>
        <v>4.4000000000014552</v>
      </c>
      <c r="K888" s="263">
        <f>'0504'!F86</f>
        <v>1886.8</v>
      </c>
      <c r="L888" s="170">
        <f t="shared" si="211"/>
        <v>50</v>
      </c>
    </row>
    <row r="889" spans="1:12" x14ac:dyDescent="0.25">
      <c r="A889" s="29">
        <f t="shared" si="150"/>
        <v>45057</v>
      </c>
      <c r="B889">
        <f>'0511'!B86</f>
        <v>3112.8</v>
      </c>
      <c r="C889">
        <f>'0511'!C86</f>
        <v>1487.5</v>
      </c>
      <c r="D889" s="110">
        <v>47612.1</v>
      </c>
      <c r="E889">
        <f>'0511'!E86</f>
        <v>48720.7</v>
      </c>
      <c r="F889" s="66">
        <f t="shared" si="217"/>
        <v>50724.9</v>
      </c>
      <c r="G889" s="66">
        <f t="shared" si="218"/>
        <v>50208.2</v>
      </c>
      <c r="H889" s="1">
        <f t="shared" si="219"/>
        <v>1.0291147661139144E-2</v>
      </c>
      <c r="I889" s="198">
        <f t="shared" ref="I889" si="220">+G889-G888</f>
        <v>-8247.3000000000029</v>
      </c>
      <c r="J889" s="170">
        <f t="shared" si="216"/>
        <v>17</v>
      </c>
      <c r="K889" s="284">
        <f>'0511'!F86</f>
        <v>2550.6</v>
      </c>
      <c r="L889" s="170">
        <f t="shared" si="211"/>
        <v>663.8</v>
      </c>
    </row>
    <row r="890" spans="1:12" x14ac:dyDescent="0.25">
      <c r="A890" s="29">
        <f>+A889+7</f>
        <v>45064</v>
      </c>
      <c r="B890">
        <f>'0518'!B86</f>
        <v>2940.5</v>
      </c>
      <c r="C890">
        <f>'0518'!C86</f>
        <v>10224.799999999999</v>
      </c>
      <c r="D890">
        <f>'0518'!D86</f>
        <v>47899.4</v>
      </c>
      <c r="E890">
        <f>'0518'!E86</f>
        <v>49194.2</v>
      </c>
      <c r="F890" s="66">
        <f t="shared" si="217"/>
        <v>50839.9</v>
      </c>
      <c r="G890" s="66">
        <f t="shared" ref="G890:G895" si="221">+C890+E890</f>
        <v>59419</v>
      </c>
      <c r="H890" s="1">
        <f t="shared" si="219"/>
        <v>-0.14438310977970004</v>
      </c>
      <c r="I890" s="198">
        <f t="shared" ref="I890:I895" si="222">+G890-G889</f>
        <v>9210.8000000000029</v>
      </c>
      <c r="J890" s="170">
        <f t="shared" si="216"/>
        <v>115</v>
      </c>
      <c r="K890" s="283">
        <f>'0518'!F86</f>
        <v>2551.6999999999998</v>
      </c>
      <c r="L890" s="170">
        <f t="shared" si="211"/>
        <v>1.0999999999999091</v>
      </c>
    </row>
    <row r="891" spans="1:12" x14ac:dyDescent="0.25">
      <c r="A891" s="29">
        <f t="shared" si="150"/>
        <v>45071</v>
      </c>
      <c r="B891">
        <f>'0525'!B86</f>
        <v>2833.1</v>
      </c>
      <c r="C891">
        <f>'0525'!C86</f>
        <v>9930</v>
      </c>
      <c r="D891">
        <f>'0525'!D86</f>
        <v>48130.2</v>
      </c>
      <c r="E891">
        <f>'0525'!E86</f>
        <v>49532.1</v>
      </c>
      <c r="F891" s="66">
        <f t="shared" ref="F891" si="223">+B891+D891</f>
        <v>50963.299999999996</v>
      </c>
      <c r="G891" s="66">
        <f t="shared" si="221"/>
        <v>59462.1</v>
      </c>
      <c r="H891" s="1">
        <f t="shared" si="219"/>
        <v>-0.14292801633309293</v>
      </c>
      <c r="I891" s="198">
        <f t="shared" si="222"/>
        <v>43.099999999998545</v>
      </c>
      <c r="J891" s="170">
        <f t="shared" si="216"/>
        <v>123.39999999999418</v>
      </c>
      <c r="K891" s="283">
        <f>'0525'!F86</f>
        <v>2852.7</v>
      </c>
      <c r="L891" s="170">
        <f t="shared" si="211"/>
        <v>301</v>
      </c>
    </row>
    <row r="892" spans="1:12" x14ac:dyDescent="0.25">
      <c r="A892" s="29">
        <f t="shared" si="150"/>
        <v>45078</v>
      </c>
      <c r="B892">
        <f>'0601'!B86</f>
        <v>2792.8</v>
      </c>
      <c r="C892">
        <f>'0601'!C86</f>
        <v>9883.4</v>
      </c>
      <c r="D892">
        <f>'0601'!D86</f>
        <v>48377.8</v>
      </c>
      <c r="E892">
        <f>'0601'!E86</f>
        <v>50008.7</v>
      </c>
      <c r="F892" s="66">
        <f t="shared" ref="F892" si="224">+B892+D892</f>
        <v>51170.600000000006</v>
      </c>
      <c r="G892" s="66">
        <f t="shared" si="221"/>
        <v>59892.1</v>
      </c>
      <c r="H892" s="1">
        <f t="shared" ref="H892" si="225">+F892/G892-1</f>
        <v>-0.1456202070055983</v>
      </c>
      <c r="I892" s="198">
        <f t="shared" si="222"/>
        <v>430</v>
      </c>
      <c r="J892" s="170">
        <f t="shared" ref="J892" si="226">+F892-F891</f>
        <v>207.30000000001019</v>
      </c>
      <c r="K892" s="283">
        <f>'0601'!F86</f>
        <v>3117.3</v>
      </c>
      <c r="L892" s="170">
        <f t="shared" si="211"/>
        <v>264.60000000000036</v>
      </c>
    </row>
    <row r="893" spans="1:12" x14ac:dyDescent="0.25">
      <c r="A893" s="29">
        <f t="shared" si="150"/>
        <v>45085</v>
      </c>
      <c r="B893">
        <f>'0608'!B86</f>
        <v>3129.8</v>
      </c>
      <c r="C893">
        <f>'0608'!C86</f>
        <v>9491.9</v>
      </c>
      <c r="D893">
        <f>'0608'!D86</f>
        <v>48519.1</v>
      </c>
      <c r="E893">
        <f>'0608'!E86</f>
        <v>50648.800000000003</v>
      </c>
      <c r="F893" s="66">
        <f t="shared" ref="F893" si="227">+B893+D893</f>
        <v>51648.9</v>
      </c>
      <c r="G893" s="66">
        <f t="shared" si="221"/>
        <v>60140.700000000004</v>
      </c>
      <c r="H893" s="1">
        <f t="shared" ref="H893" si="228">+F893/G893-1</f>
        <v>-0.14119888860621843</v>
      </c>
      <c r="I893" s="198">
        <f t="shared" si="222"/>
        <v>248.60000000000582</v>
      </c>
      <c r="J893" s="170">
        <f t="shared" ref="J893" si="229">+F893-F892</f>
        <v>478.29999999999563</v>
      </c>
      <c r="K893" s="283">
        <f>'0608'!F86</f>
        <v>3165.9</v>
      </c>
      <c r="L893" s="170">
        <f t="shared" si="211"/>
        <v>48.599999999999909</v>
      </c>
    </row>
    <row r="894" spans="1:12" x14ac:dyDescent="0.25">
      <c r="A894" s="29">
        <f t="shared" ref="A894:A988" si="230">+A893+7</f>
        <v>45092</v>
      </c>
      <c r="B894">
        <f>'0615'!B86</f>
        <v>3199.6</v>
      </c>
      <c r="C894">
        <f>'0615'!C86</f>
        <v>9027.2000000000007</v>
      </c>
      <c r="D894">
        <f>'0615'!D86</f>
        <v>48906.9</v>
      </c>
      <c r="E894">
        <f>'0615'!E86</f>
        <v>51142.9</v>
      </c>
      <c r="F894" s="66">
        <f t="shared" ref="F894" si="231">+B894+D894</f>
        <v>52106.5</v>
      </c>
      <c r="G894" s="66">
        <f t="shared" si="221"/>
        <v>60170.100000000006</v>
      </c>
      <c r="H894" s="1">
        <f t="shared" ref="H894" si="232">+F894/G894-1</f>
        <v>-0.13401340532922501</v>
      </c>
      <c r="I894" s="198">
        <f t="shared" si="222"/>
        <v>29.400000000001455</v>
      </c>
      <c r="J894" s="170">
        <f t="shared" ref="J894:J895" si="233">+F894-F893</f>
        <v>457.59999999999854</v>
      </c>
      <c r="K894" s="283">
        <f>'0615'!B86</f>
        <v>3199.6</v>
      </c>
      <c r="L894" s="170">
        <f t="shared" si="211"/>
        <v>33.699999999999818</v>
      </c>
    </row>
    <row r="895" spans="1:12" x14ac:dyDescent="0.25">
      <c r="A895" s="29">
        <f t="shared" si="150"/>
        <v>45099</v>
      </c>
      <c r="B895">
        <f>'0622'!B86</f>
        <v>3236</v>
      </c>
      <c r="C895">
        <f>'0622'!C86</f>
        <v>8389.4</v>
      </c>
      <c r="D895">
        <f>'0622'!D86</f>
        <v>49097.9</v>
      </c>
      <c r="E895">
        <f>'0622'!E86</f>
        <v>51596.5</v>
      </c>
      <c r="F895" s="66">
        <f t="shared" ref="F895" si="234">+B895+D895</f>
        <v>52333.9</v>
      </c>
      <c r="G895" s="66">
        <f t="shared" si="221"/>
        <v>59985.9</v>
      </c>
      <c r="H895" s="1">
        <f t="shared" ref="H895" si="235">+F895/G895-1</f>
        <v>-0.12756331071135052</v>
      </c>
      <c r="I895" s="198">
        <f t="shared" si="222"/>
        <v>-184.20000000000437</v>
      </c>
      <c r="J895" s="170">
        <f t="shared" si="233"/>
        <v>227.40000000000146</v>
      </c>
      <c r="K895" s="283">
        <f>'0622'!F86</f>
        <v>3351.6</v>
      </c>
      <c r="L895" s="170">
        <f t="shared" si="211"/>
        <v>152</v>
      </c>
    </row>
    <row r="896" spans="1:12" x14ac:dyDescent="0.25">
      <c r="A896" s="29">
        <f t="shared" si="230"/>
        <v>45106</v>
      </c>
      <c r="B896">
        <f>'0629'!B86</f>
        <v>3157.7</v>
      </c>
      <c r="C896">
        <f>'0629'!C86</f>
        <v>7724.4</v>
      </c>
      <c r="D896" s="110">
        <v>49307.3</v>
      </c>
      <c r="E896">
        <f>'0629'!E86</f>
        <v>52032.6</v>
      </c>
      <c r="F896" s="66">
        <f t="shared" ref="F896" si="236">+B896+D896</f>
        <v>52465</v>
      </c>
      <c r="G896" s="66">
        <f t="shared" ref="G896" si="237">+C896+E896</f>
        <v>59757</v>
      </c>
      <c r="H896" s="1">
        <f t="shared" ref="H896" si="238">+F896/G896-1</f>
        <v>-0.12202754489013834</v>
      </c>
      <c r="I896" s="198">
        <f t="shared" ref="I896" si="239">+G896-G895</f>
        <v>-228.90000000000146</v>
      </c>
      <c r="J896" s="170">
        <f t="shared" ref="J896" si="240">+F896-F895</f>
        <v>131.09999999999854</v>
      </c>
      <c r="K896" s="283">
        <f>'0629'!F86</f>
        <v>3944.5</v>
      </c>
      <c r="L896" s="170">
        <f t="shared" si="211"/>
        <v>592.90000000000009</v>
      </c>
    </row>
    <row r="897" spans="1:12" x14ac:dyDescent="0.25">
      <c r="A897" s="29">
        <f t="shared" si="150"/>
        <v>45113</v>
      </c>
      <c r="B897">
        <f>'0706'!B86</f>
        <v>2899.7</v>
      </c>
      <c r="C897">
        <f>'0706'!C86</f>
        <v>6920.6</v>
      </c>
      <c r="D897" s="110">
        <v>49605</v>
      </c>
      <c r="E897">
        <f>'0706'!E86</f>
        <v>52473.5</v>
      </c>
      <c r="F897" s="66">
        <f t="shared" ref="F897" si="241">+B897+D897</f>
        <v>52504.7</v>
      </c>
      <c r="G897" s="66">
        <f t="shared" ref="G897" si="242">+C897+E897</f>
        <v>59394.1</v>
      </c>
      <c r="H897" s="1">
        <f t="shared" ref="H897" si="243">+F897/G897-1</f>
        <v>-0.11599468634089916</v>
      </c>
      <c r="I897" s="198">
        <f t="shared" ref="I897" si="244">+G897-G896</f>
        <v>-362.90000000000146</v>
      </c>
      <c r="J897" s="170">
        <f t="shared" ref="J897" si="245">+F897-F896</f>
        <v>39.69999999999709</v>
      </c>
      <c r="K897" s="283">
        <f>'0706'!F86</f>
        <v>4153.6000000000004</v>
      </c>
      <c r="L897" s="170">
        <f t="shared" si="211"/>
        <v>209.10000000000036</v>
      </c>
    </row>
    <row r="898" spans="1:12" x14ac:dyDescent="0.25">
      <c r="A898" s="29">
        <f t="shared" si="230"/>
        <v>45120</v>
      </c>
      <c r="B898">
        <f>'0713'!B86</f>
        <v>2786.5</v>
      </c>
      <c r="C898">
        <f>'0713'!C86</f>
        <v>6624.2</v>
      </c>
      <c r="D898" s="110">
        <v>49779.7</v>
      </c>
      <c r="E898">
        <f>'0713'!E86</f>
        <v>52973.4</v>
      </c>
      <c r="F898" s="66">
        <f t="shared" ref="F898" si="246">+B898+D898</f>
        <v>52566.2</v>
      </c>
      <c r="G898" s="66">
        <f t="shared" ref="G898" si="247">+C898+E898</f>
        <v>59597.599999999999</v>
      </c>
      <c r="H898" s="1">
        <f t="shared" ref="H898" si="248">+F898/G898-1</f>
        <v>-0.11798126099037543</v>
      </c>
      <c r="I898" s="198">
        <f t="shared" ref="I898" si="249">+G898-G897</f>
        <v>203.5</v>
      </c>
      <c r="J898" s="170">
        <f t="shared" ref="J898:J904" si="250">+F898-F897</f>
        <v>61.5</v>
      </c>
      <c r="K898" s="283">
        <f>'0713'!F86</f>
        <v>4913.8999999999996</v>
      </c>
      <c r="L898" s="170">
        <f t="shared" si="211"/>
        <v>760.29999999999927</v>
      </c>
    </row>
    <row r="899" spans="1:12" x14ac:dyDescent="0.25">
      <c r="A899" s="29">
        <f t="shared" si="150"/>
        <v>45127</v>
      </c>
      <c r="B899">
        <f>'0720'!B86</f>
        <v>2605.4</v>
      </c>
      <c r="C899">
        <f>'0720'!C86</f>
        <v>6170.2</v>
      </c>
      <c r="D899" s="110">
        <v>50106.3</v>
      </c>
      <c r="E899">
        <f>'0720'!E86</f>
        <v>53368.800000000003</v>
      </c>
      <c r="F899" s="66">
        <f t="shared" ref="F899" si="251">+B899+D899</f>
        <v>52711.700000000004</v>
      </c>
      <c r="G899" s="66">
        <f t="shared" ref="G899" si="252">+C899+E899</f>
        <v>59539</v>
      </c>
      <c r="H899" s="1">
        <f t="shared" ref="H899" si="253">+F899/G899-1</f>
        <v>-0.11466937637514896</v>
      </c>
      <c r="I899" s="198">
        <f t="shared" ref="I899" si="254">+G899-G898</f>
        <v>-58.599999999998545</v>
      </c>
      <c r="J899" s="170">
        <f t="shared" si="250"/>
        <v>145.50000000000728</v>
      </c>
      <c r="K899" s="283">
        <f>'0720'!F86</f>
        <v>5458.5</v>
      </c>
      <c r="L899" s="170">
        <f t="shared" si="211"/>
        <v>544.60000000000036</v>
      </c>
    </row>
    <row r="900" spans="1:12" x14ac:dyDescent="0.25">
      <c r="A900" s="29">
        <f t="shared" si="230"/>
        <v>45134</v>
      </c>
      <c r="B900" s="52">
        <f>'0727'!B87</f>
        <v>2351.1</v>
      </c>
      <c r="C900" s="52">
        <f>'0727'!C87</f>
        <v>5631.6</v>
      </c>
      <c r="D900" s="110">
        <v>50394.7</v>
      </c>
      <c r="E900" s="52">
        <f>'0727'!E87</f>
        <v>53896.4</v>
      </c>
      <c r="F900" s="66">
        <f t="shared" ref="F900" si="255">+B900+D900</f>
        <v>52745.799999999996</v>
      </c>
      <c r="G900" s="66">
        <f t="shared" ref="G900" si="256">+C900+E900</f>
        <v>59528</v>
      </c>
      <c r="H900" s="1">
        <f t="shared" ref="H900" si="257">+F900/G900-1</f>
        <v>-0.11393293912108593</v>
      </c>
      <c r="I900" s="198">
        <f t="shared" ref="I900" si="258">+G900-G899</f>
        <v>-11</v>
      </c>
      <c r="J900" s="170">
        <f t="shared" si="250"/>
        <v>34.099999999991269</v>
      </c>
      <c r="K900" s="283">
        <f>'0727'!F87</f>
        <v>8089.3</v>
      </c>
      <c r="L900" s="170">
        <f t="shared" si="211"/>
        <v>2630.8</v>
      </c>
    </row>
    <row r="901" spans="1:12" x14ac:dyDescent="0.25">
      <c r="A901" s="29">
        <f t="shared" si="230"/>
        <v>45141</v>
      </c>
      <c r="B901">
        <f>'0803'!B86</f>
        <v>2376.6</v>
      </c>
      <c r="C901">
        <f>'0803'!C86</f>
        <v>4670.3999999999996</v>
      </c>
      <c r="D901" s="110">
        <v>50717.599999999999</v>
      </c>
      <c r="E901">
        <f>'0803'!E86</f>
        <v>54790.9</v>
      </c>
      <c r="F901" s="66">
        <f t="shared" ref="F901" si="259">+B901+D901</f>
        <v>53094.2</v>
      </c>
      <c r="G901" s="66">
        <f t="shared" ref="G901" si="260">+C901+E901</f>
        <v>59461.3</v>
      </c>
      <c r="H901" s="1">
        <f t="shared" ref="H901" si="261">+F901/G901-1</f>
        <v>-0.10707973085014966</v>
      </c>
      <c r="I901" s="198">
        <f t="shared" ref="I901" si="262">+G901-G900</f>
        <v>-66.69999999999709</v>
      </c>
      <c r="J901" s="170">
        <f t="shared" si="250"/>
        <v>348.40000000000146</v>
      </c>
      <c r="K901" s="283">
        <f>'0803'!F86</f>
        <v>9185.7000000000007</v>
      </c>
      <c r="L901" s="170">
        <f t="shared" si="211"/>
        <v>1096.4000000000005</v>
      </c>
    </row>
    <row r="902" spans="1:12" x14ac:dyDescent="0.25">
      <c r="A902" s="29">
        <f t="shared" si="230"/>
        <v>45148</v>
      </c>
      <c r="B902">
        <f>'0810'!B86</f>
        <v>2036</v>
      </c>
      <c r="C902">
        <f>'0810'!C86</f>
        <v>4076.2</v>
      </c>
      <c r="D902" s="110">
        <v>51009.7</v>
      </c>
      <c r="E902">
        <f>'0810'!E86</f>
        <v>55482</v>
      </c>
      <c r="F902" s="66">
        <f t="shared" ref="F902" si="263">+B902+D902</f>
        <v>53045.7</v>
      </c>
      <c r="G902" s="66">
        <f t="shared" ref="G902" si="264">+C902+E902</f>
        <v>59558.2</v>
      </c>
      <c r="H902" s="1">
        <f t="shared" ref="H902" si="265">+F902/G902-1</f>
        <v>-0.10934682377909344</v>
      </c>
      <c r="I902" s="198">
        <f t="shared" ref="I902" si="266">+G902-G901</f>
        <v>96.899999999994179</v>
      </c>
      <c r="J902" s="170">
        <f t="shared" si="250"/>
        <v>-48.5</v>
      </c>
      <c r="K902" s="283">
        <f>'0810'!F86</f>
        <v>10593.2</v>
      </c>
      <c r="L902" s="170">
        <f t="shared" si="211"/>
        <v>1407.5</v>
      </c>
    </row>
    <row r="903" spans="1:12" x14ac:dyDescent="0.25">
      <c r="A903" s="29">
        <f t="shared" si="230"/>
        <v>45155</v>
      </c>
      <c r="B903">
        <f>'0817'!B86</f>
        <v>1951.7</v>
      </c>
      <c r="C903">
        <f>'0817'!C86</f>
        <v>4076.2</v>
      </c>
      <c r="D903" s="110">
        <v>51373.599999999999</v>
      </c>
      <c r="E903">
        <f>'0817'!E86</f>
        <v>55482</v>
      </c>
      <c r="F903" s="66">
        <f t="shared" ref="F903" si="267">+B903+D903</f>
        <v>53325.299999999996</v>
      </c>
      <c r="G903" s="66">
        <f t="shared" ref="G903" si="268">+C903+E903</f>
        <v>59558.2</v>
      </c>
      <c r="H903" s="1">
        <f t="shared" ref="H903" si="269">+F903/G903-1</f>
        <v>-0.1046522561125085</v>
      </c>
      <c r="I903" s="198">
        <f t="shared" ref="I903" si="270">+G903-G902</f>
        <v>0</v>
      </c>
      <c r="J903" s="170">
        <f t="shared" si="250"/>
        <v>279.59999999999854</v>
      </c>
      <c r="K903" s="283">
        <f>'0817'!F86</f>
        <v>11811.4</v>
      </c>
      <c r="L903" s="170">
        <f t="shared" si="211"/>
        <v>1218.1999999999989</v>
      </c>
    </row>
    <row r="904" spans="1:12" x14ac:dyDescent="0.25">
      <c r="A904" s="29">
        <f t="shared" si="230"/>
        <v>45162</v>
      </c>
      <c r="B904">
        <f>'0824'!B86</f>
        <v>1581.3</v>
      </c>
      <c r="C904">
        <f>'0824'!C86</f>
        <v>3016.4</v>
      </c>
      <c r="D904" s="110">
        <v>51693.3</v>
      </c>
      <c r="E904">
        <f>'0824'!E86</f>
        <v>56764.800000000003</v>
      </c>
      <c r="F904" s="66">
        <f t="shared" ref="F904" si="271">+B904+D904</f>
        <v>53274.600000000006</v>
      </c>
      <c r="G904" s="66">
        <f t="shared" ref="G904" si="272">+C904+E904</f>
        <v>59781.200000000004</v>
      </c>
      <c r="H904" s="1">
        <f t="shared" ref="H904" si="273">+F904/G904-1</f>
        <v>-0.10884023739904847</v>
      </c>
      <c r="I904" s="198">
        <f t="shared" ref="I904" si="274">+G904-G903</f>
        <v>223.00000000000728</v>
      </c>
      <c r="J904" s="170">
        <f t="shared" si="250"/>
        <v>-50.699999999989814</v>
      </c>
      <c r="K904" s="283">
        <f>'0824'!F86</f>
        <v>12935.2</v>
      </c>
      <c r="L904" s="170">
        <f t="shared" si="211"/>
        <v>1123.8000000000011</v>
      </c>
    </row>
    <row r="905" spans="1:12" x14ac:dyDescent="0.25">
      <c r="A905" s="29">
        <f t="shared" si="230"/>
        <v>45169</v>
      </c>
      <c r="B905">
        <f>'0831'!B86</f>
        <v>1222.8</v>
      </c>
      <c r="C905">
        <f>'0831'!C86</f>
        <v>2479.8000000000002</v>
      </c>
      <c r="D905">
        <f>'0831'!D86</f>
        <v>52207.5</v>
      </c>
      <c r="E905">
        <f>'0831'!E86</f>
        <v>57188.9</v>
      </c>
      <c r="F905" s="66">
        <f t="shared" ref="F905" si="275">+B905+D905</f>
        <v>53430.3</v>
      </c>
      <c r="G905" s="66">
        <f t="shared" ref="G905" si="276">+C905+E905</f>
        <v>59668.700000000004</v>
      </c>
      <c r="H905" s="1">
        <f t="shared" ref="H905" si="277">+F905/G905-1</f>
        <v>-0.10455062704567053</v>
      </c>
      <c r="I905" s="198">
        <f t="shared" ref="I905" si="278">+G905-G904</f>
        <v>-112.5</v>
      </c>
      <c r="J905" s="170">
        <f t="shared" ref="J905:J907" si="279">+F905-F904</f>
        <v>155.69999999999709</v>
      </c>
      <c r="K905" s="283">
        <f>'0831'!F86</f>
        <v>15941</v>
      </c>
      <c r="L905" s="170">
        <f t="shared" si="211"/>
        <v>3005.7999999999993</v>
      </c>
    </row>
    <row r="906" spans="1:12" x14ac:dyDescent="0.25">
      <c r="A906" s="29">
        <f t="shared" si="230"/>
        <v>45176</v>
      </c>
      <c r="B906">
        <f>'0907'!B66</f>
        <v>16236.5</v>
      </c>
      <c r="C906">
        <f>'0907'!C66</f>
        <v>24858.5</v>
      </c>
      <c r="D906">
        <f>'0907'!D66</f>
        <v>408.4</v>
      </c>
      <c r="E906">
        <f>'0907'!E66</f>
        <v>422.5</v>
      </c>
      <c r="F906" s="66">
        <f t="shared" ref="F906" si="280">+B906+D906</f>
        <v>16644.900000000001</v>
      </c>
      <c r="G906" s="66">
        <f t="shared" ref="G906" si="281">+C906+E906</f>
        <v>25281</v>
      </c>
      <c r="H906" s="1">
        <f t="shared" ref="H906" si="282">+F906/G906-1</f>
        <v>-0.3416043669158656</v>
      </c>
      <c r="I906" s="198">
        <f t="shared" ref="I906" si="283">+G906-G905</f>
        <v>-34387.700000000004</v>
      </c>
      <c r="J906" s="162">
        <f>B906-K905+(D906)</f>
        <v>703.9</v>
      </c>
      <c r="K906" s="283"/>
      <c r="L906" s="170"/>
    </row>
    <row r="907" spans="1:12" x14ac:dyDescent="0.25">
      <c r="A907" s="29">
        <f t="shared" si="230"/>
        <v>45183</v>
      </c>
      <c r="B907">
        <f>'0914'!B66</f>
        <v>16125.7</v>
      </c>
      <c r="C907">
        <f>'0914'!C66</f>
        <v>24782.3</v>
      </c>
      <c r="D907" s="110">
        <v>896.9</v>
      </c>
      <c r="E907">
        <f>'0914'!E66</f>
        <v>945.1</v>
      </c>
      <c r="F907" s="66">
        <f t="shared" ref="F907" si="284">+B907+D907</f>
        <v>17022.600000000002</v>
      </c>
      <c r="G907" s="66">
        <f t="shared" ref="G907" si="285">+C907+E907</f>
        <v>25727.399999999998</v>
      </c>
      <c r="H907" s="1">
        <f t="shared" ref="H907" si="286">+F907/G907-1</f>
        <v>-0.33834744280416973</v>
      </c>
      <c r="I907" s="198">
        <f t="shared" ref="I907" si="287">+G907-G906</f>
        <v>446.39999999999782</v>
      </c>
      <c r="J907" s="170">
        <f t="shared" si="279"/>
        <v>377.70000000000073</v>
      </c>
    </row>
    <row r="908" spans="1:12" x14ac:dyDescent="0.25">
      <c r="A908" s="29">
        <f t="shared" si="230"/>
        <v>45190</v>
      </c>
      <c r="B908">
        <f>'0921'!B65</f>
        <v>16254.6</v>
      </c>
      <c r="C908">
        <f>'0921'!C65</f>
        <v>25516.1</v>
      </c>
      <c r="D908" s="110">
        <v>1389</v>
      </c>
      <c r="E908">
        <f>'0921'!E65</f>
        <v>1214.3</v>
      </c>
      <c r="F908" s="66">
        <f t="shared" ref="F908" si="288">+B908+D908</f>
        <v>17643.599999999999</v>
      </c>
      <c r="G908" s="66">
        <f t="shared" ref="G908" si="289">+C908+E908</f>
        <v>26730.399999999998</v>
      </c>
      <c r="H908" s="1">
        <f t="shared" ref="H908" si="290">+F908/G908-1</f>
        <v>-0.33994253733576751</v>
      </c>
      <c r="I908" s="198">
        <f t="shared" ref="I908" si="291">+G908-G907</f>
        <v>1003</v>
      </c>
      <c r="J908" s="170">
        <f t="shared" ref="J908" si="292">+F908-F907</f>
        <v>620.99999999999636</v>
      </c>
    </row>
    <row r="909" spans="1:12" x14ac:dyDescent="0.25">
      <c r="A909" s="29">
        <f t="shared" si="230"/>
        <v>45197</v>
      </c>
      <c r="B909">
        <f>'0928'!B66</f>
        <v>16391.7</v>
      </c>
      <c r="C909">
        <f>'0928'!C66</f>
        <v>25675.7</v>
      </c>
      <c r="D909" s="110">
        <v>2060.5</v>
      </c>
      <c r="E909">
        <f>'0928'!E66</f>
        <v>1788.4</v>
      </c>
      <c r="F909" s="66">
        <f t="shared" ref="F909" si="293">+B909+D909</f>
        <v>18452.2</v>
      </c>
      <c r="G909" s="66">
        <f t="shared" ref="G909" si="294">+C909+E909</f>
        <v>27464.100000000002</v>
      </c>
      <c r="H909" s="1">
        <f t="shared" ref="H909" si="295">+F909/G909-1</f>
        <v>-0.32813381833011102</v>
      </c>
      <c r="I909" s="198">
        <f t="shared" ref="I909" si="296">+G909-G908</f>
        <v>733.70000000000437</v>
      </c>
      <c r="J909" s="170">
        <f t="shared" ref="J909" si="297">+F909-F908</f>
        <v>808.60000000000218</v>
      </c>
    </row>
    <row r="910" spans="1:12" x14ac:dyDescent="0.25">
      <c r="A910" s="29">
        <f t="shared" si="230"/>
        <v>45204</v>
      </c>
      <c r="B910">
        <f>'1005'!B68</f>
        <v>16012.6</v>
      </c>
      <c r="C910">
        <f>'1005'!C68</f>
        <v>25512.2</v>
      </c>
      <c r="D910" s="110">
        <v>3411.6</v>
      </c>
      <c r="E910">
        <f>'1005'!E68</f>
        <v>2676.3</v>
      </c>
      <c r="F910" s="66">
        <f t="shared" ref="F910" si="298">+B910+D910</f>
        <v>19424.2</v>
      </c>
      <c r="G910" s="66">
        <f t="shared" ref="G910" si="299">+C910+E910</f>
        <v>28188.5</v>
      </c>
      <c r="H910" s="1">
        <f t="shared" ref="H910" si="300">+F910/G910-1</f>
        <v>-0.31091757276903698</v>
      </c>
      <c r="I910" s="198">
        <f t="shared" ref="I910" si="301">+G910-G909</f>
        <v>724.39999999999782</v>
      </c>
      <c r="J910" s="170">
        <f t="shared" ref="J910" si="302">+F910-F909</f>
        <v>972</v>
      </c>
    </row>
    <row r="911" spans="1:12" x14ac:dyDescent="0.25">
      <c r="A911" s="29">
        <f t="shared" si="230"/>
        <v>45211</v>
      </c>
      <c r="B911">
        <f>'1012'!B68</f>
        <v>15394</v>
      </c>
      <c r="C911">
        <f>'1012'!C68</f>
        <v>25950.9</v>
      </c>
      <c r="D911" s="110">
        <v>5402.1</v>
      </c>
      <c r="E911">
        <f>'1012'!E68</f>
        <v>4490.3</v>
      </c>
      <c r="F911" s="66">
        <f t="shared" ref="F911" si="303">+B911+D911</f>
        <v>20796.099999999999</v>
      </c>
      <c r="G911" s="66">
        <f t="shared" ref="G911" si="304">+C911+E911</f>
        <v>30441.200000000001</v>
      </c>
      <c r="H911" s="1">
        <f t="shared" ref="H911" si="305">+F911/G911-1</f>
        <v>-0.3168436198310185</v>
      </c>
      <c r="I911" s="198">
        <f t="shared" ref="I911" si="306">+G911-G910</f>
        <v>2252.7000000000007</v>
      </c>
      <c r="J911" s="170">
        <f t="shared" ref="J911" si="307">+F911-F910</f>
        <v>1371.8999999999978</v>
      </c>
    </row>
    <row r="912" spans="1:12" x14ac:dyDescent="0.25">
      <c r="A912" s="29">
        <f t="shared" si="230"/>
        <v>45218</v>
      </c>
      <c r="B912">
        <f>'1019'!B68</f>
        <v>14387.5</v>
      </c>
      <c r="C912">
        <f>'1019'!C68</f>
        <v>24228.7</v>
      </c>
      <c r="D912" s="110">
        <v>7763.4</v>
      </c>
      <c r="E912">
        <f>'1019'!E68</f>
        <v>7238.9</v>
      </c>
      <c r="F912" s="66">
        <f t="shared" ref="F912" si="308">+B912+D912</f>
        <v>22150.9</v>
      </c>
      <c r="G912" s="66">
        <f t="shared" ref="G912" si="309">+C912+E912</f>
        <v>31467.599999999999</v>
      </c>
      <c r="H912" s="1">
        <f t="shared" ref="H912" si="310">+F912/G912-1</f>
        <v>-0.29607278597668707</v>
      </c>
      <c r="I912" s="198">
        <f t="shared" ref="I912" si="311">+G912-G911</f>
        <v>1026.3999999999978</v>
      </c>
      <c r="J912" s="170">
        <f t="shared" ref="J912" si="312">+F912-F911</f>
        <v>1354.8000000000029</v>
      </c>
    </row>
    <row r="913" spans="1:10" x14ac:dyDescent="0.25">
      <c r="A913" s="29">
        <f t="shared" si="230"/>
        <v>45225</v>
      </c>
      <c r="B913">
        <f>'1026'!B71</f>
        <v>13406.2</v>
      </c>
      <c r="C913">
        <f>'1026'!C71</f>
        <v>22407.1</v>
      </c>
      <c r="D913" s="110">
        <v>9754.7000000000007</v>
      </c>
      <c r="E913">
        <f>'1026'!E71</f>
        <v>9821.2000000000007</v>
      </c>
      <c r="F913" s="66">
        <f t="shared" ref="F913" si="313">+B913+D913</f>
        <v>23160.9</v>
      </c>
      <c r="G913" s="66">
        <f t="shared" ref="G913" si="314">+C913+E913</f>
        <v>32228.3</v>
      </c>
      <c r="H913" s="1">
        <f t="shared" ref="H913" si="315">+F913/G913-1</f>
        <v>-0.28134900072296698</v>
      </c>
      <c r="I913" s="198">
        <f t="shared" ref="I913" si="316">+G913-G912</f>
        <v>760.70000000000073</v>
      </c>
      <c r="J913" s="170">
        <f t="shared" ref="J913" si="317">+F913-F912</f>
        <v>1010</v>
      </c>
    </row>
    <row r="914" spans="1:10" x14ac:dyDescent="0.25">
      <c r="A914" s="29">
        <f t="shared" si="230"/>
        <v>45232</v>
      </c>
      <c r="B914">
        <f>'1102'!B74</f>
        <v>12249.2</v>
      </c>
      <c r="C914">
        <f>'1102'!C74</f>
        <v>20449.599999999999</v>
      </c>
      <c r="D914" s="110">
        <v>11991.3</v>
      </c>
      <c r="E914">
        <f>'1102'!E74</f>
        <v>12433.9</v>
      </c>
      <c r="F914" s="66">
        <f t="shared" ref="F914" si="318">+B914+D914</f>
        <v>24240.5</v>
      </c>
      <c r="G914" s="66">
        <f t="shared" ref="G914" si="319">+C914+E914</f>
        <v>32883.5</v>
      </c>
      <c r="H914" s="1">
        <f t="shared" ref="H914" si="320">+F914/G914-1</f>
        <v>-0.26283698511411502</v>
      </c>
      <c r="I914" s="198">
        <f t="shared" ref="I914" si="321">+G914-G913</f>
        <v>655.20000000000073</v>
      </c>
      <c r="J914" s="170">
        <f t="shared" ref="J914" si="322">+F914-F913</f>
        <v>1079.5999999999985</v>
      </c>
    </row>
    <row r="915" spans="1:10" x14ac:dyDescent="0.25">
      <c r="A915" s="29">
        <f t="shared" si="230"/>
        <v>45239</v>
      </c>
      <c r="B915">
        <f>'1109'!B74</f>
        <v>14176.2</v>
      </c>
      <c r="C915">
        <f>'1109'!C74</f>
        <v>21397.9</v>
      </c>
      <c r="D915" s="110">
        <v>13917.4</v>
      </c>
      <c r="E915">
        <f>'1109'!E74</f>
        <v>14445.9</v>
      </c>
      <c r="F915" s="66">
        <f t="shared" ref="F915" si="323">+B915+D915</f>
        <v>28093.599999999999</v>
      </c>
      <c r="G915" s="66">
        <f t="shared" ref="G915" si="324">+C915+E915</f>
        <v>35843.800000000003</v>
      </c>
      <c r="H915" s="1">
        <f t="shared" ref="H915" si="325">+F915/G915-1</f>
        <v>-0.21622149437280658</v>
      </c>
      <c r="I915" s="198">
        <f t="shared" ref="I915" si="326">+G915-G914</f>
        <v>2960.3000000000029</v>
      </c>
      <c r="J915" s="170">
        <f t="shared" ref="J915" si="327">+F915-F914</f>
        <v>3853.0999999999985</v>
      </c>
    </row>
    <row r="916" spans="1:10" x14ac:dyDescent="0.25">
      <c r="A916" s="29">
        <f t="shared" si="230"/>
        <v>45246</v>
      </c>
      <c r="B916">
        <f>'1116'!B74</f>
        <v>13477.1</v>
      </c>
      <c r="C916">
        <f>'1116'!C74</f>
        <v>19655.5</v>
      </c>
      <c r="D916" s="110">
        <v>15509.8</v>
      </c>
      <c r="E916">
        <f>'1116'!E74</f>
        <v>16798.599999999999</v>
      </c>
      <c r="F916" s="66">
        <f t="shared" ref="F916" si="328">+B916+D916</f>
        <v>28986.9</v>
      </c>
      <c r="G916" s="66">
        <f t="shared" ref="G916" si="329">+C916+E916</f>
        <v>36454.1</v>
      </c>
      <c r="H916" s="1">
        <f t="shared" ref="H916" si="330">+F916/G916-1</f>
        <v>-0.20483841323746843</v>
      </c>
      <c r="I916" s="198">
        <f t="shared" ref="I916" si="331">+G916-G915</f>
        <v>610.29999999999563</v>
      </c>
      <c r="J916" s="170">
        <f t="shared" ref="J916" si="332">+F916-F915</f>
        <v>893.30000000000291</v>
      </c>
    </row>
    <row r="917" spans="1:10" x14ac:dyDescent="0.25">
      <c r="A917" s="29">
        <f t="shared" si="230"/>
        <v>45253</v>
      </c>
      <c r="B917">
        <f>'1123'!B76</f>
        <v>13894.7</v>
      </c>
      <c r="C917">
        <f>'1123'!C76</f>
        <v>18232.3</v>
      </c>
      <c r="D917" s="110">
        <v>16987.5</v>
      </c>
      <c r="E917">
        <f>'1123'!E76</f>
        <v>18845.2</v>
      </c>
      <c r="F917" s="66">
        <f t="shared" ref="F917" si="333">+B917+D917</f>
        <v>30882.2</v>
      </c>
      <c r="G917" s="66">
        <f t="shared" ref="G917" si="334">+C917+E917</f>
        <v>37077.5</v>
      </c>
      <c r="H917" s="1">
        <f t="shared" ref="H917" si="335">+F917/G917-1</f>
        <v>-0.16709055357022451</v>
      </c>
      <c r="I917" s="198">
        <f t="shared" ref="I917" si="336">+G917-G916</f>
        <v>623.40000000000146</v>
      </c>
      <c r="J917" s="170">
        <f t="shared" ref="J917" si="337">+F917-F916</f>
        <v>1895.2999999999993</v>
      </c>
    </row>
    <row r="918" spans="1:10" x14ac:dyDescent="0.25">
      <c r="A918" s="29">
        <f t="shared" si="230"/>
        <v>45260</v>
      </c>
      <c r="B918">
        <f>'1130'!B76</f>
        <v>14077</v>
      </c>
      <c r="C918">
        <f>'1130'!C76</f>
        <v>17700.8</v>
      </c>
      <c r="D918" s="110">
        <v>18209.599999999999</v>
      </c>
      <c r="E918">
        <f>'1130'!E76</f>
        <v>21092.799999999999</v>
      </c>
      <c r="F918" s="66">
        <f t="shared" ref="F918" si="338">+B918+D918</f>
        <v>32286.6</v>
      </c>
      <c r="G918" s="66">
        <f t="shared" ref="G918" si="339">+C918+E918</f>
        <v>38793.599999999999</v>
      </c>
      <c r="H918" s="1">
        <f t="shared" ref="H918" si="340">+F918/G918-1</f>
        <v>-0.16773385300668153</v>
      </c>
      <c r="I918" s="198">
        <f t="shared" ref="I918" si="341">+G918-G917</f>
        <v>1716.0999999999985</v>
      </c>
      <c r="J918" s="170">
        <f t="shared" ref="J918" si="342">+F918-F917</f>
        <v>1404.3999999999978</v>
      </c>
    </row>
    <row r="919" spans="1:10" x14ac:dyDescent="0.25">
      <c r="A919" s="29">
        <f t="shared" si="230"/>
        <v>45267</v>
      </c>
      <c r="B919" s="56">
        <f>'1207'!B76</f>
        <v>14001.3</v>
      </c>
      <c r="C919">
        <f>'1207'!C76</f>
        <v>18798.2</v>
      </c>
      <c r="D919" s="110">
        <v>19284.400000000001</v>
      </c>
      <c r="E919">
        <f>'1207'!E76</f>
        <v>22870.400000000001</v>
      </c>
      <c r="F919" s="66">
        <f t="shared" ref="F919" si="343">+B919+D919</f>
        <v>33285.699999999997</v>
      </c>
      <c r="G919" s="66">
        <f t="shared" ref="G919" si="344">+C919+E919</f>
        <v>41668.600000000006</v>
      </c>
      <c r="H919" s="1">
        <f t="shared" ref="H919" si="345">+F919/G919-1</f>
        <v>-0.20118026523569321</v>
      </c>
      <c r="I919" s="198">
        <f t="shared" ref="I919" si="346">+G919-G918</f>
        <v>2875.0000000000073</v>
      </c>
      <c r="J919" s="170">
        <f t="shared" ref="J919" si="347">+F919-F918</f>
        <v>999.09999999999854</v>
      </c>
    </row>
    <row r="920" spans="1:10" x14ac:dyDescent="0.25">
      <c r="A920" s="29">
        <f t="shared" si="230"/>
        <v>45274</v>
      </c>
      <c r="B920">
        <f>'1214'!B76</f>
        <v>14661.6</v>
      </c>
      <c r="C920">
        <f>'1214'!C76</f>
        <v>17544.7</v>
      </c>
      <c r="D920" s="110">
        <v>20613.400000000001</v>
      </c>
      <c r="E920">
        <f>'1214'!E76</f>
        <v>24788.799999999999</v>
      </c>
      <c r="F920" s="66">
        <f t="shared" ref="F920" si="348">+B920+D920</f>
        <v>35275</v>
      </c>
      <c r="G920" s="66">
        <f t="shared" ref="G920" si="349">+C920+E920</f>
        <v>42333.5</v>
      </c>
      <c r="H920" s="1">
        <f t="shared" ref="H920" si="350">+F920/G920-1</f>
        <v>-0.16673556403321244</v>
      </c>
      <c r="I920" s="198">
        <f t="shared" ref="I920" si="351">+G920-G919</f>
        <v>664.89999999999418</v>
      </c>
      <c r="J920" s="170">
        <f t="shared" ref="J920" si="352">+F920-F919</f>
        <v>1989.3000000000029</v>
      </c>
    </row>
    <row r="921" spans="1:10" x14ac:dyDescent="0.25">
      <c r="A921" s="29">
        <f t="shared" si="230"/>
        <v>45281</v>
      </c>
      <c r="B921">
        <f>'1221'!B75</f>
        <v>14429.5</v>
      </c>
      <c r="C921">
        <f>'1221'!C75</f>
        <v>16402</v>
      </c>
      <c r="D921" s="110">
        <v>21695.1</v>
      </c>
      <c r="E921">
        <f>'1221'!E75</f>
        <v>26494.7</v>
      </c>
      <c r="F921" s="66">
        <f t="shared" ref="F921" si="353">+B921+D921</f>
        <v>36124.6</v>
      </c>
      <c r="G921" s="66">
        <f t="shared" ref="G921" si="354">+C921+E921</f>
        <v>42896.7</v>
      </c>
      <c r="H921" s="1">
        <f t="shared" ref="H921" si="355">+F921/G921-1</f>
        <v>-0.15786995270032422</v>
      </c>
      <c r="I921" s="198">
        <f t="shared" ref="I921" si="356">+G921-G920</f>
        <v>563.19999999999709</v>
      </c>
      <c r="J921" s="170">
        <f t="shared" ref="J921" si="357">+F921-F920</f>
        <v>849.59999999999854</v>
      </c>
    </row>
    <row r="922" spans="1:10" x14ac:dyDescent="0.25">
      <c r="A922" s="29">
        <f t="shared" si="230"/>
        <v>45288</v>
      </c>
      <c r="B922">
        <f>'1228'!B75</f>
        <v>13630.6</v>
      </c>
      <c r="C922">
        <f>'1228'!C75</f>
        <v>15644.7</v>
      </c>
      <c r="D922" s="110">
        <v>22695.7</v>
      </c>
      <c r="E922">
        <f>'1228'!E75</f>
        <v>27973</v>
      </c>
      <c r="F922" s="66">
        <f t="shared" ref="F922" si="358">+B922+D922</f>
        <v>36326.300000000003</v>
      </c>
      <c r="G922" s="66">
        <f t="shared" ref="G922" si="359">+C922+E922</f>
        <v>43617.7</v>
      </c>
      <c r="H922" s="1">
        <f t="shared" ref="H922" si="360">+F922/G922-1</f>
        <v>-0.16716608165950964</v>
      </c>
      <c r="I922" s="198">
        <f t="shared" ref="I922" si="361">+G922-G921</f>
        <v>721</v>
      </c>
      <c r="J922" s="170">
        <f t="shared" ref="J922" si="362">+F922-F921</f>
        <v>201.70000000000437</v>
      </c>
    </row>
    <row r="923" spans="1:10" x14ac:dyDescent="0.25">
      <c r="A923" s="29">
        <f t="shared" si="230"/>
        <v>45295</v>
      </c>
      <c r="B923">
        <f>'0104'!B75</f>
        <v>13048.7</v>
      </c>
      <c r="C923">
        <f>'0104'!C75</f>
        <v>14741.4</v>
      </c>
      <c r="D923" s="110">
        <v>23558</v>
      </c>
      <c r="E923">
        <f>'0104'!E75</f>
        <v>29593.8</v>
      </c>
      <c r="F923" s="66">
        <f t="shared" ref="F923" si="363">+B923+D923</f>
        <v>36606.699999999997</v>
      </c>
      <c r="G923" s="66">
        <f t="shared" ref="G923" si="364">+C923+E923</f>
        <v>44335.199999999997</v>
      </c>
      <c r="H923" s="1">
        <f t="shared" ref="H923" si="365">+F923/G923-1</f>
        <v>-0.17431972789115646</v>
      </c>
      <c r="I923" s="198">
        <f t="shared" ref="I923" si="366">+G923-G922</f>
        <v>717.5</v>
      </c>
      <c r="J923" s="170">
        <f t="shared" ref="J923" si="367">+F923-F922</f>
        <v>280.39999999999418</v>
      </c>
    </row>
    <row r="924" spans="1:10" x14ac:dyDescent="0.25">
      <c r="A924" s="29">
        <f t="shared" si="230"/>
        <v>45302</v>
      </c>
      <c r="B924">
        <f>'0111'!B76</f>
        <v>12159.2</v>
      </c>
      <c r="C924">
        <f>'0111'!C76</f>
        <v>13661.4</v>
      </c>
      <c r="D924">
        <f>'0111'!D76</f>
        <v>25228.7</v>
      </c>
      <c r="E924">
        <f>'0111'!E76</f>
        <v>31659.9</v>
      </c>
      <c r="F924" s="66">
        <f t="shared" ref="F924" si="368">+B924+D924</f>
        <v>37387.9</v>
      </c>
      <c r="G924" s="66">
        <f t="shared" ref="G924" si="369">+C924+E924</f>
        <v>45321.3</v>
      </c>
      <c r="H924" s="1">
        <f t="shared" ref="H924" si="370">+F924/G924-1</f>
        <v>-0.17504793551817799</v>
      </c>
      <c r="I924" s="198">
        <f t="shared" ref="I924" si="371">+G924-G923</f>
        <v>986.10000000000582</v>
      </c>
      <c r="J924" s="170">
        <f t="shared" ref="J924" si="372">+F924-F923</f>
        <v>781.20000000000437</v>
      </c>
    </row>
    <row r="925" spans="1:10" x14ac:dyDescent="0.25">
      <c r="A925" s="29">
        <f t="shared" si="230"/>
        <v>45309</v>
      </c>
      <c r="B925">
        <f>'0118'!B77</f>
        <v>11602.6</v>
      </c>
      <c r="C925">
        <f>'0118'!C77</f>
        <v>12906.8</v>
      </c>
      <c r="D925">
        <f>'0118'!D77</f>
        <v>26346.3</v>
      </c>
      <c r="E925">
        <f>'0118'!E77</f>
        <v>33560.300000000003</v>
      </c>
      <c r="F925" s="66">
        <f t="shared" ref="F925" si="373">+B925+D925</f>
        <v>37948.9</v>
      </c>
      <c r="G925" s="66">
        <f t="shared" ref="G925" si="374">+C925+E925</f>
        <v>46467.100000000006</v>
      </c>
      <c r="H925" s="1">
        <f t="shared" ref="H925" si="375">+F925/G925-1</f>
        <v>-0.18331679833688785</v>
      </c>
      <c r="I925" s="198">
        <f t="shared" ref="I925" si="376">+G925-G924</f>
        <v>1145.8000000000029</v>
      </c>
      <c r="J925" s="170">
        <f t="shared" ref="J925" si="377">+F925-F924</f>
        <v>561</v>
      </c>
    </row>
    <row r="926" spans="1:10" x14ac:dyDescent="0.25">
      <c r="A926" s="29">
        <f t="shared" si="230"/>
        <v>45316</v>
      </c>
      <c r="B926">
        <f>'0125'!B77</f>
        <v>10817.2</v>
      </c>
      <c r="C926">
        <f>'0125'!C77</f>
        <v>11683.2</v>
      </c>
      <c r="D926">
        <f>'0125'!D77</f>
        <v>27296.2</v>
      </c>
      <c r="E926">
        <f>'0125'!E77</f>
        <v>35451.9</v>
      </c>
      <c r="F926" s="66">
        <f t="shared" ref="F926" si="378">+B926+D926</f>
        <v>38113.4</v>
      </c>
      <c r="G926" s="66">
        <f t="shared" ref="G926" si="379">+C926+E926</f>
        <v>47135.100000000006</v>
      </c>
      <c r="H926" s="1">
        <f t="shared" ref="H926" si="380">+F926/G926-1</f>
        <v>-0.19140088808552447</v>
      </c>
      <c r="I926" s="198">
        <f t="shared" ref="I926" si="381">+G926-G925</f>
        <v>668</v>
      </c>
      <c r="J926" s="170">
        <f t="shared" ref="J926" si="382">+F926-F925</f>
        <v>164.5</v>
      </c>
    </row>
    <row r="927" spans="1:10" x14ac:dyDescent="0.25">
      <c r="A927" s="29">
        <f t="shared" si="230"/>
        <v>45323</v>
      </c>
      <c r="B927">
        <f>'0201'!B77</f>
        <v>9503.2000000000007</v>
      </c>
      <c r="C927">
        <f>'0201'!C77</f>
        <v>10314</v>
      </c>
      <c r="D927" s="110">
        <v>28816.5</v>
      </c>
      <c r="E927">
        <f>'0201'!E77</f>
        <v>37195</v>
      </c>
      <c r="F927" s="66">
        <f t="shared" ref="F927" si="383">+B927+D927</f>
        <v>38319.699999999997</v>
      </c>
      <c r="G927" s="66">
        <f t="shared" ref="G927" si="384">+C927+E927</f>
        <v>47509</v>
      </c>
      <c r="H927" s="1">
        <f t="shared" ref="H927" si="385">+F927/G927-1</f>
        <v>-0.1934222989328338</v>
      </c>
      <c r="I927" s="198">
        <f t="shared" ref="I927" si="386">+G927-G926</f>
        <v>373.89999999999418</v>
      </c>
      <c r="J927" s="170">
        <f t="shared" ref="J927" si="387">+F927-F926</f>
        <v>206.29999999999563</v>
      </c>
    </row>
    <row r="928" spans="1:10" x14ac:dyDescent="0.25">
      <c r="A928" s="29">
        <f t="shared" si="230"/>
        <v>45330</v>
      </c>
      <c r="B928">
        <f>'0208'!B77</f>
        <v>8403.5</v>
      </c>
      <c r="C928">
        <f>'0208'!C77</f>
        <v>8923.5</v>
      </c>
      <c r="D928" s="110">
        <v>30200.1</v>
      </c>
      <c r="E928">
        <f>'0208'!E77</f>
        <v>39041.5</v>
      </c>
      <c r="F928" s="66">
        <f t="shared" ref="F928" si="388">+B928+D928</f>
        <v>38603.599999999999</v>
      </c>
      <c r="G928" s="66">
        <f t="shared" ref="G928" si="389">+C928+E928</f>
        <v>47965</v>
      </c>
      <c r="H928" s="1">
        <f t="shared" ref="H928" si="390">+F928/G928-1</f>
        <v>-0.19517147920358602</v>
      </c>
      <c r="I928" s="198">
        <f t="shared" ref="I928" si="391">+G928-G927</f>
        <v>456</v>
      </c>
      <c r="J928" s="170">
        <f t="shared" ref="J928" si="392">+F928-F927</f>
        <v>283.90000000000146</v>
      </c>
    </row>
    <row r="929" spans="1:12" x14ac:dyDescent="0.25">
      <c r="A929" s="29">
        <f t="shared" si="230"/>
        <v>45337</v>
      </c>
      <c r="B929">
        <f>'0215'!B77</f>
        <v>7262.3</v>
      </c>
      <c r="C929">
        <f>'0215'!C77</f>
        <v>7728.7</v>
      </c>
      <c r="D929" s="110">
        <v>31397.3</v>
      </c>
      <c r="E929">
        <f>'0215'!E77</f>
        <v>40656</v>
      </c>
      <c r="F929" s="66">
        <f t="shared" ref="F929" si="393">+B929+D929</f>
        <v>38659.599999999999</v>
      </c>
      <c r="G929" s="66">
        <f t="shared" ref="G929" si="394">+C929+E929</f>
        <v>48384.7</v>
      </c>
      <c r="H929" s="1">
        <f t="shared" ref="H929" si="395">+F929/G929-1</f>
        <v>-0.20099535596996565</v>
      </c>
      <c r="I929" s="198">
        <f t="shared" ref="I929" si="396">+G929-G928</f>
        <v>419.69999999999709</v>
      </c>
      <c r="J929" s="170">
        <f t="shared" ref="J929" si="397">+F929-F928</f>
        <v>56</v>
      </c>
    </row>
    <row r="930" spans="1:12" x14ac:dyDescent="0.25">
      <c r="A930" s="29">
        <f t="shared" si="230"/>
        <v>45344</v>
      </c>
      <c r="B930">
        <f>'0222'!B77</f>
        <v>6320.3</v>
      </c>
      <c r="C930">
        <f>'0222'!C77</f>
        <v>7208.6</v>
      </c>
      <c r="D930" s="110">
        <v>32356.2</v>
      </c>
      <c r="E930">
        <f>'0222'!E77</f>
        <v>41484.6</v>
      </c>
      <c r="F930" s="66">
        <f t="shared" ref="F930" si="398">+B930+D930</f>
        <v>38676.5</v>
      </c>
      <c r="G930" s="66">
        <f t="shared" ref="G930" si="399">+C930+E930</f>
        <v>48693.2</v>
      </c>
      <c r="H930" s="1">
        <f t="shared" ref="H930" si="400">+F930/G930-1</f>
        <v>-0.20571044827614526</v>
      </c>
      <c r="I930" s="198">
        <f t="shared" ref="I930" si="401">+G930-G929</f>
        <v>308.5</v>
      </c>
      <c r="J930" s="170">
        <f t="shared" ref="J930" si="402">+F930-F929</f>
        <v>16.900000000001455</v>
      </c>
    </row>
    <row r="931" spans="1:12" x14ac:dyDescent="0.25">
      <c r="A931" s="29">
        <f t="shared" si="230"/>
        <v>45351</v>
      </c>
      <c r="B931">
        <f>'0229'!B77</f>
        <v>5515.8</v>
      </c>
      <c r="C931">
        <f>'0229'!C77</f>
        <v>6604.4</v>
      </c>
      <c r="D931" s="110">
        <v>33774.199999999997</v>
      </c>
      <c r="E931">
        <f>'0229'!E77</f>
        <v>42065.5</v>
      </c>
      <c r="F931" s="66">
        <f t="shared" ref="F931" si="403">+B931+D931</f>
        <v>39290</v>
      </c>
      <c r="G931" s="66">
        <f t="shared" ref="G931" si="404">+C931+E931</f>
        <v>48669.9</v>
      </c>
      <c r="H931" s="1">
        <f t="shared" ref="H931" si="405">+F931/G931-1</f>
        <v>-0.19272486690952728</v>
      </c>
      <c r="I931" s="198">
        <f t="shared" ref="I931" si="406">+G931-G930</f>
        <v>-23.299999999995634</v>
      </c>
      <c r="J931" s="170">
        <f t="shared" ref="J931" si="407">+F931-F930</f>
        <v>613.5</v>
      </c>
    </row>
    <row r="932" spans="1:12" x14ac:dyDescent="0.25">
      <c r="A932" s="29">
        <f t="shared" si="230"/>
        <v>45358</v>
      </c>
      <c r="B932">
        <f>'0307'!B78</f>
        <v>4943.8999999999996</v>
      </c>
      <c r="C932">
        <f>'0307'!C78</f>
        <v>6495.9</v>
      </c>
      <c r="D932" s="110">
        <v>34653.1</v>
      </c>
      <c r="E932">
        <f>'0307'!E78</f>
        <v>42829.4</v>
      </c>
      <c r="F932" s="66">
        <f t="shared" ref="F932" si="408">+B932+D932</f>
        <v>39597</v>
      </c>
      <c r="G932" s="66">
        <f t="shared" ref="G932" si="409">+C932+E932</f>
        <v>49325.3</v>
      </c>
      <c r="H932" s="1">
        <f t="shared" ref="H932" si="410">+F932/G932-1</f>
        <v>-0.19722738635142623</v>
      </c>
      <c r="I932" s="198">
        <f t="shared" ref="I932" si="411">+G932-G931</f>
        <v>655.40000000000146</v>
      </c>
      <c r="J932" s="170">
        <f t="shared" ref="J932" si="412">+F932-F931</f>
        <v>307</v>
      </c>
    </row>
    <row r="933" spans="1:12" x14ac:dyDescent="0.25">
      <c r="A933" s="29">
        <f t="shared" si="230"/>
        <v>45365</v>
      </c>
      <c r="B933">
        <f>'0314'!B81</f>
        <v>4664.8</v>
      </c>
      <c r="C933">
        <f>'0314'!C81</f>
        <v>5944.1</v>
      </c>
      <c r="D933" s="110">
        <v>35426.199999999997</v>
      </c>
      <c r="E933">
        <f>'0314'!E81</f>
        <v>43468.7</v>
      </c>
      <c r="F933" s="66">
        <f t="shared" ref="F933" si="413">+B933+D933</f>
        <v>40091</v>
      </c>
      <c r="G933" s="66">
        <f t="shared" ref="G933" si="414">+C933+E933</f>
        <v>49412.799999999996</v>
      </c>
      <c r="H933" s="1">
        <f t="shared" ref="H933" si="415">+F933/G933-1</f>
        <v>-0.18865152349188863</v>
      </c>
      <c r="I933" s="198">
        <f t="shared" ref="I933" si="416">+G933-G932</f>
        <v>87.499999999992724</v>
      </c>
      <c r="J933" s="170">
        <f t="shared" ref="J933" si="417">+F933-F932</f>
        <v>494</v>
      </c>
    </row>
    <row r="934" spans="1:12" x14ac:dyDescent="0.25">
      <c r="A934" s="29">
        <f t="shared" si="230"/>
        <v>45372</v>
      </c>
      <c r="B934">
        <f>'0321'!B81</f>
        <v>4143.1000000000004</v>
      </c>
      <c r="C934">
        <f>'0321'!C81</f>
        <v>5253.3</v>
      </c>
      <c r="D934">
        <f>'0321'!D81</f>
        <v>36211.800000000003</v>
      </c>
      <c r="E934">
        <f>'0321'!E81</f>
        <v>44507.6</v>
      </c>
      <c r="F934" s="66">
        <f t="shared" ref="F934" si="418">+B934+D934</f>
        <v>40354.9</v>
      </c>
      <c r="G934" s="66">
        <f t="shared" ref="G934" si="419">+C934+E934</f>
        <v>49760.9</v>
      </c>
      <c r="H934" s="1">
        <f t="shared" ref="H934" si="420">+F934/G934-1</f>
        <v>-0.18902391234885219</v>
      </c>
      <c r="I934" s="198">
        <f t="shared" ref="I934" si="421">+G934-G933</f>
        <v>348.10000000000582</v>
      </c>
      <c r="J934" s="170">
        <f t="shared" ref="J934" si="422">+F934-F933</f>
        <v>263.90000000000146</v>
      </c>
    </row>
    <row r="935" spans="1:12" x14ac:dyDescent="0.25">
      <c r="A935" s="29">
        <f t="shared" si="230"/>
        <v>45379</v>
      </c>
      <c r="B935">
        <f>'0328'!B82</f>
        <v>3788.3</v>
      </c>
      <c r="C935">
        <f>'0328'!C82</f>
        <v>4849.8999999999996</v>
      </c>
      <c r="D935" s="110">
        <v>36703.375</v>
      </c>
      <c r="E935">
        <f>'0328'!E82</f>
        <v>45066.3</v>
      </c>
      <c r="F935" s="66">
        <f t="shared" ref="F935" si="423">+B935+D935</f>
        <v>40491.675000000003</v>
      </c>
      <c r="G935" s="66">
        <f t="shared" ref="G935" si="424">+C935+E935</f>
        <v>49916.200000000004</v>
      </c>
      <c r="H935" s="1">
        <f t="shared" ref="H935" si="425">+F935/G935-1</f>
        <v>-0.18880694043216428</v>
      </c>
      <c r="I935" s="198">
        <f t="shared" ref="I935" si="426">+G935-G934</f>
        <v>155.30000000000291</v>
      </c>
      <c r="J935" s="170">
        <f t="shared" ref="J935" si="427">+F935-F934</f>
        <v>136.77500000000146</v>
      </c>
    </row>
    <row r="936" spans="1:12" x14ac:dyDescent="0.25">
      <c r="A936" s="29">
        <f t="shared" si="230"/>
        <v>45386</v>
      </c>
      <c r="B936">
        <f>'0404'!B82</f>
        <v>3590.1</v>
      </c>
      <c r="C936">
        <f>'0404'!C82</f>
        <v>4530.5</v>
      </c>
      <c r="D936" s="110">
        <v>37206.82</v>
      </c>
      <c r="E936">
        <f>'0404'!E82</f>
        <v>45600.2</v>
      </c>
      <c r="F936" s="66">
        <f t="shared" ref="F936" si="428">+B936+D936</f>
        <v>40796.92</v>
      </c>
      <c r="G936" s="66">
        <f t="shared" ref="G936" si="429">+C936+E936</f>
        <v>50130.7</v>
      </c>
      <c r="H936" s="1">
        <f t="shared" ref="H936" si="430">+F936/G936-1</f>
        <v>-0.18618890220962403</v>
      </c>
      <c r="I936" s="198">
        <f t="shared" ref="I936" si="431">+G936-G935</f>
        <v>214.49999999999272</v>
      </c>
      <c r="J936" s="170">
        <f t="shared" ref="J936" si="432">+F936-F935</f>
        <v>305.24499999999534</v>
      </c>
    </row>
    <row r="937" spans="1:12" x14ac:dyDescent="0.25">
      <c r="A937" s="29">
        <f t="shared" si="230"/>
        <v>45393</v>
      </c>
      <c r="B937">
        <f>'0411'!B82</f>
        <v>3594.9</v>
      </c>
      <c r="C937">
        <f>'0411'!C82</f>
        <v>4047.8</v>
      </c>
      <c r="D937">
        <f>'0411'!D82</f>
        <v>37687.800000000003</v>
      </c>
      <c r="E937">
        <f>'0411'!E82</f>
        <v>46054.7</v>
      </c>
      <c r="F937" s="66">
        <f t="shared" ref="F937" si="433">+B937+D937</f>
        <v>41282.700000000004</v>
      </c>
      <c r="G937" s="66">
        <f t="shared" ref="G937" si="434">+C937+E937</f>
        <v>50102.5</v>
      </c>
      <c r="H937" s="1">
        <f t="shared" ref="H937" si="435">+F937/G937-1</f>
        <v>-0.17603512798762533</v>
      </c>
      <c r="I937" s="198">
        <f t="shared" ref="I937" si="436">+G937-G936</f>
        <v>-28.19999999999709</v>
      </c>
      <c r="J937" s="170">
        <f t="shared" ref="J937" si="437">+F937-F936</f>
        <v>485.78000000000611</v>
      </c>
    </row>
    <row r="938" spans="1:12" x14ac:dyDescent="0.25">
      <c r="A938" s="29">
        <f t="shared" si="230"/>
        <v>45400</v>
      </c>
      <c r="B938">
        <f>'0418'!B83</f>
        <v>3388.2</v>
      </c>
      <c r="C938">
        <f>'0418'!C83</f>
        <v>3905.4</v>
      </c>
      <c r="D938" s="110">
        <v>38105.300000000003</v>
      </c>
      <c r="E938">
        <f>'0418'!E83</f>
        <v>46508.4</v>
      </c>
      <c r="F938" s="66">
        <f t="shared" ref="F938" si="438">+B938+D938</f>
        <v>41493.5</v>
      </c>
      <c r="G938" s="66">
        <f t="shared" ref="G938" si="439">+C938+E938</f>
        <v>50413.8</v>
      </c>
      <c r="H938" s="1">
        <f t="shared" ref="H938" si="440">+F938/G938-1</f>
        <v>-0.17694163106133642</v>
      </c>
      <c r="I938" s="198">
        <f t="shared" ref="I938" si="441">+G938-G937</f>
        <v>311.30000000000291</v>
      </c>
      <c r="J938" s="170">
        <f t="shared" ref="J938:J940" si="442">+F938-F937</f>
        <v>210.79999999999563</v>
      </c>
    </row>
    <row r="939" spans="1:12" x14ac:dyDescent="0.25">
      <c r="A939" s="29">
        <f t="shared" si="230"/>
        <v>45407</v>
      </c>
      <c r="B939">
        <f>'0425'!B80</f>
        <v>3533.1</v>
      </c>
      <c r="C939">
        <f>'0425'!C80</f>
        <v>3633.9</v>
      </c>
      <c r="D939">
        <f>'0425'!D80</f>
        <v>38374.5</v>
      </c>
      <c r="E939">
        <f>'0425'!E80</f>
        <v>47069.599999999999</v>
      </c>
      <c r="F939" s="66">
        <f t="shared" ref="F939" si="443">+B939+D939</f>
        <v>41907.599999999999</v>
      </c>
      <c r="G939" s="66">
        <f t="shared" ref="G939" si="444">+C939+E939</f>
        <v>50703.5</v>
      </c>
      <c r="H939" s="1">
        <f t="shared" ref="H939" si="445">+F939/G939-1</f>
        <v>-0.17347717613182523</v>
      </c>
      <c r="I939" s="198">
        <f t="shared" ref="I939" si="446">+G939-G938</f>
        <v>289.69999999999709</v>
      </c>
      <c r="J939" s="170">
        <f t="shared" si="442"/>
        <v>414.09999999999854</v>
      </c>
      <c r="K939">
        <f>'0425'!F80</f>
        <v>860.7</v>
      </c>
    </row>
    <row r="940" spans="1:12" x14ac:dyDescent="0.25">
      <c r="A940" s="29">
        <f t="shared" si="230"/>
        <v>45414</v>
      </c>
      <c r="B940">
        <f>'0502'!B80</f>
        <v>3657.5</v>
      </c>
      <c r="C940">
        <f>'0502'!C80</f>
        <v>3285</v>
      </c>
      <c r="D940">
        <f>'0502'!D80</f>
        <v>38678.9</v>
      </c>
      <c r="E940">
        <f>'0502'!E80</f>
        <v>47422.9</v>
      </c>
      <c r="F940" s="66">
        <f t="shared" ref="F940" si="447">+B940+D940</f>
        <v>42336.4</v>
      </c>
      <c r="G940" s="66">
        <f t="shared" ref="G940" si="448">+C940+E940</f>
        <v>50707.9</v>
      </c>
      <c r="H940" s="1">
        <f t="shared" ref="H940" si="449">+F940/G940-1</f>
        <v>-0.1650926187043833</v>
      </c>
      <c r="I940" s="198">
        <f t="shared" ref="I940" si="450">+G940-G939</f>
        <v>4.4000000000014552</v>
      </c>
      <c r="J940" s="170">
        <f t="shared" si="442"/>
        <v>428.80000000000291</v>
      </c>
      <c r="K940" s="198">
        <f>'0502'!F80</f>
        <v>865.2</v>
      </c>
      <c r="L940" s="170">
        <f t="shared" ref="L940:L951" si="451">+K940-K939</f>
        <v>4.5</v>
      </c>
    </row>
    <row r="941" spans="1:12" x14ac:dyDescent="0.25">
      <c r="A941" s="29">
        <f t="shared" si="230"/>
        <v>45421</v>
      </c>
      <c r="B941">
        <f>'0509'!B80</f>
        <v>3479.7</v>
      </c>
      <c r="C941">
        <f>'0509'!C80</f>
        <v>3112.8</v>
      </c>
      <c r="D941">
        <f>'0509'!D80</f>
        <v>39122.5</v>
      </c>
      <c r="E941">
        <f>'0509'!E80</f>
        <v>47612.1</v>
      </c>
      <c r="F941" s="66">
        <f t="shared" ref="F941" si="452">+B941+D941</f>
        <v>42602.2</v>
      </c>
      <c r="G941" s="66">
        <f t="shared" ref="G941" si="453">+C941+E941</f>
        <v>50724.9</v>
      </c>
      <c r="H941" s="1">
        <f t="shared" ref="H941" si="454">+F941/G941-1</f>
        <v>-0.16013240045815769</v>
      </c>
      <c r="I941" s="198">
        <f t="shared" ref="I941" si="455">+G941-G940</f>
        <v>17</v>
      </c>
      <c r="J941" s="170">
        <f t="shared" ref="J941" si="456">+F941-F940</f>
        <v>265.79999999999563</v>
      </c>
      <c r="K941" s="198">
        <f>'0509'!F80</f>
        <v>890.4</v>
      </c>
      <c r="L941" s="170">
        <f t="shared" si="451"/>
        <v>25.199999999999932</v>
      </c>
    </row>
    <row r="942" spans="1:12" x14ac:dyDescent="0.25">
      <c r="A942" s="29">
        <f t="shared" si="230"/>
        <v>45428</v>
      </c>
      <c r="B942">
        <f>'0516'!B80</f>
        <v>3500.3</v>
      </c>
      <c r="C942">
        <f>'0516'!C80</f>
        <v>2940.5</v>
      </c>
      <c r="D942">
        <f>'0516'!D80</f>
        <v>39381.300000000003</v>
      </c>
      <c r="E942">
        <f>'0516'!E80</f>
        <v>47899.4</v>
      </c>
      <c r="F942" s="66">
        <f t="shared" ref="F942" si="457">+B942+D942</f>
        <v>42881.600000000006</v>
      </c>
      <c r="G942" s="66">
        <f t="shared" ref="G942" si="458">+C942+E942</f>
        <v>50839.9</v>
      </c>
      <c r="H942" s="1">
        <f t="shared" ref="H942" si="459">+F942/G942-1</f>
        <v>-0.15653649987509799</v>
      </c>
      <c r="I942" s="198">
        <f t="shared" ref="I942" si="460">+G942-G941</f>
        <v>115</v>
      </c>
      <c r="J942" s="170">
        <f t="shared" ref="J942:J943" si="461">+F942-F941</f>
        <v>279.40000000000873</v>
      </c>
      <c r="K942" s="198">
        <f>'0516'!F80</f>
        <v>955.9</v>
      </c>
      <c r="L942" s="170">
        <f t="shared" si="451"/>
        <v>65.5</v>
      </c>
    </row>
    <row r="943" spans="1:12" x14ac:dyDescent="0.25">
      <c r="A943" s="29">
        <f t="shared" si="230"/>
        <v>45435</v>
      </c>
      <c r="B943">
        <f>'0523'!B80</f>
        <v>3621.4</v>
      </c>
      <c r="C943">
        <f>'0523'!C80</f>
        <v>2833.1</v>
      </c>
      <c r="D943">
        <f>'0523'!D80</f>
        <v>39589.599999999999</v>
      </c>
      <c r="E943">
        <f>'0523'!E80</f>
        <v>48130.2</v>
      </c>
      <c r="F943" s="66">
        <f t="shared" ref="F943" si="462">+B943+D943</f>
        <v>43211</v>
      </c>
      <c r="G943" s="66">
        <f t="shared" ref="G943" si="463">+C943+E943</f>
        <v>50963.299999999996</v>
      </c>
      <c r="H943" s="1">
        <f t="shared" ref="H943" si="464">+F943/G943-1</f>
        <v>-0.15211534574880348</v>
      </c>
      <c r="I943" s="198">
        <f t="shared" ref="I943" si="465">+G943-G942</f>
        <v>123.39999999999418</v>
      </c>
      <c r="J943" s="170">
        <f t="shared" si="461"/>
        <v>329.39999999999418</v>
      </c>
      <c r="K943">
        <f>'0523'!F80</f>
        <v>962.8</v>
      </c>
      <c r="L943" s="170">
        <f t="shared" si="451"/>
        <v>6.8999999999999773</v>
      </c>
    </row>
    <row r="944" spans="1:12" x14ac:dyDescent="0.25">
      <c r="A944" s="29">
        <f t="shared" si="230"/>
        <v>45442</v>
      </c>
      <c r="B944">
        <f>'0530'!B81</f>
        <v>3423.1</v>
      </c>
      <c r="C944">
        <f>'0530'!C81</f>
        <v>2792.8</v>
      </c>
      <c r="D944">
        <f>'0530'!D81</f>
        <v>39977.5</v>
      </c>
      <c r="E944">
        <f>'0530'!E81</f>
        <v>48377.8</v>
      </c>
      <c r="F944" s="66">
        <f t="shared" ref="F944" si="466">+B944+D944</f>
        <v>43400.6</v>
      </c>
      <c r="G944" s="66">
        <f>+C944+E944</f>
        <v>51170.600000000006</v>
      </c>
      <c r="H944" s="1">
        <f t="shared" ref="H944" si="467">+F944/G944-1</f>
        <v>-0.15184500474882079</v>
      </c>
      <c r="I944" s="198">
        <f t="shared" ref="I944" si="468">+G944-G943</f>
        <v>207.30000000001019</v>
      </c>
      <c r="J944" s="170">
        <f t="shared" ref="J944:J945" si="469">+F944-F943</f>
        <v>189.59999999999854</v>
      </c>
      <c r="K944">
        <f>'0530'!F81</f>
        <v>1036.5999999999999</v>
      </c>
      <c r="L944" s="170">
        <f t="shared" si="451"/>
        <v>73.799999999999955</v>
      </c>
    </row>
    <row r="945" spans="1:12" x14ac:dyDescent="0.25">
      <c r="A945" s="29">
        <f t="shared" si="230"/>
        <v>45449</v>
      </c>
      <c r="B945">
        <f>'0606'!B76</f>
        <v>3584.9</v>
      </c>
      <c r="C945">
        <f>'0606'!C76</f>
        <v>2792.8</v>
      </c>
      <c r="D945" s="110">
        <v>40136.199999999997</v>
      </c>
      <c r="E945">
        <f>'0606'!E76</f>
        <v>48377.8</v>
      </c>
      <c r="F945" s="66">
        <f t="shared" ref="F945" si="470">+B945+D945</f>
        <v>43721.1</v>
      </c>
      <c r="G945" s="66">
        <f t="shared" ref="G945" si="471">+C945+E945</f>
        <v>51170.600000000006</v>
      </c>
      <c r="H945" s="1">
        <f t="shared" ref="H945" si="472">+F945/G945-1</f>
        <v>-0.14558164258382755</v>
      </c>
      <c r="I945" s="198">
        <f t="shared" ref="I945" si="473">+G945-G944</f>
        <v>0</v>
      </c>
      <c r="J945" s="170">
        <f t="shared" si="469"/>
        <v>320.5</v>
      </c>
      <c r="K945">
        <f>'0606'!F76</f>
        <v>1039.5999999999999</v>
      </c>
      <c r="L945" s="170">
        <f t="shared" si="451"/>
        <v>3</v>
      </c>
    </row>
    <row r="946" spans="1:12" x14ac:dyDescent="0.25">
      <c r="A946" s="29">
        <f t="shared" si="230"/>
        <v>45456</v>
      </c>
      <c r="B946">
        <f>'0613'!B76</f>
        <v>3800.4</v>
      </c>
      <c r="C946">
        <f>'0613'!C76</f>
        <v>3199.6</v>
      </c>
      <c r="D946" s="110">
        <v>40418.9</v>
      </c>
      <c r="E946">
        <f>'0613'!E76</f>
        <v>48906.9</v>
      </c>
      <c r="F946" s="66">
        <f t="shared" ref="F946" si="474">+B946+D946</f>
        <v>44219.3</v>
      </c>
      <c r="G946" s="66">
        <f t="shared" ref="G946" si="475">+C946+E946</f>
        <v>52106.5</v>
      </c>
      <c r="H946" s="1">
        <f t="shared" ref="H946" si="476">+F946/G946-1</f>
        <v>-0.15136691199754349</v>
      </c>
      <c r="I946" s="198">
        <f t="shared" ref="I946" si="477">+G946-G945</f>
        <v>935.89999999999418</v>
      </c>
      <c r="J946" s="170">
        <f t="shared" ref="J946" si="478">+F946-F945</f>
        <v>498.20000000000437</v>
      </c>
      <c r="K946">
        <f>'0613'!F76</f>
        <v>1123.5999999999999</v>
      </c>
      <c r="L946" s="170">
        <f t="shared" si="451"/>
        <v>84</v>
      </c>
    </row>
    <row r="947" spans="1:12" x14ac:dyDescent="0.25">
      <c r="A947" s="29">
        <f t="shared" si="230"/>
        <v>45463</v>
      </c>
      <c r="B947" s="52">
        <f>'0620'!B76</f>
        <v>3691.3</v>
      </c>
      <c r="C947" s="52">
        <f>'0620'!C76</f>
        <v>3236</v>
      </c>
      <c r="D947" s="110">
        <v>40810.800000000003</v>
      </c>
      <c r="E947" s="52">
        <f>'0620'!E76</f>
        <v>49097.9</v>
      </c>
      <c r="F947" s="66">
        <f t="shared" ref="F947" si="479">+B947+D947</f>
        <v>44502.100000000006</v>
      </c>
      <c r="G947" s="66">
        <f t="shared" ref="G947" si="480">+C947+E947</f>
        <v>52333.9</v>
      </c>
      <c r="H947" s="1">
        <f t="shared" ref="H947" si="481">+F947/G947-1</f>
        <v>-0.14965060887875725</v>
      </c>
      <c r="I947" s="198">
        <f t="shared" ref="I947" si="482">+G947-G946</f>
        <v>227.40000000000146</v>
      </c>
      <c r="J947" s="170">
        <f t="shared" ref="J947" si="483">+F947-F946</f>
        <v>282.80000000000291</v>
      </c>
      <c r="K947">
        <f>'0620'!F76</f>
        <v>1225.4000000000001</v>
      </c>
      <c r="L947" s="170">
        <f t="shared" si="451"/>
        <v>101.80000000000018</v>
      </c>
    </row>
    <row r="948" spans="1:12" x14ac:dyDescent="0.25">
      <c r="A948" s="29">
        <f t="shared" si="230"/>
        <v>45470</v>
      </c>
      <c r="B948" s="52">
        <f>'0627'!B76</f>
        <v>3615.6</v>
      </c>
      <c r="C948" s="52">
        <f>'0627'!C76</f>
        <v>3157.7</v>
      </c>
      <c r="D948" s="110">
        <v>41056.300000000003</v>
      </c>
      <c r="E948" s="52">
        <f>'0627'!E76</f>
        <v>49307.3</v>
      </c>
      <c r="F948" s="66">
        <f t="shared" ref="F948" si="484">+B948+D948</f>
        <v>44671.9</v>
      </c>
      <c r="G948" s="66">
        <f t="shared" ref="G948" si="485">+C948+E948</f>
        <v>52465</v>
      </c>
      <c r="H948" s="1">
        <f t="shared" ref="H948" si="486">+F948/G948-1</f>
        <v>-0.14853902601734492</v>
      </c>
      <c r="I948" s="198">
        <f t="shared" ref="I948" si="487">+G948-G947</f>
        <v>131.09999999999854</v>
      </c>
      <c r="J948" s="170">
        <f t="shared" ref="J948" si="488">+F948-F947</f>
        <v>169.79999999999563</v>
      </c>
      <c r="K948">
        <f>'0627'!F76</f>
        <v>1375.7</v>
      </c>
      <c r="L948" s="170">
        <f t="shared" si="451"/>
        <v>150.29999999999995</v>
      </c>
    </row>
    <row r="949" spans="1:12" x14ac:dyDescent="0.25">
      <c r="A949" s="29">
        <f t="shared" si="230"/>
        <v>45477</v>
      </c>
      <c r="B949" s="52">
        <f>'0704'!B76</f>
        <v>3556.3</v>
      </c>
      <c r="C949" s="52">
        <f>'0704'!C76</f>
        <v>2899.7</v>
      </c>
      <c r="D949" s="110">
        <v>41266</v>
      </c>
      <c r="E949" s="52">
        <f>'0704'!E76</f>
        <v>49605</v>
      </c>
      <c r="F949" s="66">
        <f t="shared" ref="F949" si="489">+B949+D949</f>
        <v>44822.3</v>
      </c>
      <c r="G949" s="66">
        <f t="shared" ref="G949" si="490">+C949+E949</f>
        <v>52504.7</v>
      </c>
      <c r="H949" s="1">
        <f t="shared" ref="H949" si="491">+F949/G949-1</f>
        <v>-0.14631832959715974</v>
      </c>
      <c r="I949" s="198">
        <f t="shared" ref="I949" si="492">+G949-G948</f>
        <v>39.69999999999709</v>
      </c>
      <c r="J949" s="170">
        <f t="shared" ref="J949:J952" si="493">+F949-F948</f>
        <v>150.40000000000146</v>
      </c>
      <c r="K949">
        <f>'0704'!F76</f>
        <v>1567</v>
      </c>
      <c r="L949" s="170">
        <f t="shared" si="451"/>
        <v>191.29999999999995</v>
      </c>
    </row>
    <row r="950" spans="1:12" x14ac:dyDescent="0.25">
      <c r="A950" s="29">
        <f t="shared" si="230"/>
        <v>45484</v>
      </c>
      <c r="B950" s="52">
        <f>'0711'!B76</f>
        <v>3583.6</v>
      </c>
      <c r="C950" s="52">
        <f>'0711'!C76</f>
        <v>2786.5</v>
      </c>
      <c r="D950" s="110">
        <v>41466.800000000003</v>
      </c>
      <c r="E950" s="52">
        <f>'0711'!E76</f>
        <v>49779.7</v>
      </c>
      <c r="F950" s="66">
        <f t="shared" ref="F950" si="494">+B950+D950</f>
        <v>45050.400000000001</v>
      </c>
      <c r="G950" s="66">
        <f t="shared" ref="G950" si="495">+C950+E950</f>
        <v>52566.2</v>
      </c>
      <c r="H950" s="1">
        <f t="shared" ref="H950" si="496">+F950/G950-1</f>
        <v>-0.142977807031895</v>
      </c>
      <c r="I950" s="198">
        <f t="shared" ref="I950" si="497">+G950-G949</f>
        <v>61.5</v>
      </c>
      <c r="J950" s="170">
        <f t="shared" si="493"/>
        <v>228.09999999999854</v>
      </c>
      <c r="K950">
        <f>'0711'!F76</f>
        <v>2074</v>
      </c>
      <c r="L950" s="170">
        <f t="shared" si="451"/>
        <v>507</v>
      </c>
    </row>
    <row r="951" spans="1:12" x14ac:dyDescent="0.25">
      <c r="A951" s="29">
        <f t="shared" si="230"/>
        <v>45491</v>
      </c>
      <c r="B951" s="52">
        <f>'0718'!B76</f>
        <v>3303.8</v>
      </c>
      <c r="C951" s="52">
        <f>'0718'!C76</f>
        <v>2605.4</v>
      </c>
      <c r="D951" s="110">
        <v>41835.300000000003</v>
      </c>
      <c r="E951" s="52">
        <f>'0718'!E76</f>
        <v>50106.3</v>
      </c>
      <c r="F951" s="66">
        <f t="shared" ref="F951" si="498">+B951+D951</f>
        <v>45139.100000000006</v>
      </c>
      <c r="G951" s="66">
        <f t="shared" ref="G951" si="499">+C951+E951</f>
        <v>52711.700000000004</v>
      </c>
      <c r="H951" s="1">
        <f t="shared" ref="H951" si="500">+F951/G951-1</f>
        <v>-0.1436607053083091</v>
      </c>
      <c r="I951" s="198">
        <f t="shared" ref="I951" si="501">+G951-G950</f>
        <v>145.50000000000728</v>
      </c>
      <c r="J951" s="170">
        <f t="shared" si="493"/>
        <v>88.700000000004366</v>
      </c>
      <c r="K951">
        <f>'0718'!F76</f>
        <v>2903.7</v>
      </c>
      <c r="L951" s="170">
        <f t="shared" si="451"/>
        <v>829.69999999999982</v>
      </c>
    </row>
    <row r="952" spans="1:12" x14ac:dyDescent="0.25">
      <c r="A952" s="29">
        <f t="shared" si="230"/>
        <v>45498</v>
      </c>
      <c r="B952" s="52">
        <f>'0725'!B77</f>
        <v>3114.6</v>
      </c>
      <c r="C952" s="52">
        <f>'0725'!C77</f>
        <v>2351.1</v>
      </c>
      <c r="D952" s="110">
        <v>42276.6</v>
      </c>
      <c r="E952" s="52">
        <f>'0725'!E77</f>
        <v>50394.7</v>
      </c>
      <c r="F952" s="66">
        <f t="shared" ref="F952" si="502">+B952+D952</f>
        <v>45391.199999999997</v>
      </c>
      <c r="G952" s="66">
        <f t="shared" ref="G952" si="503">+C952+E952</f>
        <v>52745.799999999996</v>
      </c>
      <c r="H952" s="1">
        <f t="shared" ref="H952" si="504">+F952/G952-1</f>
        <v>-0.13943479860007812</v>
      </c>
      <c r="I952" s="198">
        <f t="shared" ref="I952" si="505">+G952-G951</f>
        <v>34.099999999991269</v>
      </c>
      <c r="J952" s="170">
        <f t="shared" si="493"/>
        <v>252.09999999999127</v>
      </c>
      <c r="K952">
        <f>'0725'!F77</f>
        <v>3535.8</v>
      </c>
      <c r="L952" s="170">
        <f t="shared" ref="L952:L957" si="506">+K952-K951</f>
        <v>632.10000000000036</v>
      </c>
    </row>
    <row r="953" spans="1:12" x14ac:dyDescent="0.25">
      <c r="A953" s="29">
        <f t="shared" si="230"/>
        <v>45505</v>
      </c>
      <c r="B953" s="52">
        <f>'0801'!B77</f>
        <v>3088</v>
      </c>
      <c r="C953" s="52">
        <f>'0801'!C77</f>
        <v>2376.6</v>
      </c>
      <c r="D953" s="110">
        <v>42628.5</v>
      </c>
      <c r="E953" s="52">
        <f>'0801'!E77</f>
        <v>50717.599999999999</v>
      </c>
      <c r="F953" s="66">
        <f t="shared" ref="F953" si="507">+B953+D953</f>
        <v>45716.5</v>
      </c>
      <c r="G953" s="66">
        <f t="shared" ref="G953" si="508">+C953+E953</f>
        <v>53094.2</v>
      </c>
      <c r="H953" s="1">
        <f t="shared" ref="H953" si="509">+F953/G953-1</f>
        <v>-0.1389549140960783</v>
      </c>
      <c r="I953" s="198">
        <f t="shared" ref="I953" si="510">+G953-G952</f>
        <v>348.40000000000146</v>
      </c>
      <c r="J953" s="170">
        <f t="shared" ref="J953" si="511">+F953-F952</f>
        <v>325.30000000000291</v>
      </c>
      <c r="K953">
        <f>'0801'!F77</f>
        <v>4521</v>
      </c>
      <c r="L953" s="170">
        <f t="shared" si="506"/>
        <v>985.19999999999982</v>
      </c>
    </row>
    <row r="954" spans="1:12" x14ac:dyDescent="0.25">
      <c r="A954" s="29">
        <f t="shared" si="230"/>
        <v>45512</v>
      </c>
      <c r="B954" s="52">
        <f>'0808'!B77</f>
        <v>2879</v>
      </c>
      <c r="C954" s="52">
        <f>'0808'!C77</f>
        <v>2036</v>
      </c>
      <c r="D954" s="110">
        <v>42974.3</v>
      </c>
      <c r="E954" s="52">
        <f>'0808'!E77</f>
        <v>51009.7</v>
      </c>
      <c r="F954" s="66">
        <f t="shared" ref="F954" si="512">+B954+D954</f>
        <v>45853.3</v>
      </c>
      <c r="G954" s="66">
        <f t="shared" ref="G954" si="513">+C954+E954</f>
        <v>53045.7</v>
      </c>
      <c r="H954" s="1">
        <f t="shared" ref="H954" si="514">+F954/G954-1</f>
        <v>-0.13558874706149593</v>
      </c>
      <c r="I954" s="198">
        <f t="shared" ref="I954" si="515">+G954-G953</f>
        <v>-48.5</v>
      </c>
      <c r="J954" s="170">
        <f t="shared" ref="J954" si="516">+F954-F953</f>
        <v>136.80000000000291</v>
      </c>
      <c r="K954">
        <f>'0808'!F77</f>
        <v>5865.2</v>
      </c>
      <c r="L954" s="170">
        <f t="shared" si="506"/>
        <v>1344.1999999999998</v>
      </c>
    </row>
    <row r="955" spans="1:12" x14ac:dyDescent="0.25">
      <c r="A955" s="29">
        <f t="shared" si="230"/>
        <v>45519</v>
      </c>
      <c r="B955" s="52">
        <f>'0815'!B78</f>
        <v>2413.5</v>
      </c>
      <c r="C955" s="52">
        <f>'0815'!C78</f>
        <v>1951.7</v>
      </c>
      <c r="D955" s="110">
        <v>43396.1</v>
      </c>
      <c r="E955" s="52">
        <f>'0815'!E78</f>
        <v>51373.599999999999</v>
      </c>
      <c r="F955" s="66">
        <f t="shared" ref="F955" si="517">+B955+D955</f>
        <v>45809.599999999999</v>
      </c>
      <c r="G955" s="66">
        <f t="shared" ref="G955" si="518">+C955+E955</f>
        <v>53325.299999999996</v>
      </c>
      <c r="H955" s="1">
        <f t="shared" ref="H955" si="519">+F955/G955-1</f>
        <v>-0.14094060417850429</v>
      </c>
      <c r="I955" s="198">
        <f t="shared" ref="I955" si="520">+G955-G954</f>
        <v>279.59999999999854</v>
      </c>
      <c r="J955" s="170">
        <f>+F955-F954</f>
        <v>-43.700000000004366</v>
      </c>
      <c r="K955">
        <f>'0815'!F78</f>
        <v>7542.1</v>
      </c>
      <c r="L955" s="170">
        <f t="shared" si="506"/>
        <v>1676.9000000000005</v>
      </c>
    </row>
    <row r="956" spans="1:12" x14ac:dyDescent="0.25">
      <c r="A956" s="29">
        <f t="shared" si="230"/>
        <v>45526</v>
      </c>
      <c r="B956" s="52">
        <f>'0822'!B77</f>
        <v>1727.5</v>
      </c>
      <c r="C956" s="52">
        <f>'0822'!C77</f>
        <v>1581.3</v>
      </c>
      <c r="D956" s="110">
        <v>43869.599999999999</v>
      </c>
      <c r="E956" s="52">
        <f>'0822'!E77</f>
        <v>51693.3</v>
      </c>
      <c r="F956" s="66">
        <f t="shared" ref="F956" si="521">+B956+D956</f>
        <v>45597.1</v>
      </c>
      <c r="G956" s="66">
        <f t="shared" ref="G956" si="522">+C956+E956</f>
        <v>53274.600000000006</v>
      </c>
      <c r="H956" s="1">
        <f t="shared" ref="H956" si="523">+F956/G956-1</f>
        <v>-0.14411182815075119</v>
      </c>
      <c r="I956" s="198">
        <f t="shared" ref="I956" si="524">+G956-G955</f>
        <v>-50.699999999989814</v>
      </c>
      <c r="J956" s="170">
        <f>+F956-F955</f>
        <v>-212.5</v>
      </c>
      <c r="K956">
        <f>'0822'!F77</f>
        <v>10157.9</v>
      </c>
      <c r="L956" s="170">
        <f t="shared" si="506"/>
        <v>2615.7999999999993</v>
      </c>
    </row>
    <row r="957" spans="1:12" x14ac:dyDescent="0.25">
      <c r="A957" s="29">
        <f t="shared" si="230"/>
        <v>45533</v>
      </c>
      <c r="B957" s="52">
        <f>'0829'!B77</f>
        <v>1008.4</v>
      </c>
      <c r="C957" s="52">
        <f>'0829'!C77</f>
        <v>1222.8</v>
      </c>
      <c r="D957" s="110">
        <v>44360.800000000003</v>
      </c>
      <c r="E957" s="52">
        <f>'0829'!E77</f>
        <v>52207.5</v>
      </c>
      <c r="F957" s="66">
        <f t="shared" ref="F957" si="525">+B957+D957</f>
        <v>45369.200000000004</v>
      </c>
      <c r="G957" s="66">
        <f t="shared" ref="G957" si="526">+C957+E957</f>
        <v>53430.3</v>
      </c>
      <c r="H957" s="1">
        <f t="shared" ref="H957" si="527">+F957/G957-1</f>
        <v>-0.15087132207754772</v>
      </c>
      <c r="I957" s="198">
        <f t="shared" ref="I957" si="528">+G957-G956</f>
        <v>155.69999999999709</v>
      </c>
      <c r="J957" s="170">
        <f>+F957-F956</f>
        <v>-227.89999999999418</v>
      </c>
      <c r="K957">
        <f>'0829'!F77</f>
        <v>11816.6</v>
      </c>
      <c r="L957" s="170">
        <f t="shared" si="506"/>
        <v>1658.7000000000007</v>
      </c>
    </row>
    <row r="958" spans="1:12" x14ac:dyDescent="0.25">
      <c r="A958" s="29">
        <f t="shared" si="230"/>
        <v>45540</v>
      </c>
      <c r="B958" s="52">
        <f>'090524'!B73</f>
        <v>13930.2</v>
      </c>
      <c r="C958" s="52">
        <f>'090524'!C73</f>
        <v>1222.8</v>
      </c>
      <c r="D958" s="110">
        <v>314.2</v>
      </c>
      <c r="E958" s="52">
        <f>'090524'!E73</f>
        <v>51985.8</v>
      </c>
      <c r="F958" s="66">
        <f t="shared" ref="F958" si="529">+B958+D958</f>
        <v>14244.400000000001</v>
      </c>
      <c r="G958" s="66">
        <f t="shared" ref="G958" si="530">+C958+E958</f>
        <v>53208.600000000006</v>
      </c>
      <c r="H958" s="1">
        <f t="shared" ref="H958" si="531">+F958/G958-1</f>
        <v>-0.73229139650357267</v>
      </c>
      <c r="I958" s="198">
        <f t="shared" ref="I958" si="532">+G958-G957</f>
        <v>-221.69999999999709</v>
      </c>
      <c r="J958" s="162">
        <f>B958-K957+(D958)-953.8</f>
        <v>1474.0000000000002</v>
      </c>
      <c r="L958" s="170"/>
    </row>
    <row r="959" spans="1:12" x14ac:dyDescent="0.25">
      <c r="A959" s="29">
        <f t="shared" si="230"/>
        <v>45547</v>
      </c>
      <c r="B959" s="52">
        <f>'912'!B66</f>
        <v>15232.1</v>
      </c>
      <c r="C959" s="52">
        <f>'912'!C66</f>
        <v>16125.7</v>
      </c>
      <c r="D959" s="52">
        <f>'912'!D66</f>
        <v>760.5</v>
      </c>
      <c r="E959" s="52">
        <f>'912'!E66</f>
        <v>896.9</v>
      </c>
      <c r="F959" s="66">
        <f t="shared" ref="F959" si="533">+B959+D959</f>
        <v>15992.6</v>
      </c>
      <c r="G959" s="66">
        <f t="shared" ref="G959" si="534">+C959+E959</f>
        <v>17022.600000000002</v>
      </c>
      <c r="H959" s="1">
        <f t="shared" ref="H959" si="535">+F959/G959-1</f>
        <v>-6.0507795518898511E-2</v>
      </c>
      <c r="I959" s="198">
        <f>J907</f>
        <v>377.70000000000073</v>
      </c>
      <c r="J959" s="170">
        <f t="shared" ref="J959:J964" si="536">+F959-F958</f>
        <v>1748.1999999999989</v>
      </c>
      <c r="L959" s="170"/>
    </row>
    <row r="960" spans="1:12" x14ac:dyDescent="0.25">
      <c r="A960" s="29">
        <f t="shared" si="230"/>
        <v>45554</v>
      </c>
      <c r="B960" s="52">
        <f>'919'!B66</f>
        <v>16288.8</v>
      </c>
      <c r="C960" s="52">
        <f>'919'!C66</f>
        <v>16254.6</v>
      </c>
      <c r="D960" s="110">
        <v>1141.5</v>
      </c>
      <c r="E960" s="52">
        <f>'919'!E66</f>
        <v>1389</v>
      </c>
      <c r="F960" s="66">
        <f t="shared" ref="F960" si="537">+B960+D960</f>
        <v>17430.3</v>
      </c>
      <c r="G960" s="66">
        <f t="shared" ref="G960" si="538">+C960+E960</f>
        <v>17643.599999999999</v>
      </c>
      <c r="H960" s="1">
        <f t="shared" ref="H960" si="539">+F960/G960-1</f>
        <v>-1.2089369516425141E-2</v>
      </c>
      <c r="I960" s="198">
        <f t="shared" ref="I960" si="540">+G960-G959</f>
        <v>620.99999999999636</v>
      </c>
      <c r="J960" s="170">
        <f t="shared" si="536"/>
        <v>1437.6999999999989</v>
      </c>
      <c r="L960" s="170"/>
    </row>
    <row r="961" spans="1:12" x14ac:dyDescent="0.25">
      <c r="A961" s="29">
        <f t="shared" si="230"/>
        <v>45561</v>
      </c>
      <c r="B961" s="52">
        <f>'926'!B69</f>
        <v>17007.7</v>
      </c>
      <c r="C961" s="52">
        <f>'926'!C69</f>
        <v>16391.7</v>
      </c>
      <c r="D961" s="110">
        <v>1866.1</v>
      </c>
      <c r="E961" s="52">
        <f>'926'!E69</f>
        <v>2060.5</v>
      </c>
      <c r="F961" s="66">
        <f t="shared" ref="F961" si="541">+B961+D961</f>
        <v>18873.8</v>
      </c>
      <c r="G961" s="66">
        <f t="shared" ref="G961" si="542">+C961+E961</f>
        <v>18452.2</v>
      </c>
      <c r="H961" s="1">
        <f t="shared" ref="H961" si="543">+F961/G961-1</f>
        <v>2.2848224060003641E-2</v>
      </c>
      <c r="I961" s="198">
        <f t="shared" ref="I961" si="544">+G961-G960</f>
        <v>808.60000000000218</v>
      </c>
      <c r="J961" s="170">
        <f t="shared" si="536"/>
        <v>1443.5</v>
      </c>
      <c r="L961" s="170"/>
    </row>
    <row r="962" spans="1:12" x14ac:dyDescent="0.25">
      <c r="A962" s="29">
        <f t="shared" si="230"/>
        <v>45568</v>
      </c>
      <c r="B962" s="52">
        <f>'103'!B72</f>
        <v>16566.7</v>
      </c>
      <c r="C962" s="52">
        <f>'103'!C72</f>
        <v>16012.6</v>
      </c>
      <c r="D962" s="110">
        <v>3436.7</v>
      </c>
      <c r="E962" s="52">
        <f>'103'!E72</f>
        <v>3411.6</v>
      </c>
      <c r="F962" s="66">
        <f t="shared" ref="F962" si="545">+B962+D962</f>
        <v>20003.400000000001</v>
      </c>
      <c r="G962" s="66">
        <f t="shared" ref="G962" si="546">+C962+E962</f>
        <v>19424.2</v>
      </c>
      <c r="H962" s="1">
        <f t="shared" ref="H962" si="547">+F962/G962-1</f>
        <v>2.981847386250136E-2</v>
      </c>
      <c r="I962" s="198">
        <f t="shared" ref="I962" si="548">+G962-G961</f>
        <v>972</v>
      </c>
      <c r="J962" s="170">
        <f t="shared" si="536"/>
        <v>1129.6000000000022</v>
      </c>
      <c r="L962" s="170"/>
    </row>
    <row r="963" spans="1:12" x14ac:dyDescent="0.25">
      <c r="A963" s="29">
        <f t="shared" si="230"/>
        <v>45575</v>
      </c>
      <c r="B963" s="52">
        <f>'101024'!B74</f>
        <v>16416.7</v>
      </c>
      <c r="C963" s="52">
        <f>'101024'!C74</f>
        <v>15394</v>
      </c>
      <c r="D963" s="110">
        <v>5289.4</v>
      </c>
      <c r="E963" s="52">
        <f>'101024'!E74</f>
        <v>5402.1</v>
      </c>
      <c r="F963" s="66">
        <f t="shared" ref="F963" si="549">+B963+D963</f>
        <v>21706.1</v>
      </c>
      <c r="G963" s="66">
        <f t="shared" ref="G963" si="550">+C963+E963</f>
        <v>20796.099999999999</v>
      </c>
      <c r="H963" s="1">
        <f t="shared" ref="H963" si="551">+F963/G963-1</f>
        <v>4.3758204663374434E-2</v>
      </c>
      <c r="I963" s="198">
        <f t="shared" ref="I963" si="552">+G963-G962</f>
        <v>1371.8999999999978</v>
      </c>
      <c r="J963" s="170">
        <f t="shared" si="536"/>
        <v>1702.6999999999971</v>
      </c>
      <c r="L963" s="170"/>
    </row>
    <row r="964" spans="1:12" x14ac:dyDescent="0.25">
      <c r="A964" s="29">
        <f t="shared" si="230"/>
        <v>45582</v>
      </c>
      <c r="B964" s="52">
        <f>'101724'!B74</f>
        <v>16121.9</v>
      </c>
      <c r="C964" s="52">
        <f>'101724'!C74</f>
        <v>14387.5</v>
      </c>
      <c r="D964" s="110">
        <v>7671.6</v>
      </c>
      <c r="E964" s="52">
        <f>'101724'!E74</f>
        <v>7763.4</v>
      </c>
      <c r="F964" s="66">
        <f t="shared" ref="F964" si="553">+B964+D964</f>
        <v>23793.5</v>
      </c>
      <c r="G964" s="66">
        <f t="shared" ref="G964" si="554">+C964+E964</f>
        <v>22150.9</v>
      </c>
      <c r="H964" s="1">
        <f t="shared" ref="H964" si="555">+F964/G964-1</f>
        <v>7.4155000474021238E-2</v>
      </c>
      <c r="I964" s="198">
        <f t="shared" ref="I964" si="556">+G964-G963</f>
        <v>1354.8000000000029</v>
      </c>
      <c r="J964" s="170">
        <f t="shared" si="536"/>
        <v>2087.4000000000015</v>
      </c>
      <c r="L964" s="170"/>
    </row>
    <row r="965" spans="1:12" x14ac:dyDescent="0.25">
      <c r="A965" s="29">
        <f t="shared" si="230"/>
        <v>45589</v>
      </c>
      <c r="B965" s="52">
        <f>'102424'!B74</f>
        <v>15950</v>
      </c>
      <c r="C965" s="52">
        <f>'102424'!C74</f>
        <v>13406.2</v>
      </c>
      <c r="D965" s="110">
        <v>9979.1</v>
      </c>
      <c r="E965" s="52">
        <f>'102424'!E74</f>
        <v>9754.7000000000007</v>
      </c>
      <c r="F965" s="66">
        <f t="shared" ref="F965" si="557">+B965+D965</f>
        <v>25929.1</v>
      </c>
      <c r="G965" s="66">
        <f t="shared" ref="G965" si="558">+C965+E965</f>
        <v>23160.9</v>
      </c>
      <c r="H965" s="1">
        <f t="shared" ref="H965" si="559">+F965/G965-1</f>
        <v>0.11952039860281749</v>
      </c>
      <c r="I965" s="198">
        <f t="shared" ref="I965" si="560">+G965-G964</f>
        <v>1010</v>
      </c>
      <c r="J965" s="170">
        <f t="shared" ref="J965" si="561">+F965-F964</f>
        <v>2135.5999999999985</v>
      </c>
      <c r="L965" s="170"/>
    </row>
    <row r="966" spans="1:12" x14ac:dyDescent="0.25">
      <c r="A966" s="29">
        <f t="shared" si="230"/>
        <v>45596</v>
      </c>
      <c r="B966" s="52">
        <f>'103124'!B75</f>
        <v>15563</v>
      </c>
      <c r="C966" s="52">
        <f>'103124'!C75</f>
        <v>12249.2</v>
      </c>
      <c r="D966" s="110">
        <v>12403.3</v>
      </c>
      <c r="E966" s="52">
        <f>'103124'!E75</f>
        <v>11991.3</v>
      </c>
      <c r="F966" s="66">
        <f t="shared" ref="F966" si="562">+B966+D966</f>
        <v>27966.3</v>
      </c>
      <c r="G966" s="66">
        <f t="shared" ref="G966" si="563">+C966+E966</f>
        <v>24240.5</v>
      </c>
      <c r="H966" s="1">
        <f t="shared" ref="H966" si="564">+F966/G966-1</f>
        <v>0.15370145005259794</v>
      </c>
      <c r="I966" s="198">
        <f t="shared" ref="I966" si="565">+G966-G965</f>
        <v>1079.5999999999985</v>
      </c>
      <c r="J966" s="170">
        <f t="shared" ref="J966" si="566">+F966-F965</f>
        <v>2037.2000000000007</v>
      </c>
      <c r="L966" s="170"/>
    </row>
    <row r="967" spans="1:12" x14ac:dyDescent="0.25">
      <c r="A967" s="29">
        <f t="shared" si="230"/>
        <v>45603</v>
      </c>
      <c r="B967" s="52">
        <f>'110724'!B75</f>
        <v>14777</v>
      </c>
      <c r="C967" s="52">
        <f>'110724'!C75</f>
        <v>14176.2</v>
      </c>
      <c r="D967" s="110">
        <v>14744.7</v>
      </c>
      <c r="E967" s="52">
        <f>'110724'!E75</f>
        <v>13917.5</v>
      </c>
      <c r="F967" s="66">
        <f t="shared" ref="F967" si="567">+B967+D967</f>
        <v>29521.7</v>
      </c>
      <c r="G967" s="66">
        <f t="shared" ref="G967" si="568">+C967+E967</f>
        <v>28093.7</v>
      </c>
      <c r="H967" s="1">
        <f t="shared" ref="H967" si="569">+F967/G967-1</f>
        <v>5.0829901365786689E-2</v>
      </c>
      <c r="I967" s="198">
        <f t="shared" ref="I967" si="570">+G967-G966</f>
        <v>3853.2000000000007</v>
      </c>
      <c r="J967" s="170">
        <f t="shared" ref="J967" si="571">+F967-F966</f>
        <v>1555.4000000000015</v>
      </c>
      <c r="L967" s="170"/>
    </row>
    <row r="968" spans="1:12" x14ac:dyDescent="0.25">
      <c r="A968" s="29">
        <f t="shared" si="230"/>
        <v>45610</v>
      </c>
      <c r="B968" s="52">
        <f>'111424'!B75</f>
        <v>14189.7</v>
      </c>
      <c r="C968" s="52">
        <f>'111424'!C75</f>
        <v>13477.1</v>
      </c>
      <c r="D968" s="110">
        <v>17117.5</v>
      </c>
      <c r="E968" s="52">
        <f>'111424'!E75</f>
        <v>15509.8</v>
      </c>
      <c r="F968" s="66">
        <f t="shared" ref="F968" si="572">+B968+D968</f>
        <v>31307.200000000001</v>
      </c>
      <c r="G968" s="66">
        <f t="shared" ref="G968" si="573">+C968+E968</f>
        <v>28986.9</v>
      </c>
      <c r="H968" s="1">
        <f t="shared" ref="H968" si="574">+F968/G968-1</f>
        <v>8.0046503765494048E-2</v>
      </c>
      <c r="I968" s="198">
        <f t="shared" ref="I968" si="575">+G968-G967</f>
        <v>893.20000000000073</v>
      </c>
      <c r="J968" s="170">
        <f t="shared" ref="J968" si="576">+F968-F967</f>
        <v>1785.5</v>
      </c>
      <c r="L968" s="170"/>
    </row>
    <row r="969" spans="1:12" x14ac:dyDescent="0.25">
      <c r="A969" s="29">
        <f t="shared" si="230"/>
        <v>45617</v>
      </c>
      <c r="B969" s="52">
        <f>'112124'!B78</f>
        <v>14598.8</v>
      </c>
      <c r="C969" s="52">
        <f>'112124'!C78</f>
        <v>13894.7</v>
      </c>
      <c r="D969" s="110">
        <v>19129.7</v>
      </c>
      <c r="E969" s="52">
        <f>'112124'!E78</f>
        <v>16987.5</v>
      </c>
      <c r="F969" s="66">
        <f t="shared" ref="F969" si="577">+B969+D969</f>
        <v>33728.5</v>
      </c>
      <c r="G969" s="66">
        <f t="shared" ref="G969" si="578">+C969+E969</f>
        <v>30882.2</v>
      </c>
      <c r="H969" s="1">
        <f t="shared" ref="H969" si="579">+F969/G969-1</f>
        <v>9.2166361204836456E-2</v>
      </c>
      <c r="I969" s="198">
        <f t="shared" ref="I969" si="580">+G969-G968</f>
        <v>1895.2999999999993</v>
      </c>
      <c r="J969" s="170">
        <f t="shared" ref="J969" si="581">+F969-F968</f>
        <v>2421.2999999999993</v>
      </c>
      <c r="L969" s="170"/>
    </row>
    <row r="970" spans="1:12" x14ac:dyDescent="0.25">
      <c r="A970" s="29">
        <f t="shared" si="230"/>
        <v>45624</v>
      </c>
      <c r="B970" s="52">
        <f>'112824'!B78</f>
        <v>14482.6</v>
      </c>
      <c r="C970" s="52">
        <f>'112824'!C78</f>
        <v>14077</v>
      </c>
      <c r="D970" s="110">
        <v>21558.6</v>
      </c>
      <c r="E970" s="52">
        <f>'112824'!E78</f>
        <v>18209.7</v>
      </c>
      <c r="F970" s="66">
        <f t="shared" ref="F970" si="582">+B970+D970</f>
        <v>36041.199999999997</v>
      </c>
      <c r="G970" s="66">
        <f t="shared" ref="G970" si="583">+C970+E970</f>
        <v>32286.7</v>
      </c>
      <c r="H970" s="1">
        <f t="shared" ref="H970" si="584">+F970/G970-1</f>
        <v>0.11628627267574565</v>
      </c>
      <c r="I970" s="198">
        <f t="shared" ref="I970" si="585">+G970-G969</f>
        <v>1404.5</v>
      </c>
      <c r="J970" s="170">
        <f t="shared" ref="J970" si="586">+F970-F969</f>
        <v>2312.6999999999971</v>
      </c>
      <c r="L970" s="170"/>
    </row>
    <row r="971" spans="1:12" x14ac:dyDescent="0.25">
      <c r="A971" s="29">
        <f>+A970+7</f>
        <v>45631</v>
      </c>
      <c r="B971" s="52">
        <f>'120524'!B78</f>
        <v>13797.3</v>
      </c>
      <c r="C971" s="52">
        <f>'120524'!C78</f>
        <v>14001.3</v>
      </c>
      <c r="D971" s="110">
        <v>23417.7</v>
      </c>
      <c r="E971" s="52">
        <f>'120524'!E78</f>
        <v>19284.400000000001</v>
      </c>
      <c r="F971" s="66">
        <f t="shared" ref="F971" si="587">+B971+D971</f>
        <v>37215</v>
      </c>
      <c r="G971" s="66">
        <f t="shared" ref="G971" si="588">+C971+E971</f>
        <v>33285.699999999997</v>
      </c>
      <c r="H971" s="1">
        <f t="shared" ref="H971" si="589">+F971/G971-1</f>
        <v>0.11804769014922334</v>
      </c>
      <c r="I971" s="198">
        <f t="shared" ref="I971" si="590">+G971-G970</f>
        <v>998.99999999999636</v>
      </c>
      <c r="J971" s="170">
        <f t="shared" ref="J971" si="591">+F971-F970</f>
        <v>1173.8000000000029</v>
      </c>
      <c r="L971" s="170"/>
    </row>
    <row r="972" spans="1:12" x14ac:dyDescent="0.25">
      <c r="A972" s="29">
        <f t="shared" si="230"/>
        <v>45638</v>
      </c>
      <c r="B972" s="52">
        <f>'121224'!B77</f>
        <v>13535.2</v>
      </c>
      <c r="C972" s="52">
        <f>'121224'!C77</f>
        <v>14661.6</v>
      </c>
      <c r="D972" s="110">
        <v>25104</v>
      </c>
      <c r="E972" s="52">
        <f>'121224'!E77</f>
        <v>20613.400000000001</v>
      </c>
      <c r="F972" s="66">
        <f t="shared" ref="F972" si="592">+B972+D972</f>
        <v>38639.199999999997</v>
      </c>
      <c r="G972" s="66">
        <f t="shared" ref="G972" si="593">+C972+E972</f>
        <v>35275</v>
      </c>
      <c r="H972" s="1">
        <f t="shared" ref="H972" si="594">+F972/G972-1</f>
        <v>9.5370659107016253E-2</v>
      </c>
      <c r="I972" s="198">
        <f t="shared" ref="I972" si="595">+G972-G971</f>
        <v>1989.3000000000029</v>
      </c>
      <c r="J972" s="170">
        <f t="shared" ref="J972" si="596">+F972-F971</f>
        <v>1424.1999999999971</v>
      </c>
      <c r="L972" s="170"/>
    </row>
    <row r="973" spans="1:12" x14ac:dyDescent="0.25">
      <c r="A973" s="29">
        <f>+A972+7</f>
        <v>45645</v>
      </c>
      <c r="B973" s="72">
        <f>'121924'!C77</f>
        <v>12940.3</v>
      </c>
      <c r="C973" s="72">
        <f>'121924'!D77</f>
        <v>14429.5</v>
      </c>
      <c r="D973" s="111">
        <v>26677.200000000001</v>
      </c>
      <c r="E973" s="72">
        <f>'121924'!F77</f>
        <v>21695.1</v>
      </c>
      <c r="F973" s="66">
        <f t="shared" ref="F973" si="597">+B973+D973</f>
        <v>39617.5</v>
      </c>
      <c r="G973" s="66">
        <f t="shared" ref="G973" si="598">+C973+E973</f>
        <v>36124.6</v>
      </c>
      <c r="H973" s="1">
        <f t="shared" ref="H973" si="599">+F973/G973-1</f>
        <v>9.669034397612708E-2</v>
      </c>
      <c r="I973" s="198">
        <f t="shared" ref="I973" si="600">+G973-G972</f>
        <v>849.59999999999854</v>
      </c>
      <c r="J973" s="170">
        <f t="shared" ref="J973" si="601">+F973-F972</f>
        <v>978.30000000000291</v>
      </c>
    </row>
    <row r="974" spans="1:12" x14ac:dyDescent="0.25">
      <c r="A974" s="29">
        <f t="shared" si="230"/>
        <v>45652</v>
      </c>
      <c r="B974" s="72">
        <f>'122624'!B77</f>
        <v>11720.9</v>
      </c>
      <c r="C974" s="72">
        <f>'122624'!C77</f>
        <v>13630.6</v>
      </c>
      <c r="D974" s="111">
        <v>28381.3</v>
      </c>
      <c r="E974" s="72">
        <f>'122624'!E77</f>
        <v>22695.7</v>
      </c>
      <c r="F974" s="66">
        <f t="shared" ref="F974" si="602">+B974+D974</f>
        <v>40102.199999999997</v>
      </c>
      <c r="G974" s="66">
        <f t="shared" ref="G974" si="603">+C974+E974</f>
        <v>36326.300000000003</v>
      </c>
      <c r="H974" s="1">
        <f t="shared" ref="H974" si="604">+F974/G974-1</f>
        <v>0.10394397447579284</v>
      </c>
      <c r="I974" s="198">
        <f t="shared" ref="I974" si="605">+G974-G973</f>
        <v>201.70000000000437</v>
      </c>
      <c r="J974" s="170">
        <f t="shared" ref="J974" si="606">+F974-F973</f>
        <v>484.69999999999709</v>
      </c>
    </row>
    <row r="975" spans="1:12" x14ac:dyDescent="0.25">
      <c r="A975" s="29">
        <f>+A974+7</f>
        <v>45659</v>
      </c>
      <c r="B975" s="72">
        <f>'010225'!B77</f>
        <v>10429.4</v>
      </c>
      <c r="C975" s="72">
        <f>'010225'!C77</f>
        <v>13048.7</v>
      </c>
      <c r="D975" s="111">
        <v>29822.400000000001</v>
      </c>
      <c r="E975" s="72">
        <f>'010225'!E77</f>
        <v>23558</v>
      </c>
      <c r="F975" s="66">
        <f t="shared" ref="F975" si="607">+B975+D975</f>
        <v>40251.800000000003</v>
      </c>
      <c r="G975" s="66">
        <f t="shared" ref="G975" si="608">+C975+E975</f>
        <v>36606.699999999997</v>
      </c>
      <c r="H975" s="1">
        <f t="shared" ref="H975" si="609">+F975/G975-1</f>
        <v>9.9574668025252278E-2</v>
      </c>
      <c r="I975" s="198">
        <f t="shared" ref="I975" si="610">+G975-G974</f>
        <v>280.39999999999418</v>
      </c>
      <c r="J975" s="170">
        <f t="shared" ref="J975" si="611">+F975-F974</f>
        <v>149.60000000000582</v>
      </c>
    </row>
    <row r="976" spans="1:12" x14ac:dyDescent="0.25">
      <c r="A976" s="29">
        <f t="shared" si="230"/>
        <v>45666</v>
      </c>
      <c r="B976" s="72">
        <f>'010925'!B78</f>
        <v>9522.7999999999993</v>
      </c>
      <c r="C976" s="72">
        <f>'010925'!C78</f>
        <v>12159.2</v>
      </c>
      <c r="D976" s="111">
        <v>31230.400000000001</v>
      </c>
      <c r="E976" s="72">
        <f>'010925'!E78</f>
        <v>25228.7</v>
      </c>
      <c r="F976" s="66">
        <f t="shared" ref="F976" si="612">+B976+D976</f>
        <v>40753.199999999997</v>
      </c>
      <c r="G976" s="66">
        <f t="shared" ref="G976" si="613">+C976+E976</f>
        <v>37387.9</v>
      </c>
      <c r="H976" s="1">
        <f t="shared" ref="H976" si="614">+F976/G976-1</f>
        <v>9.0010404435659552E-2</v>
      </c>
      <c r="I976" s="198">
        <f t="shared" ref="I976" si="615">+G976-G975</f>
        <v>781.20000000000437</v>
      </c>
      <c r="J976" s="170">
        <f t="shared" ref="J976" si="616">+F976-F975</f>
        <v>501.39999999999418</v>
      </c>
    </row>
    <row r="977" spans="1:10" x14ac:dyDescent="0.25">
      <c r="A977" s="29">
        <f>+A976+7</f>
        <v>45673</v>
      </c>
      <c r="B977" s="72">
        <f>'011625'!B78</f>
        <v>9979.9</v>
      </c>
      <c r="C977" s="72">
        <f>'011625'!C78</f>
        <v>11602.6</v>
      </c>
      <c r="D977" s="111">
        <v>32265</v>
      </c>
      <c r="E977" s="72">
        <f>'011625'!E78</f>
        <v>26346.3</v>
      </c>
      <c r="F977" s="66">
        <f t="shared" ref="F977" si="617">+B977+D977</f>
        <v>42244.9</v>
      </c>
      <c r="G977" s="66">
        <f t="shared" ref="G977" si="618">+C977+E977</f>
        <v>37948.9</v>
      </c>
      <c r="H977" s="1">
        <f t="shared" ref="H977" si="619">+F977/G977-1</f>
        <v>0.11320486232802529</v>
      </c>
      <c r="I977" s="198">
        <f t="shared" ref="I977" si="620">+G977-G976</f>
        <v>561</v>
      </c>
      <c r="J977" s="170">
        <f t="shared" ref="J977" si="621">+F977-F976</f>
        <v>1491.7000000000044</v>
      </c>
    </row>
    <row r="978" spans="1:10" x14ac:dyDescent="0.25">
      <c r="A978" s="29">
        <f t="shared" si="230"/>
        <v>45680</v>
      </c>
      <c r="B978" s="72">
        <f>'012325'!B78</f>
        <v>9681.7000000000007</v>
      </c>
      <c r="C978" s="72">
        <f>'012325'!C78</f>
        <v>10817.2</v>
      </c>
      <c r="D978" s="111">
        <v>32944.6</v>
      </c>
      <c r="E978" s="72">
        <f>'012325'!E78</f>
        <v>27296.2</v>
      </c>
      <c r="F978" s="66">
        <f t="shared" ref="F978" si="622">+B978+D978</f>
        <v>42626.3</v>
      </c>
      <c r="G978" s="66">
        <f t="shared" ref="G978" si="623">+C978+E978</f>
        <v>38113.4</v>
      </c>
      <c r="H978" s="1">
        <f t="shared" ref="H978" si="624">+F978/G978-1</f>
        <v>0.11840717437961445</v>
      </c>
      <c r="I978" s="198">
        <f t="shared" ref="I978" si="625">+G978-G977</f>
        <v>164.5</v>
      </c>
      <c r="J978" s="170">
        <f t="shared" ref="J978" si="626">+F978-F977</f>
        <v>381.40000000000146</v>
      </c>
    </row>
    <row r="979" spans="1:10" x14ac:dyDescent="0.25">
      <c r="A979" s="29">
        <f>+A978+7</f>
        <v>45687</v>
      </c>
      <c r="B979" s="72">
        <f>'013025'!B78</f>
        <v>8876.1</v>
      </c>
      <c r="C979" s="72">
        <f>'013025'!C78</f>
        <v>9503.2000000000007</v>
      </c>
      <c r="D979" s="111">
        <v>34080.5</v>
      </c>
      <c r="E979" s="72">
        <f>'013025'!E78</f>
        <v>28816.5</v>
      </c>
      <c r="F979" s="66">
        <f t="shared" ref="F979" si="627">+B979+D979</f>
        <v>42956.6</v>
      </c>
      <c r="G979" s="66">
        <f t="shared" ref="G979" si="628">+C979+E979</f>
        <v>38319.699999999997</v>
      </c>
      <c r="H979" s="1">
        <f t="shared" ref="H979" si="629">+F979/G979-1</f>
        <v>0.12100564461621577</v>
      </c>
      <c r="I979" s="198">
        <f t="shared" ref="I979" si="630">+G979-G978</f>
        <v>206.29999999999563</v>
      </c>
      <c r="J979" s="170">
        <f t="shared" ref="J979" si="631">+F979-F978</f>
        <v>330.29999999999563</v>
      </c>
    </row>
    <row r="980" spans="1:10" x14ac:dyDescent="0.25">
      <c r="A980" s="29">
        <f t="shared" si="230"/>
        <v>45694</v>
      </c>
      <c r="B980" s="72">
        <f>'020625'!B78</f>
        <v>7960.2</v>
      </c>
      <c r="C980" s="72">
        <f>'020625'!C78</f>
        <v>8403.5</v>
      </c>
      <c r="D980" s="111">
        <v>35113.199999999997</v>
      </c>
      <c r="E980" s="72">
        <f>'020625'!E78</f>
        <v>30200.1</v>
      </c>
      <c r="F980" s="66">
        <f t="shared" ref="F980" si="632">+B980+D980</f>
        <v>43073.399999999994</v>
      </c>
      <c r="G980" s="66">
        <f t="shared" ref="G980" si="633">+C980+E980</f>
        <v>38603.599999999999</v>
      </c>
      <c r="H980" s="1">
        <f t="shared" ref="H980" si="634">+F980/G980-1</f>
        <v>0.11578712866157548</v>
      </c>
      <c r="I980" s="198">
        <f t="shared" ref="I980" si="635">+G980-G979</f>
        <v>283.90000000000146</v>
      </c>
      <c r="J980" s="170">
        <f t="shared" ref="J980" si="636">+F980-F979</f>
        <v>116.79999999999563</v>
      </c>
    </row>
    <row r="981" spans="1:10" x14ac:dyDescent="0.25">
      <c r="A981" s="29">
        <f t="shared" si="230"/>
        <v>45701</v>
      </c>
      <c r="B981" s="72">
        <f>'021325'!B78</f>
        <v>7699.5</v>
      </c>
      <c r="C981" s="72">
        <f>'021325'!C78</f>
        <v>7262.3</v>
      </c>
      <c r="D981" s="111">
        <v>35854.199999999997</v>
      </c>
      <c r="E981" s="72">
        <f>'021325'!E78</f>
        <v>31397.3</v>
      </c>
      <c r="F981" s="66">
        <f t="shared" ref="F981" si="637">+B981+D981</f>
        <v>43553.7</v>
      </c>
      <c r="G981" s="66">
        <f t="shared" ref="G981" si="638">+C981+E981</f>
        <v>38659.599999999999</v>
      </c>
      <c r="H981" s="1">
        <f t="shared" ref="H981" si="639">+F981/G981-1</f>
        <v>0.12659468799470242</v>
      </c>
      <c r="I981" s="198">
        <f t="shared" ref="I981" si="640">+G981-G980</f>
        <v>56</v>
      </c>
      <c r="J981" s="170">
        <f t="shared" ref="J981" si="641">+F981-F980</f>
        <v>480.30000000000291</v>
      </c>
    </row>
    <row r="982" spans="1:10" x14ac:dyDescent="0.25">
      <c r="A982" s="29">
        <f t="shared" si="230"/>
        <v>45708</v>
      </c>
      <c r="B982" s="72">
        <f>'022025'!B79</f>
        <v>7138.5</v>
      </c>
      <c r="C982" s="72">
        <f>'022025'!C79</f>
        <v>6320.3</v>
      </c>
      <c r="D982" s="111">
        <v>36826</v>
      </c>
      <c r="E982" s="72">
        <f>'022025'!E79</f>
        <v>32356.2</v>
      </c>
      <c r="F982" s="66">
        <f t="shared" ref="F982" si="642">+B982+D982</f>
        <v>43964.5</v>
      </c>
      <c r="G982" s="66">
        <f t="shared" ref="G982" si="643">+C982+E982</f>
        <v>38676.5</v>
      </c>
      <c r="H982" s="1">
        <f t="shared" ref="H982" si="644">+F982/G982-1</f>
        <v>0.13672385040011381</v>
      </c>
      <c r="I982" s="198">
        <f t="shared" ref="I982" si="645">+G982-G981</f>
        <v>16.900000000001455</v>
      </c>
      <c r="J982" s="170">
        <f t="shared" ref="J982" si="646">+F982-F981</f>
        <v>410.80000000000291</v>
      </c>
    </row>
    <row r="983" spans="1:10" x14ac:dyDescent="0.25">
      <c r="A983" s="29">
        <f t="shared" si="230"/>
        <v>45715</v>
      </c>
      <c r="B983" s="72">
        <f>'022725'!B79</f>
        <v>6698.6</v>
      </c>
      <c r="C983" s="72">
        <f>'022725'!C79</f>
        <v>5515.8</v>
      </c>
      <c r="D983" s="111">
        <v>37618.800000000003</v>
      </c>
      <c r="E983" s="72">
        <f>'022725'!E79</f>
        <v>33774.199999999997</v>
      </c>
      <c r="F983" s="66">
        <f t="shared" ref="F983" si="647">+B983+D983</f>
        <v>44317.4</v>
      </c>
      <c r="G983" s="66">
        <f t="shared" ref="G983" si="648">+C983+E983</f>
        <v>39290</v>
      </c>
      <c r="H983" s="1">
        <f t="shared" ref="H983" si="649">+F983/G983-1</f>
        <v>0.12795622295749554</v>
      </c>
      <c r="I983" s="198">
        <f t="shared" ref="I983" si="650">+G983-G982</f>
        <v>613.5</v>
      </c>
      <c r="J983" s="170">
        <f t="shared" ref="J983" si="651">+F983-F982</f>
        <v>352.90000000000146</v>
      </c>
    </row>
    <row r="984" spans="1:10" x14ac:dyDescent="0.25">
      <c r="A984" s="29">
        <f t="shared" si="230"/>
        <v>45722</v>
      </c>
      <c r="B984" s="72">
        <f>'030625'!B79</f>
        <v>6527.2</v>
      </c>
      <c r="C984" s="72">
        <f>'030625'!C79</f>
        <v>4943.8999999999996</v>
      </c>
      <c r="D984" s="72">
        <f>'030625'!D79</f>
        <v>38541.9</v>
      </c>
      <c r="E984" s="72">
        <f>'030625'!E79</f>
        <v>34653.1</v>
      </c>
      <c r="F984" s="66">
        <f t="shared" ref="F984" si="652">+B984+D984</f>
        <v>45069.1</v>
      </c>
      <c r="G984" s="66">
        <f t="shared" ref="G984" si="653">+C984+E984</f>
        <v>39597</v>
      </c>
      <c r="H984" s="1">
        <f t="shared" ref="H984" si="654">+F984/G984-1</f>
        <v>0.13819481273833878</v>
      </c>
      <c r="I984" s="198">
        <f t="shared" ref="I984" si="655">+G984-G983</f>
        <v>307</v>
      </c>
      <c r="J984" s="170">
        <f t="shared" ref="J984" si="656">+F984-F983</f>
        <v>751.69999999999709</v>
      </c>
    </row>
    <row r="985" spans="1:10" x14ac:dyDescent="0.25">
      <c r="A985" s="29">
        <f t="shared" si="230"/>
        <v>45729</v>
      </c>
      <c r="B985" s="72">
        <f>'031325'!B82</f>
        <v>6287.7</v>
      </c>
      <c r="C985" s="72">
        <f>'031325'!C82</f>
        <v>4664.8</v>
      </c>
      <c r="D985" s="72">
        <f>'031325'!D82</f>
        <v>39134</v>
      </c>
      <c r="E985" s="72">
        <f>'031325'!E82</f>
        <v>35426.199999999997</v>
      </c>
      <c r="F985" s="66">
        <f t="shared" ref="F985" si="657">+B985+D985</f>
        <v>45421.7</v>
      </c>
      <c r="G985" s="66">
        <f t="shared" ref="G985" si="658">+C985+E985</f>
        <v>40091</v>
      </c>
      <c r="H985" s="1">
        <f t="shared" ref="H985" si="659">+F985/G985-1</f>
        <v>0.13296500461450189</v>
      </c>
      <c r="I985" s="198">
        <f t="shared" ref="I985" si="660">+G985-G984</f>
        <v>494</v>
      </c>
      <c r="J985" s="170">
        <f t="shared" ref="J985" si="661">+F985-F984</f>
        <v>352.59999999999854</v>
      </c>
    </row>
    <row r="986" spans="1:10" x14ac:dyDescent="0.25">
      <c r="A986" s="29">
        <f t="shared" si="230"/>
        <v>45736</v>
      </c>
      <c r="B986" s="72">
        <f>'032025'!B82</f>
        <v>5704</v>
      </c>
      <c r="C986" s="72">
        <f>'032025'!C82</f>
        <v>4143.1000000000004</v>
      </c>
      <c r="D986" s="72">
        <f>'032025'!D82</f>
        <v>40056.1</v>
      </c>
      <c r="E986" s="72">
        <f>'032025'!E82</f>
        <v>36211.800000000003</v>
      </c>
      <c r="F986" s="66">
        <f t="shared" ref="F986" si="662">+B986+D986</f>
        <v>45760.1</v>
      </c>
      <c r="G986" s="66">
        <f t="shared" ref="G986" si="663">+C986+E986</f>
        <v>40354.9</v>
      </c>
      <c r="H986" s="1">
        <f t="shared" ref="H986" si="664">+F986/G986-1</f>
        <v>0.13394160312626213</v>
      </c>
      <c r="I986" s="198">
        <f t="shared" ref="I986" si="665">+G986-G985</f>
        <v>263.90000000000146</v>
      </c>
      <c r="J986" s="170">
        <f t="shared" ref="J986" si="666">+F986-F985</f>
        <v>338.40000000000146</v>
      </c>
    </row>
    <row r="987" spans="1:10" x14ac:dyDescent="0.25">
      <c r="A987" s="29">
        <f t="shared" si="230"/>
        <v>45743</v>
      </c>
      <c r="B987" s="72">
        <f>'032725'!B83</f>
        <v>5272.3</v>
      </c>
      <c r="C987" s="72">
        <f>'032725'!C83</f>
        <v>3788.3</v>
      </c>
      <c r="D987" s="72">
        <f>'032725'!D83</f>
        <v>40898</v>
      </c>
      <c r="E987" s="72">
        <f>'032725'!E83</f>
        <v>36703.4</v>
      </c>
      <c r="F987" s="66">
        <f t="shared" ref="F987" si="667">+B987+D987</f>
        <v>46170.3</v>
      </c>
      <c r="G987" s="66">
        <f t="shared" ref="G987" si="668">+C987+E987</f>
        <v>40491.700000000004</v>
      </c>
      <c r="H987" s="1">
        <f t="shared" ref="H987" si="669">+F987/G987-1</f>
        <v>0.14024108644487621</v>
      </c>
      <c r="I987" s="198">
        <f t="shared" ref="I987" si="670">+G987-G986</f>
        <v>136.80000000000291</v>
      </c>
      <c r="J987" s="170">
        <f t="shared" ref="J987" si="671">+F987-F986</f>
        <v>410.20000000000437</v>
      </c>
    </row>
    <row r="988" spans="1:10" x14ac:dyDescent="0.25">
      <c r="A988" s="29">
        <f t="shared" si="230"/>
        <v>45750</v>
      </c>
      <c r="B988" s="72">
        <f>'040325'!B84</f>
        <v>4679.2</v>
      </c>
      <c r="C988" s="72">
        <f>'040325'!C84</f>
        <v>3590.1</v>
      </c>
      <c r="D988" s="72">
        <f>'040325'!D84</f>
        <v>41663.4</v>
      </c>
      <c r="E988" s="72">
        <f>'040325'!E84</f>
        <v>37206.800000000003</v>
      </c>
      <c r="F988" s="66">
        <f t="shared" ref="F988" si="672">+B988+D988</f>
        <v>46342.6</v>
      </c>
      <c r="G988" s="66">
        <f t="shared" ref="G988" si="673">+C988+E988</f>
        <v>40796.9</v>
      </c>
      <c r="H988" s="1">
        <f t="shared" ref="H988" si="674">+F988/G988-1</f>
        <v>0.13593434795290804</v>
      </c>
      <c r="I988" s="198">
        <f t="shared" ref="I988" si="675">+G988-G987</f>
        <v>305.19999999999709</v>
      </c>
      <c r="J988" s="170">
        <f t="shared" ref="J988" si="676">+F988-F987</f>
        <v>172.29999999999563</v>
      </c>
    </row>
    <row r="989" spans="1:10" x14ac:dyDescent="0.25">
      <c r="A989" s="29"/>
      <c r="B989" s="299"/>
      <c r="C989" s="298"/>
      <c r="D989" s="299"/>
      <c r="E989" s="299"/>
      <c r="F989" s="299"/>
      <c r="G989" s="66"/>
      <c r="H989" s="198"/>
      <c r="I989" s="198"/>
      <c r="J989" s="297"/>
    </row>
    <row r="990" spans="1:10" x14ac:dyDescent="0.25">
      <c r="A990" s="52" t="s">
        <v>663</v>
      </c>
      <c r="B990" s="66"/>
      <c r="C990" s="66"/>
      <c r="D990" s="66"/>
      <c r="E990" s="66"/>
      <c r="F990" s="66"/>
      <c r="G990" s="66"/>
      <c r="H990" s="66"/>
      <c r="I990" s="66"/>
      <c r="J990" s="66"/>
    </row>
    <row r="991" spans="1:10" x14ac:dyDescent="0.25">
      <c r="A991" s="52" t="s">
        <v>664</v>
      </c>
    </row>
    <row r="993" spans="1:11" x14ac:dyDescent="0.25">
      <c r="B993" s="164"/>
      <c r="C993" s="294"/>
      <c r="D993" s="220"/>
      <c r="E993" s="220"/>
      <c r="G993" s="66"/>
      <c r="K993" s="259"/>
    </row>
    <row r="994" spans="1:11" x14ac:dyDescent="0.25">
      <c r="A994" s="52"/>
      <c r="B994" s="164"/>
      <c r="C994" s="243"/>
      <c r="D994" s="164"/>
      <c r="E994" s="164"/>
      <c r="F994" s="164"/>
      <c r="K994" s="220"/>
    </row>
    <row r="995" spans="1:11" x14ac:dyDescent="0.25">
      <c r="A995" s="52"/>
      <c r="B995" s="96"/>
      <c r="C995" s="96"/>
      <c r="D995" s="96"/>
      <c r="E995" s="96"/>
      <c r="F995" s="209"/>
    </row>
    <row r="996" spans="1:11" x14ac:dyDescent="0.25">
      <c r="A996" s="52"/>
      <c r="B996" s="96"/>
      <c r="C996" s="96"/>
      <c r="D996" s="52"/>
      <c r="E996" s="9"/>
      <c r="F996" s="63"/>
      <c r="I996" s="210"/>
    </row>
    <row r="997" spans="1:11" x14ac:dyDescent="0.25">
      <c r="B997" s="164"/>
      <c r="D997" s="281"/>
      <c r="E997" s="164"/>
      <c r="F997" s="164"/>
      <c r="G997" s="164"/>
    </row>
    <row r="998" spans="1:11" x14ac:dyDescent="0.25">
      <c r="D998" s="50"/>
      <c r="E998" s="50"/>
      <c r="F998" s="9"/>
    </row>
  </sheetData>
  <mergeCells count="3">
    <mergeCell ref="H3:J3"/>
    <mergeCell ref="D2:E2"/>
    <mergeCell ref="F2:G2"/>
  </mergeCells>
  <phoneticPr fontId="2" type="noConversion"/>
  <pageMargins left="0.75" right="0.75" top="1" bottom="1" header="0.5" footer="0.5"/>
  <pageSetup scale="75" orientation="portrait" r:id="rId1"/>
  <headerFooter alignWithMargins="0"/>
  <ignoredErrors>
    <ignoredError sqref="H404:H422 H478:H489 H490:H508 H586:H606 H622:H629 H630:H636 H637:H638 H663:H667 H673:H691 H692:H702 H703:H708 H710" evalError="1"/>
    <ignoredError sqref="J697 J853 J906 K940 J958 I959" formula="1"/>
  </ignoredErrors>
  <legacy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tabColor indexed="47"/>
  </sheetPr>
  <dimension ref="A1:AZ65486"/>
  <sheetViews>
    <sheetView zoomScale="130" zoomScaleNormal="130" workbookViewId="0">
      <pane xSplit="1" ySplit="2" topLeftCell="B973" activePane="bottomRight" state="frozen"/>
      <selection pane="topRight" activeCell="B1" sqref="B1"/>
      <selection pane="bottomLeft" activeCell="A3" sqref="A3"/>
      <selection pane="bottomRight" activeCell="B990" sqref="B990"/>
    </sheetView>
  </sheetViews>
  <sheetFormatPr defaultRowHeight="13.2" x14ac:dyDescent="0.25"/>
  <cols>
    <col min="1" max="1" width="11" customWidth="1"/>
    <col min="2" max="2" width="11.109375" style="96" customWidth="1"/>
    <col min="3" max="3" width="10.109375" style="96" customWidth="1"/>
    <col min="4" max="4" width="10.6640625" customWidth="1"/>
    <col min="5" max="5" width="11" customWidth="1"/>
    <col min="6" max="6" width="9.33203125" bestFit="1" customWidth="1"/>
    <col min="7" max="7" width="10.33203125" customWidth="1"/>
    <col min="8" max="16" width="9.33203125" bestFit="1" customWidth="1"/>
    <col min="17" max="41" width="10.33203125" bestFit="1" customWidth="1"/>
    <col min="42" max="42" width="14.33203125" customWidth="1"/>
    <col min="43" max="43" width="10.44140625" bestFit="1" customWidth="1"/>
    <col min="44" max="44" width="7.88671875" customWidth="1"/>
    <col min="45" max="45" width="9.33203125" customWidth="1"/>
    <col min="46" max="46" width="16.44140625" customWidth="1"/>
    <col min="47" max="47" width="14.5546875" customWidth="1"/>
    <col min="48" max="48" width="11" customWidth="1"/>
    <col min="49" max="49" width="10.33203125" bestFit="1" customWidth="1"/>
    <col min="50" max="50" width="12.88671875" customWidth="1"/>
    <col min="54" max="54" width="9.33203125" bestFit="1" customWidth="1"/>
  </cols>
  <sheetData>
    <row r="1" spans="1:52" ht="13.8" thickBot="1" x14ac:dyDescent="0.3">
      <c r="A1" s="3" t="s">
        <v>447</v>
      </c>
      <c r="B1" s="268" t="s">
        <v>642</v>
      </c>
      <c r="C1" s="268"/>
      <c r="D1" s="328" t="s">
        <v>643</v>
      </c>
      <c r="E1" s="329"/>
      <c r="F1" s="328" t="s">
        <v>644</v>
      </c>
      <c r="G1" s="329"/>
      <c r="H1" s="159"/>
      <c r="I1" s="120" t="s">
        <v>665</v>
      </c>
      <c r="J1" s="3" t="s">
        <v>666</v>
      </c>
      <c r="AO1" s="8">
        <v>38652</v>
      </c>
      <c r="AP1" s="3" t="s">
        <v>21</v>
      </c>
      <c r="AQ1" s="2">
        <v>2449.6999999999998</v>
      </c>
      <c r="AR1" s="2">
        <v>2936.5</v>
      </c>
      <c r="AS1" s="2">
        <v>2414.9</v>
      </c>
      <c r="AT1" s="2">
        <v>2427</v>
      </c>
      <c r="AU1" s="2">
        <f>+AQ1+AS1</f>
        <v>4864.6000000000004</v>
      </c>
      <c r="AV1" s="2">
        <f>+AR1+AT1</f>
        <v>5363.5</v>
      </c>
      <c r="AW1" s="1">
        <f>+AU1/AV1-1</f>
        <v>-9.3017619092010784E-2</v>
      </c>
      <c r="AX1" s="4" t="e">
        <f>+#REF!</f>
        <v>#REF!</v>
      </c>
      <c r="AY1" s="4" t="e">
        <f>+#REF!</f>
        <v>#REF!</v>
      </c>
      <c r="AZ1" t="s">
        <v>19</v>
      </c>
    </row>
    <row r="2" spans="1:52" x14ac:dyDescent="0.25">
      <c r="A2" s="3" t="s">
        <v>667</v>
      </c>
      <c r="B2" s="269" t="s">
        <v>668</v>
      </c>
      <c r="C2" s="269" t="s">
        <v>645</v>
      </c>
      <c r="D2" s="121" t="s">
        <v>668</v>
      </c>
      <c r="E2" s="160" t="s">
        <v>645</v>
      </c>
      <c r="F2" s="121" t="s">
        <v>669</v>
      </c>
      <c r="G2" s="160" t="s">
        <v>645</v>
      </c>
      <c r="H2" s="161" t="s">
        <v>4</v>
      </c>
      <c r="I2" s="121" t="s">
        <v>670</v>
      </c>
      <c r="J2" s="3" t="s">
        <v>671</v>
      </c>
      <c r="AO2" s="10">
        <f>+AO1+7</f>
        <v>38659</v>
      </c>
      <c r="AP2" s="3" t="s">
        <v>21</v>
      </c>
      <c r="AQ2" s="2">
        <v>2261.6</v>
      </c>
      <c r="AR2" s="2">
        <v>2616.8000000000002</v>
      </c>
      <c r="AS2" s="2">
        <v>2778.4</v>
      </c>
      <c r="AT2" s="2">
        <v>2952.9</v>
      </c>
      <c r="AU2" s="2">
        <f>+AQ2+AS2</f>
        <v>5040</v>
      </c>
      <c r="AV2" s="2">
        <f>+AR2+AT2</f>
        <v>5569.7000000000007</v>
      </c>
      <c r="AW2" s="1">
        <f>+AU2/AV2-1</f>
        <v>-9.5103865558288758E-2</v>
      </c>
      <c r="AX2" s="4"/>
    </row>
    <row r="3" spans="1:52" x14ac:dyDescent="0.25">
      <c r="A3" s="29">
        <v>38855</v>
      </c>
      <c r="B3" s="96">
        <v>60</v>
      </c>
      <c r="C3" s="96">
        <v>100.7</v>
      </c>
      <c r="D3">
        <v>9246.5</v>
      </c>
      <c r="E3">
        <v>11766.9</v>
      </c>
      <c r="F3" s="9">
        <f t="shared" ref="F3:G7" si="0">+B3+D3</f>
        <v>9306.5</v>
      </c>
      <c r="G3" s="2">
        <f t="shared" si="0"/>
        <v>11867.6</v>
      </c>
      <c r="H3" s="38">
        <f>+(F3/G3-1)*100</f>
        <v>-21.580606019751258</v>
      </c>
      <c r="AP3" s="14" t="s">
        <v>672</v>
      </c>
      <c r="AQ3" s="15" t="e">
        <f>+#REF!</f>
        <v>#REF!</v>
      </c>
      <c r="AR3" s="15" t="e">
        <f>+#REF!</f>
        <v>#REF!</v>
      </c>
      <c r="AS3" s="24" t="e">
        <f>+AQ3/AR3-1</f>
        <v>#REF!</v>
      </c>
      <c r="AT3" s="16" t="e">
        <f>+#REF!</f>
        <v>#REF!</v>
      </c>
      <c r="AU3" s="26">
        <v>2098.5</v>
      </c>
      <c r="AV3" s="27" t="e">
        <f>+(AT3/AU3)-1</f>
        <v>#REF!</v>
      </c>
      <c r="AX3" s="12"/>
    </row>
    <row r="4" spans="1:52" x14ac:dyDescent="0.25">
      <c r="A4" s="29">
        <f t="shared" ref="A4:A253" si="1">+A3+7</f>
        <v>38862</v>
      </c>
      <c r="B4" s="96">
        <v>60</v>
      </c>
      <c r="C4" s="96">
        <v>100.7</v>
      </c>
      <c r="D4">
        <v>9301.2999999999993</v>
      </c>
      <c r="E4">
        <v>11791.6</v>
      </c>
      <c r="F4" s="9">
        <f t="shared" si="0"/>
        <v>9361.2999999999993</v>
      </c>
      <c r="G4" s="2">
        <f t="shared" si="0"/>
        <v>11892.300000000001</v>
      </c>
      <c r="H4" s="38">
        <f t="shared" ref="H4:H38" si="2">+(F4/G4-1)*100</f>
        <v>-21.282678708071622</v>
      </c>
      <c r="J4" s="9"/>
      <c r="AP4" s="17" t="s">
        <v>673</v>
      </c>
      <c r="AQ4" s="18" t="e">
        <f>SUM(AQ3:AQ3)</f>
        <v>#REF!</v>
      </c>
      <c r="AR4" s="18" t="e">
        <f>SUM(AR3:AR3)</f>
        <v>#REF!</v>
      </c>
      <c r="AS4" s="25" t="e">
        <f>+AQ4/AR4-1</f>
        <v>#REF!</v>
      </c>
      <c r="AT4" s="21" t="e">
        <f>SUM(AT3:AT3)</f>
        <v>#REF!</v>
      </c>
      <c r="AU4" s="18">
        <f>SUM(AU3:AU3)</f>
        <v>2098.5</v>
      </c>
      <c r="AV4" s="28" t="e">
        <f>+(AT4/AU4)-1</f>
        <v>#REF!</v>
      </c>
      <c r="AX4" s="12"/>
    </row>
    <row r="5" spans="1:52" x14ac:dyDescent="0.25">
      <c r="A5" s="29">
        <f t="shared" si="1"/>
        <v>38869</v>
      </c>
      <c r="B5" s="96">
        <v>60</v>
      </c>
      <c r="C5" s="96">
        <v>100.7</v>
      </c>
      <c r="D5">
        <v>9301.2999999999993</v>
      </c>
      <c r="E5">
        <v>11791.6</v>
      </c>
      <c r="F5" s="9">
        <f t="shared" si="0"/>
        <v>9361.2999999999993</v>
      </c>
      <c r="G5" s="2">
        <f t="shared" si="0"/>
        <v>11892.300000000001</v>
      </c>
      <c r="H5" s="38">
        <f t="shared" si="2"/>
        <v>-21.282678708071622</v>
      </c>
      <c r="J5" s="9"/>
      <c r="AP5" s="330" t="s">
        <v>674</v>
      </c>
      <c r="AQ5" s="330"/>
      <c r="AR5" s="330"/>
      <c r="AS5" s="330"/>
      <c r="AT5" s="19" t="e">
        <f>+#REF!</f>
        <v>#REF!</v>
      </c>
      <c r="AU5" s="22">
        <v>45409.4</v>
      </c>
      <c r="AV5" s="12"/>
      <c r="AX5" s="12"/>
    </row>
    <row r="6" spans="1:52" ht="16.5" customHeight="1" thickBot="1" x14ac:dyDescent="0.3">
      <c r="A6" s="29">
        <f t="shared" si="1"/>
        <v>38876</v>
      </c>
      <c r="B6" s="96">
        <v>173</v>
      </c>
      <c r="C6" s="96">
        <v>56</v>
      </c>
      <c r="D6">
        <v>9301.2999999999993</v>
      </c>
      <c r="E6">
        <v>11791.6</v>
      </c>
      <c r="F6" s="9">
        <f t="shared" si="0"/>
        <v>9474.2999999999993</v>
      </c>
      <c r="G6" s="2">
        <f t="shared" si="0"/>
        <v>11847.6</v>
      </c>
      <c r="H6" s="38">
        <f t="shared" si="2"/>
        <v>-20.031905195989076</v>
      </c>
      <c r="J6" s="9"/>
      <c r="AP6" s="331" t="s">
        <v>675</v>
      </c>
      <c r="AQ6" s="331"/>
      <c r="AR6" s="331"/>
      <c r="AS6" s="331"/>
      <c r="AT6" s="20" t="e">
        <f>+AT4/AT5</f>
        <v>#REF!</v>
      </c>
      <c r="AU6" s="23">
        <f>+AU4/AU5</f>
        <v>4.621289865094011E-2</v>
      </c>
      <c r="AV6" s="13"/>
      <c r="AX6" s="12"/>
    </row>
    <row r="7" spans="1:52" ht="12" customHeight="1" x14ac:dyDescent="0.25">
      <c r="A7" s="29">
        <f t="shared" si="1"/>
        <v>38883</v>
      </c>
      <c r="B7" s="96">
        <v>173</v>
      </c>
      <c r="C7" s="96">
        <v>56</v>
      </c>
      <c r="D7">
        <v>9346.2000000000007</v>
      </c>
      <c r="E7">
        <v>11791.6</v>
      </c>
      <c r="F7" s="9">
        <f t="shared" si="0"/>
        <v>9519.2000000000007</v>
      </c>
      <c r="G7" s="2">
        <f t="shared" si="0"/>
        <v>11847.6</v>
      </c>
      <c r="H7" s="38">
        <f t="shared" si="2"/>
        <v>-19.652925487018468</v>
      </c>
      <c r="J7" s="9"/>
      <c r="AP7" s="327" t="s">
        <v>676</v>
      </c>
      <c r="AQ7" s="327"/>
      <c r="AR7" s="327"/>
      <c r="AS7" s="327"/>
      <c r="AT7" s="327"/>
      <c r="AU7" s="327"/>
      <c r="AV7" s="327"/>
      <c r="AW7" s="12"/>
      <c r="AX7" s="12"/>
    </row>
    <row r="8" spans="1:52" x14ac:dyDescent="0.25">
      <c r="A8" s="29">
        <f t="shared" si="1"/>
        <v>38890</v>
      </c>
      <c r="B8" s="96">
        <v>289</v>
      </c>
      <c r="C8" s="96">
        <v>56</v>
      </c>
      <c r="D8">
        <v>9346.2000000000007</v>
      </c>
      <c r="E8">
        <v>11791.6</v>
      </c>
      <c r="F8" s="9">
        <f t="shared" ref="F8:G38" si="3">+B8+D8</f>
        <v>9635.2000000000007</v>
      </c>
      <c r="G8" s="2">
        <f t="shared" si="3"/>
        <v>11847.6</v>
      </c>
      <c r="H8" s="38">
        <f t="shared" si="2"/>
        <v>-18.673824234444105</v>
      </c>
      <c r="J8" s="9"/>
      <c r="AP8" s="326" t="s">
        <v>677</v>
      </c>
      <c r="AQ8" s="327"/>
      <c r="AR8" s="327"/>
      <c r="AS8" s="327"/>
      <c r="AT8" s="327"/>
      <c r="AU8" s="327"/>
      <c r="AV8" s="327"/>
      <c r="AW8" s="12"/>
      <c r="AX8" s="12"/>
    </row>
    <row r="9" spans="1:52" x14ac:dyDescent="0.25">
      <c r="A9" s="29">
        <f t="shared" si="1"/>
        <v>38897</v>
      </c>
      <c r="B9" s="96">
        <v>367</v>
      </c>
      <c r="C9" s="96">
        <v>56</v>
      </c>
      <c r="D9">
        <v>9346.2000000000007</v>
      </c>
      <c r="E9">
        <v>11791.6</v>
      </c>
      <c r="F9" s="9">
        <f t="shared" si="3"/>
        <v>9713.2000000000007</v>
      </c>
      <c r="G9" s="2">
        <f t="shared" si="3"/>
        <v>11847.6</v>
      </c>
      <c r="H9" s="38">
        <f t="shared" si="2"/>
        <v>-18.01546304736824</v>
      </c>
      <c r="J9" s="9"/>
      <c r="AP9" s="12"/>
      <c r="AQ9" s="12"/>
      <c r="AR9" s="12"/>
      <c r="AS9" s="12"/>
      <c r="AT9" s="12"/>
      <c r="AU9" s="12"/>
      <c r="AV9" s="12"/>
      <c r="AW9" s="12"/>
      <c r="AX9" s="12"/>
    </row>
    <row r="10" spans="1:52" x14ac:dyDescent="0.25">
      <c r="A10" s="29">
        <f t="shared" si="1"/>
        <v>38904</v>
      </c>
      <c r="B10" s="96">
        <v>482</v>
      </c>
      <c r="C10" s="96">
        <v>0</v>
      </c>
      <c r="D10">
        <v>9346.2000000000007</v>
      </c>
      <c r="E10">
        <v>11850.4</v>
      </c>
      <c r="F10" s="9">
        <f t="shared" si="3"/>
        <v>9828.2000000000007</v>
      </c>
      <c r="G10" s="2">
        <f t="shared" si="3"/>
        <v>11850.4</v>
      </c>
      <c r="H10" s="38">
        <f t="shared" si="2"/>
        <v>-17.064402889353936</v>
      </c>
      <c r="J10" s="9"/>
      <c r="AP10" s="12"/>
      <c r="AQ10" s="12"/>
      <c r="AR10" s="12"/>
      <c r="AS10" s="12"/>
      <c r="AT10" s="12"/>
      <c r="AU10" s="12"/>
      <c r="AV10" s="12"/>
      <c r="AW10" s="12"/>
      <c r="AX10" s="12"/>
    </row>
    <row r="11" spans="1:52" x14ac:dyDescent="0.25">
      <c r="A11" s="29">
        <f t="shared" si="1"/>
        <v>38911</v>
      </c>
      <c r="B11" s="96">
        <v>406</v>
      </c>
      <c r="C11" s="96">
        <v>0</v>
      </c>
      <c r="D11">
        <v>9408</v>
      </c>
      <c r="E11">
        <v>11850.4</v>
      </c>
      <c r="F11" s="9">
        <f t="shared" si="3"/>
        <v>9814</v>
      </c>
      <c r="G11" s="2">
        <f t="shared" si="3"/>
        <v>11850.4</v>
      </c>
      <c r="H11" s="38">
        <f t="shared" si="2"/>
        <v>-17.184230068183346</v>
      </c>
      <c r="J11" s="9"/>
    </row>
    <row r="12" spans="1:52" x14ac:dyDescent="0.25">
      <c r="A12" s="29">
        <f t="shared" si="1"/>
        <v>38918</v>
      </c>
      <c r="B12" s="96">
        <v>346</v>
      </c>
      <c r="C12" s="96">
        <v>0</v>
      </c>
      <c r="D12">
        <v>9408</v>
      </c>
      <c r="E12">
        <v>11850.5</v>
      </c>
      <c r="F12" s="9">
        <f t="shared" si="3"/>
        <v>9754</v>
      </c>
      <c r="G12" s="2">
        <f t="shared" si="3"/>
        <v>11850.5</v>
      </c>
      <c r="H12" s="38">
        <f t="shared" si="2"/>
        <v>-17.691236656681152</v>
      </c>
      <c r="J12" s="9"/>
    </row>
    <row r="13" spans="1:52" x14ac:dyDescent="0.25">
      <c r="A13" s="29">
        <f t="shared" si="1"/>
        <v>38925</v>
      </c>
      <c r="B13" s="96">
        <v>346</v>
      </c>
      <c r="C13" s="96">
        <v>0</v>
      </c>
      <c r="D13">
        <v>9408</v>
      </c>
      <c r="E13">
        <v>11850.5</v>
      </c>
      <c r="F13" s="9">
        <f t="shared" si="3"/>
        <v>9754</v>
      </c>
      <c r="G13" s="2">
        <f t="shared" si="3"/>
        <v>11850.5</v>
      </c>
      <c r="H13" s="38">
        <f t="shared" si="2"/>
        <v>-17.691236656681152</v>
      </c>
      <c r="J13" s="9"/>
    </row>
    <row r="14" spans="1:52" x14ac:dyDescent="0.25">
      <c r="A14" s="29">
        <f t="shared" si="1"/>
        <v>38932</v>
      </c>
      <c r="B14" s="96">
        <v>280</v>
      </c>
      <c r="C14" s="96">
        <v>0</v>
      </c>
      <c r="D14">
        <v>9531.6</v>
      </c>
      <c r="E14">
        <v>11850.5</v>
      </c>
      <c r="F14" s="9">
        <f t="shared" si="3"/>
        <v>9811.6</v>
      </c>
      <c r="G14" s="2">
        <f t="shared" si="3"/>
        <v>11850.5</v>
      </c>
      <c r="H14" s="38">
        <f t="shared" si="2"/>
        <v>-17.205181215982446</v>
      </c>
      <c r="J14" s="9"/>
    </row>
    <row r="15" spans="1:52" x14ac:dyDescent="0.25">
      <c r="A15" s="29">
        <f t="shared" si="1"/>
        <v>38939</v>
      </c>
      <c r="B15" s="96">
        <v>340</v>
      </c>
      <c r="C15" s="96">
        <v>0</v>
      </c>
      <c r="D15">
        <v>9531.6</v>
      </c>
      <c r="E15">
        <v>11850.5</v>
      </c>
      <c r="F15" s="9">
        <f t="shared" si="3"/>
        <v>9871.6</v>
      </c>
      <c r="G15" s="2">
        <f t="shared" si="3"/>
        <v>11850.5</v>
      </c>
      <c r="H15" s="38">
        <f t="shared" si="2"/>
        <v>-16.698873465254628</v>
      </c>
    </row>
    <row r="16" spans="1:52" x14ac:dyDescent="0.25">
      <c r="A16" s="29">
        <f t="shared" si="1"/>
        <v>38946</v>
      </c>
      <c r="B16" s="96">
        <v>225</v>
      </c>
      <c r="C16" s="96">
        <v>0</v>
      </c>
      <c r="D16">
        <v>9596.6</v>
      </c>
      <c r="E16">
        <v>11850.5</v>
      </c>
      <c r="F16" s="9">
        <f t="shared" si="3"/>
        <v>9821.6</v>
      </c>
      <c r="G16" s="2">
        <f t="shared" si="3"/>
        <v>11850.5</v>
      </c>
      <c r="H16" s="38">
        <f t="shared" si="2"/>
        <v>-17.120796590861143</v>
      </c>
    </row>
    <row r="17" spans="1:8" x14ac:dyDescent="0.25">
      <c r="A17" s="29">
        <f t="shared" si="1"/>
        <v>38953</v>
      </c>
      <c r="B17" s="96">
        <v>170</v>
      </c>
      <c r="C17" s="96">
        <v>0</v>
      </c>
      <c r="D17">
        <v>9596.6</v>
      </c>
      <c r="E17">
        <v>11850.5</v>
      </c>
      <c r="F17" s="9">
        <f t="shared" si="3"/>
        <v>9766.6</v>
      </c>
      <c r="G17" s="2">
        <f t="shared" si="3"/>
        <v>11850.5</v>
      </c>
      <c r="H17" s="38">
        <f t="shared" si="2"/>
        <v>-17.58491202902831</v>
      </c>
    </row>
    <row r="18" spans="1:8" x14ac:dyDescent="0.25">
      <c r="A18" s="29">
        <f t="shared" si="1"/>
        <v>38960</v>
      </c>
      <c r="B18" s="96">
        <v>60</v>
      </c>
      <c r="C18" s="96">
        <v>0</v>
      </c>
      <c r="D18">
        <v>9706.2999999999993</v>
      </c>
      <c r="E18">
        <v>11850.5</v>
      </c>
      <c r="F18" s="9">
        <f t="shared" si="3"/>
        <v>9766.2999999999993</v>
      </c>
      <c r="G18" s="2">
        <f t="shared" si="3"/>
        <v>11850.5</v>
      </c>
      <c r="H18" s="38">
        <f t="shared" si="2"/>
        <v>-17.587443567781957</v>
      </c>
    </row>
    <row r="19" spans="1:8" x14ac:dyDescent="0.25">
      <c r="A19" s="29">
        <f t="shared" si="1"/>
        <v>38967</v>
      </c>
      <c r="B19" s="96">
        <v>3081</v>
      </c>
      <c r="C19" s="96">
        <v>802</v>
      </c>
      <c r="D19">
        <v>0</v>
      </c>
      <c r="E19">
        <v>0</v>
      </c>
      <c r="F19" s="9">
        <f t="shared" si="3"/>
        <v>3081</v>
      </c>
      <c r="G19" s="2">
        <f t="shared" si="3"/>
        <v>802</v>
      </c>
      <c r="H19" s="38">
        <f t="shared" si="2"/>
        <v>284.16458852867834</v>
      </c>
    </row>
    <row r="20" spans="1:8" x14ac:dyDescent="0.25">
      <c r="A20" s="29">
        <f t="shared" si="1"/>
        <v>38974</v>
      </c>
      <c r="B20" s="96">
        <v>3295.4</v>
      </c>
      <c r="C20" s="96">
        <v>1025</v>
      </c>
      <c r="D20">
        <v>111.8</v>
      </c>
      <c r="E20">
        <v>0</v>
      </c>
      <c r="F20" s="9">
        <f t="shared" si="3"/>
        <v>3407.2000000000003</v>
      </c>
      <c r="G20" s="2">
        <f t="shared" si="3"/>
        <v>1025</v>
      </c>
      <c r="H20" s="38">
        <f t="shared" si="2"/>
        <v>232.409756097561</v>
      </c>
    </row>
    <row r="21" spans="1:8" x14ac:dyDescent="0.25">
      <c r="A21" s="29">
        <f t="shared" si="1"/>
        <v>38981</v>
      </c>
      <c r="B21" s="96">
        <v>3477</v>
      </c>
      <c r="C21" s="96">
        <v>1271</v>
      </c>
      <c r="D21">
        <v>171.5</v>
      </c>
      <c r="E21">
        <v>117.3</v>
      </c>
      <c r="F21" s="9">
        <f t="shared" si="3"/>
        <v>3648.5</v>
      </c>
      <c r="G21" s="2">
        <f t="shared" si="3"/>
        <v>1388.3</v>
      </c>
      <c r="H21" s="38">
        <f t="shared" si="2"/>
        <v>162.80342865374919</v>
      </c>
    </row>
    <row r="22" spans="1:8" x14ac:dyDescent="0.25">
      <c r="A22" s="29">
        <f t="shared" si="1"/>
        <v>38988</v>
      </c>
      <c r="B22" s="96">
        <v>3760</v>
      </c>
      <c r="C22" s="96">
        <v>1546</v>
      </c>
      <c r="D22">
        <v>459.3</v>
      </c>
      <c r="E22">
        <v>173.3</v>
      </c>
      <c r="F22" s="9">
        <f t="shared" si="3"/>
        <v>4219.3</v>
      </c>
      <c r="G22" s="2">
        <f t="shared" si="3"/>
        <v>1719.3</v>
      </c>
      <c r="H22" s="38">
        <f t="shared" si="2"/>
        <v>145.40801488978073</v>
      </c>
    </row>
    <row r="23" spans="1:8" x14ac:dyDescent="0.25">
      <c r="A23" s="29">
        <f t="shared" si="1"/>
        <v>38995</v>
      </c>
      <c r="B23" s="96">
        <v>4146.5</v>
      </c>
      <c r="C23" s="96">
        <v>1836</v>
      </c>
      <c r="D23">
        <v>573.6</v>
      </c>
      <c r="E23">
        <v>401.1</v>
      </c>
      <c r="F23" s="9">
        <f t="shared" si="3"/>
        <v>4720.1000000000004</v>
      </c>
      <c r="G23" s="2">
        <f t="shared" si="3"/>
        <v>2237.1</v>
      </c>
      <c r="H23" s="38">
        <f t="shared" si="2"/>
        <v>110.99190916811948</v>
      </c>
    </row>
    <row r="24" spans="1:8" x14ac:dyDescent="0.25">
      <c r="A24" s="29">
        <f t="shared" si="1"/>
        <v>39002</v>
      </c>
      <c r="B24" s="96">
        <v>4168.3999999999996</v>
      </c>
      <c r="C24" s="96">
        <v>1719</v>
      </c>
      <c r="D24">
        <v>940</v>
      </c>
      <c r="E24">
        <v>995.6</v>
      </c>
      <c r="F24" s="9">
        <f t="shared" si="3"/>
        <v>5108.3999999999996</v>
      </c>
      <c r="G24" s="2">
        <f t="shared" si="3"/>
        <v>2714.6</v>
      </c>
      <c r="H24" s="38">
        <f t="shared" si="2"/>
        <v>88.182420982833548</v>
      </c>
    </row>
    <row r="25" spans="1:8" x14ac:dyDescent="0.25">
      <c r="A25" s="29">
        <f t="shared" si="1"/>
        <v>39009</v>
      </c>
      <c r="B25" s="96">
        <v>3912.6</v>
      </c>
      <c r="C25" s="96">
        <v>1664</v>
      </c>
      <c r="D25">
        <v>1493.7</v>
      </c>
      <c r="E25">
        <v>1397.8</v>
      </c>
      <c r="F25" s="9">
        <f t="shared" si="3"/>
        <v>5406.3</v>
      </c>
      <c r="G25" s="2">
        <f t="shared" si="3"/>
        <v>3061.8</v>
      </c>
      <c r="H25" s="38">
        <f t="shared" si="2"/>
        <v>76.572604350382136</v>
      </c>
    </row>
    <row r="26" spans="1:8" x14ac:dyDescent="0.25">
      <c r="A26" s="29">
        <f t="shared" si="1"/>
        <v>39016</v>
      </c>
      <c r="B26" s="96">
        <v>3419.6</v>
      </c>
      <c r="C26" s="96">
        <v>1535</v>
      </c>
      <c r="D26">
        <v>2322.6</v>
      </c>
      <c r="E26">
        <v>1993.9</v>
      </c>
      <c r="F26" s="9">
        <f t="shared" si="3"/>
        <v>5742.2</v>
      </c>
      <c r="G26" s="2">
        <f t="shared" si="3"/>
        <v>3528.9</v>
      </c>
      <c r="H26" s="38">
        <f t="shared" si="2"/>
        <v>62.719260959505796</v>
      </c>
    </row>
    <row r="27" spans="1:8" x14ac:dyDescent="0.25">
      <c r="A27" s="29">
        <f t="shared" si="1"/>
        <v>39023</v>
      </c>
      <c r="B27" s="96">
        <v>3001.8</v>
      </c>
      <c r="C27" s="96">
        <v>1364</v>
      </c>
      <c r="D27">
        <v>2970.8</v>
      </c>
      <c r="E27">
        <v>2527.3000000000002</v>
      </c>
      <c r="F27" s="9">
        <f t="shared" si="3"/>
        <v>5972.6</v>
      </c>
      <c r="G27" s="2">
        <f t="shared" si="3"/>
        <v>3891.3</v>
      </c>
      <c r="H27" s="38">
        <f t="shared" si="2"/>
        <v>53.485981548582728</v>
      </c>
    </row>
    <row r="28" spans="1:8" x14ac:dyDescent="0.25">
      <c r="A28" s="29">
        <f t="shared" si="1"/>
        <v>39030</v>
      </c>
      <c r="B28" s="96">
        <v>2834.3</v>
      </c>
      <c r="C28" s="96">
        <v>1419</v>
      </c>
      <c r="D28">
        <v>3377.7</v>
      </c>
      <c r="E28">
        <v>2817.8</v>
      </c>
      <c r="F28" s="9">
        <f t="shared" si="3"/>
        <v>6212</v>
      </c>
      <c r="G28" s="2">
        <f t="shared" si="3"/>
        <v>4236.8</v>
      </c>
      <c r="H28" s="38">
        <f t="shared" si="2"/>
        <v>46.620090634441084</v>
      </c>
    </row>
    <row r="29" spans="1:8" x14ac:dyDescent="0.25">
      <c r="A29" s="29">
        <f t="shared" si="1"/>
        <v>39037</v>
      </c>
      <c r="B29" s="96">
        <v>2862.2</v>
      </c>
      <c r="C29" s="96">
        <v>1041</v>
      </c>
      <c r="D29">
        <v>3603.3</v>
      </c>
      <c r="E29">
        <v>3198.7</v>
      </c>
      <c r="F29" s="9">
        <f t="shared" si="3"/>
        <v>6465.5</v>
      </c>
      <c r="G29" s="2">
        <f t="shared" si="3"/>
        <v>4239.7</v>
      </c>
      <c r="H29" s="38">
        <f t="shared" si="2"/>
        <v>52.49899757058283</v>
      </c>
    </row>
    <row r="30" spans="1:8" x14ac:dyDescent="0.25">
      <c r="A30" s="29">
        <f t="shared" si="1"/>
        <v>39044</v>
      </c>
      <c r="B30" s="96">
        <v>2980.7</v>
      </c>
      <c r="C30" s="96">
        <v>973</v>
      </c>
      <c r="D30">
        <v>3835.7</v>
      </c>
      <c r="E30">
        <v>3559.5</v>
      </c>
      <c r="F30" s="9">
        <f t="shared" si="3"/>
        <v>6816.4</v>
      </c>
      <c r="G30" s="2">
        <f t="shared" si="3"/>
        <v>4532.5</v>
      </c>
      <c r="H30" s="38">
        <f t="shared" si="2"/>
        <v>50.389409817981232</v>
      </c>
    </row>
    <row r="31" spans="1:8" x14ac:dyDescent="0.25">
      <c r="A31" s="29">
        <f t="shared" si="1"/>
        <v>39051</v>
      </c>
      <c r="B31" s="96">
        <v>2706.5</v>
      </c>
      <c r="C31" s="96">
        <v>1028</v>
      </c>
      <c r="D31">
        <v>4236.7</v>
      </c>
      <c r="E31">
        <v>4027.6</v>
      </c>
      <c r="F31" s="9">
        <f t="shared" si="3"/>
        <v>6943.2</v>
      </c>
      <c r="G31" s="2">
        <f t="shared" si="3"/>
        <v>5055.6000000000004</v>
      </c>
      <c r="H31" s="38">
        <f t="shared" si="2"/>
        <v>37.3368146214099</v>
      </c>
    </row>
    <row r="32" spans="1:8" x14ac:dyDescent="0.25">
      <c r="A32" s="29">
        <f t="shared" si="1"/>
        <v>39058</v>
      </c>
      <c r="B32" s="96">
        <v>2780</v>
      </c>
      <c r="C32" s="96">
        <v>857</v>
      </c>
      <c r="D32">
        <v>4632.8999999999996</v>
      </c>
      <c r="E32">
        <v>4265.2</v>
      </c>
      <c r="F32" s="9">
        <f t="shared" si="3"/>
        <v>7412.9</v>
      </c>
      <c r="G32" s="2">
        <f t="shared" si="3"/>
        <v>5122.2</v>
      </c>
      <c r="H32" s="38">
        <f t="shared" si="2"/>
        <v>44.72101831244386</v>
      </c>
    </row>
    <row r="33" spans="1:10" x14ac:dyDescent="0.25">
      <c r="A33" s="29">
        <f t="shared" si="1"/>
        <v>39065</v>
      </c>
      <c r="B33" s="96">
        <v>2736.1</v>
      </c>
      <c r="C33" s="96">
        <v>910</v>
      </c>
      <c r="D33">
        <v>4912.1000000000004</v>
      </c>
      <c r="E33">
        <v>4507.2</v>
      </c>
      <c r="F33" s="9">
        <f t="shared" si="3"/>
        <v>7648.2000000000007</v>
      </c>
      <c r="G33" s="2">
        <f t="shared" si="3"/>
        <v>5417.2</v>
      </c>
      <c r="H33" s="38">
        <f t="shared" si="2"/>
        <v>41.183637303403998</v>
      </c>
    </row>
    <row r="34" spans="1:10" x14ac:dyDescent="0.25">
      <c r="A34" s="29">
        <f t="shared" si="1"/>
        <v>39072</v>
      </c>
      <c r="B34" s="96">
        <v>2814.9</v>
      </c>
      <c r="C34" s="96">
        <v>1096</v>
      </c>
      <c r="D34">
        <v>5292.1</v>
      </c>
      <c r="E34">
        <v>4798.2</v>
      </c>
      <c r="F34" s="9">
        <f t="shared" si="3"/>
        <v>8107</v>
      </c>
      <c r="G34" s="2">
        <f t="shared" si="3"/>
        <v>5894.2</v>
      </c>
      <c r="H34" s="38">
        <f t="shared" si="2"/>
        <v>37.541990431271422</v>
      </c>
    </row>
    <row r="35" spans="1:10" x14ac:dyDescent="0.25">
      <c r="A35" s="29">
        <f t="shared" si="1"/>
        <v>39079</v>
      </c>
      <c r="B35" s="96">
        <v>2827.8</v>
      </c>
      <c r="C35" s="96">
        <v>1158.5</v>
      </c>
      <c r="D35">
        <v>5509.7</v>
      </c>
      <c r="E35">
        <v>4854</v>
      </c>
      <c r="F35" s="9">
        <f t="shared" si="3"/>
        <v>8337.5</v>
      </c>
      <c r="G35" s="2">
        <f t="shared" si="3"/>
        <v>6012.5</v>
      </c>
      <c r="H35" s="38">
        <f t="shared" si="2"/>
        <v>38.669438669438662</v>
      </c>
    </row>
    <row r="36" spans="1:10" x14ac:dyDescent="0.25">
      <c r="A36" s="29">
        <f t="shared" si="1"/>
        <v>39086</v>
      </c>
      <c r="B36" s="96">
        <v>2840.8</v>
      </c>
      <c r="C36" s="96">
        <v>1144</v>
      </c>
      <c r="D36">
        <v>5748.7</v>
      </c>
      <c r="E36">
        <v>5136</v>
      </c>
      <c r="F36" s="9">
        <f t="shared" si="3"/>
        <v>8589.5</v>
      </c>
      <c r="G36" s="2">
        <f t="shared" si="3"/>
        <v>6280</v>
      </c>
      <c r="H36" s="38">
        <f t="shared" si="2"/>
        <v>36.775477707006374</v>
      </c>
    </row>
    <row r="37" spans="1:10" x14ac:dyDescent="0.25">
      <c r="A37" s="29">
        <f t="shared" si="1"/>
        <v>39093</v>
      </c>
      <c r="B37" s="96">
        <v>3071.8</v>
      </c>
      <c r="C37" s="96">
        <v>1643</v>
      </c>
      <c r="D37">
        <v>5971.9</v>
      </c>
      <c r="E37">
        <v>5136</v>
      </c>
      <c r="F37" s="9">
        <f t="shared" si="3"/>
        <v>9043.7000000000007</v>
      </c>
      <c r="G37" s="2">
        <f t="shared" si="3"/>
        <v>6779</v>
      </c>
      <c r="H37" s="38">
        <f t="shared" si="2"/>
        <v>33.407582239268343</v>
      </c>
    </row>
    <row r="38" spans="1:10" x14ac:dyDescent="0.25">
      <c r="A38" s="29">
        <f t="shared" si="1"/>
        <v>39100</v>
      </c>
      <c r="B38" s="96">
        <v>3084.8</v>
      </c>
      <c r="C38" s="96">
        <v>1458</v>
      </c>
      <c r="D38">
        <v>6219.1</v>
      </c>
      <c r="E38">
        <v>5538.4</v>
      </c>
      <c r="F38" s="9">
        <f t="shared" si="3"/>
        <v>9303.9000000000015</v>
      </c>
      <c r="G38" s="2">
        <f t="shared" si="3"/>
        <v>6996.4</v>
      </c>
      <c r="H38" s="38">
        <f t="shared" si="2"/>
        <v>32.98124749871365</v>
      </c>
    </row>
    <row r="39" spans="1:10" x14ac:dyDescent="0.25">
      <c r="A39" s="29">
        <f t="shared" si="1"/>
        <v>39107</v>
      </c>
      <c r="B39" s="96">
        <v>2792.8</v>
      </c>
      <c r="C39" s="96">
        <v>1352</v>
      </c>
      <c r="D39">
        <v>6688.3</v>
      </c>
      <c r="E39">
        <v>5715.2</v>
      </c>
      <c r="F39" s="9">
        <f t="shared" ref="F39:G41" si="4">+B39+D39</f>
        <v>9481.1</v>
      </c>
      <c r="G39" s="2">
        <f t="shared" si="4"/>
        <v>7067.2</v>
      </c>
      <c r="H39" s="38">
        <f t="shared" ref="H39:H44" si="5">+(F39/G39-1)*100</f>
        <v>34.156384423817073</v>
      </c>
    </row>
    <row r="40" spans="1:10" x14ac:dyDescent="0.25">
      <c r="A40" s="29">
        <f t="shared" si="1"/>
        <v>39114</v>
      </c>
      <c r="B40" s="96">
        <v>2655.2</v>
      </c>
      <c r="C40" s="96">
        <v>1189</v>
      </c>
      <c r="D40">
        <v>7159.1</v>
      </c>
      <c r="E40">
        <v>6129.6</v>
      </c>
      <c r="F40" s="9">
        <f t="shared" si="4"/>
        <v>9814.2999999999993</v>
      </c>
      <c r="G40" s="2">
        <f t="shared" si="4"/>
        <v>7318.6</v>
      </c>
      <c r="H40" s="38">
        <f t="shared" si="5"/>
        <v>34.100784303008759</v>
      </c>
    </row>
    <row r="41" spans="1:10" x14ac:dyDescent="0.25">
      <c r="A41" s="29">
        <f t="shared" si="1"/>
        <v>39121</v>
      </c>
      <c r="B41" s="96">
        <v>2266.5</v>
      </c>
      <c r="C41" s="96">
        <v>1018</v>
      </c>
      <c r="D41">
        <v>7799.9</v>
      </c>
      <c r="E41">
        <v>6660.9</v>
      </c>
      <c r="F41" s="9">
        <f t="shared" si="4"/>
        <v>10066.4</v>
      </c>
      <c r="G41" s="2">
        <f t="shared" si="4"/>
        <v>7678.9</v>
      </c>
      <c r="H41" s="38">
        <f t="shared" si="5"/>
        <v>31.091692820586282</v>
      </c>
      <c r="J41" s="9">
        <f t="shared" ref="J41:J51" si="6">+F41-F40</f>
        <v>252.10000000000036</v>
      </c>
    </row>
    <row r="42" spans="1:10" x14ac:dyDescent="0.25">
      <c r="A42" s="29">
        <f t="shared" si="1"/>
        <v>39128</v>
      </c>
      <c r="B42" s="96">
        <v>2158.6</v>
      </c>
      <c r="C42" s="96">
        <v>850</v>
      </c>
      <c r="D42">
        <v>8102.4</v>
      </c>
      <c r="E42">
        <v>7238.2</v>
      </c>
      <c r="F42" s="9">
        <f t="shared" ref="F42:G44" si="7">+B42+D42</f>
        <v>10261</v>
      </c>
      <c r="G42" s="2">
        <f t="shared" si="7"/>
        <v>8088.2</v>
      </c>
      <c r="H42" s="38">
        <f t="shared" si="5"/>
        <v>26.86382631487847</v>
      </c>
      <c r="J42" s="9">
        <f t="shared" si="6"/>
        <v>194.60000000000036</v>
      </c>
    </row>
    <row r="43" spans="1:10" x14ac:dyDescent="0.25">
      <c r="A43" s="29">
        <f t="shared" si="1"/>
        <v>39135</v>
      </c>
      <c r="B43" s="96">
        <v>1971.2</v>
      </c>
      <c r="C43" s="96">
        <v>865</v>
      </c>
      <c r="D43">
        <v>8534.4</v>
      </c>
      <c r="E43">
        <v>7473.7</v>
      </c>
      <c r="F43" s="9">
        <f t="shared" si="7"/>
        <v>10505.6</v>
      </c>
      <c r="G43" s="2">
        <f t="shared" si="7"/>
        <v>8338.7000000000007</v>
      </c>
      <c r="H43" s="38">
        <f t="shared" si="5"/>
        <v>25.98606497415663</v>
      </c>
      <c r="J43" s="9">
        <f t="shared" si="6"/>
        <v>244.60000000000036</v>
      </c>
    </row>
    <row r="44" spans="1:10" x14ac:dyDescent="0.25">
      <c r="A44" s="29">
        <f t="shared" si="1"/>
        <v>39142</v>
      </c>
      <c r="B44" s="96">
        <v>1884.8</v>
      </c>
      <c r="C44" s="96">
        <v>914</v>
      </c>
      <c r="D44">
        <v>8855.9</v>
      </c>
      <c r="E44">
        <v>7760.8</v>
      </c>
      <c r="F44" s="9">
        <f t="shared" si="7"/>
        <v>10740.699999999999</v>
      </c>
      <c r="G44" s="2">
        <f t="shared" si="7"/>
        <v>8674.7999999999993</v>
      </c>
      <c r="H44" s="38">
        <f t="shared" si="5"/>
        <v>23.814958269931296</v>
      </c>
      <c r="J44" s="9">
        <f t="shared" si="6"/>
        <v>235.09999999999854</v>
      </c>
    </row>
    <row r="45" spans="1:10" x14ac:dyDescent="0.25">
      <c r="A45" s="29">
        <f t="shared" si="1"/>
        <v>39149</v>
      </c>
      <c r="B45" s="96">
        <v>1705.4</v>
      </c>
      <c r="C45" s="96">
        <v>791</v>
      </c>
      <c r="D45">
        <v>9138.6</v>
      </c>
      <c r="E45">
        <v>8194.2000000000007</v>
      </c>
      <c r="F45" s="9">
        <f t="shared" ref="F45:G47" si="8">+B45+D45</f>
        <v>10844</v>
      </c>
      <c r="G45" s="2">
        <f t="shared" si="8"/>
        <v>8985.2000000000007</v>
      </c>
      <c r="H45" s="38">
        <f t="shared" ref="H45:H50" si="9">+(F45/G45-1)*100</f>
        <v>20.687352535280223</v>
      </c>
      <c r="J45" s="9">
        <f t="shared" si="6"/>
        <v>103.30000000000109</v>
      </c>
    </row>
    <row r="46" spans="1:10" x14ac:dyDescent="0.25">
      <c r="A46" s="29">
        <f t="shared" si="1"/>
        <v>39156</v>
      </c>
      <c r="B46" s="96">
        <v>1545.5</v>
      </c>
      <c r="C46" s="96">
        <v>633</v>
      </c>
      <c r="D46">
        <v>9426</v>
      </c>
      <c r="E46">
        <v>8417.2000000000007</v>
      </c>
      <c r="F46" s="9">
        <f t="shared" si="8"/>
        <v>10971.5</v>
      </c>
      <c r="G46" s="2">
        <f t="shared" si="8"/>
        <v>9050.2000000000007</v>
      </c>
      <c r="H46" s="38">
        <f t="shared" si="9"/>
        <v>21.229365096903919</v>
      </c>
      <c r="J46" s="9">
        <f t="shared" si="6"/>
        <v>127.5</v>
      </c>
    </row>
    <row r="47" spans="1:10" x14ac:dyDescent="0.25">
      <c r="A47" s="29">
        <f t="shared" si="1"/>
        <v>39163</v>
      </c>
      <c r="B47" s="96">
        <v>1467.8</v>
      </c>
      <c r="C47" s="96">
        <v>293</v>
      </c>
      <c r="D47">
        <v>9579.7999999999993</v>
      </c>
      <c r="E47">
        <v>8870</v>
      </c>
      <c r="F47" s="9">
        <f t="shared" si="8"/>
        <v>11047.599999999999</v>
      </c>
      <c r="G47" s="2">
        <f t="shared" si="8"/>
        <v>9163</v>
      </c>
      <c r="H47" s="38">
        <f t="shared" si="9"/>
        <v>20.567499727163586</v>
      </c>
      <c r="J47" s="9">
        <f t="shared" si="6"/>
        <v>76.099999999998545</v>
      </c>
    </row>
    <row r="48" spans="1:10" x14ac:dyDescent="0.25">
      <c r="A48" s="29">
        <f t="shared" si="1"/>
        <v>39170</v>
      </c>
      <c r="B48" s="96">
        <v>1186.0999999999999</v>
      </c>
      <c r="C48" s="96">
        <v>153</v>
      </c>
      <c r="D48">
        <v>9882.2000000000007</v>
      </c>
      <c r="E48">
        <v>9081.7000000000007</v>
      </c>
      <c r="F48" s="9">
        <f t="shared" ref="F48:G50" si="10">+B48+D48</f>
        <v>11068.300000000001</v>
      </c>
      <c r="G48" s="2">
        <f t="shared" si="10"/>
        <v>9234.7000000000007</v>
      </c>
      <c r="H48" s="38">
        <f t="shared" si="9"/>
        <v>19.855544847152593</v>
      </c>
      <c r="J48" s="9">
        <f t="shared" si="6"/>
        <v>20.700000000002547</v>
      </c>
    </row>
    <row r="49" spans="1:10" x14ac:dyDescent="0.25">
      <c r="A49" s="29">
        <f t="shared" si="1"/>
        <v>39177</v>
      </c>
      <c r="B49" s="96">
        <v>952.3</v>
      </c>
      <c r="C49" s="96">
        <v>153</v>
      </c>
      <c r="D49">
        <v>10131.1</v>
      </c>
      <c r="E49">
        <v>9081.7000000000007</v>
      </c>
      <c r="F49" s="9">
        <f t="shared" si="10"/>
        <v>11083.4</v>
      </c>
      <c r="G49" s="2">
        <f t="shared" si="10"/>
        <v>9234.7000000000007</v>
      </c>
      <c r="H49" s="38">
        <f t="shared" si="9"/>
        <v>20.019058550900404</v>
      </c>
      <c r="J49" s="9">
        <f t="shared" si="6"/>
        <v>15.099999999998545</v>
      </c>
    </row>
    <row r="50" spans="1:10" x14ac:dyDescent="0.25">
      <c r="A50" s="29">
        <f t="shared" si="1"/>
        <v>39184</v>
      </c>
      <c r="B50" s="96">
        <v>819.5</v>
      </c>
      <c r="C50" s="96">
        <v>60</v>
      </c>
      <c r="D50">
        <v>10280.9</v>
      </c>
      <c r="E50">
        <v>9180.5</v>
      </c>
      <c r="F50" s="9">
        <f t="shared" si="10"/>
        <v>11100.4</v>
      </c>
      <c r="G50" s="2">
        <f t="shared" si="10"/>
        <v>9240.5</v>
      </c>
      <c r="H50" s="38">
        <f t="shared" si="9"/>
        <v>20.127698717601849</v>
      </c>
      <c r="J50" s="9">
        <f t="shared" si="6"/>
        <v>17</v>
      </c>
    </row>
    <row r="51" spans="1:10" x14ac:dyDescent="0.25">
      <c r="A51" s="29">
        <f t="shared" si="1"/>
        <v>39191</v>
      </c>
      <c r="B51" s="96">
        <v>828.5</v>
      </c>
      <c r="C51" s="96">
        <v>60</v>
      </c>
      <c r="D51">
        <v>10336.200000000001</v>
      </c>
      <c r="E51">
        <v>9225.4</v>
      </c>
      <c r="F51" s="9">
        <f t="shared" ref="F51:G53" si="11">+B51+D51</f>
        <v>11164.7</v>
      </c>
      <c r="G51" s="2">
        <f t="shared" si="11"/>
        <v>9285.4</v>
      </c>
      <c r="H51" s="38">
        <f t="shared" ref="H51:H57" si="12">+(F51/G51-1)*100</f>
        <v>20.23930040709072</v>
      </c>
      <c r="J51" s="9">
        <f t="shared" si="6"/>
        <v>64.300000000001091</v>
      </c>
    </row>
    <row r="52" spans="1:10" x14ac:dyDescent="0.25">
      <c r="A52" s="29">
        <f t="shared" si="1"/>
        <v>39198</v>
      </c>
      <c r="B52" s="96">
        <v>340.8</v>
      </c>
      <c r="C52" s="96">
        <v>0</v>
      </c>
      <c r="D52">
        <v>10469.1</v>
      </c>
      <c r="E52">
        <v>9291.4</v>
      </c>
      <c r="F52" s="9">
        <f t="shared" si="11"/>
        <v>10809.9</v>
      </c>
      <c r="G52" s="2">
        <f t="shared" si="11"/>
        <v>9291.4</v>
      </c>
      <c r="H52" s="38">
        <f t="shared" si="12"/>
        <v>16.343069935639409</v>
      </c>
      <c r="J52" s="9"/>
    </row>
    <row r="53" spans="1:10" x14ac:dyDescent="0.25">
      <c r="A53" s="29">
        <f t="shared" si="1"/>
        <v>39205</v>
      </c>
      <c r="B53" s="96">
        <v>285.8</v>
      </c>
      <c r="C53" s="96">
        <v>0</v>
      </c>
      <c r="D53">
        <v>10640.2</v>
      </c>
      <c r="E53">
        <v>9291.4</v>
      </c>
      <c r="F53" s="9">
        <f t="shared" si="11"/>
        <v>10926</v>
      </c>
      <c r="G53" s="2">
        <f t="shared" si="11"/>
        <v>9291.4</v>
      </c>
      <c r="H53" s="38">
        <f t="shared" si="12"/>
        <v>17.592612523408757</v>
      </c>
      <c r="J53" s="9">
        <f>+F53-F52</f>
        <v>116.10000000000036</v>
      </c>
    </row>
    <row r="54" spans="1:10" x14ac:dyDescent="0.25">
      <c r="A54" s="29">
        <f t="shared" si="1"/>
        <v>39212</v>
      </c>
      <c r="B54" s="96">
        <v>225.8</v>
      </c>
      <c r="C54" s="96">
        <v>60</v>
      </c>
      <c r="D54">
        <v>10706.2</v>
      </c>
      <c r="E54">
        <v>9291.4</v>
      </c>
      <c r="F54" s="9">
        <f t="shared" ref="F54:G57" si="13">+B54+D54</f>
        <v>10932</v>
      </c>
      <c r="G54" s="2">
        <f t="shared" si="13"/>
        <v>9351.4</v>
      </c>
      <c r="H54" s="38">
        <f t="shared" si="12"/>
        <v>16.90228201124966</v>
      </c>
      <c r="J54" s="9">
        <f>+F54-F53</f>
        <v>6</v>
      </c>
    </row>
    <row r="55" spans="1:10" x14ac:dyDescent="0.25">
      <c r="A55" s="29">
        <f t="shared" si="1"/>
        <v>39219</v>
      </c>
      <c r="B55" s="96">
        <v>286.8</v>
      </c>
      <c r="C55" s="96">
        <v>60</v>
      </c>
      <c r="D55">
        <v>10706.9</v>
      </c>
      <c r="E55">
        <v>9291.4</v>
      </c>
      <c r="F55" s="9">
        <f t="shared" si="13"/>
        <v>10993.699999999999</v>
      </c>
      <c r="G55" s="2">
        <f t="shared" si="13"/>
        <v>9351.4</v>
      </c>
      <c r="H55" s="38">
        <f t="shared" si="12"/>
        <v>17.562076266655247</v>
      </c>
      <c r="J55" s="9">
        <f>+F55-F54</f>
        <v>61.699999999998909</v>
      </c>
    </row>
    <row r="56" spans="1:10" x14ac:dyDescent="0.25">
      <c r="A56" s="29">
        <f t="shared" si="1"/>
        <v>39226</v>
      </c>
      <c r="B56" s="96">
        <v>291.10000000000002</v>
      </c>
      <c r="C56" s="96">
        <v>60</v>
      </c>
      <c r="D56">
        <v>10770.9</v>
      </c>
      <c r="E56">
        <v>9346.2000000000007</v>
      </c>
      <c r="F56" s="9">
        <f t="shared" si="13"/>
        <v>11062</v>
      </c>
      <c r="G56" s="2">
        <f t="shared" si="13"/>
        <v>9406.2000000000007</v>
      </c>
      <c r="H56" s="38">
        <f t="shared" si="12"/>
        <v>17.603282941038877</v>
      </c>
      <c r="J56" s="9">
        <f>+F56-F55</f>
        <v>68.300000000001091</v>
      </c>
    </row>
    <row r="57" spans="1:10" x14ac:dyDescent="0.25">
      <c r="A57" s="29">
        <f t="shared" si="1"/>
        <v>39233</v>
      </c>
      <c r="B57" s="96">
        <v>292.89999999999998</v>
      </c>
      <c r="C57" s="96">
        <v>60</v>
      </c>
      <c r="D57">
        <v>10770.9</v>
      </c>
      <c r="E57">
        <v>9346.2000000000007</v>
      </c>
      <c r="F57" s="9">
        <f t="shared" si="13"/>
        <v>11063.8</v>
      </c>
      <c r="G57" s="2">
        <f t="shared" si="13"/>
        <v>9406.2000000000007</v>
      </c>
      <c r="H57" s="38">
        <f t="shared" si="12"/>
        <v>17.622419255384724</v>
      </c>
    </row>
    <row r="58" spans="1:10" x14ac:dyDescent="0.25">
      <c r="A58" s="29">
        <f t="shared" si="1"/>
        <v>39240</v>
      </c>
      <c r="B58" s="96">
        <v>290.60000000000002</v>
      </c>
      <c r="C58" s="96">
        <v>173</v>
      </c>
      <c r="D58">
        <v>10773.2</v>
      </c>
      <c r="E58">
        <v>9346.2000000000007</v>
      </c>
      <c r="F58" s="9">
        <f t="shared" ref="F58:G60" si="14">+B58+D58</f>
        <v>11063.800000000001</v>
      </c>
      <c r="G58" s="2">
        <f t="shared" si="14"/>
        <v>9519.2000000000007</v>
      </c>
      <c r="H58" s="38">
        <f t="shared" ref="H58:H63" si="15">+(F58/G58-1)*100</f>
        <v>16.226153458273807</v>
      </c>
    </row>
    <row r="59" spans="1:10" x14ac:dyDescent="0.25">
      <c r="A59" s="29">
        <f t="shared" si="1"/>
        <v>39247</v>
      </c>
      <c r="B59" s="96">
        <v>338.6</v>
      </c>
      <c r="C59" s="96">
        <v>173</v>
      </c>
      <c r="D59">
        <v>10775.7</v>
      </c>
      <c r="E59">
        <v>9346.2000000000007</v>
      </c>
      <c r="F59" s="9">
        <f t="shared" si="14"/>
        <v>11114.300000000001</v>
      </c>
      <c r="G59" s="2">
        <f t="shared" si="14"/>
        <v>9519.2000000000007</v>
      </c>
      <c r="H59" s="38">
        <f t="shared" si="15"/>
        <v>16.756660223548202</v>
      </c>
    </row>
    <row r="60" spans="1:10" x14ac:dyDescent="0.25">
      <c r="A60" s="29">
        <f t="shared" si="1"/>
        <v>39254</v>
      </c>
      <c r="B60" s="96">
        <v>228</v>
      </c>
      <c r="C60" s="96">
        <v>289</v>
      </c>
      <c r="D60">
        <v>10950.7</v>
      </c>
      <c r="E60">
        <v>9346.2000000000007</v>
      </c>
      <c r="F60" s="9">
        <f t="shared" si="14"/>
        <v>11178.7</v>
      </c>
      <c r="G60" s="2">
        <f t="shared" si="14"/>
        <v>9635.2000000000007</v>
      </c>
      <c r="H60" s="38">
        <f t="shared" si="15"/>
        <v>16.019387246761863</v>
      </c>
    </row>
    <row r="61" spans="1:10" x14ac:dyDescent="0.25">
      <c r="A61" s="29">
        <f t="shared" si="1"/>
        <v>39261</v>
      </c>
      <c r="B61" s="96">
        <v>228</v>
      </c>
      <c r="C61" s="96">
        <v>367</v>
      </c>
      <c r="D61">
        <v>10950.7</v>
      </c>
      <c r="E61">
        <v>9346.2000000000007</v>
      </c>
      <c r="F61" s="9">
        <f t="shared" ref="F61:G63" si="16">+B61+D61</f>
        <v>11178.7</v>
      </c>
      <c r="G61" s="2">
        <f t="shared" si="16"/>
        <v>9713.2000000000007</v>
      </c>
      <c r="H61" s="38">
        <f t="shared" si="15"/>
        <v>15.087715685870773</v>
      </c>
    </row>
    <row r="62" spans="1:10" x14ac:dyDescent="0.25">
      <c r="A62" s="29">
        <f t="shared" si="1"/>
        <v>39268</v>
      </c>
      <c r="B62" s="96">
        <v>228</v>
      </c>
      <c r="C62" s="96">
        <v>482</v>
      </c>
      <c r="D62">
        <v>11010.4</v>
      </c>
      <c r="E62">
        <v>9346.2000000000007</v>
      </c>
      <c r="F62" s="9">
        <f t="shared" si="16"/>
        <v>11238.4</v>
      </c>
      <c r="G62" s="2">
        <f t="shared" si="16"/>
        <v>9828.2000000000007</v>
      </c>
      <c r="H62" s="38">
        <f t="shared" si="15"/>
        <v>14.348507356382644</v>
      </c>
    </row>
    <row r="63" spans="1:10" x14ac:dyDescent="0.25">
      <c r="A63" s="29">
        <f t="shared" si="1"/>
        <v>39275</v>
      </c>
      <c r="B63" s="96">
        <v>233</v>
      </c>
      <c r="C63" s="96">
        <v>406</v>
      </c>
      <c r="D63">
        <v>11010.4</v>
      </c>
      <c r="E63">
        <v>9408</v>
      </c>
      <c r="F63" s="9">
        <f t="shared" si="16"/>
        <v>11243.4</v>
      </c>
      <c r="G63" s="2">
        <f t="shared" si="16"/>
        <v>9814</v>
      </c>
      <c r="H63" s="38">
        <f t="shared" si="15"/>
        <v>14.564907275320959</v>
      </c>
    </row>
    <row r="64" spans="1:10" x14ac:dyDescent="0.25">
      <c r="A64" s="29">
        <f t="shared" si="1"/>
        <v>39282</v>
      </c>
      <c r="B64" s="96">
        <v>293</v>
      </c>
      <c r="C64" s="96">
        <v>346</v>
      </c>
      <c r="D64">
        <v>11010.4</v>
      </c>
      <c r="E64">
        <v>9408</v>
      </c>
      <c r="F64" s="9">
        <f t="shared" ref="F64:G66" si="17">+B64+D64</f>
        <v>11303.4</v>
      </c>
      <c r="G64" s="2">
        <f t="shared" si="17"/>
        <v>9754</v>
      </c>
      <c r="H64" s="38">
        <f t="shared" ref="H64:H69" si="18">+(F64/G64-1)*100</f>
        <v>15.884765224523267</v>
      </c>
    </row>
    <row r="65" spans="1:8" x14ac:dyDescent="0.25">
      <c r="A65" s="29">
        <f t="shared" si="1"/>
        <v>39289</v>
      </c>
      <c r="B65" s="96">
        <v>292.60000000000002</v>
      </c>
      <c r="C65" s="96">
        <v>346</v>
      </c>
      <c r="D65">
        <v>11010.9</v>
      </c>
      <c r="E65">
        <v>9408</v>
      </c>
      <c r="F65" s="9">
        <f t="shared" si="17"/>
        <v>11303.5</v>
      </c>
      <c r="G65" s="2">
        <f t="shared" si="17"/>
        <v>9754</v>
      </c>
      <c r="H65" s="38">
        <f t="shared" si="18"/>
        <v>15.88579044494567</v>
      </c>
    </row>
    <row r="66" spans="1:8" x14ac:dyDescent="0.25">
      <c r="A66" s="29">
        <f t="shared" si="1"/>
        <v>39296</v>
      </c>
      <c r="B66" s="96">
        <v>279.60000000000002</v>
      </c>
      <c r="C66" s="96">
        <v>280</v>
      </c>
      <c r="D66">
        <v>11139.6</v>
      </c>
      <c r="E66">
        <v>9531.6</v>
      </c>
      <c r="F66" s="9">
        <f t="shared" si="17"/>
        <v>11419.2</v>
      </c>
      <c r="G66" s="2">
        <f t="shared" si="17"/>
        <v>9811.6</v>
      </c>
      <c r="H66" s="38">
        <f t="shared" si="18"/>
        <v>16.384687512740026</v>
      </c>
    </row>
    <row r="67" spans="1:8" x14ac:dyDescent="0.25">
      <c r="A67" s="29">
        <f t="shared" si="1"/>
        <v>39303</v>
      </c>
      <c r="B67" s="96">
        <v>388</v>
      </c>
      <c r="C67" s="96">
        <v>340</v>
      </c>
      <c r="D67">
        <v>11141.2</v>
      </c>
      <c r="E67">
        <v>9531.6</v>
      </c>
      <c r="F67" s="9">
        <f t="shared" ref="F67:G69" si="19">+B67+D67</f>
        <v>11529.2</v>
      </c>
      <c r="G67" s="2">
        <f t="shared" si="19"/>
        <v>9871.6</v>
      </c>
      <c r="H67" s="38">
        <f t="shared" si="18"/>
        <v>16.791604197901044</v>
      </c>
    </row>
    <row r="68" spans="1:8" x14ac:dyDescent="0.25">
      <c r="A68" s="29">
        <f t="shared" si="1"/>
        <v>39310</v>
      </c>
      <c r="B68" s="96">
        <v>302</v>
      </c>
      <c r="C68" s="96">
        <v>225</v>
      </c>
      <c r="D68">
        <v>11201.2</v>
      </c>
      <c r="E68">
        <v>9596.6</v>
      </c>
      <c r="F68" s="9">
        <f t="shared" si="19"/>
        <v>11503.2</v>
      </c>
      <c r="G68" s="2">
        <f t="shared" si="19"/>
        <v>9821.6</v>
      </c>
      <c r="H68" s="38">
        <f t="shared" si="18"/>
        <v>17.121446607477409</v>
      </c>
    </row>
    <row r="69" spans="1:8" x14ac:dyDescent="0.25">
      <c r="A69" s="29">
        <f t="shared" si="1"/>
        <v>39317</v>
      </c>
      <c r="B69" s="96">
        <v>185.6</v>
      </c>
      <c r="C69" s="96">
        <v>170</v>
      </c>
      <c r="D69">
        <v>11270.3</v>
      </c>
      <c r="E69">
        <v>9596.6</v>
      </c>
      <c r="F69" s="9">
        <f t="shared" si="19"/>
        <v>11455.9</v>
      </c>
      <c r="G69" s="2">
        <f t="shared" si="19"/>
        <v>9766.6</v>
      </c>
      <c r="H69" s="38">
        <f t="shared" si="18"/>
        <v>17.296705096963105</v>
      </c>
    </row>
    <row r="70" spans="1:8" x14ac:dyDescent="0.25">
      <c r="A70" s="29">
        <f t="shared" si="1"/>
        <v>39324</v>
      </c>
      <c r="B70" s="96">
        <v>75.599999999999994</v>
      </c>
      <c r="C70" s="96">
        <v>60</v>
      </c>
      <c r="D70">
        <v>11453.5</v>
      </c>
      <c r="E70">
        <v>9706.2999999999993</v>
      </c>
      <c r="F70" s="9">
        <f t="shared" ref="F70:G72" si="20">+B70+D70</f>
        <v>11529.1</v>
      </c>
      <c r="G70" s="2">
        <f t="shared" si="20"/>
        <v>9766.2999999999993</v>
      </c>
      <c r="H70" s="38">
        <f t="shared" ref="H70:H75" si="21">+(F70/G70-1)*100</f>
        <v>18.049824396137758</v>
      </c>
    </row>
    <row r="71" spans="1:8" x14ac:dyDescent="0.25">
      <c r="A71" s="41">
        <f t="shared" si="1"/>
        <v>39331</v>
      </c>
      <c r="B71" s="96">
        <v>4571.5</v>
      </c>
      <c r="C71" s="96">
        <v>3081</v>
      </c>
      <c r="D71">
        <v>20.5</v>
      </c>
      <c r="E71">
        <v>0</v>
      </c>
      <c r="F71" s="9">
        <f t="shared" si="20"/>
        <v>4592</v>
      </c>
      <c r="G71" s="2">
        <f t="shared" si="20"/>
        <v>3081</v>
      </c>
      <c r="H71" s="38">
        <f t="shared" si="21"/>
        <v>49.042518662771826</v>
      </c>
    </row>
    <row r="72" spans="1:8" x14ac:dyDescent="0.25">
      <c r="A72" s="29">
        <f t="shared" si="1"/>
        <v>39338</v>
      </c>
      <c r="B72" s="96">
        <v>4591.5</v>
      </c>
      <c r="C72" s="96">
        <v>3295.4</v>
      </c>
      <c r="D72">
        <v>141.6</v>
      </c>
      <c r="E72">
        <v>111.8</v>
      </c>
      <c r="F72" s="9">
        <f t="shared" si="20"/>
        <v>4733.1000000000004</v>
      </c>
      <c r="G72" s="2">
        <f t="shared" si="20"/>
        <v>3407.2000000000003</v>
      </c>
      <c r="H72" s="38">
        <f t="shared" si="21"/>
        <v>38.914651326602481</v>
      </c>
    </row>
    <row r="73" spans="1:8" x14ac:dyDescent="0.25">
      <c r="A73" s="29">
        <f t="shared" si="1"/>
        <v>39345</v>
      </c>
      <c r="B73" s="96">
        <v>4700.3</v>
      </c>
      <c r="C73" s="96">
        <v>3477</v>
      </c>
      <c r="D73">
        <v>272.89999999999998</v>
      </c>
      <c r="E73">
        <v>171.5</v>
      </c>
      <c r="F73" s="9">
        <f t="shared" ref="F73:G75" si="22">+B73+D73</f>
        <v>4973.2</v>
      </c>
      <c r="G73" s="2">
        <f t="shared" si="22"/>
        <v>3648.5</v>
      </c>
      <c r="H73" s="38">
        <f t="shared" si="21"/>
        <v>36.308071810332997</v>
      </c>
    </row>
    <row r="74" spans="1:8" x14ac:dyDescent="0.25">
      <c r="A74" s="29">
        <f t="shared" si="1"/>
        <v>39352</v>
      </c>
      <c r="B74" s="96">
        <v>4872.5</v>
      </c>
      <c r="C74" s="96">
        <v>3760</v>
      </c>
      <c r="D74">
        <v>391.2</v>
      </c>
      <c r="E74">
        <v>459.3</v>
      </c>
      <c r="F74" s="9">
        <f t="shared" si="22"/>
        <v>5263.7</v>
      </c>
      <c r="G74" s="2">
        <f t="shared" si="22"/>
        <v>4219.3</v>
      </c>
      <c r="H74" s="38">
        <f t="shared" si="21"/>
        <v>24.752921100656501</v>
      </c>
    </row>
    <row r="75" spans="1:8" x14ac:dyDescent="0.25">
      <c r="A75" s="29">
        <f t="shared" si="1"/>
        <v>39359</v>
      </c>
      <c r="B75" s="96">
        <v>4918.2</v>
      </c>
      <c r="C75" s="96">
        <v>4146.5</v>
      </c>
      <c r="D75">
        <v>563.79999999999995</v>
      </c>
      <c r="E75">
        <v>573.6</v>
      </c>
      <c r="F75" s="9">
        <f t="shared" si="22"/>
        <v>5482</v>
      </c>
      <c r="G75" s="2">
        <f t="shared" si="22"/>
        <v>4720.1000000000004</v>
      </c>
      <c r="H75" s="38">
        <f t="shared" si="21"/>
        <v>16.141607169339633</v>
      </c>
    </row>
    <row r="76" spans="1:8" x14ac:dyDescent="0.25">
      <c r="A76" s="29">
        <f t="shared" si="1"/>
        <v>39366</v>
      </c>
      <c r="B76" s="96">
        <v>4572.3</v>
      </c>
      <c r="C76" s="96">
        <v>4168.3999999999996</v>
      </c>
      <c r="D76">
        <v>1101.7</v>
      </c>
      <c r="E76">
        <v>940</v>
      </c>
      <c r="F76" s="9">
        <f t="shared" ref="F76:G78" si="23">+B76+D76</f>
        <v>5674</v>
      </c>
      <c r="G76" s="2">
        <f t="shared" si="23"/>
        <v>5108.3999999999996</v>
      </c>
      <c r="H76" s="38">
        <f t="shared" ref="H76:H81" si="24">+(F76/G76-1)*100</f>
        <v>11.071959909169227</v>
      </c>
    </row>
    <row r="77" spans="1:8" x14ac:dyDescent="0.25">
      <c r="A77" s="29">
        <f t="shared" si="1"/>
        <v>39373</v>
      </c>
      <c r="B77" s="96">
        <v>4246.1000000000004</v>
      </c>
      <c r="C77" s="96">
        <v>3912.6</v>
      </c>
      <c r="D77">
        <v>1499.6</v>
      </c>
      <c r="E77">
        <v>1493.7</v>
      </c>
      <c r="F77" s="9">
        <f t="shared" si="23"/>
        <v>5745.7000000000007</v>
      </c>
      <c r="G77" s="2">
        <f t="shared" si="23"/>
        <v>5406.3</v>
      </c>
      <c r="H77" s="38">
        <f t="shared" si="24"/>
        <v>6.277861014002184</v>
      </c>
    </row>
    <row r="78" spans="1:8" x14ac:dyDescent="0.25">
      <c r="A78" s="29">
        <f t="shared" si="1"/>
        <v>39380</v>
      </c>
      <c r="B78" s="96">
        <v>4279.2</v>
      </c>
      <c r="C78" s="96">
        <v>3419.6</v>
      </c>
      <c r="D78">
        <v>1746.8</v>
      </c>
      <c r="E78">
        <v>2322.6</v>
      </c>
      <c r="F78" s="9">
        <f t="shared" si="23"/>
        <v>6026</v>
      </c>
      <c r="G78" s="2">
        <f t="shared" si="23"/>
        <v>5742.2</v>
      </c>
      <c r="H78" s="38">
        <f t="shared" si="24"/>
        <v>4.9423565880672982</v>
      </c>
    </row>
    <row r="79" spans="1:8" x14ac:dyDescent="0.25">
      <c r="A79" s="29">
        <f t="shared" si="1"/>
        <v>39387</v>
      </c>
      <c r="B79" s="96">
        <v>4112.3999999999996</v>
      </c>
      <c r="C79" s="96">
        <v>3001.8</v>
      </c>
      <c r="D79">
        <v>2030.9</v>
      </c>
      <c r="E79">
        <v>2911.6</v>
      </c>
      <c r="F79" s="9">
        <f t="shared" ref="F79:G81" si="25">+B79+D79</f>
        <v>6143.2999999999993</v>
      </c>
      <c r="G79" s="2">
        <f t="shared" si="25"/>
        <v>5913.4</v>
      </c>
      <c r="H79" s="38">
        <f t="shared" si="24"/>
        <v>3.8877802955998186</v>
      </c>
    </row>
    <row r="80" spans="1:8" x14ac:dyDescent="0.25">
      <c r="A80" s="29">
        <f t="shared" si="1"/>
        <v>39394</v>
      </c>
      <c r="B80" s="96">
        <v>4806.5</v>
      </c>
      <c r="C80" s="96">
        <v>2834.3</v>
      </c>
      <c r="D80">
        <v>2253.3000000000002</v>
      </c>
      <c r="E80">
        <v>3377.7</v>
      </c>
      <c r="F80" s="9">
        <f t="shared" si="25"/>
        <v>7059.8</v>
      </c>
      <c r="G80" s="2">
        <f t="shared" si="25"/>
        <v>6212</v>
      </c>
      <c r="H80" s="38">
        <f t="shared" si="24"/>
        <v>13.647778493238905</v>
      </c>
    </row>
    <row r="81" spans="1:8" x14ac:dyDescent="0.25">
      <c r="A81" s="29">
        <f t="shared" si="1"/>
        <v>39401</v>
      </c>
      <c r="B81" s="96">
        <v>5632.8</v>
      </c>
      <c r="C81" s="96">
        <v>2862.2</v>
      </c>
      <c r="D81">
        <v>2623.1</v>
      </c>
      <c r="E81">
        <v>3603.3</v>
      </c>
      <c r="F81" s="9">
        <f t="shared" si="25"/>
        <v>8255.9</v>
      </c>
      <c r="G81" s="2">
        <f t="shared" si="25"/>
        <v>6465.5</v>
      </c>
      <c r="H81" s="38">
        <f t="shared" si="24"/>
        <v>27.691593844250239</v>
      </c>
    </row>
    <row r="82" spans="1:8" x14ac:dyDescent="0.25">
      <c r="A82" s="29">
        <f t="shared" si="1"/>
        <v>39408</v>
      </c>
      <c r="B82" s="96">
        <v>5706.4</v>
      </c>
      <c r="C82" s="96">
        <v>2980.7</v>
      </c>
      <c r="D82">
        <v>3110.7</v>
      </c>
      <c r="E82">
        <v>3835.7</v>
      </c>
      <c r="F82" s="9">
        <f t="shared" ref="F82:G84" si="26">+B82+D82</f>
        <v>8817.0999999999985</v>
      </c>
      <c r="G82" s="2">
        <f t="shared" si="26"/>
        <v>6816.4</v>
      </c>
      <c r="H82" s="38">
        <f t="shared" ref="H82:H87" si="27">+(F82/G82-1)*100</f>
        <v>29.351270465348268</v>
      </c>
    </row>
    <row r="83" spans="1:8" x14ac:dyDescent="0.25">
      <c r="A83" s="29">
        <f t="shared" si="1"/>
        <v>39415</v>
      </c>
      <c r="B83" s="96">
        <v>5641.5</v>
      </c>
      <c r="C83" s="96">
        <v>2706.5</v>
      </c>
      <c r="D83">
        <v>3527.3</v>
      </c>
      <c r="E83">
        <v>4236.7</v>
      </c>
      <c r="F83" s="9">
        <f t="shared" si="26"/>
        <v>9168.7999999999993</v>
      </c>
      <c r="G83" s="2">
        <f t="shared" si="26"/>
        <v>6943.2</v>
      </c>
      <c r="H83" s="38">
        <f t="shared" si="27"/>
        <v>32.054384145638878</v>
      </c>
    </row>
    <row r="84" spans="1:8" x14ac:dyDescent="0.25">
      <c r="A84" s="29">
        <f t="shared" si="1"/>
        <v>39422</v>
      </c>
      <c r="B84" s="96">
        <v>5463.6</v>
      </c>
      <c r="C84" s="96">
        <v>2780</v>
      </c>
      <c r="D84">
        <v>3945.6</v>
      </c>
      <c r="E84">
        <v>4632.8999999999996</v>
      </c>
      <c r="F84" s="9">
        <f t="shared" si="26"/>
        <v>9409.2000000000007</v>
      </c>
      <c r="G84" s="2">
        <f t="shared" si="26"/>
        <v>7412.9</v>
      </c>
      <c r="H84" s="38">
        <f t="shared" si="27"/>
        <v>26.930081344682932</v>
      </c>
    </row>
    <row r="85" spans="1:8" x14ac:dyDescent="0.25">
      <c r="A85" s="29">
        <f t="shared" si="1"/>
        <v>39429</v>
      </c>
      <c r="B85" s="96">
        <v>4862.1000000000004</v>
      </c>
      <c r="C85" s="96">
        <v>2736.1</v>
      </c>
      <c r="D85">
        <v>4792.3999999999996</v>
      </c>
      <c r="E85">
        <v>4912.1000000000004</v>
      </c>
      <c r="F85" s="9">
        <f t="shared" ref="F85:G87" si="28">+B85+D85</f>
        <v>9654.5</v>
      </c>
      <c r="G85" s="2">
        <f t="shared" si="28"/>
        <v>7648.2000000000007</v>
      </c>
      <c r="H85" s="38">
        <f t="shared" si="27"/>
        <v>26.232316100520372</v>
      </c>
    </row>
    <row r="86" spans="1:8" x14ac:dyDescent="0.25">
      <c r="A86" s="29">
        <f t="shared" si="1"/>
        <v>39436</v>
      </c>
      <c r="B86" s="96">
        <v>4493.3999999999996</v>
      </c>
      <c r="C86" s="96">
        <v>2814.9</v>
      </c>
      <c r="D86">
        <v>5298.8</v>
      </c>
      <c r="E86">
        <v>5292.1</v>
      </c>
      <c r="F86" s="9">
        <f t="shared" si="28"/>
        <v>9792.2000000000007</v>
      </c>
      <c r="G86" s="2">
        <f t="shared" si="28"/>
        <v>8107</v>
      </c>
      <c r="H86" s="38">
        <f t="shared" si="27"/>
        <v>20.786974219810041</v>
      </c>
    </row>
    <row r="87" spans="1:8" x14ac:dyDescent="0.25">
      <c r="A87" s="29">
        <f t="shared" si="1"/>
        <v>39443</v>
      </c>
      <c r="B87" s="96">
        <v>4276.1000000000004</v>
      </c>
      <c r="C87" s="96">
        <v>2827.8</v>
      </c>
      <c r="D87">
        <v>5524.8</v>
      </c>
      <c r="E87">
        <v>5509.7</v>
      </c>
      <c r="F87" s="9">
        <f t="shared" si="28"/>
        <v>9800.9000000000015</v>
      </c>
      <c r="G87" s="2">
        <f t="shared" si="28"/>
        <v>8337.5</v>
      </c>
      <c r="H87" s="38">
        <f t="shared" si="27"/>
        <v>17.552023988006017</v>
      </c>
    </row>
    <row r="88" spans="1:8" x14ac:dyDescent="0.25">
      <c r="A88" s="29">
        <f t="shared" si="1"/>
        <v>39450</v>
      </c>
      <c r="B88" s="96">
        <v>3843.2</v>
      </c>
      <c r="C88" s="96">
        <v>2840.8</v>
      </c>
      <c r="D88">
        <v>5974.9</v>
      </c>
      <c r="E88">
        <v>5748.7</v>
      </c>
      <c r="F88" s="9">
        <f t="shared" ref="F88:G90" si="29">+B88+D88</f>
        <v>9818.0999999999985</v>
      </c>
      <c r="G88" s="2">
        <f t="shared" si="29"/>
        <v>8589.5</v>
      </c>
      <c r="H88" s="38">
        <f t="shared" ref="H88:H93" si="30">+(F88/G88-1)*100</f>
        <v>14.303510099540118</v>
      </c>
    </row>
    <row r="89" spans="1:8" x14ac:dyDescent="0.25">
      <c r="A89" s="29">
        <f t="shared" si="1"/>
        <v>39457</v>
      </c>
      <c r="B89" s="96">
        <v>3691.4</v>
      </c>
      <c r="C89" s="96">
        <v>3071.8</v>
      </c>
      <c r="D89">
        <v>6390.5</v>
      </c>
      <c r="E89">
        <v>5971.9</v>
      </c>
      <c r="F89" s="9">
        <f t="shared" si="29"/>
        <v>10081.9</v>
      </c>
      <c r="G89" s="2">
        <f t="shared" si="29"/>
        <v>9043.7000000000007</v>
      </c>
      <c r="H89" s="38">
        <f t="shared" si="30"/>
        <v>11.479814677620869</v>
      </c>
    </row>
    <row r="90" spans="1:8" x14ac:dyDescent="0.25">
      <c r="A90" s="29">
        <f t="shared" si="1"/>
        <v>39464</v>
      </c>
      <c r="B90" s="96">
        <v>3421.2</v>
      </c>
      <c r="C90" s="96">
        <v>3084.8</v>
      </c>
      <c r="D90">
        <v>6865.1</v>
      </c>
      <c r="E90">
        <v>6219.1</v>
      </c>
      <c r="F90" s="9">
        <f t="shared" si="29"/>
        <v>10286.299999999999</v>
      </c>
      <c r="G90" s="2">
        <f t="shared" si="29"/>
        <v>9303.9000000000015</v>
      </c>
      <c r="H90" s="38">
        <f t="shared" si="30"/>
        <v>10.559012887068842</v>
      </c>
    </row>
    <row r="91" spans="1:8" x14ac:dyDescent="0.25">
      <c r="A91" s="29">
        <f t="shared" si="1"/>
        <v>39471</v>
      </c>
      <c r="B91" s="96">
        <v>3250</v>
      </c>
      <c r="C91" s="96">
        <v>2792.8</v>
      </c>
      <c r="D91">
        <v>7185.3</v>
      </c>
      <c r="E91">
        <v>6688.3</v>
      </c>
      <c r="F91" s="9">
        <f t="shared" ref="F91:G93" si="31">+B91+D91</f>
        <v>10435.299999999999</v>
      </c>
      <c r="G91" s="2">
        <f t="shared" si="31"/>
        <v>9481.1</v>
      </c>
      <c r="H91" s="38">
        <f t="shared" si="30"/>
        <v>10.064233053126737</v>
      </c>
    </row>
    <row r="92" spans="1:8" x14ac:dyDescent="0.25">
      <c r="A92" s="29">
        <f t="shared" si="1"/>
        <v>39478</v>
      </c>
      <c r="B92" s="96">
        <v>3397.6</v>
      </c>
      <c r="C92" s="96">
        <v>2655.2</v>
      </c>
      <c r="D92">
        <v>7541.4</v>
      </c>
      <c r="E92">
        <v>7103.4</v>
      </c>
      <c r="F92" s="9">
        <f t="shared" si="31"/>
        <v>10939</v>
      </c>
      <c r="G92" s="2">
        <f t="shared" si="31"/>
        <v>9758.5999999999985</v>
      </c>
      <c r="H92" s="38">
        <f t="shared" si="30"/>
        <v>12.095997376672907</v>
      </c>
    </row>
    <row r="93" spans="1:8" x14ac:dyDescent="0.25">
      <c r="A93" s="29">
        <f t="shared" si="1"/>
        <v>39485</v>
      </c>
      <c r="B93" s="96">
        <v>3013.4</v>
      </c>
      <c r="C93" s="96">
        <v>2266.5</v>
      </c>
      <c r="D93">
        <v>7957.7</v>
      </c>
      <c r="E93">
        <v>7744.1</v>
      </c>
      <c r="F93" s="9">
        <f t="shared" si="31"/>
        <v>10971.1</v>
      </c>
      <c r="G93" s="2">
        <f t="shared" si="31"/>
        <v>10010.6</v>
      </c>
      <c r="H93" s="38">
        <f t="shared" si="30"/>
        <v>9.5948294807504109</v>
      </c>
    </row>
    <row r="94" spans="1:8" x14ac:dyDescent="0.25">
      <c r="A94" s="29">
        <f t="shared" si="1"/>
        <v>39492</v>
      </c>
      <c r="B94" s="96">
        <v>2745.3</v>
      </c>
      <c r="C94" s="96">
        <v>2158.6</v>
      </c>
      <c r="D94">
        <v>8474.2999999999993</v>
      </c>
      <c r="E94">
        <v>8102.4</v>
      </c>
      <c r="F94" s="9">
        <f t="shared" ref="F94:G96" si="32">+B94+D94</f>
        <v>11219.599999999999</v>
      </c>
      <c r="G94" s="2">
        <f t="shared" si="32"/>
        <v>10261</v>
      </c>
      <c r="H94" s="38">
        <f t="shared" ref="H94:H99" si="33">+(F94/G94-1)*100</f>
        <v>9.3421693792028027</v>
      </c>
    </row>
    <row r="95" spans="1:8" x14ac:dyDescent="0.25">
      <c r="A95" s="29">
        <f t="shared" si="1"/>
        <v>39499</v>
      </c>
      <c r="B95" s="96">
        <v>2722.8</v>
      </c>
      <c r="C95" s="96">
        <v>1971.2</v>
      </c>
      <c r="D95">
        <v>8722.2999999999993</v>
      </c>
      <c r="E95">
        <v>8534.4</v>
      </c>
      <c r="F95" s="9">
        <f t="shared" si="32"/>
        <v>11445.099999999999</v>
      </c>
      <c r="G95" s="2">
        <f t="shared" si="32"/>
        <v>10505.6</v>
      </c>
      <c r="H95" s="38">
        <f t="shared" si="33"/>
        <v>8.942849527870834</v>
      </c>
    </row>
    <row r="96" spans="1:8" x14ac:dyDescent="0.25">
      <c r="A96" s="29">
        <f t="shared" si="1"/>
        <v>39506</v>
      </c>
      <c r="B96" s="96">
        <v>2319.8000000000002</v>
      </c>
      <c r="C96" s="96">
        <v>1884.8</v>
      </c>
      <c r="D96">
        <v>9140.7000000000007</v>
      </c>
      <c r="E96">
        <v>8855.9</v>
      </c>
      <c r="F96" s="9">
        <f t="shared" si="32"/>
        <v>11460.5</v>
      </c>
      <c r="G96" s="2">
        <f t="shared" si="32"/>
        <v>10740.699999999999</v>
      </c>
      <c r="H96" s="38">
        <f t="shared" si="33"/>
        <v>6.7016116268027393</v>
      </c>
    </row>
    <row r="97" spans="1:10" x14ac:dyDescent="0.25">
      <c r="A97" s="29">
        <f t="shared" si="1"/>
        <v>39513</v>
      </c>
      <c r="B97" s="96">
        <v>1916.2</v>
      </c>
      <c r="C97" s="96">
        <v>1705.4</v>
      </c>
      <c r="D97">
        <v>9615.4</v>
      </c>
      <c r="E97">
        <v>9138.6</v>
      </c>
      <c r="F97" s="9">
        <f t="shared" ref="F97:G99" si="34">+B97+D97</f>
        <v>11531.6</v>
      </c>
      <c r="G97" s="2">
        <f t="shared" si="34"/>
        <v>10844</v>
      </c>
      <c r="H97" s="38">
        <f t="shared" si="33"/>
        <v>6.340833640722976</v>
      </c>
    </row>
    <row r="98" spans="1:10" x14ac:dyDescent="0.25">
      <c r="A98" s="29">
        <f t="shared" si="1"/>
        <v>39520</v>
      </c>
      <c r="B98" s="96">
        <v>1690.9</v>
      </c>
      <c r="C98" s="96">
        <v>1545.5</v>
      </c>
      <c r="D98">
        <v>9919.6</v>
      </c>
      <c r="E98">
        <v>9426</v>
      </c>
      <c r="F98" s="9">
        <f t="shared" si="34"/>
        <v>11610.5</v>
      </c>
      <c r="G98" s="2">
        <f t="shared" si="34"/>
        <v>10971.5</v>
      </c>
      <c r="H98" s="38">
        <f t="shared" si="33"/>
        <v>5.824180832156034</v>
      </c>
    </row>
    <row r="99" spans="1:10" x14ac:dyDescent="0.25">
      <c r="A99" s="29">
        <f t="shared" si="1"/>
        <v>39527</v>
      </c>
      <c r="B99" s="96">
        <v>1627</v>
      </c>
      <c r="C99" s="96">
        <v>1467.8</v>
      </c>
      <c r="D99">
        <v>10223.4</v>
      </c>
      <c r="E99">
        <v>9579.7999999999993</v>
      </c>
      <c r="F99" s="9">
        <f t="shared" si="34"/>
        <v>11850.4</v>
      </c>
      <c r="G99" s="2">
        <f t="shared" si="34"/>
        <v>11047.599999999999</v>
      </c>
      <c r="H99" s="38">
        <f t="shared" si="33"/>
        <v>7.2667366667873656</v>
      </c>
    </row>
    <row r="100" spans="1:10" x14ac:dyDescent="0.25">
      <c r="A100" s="29">
        <f t="shared" si="1"/>
        <v>39534</v>
      </c>
      <c r="B100" s="96">
        <v>1562.5</v>
      </c>
      <c r="C100" s="96">
        <v>1186.0999999999999</v>
      </c>
      <c r="D100">
        <v>10528.8</v>
      </c>
      <c r="E100">
        <v>9882.2000000000007</v>
      </c>
      <c r="F100" s="9">
        <f t="shared" ref="F100:G102" si="35">+B100+D100</f>
        <v>12091.3</v>
      </c>
      <c r="G100" s="2">
        <f t="shared" si="35"/>
        <v>11068.300000000001</v>
      </c>
      <c r="H100" s="38">
        <f t="shared" ref="H100:H105" si="36">+(F100/G100-1)*100</f>
        <v>9.2426117832006494</v>
      </c>
    </row>
    <row r="101" spans="1:10" x14ac:dyDescent="0.25">
      <c r="A101" s="29">
        <f t="shared" si="1"/>
        <v>39541</v>
      </c>
      <c r="B101" s="96">
        <v>1702.3</v>
      </c>
      <c r="C101" s="96">
        <v>952.3</v>
      </c>
      <c r="D101">
        <v>10675</v>
      </c>
      <c r="E101">
        <v>10131.1</v>
      </c>
      <c r="F101" s="9">
        <f t="shared" si="35"/>
        <v>12377.3</v>
      </c>
      <c r="G101" s="2">
        <f t="shared" si="35"/>
        <v>11083.4</v>
      </c>
      <c r="H101" s="38">
        <f t="shared" si="36"/>
        <v>11.674215493440631</v>
      </c>
    </row>
    <row r="102" spans="1:10" x14ac:dyDescent="0.25">
      <c r="A102" s="29">
        <f t="shared" si="1"/>
        <v>39548</v>
      </c>
      <c r="B102" s="96">
        <v>1945.8</v>
      </c>
      <c r="C102" s="96">
        <v>819.5</v>
      </c>
      <c r="D102">
        <v>10804.1</v>
      </c>
      <c r="E102">
        <v>10280.9</v>
      </c>
      <c r="F102" s="9">
        <f t="shared" si="35"/>
        <v>12749.9</v>
      </c>
      <c r="G102" s="2">
        <f t="shared" si="35"/>
        <v>11100.4</v>
      </c>
      <c r="H102" s="38">
        <f t="shared" si="36"/>
        <v>14.859824871175809</v>
      </c>
    </row>
    <row r="103" spans="1:10" x14ac:dyDescent="0.25">
      <c r="A103" s="29">
        <f t="shared" si="1"/>
        <v>39555</v>
      </c>
      <c r="B103" s="96">
        <v>1824.4</v>
      </c>
      <c r="C103" s="96">
        <v>828.5</v>
      </c>
      <c r="D103">
        <v>10978</v>
      </c>
      <c r="E103">
        <v>10336.200000000001</v>
      </c>
      <c r="F103" s="9">
        <f t="shared" ref="F103:G105" si="37">+B103+D103</f>
        <v>12802.4</v>
      </c>
      <c r="G103" s="2">
        <f t="shared" si="37"/>
        <v>11164.7</v>
      </c>
      <c r="H103" s="38">
        <f t="shared" si="36"/>
        <v>14.668553566150443</v>
      </c>
    </row>
    <row r="104" spans="1:10" x14ac:dyDescent="0.25">
      <c r="A104" s="29">
        <f t="shared" si="1"/>
        <v>39562</v>
      </c>
      <c r="B104" s="96">
        <v>1657.9</v>
      </c>
      <c r="C104" s="96">
        <v>340.8</v>
      </c>
      <c r="D104">
        <v>11208</v>
      </c>
      <c r="E104">
        <v>10469.1</v>
      </c>
      <c r="F104" s="9">
        <f t="shared" si="37"/>
        <v>12865.9</v>
      </c>
      <c r="G104" s="2">
        <f t="shared" si="37"/>
        <v>10809.9</v>
      </c>
      <c r="H104" s="38">
        <f t="shared" si="36"/>
        <v>19.019602401502333</v>
      </c>
    </row>
    <row r="105" spans="1:10" x14ac:dyDescent="0.25">
      <c r="A105" s="29">
        <f t="shared" si="1"/>
        <v>39569</v>
      </c>
      <c r="B105" s="96">
        <v>1532.5</v>
      </c>
      <c r="C105" s="96">
        <v>285.8</v>
      </c>
      <c r="D105">
        <v>11335.6</v>
      </c>
      <c r="E105">
        <v>10640.2</v>
      </c>
      <c r="F105" s="9">
        <f t="shared" si="37"/>
        <v>12868.1</v>
      </c>
      <c r="G105" s="2">
        <f t="shared" si="37"/>
        <v>10926</v>
      </c>
      <c r="H105" s="38">
        <f t="shared" si="36"/>
        <v>17.775032033681136</v>
      </c>
    </row>
    <row r="106" spans="1:10" x14ac:dyDescent="0.25">
      <c r="A106" s="29">
        <f t="shared" si="1"/>
        <v>39576</v>
      </c>
      <c r="B106" s="96">
        <v>1292.0999999999999</v>
      </c>
      <c r="C106" s="96">
        <v>225.8</v>
      </c>
      <c r="D106">
        <v>11641.8</v>
      </c>
      <c r="E106">
        <v>10706.2</v>
      </c>
      <c r="F106" s="9">
        <f t="shared" ref="F106:G108" si="38">+B106+D106</f>
        <v>12933.9</v>
      </c>
      <c r="G106" s="2">
        <f t="shared" si="38"/>
        <v>10932</v>
      </c>
      <c r="H106" s="38">
        <f t="shared" ref="H106:H111" si="39">+(F106/G106-1)*100</f>
        <v>18.312294182217336</v>
      </c>
    </row>
    <row r="107" spans="1:10" x14ac:dyDescent="0.25">
      <c r="A107" s="29">
        <f t="shared" si="1"/>
        <v>39583</v>
      </c>
      <c r="B107" s="96">
        <v>1420.1</v>
      </c>
      <c r="C107" s="96">
        <v>286.8</v>
      </c>
      <c r="D107">
        <v>11707.8</v>
      </c>
      <c r="E107">
        <v>10706.9</v>
      </c>
      <c r="F107" s="9">
        <f t="shared" si="38"/>
        <v>13127.9</v>
      </c>
      <c r="G107" s="2">
        <f t="shared" si="38"/>
        <v>10993.699999999999</v>
      </c>
      <c r="H107" s="38">
        <f t="shared" si="39"/>
        <v>19.412936499995471</v>
      </c>
    </row>
    <row r="108" spans="1:10" x14ac:dyDescent="0.25">
      <c r="A108" s="29">
        <f t="shared" si="1"/>
        <v>39590</v>
      </c>
      <c r="B108" s="96">
        <v>1322.1</v>
      </c>
      <c r="C108" s="96">
        <v>291.10000000000002</v>
      </c>
      <c r="D108">
        <v>11879.2</v>
      </c>
      <c r="E108">
        <v>10770.9</v>
      </c>
      <c r="F108" s="9">
        <f t="shared" si="38"/>
        <v>13201.300000000001</v>
      </c>
      <c r="G108" s="2">
        <f t="shared" si="38"/>
        <v>11062</v>
      </c>
      <c r="H108" s="38">
        <f t="shared" si="39"/>
        <v>19.339179171939989</v>
      </c>
    </row>
    <row r="109" spans="1:10" x14ac:dyDescent="0.25">
      <c r="A109" s="29">
        <f t="shared" si="1"/>
        <v>39597</v>
      </c>
      <c r="B109" s="96">
        <v>1427.2</v>
      </c>
      <c r="C109" s="96">
        <v>292.89999999999998</v>
      </c>
      <c r="D109">
        <v>11999.5</v>
      </c>
      <c r="E109">
        <v>10770.9</v>
      </c>
      <c r="F109" s="9">
        <f t="shared" ref="F109:G111" si="40">+B109+D109</f>
        <v>13426.7</v>
      </c>
      <c r="G109" s="2">
        <f t="shared" si="40"/>
        <v>11063.8</v>
      </c>
      <c r="H109" s="38">
        <f t="shared" si="39"/>
        <v>21.357038268949189</v>
      </c>
    </row>
    <row r="110" spans="1:10" x14ac:dyDescent="0.25">
      <c r="A110" s="29">
        <f t="shared" si="1"/>
        <v>39604</v>
      </c>
      <c r="B110" s="96">
        <v>1504.3</v>
      </c>
      <c r="C110" s="96">
        <v>290.60000000000002</v>
      </c>
      <c r="D110">
        <v>12002.5</v>
      </c>
      <c r="E110">
        <v>10773.2</v>
      </c>
      <c r="F110" s="9">
        <f t="shared" si="40"/>
        <v>13506.8</v>
      </c>
      <c r="G110" s="2">
        <f t="shared" si="40"/>
        <v>11063.800000000001</v>
      </c>
      <c r="H110" s="38">
        <f t="shared" si="39"/>
        <v>22.081020987364177</v>
      </c>
      <c r="I110">
        <v>2240</v>
      </c>
      <c r="J110" t="e">
        <f>+I110+#REF!</f>
        <v>#REF!</v>
      </c>
    </row>
    <row r="111" spans="1:10" x14ac:dyDescent="0.25">
      <c r="A111" s="29">
        <f t="shared" si="1"/>
        <v>39611</v>
      </c>
      <c r="B111" s="96">
        <v>1504.3</v>
      </c>
      <c r="C111" s="96">
        <v>290.60000000000002</v>
      </c>
      <c r="D111">
        <v>12002.5</v>
      </c>
      <c r="E111">
        <v>10773.2</v>
      </c>
      <c r="F111" s="9">
        <f t="shared" si="40"/>
        <v>13506.8</v>
      </c>
      <c r="G111" s="2">
        <f t="shared" si="40"/>
        <v>11063.800000000001</v>
      </c>
      <c r="H111" s="38">
        <f t="shared" si="39"/>
        <v>22.081020987364177</v>
      </c>
    </row>
    <row r="112" spans="1:10" x14ac:dyDescent="0.25">
      <c r="A112" s="29">
        <f t="shared" si="1"/>
        <v>39618</v>
      </c>
      <c r="B112" s="96">
        <v>1044.8</v>
      </c>
      <c r="C112" s="96">
        <v>228</v>
      </c>
      <c r="D112">
        <v>12188.6</v>
      </c>
      <c r="E112">
        <v>10950.7</v>
      </c>
      <c r="F112" s="9">
        <f t="shared" ref="F112:G114" si="41">+B112+D112</f>
        <v>13233.4</v>
      </c>
      <c r="G112" s="2">
        <f t="shared" si="41"/>
        <v>11178.7</v>
      </c>
      <c r="H112" s="38">
        <f t="shared" ref="H112:H117" si="42">+(F112/G112-1)*100</f>
        <v>18.380491470385628</v>
      </c>
    </row>
    <row r="113" spans="1:10" x14ac:dyDescent="0.25">
      <c r="A113" s="29">
        <f t="shared" si="1"/>
        <v>39625</v>
      </c>
      <c r="B113" s="96">
        <v>1003.9</v>
      </c>
      <c r="C113" s="96">
        <v>228</v>
      </c>
      <c r="D113">
        <v>12430.1</v>
      </c>
      <c r="E113">
        <v>10950.7</v>
      </c>
      <c r="F113" s="9">
        <f t="shared" si="41"/>
        <v>13434</v>
      </c>
      <c r="G113" s="2">
        <f t="shared" si="41"/>
        <v>11178.7</v>
      </c>
      <c r="H113" s="38">
        <f t="shared" si="42"/>
        <v>20.174975623283565</v>
      </c>
    </row>
    <row r="114" spans="1:10" x14ac:dyDescent="0.25">
      <c r="A114" s="29">
        <f t="shared" si="1"/>
        <v>39632</v>
      </c>
      <c r="B114" s="96">
        <v>897.6</v>
      </c>
      <c r="C114" s="96">
        <v>228</v>
      </c>
      <c r="D114">
        <v>12539.5</v>
      </c>
      <c r="E114">
        <v>11010.4</v>
      </c>
      <c r="F114" s="9">
        <f t="shared" si="41"/>
        <v>13437.1</v>
      </c>
      <c r="G114" s="2">
        <f t="shared" si="41"/>
        <v>11238.4</v>
      </c>
      <c r="H114" s="38">
        <f t="shared" si="42"/>
        <v>19.564172835990902</v>
      </c>
    </row>
    <row r="115" spans="1:10" x14ac:dyDescent="0.25">
      <c r="A115" s="29">
        <f t="shared" si="1"/>
        <v>39639</v>
      </c>
      <c r="B115" s="96">
        <v>820.4</v>
      </c>
      <c r="C115" s="96">
        <v>233</v>
      </c>
      <c r="D115">
        <v>12672.7</v>
      </c>
      <c r="E115">
        <v>11010.4</v>
      </c>
      <c r="F115" s="9">
        <f t="shared" ref="F115:G117" si="43">+B115+D115</f>
        <v>13493.1</v>
      </c>
      <c r="G115" s="2">
        <f t="shared" si="43"/>
        <v>11243.4</v>
      </c>
      <c r="H115" s="38">
        <f t="shared" si="42"/>
        <v>20.00907198890016</v>
      </c>
    </row>
    <row r="116" spans="1:10" x14ac:dyDescent="0.25">
      <c r="A116" s="29">
        <f t="shared" si="1"/>
        <v>39646</v>
      </c>
      <c r="B116" s="96">
        <v>702</v>
      </c>
      <c r="C116" s="96">
        <v>293</v>
      </c>
      <c r="D116">
        <v>12797.1</v>
      </c>
      <c r="E116">
        <v>11010.4</v>
      </c>
      <c r="F116" s="9">
        <f t="shared" si="43"/>
        <v>13499.1</v>
      </c>
      <c r="G116" s="2">
        <f t="shared" si="43"/>
        <v>11303.4</v>
      </c>
      <c r="H116" s="38">
        <f t="shared" si="42"/>
        <v>19.42512872233133</v>
      </c>
    </row>
    <row r="117" spans="1:10" x14ac:dyDescent="0.25">
      <c r="A117" s="29">
        <f t="shared" si="1"/>
        <v>39653</v>
      </c>
      <c r="B117" s="96">
        <v>651.9</v>
      </c>
      <c r="C117" s="96">
        <v>292.60000000000002</v>
      </c>
      <c r="D117">
        <v>12981.8</v>
      </c>
      <c r="E117">
        <v>11010.9</v>
      </c>
      <c r="F117" s="9">
        <f t="shared" si="43"/>
        <v>13633.699999999999</v>
      </c>
      <c r="G117" s="2">
        <f t="shared" si="43"/>
        <v>11303.5</v>
      </c>
      <c r="H117" s="38">
        <f t="shared" si="42"/>
        <v>20.614853806343159</v>
      </c>
    </row>
    <row r="118" spans="1:10" x14ac:dyDescent="0.25">
      <c r="A118" s="29">
        <f t="shared" si="1"/>
        <v>39660</v>
      </c>
      <c r="B118" s="96">
        <v>564.9</v>
      </c>
      <c r="C118" s="96">
        <v>279.60000000000002</v>
      </c>
      <c r="D118">
        <v>13225</v>
      </c>
      <c r="E118">
        <v>11139.6</v>
      </c>
      <c r="F118" s="9">
        <f t="shared" ref="F118:G120" si="44">+B118+D118</f>
        <v>13789.9</v>
      </c>
      <c r="G118" s="2">
        <f t="shared" si="44"/>
        <v>11419.2</v>
      </c>
      <c r="H118" s="38">
        <f t="shared" ref="H118:H123" si="45">+(F118/G118-1)*100</f>
        <v>20.760648731960195</v>
      </c>
    </row>
    <row r="119" spans="1:10" x14ac:dyDescent="0.25">
      <c r="A119" s="29">
        <f t="shared" si="1"/>
        <v>39667</v>
      </c>
      <c r="B119" s="96">
        <v>506.8</v>
      </c>
      <c r="C119" s="96">
        <v>388</v>
      </c>
      <c r="D119">
        <v>13226.9</v>
      </c>
      <c r="E119">
        <v>11141.2</v>
      </c>
      <c r="F119" s="9">
        <f t="shared" si="44"/>
        <v>13733.699999999999</v>
      </c>
      <c r="G119" s="2">
        <f t="shared" si="44"/>
        <v>11529.2</v>
      </c>
      <c r="H119" s="38">
        <f t="shared" si="45"/>
        <v>19.121014467612653</v>
      </c>
    </row>
    <row r="120" spans="1:10" x14ac:dyDescent="0.25">
      <c r="A120" s="29">
        <f t="shared" si="1"/>
        <v>39674</v>
      </c>
      <c r="B120" s="96">
        <v>474.4</v>
      </c>
      <c r="C120" s="96">
        <v>302</v>
      </c>
      <c r="D120">
        <v>13227.8</v>
      </c>
      <c r="E120">
        <v>11201.2</v>
      </c>
      <c r="F120" s="9">
        <f t="shared" si="44"/>
        <v>13702.199999999999</v>
      </c>
      <c r="G120" s="2">
        <f t="shared" si="44"/>
        <v>11503.2</v>
      </c>
      <c r="H120" s="38">
        <f t="shared" si="45"/>
        <v>19.116419778844129</v>
      </c>
    </row>
    <row r="121" spans="1:10" x14ac:dyDescent="0.25">
      <c r="A121" s="29">
        <f t="shared" si="1"/>
        <v>39681</v>
      </c>
      <c r="B121" s="96">
        <v>233.6</v>
      </c>
      <c r="C121" s="96">
        <v>185.6</v>
      </c>
      <c r="D121">
        <v>13228.7</v>
      </c>
      <c r="E121">
        <v>11270.3</v>
      </c>
      <c r="F121" s="9">
        <f t="shared" ref="F121:G123" si="46">+B121+D121</f>
        <v>13462.300000000001</v>
      </c>
      <c r="G121" s="2">
        <f t="shared" si="46"/>
        <v>11455.9</v>
      </c>
      <c r="H121" s="38">
        <f t="shared" si="45"/>
        <v>17.514119362075455</v>
      </c>
      <c r="J121" t="e">
        <f>+#REF!</f>
        <v>#REF!</v>
      </c>
    </row>
    <row r="122" spans="1:10" x14ac:dyDescent="0.25">
      <c r="A122" s="29">
        <f t="shared" si="1"/>
        <v>39688</v>
      </c>
      <c r="B122" s="96">
        <v>171.6</v>
      </c>
      <c r="C122" s="96">
        <v>75.599999999999994</v>
      </c>
      <c r="D122">
        <v>13353.3</v>
      </c>
      <c r="E122">
        <v>11453.5</v>
      </c>
      <c r="F122" s="9">
        <f t="shared" si="46"/>
        <v>13524.9</v>
      </c>
      <c r="G122" s="2">
        <f t="shared" si="46"/>
        <v>11529.1</v>
      </c>
      <c r="H122" s="38">
        <f t="shared" si="45"/>
        <v>17.310978307066449</v>
      </c>
      <c r="I122" s="9" t="e">
        <f>+F122-#REF!</f>
        <v>#REF!</v>
      </c>
      <c r="J122" t="e">
        <f>+J121+1006</f>
        <v>#REF!</v>
      </c>
    </row>
    <row r="123" spans="1:10" x14ac:dyDescent="0.25">
      <c r="A123" s="29">
        <f t="shared" si="1"/>
        <v>39695</v>
      </c>
      <c r="B123" s="96">
        <v>4561.8</v>
      </c>
      <c r="C123" s="96">
        <v>4571.5</v>
      </c>
      <c r="D123">
        <v>0</v>
      </c>
      <c r="E123">
        <v>20.5</v>
      </c>
      <c r="F123" s="9">
        <f t="shared" si="46"/>
        <v>4561.8</v>
      </c>
      <c r="G123" s="2">
        <f t="shared" si="46"/>
        <v>4592</v>
      </c>
      <c r="H123" s="38">
        <f t="shared" si="45"/>
        <v>-0.65766550522647904</v>
      </c>
    </row>
    <row r="124" spans="1:10" x14ac:dyDescent="0.25">
      <c r="A124" s="29">
        <f t="shared" si="1"/>
        <v>39702</v>
      </c>
      <c r="B124" s="96">
        <v>4615.5</v>
      </c>
      <c r="C124" s="96">
        <v>4591.5</v>
      </c>
      <c r="D124">
        <v>61.2</v>
      </c>
      <c r="E124">
        <v>141.6</v>
      </c>
      <c r="F124" s="9">
        <f t="shared" ref="F124:G126" si="47">+B124+D124</f>
        <v>4676.7</v>
      </c>
      <c r="G124" s="2">
        <f t="shared" si="47"/>
        <v>4733.1000000000004</v>
      </c>
      <c r="H124" s="38">
        <f t="shared" ref="H124:H131" si="48">+(F124/G124-1)*100</f>
        <v>-1.1916080370159232</v>
      </c>
    </row>
    <row r="125" spans="1:10" x14ac:dyDescent="0.25">
      <c r="A125" s="29">
        <f t="shared" si="1"/>
        <v>39709</v>
      </c>
      <c r="B125" s="96">
        <v>5080.3999999999996</v>
      </c>
      <c r="C125" s="96">
        <v>4700.3</v>
      </c>
      <c r="D125">
        <v>61.3</v>
      </c>
      <c r="E125">
        <v>272.89999999999998</v>
      </c>
      <c r="F125" s="9">
        <f t="shared" si="47"/>
        <v>5141.7</v>
      </c>
      <c r="G125" s="2">
        <f t="shared" si="47"/>
        <v>4973.2</v>
      </c>
      <c r="H125" s="38">
        <f t="shared" si="48"/>
        <v>3.3881605404970649</v>
      </c>
    </row>
    <row r="126" spans="1:10" x14ac:dyDescent="0.25">
      <c r="A126" s="29">
        <f t="shared" si="1"/>
        <v>39716</v>
      </c>
      <c r="B126" s="96">
        <v>5398.5</v>
      </c>
      <c r="C126" s="96">
        <v>4872.5</v>
      </c>
      <c r="D126">
        <v>61.3</v>
      </c>
      <c r="E126">
        <v>391.2</v>
      </c>
      <c r="F126" s="9">
        <f t="shared" si="47"/>
        <v>5459.8</v>
      </c>
      <c r="G126" s="2">
        <f t="shared" si="47"/>
        <v>5263.7</v>
      </c>
      <c r="H126" s="38">
        <f t="shared" si="48"/>
        <v>3.7255162718240031</v>
      </c>
    </row>
    <row r="127" spans="1:10" x14ac:dyDescent="0.25">
      <c r="A127" s="29">
        <f t="shared" si="1"/>
        <v>39723</v>
      </c>
      <c r="B127" s="96">
        <v>5391.7</v>
      </c>
      <c r="C127" s="96">
        <v>4918.2</v>
      </c>
      <c r="D127">
        <v>236.9</v>
      </c>
      <c r="E127">
        <v>563.79999999999995</v>
      </c>
      <c r="F127" s="9">
        <f t="shared" ref="F127:G131" si="49">+B127+D127</f>
        <v>5628.5999999999995</v>
      </c>
      <c r="G127" s="2">
        <f t="shared" si="49"/>
        <v>5482</v>
      </c>
      <c r="H127" s="38">
        <f t="shared" si="48"/>
        <v>2.6742064939802912</v>
      </c>
    </row>
    <row r="128" spans="1:10" x14ac:dyDescent="0.25">
      <c r="A128" s="29">
        <f t="shared" si="1"/>
        <v>39730</v>
      </c>
      <c r="B128" s="96">
        <v>5338.2</v>
      </c>
      <c r="C128" s="96">
        <v>4572.3</v>
      </c>
      <c r="D128">
        <v>479.8</v>
      </c>
      <c r="E128">
        <v>1101.7</v>
      </c>
      <c r="F128" s="9">
        <f t="shared" si="49"/>
        <v>5818</v>
      </c>
      <c r="G128" s="2">
        <f t="shared" si="49"/>
        <v>5674</v>
      </c>
      <c r="H128" s="38">
        <f t="shared" si="48"/>
        <v>2.5378921395840637</v>
      </c>
    </row>
    <row r="129" spans="1:8" x14ac:dyDescent="0.25">
      <c r="A129" s="29">
        <f t="shared" si="1"/>
        <v>39737</v>
      </c>
      <c r="B129" s="96">
        <v>5203.8999999999996</v>
      </c>
      <c r="C129" s="96">
        <v>4246.1000000000004</v>
      </c>
      <c r="D129">
        <v>972</v>
      </c>
      <c r="E129">
        <v>1499.6</v>
      </c>
      <c r="F129" s="9">
        <f t="shared" si="49"/>
        <v>6175.9</v>
      </c>
      <c r="G129" s="2">
        <f t="shared" si="49"/>
        <v>5745.7000000000007</v>
      </c>
      <c r="H129" s="38">
        <f t="shared" si="48"/>
        <v>7.487338357380291</v>
      </c>
    </row>
    <row r="130" spans="1:8" x14ac:dyDescent="0.25">
      <c r="A130" s="29">
        <f t="shared" si="1"/>
        <v>39744</v>
      </c>
      <c r="B130" s="96">
        <v>5202.7</v>
      </c>
      <c r="C130" s="96">
        <v>4279.2</v>
      </c>
      <c r="D130">
        <v>1762</v>
      </c>
      <c r="E130">
        <v>1746.8</v>
      </c>
      <c r="F130" s="9">
        <f t="shared" si="49"/>
        <v>6964.7</v>
      </c>
      <c r="G130" s="2">
        <f t="shared" si="49"/>
        <v>6026</v>
      </c>
      <c r="H130" s="38">
        <f t="shared" si="48"/>
        <v>15.577497510786586</v>
      </c>
    </row>
    <row r="131" spans="1:8" x14ac:dyDescent="0.25">
      <c r="A131" s="29">
        <f t="shared" si="1"/>
        <v>39751</v>
      </c>
      <c r="B131" s="96">
        <v>5008.6000000000004</v>
      </c>
      <c r="C131" s="96">
        <v>4112.3999999999996</v>
      </c>
      <c r="D131">
        <v>2598.6</v>
      </c>
      <c r="E131">
        <v>2030.9</v>
      </c>
      <c r="F131" s="9">
        <f t="shared" si="49"/>
        <v>7607.2000000000007</v>
      </c>
      <c r="G131" s="2">
        <f t="shared" si="49"/>
        <v>6143.2999999999993</v>
      </c>
      <c r="H131" s="38">
        <f t="shared" si="48"/>
        <v>23.829212312600756</v>
      </c>
    </row>
    <row r="132" spans="1:8" x14ac:dyDescent="0.25">
      <c r="A132" s="29">
        <f t="shared" si="1"/>
        <v>39758</v>
      </c>
      <c r="B132" s="96">
        <v>4584.6000000000004</v>
      </c>
      <c r="C132" s="96">
        <v>4806.5</v>
      </c>
      <c r="D132">
        <v>3230.3</v>
      </c>
      <c r="E132">
        <v>2253.3000000000002</v>
      </c>
      <c r="F132" s="9">
        <f t="shared" ref="F132:G134" si="50">+B132+D132</f>
        <v>7814.9000000000005</v>
      </c>
      <c r="G132" s="2">
        <f t="shared" si="50"/>
        <v>7059.8</v>
      </c>
      <c r="H132" s="38">
        <f t="shared" ref="H132:H137" si="51">+(F132/G132-1)*100</f>
        <v>10.695770418425464</v>
      </c>
    </row>
    <row r="133" spans="1:8" x14ac:dyDescent="0.25">
      <c r="A133" s="29">
        <f t="shared" si="1"/>
        <v>39765</v>
      </c>
      <c r="B133" s="96">
        <v>4472.3</v>
      </c>
      <c r="C133" s="96">
        <v>5632.8</v>
      </c>
      <c r="D133">
        <v>3811.9</v>
      </c>
      <c r="E133">
        <v>2623.1</v>
      </c>
      <c r="F133" s="9">
        <f t="shared" si="50"/>
        <v>8284.2000000000007</v>
      </c>
      <c r="G133" s="2">
        <f t="shared" si="50"/>
        <v>8255.9</v>
      </c>
      <c r="H133" s="38">
        <f t="shared" si="51"/>
        <v>0.34278515970398438</v>
      </c>
    </row>
    <row r="134" spans="1:8" x14ac:dyDescent="0.25">
      <c r="A134" s="29">
        <f t="shared" si="1"/>
        <v>39772</v>
      </c>
      <c r="B134" s="96">
        <v>4402.8</v>
      </c>
      <c r="C134" s="96">
        <v>5706.4</v>
      </c>
      <c r="D134">
        <v>4535.3999999999996</v>
      </c>
      <c r="E134">
        <v>3110.7</v>
      </c>
      <c r="F134" s="9">
        <f t="shared" si="50"/>
        <v>8938.2000000000007</v>
      </c>
      <c r="G134" s="2">
        <f t="shared" si="50"/>
        <v>8817.0999999999985</v>
      </c>
      <c r="H134" s="38">
        <f t="shared" si="51"/>
        <v>1.373467466627365</v>
      </c>
    </row>
    <row r="135" spans="1:8" x14ac:dyDescent="0.25">
      <c r="A135" s="29">
        <f t="shared" si="1"/>
        <v>39779</v>
      </c>
      <c r="B135" s="96">
        <v>3793.7</v>
      </c>
      <c r="C135" s="96">
        <v>5641.5</v>
      </c>
      <c r="D135">
        <v>5442.6</v>
      </c>
      <c r="E135">
        <v>3527.3</v>
      </c>
      <c r="F135" s="9">
        <f t="shared" ref="F135:G137" si="52">+B135+D135</f>
        <v>9236.2999999999993</v>
      </c>
      <c r="G135" s="2">
        <f t="shared" si="52"/>
        <v>9168.7999999999993</v>
      </c>
      <c r="H135" s="38">
        <f t="shared" si="51"/>
        <v>0.73619230433643601</v>
      </c>
    </row>
    <row r="136" spans="1:8" x14ac:dyDescent="0.25">
      <c r="A136" s="29">
        <f t="shared" si="1"/>
        <v>39786</v>
      </c>
      <c r="B136" s="96">
        <v>3830.7</v>
      </c>
      <c r="C136" s="96">
        <v>5463.6</v>
      </c>
      <c r="D136">
        <v>6041.9</v>
      </c>
      <c r="E136">
        <v>3945.6</v>
      </c>
      <c r="F136" s="9">
        <f t="shared" si="52"/>
        <v>9872.5999999999985</v>
      </c>
      <c r="G136" s="2">
        <f t="shared" si="52"/>
        <v>9409.2000000000007</v>
      </c>
      <c r="H136" s="38">
        <f t="shared" si="51"/>
        <v>4.9249670535220558</v>
      </c>
    </row>
    <row r="137" spans="1:8" x14ac:dyDescent="0.25">
      <c r="A137" s="29">
        <f t="shared" si="1"/>
        <v>39793</v>
      </c>
      <c r="B137" s="96">
        <v>3681</v>
      </c>
      <c r="C137" s="96">
        <v>4862.1000000000004</v>
      </c>
      <c r="D137">
        <v>7014.6</v>
      </c>
      <c r="E137">
        <v>4792.3999999999996</v>
      </c>
      <c r="F137" s="9">
        <f t="shared" si="52"/>
        <v>10695.6</v>
      </c>
      <c r="G137" s="2">
        <f t="shared" si="52"/>
        <v>9654.5</v>
      </c>
      <c r="H137" s="38">
        <f t="shared" si="51"/>
        <v>10.783572427365474</v>
      </c>
    </row>
    <row r="138" spans="1:8" x14ac:dyDescent="0.25">
      <c r="A138" s="29">
        <f t="shared" si="1"/>
        <v>39800</v>
      </c>
      <c r="B138" s="96">
        <v>3446.1</v>
      </c>
      <c r="C138" s="96">
        <v>4493.3999999999996</v>
      </c>
      <c r="D138">
        <v>7623.8</v>
      </c>
      <c r="E138">
        <v>5298.8</v>
      </c>
      <c r="F138" s="9">
        <f t="shared" ref="F138:G140" si="53">+B138+D138</f>
        <v>11069.9</v>
      </c>
      <c r="G138" s="2">
        <f t="shared" si="53"/>
        <v>9792.2000000000007</v>
      </c>
      <c r="H138" s="38">
        <f t="shared" ref="H138:H143" si="54">+(F138/G138-1)*100</f>
        <v>13.04814035661035</v>
      </c>
    </row>
    <row r="139" spans="1:8" x14ac:dyDescent="0.25">
      <c r="A139" s="29">
        <f t="shared" si="1"/>
        <v>39807</v>
      </c>
      <c r="B139" s="96">
        <v>3286</v>
      </c>
      <c r="C139" s="96">
        <v>4276.1000000000004</v>
      </c>
      <c r="D139">
        <v>8140.5</v>
      </c>
      <c r="E139">
        <v>5524.8</v>
      </c>
      <c r="F139" s="9">
        <f t="shared" si="53"/>
        <v>11426.5</v>
      </c>
      <c r="G139" s="2">
        <f t="shared" si="53"/>
        <v>9800.9000000000015</v>
      </c>
      <c r="H139" s="38">
        <f t="shared" si="54"/>
        <v>16.586231876664371</v>
      </c>
    </row>
    <row r="140" spans="1:8" s="56" customFormat="1" x14ac:dyDescent="0.25">
      <c r="A140" s="55">
        <f t="shared" si="1"/>
        <v>39814</v>
      </c>
      <c r="B140" s="98">
        <v>3160.4</v>
      </c>
      <c r="C140" s="98">
        <v>3843.2</v>
      </c>
      <c r="D140" s="56">
        <v>8710.5</v>
      </c>
      <c r="E140" s="56">
        <v>5974.9</v>
      </c>
      <c r="F140" s="57">
        <f t="shared" si="53"/>
        <v>11870.9</v>
      </c>
      <c r="G140" s="291">
        <f t="shared" si="53"/>
        <v>9818.0999999999985</v>
      </c>
      <c r="H140" s="292">
        <f t="shared" si="54"/>
        <v>20.90832238416802</v>
      </c>
    </row>
    <row r="141" spans="1:8" x14ac:dyDescent="0.25">
      <c r="A141" s="29">
        <f t="shared" si="1"/>
        <v>39821</v>
      </c>
      <c r="B141" s="96">
        <v>3626.5</v>
      </c>
      <c r="C141" s="96">
        <v>3691.4</v>
      </c>
      <c r="D141">
        <v>9106.2000000000007</v>
      </c>
      <c r="E141">
        <v>6390.5</v>
      </c>
      <c r="F141" s="9">
        <f t="shared" ref="F141:G143" si="55">+B141+D141</f>
        <v>12732.7</v>
      </c>
      <c r="G141" s="2">
        <f t="shared" si="55"/>
        <v>10081.9</v>
      </c>
      <c r="H141" s="38">
        <f t="shared" si="54"/>
        <v>26.292663089298649</v>
      </c>
    </row>
    <row r="142" spans="1:8" x14ac:dyDescent="0.25">
      <c r="A142" s="29">
        <f t="shared" si="1"/>
        <v>39828</v>
      </c>
      <c r="B142" s="96">
        <v>3928.1</v>
      </c>
      <c r="C142" s="96">
        <v>3421.2</v>
      </c>
      <c r="D142">
        <v>9570.2999999999993</v>
      </c>
      <c r="E142">
        <v>6865.1</v>
      </c>
      <c r="F142" s="9">
        <f t="shared" si="55"/>
        <v>13498.4</v>
      </c>
      <c r="G142" s="2">
        <f t="shared" si="55"/>
        <v>10286.299999999999</v>
      </c>
      <c r="H142" s="38">
        <f t="shared" si="54"/>
        <v>31.226971797439319</v>
      </c>
    </row>
    <row r="143" spans="1:8" x14ac:dyDescent="0.25">
      <c r="A143" s="29">
        <f t="shared" si="1"/>
        <v>39835</v>
      </c>
      <c r="B143" s="96">
        <v>3464.1</v>
      </c>
      <c r="C143" s="96">
        <v>3250</v>
      </c>
      <c r="D143">
        <v>10285.5</v>
      </c>
      <c r="E143">
        <v>7185.3</v>
      </c>
      <c r="F143" s="9">
        <f t="shared" si="55"/>
        <v>13749.6</v>
      </c>
      <c r="G143" s="2">
        <f t="shared" si="55"/>
        <v>10435.299999999999</v>
      </c>
      <c r="H143" s="38">
        <f t="shared" si="54"/>
        <v>31.7604668768507</v>
      </c>
    </row>
    <row r="144" spans="1:8" x14ac:dyDescent="0.25">
      <c r="A144" s="29">
        <f t="shared" si="1"/>
        <v>39842</v>
      </c>
      <c r="B144" s="96">
        <v>2859.5</v>
      </c>
      <c r="C144" s="96">
        <v>3397.6</v>
      </c>
      <c r="D144">
        <v>11056.9</v>
      </c>
      <c r="E144">
        <v>7541.4</v>
      </c>
      <c r="F144" s="9">
        <f t="shared" ref="F144:G146" si="56">+B144+D144</f>
        <v>13916.4</v>
      </c>
      <c r="G144" s="2">
        <f t="shared" si="56"/>
        <v>10939</v>
      </c>
      <c r="H144" s="38">
        <f t="shared" ref="H144:H149" si="57">+(F144/G144-1)*100</f>
        <v>27.21821007404699</v>
      </c>
    </row>
    <row r="145" spans="1:12" x14ac:dyDescent="0.25">
      <c r="A145" s="29">
        <f t="shared" si="1"/>
        <v>39849</v>
      </c>
      <c r="B145" s="96">
        <v>2682.5</v>
      </c>
      <c r="C145" s="96">
        <v>3013.4</v>
      </c>
      <c r="D145">
        <v>11958.2</v>
      </c>
      <c r="E145">
        <v>7957.7</v>
      </c>
      <c r="F145" s="9">
        <f t="shared" si="56"/>
        <v>14640.7</v>
      </c>
      <c r="G145" s="2">
        <f t="shared" si="56"/>
        <v>10971.1</v>
      </c>
      <c r="H145" s="38">
        <f t="shared" si="57"/>
        <v>33.447876694223908</v>
      </c>
    </row>
    <row r="146" spans="1:12" x14ac:dyDescent="0.25">
      <c r="A146" s="29">
        <f t="shared" si="1"/>
        <v>39856</v>
      </c>
      <c r="B146" s="96">
        <v>2672</v>
      </c>
      <c r="C146" s="96">
        <v>2745.3</v>
      </c>
      <c r="D146">
        <v>12842.3</v>
      </c>
      <c r="E146">
        <v>8474.2999999999993</v>
      </c>
      <c r="F146" s="9">
        <f t="shared" si="56"/>
        <v>15514.3</v>
      </c>
      <c r="G146" s="2">
        <f t="shared" si="56"/>
        <v>11219.599999999999</v>
      </c>
      <c r="H146" s="38">
        <f t="shared" si="57"/>
        <v>38.278548254839762</v>
      </c>
    </row>
    <row r="147" spans="1:12" x14ac:dyDescent="0.25">
      <c r="A147" s="29">
        <f t="shared" si="1"/>
        <v>39863</v>
      </c>
      <c r="B147" s="96">
        <v>2373.5</v>
      </c>
      <c r="C147" s="96">
        <v>2722.8</v>
      </c>
      <c r="D147">
        <v>13480</v>
      </c>
      <c r="E147">
        <v>8722.2999999999993</v>
      </c>
      <c r="F147" s="9">
        <f t="shared" ref="F147:G149" si="58">+B147+D147</f>
        <v>15853.5</v>
      </c>
      <c r="G147" s="2">
        <f t="shared" si="58"/>
        <v>11445.099999999999</v>
      </c>
      <c r="H147" s="38">
        <f t="shared" si="57"/>
        <v>38.517793640946806</v>
      </c>
    </row>
    <row r="148" spans="1:12" x14ac:dyDescent="0.25">
      <c r="A148" s="29">
        <f t="shared" si="1"/>
        <v>39870</v>
      </c>
      <c r="B148" s="96">
        <v>2008</v>
      </c>
      <c r="C148" s="96">
        <v>2319.8000000000002</v>
      </c>
      <c r="D148">
        <v>13951.3</v>
      </c>
      <c r="E148">
        <v>9140.7000000000007</v>
      </c>
      <c r="F148" s="9">
        <f t="shared" si="58"/>
        <v>15959.3</v>
      </c>
      <c r="G148" s="2">
        <f t="shared" si="58"/>
        <v>11460.5</v>
      </c>
      <c r="H148" s="38">
        <f t="shared" si="57"/>
        <v>39.254831813620683</v>
      </c>
    </row>
    <row r="149" spans="1:12" x14ac:dyDescent="0.25">
      <c r="A149" s="29">
        <f t="shared" si="1"/>
        <v>39877</v>
      </c>
      <c r="B149" s="96">
        <v>1843</v>
      </c>
      <c r="C149" s="96">
        <v>1916.2</v>
      </c>
      <c r="D149">
        <v>14523.1</v>
      </c>
      <c r="E149">
        <v>9615.4</v>
      </c>
      <c r="F149" s="9">
        <f t="shared" si="58"/>
        <v>16366.1</v>
      </c>
      <c r="G149" s="2">
        <f t="shared" si="58"/>
        <v>11531.6</v>
      </c>
      <c r="H149" s="38">
        <f t="shared" si="57"/>
        <v>41.923930764161078</v>
      </c>
    </row>
    <row r="150" spans="1:12" x14ac:dyDescent="0.25">
      <c r="A150" s="29">
        <f t="shared" si="1"/>
        <v>39884</v>
      </c>
      <c r="B150" s="96">
        <v>1564</v>
      </c>
      <c r="C150" s="96">
        <v>1690.9</v>
      </c>
      <c r="D150">
        <v>14827.4</v>
      </c>
      <c r="E150">
        <v>9919.6</v>
      </c>
      <c r="F150" s="9">
        <f t="shared" ref="F150:G152" si="59">+B150+D150</f>
        <v>16391.400000000001</v>
      </c>
      <c r="G150" s="2">
        <f t="shared" si="59"/>
        <v>11610.5</v>
      </c>
      <c r="H150" s="38">
        <f t="shared" ref="H150:H155" si="60">+(F150/G150-1)*100</f>
        <v>41.177382541664876</v>
      </c>
    </row>
    <row r="151" spans="1:12" x14ac:dyDescent="0.25">
      <c r="A151" s="29">
        <f t="shared" si="1"/>
        <v>39891</v>
      </c>
      <c r="B151" s="96">
        <v>1633</v>
      </c>
      <c r="C151" s="96">
        <v>1627</v>
      </c>
      <c r="D151">
        <v>15009.7</v>
      </c>
      <c r="E151">
        <v>10223.4</v>
      </c>
      <c r="F151" s="9">
        <f t="shared" si="59"/>
        <v>16642.7</v>
      </c>
      <c r="G151" s="2">
        <f t="shared" si="59"/>
        <v>11850.4</v>
      </c>
      <c r="H151" s="38">
        <f t="shared" si="60"/>
        <v>40.439985148180654</v>
      </c>
      <c r="K151">
        <v>12.432</v>
      </c>
      <c r="L151">
        <f>+K151/K152</f>
        <v>1.1395050412465628</v>
      </c>
    </row>
    <row r="152" spans="1:12" x14ac:dyDescent="0.25">
      <c r="A152" s="29">
        <f t="shared" si="1"/>
        <v>39898</v>
      </c>
      <c r="B152" s="96">
        <v>1321</v>
      </c>
      <c r="C152" s="96">
        <v>1562.5</v>
      </c>
      <c r="D152">
        <v>15379.5</v>
      </c>
      <c r="E152">
        <v>10528.8</v>
      </c>
      <c r="F152" s="9">
        <f t="shared" si="59"/>
        <v>16700.5</v>
      </c>
      <c r="G152" s="2">
        <f t="shared" si="59"/>
        <v>12091.3</v>
      </c>
      <c r="H152" s="38">
        <f t="shared" si="60"/>
        <v>38.119970557342889</v>
      </c>
      <c r="K152">
        <v>10.91</v>
      </c>
    </row>
    <row r="153" spans="1:12" x14ac:dyDescent="0.25">
      <c r="A153" s="29">
        <f t="shared" si="1"/>
        <v>39905</v>
      </c>
      <c r="B153" s="96">
        <v>1228.0999999999999</v>
      </c>
      <c r="C153" s="96">
        <v>1702.3</v>
      </c>
      <c r="D153">
        <v>15711.1</v>
      </c>
      <c r="E153">
        <v>10675</v>
      </c>
      <c r="F153" s="9">
        <f t="shared" ref="F153:F184" si="61">+B153+D153</f>
        <v>16939.2</v>
      </c>
      <c r="G153" s="2">
        <f t="shared" ref="G153:G184" si="62">+C153+E153</f>
        <v>12377.3</v>
      </c>
      <c r="H153" s="38">
        <f t="shared" si="60"/>
        <v>36.856988196133258</v>
      </c>
    </row>
    <row r="154" spans="1:12" x14ac:dyDescent="0.25">
      <c r="A154" s="29">
        <f t="shared" si="1"/>
        <v>39912</v>
      </c>
      <c r="B154" s="96">
        <v>1349.8</v>
      </c>
      <c r="C154" s="96">
        <v>1945.8</v>
      </c>
      <c r="D154">
        <v>15995.1</v>
      </c>
      <c r="E154">
        <v>10804.1</v>
      </c>
      <c r="F154" s="9">
        <f t="shared" si="61"/>
        <v>17344.900000000001</v>
      </c>
      <c r="G154" s="2">
        <f t="shared" si="62"/>
        <v>12749.9</v>
      </c>
      <c r="H154" s="38">
        <f t="shared" si="60"/>
        <v>36.039498349006685</v>
      </c>
    </row>
    <row r="155" spans="1:12" x14ac:dyDescent="0.25">
      <c r="A155" s="29">
        <f t="shared" si="1"/>
        <v>39919</v>
      </c>
      <c r="B155" s="96">
        <v>1234.0999999999999</v>
      </c>
      <c r="C155" s="96">
        <v>1824.4</v>
      </c>
      <c r="D155">
        <v>16297.1</v>
      </c>
      <c r="E155">
        <v>10978</v>
      </c>
      <c r="F155" s="9">
        <f t="shared" si="61"/>
        <v>17531.2</v>
      </c>
      <c r="G155" s="2">
        <f t="shared" si="62"/>
        <v>12802.4</v>
      </c>
      <c r="H155" s="38">
        <f t="shared" si="60"/>
        <v>36.936824345435241</v>
      </c>
    </row>
    <row r="156" spans="1:12" x14ac:dyDescent="0.25">
      <c r="A156" s="29">
        <f t="shared" si="1"/>
        <v>39926</v>
      </c>
      <c r="B156" s="96">
        <v>1644.2</v>
      </c>
      <c r="C156" s="96">
        <v>1657.9</v>
      </c>
      <c r="D156">
        <v>16355.5</v>
      </c>
      <c r="E156">
        <v>11208</v>
      </c>
      <c r="F156" s="9">
        <f t="shared" si="61"/>
        <v>17999.7</v>
      </c>
      <c r="G156" s="2">
        <f t="shared" si="62"/>
        <v>12865.9</v>
      </c>
      <c r="H156" s="38">
        <f t="shared" ref="H156:H187" si="63">+(F156/G156-1)*100</f>
        <v>39.902377602810546</v>
      </c>
    </row>
    <row r="157" spans="1:12" x14ac:dyDescent="0.25">
      <c r="A157" s="29">
        <f t="shared" si="1"/>
        <v>39933</v>
      </c>
      <c r="B157" s="96">
        <v>1616.4</v>
      </c>
      <c r="C157" s="96">
        <v>1532.5</v>
      </c>
      <c r="D157">
        <v>16581.099999999999</v>
      </c>
      <c r="E157">
        <v>11335.6</v>
      </c>
      <c r="F157" s="9">
        <f t="shared" si="61"/>
        <v>18197.5</v>
      </c>
      <c r="G157" s="2">
        <f t="shared" si="62"/>
        <v>12868.1</v>
      </c>
      <c r="H157" s="38">
        <f t="shared" si="63"/>
        <v>41.415593599676725</v>
      </c>
    </row>
    <row r="158" spans="1:12" x14ac:dyDescent="0.25">
      <c r="A158" s="29">
        <f t="shared" si="1"/>
        <v>39940</v>
      </c>
      <c r="B158" s="96">
        <v>1572.7</v>
      </c>
      <c r="C158" s="96">
        <v>1292.0999999999999</v>
      </c>
      <c r="D158">
        <v>16757.099999999999</v>
      </c>
      <c r="E158">
        <v>11641.8</v>
      </c>
      <c r="F158" s="9">
        <f t="shared" si="61"/>
        <v>18329.8</v>
      </c>
      <c r="G158" s="2">
        <f t="shared" si="62"/>
        <v>12933.9</v>
      </c>
      <c r="H158" s="38">
        <f t="shared" si="63"/>
        <v>41.719048392209615</v>
      </c>
    </row>
    <row r="159" spans="1:12" x14ac:dyDescent="0.25">
      <c r="A159" s="29">
        <f t="shared" si="1"/>
        <v>39947</v>
      </c>
      <c r="B159" s="96">
        <v>1574.9</v>
      </c>
      <c r="C159" s="96">
        <v>1420.1</v>
      </c>
      <c r="D159">
        <v>16947.400000000001</v>
      </c>
      <c r="E159">
        <v>11707.8</v>
      </c>
      <c r="F159" s="9">
        <f t="shared" si="61"/>
        <v>18522.300000000003</v>
      </c>
      <c r="G159" s="2">
        <f t="shared" si="62"/>
        <v>13127.9</v>
      </c>
      <c r="H159" s="38">
        <f t="shared" si="63"/>
        <v>41.091111297313375</v>
      </c>
    </row>
    <row r="160" spans="1:12" x14ac:dyDescent="0.25">
      <c r="A160" s="29">
        <f t="shared" si="1"/>
        <v>39954</v>
      </c>
      <c r="B160" s="96">
        <v>1519.9</v>
      </c>
      <c r="C160" s="96">
        <v>1322.1</v>
      </c>
      <c r="D160">
        <v>17061.8</v>
      </c>
      <c r="E160">
        <v>11879.2</v>
      </c>
      <c r="F160" s="9">
        <f t="shared" si="61"/>
        <v>18581.7</v>
      </c>
      <c r="G160" s="2">
        <f t="shared" si="62"/>
        <v>13201.300000000001</v>
      </c>
      <c r="H160" s="38">
        <f t="shared" si="63"/>
        <v>40.756592153803027</v>
      </c>
    </row>
    <row r="161" spans="1:13" x14ac:dyDescent="0.25">
      <c r="A161" s="29">
        <f t="shared" si="1"/>
        <v>39961</v>
      </c>
      <c r="B161" s="96">
        <v>1344.9</v>
      </c>
      <c r="C161" s="96">
        <v>1427.2</v>
      </c>
      <c r="D161">
        <v>17124.2</v>
      </c>
      <c r="E161">
        <v>11999.5</v>
      </c>
      <c r="F161" s="9">
        <f t="shared" si="61"/>
        <v>18469.100000000002</v>
      </c>
      <c r="G161" s="2">
        <f t="shared" si="62"/>
        <v>13426.7</v>
      </c>
      <c r="H161" s="38">
        <f t="shared" si="63"/>
        <v>37.555020965687788</v>
      </c>
    </row>
    <row r="162" spans="1:13" x14ac:dyDescent="0.25">
      <c r="A162" s="29">
        <f t="shared" si="1"/>
        <v>39968</v>
      </c>
      <c r="B162" s="96">
        <v>1289.9000000000001</v>
      </c>
      <c r="C162" s="96">
        <v>1504.3</v>
      </c>
      <c r="D162">
        <v>17124.2</v>
      </c>
      <c r="E162">
        <v>12002.5</v>
      </c>
      <c r="F162" s="9">
        <f t="shared" si="61"/>
        <v>18414.100000000002</v>
      </c>
      <c r="G162" s="2">
        <f t="shared" si="62"/>
        <v>13506.8</v>
      </c>
      <c r="H162" s="38">
        <f t="shared" si="63"/>
        <v>36.332069772262884</v>
      </c>
    </row>
    <row r="163" spans="1:13" x14ac:dyDescent="0.25">
      <c r="A163" s="29">
        <f t="shared" si="1"/>
        <v>39975</v>
      </c>
      <c r="B163" s="96">
        <v>1174.9000000000001</v>
      </c>
      <c r="C163" s="96">
        <v>1449.9</v>
      </c>
      <c r="D163">
        <v>17288.599999999999</v>
      </c>
      <c r="E163">
        <v>12138.9</v>
      </c>
      <c r="F163" s="9">
        <f t="shared" si="61"/>
        <v>18463.5</v>
      </c>
      <c r="G163" s="2">
        <f t="shared" si="62"/>
        <v>13588.8</v>
      </c>
      <c r="H163" s="38">
        <f t="shared" si="63"/>
        <v>35.872924761568356</v>
      </c>
    </row>
    <row r="164" spans="1:13" x14ac:dyDescent="0.25">
      <c r="A164" s="29">
        <f t="shared" si="1"/>
        <v>39982</v>
      </c>
      <c r="B164" s="96">
        <v>1045</v>
      </c>
      <c r="C164" s="96">
        <v>1044.8</v>
      </c>
      <c r="D164">
        <v>17455.599999999999</v>
      </c>
      <c r="E164">
        <v>12188.6</v>
      </c>
      <c r="F164" s="9">
        <f t="shared" si="61"/>
        <v>18500.599999999999</v>
      </c>
      <c r="G164" s="2">
        <f t="shared" si="62"/>
        <v>13233.4</v>
      </c>
      <c r="H164" s="38">
        <f t="shared" si="63"/>
        <v>39.802318376229827</v>
      </c>
    </row>
    <row r="165" spans="1:13" x14ac:dyDescent="0.25">
      <c r="A165" s="29">
        <f t="shared" si="1"/>
        <v>39989</v>
      </c>
      <c r="B165" s="96">
        <v>925</v>
      </c>
      <c r="C165" s="96">
        <v>1003.9</v>
      </c>
      <c r="D165">
        <v>17644.2</v>
      </c>
      <c r="E165">
        <v>12430.1</v>
      </c>
      <c r="F165" s="9">
        <f t="shared" si="61"/>
        <v>18569.2</v>
      </c>
      <c r="G165" s="2">
        <f t="shared" si="62"/>
        <v>13434</v>
      </c>
      <c r="H165" s="38">
        <f t="shared" si="63"/>
        <v>38.225398243263363</v>
      </c>
      <c r="I165">
        <f>SUM(I166:I174)</f>
        <v>1228.0999999999985</v>
      </c>
      <c r="J165" t="e">
        <f>SUM(J166:J174)</f>
        <v>#REF!</v>
      </c>
    </row>
    <row r="166" spans="1:13" x14ac:dyDescent="0.25">
      <c r="A166" s="29">
        <f t="shared" si="1"/>
        <v>39996</v>
      </c>
      <c r="B166" s="96">
        <v>1093</v>
      </c>
      <c r="C166" s="96">
        <v>897.6</v>
      </c>
      <c r="D166">
        <v>17759.7</v>
      </c>
      <c r="E166">
        <v>12539.5</v>
      </c>
      <c r="F166" s="9">
        <f t="shared" si="61"/>
        <v>18852.7</v>
      </c>
      <c r="G166" s="2">
        <f t="shared" si="62"/>
        <v>13437.1</v>
      </c>
      <c r="H166" s="38">
        <f t="shared" si="63"/>
        <v>40.303339262191983</v>
      </c>
      <c r="I166" s="9">
        <f t="shared" ref="I166:I174" si="64">+F166-F165</f>
        <v>283.5</v>
      </c>
      <c r="J166" t="e">
        <f>+#REF!-#REF!</f>
        <v>#REF!</v>
      </c>
    </row>
    <row r="167" spans="1:13" x14ac:dyDescent="0.25">
      <c r="A167" s="29">
        <f t="shared" si="1"/>
        <v>40003</v>
      </c>
      <c r="B167" s="96">
        <v>1028</v>
      </c>
      <c r="C167" s="96">
        <v>820.4</v>
      </c>
      <c r="D167">
        <v>17935.900000000001</v>
      </c>
      <c r="E167">
        <v>12672.7</v>
      </c>
      <c r="F167" s="9">
        <f t="shared" si="61"/>
        <v>18963.900000000001</v>
      </c>
      <c r="G167" s="2">
        <f t="shared" si="62"/>
        <v>13493.1</v>
      </c>
      <c r="H167" s="38">
        <f t="shared" si="63"/>
        <v>40.545167530070934</v>
      </c>
      <c r="I167" s="9">
        <f t="shared" si="64"/>
        <v>111.20000000000073</v>
      </c>
      <c r="J167" t="e">
        <f>+#REF!-#REF!</f>
        <v>#REF!</v>
      </c>
    </row>
    <row r="168" spans="1:13" x14ac:dyDescent="0.25">
      <c r="A168" s="29">
        <f t="shared" si="1"/>
        <v>40010</v>
      </c>
      <c r="B168" s="96">
        <v>1131</v>
      </c>
      <c r="C168" s="96">
        <v>702</v>
      </c>
      <c r="D168">
        <v>17990.5</v>
      </c>
      <c r="E168">
        <v>12797.1</v>
      </c>
      <c r="F168" s="9">
        <f t="shared" si="61"/>
        <v>19121.5</v>
      </c>
      <c r="G168" s="2">
        <f t="shared" si="62"/>
        <v>13499.1</v>
      </c>
      <c r="H168" s="38">
        <f t="shared" si="63"/>
        <v>41.650184086346485</v>
      </c>
      <c r="I168" s="9">
        <f t="shared" si="64"/>
        <v>157.59999999999854</v>
      </c>
      <c r="J168" t="e">
        <f>+#REF!-#REF!</f>
        <v>#REF!</v>
      </c>
    </row>
    <row r="169" spans="1:13" x14ac:dyDescent="0.25">
      <c r="A169" s="29">
        <f t="shared" si="1"/>
        <v>40017</v>
      </c>
      <c r="B169" s="96">
        <v>945</v>
      </c>
      <c r="C169" s="96">
        <v>651.9</v>
      </c>
      <c r="D169">
        <v>18168.5</v>
      </c>
      <c r="E169">
        <v>12981.8</v>
      </c>
      <c r="F169" s="9">
        <f t="shared" si="61"/>
        <v>19113.5</v>
      </c>
      <c r="G169" s="2">
        <f t="shared" si="62"/>
        <v>13633.699999999999</v>
      </c>
      <c r="H169" s="38">
        <f t="shared" si="63"/>
        <v>40.193051042636995</v>
      </c>
      <c r="I169" s="9">
        <f t="shared" si="64"/>
        <v>-8</v>
      </c>
      <c r="J169" t="e">
        <f>+#REF!-#REF!</f>
        <v>#REF!</v>
      </c>
    </row>
    <row r="170" spans="1:13" x14ac:dyDescent="0.25">
      <c r="A170" s="29">
        <f t="shared" si="1"/>
        <v>40024</v>
      </c>
      <c r="B170" s="96">
        <v>1350</v>
      </c>
      <c r="C170" s="96">
        <v>564.9</v>
      </c>
      <c r="D170">
        <v>18168.5</v>
      </c>
      <c r="E170">
        <v>13225</v>
      </c>
      <c r="F170" s="9">
        <f t="shared" si="61"/>
        <v>19518.5</v>
      </c>
      <c r="G170" s="2">
        <f t="shared" si="62"/>
        <v>13789.9</v>
      </c>
      <c r="H170" s="38">
        <f t="shared" si="63"/>
        <v>41.541998129065469</v>
      </c>
      <c r="I170" s="9">
        <f t="shared" si="64"/>
        <v>405</v>
      </c>
      <c r="J170" t="e">
        <f>+#REF!-#REF!</f>
        <v>#REF!</v>
      </c>
    </row>
    <row r="171" spans="1:13" x14ac:dyDescent="0.25">
      <c r="A171" s="29">
        <f t="shared" si="1"/>
        <v>40031</v>
      </c>
      <c r="B171" s="96">
        <v>1295</v>
      </c>
      <c r="C171" s="96">
        <v>506.8</v>
      </c>
      <c r="D171">
        <v>18284.400000000001</v>
      </c>
      <c r="E171">
        <v>13226.9</v>
      </c>
      <c r="F171" s="9">
        <f t="shared" si="61"/>
        <v>19579.400000000001</v>
      </c>
      <c r="G171" s="2">
        <f t="shared" si="62"/>
        <v>13733.699999999999</v>
      </c>
      <c r="H171" s="38">
        <f t="shared" si="63"/>
        <v>42.564640264458987</v>
      </c>
      <c r="I171" s="9">
        <f t="shared" si="64"/>
        <v>60.900000000001455</v>
      </c>
      <c r="J171" t="e">
        <f>+#REF!-#REF!</f>
        <v>#REF!</v>
      </c>
    </row>
    <row r="172" spans="1:13" x14ac:dyDescent="0.25">
      <c r="A172" s="29">
        <f t="shared" si="1"/>
        <v>40038</v>
      </c>
      <c r="B172" s="96">
        <v>1517</v>
      </c>
      <c r="C172" s="96">
        <v>474.4</v>
      </c>
      <c r="D172">
        <v>18284.400000000001</v>
      </c>
      <c r="E172">
        <v>13227.8</v>
      </c>
      <c r="F172" s="9">
        <f t="shared" si="61"/>
        <v>19801.400000000001</v>
      </c>
      <c r="G172" s="2">
        <f t="shared" si="62"/>
        <v>13702.199999999999</v>
      </c>
      <c r="H172" s="38">
        <f t="shared" si="63"/>
        <v>44.512560026857017</v>
      </c>
      <c r="I172" s="9">
        <f t="shared" si="64"/>
        <v>222</v>
      </c>
      <c r="J172" t="e">
        <f>+#REF!-#REF!</f>
        <v>#REF!</v>
      </c>
    </row>
    <row r="173" spans="1:13" x14ac:dyDescent="0.25">
      <c r="A173" s="29">
        <f t="shared" si="1"/>
        <v>40045</v>
      </c>
      <c r="B173" s="96">
        <v>1457</v>
      </c>
      <c r="C173" s="96">
        <v>233.6</v>
      </c>
      <c r="D173">
        <v>18348.599999999999</v>
      </c>
      <c r="E173">
        <v>13228.7</v>
      </c>
      <c r="F173" s="9">
        <f t="shared" si="61"/>
        <v>19805.599999999999</v>
      </c>
      <c r="G173" s="2">
        <f t="shared" si="62"/>
        <v>13462.300000000001</v>
      </c>
      <c r="H173" s="38">
        <f t="shared" si="63"/>
        <v>47.118991554192057</v>
      </c>
      <c r="I173" s="9">
        <f t="shared" si="64"/>
        <v>4.1999999999970896</v>
      </c>
      <c r="J173" t="e">
        <f>+#REF!-#REF!</f>
        <v>#REF!</v>
      </c>
    </row>
    <row r="174" spans="1:13" x14ac:dyDescent="0.25">
      <c r="A174" s="29">
        <f t="shared" si="1"/>
        <v>40052</v>
      </c>
      <c r="B174" s="96">
        <v>1116</v>
      </c>
      <c r="C174" s="96">
        <v>171.6</v>
      </c>
      <c r="D174">
        <v>18681.3</v>
      </c>
      <c r="E174">
        <v>13353.3</v>
      </c>
      <c r="F174" s="9">
        <f t="shared" si="61"/>
        <v>19797.3</v>
      </c>
      <c r="G174" s="2">
        <f t="shared" si="62"/>
        <v>13524.9</v>
      </c>
      <c r="H174" s="38">
        <f t="shared" si="63"/>
        <v>46.376683006898389</v>
      </c>
      <c r="I174" s="9">
        <f t="shared" si="64"/>
        <v>-8.2999999999992724</v>
      </c>
      <c r="J174" t="e">
        <f>+#REF!-#REF!</f>
        <v>#REF!</v>
      </c>
      <c r="M174" s="9"/>
    </row>
    <row r="175" spans="1:13" s="56" customFormat="1" x14ac:dyDescent="0.25">
      <c r="A175" s="55">
        <f t="shared" si="1"/>
        <v>40059</v>
      </c>
      <c r="B175" s="98">
        <v>10174.299999999999</v>
      </c>
      <c r="C175" s="98">
        <v>4561.8</v>
      </c>
      <c r="D175" s="56">
        <v>183.9</v>
      </c>
      <c r="E175" s="56">
        <v>0</v>
      </c>
      <c r="F175" s="57">
        <f t="shared" si="61"/>
        <v>10358.199999999999</v>
      </c>
      <c r="G175" s="291">
        <f t="shared" si="62"/>
        <v>4561.8</v>
      </c>
      <c r="H175" s="292">
        <f t="shared" si="63"/>
        <v>127.06387829365599</v>
      </c>
      <c r="I175" s="57" t="e">
        <f>+F175-#REF!</f>
        <v>#REF!</v>
      </c>
    </row>
    <row r="176" spans="1:13" x14ac:dyDescent="0.25">
      <c r="A176" s="29">
        <f t="shared" si="1"/>
        <v>40066</v>
      </c>
      <c r="B176" s="96">
        <v>10473.299999999999</v>
      </c>
      <c r="C176" s="96">
        <v>4615.5</v>
      </c>
      <c r="D176">
        <v>348.3</v>
      </c>
      <c r="E176">
        <v>61.2</v>
      </c>
      <c r="F176" s="9">
        <f t="shared" si="61"/>
        <v>10821.599999999999</v>
      </c>
      <c r="G176" s="2">
        <f t="shared" si="62"/>
        <v>4676.7</v>
      </c>
      <c r="H176" s="38">
        <f t="shared" si="63"/>
        <v>131.39393161844887</v>
      </c>
      <c r="I176" s="9">
        <f t="shared" ref="I176:I184" si="65">+F176-F175</f>
        <v>463.39999999999964</v>
      </c>
    </row>
    <row r="177" spans="1:11" x14ac:dyDescent="0.25">
      <c r="A177" s="29">
        <f t="shared" si="1"/>
        <v>40073</v>
      </c>
      <c r="B177" s="96">
        <v>11127.8</v>
      </c>
      <c r="C177" s="96">
        <v>5080.3999999999996</v>
      </c>
      <c r="D177">
        <v>348.3</v>
      </c>
      <c r="E177">
        <v>61.3</v>
      </c>
      <c r="F177" s="9">
        <f t="shared" si="61"/>
        <v>11476.099999999999</v>
      </c>
      <c r="G177" s="2">
        <f t="shared" si="62"/>
        <v>5141.7</v>
      </c>
      <c r="H177" s="38">
        <f t="shared" si="63"/>
        <v>123.19660812571715</v>
      </c>
      <c r="I177" s="9">
        <f t="shared" si="65"/>
        <v>654.5</v>
      </c>
    </row>
    <row r="178" spans="1:11" x14ac:dyDescent="0.25">
      <c r="A178" s="29">
        <f t="shared" si="1"/>
        <v>40080</v>
      </c>
      <c r="B178" s="96">
        <v>11818.3</v>
      </c>
      <c r="C178" s="96">
        <v>5398.5</v>
      </c>
      <c r="D178">
        <v>466.5</v>
      </c>
      <c r="E178">
        <v>61.3</v>
      </c>
      <c r="F178" s="9">
        <f t="shared" si="61"/>
        <v>12284.8</v>
      </c>
      <c r="G178" s="2">
        <f t="shared" si="62"/>
        <v>5459.8</v>
      </c>
      <c r="H178" s="38">
        <f t="shared" si="63"/>
        <v>125.00457892230483</v>
      </c>
      <c r="I178" s="9">
        <f t="shared" si="65"/>
        <v>808.70000000000073</v>
      </c>
    </row>
    <row r="179" spans="1:11" x14ac:dyDescent="0.25">
      <c r="A179" s="29">
        <f t="shared" si="1"/>
        <v>40087</v>
      </c>
      <c r="B179" s="96">
        <v>11864.8</v>
      </c>
      <c r="C179" s="96">
        <v>5391.7</v>
      </c>
      <c r="D179">
        <v>639.70000000000005</v>
      </c>
      <c r="E179">
        <v>236.9</v>
      </c>
      <c r="F179" s="9">
        <f t="shared" si="61"/>
        <v>12504.5</v>
      </c>
      <c r="G179" s="2">
        <f t="shared" si="62"/>
        <v>5628.5999999999995</v>
      </c>
      <c r="H179" s="38">
        <f t="shared" si="63"/>
        <v>122.16003979675234</v>
      </c>
      <c r="I179" s="9">
        <f t="shared" si="65"/>
        <v>219.70000000000073</v>
      </c>
      <c r="J179" s="9">
        <f>+F174-F166</f>
        <v>944.59999999999854</v>
      </c>
      <c r="K179" s="9">
        <f>+J179+I179</f>
        <v>1164.2999999999993</v>
      </c>
    </row>
    <row r="180" spans="1:11" x14ac:dyDescent="0.25">
      <c r="A180" s="29">
        <f t="shared" si="1"/>
        <v>40094</v>
      </c>
      <c r="B180" s="96">
        <v>11679.8</v>
      </c>
      <c r="C180" s="96">
        <v>5338.2</v>
      </c>
      <c r="D180">
        <v>1008.8</v>
      </c>
      <c r="E180">
        <v>479.8</v>
      </c>
      <c r="F180" s="9">
        <f t="shared" si="61"/>
        <v>12688.599999999999</v>
      </c>
      <c r="G180" s="2">
        <f t="shared" si="62"/>
        <v>5818</v>
      </c>
      <c r="H180" s="38">
        <f t="shared" si="63"/>
        <v>118.09212787899619</v>
      </c>
      <c r="I180" s="9">
        <f t="shared" si="65"/>
        <v>184.09999999999854</v>
      </c>
    </row>
    <row r="181" spans="1:11" x14ac:dyDescent="0.25">
      <c r="A181" s="29">
        <f t="shared" si="1"/>
        <v>40101</v>
      </c>
      <c r="B181" s="96">
        <v>11881</v>
      </c>
      <c r="C181" s="96">
        <v>5203.8999999999996</v>
      </c>
      <c r="D181">
        <v>1548.9</v>
      </c>
      <c r="E181">
        <v>972</v>
      </c>
      <c r="F181" s="9">
        <f t="shared" si="61"/>
        <v>13429.9</v>
      </c>
      <c r="G181" s="2">
        <f t="shared" si="62"/>
        <v>6175.9</v>
      </c>
      <c r="H181" s="38">
        <f t="shared" si="63"/>
        <v>117.45656503505563</v>
      </c>
      <c r="I181" s="9">
        <f t="shared" si="65"/>
        <v>741.30000000000109</v>
      </c>
    </row>
    <row r="182" spans="1:11" x14ac:dyDescent="0.25">
      <c r="A182" s="29">
        <f t="shared" si="1"/>
        <v>40108</v>
      </c>
      <c r="B182" s="96">
        <v>11299.5</v>
      </c>
      <c r="C182" s="96">
        <v>5202.7</v>
      </c>
      <c r="D182">
        <v>2567.4</v>
      </c>
      <c r="E182">
        <v>1762</v>
      </c>
      <c r="F182" s="9">
        <f t="shared" si="61"/>
        <v>13866.9</v>
      </c>
      <c r="G182" s="2">
        <f t="shared" si="62"/>
        <v>6964.7</v>
      </c>
      <c r="H182" s="38">
        <f t="shared" si="63"/>
        <v>99.102617485318817</v>
      </c>
      <c r="I182" s="9">
        <f t="shared" si="65"/>
        <v>437</v>
      </c>
    </row>
    <row r="183" spans="1:11" x14ac:dyDescent="0.25">
      <c r="A183" s="29">
        <f t="shared" si="1"/>
        <v>40115</v>
      </c>
      <c r="B183" s="96">
        <v>10561.7</v>
      </c>
      <c r="C183" s="96">
        <v>5008.6000000000004</v>
      </c>
      <c r="D183">
        <v>3596.1</v>
      </c>
      <c r="E183">
        <v>2598.6</v>
      </c>
      <c r="F183" s="9">
        <f t="shared" si="61"/>
        <v>14157.800000000001</v>
      </c>
      <c r="G183" s="2">
        <f t="shared" si="62"/>
        <v>7607.2000000000007</v>
      </c>
      <c r="H183" s="38">
        <f t="shared" si="63"/>
        <v>86.110526869281728</v>
      </c>
      <c r="I183" s="9">
        <f t="shared" si="65"/>
        <v>290.90000000000146</v>
      </c>
    </row>
    <row r="184" spans="1:11" x14ac:dyDescent="0.25">
      <c r="A184" s="29">
        <f t="shared" si="1"/>
        <v>40122</v>
      </c>
      <c r="B184" s="96">
        <v>10392.9</v>
      </c>
      <c r="C184" s="96">
        <v>4472.3</v>
      </c>
      <c r="D184">
        <v>4726.1000000000004</v>
      </c>
      <c r="E184">
        <v>3811.9</v>
      </c>
      <c r="F184" s="9">
        <f t="shared" si="61"/>
        <v>15119</v>
      </c>
      <c r="G184" s="2">
        <f t="shared" si="62"/>
        <v>8284.2000000000007</v>
      </c>
      <c r="H184" s="38">
        <f t="shared" si="63"/>
        <v>82.504043842495349</v>
      </c>
      <c r="I184" s="9">
        <f t="shared" si="65"/>
        <v>961.19999999999891</v>
      </c>
    </row>
    <row r="185" spans="1:11" x14ac:dyDescent="0.25">
      <c r="A185" s="29">
        <f t="shared" si="1"/>
        <v>40129</v>
      </c>
      <c r="B185" s="96">
        <v>10203.1</v>
      </c>
      <c r="C185" s="96">
        <v>4472.3</v>
      </c>
      <c r="D185">
        <v>5640.5</v>
      </c>
      <c r="E185">
        <v>3811.9</v>
      </c>
      <c r="F185" s="9">
        <f t="shared" ref="F185:F216" si="66">+B185+D185</f>
        <v>15843.6</v>
      </c>
      <c r="G185" s="2">
        <f t="shared" ref="G185:G216" si="67">+C185+E185</f>
        <v>8284.2000000000007</v>
      </c>
      <c r="H185" s="38">
        <f t="shared" si="63"/>
        <v>91.250814804084882</v>
      </c>
    </row>
    <row r="186" spans="1:11" x14ac:dyDescent="0.25">
      <c r="A186" s="29">
        <f t="shared" si="1"/>
        <v>40136</v>
      </c>
      <c r="B186" s="96">
        <v>9227.4</v>
      </c>
      <c r="C186" s="96">
        <v>4402.8</v>
      </c>
      <c r="D186">
        <v>7476</v>
      </c>
      <c r="E186">
        <v>4535.3999999999996</v>
      </c>
      <c r="F186" s="9">
        <f t="shared" si="66"/>
        <v>16703.400000000001</v>
      </c>
      <c r="G186" s="2">
        <f t="shared" si="67"/>
        <v>8938.2000000000007</v>
      </c>
      <c r="H186" s="38">
        <f t="shared" si="63"/>
        <v>86.876552325971673</v>
      </c>
    </row>
    <row r="187" spans="1:11" x14ac:dyDescent="0.25">
      <c r="A187" s="29">
        <f t="shared" si="1"/>
        <v>40143</v>
      </c>
      <c r="B187" s="96">
        <v>8816.1</v>
      </c>
      <c r="C187" s="96">
        <v>3793.7</v>
      </c>
      <c r="D187">
        <v>8199.7000000000007</v>
      </c>
      <c r="E187">
        <v>5442.6</v>
      </c>
      <c r="F187" s="9">
        <f t="shared" si="66"/>
        <v>17015.800000000003</v>
      </c>
      <c r="G187" s="2">
        <f t="shared" si="67"/>
        <v>9236.2999999999993</v>
      </c>
      <c r="H187" s="38">
        <f t="shared" si="63"/>
        <v>84.227450385977122</v>
      </c>
    </row>
    <row r="188" spans="1:11" x14ac:dyDescent="0.25">
      <c r="A188" s="29">
        <f t="shared" si="1"/>
        <v>40150</v>
      </c>
      <c r="B188" s="96">
        <v>7980</v>
      </c>
      <c r="C188" s="96">
        <v>3830.7</v>
      </c>
      <c r="D188">
        <v>9591.7000000000007</v>
      </c>
      <c r="E188">
        <v>6041.9</v>
      </c>
      <c r="F188" s="9">
        <f t="shared" si="66"/>
        <v>17571.7</v>
      </c>
      <c r="G188" s="2">
        <f t="shared" si="67"/>
        <v>9872.5999999999985</v>
      </c>
      <c r="H188" s="38">
        <f t="shared" ref="H188:H219" si="68">+(F188/G188-1)*100</f>
        <v>77.984522820736203</v>
      </c>
    </row>
    <row r="189" spans="1:11" x14ac:dyDescent="0.25">
      <c r="A189" s="29">
        <f t="shared" si="1"/>
        <v>40157</v>
      </c>
      <c r="B189" s="96">
        <v>7344.6</v>
      </c>
      <c r="C189" s="96">
        <v>3681</v>
      </c>
      <c r="D189">
        <v>10895.6</v>
      </c>
      <c r="E189">
        <v>7014.6</v>
      </c>
      <c r="F189" s="9">
        <f t="shared" si="66"/>
        <v>18240.2</v>
      </c>
      <c r="G189" s="2">
        <f t="shared" si="67"/>
        <v>10695.6</v>
      </c>
      <c r="H189" s="38">
        <f t="shared" si="68"/>
        <v>70.539287183514716</v>
      </c>
    </row>
    <row r="190" spans="1:11" x14ac:dyDescent="0.25">
      <c r="A190" s="29">
        <f t="shared" si="1"/>
        <v>40164</v>
      </c>
      <c r="B190" s="96">
        <v>7520</v>
      </c>
      <c r="C190" s="96">
        <v>3446.1</v>
      </c>
      <c r="D190">
        <v>11353.5</v>
      </c>
      <c r="E190">
        <v>7623.8</v>
      </c>
      <c r="F190" s="9">
        <f t="shared" si="66"/>
        <v>18873.5</v>
      </c>
      <c r="G190" s="2">
        <f t="shared" si="67"/>
        <v>11069.9</v>
      </c>
      <c r="H190" s="38">
        <f t="shared" si="68"/>
        <v>70.493861733168316</v>
      </c>
      <c r="J190">
        <v>182.5</v>
      </c>
    </row>
    <row r="191" spans="1:11" x14ac:dyDescent="0.25">
      <c r="A191" s="29">
        <f t="shared" si="1"/>
        <v>40171</v>
      </c>
      <c r="B191" s="96">
        <v>7035.5</v>
      </c>
      <c r="C191" s="96">
        <v>3286</v>
      </c>
      <c r="D191">
        <v>12268.6</v>
      </c>
      <c r="E191">
        <v>8140.5</v>
      </c>
      <c r="F191" s="9">
        <f t="shared" si="66"/>
        <v>19304.099999999999</v>
      </c>
      <c r="G191" s="2">
        <f t="shared" si="67"/>
        <v>11426.5</v>
      </c>
      <c r="H191" s="38">
        <f t="shared" si="68"/>
        <v>68.941495646085855</v>
      </c>
    </row>
    <row r="192" spans="1:11" x14ac:dyDescent="0.25">
      <c r="A192" s="29">
        <f t="shared" si="1"/>
        <v>40178</v>
      </c>
      <c r="B192" s="96">
        <v>6847</v>
      </c>
      <c r="C192" s="96">
        <v>3160.4</v>
      </c>
      <c r="D192">
        <v>12909.7</v>
      </c>
      <c r="E192">
        <v>8710.5</v>
      </c>
      <c r="F192" s="9">
        <f t="shared" si="66"/>
        <v>19756.7</v>
      </c>
      <c r="G192" s="2">
        <f t="shared" si="67"/>
        <v>11870.9</v>
      </c>
      <c r="H192" s="38">
        <f t="shared" si="68"/>
        <v>66.429672560631474</v>
      </c>
    </row>
    <row r="193" spans="1:8" x14ac:dyDescent="0.25">
      <c r="A193" s="29">
        <f t="shared" si="1"/>
        <v>40185</v>
      </c>
      <c r="B193" s="96">
        <v>6389.5</v>
      </c>
      <c r="C193" s="96">
        <v>3626.5</v>
      </c>
      <c r="D193">
        <v>13895.3</v>
      </c>
      <c r="E193">
        <v>9106.2000000000007</v>
      </c>
      <c r="F193" s="9">
        <f t="shared" si="66"/>
        <v>20284.8</v>
      </c>
      <c r="G193" s="2">
        <f t="shared" si="67"/>
        <v>12732.7</v>
      </c>
      <c r="H193" s="38">
        <f t="shared" si="68"/>
        <v>59.312635968804713</v>
      </c>
    </row>
    <row r="194" spans="1:8" x14ac:dyDescent="0.25">
      <c r="A194" s="29">
        <f t="shared" si="1"/>
        <v>40192</v>
      </c>
      <c r="B194" s="96">
        <v>6230.4</v>
      </c>
      <c r="C194" s="96">
        <v>3928.1</v>
      </c>
      <c r="D194">
        <v>14754.8</v>
      </c>
      <c r="E194">
        <v>9570.2999999999993</v>
      </c>
      <c r="F194" s="9">
        <f t="shared" si="66"/>
        <v>20985.199999999997</v>
      </c>
      <c r="G194" s="2">
        <f t="shared" si="67"/>
        <v>13498.4</v>
      </c>
      <c r="H194" s="38">
        <f t="shared" si="68"/>
        <v>55.464351330528046</v>
      </c>
    </row>
    <row r="195" spans="1:8" x14ac:dyDescent="0.25">
      <c r="A195" s="29">
        <f t="shared" si="1"/>
        <v>40199</v>
      </c>
      <c r="B195" s="96">
        <v>5635.8</v>
      </c>
      <c r="C195" s="96">
        <v>3464.1</v>
      </c>
      <c r="D195">
        <v>15630.2</v>
      </c>
      <c r="E195">
        <v>10285.5</v>
      </c>
      <c r="F195" s="9">
        <f t="shared" si="66"/>
        <v>21266</v>
      </c>
      <c r="G195" s="2">
        <f t="shared" si="67"/>
        <v>13749.6</v>
      </c>
      <c r="H195" s="38">
        <f t="shared" si="68"/>
        <v>54.666317565601894</v>
      </c>
    </row>
    <row r="196" spans="1:8" x14ac:dyDescent="0.25">
      <c r="A196" s="29">
        <f t="shared" si="1"/>
        <v>40206</v>
      </c>
      <c r="B196" s="96">
        <v>5032.7</v>
      </c>
      <c r="C196" s="96">
        <v>2859.5</v>
      </c>
      <c r="D196">
        <v>16495.7</v>
      </c>
      <c r="E196">
        <v>11056.9</v>
      </c>
      <c r="F196" s="9">
        <f t="shared" si="66"/>
        <v>21528.400000000001</v>
      </c>
      <c r="G196" s="2">
        <f t="shared" si="67"/>
        <v>13916.4</v>
      </c>
      <c r="H196" s="38">
        <f t="shared" si="68"/>
        <v>54.698054094449724</v>
      </c>
    </row>
    <row r="197" spans="1:8" x14ac:dyDescent="0.25">
      <c r="A197" s="29">
        <f t="shared" si="1"/>
        <v>40213</v>
      </c>
      <c r="B197" s="96">
        <v>4576.8</v>
      </c>
      <c r="C197" s="96">
        <v>2682.5</v>
      </c>
      <c r="D197">
        <v>17142.900000000001</v>
      </c>
      <c r="E197">
        <v>11958.2</v>
      </c>
      <c r="F197" s="9">
        <f t="shared" si="66"/>
        <v>21719.7</v>
      </c>
      <c r="G197" s="2">
        <f t="shared" si="67"/>
        <v>14640.7</v>
      </c>
      <c r="H197" s="38">
        <f t="shared" si="68"/>
        <v>48.351513247317413</v>
      </c>
    </row>
    <row r="198" spans="1:8" x14ac:dyDescent="0.25">
      <c r="A198" s="29">
        <f t="shared" si="1"/>
        <v>40220</v>
      </c>
      <c r="B198" s="96">
        <v>4011</v>
      </c>
      <c r="C198" s="96">
        <v>2672</v>
      </c>
      <c r="D198">
        <v>17704</v>
      </c>
      <c r="E198">
        <v>12842.3</v>
      </c>
      <c r="F198" s="9">
        <f t="shared" si="66"/>
        <v>21715</v>
      </c>
      <c r="G198" s="2">
        <f t="shared" si="67"/>
        <v>15514.3</v>
      </c>
      <c r="H198" s="38">
        <f t="shared" si="68"/>
        <v>39.96764275539342</v>
      </c>
    </row>
    <row r="199" spans="1:8" x14ac:dyDescent="0.25">
      <c r="A199" s="29">
        <f t="shared" si="1"/>
        <v>40227</v>
      </c>
      <c r="B199" s="96">
        <v>3522.3</v>
      </c>
      <c r="C199" s="96">
        <v>2373.5</v>
      </c>
      <c r="D199">
        <v>18370.400000000001</v>
      </c>
      <c r="E199">
        <v>13480</v>
      </c>
      <c r="F199" s="9">
        <f t="shared" si="66"/>
        <v>21892.7</v>
      </c>
      <c r="G199" s="2">
        <f t="shared" si="67"/>
        <v>15853.5</v>
      </c>
      <c r="H199" s="38">
        <f t="shared" si="68"/>
        <v>38.093796322578612</v>
      </c>
    </row>
    <row r="200" spans="1:8" x14ac:dyDescent="0.25">
      <c r="A200" s="29">
        <f t="shared" si="1"/>
        <v>40234</v>
      </c>
      <c r="B200" s="96">
        <v>2875</v>
      </c>
      <c r="C200" s="96">
        <v>2008</v>
      </c>
      <c r="D200">
        <v>19017.3</v>
      </c>
      <c r="E200">
        <v>13951.3</v>
      </c>
      <c r="F200" s="9">
        <f t="shared" si="66"/>
        <v>21892.3</v>
      </c>
      <c r="G200" s="2">
        <f t="shared" si="67"/>
        <v>15959.3</v>
      </c>
      <c r="H200" s="38">
        <f t="shared" si="68"/>
        <v>37.175815981903959</v>
      </c>
    </row>
    <row r="201" spans="1:8" x14ac:dyDescent="0.25">
      <c r="A201" s="29">
        <f t="shared" si="1"/>
        <v>40241</v>
      </c>
      <c r="B201" s="96">
        <v>2033.8</v>
      </c>
      <c r="C201" s="96">
        <v>1843</v>
      </c>
      <c r="D201">
        <v>19666.099999999999</v>
      </c>
      <c r="E201">
        <v>14523.1</v>
      </c>
      <c r="F201" s="9">
        <f t="shared" si="66"/>
        <v>21699.899999999998</v>
      </c>
      <c r="G201" s="2">
        <f t="shared" si="67"/>
        <v>16366.1</v>
      </c>
      <c r="H201" s="38">
        <f t="shared" si="68"/>
        <v>32.59053775792642</v>
      </c>
    </row>
    <row r="202" spans="1:8" x14ac:dyDescent="0.25">
      <c r="A202" s="29">
        <f t="shared" si="1"/>
        <v>40248</v>
      </c>
      <c r="B202" s="96">
        <v>1590.3</v>
      </c>
      <c r="C202" s="96">
        <v>1564</v>
      </c>
      <c r="D202">
        <v>20118.599999999999</v>
      </c>
      <c r="E202">
        <v>14827.4</v>
      </c>
      <c r="F202" s="9">
        <f t="shared" si="66"/>
        <v>21708.899999999998</v>
      </c>
      <c r="G202" s="2">
        <f t="shared" si="67"/>
        <v>16391.400000000001</v>
      </c>
      <c r="H202" s="38">
        <f t="shared" si="68"/>
        <v>32.440792122698461</v>
      </c>
    </row>
    <row r="203" spans="1:8" x14ac:dyDescent="0.25">
      <c r="A203" s="29">
        <f t="shared" si="1"/>
        <v>40255</v>
      </c>
      <c r="B203" s="96">
        <v>1304.7</v>
      </c>
      <c r="C203" s="96">
        <v>1633</v>
      </c>
      <c r="D203">
        <v>20345.099999999999</v>
      </c>
      <c r="E203">
        <v>15009.7</v>
      </c>
      <c r="F203" s="9">
        <f t="shared" si="66"/>
        <v>21649.8</v>
      </c>
      <c r="G203" s="2">
        <f t="shared" si="67"/>
        <v>16642.7</v>
      </c>
      <c r="H203" s="38">
        <f t="shared" si="68"/>
        <v>30.085863471672258</v>
      </c>
    </row>
    <row r="204" spans="1:8" x14ac:dyDescent="0.25">
      <c r="A204" s="29">
        <f t="shared" si="1"/>
        <v>40262</v>
      </c>
      <c r="B204" s="96">
        <v>964.2</v>
      </c>
      <c r="C204" s="96">
        <v>1321</v>
      </c>
      <c r="D204">
        <v>20752.099999999999</v>
      </c>
      <c r="E204">
        <v>15379.5</v>
      </c>
      <c r="F204" s="9">
        <f t="shared" si="66"/>
        <v>21716.3</v>
      </c>
      <c r="G204" s="2">
        <f t="shared" si="67"/>
        <v>16700.5</v>
      </c>
      <c r="H204" s="38">
        <f t="shared" si="68"/>
        <v>30.033831322415484</v>
      </c>
    </row>
    <row r="205" spans="1:8" x14ac:dyDescent="0.25">
      <c r="A205" s="29">
        <f t="shared" si="1"/>
        <v>40269</v>
      </c>
      <c r="B205" s="96">
        <v>782.3</v>
      </c>
      <c r="C205" s="96">
        <v>1228.0999999999999</v>
      </c>
      <c r="D205">
        <v>20940.3</v>
      </c>
      <c r="E205">
        <v>15711.1</v>
      </c>
      <c r="F205" s="9">
        <f t="shared" si="66"/>
        <v>21722.6</v>
      </c>
      <c r="G205" s="2">
        <f t="shared" si="67"/>
        <v>16939.2</v>
      </c>
      <c r="H205" s="38">
        <f t="shared" si="68"/>
        <v>28.238641730424096</v>
      </c>
    </row>
    <row r="206" spans="1:8" x14ac:dyDescent="0.25">
      <c r="A206" s="29">
        <f t="shared" si="1"/>
        <v>40276</v>
      </c>
      <c r="B206" s="96">
        <v>672.3</v>
      </c>
      <c r="C206" s="96">
        <v>1349.8</v>
      </c>
      <c r="D206">
        <v>21116.5</v>
      </c>
      <c r="E206">
        <v>15995.1</v>
      </c>
      <c r="F206" s="9">
        <f t="shared" si="66"/>
        <v>21788.799999999999</v>
      </c>
      <c r="G206" s="2">
        <f t="shared" si="67"/>
        <v>17344.900000000001</v>
      </c>
      <c r="H206" s="38">
        <f t="shared" si="68"/>
        <v>25.620787666691626</v>
      </c>
    </row>
    <row r="207" spans="1:8" x14ac:dyDescent="0.25">
      <c r="A207" s="29">
        <f t="shared" si="1"/>
        <v>40283</v>
      </c>
      <c r="B207" s="96">
        <v>612.9</v>
      </c>
      <c r="C207" s="96">
        <v>1234.0999999999999</v>
      </c>
      <c r="D207">
        <v>21304.6</v>
      </c>
      <c r="E207">
        <v>16297.1</v>
      </c>
      <c r="F207" s="9">
        <f t="shared" si="66"/>
        <v>21917.5</v>
      </c>
      <c r="G207" s="2">
        <f t="shared" si="67"/>
        <v>17531.2</v>
      </c>
      <c r="H207" s="38">
        <f t="shared" si="68"/>
        <v>25.019964406315598</v>
      </c>
    </row>
    <row r="208" spans="1:8" x14ac:dyDescent="0.25">
      <c r="A208" s="29">
        <f t="shared" si="1"/>
        <v>40290</v>
      </c>
      <c r="B208" s="96">
        <v>336.9</v>
      </c>
      <c r="C208" s="96">
        <v>1644.2</v>
      </c>
      <c r="D208">
        <v>21422.7</v>
      </c>
      <c r="E208">
        <v>16355.5</v>
      </c>
      <c r="F208" s="9">
        <f t="shared" si="66"/>
        <v>21759.600000000002</v>
      </c>
      <c r="G208" s="2">
        <f t="shared" si="67"/>
        <v>17999.7</v>
      </c>
      <c r="H208" s="38">
        <f t="shared" si="68"/>
        <v>20.888681478024651</v>
      </c>
    </row>
    <row r="209" spans="1:11" x14ac:dyDescent="0.25">
      <c r="A209" s="29">
        <f t="shared" si="1"/>
        <v>40297</v>
      </c>
      <c r="B209" s="96">
        <v>516.9</v>
      </c>
      <c r="C209" s="96">
        <v>1616.4</v>
      </c>
      <c r="D209">
        <v>21422.7</v>
      </c>
      <c r="E209">
        <v>16581.099999999999</v>
      </c>
      <c r="F209" s="9">
        <f t="shared" si="66"/>
        <v>21939.600000000002</v>
      </c>
      <c r="G209" s="2">
        <f t="shared" si="67"/>
        <v>18197.5</v>
      </c>
      <c r="H209" s="38">
        <f t="shared" si="68"/>
        <v>20.563813710674552</v>
      </c>
    </row>
    <row r="210" spans="1:11" x14ac:dyDescent="0.25">
      <c r="A210" s="29">
        <f t="shared" si="1"/>
        <v>40304</v>
      </c>
      <c r="B210" s="96">
        <v>537.9</v>
      </c>
      <c r="C210" s="96">
        <v>1572.7</v>
      </c>
      <c r="D210">
        <v>21478.5</v>
      </c>
      <c r="E210">
        <v>16757.099999999999</v>
      </c>
      <c r="F210" s="9">
        <f t="shared" si="66"/>
        <v>22016.400000000001</v>
      </c>
      <c r="G210" s="2">
        <f t="shared" si="67"/>
        <v>18329.8</v>
      </c>
      <c r="H210" s="38">
        <f t="shared" si="68"/>
        <v>20.112603519951122</v>
      </c>
    </row>
    <row r="211" spans="1:11" x14ac:dyDescent="0.25">
      <c r="A211" s="29">
        <f t="shared" si="1"/>
        <v>40311</v>
      </c>
      <c r="B211" s="96">
        <v>597.4</v>
      </c>
      <c r="C211" s="96">
        <v>1574.9</v>
      </c>
      <c r="D211">
        <v>21479</v>
      </c>
      <c r="E211">
        <v>16947.400000000001</v>
      </c>
      <c r="F211" s="9">
        <f t="shared" si="66"/>
        <v>22076.400000000001</v>
      </c>
      <c r="G211" s="2">
        <f t="shared" si="67"/>
        <v>18522.300000000003</v>
      </c>
      <c r="H211" s="38">
        <f t="shared" si="68"/>
        <v>19.188221765115543</v>
      </c>
    </row>
    <row r="212" spans="1:11" x14ac:dyDescent="0.25">
      <c r="A212" s="29">
        <f t="shared" si="1"/>
        <v>40318</v>
      </c>
      <c r="B212" s="96">
        <v>597.4</v>
      </c>
      <c r="C212" s="96">
        <v>1574.9</v>
      </c>
      <c r="D212">
        <v>21479</v>
      </c>
      <c r="E212">
        <v>16947.400000000001</v>
      </c>
      <c r="F212" s="9">
        <f t="shared" si="66"/>
        <v>22076.400000000001</v>
      </c>
      <c r="G212" s="2">
        <f t="shared" si="67"/>
        <v>18522.300000000003</v>
      </c>
      <c r="H212" s="38">
        <f t="shared" si="68"/>
        <v>19.188221765115543</v>
      </c>
    </row>
    <row r="213" spans="1:11" x14ac:dyDescent="0.25">
      <c r="A213" s="29">
        <f t="shared" si="1"/>
        <v>40325</v>
      </c>
      <c r="B213" s="96">
        <v>657.4</v>
      </c>
      <c r="C213" s="96">
        <v>1344.9</v>
      </c>
      <c r="D213">
        <v>21479</v>
      </c>
      <c r="E213">
        <v>17124.2</v>
      </c>
      <c r="F213" s="9">
        <f t="shared" si="66"/>
        <v>22136.400000000001</v>
      </c>
      <c r="G213" s="2">
        <f t="shared" si="67"/>
        <v>18469.100000000002</v>
      </c>
      <c r="H213" s="38">
        <f t="shared" si="68"/>
        <v>19.856408812557191</v>
      </c>
    </row>
    <row r="214" spans="1:11" x14ac:dyDescent="0.25">
      <c r="A214" s="29">
        <f t="shared" si="1"/>
        <v>40332</v>
      </c>
      <c r="B214" s="96">
        <v>657.1</v>
      </c>
      <c r="C214" s="96">
        <v>1289.9000000000001</v>
      </c>
      <c r="D214">
        <v>21479.3</v>
      </c>
      <c r="E214">
        <v>17124.2</v>
      </c>
      <c r="F214" s="9">
        <f t="shared" si="66"/>
        <v>22136.399999999998</v>
      </c>
      <c r="G214" s="2">
        <f t="shared" si="67"/>
        <v>18414.100000000002</v>
      </c>
      <c r="H214" s="38">
        <f t="shared" si="68"/>
        <v>20.214400921033302</v>
      </c>
    </row>
    <row r="215" spans="1:11" x14ac:dyDescent="0.25">
      <c r="A215" s="29">
        <f t="shared" si="1"/>
        <v>40339</v>
      </c>
      <c r="B215" s="96">
        <v>591.1</v>
      </c>
      <c r="C215" s="96">
        <v>1174.9000000000001</v>
      </c>
      <c r="D215">
        <v>21543.8</v>
      </c>
      <c r="E215">
        <v>17288.599999999999</v>
      </c>
      <c r="F215" s="9">
        <f t="shared" si="66"/>
        <v>22134.899999999998</v>
      </c>
      <c r="G215" s="2">
        <f t="shared" si="67"/>
        <v>18463.5</v>
      </c>
      <c r="H215" s="38">
        <f t="shared" si="68"/>
        <v>19.884637257291395</v>
      </c>
    </row>
    <row r="216" spans="1:11" x14ac:dyDescent="0.25">
      <c r="A216" s="29">
        <f t="shared" si="1"/>
        <v>40346</v>
      </c>
      <c r="B216" s="96">
        <v>590</v>
      </c>
      <c r="C216" s="96">
        <v>1045</v>
      </c>
      <c r="D216">
        <v>21609</v>
      </c>
      <c r="E216">
        <v>17455.599999999999</v>
      </c>
      <c r="F216" s="9">
        <f t="shared" si="66"/>
        <v>22199</v>
      </c>
      <c r="G216" s="2">
        <f t="shared" si="67"/>
        <v>18500.599999999999</v>
      </c>
      <c r="H216" s="38">
        <f t="shared" si="68"/>
        <v>19.990703004226894</v>
      </c>
    </row>
    <row r="217" spans="1:11" x14ac:dyDescent="0.25">
      <c r="A217" s="29">
        <f t="shared" si="1"/>
        <v>40353</v>
      </c>
      <c r="B217" s="96">
        <v>650</v>
      </c>
      <c r="C217" s="96">
        <v>925</v>
      </c>
      <c r="D217">
        <v>21609</v>
      </c>
      <c r="E217">
        <v>17644.2</v>
      </c>
      <c r="F217" s="9">
        <f t="shared" ref="F217:F226" si="69">+B217+D217</f>
        <v>22259</v>
      </c>
      <c r="G217" s="2">
        <f t="shared" ref="G217:G225" si="70">+C217+E217</f>
        <v>18569.2</v>
      </c>
      <c r="H217" s="38">
        <f t="shared" si="68"/>
        <v>19.87053831075114</v>
      </c>
    </row>
    <row r="218" spans="1:11" x14ac:dyDescent="0.25">
      <c r="A218" s="29">
        <f t="shared" si="1"/>
        <v>40360</v>
      </c>
      <c r="B218" s="96">
        <v>890.5</v>
      </c>
      <c r="C218" s="96">
        <v>1093</v>
      </c>
      <c r="D218">
        <v>21609</v>
      </c>
      <c r="E218">
        <v>17759.7</v>
      </c>
      <c r="F218" s="9">
        <f t="shared" si="69"/>
        <v>22499.5</v>
      </c>
      <c r="G218" s="2">
        <f t="shared" si="70"/>
        <v>18852.7</v>
      </c>
      <c r="H218" s="38">
        <f t="shared" si="68"/>
        <v>19.343648389885804</v>
      </c>
    </row>
    <row r="219" spans="1:11" x14ac:dyDescent="0.25">
      <c r="A219" s="29">
        <f t="shared" si="1"/>
        <v>40367</v>
      </c>
      <c r="B219" s="96">
        <v>1124.5</v>
      </c>
      <c r="C219" s="96">
        <v>1028</v>
      </c>
      <c r="D219">
        <v>21609</v>
      </c>
      <c r="E219">
        <v>17935.900000000001</v>
      </c>
      <c r="F219" s="9">
        <f t="shared" si="69"/>
        <v>22733.5</v>
      </c>
      <c r="G219" s="2">
        <f t="shared" si="70"/>
        <v>18963.900000000001</v>
      </c>
      <c r="H219" s="38">
        <f t="shared" si="68"/>
        <v>19.877767758741594</v>
      </c>
      <c r="J219" s="9">
        <f t="shared" ref="J219:J226" si="71">+F219-F218</f>
        <v>234</v>
      </c>
      <c r="K219">
        <f t="shared" ref="K219:K226" si="72">+D219-D218</f>
        <v>0</v>
      </c>
    </row>
    <row r="220" spans="1:11" x14ac:dyDescent="0.25">
      <c r="A220" s="29">
        <f t="shared" si="1"/>
        <v>40374</v>
      </c>
      <c r="B220" s="96">
        <v>995.6</v>
      </c>
      <c r="C220" s="96">
        <v>1131</v>
      </c>
      <c r="D220">
        <v>21741</v>
      </c>
      <c r="E220">
        <v>17990.5</v>
      </c>
      <c r="F220" s="9">
        <f t="shared" si="69"/>
        <v>22736.6</v>
      </c>
      <c r="G220" s="2">
        <f t="shared" si="70"/>
        <v>19121.5</v>
      </c>
      <c r="H220" s="38">
        <f t="shared" ref="H220:H228" si="73">+(F220/G220-1)*100</f>
        <v>18.905943571372539</v>
      </c>
      <c r="J220" s="9">
        <f t="shared" si="71"/>
        <v>3.0999999999985448</v>
      </c>
      <c r="K220">
        <f t="shared" si="72"/>
        <v>132</v>
      </c>
    </row>
    <row r="221" spans="1:11" x14ac:dyDescent="0.25">
      <c r="A221" s="29">
        <f t="shared" si="1"/>
        <v>40381</v>
      </c>
      <c r="B221" s="96">
        <v>1166.5</v>
      </c>
      <c r="C221" s="96">
        <v>945</v>
      </c>
      <c r="D221">
        <v>21805.1</v>
      </c>
      <c r="E221">
        <v>18168.5</v>
      </c>
      <c r="F221" s="9">
        <f t="shared" si="69"/>
        <v>22971.599999999999</v>
      </c>
      <c r="G221" s="2">
        <f t="shared" si="70"/>
        <v>19113.5</v>
      </c>
      <c r="H221" s="38">
        <f t="shared" si="73"/>
        <v>20.185209406963665</v>
      </c>
      <c r="J221" s="9">
        <f t="shared" si="71"/>
        <v>235</v>
      </c>
      <c r="K221">
        <f t="shared" si="72"/>
        <v>64.099999999998545</v>
      </c>
    </row>
    <row r="222" spans="1:11" x14ac:dyDescent="0.25">
      <c r="A222" s="29">
        <f t="shared" si="1"/>
        <v>40388</v>
      </c>
      <c r="B222" s="96">
        <v>931.5</v>
      </c>
      <c r="C222" s="96">
        <v>1350</v>
      </c>
      <c r="D222">
        <v>21867.7</v>
      </c>
      <c r="E222">
        <v>18168.5</v>
      </c>
      <c r="F222" s="9">
        <f t="shared" si="69"/>
        <v>22799.200000000001</v>
      </c>
      <c r="G222" s="2">
        <f t="shared" si="70"/>
        <v>19518.5</v>
      </c>
      <c r="H222" s="38">
        <f t="shared" si="73"/>
        <v>16.808156364474726</v>
      </c>
      <c r="J222" s="9">
        <f t="shared" si="71"/>
        <v>-172.39999999999782</v>
      </c>
      <c r="K222">
        <f t="shared" si="72"/>
        <v>62.600000000002183</v>
      </c>
    </row>
    <row r="223" spans="1:11" x14ac:dyDescent="0.25">
      <c r="A223" s="29">
        <f t="shared" si="1"/>
        <v>40395</v>
      </c>
      <c r="B223" s="96">
        <v>996.5</v>
      </c>
      <c r="C223" s="96">
        <v>1295</v>
      </c>
      <c r="D223">
        <v>21867.7</v>
      </c>
      <c r="E223">
        <v>18284.400000000001</v>
      </c>
      <c r="F223" s="9">
        <f t="shared" si="69"/>
        <v>22864.2</v>
      </c>
      <c r="G223" s="2">
        <f t="shared" si="70"/>
        <v>19579.400000000001</v>
      </c>
      <c r="H223" s="38">
        <f t="shared" si="73"/>
        <v>16.776816449942288</v>
      </c>
      <c r="J223" s="9">
        <f t="shared" si="71"/>
        <v>65</v>
      </c>
      <c r="K223">
        <f t="shared" si="72"/>
        <v>0</v>
      </c>
    </row>
    <row r="224" spans="1:11" x14ac:dyDescent="0.25">
      <c r="A224" s="29">
        <f t="shared" si="1"/>
        <v>40402</v>
      </c>
      <c r="B224" s="96">
        <v>930.7</v>
      </c>
      <c r="C224" s="96">
        <v>1517</v>
      </c>
      <c r="D224">
        <v>22111.3</v>
      </c>
      <c r="E224">
        <v>18284.400000000001</v>
      </c>
      <c r="F224" s="9">
        <f t="shared" si="69"/>
        <v>23042</v>
      </c>
      <c r="G224" s="2">
        <f t="shared" si="70"/>
        <v>19801.400000000001</v>
      </c>
      <c r="H224" s="38">
        <f t="shared" si="73"/>
        <v>16.365509509428612</v>
      </c>
      <c r="J224" s="9">
        <f t="shared" si="71"/>
        <v>177.79999999999927</v>
      </c>
      <c r="K224">
        <f t="shared" si="72"/>
        <v>243.59999999999854</v>
      </c>
    </row>
    <row r="225" spans="1:12" x14ac:dyDescent="0.25">
      <c r="A225" s="29">
        <f t="shared" si="1"/>
        <v>40409</v>
      </c>
      <c r="B225" s="96">
        <v>927.7</v>
      </c>
      <c r="C225" s="96">
        <v>1457</v>
      </c>
      <c r="D225">
        <v>22229.1</v>
      </c>
      <c r="E225">
        <v>18348.599999999999</v>
      </c>
      <c r="F225" s="9">
        <f t="shared" si="69"/>
        <v>23156.799999999999</v>
      </c>
      <c r="G225" s="2">
        <f t="shared" si="70"/>
        <v>19805.599999999999</v>
      </c>
      <c r="H225" s="38">
        <f t="shared" si="73"/>
        <v>16.920466938643621</v>
      </c>
      <c r="J225" s="9">
        <f t="shared" si="71"/>
        <v>114.79999999999927</v>
      </c>
      <c r="K225">
        <f t="shared" si="72"/>
        <v>117.79999999999927</v>
      </c>
    </row>
    <row r="226" spans="1:12" x14ac:dyDescent="0.25">
      <c r="A226" s="29">
        <f t="shared" si="1"/>
        <v>40416</v>
      </c>
      <c r="B226" s="96">
        <v>867.7</v>
      </c>
      <c r="C226" s="96">
        <v>1116</v>
      </c>
      <c r="D226">
        <v>22292.1</v>
      </c>
      <c r="E226">
        <v>18681.3</v>
      </c>
      <c r="F226" s="9">
        <f t="shared" si="69"/>
        <v>23159.8</v>
      </c>
      <c r="G226" s="2">
        <f>+C226+E226</f>
        <v>19797.3</v>
      </c>
      <c r="H226" s="38">
        <f t="shared" si="73"/>
        <v>16.98463931950316</v>
      </c>
      <c r="I226" s="9">
        <f>+F226-F218</f>
        <v>660.29999999999927</v>
      </c>
      <c r="J226" s="9">
        <f t="shared" si="71"/>
        <v>3</v>
      </c>
      <c r="K226">
        <f t="shared" si="72"/>
        <v>63</v>
      </c>
    </row>
    <row r="227" spans="1:12" s="56" customFormat="1" x14ac:dyDescent="0.25">
      <c r="A227" s="55">
        <f t="shared" si="1"/>
        <v>40423</v>
      </c>
      <c r="B227" s="98">
        <v>10144.799999999999</v>
      </c>
      <c r="C227" s="98">
        <v>10174.299999999999</v>
      </c>
      <c r="D227" s="56">
        <v>54.8</v>
      </c>
      <c r="E227" s="56">
        <v>183.9</v>
      </c>
      <c r="F227" s="291">
        <f>+B227+D227</f>
        <v>10199.599999999999</v>
      </c>
      <c r="G227" s="291">
        <f>+C227+E227</f>
        <v>10358.199999999999</v>
      </c>
      <c r="H227" s="292">
        <f t="shared" si="73"/>
        <v>-1.531154061516482</v>
      </c>
      <c r="J227" s="9"/>
      <c r="K227"/>
      <c r="L227" s="57"/>
    </row>
    <row r="228" spans="1:12" x14ac:dyDescent="0.25">
      <c r="A228" s="29">
        <f t="shared" si="1"/>
        <v>40430</v>
      </c>
      <c r="B228" s="96">
        <v>10424.299999999999</v>
      </c>
      <c r="C228" s="96">
        <v>10473.299999999999</v>
      </c>
      <c r="D228">
        <v>115</v>
      </c>
      <c r="E228">
        <v>348.3</v>
      </c>
      <c r="F228" s="2">
        <f t="shared" ref="F228:F235" si="74">+B228+D228</f>
        <v>10539.3</v>
      </c>
      <c r="G228" s="2">
        <f t="shared" ref="G228:G235" si="75">+C228+E228</f>
        <v>10821.599999999999</v>
      </c>
      <c r="H228" s="38">
        <f t="shared" si="73"/>
        <v>-2.608671545797292</v>
      </c>
      <c r="J228" s="9">
        <f t="shared" ref="J228:J237" si="76">+F228-F227</f>
        <v>339.70000000000073</v>
      </c>
      <c r="K228">
        <f t="shared" ref="K228:K237" si="77">+D228-D227</f>
        <v>60.2</v>
      </c>
    </row>
    <row r="229" spans="1:12" x14ac:dyDescent="0.25">
      <c r="A229" s="29">
        <f t="shared" si="1"/>
        <v>40437</v>
      </c>
      <c r="B229" s="96">
        <v>11118.5</v>
      </c>
      <c r="C229" s="96">
        <v>11127.8</v>
      </c>
      <c r="D229">
        <v>231.3</v>
      </c>
      <c r="E229">
        <v>348.3</v>
      </c>
      <c r="F229" s="2">
        <f t="shared" si="74"/>
        <v>11349.8</v>
      </c>
      <c r="G229" s="2">
        <f t="shared" si="75"/>
        <v>11476.099999999999</v>
      </c>
      <c r="H229" s="38">
        <f t="shared" ref="H229:H264" si="78">+(F229/G229-1)*100</f>
        <v>-1.1005480956073899</v>
      </c>
      <c r="J229" s="9">
        <f t="shared" si="76"/>
        <v>810.5</v>
      </c>
      <c r="K229">
        <f t="shared" si="77"/>
        <v>116.30000000000001</v>
      </c>
    </row>
    <row r="230" spans="1:12" x14ac:dyDescent="0.25">
      <c r="A230" s="29">
        <f t="shared" si="1"/>
        <v>40444</v>
      </c>
      <c r="B230" s="96">
        <v>12186</v>
      </c>
      <c r="C230" s="96">
        <v>11818.3</v>
      </c>
      <c r="D230">
        <v>459</v>
      </c>
      <c r="E230">
        <v>466.5</v>
      </c>
      <c r="F230" s="2">
        <f t="shared" si="74"/>
        <v>12645</v>
      </c>
      <c r="G230" s="2">
        <f t="shared" si="75"/>
        <v>12284.8</v>
      </c>
      <c r="H230" s="38">
        <f t="shared" si="78"/>
        <v>2.932078666319371</v>
      </c>
      <c r="J230" s="9">
        <f t="shared" si="76"/>
        <v>1295.2000000000007</v>
      </c>
      <c r="K230">
        <f t="shared" si="77"/>
        <v>227.7</v>
      </c>
    </row>
    <row r="231" spans="1:12" x14ac:dyDescent="0.25">
      <c r="A231" s="29">
        <f t="shared" si="1"/>
        <v>40451</v>
      </c>
      <c r="B231" s="96">
        <v>12474.5</v>
      </c>
      <c r="C231" s="96">
        <v>11864.8</v>
      </c>
      <c r="D231">
        <v>794.8</v>
      </c>
      <c r="E231">
        <v>639.70000000000005</v>
      </c>
      <c r="F231" s="2">
        <f t="shared" si="74"/>
        <v>13269.3</v>
      </c>
      <c r="G231" s="2">
        <f t="shared" si="75"/>
        <v>12504.5</v>
      </c>
      <c r="H231" s="38">
        <f t="shared" si="78"/>
        <v>6.1161981686592704</v>
      </c>
      <c r="I231" s="4">
        <f>+F231-F227</f>
        <v>3069.7000000000007</v>
      </c>
      <c r="J231" s="9">
        <f t="shared" si="76"/>
        <v>624.29999999999927</v>
      </c>
      <c r="K231">
        <f t="shared" si="77"/>
        <v>335.79999999999995</v>
      </c>
    </row>
    <row r="232" spans="1:12" x14ac:dyDescent="0.25">
      <c r="A232" s="29">
        <f t="shared" si="1"/>
        <v>40458</v>
      </c>
      <c r="B232" s="96">
        <v>12387.2</v>
      </c>
      <c r="C232" s="96">
        <v>11679.8</v>
      </c>
      <c r="D232">
        <v>1465.8</v>
      </c>
      <c r="E232">
        <v>1008.8</v>
      </c>
      <c r="F232" s="2">
        <f t="shared" si="74"/>
        <v>13853</v>
      </c>
      <c r="G232" s="2">
        <f t="shared" si="75"/>
        <v>12688.599999999999</v>
      </c>
      <c r="H232" s="38">
        <f t="shared" si="78"/>
        <v>9.1767413268603484</v>
      </c>
      <c r="J232" s="9">
        <f t="shared" si="76"/>
        <v>583.70000000000073</v>
      </c>
      <c r="K232">
        <f t="shared" si="77"/>
        <v>671</v>
      </c>
    </row>
    <row r="233" spans="1:12" x14ac:dyDescent="0.25">
      <c r="A233" s="29">
        <f t="shared" si="1"/>
        <v>40465</v>
      </c>
      <c r="B233" s="96">
        <v>12734.5</v>
      </c>
      <c r="C233" s="96">
        <v>11881</v>
      </c>
      <c r="D233">
        <v>2569.5</v>
      </c>
      <c r="E233">
        <v>1548.9</v>
      </c>
      <c r="F233" s="2">
        <f t="shared" si="74"/>
        <v>15304</v>
      </c>
      <c r="G233" s="2">
        <f t="shared" si="75"/>
        <v>13429.9</v>
      </c>
      <c r="H233" s="38">
        <f t="shared" si="78"/>
        <v>13.954683206874208</v>
      </c>
      <c r="J233" s="9">
        <f t="shared" si="76"/>
        <v>1451</v>
      </c>
      <c r="K233">
        <f t="shared" si="77"/>
        <v>1103.7</v>
      </c>
    </row>
    <row r="234" spans="1:12" x14ac:dyDescent="0.25">
      <c r="A234" s="29">
        <f t="shared" si="1"/>
        <v>40472</v>
      </c>
      <c r="B234" s="96">
        <v>12627.5</v>
      </c>
      <c r="C234" s="96">
        <v>11299.5</v>
      </c>
      <c r="D234">
        <v>4046.1</v>
      </c>
      <c r="E234">
        <v>2567.4</v>
      </c>
      <c r="F234" s="2">
        <f t="shared" si="74"/>
        <v>16673.599999999999</v>
      </c>
      <c r="G234" s="2">
        <f t="shared" si="75"/>
        <v>13866.9</v>
      </c>
      <c r="H234" s="38">
        <f t="shared" si="78"/>
        <v>20.240284418291022</v>
      </c>
      <c r="J234" s="9">
        <f t="shared" si="76"/>
        <v>1369.5999999999985</v>
      </c>
      <c r="K234">
        <f t="shared" si="77"/>
        <v>1476.6</v>
      </c>
    </row>
    <row r="235" spans="1:12" x14ac:dyDescent="0.25">
      <c r="A235" s="29">
        <f t="shared" si="1"/>
        <v>40479</v>
      </c>
      <c r="B235" s="96">
        <v>11978.7</v>
      </c>
      <c r="C235" s="96">
        <v>10561.7</v>
      </c>
      <c r="D235">
        <v>5622</v>
      </c>
      <c r="E235">
        <v>3596.1</v>
      </c>
      <c r="F235" s="2">
        <f t="shared" si="74"/>
        <v>17600.7</v>
      </c>
      <c r="G235" s="2">
        <f t="shared" si="75"/>
        <v>14157.800000000001</v>
      </c>
      <c r="H235" s="38">
        <f t="shared" si="78"/>
        <v>24.318043763861617</v>
      </c>
      <c r="J235" s="9">
        <f t="shared" si="76"/>
        <v>927.10000000000218</v>
      </c>
      <c r="K235">
        <f t="shared" si="77"/>
        <v>1575.9</v>
      </c>
    </row>
    <row r="236" spans="1:12" x14ac:dyDescent="0.25">
      <c r="A236" s="29">
        <f t="shared" si="1"/>
        <v>40486</v>
      </c>
      <c r="B236" s="96">
        <v>11284.9</v>
      </c>
      <c r="C236" s="96">
        <v>10392.9</v>
      </c>
      <c r="D236">
        <v>6936.7</v>
      </c>
      <c r="E236">
        <v>4668.3</v>
      </c>
      <c r="F236" s="2">
        <f t="shared" ref="F236:F264" si="79">+B236+D236</f>
        <v>18221.599999999999</v>
      </c>
      <c r="G236" s="2">
        <f t="shared" ref="G236:G264" si="80">+C236+E236</f>
        <v>15061.2</v>
      </c>
      <c r="H236" s="38">
        <f t="shared" si="78"/>
        <v>20.983719756725883</v>
      </c>
      <c r="I236">
        <v>120</v>
      </c>
      <c r="J236" s="9">
        <f t="shared" si="76"/>
        <v>620.89999999999782</v>
      </c>
      <c r="K236">
        <f t="shared" si="77"/>
        <v>1314.6999999999998</v>
      </c>
    </row>
    <row r="237" spans="1:12" x14ac:dyDescent="0.25">
      <c r="A237" s="29">
        <f t="shared" si="1"/>
        <v>40493</v>
      </c>
      <c r="B237" s="96">
        <v>10814</v>
      </c>
      <c r="C237" s="96">
        <v>10203.1</v>
      </c>
      <c r="D237">
        <v>8236.6</v>
      </c>
      <c r="E237">
        <v>5582.8</v>
      </c>
      <c r="F237" s="2">
        <f t="shared" si="79"/>
        <v>19050.599999999999</v>
      </c>
      <c r="G237" s="2">
        <f t="shared" si="80"/>
        <v>15785.900000000001</v>
      </c>
      <c r="H237" s="38">
        <f t="shared" si="78"/>
        <v>20.681114158837932</v>
      </c>
      <c r="J237" s="9">
        <f t="shared" si="76"/>
        <v>829</v>
      </c>
      <c r="K237">
        <f t="shared" si="77"/>
        <v>1299.9000000000005</v>
      </c>
    </row>
    <row r="238" spans="1:12" x14ac:dyDescent="0.25">
      <c r="A238" s="29">
        <f t="shared" si="1"/>
        <v>40500</v>
      </c>
      <c r="B238" s="96">
        <v>10148.799999999999</v>
      </c>
      <c r="C238" s="96">
        <v>9227.4</v>
      </c>
      <c r="D238">
        <v>9356.4</v>
      </c>
      <c r="E238">
        <v>7418.3</v>
      </c>
      <c r="F238" s="2">
        <f t="shared" si="79"/>
        <v>19505.199999999997</v>
      </c>
      <c r="G238" s="2">
        <f t="shared" si="80"/>
        <v>16645.7</v>
      </c>
      <c r="H238" s="38">
        <f t="shared" si="78"/>
        <v>17.178610692250839</v>
      </c>
    </row>
    <row r="239" spans="1:12" x14ac:dyDescent="0.25">
      <c r="A239" s="29">
        <f t="shared" si="1"/>
        <v>40507</v>
      </c>
      <c r="B239" s="96">
        <v>10252.5</v>
      </c>
      <c r="C239" s="96">
        <v>8816.1</v>
      </c>
      <c r="D239">
        <v>10736.5</v>
      </c>
      <c r="E239">
        <v>8142</v>
      </c>
      <c r="F239" s="2">
        <f t="shared" si="79"/>
        <v>20989</v>
      </c>
      <c r="G239" s="2">
        <f t="shared" si="80"/>
        <v>16958.099999999999</v>
      </c>
      <c r="H239" s="38">
        <f t="shared" si="78"/>
        <v>23.769761942670463</v>
      </c>
    </row>
    <row r="240" spans="1:12" x14ac:dyDescent="0.25">
      <c r="A240" s="29">
        <f t="shared" si="1"/>
        <v>40514</v>
      </c>
      <c r="B240" s="96">
        <v>9578.1</v>
      </c>
      <c r="C240" s="96">
        <v>7980</v>
      </c>
      <c r="D240">
        <v>11677.1</v>
      </c>
      <c r="E240">
        <v>9591.7000000000007</v>
      </c>
      <c r="F240" s="2">
        <f t="shared" si="79"/>
        <v>21255.200000000001</v>
      </c>
      <c r="G240" s="2">
        <f t="shared" si="80"/>
        <v>17571.7</v>
      </c>
      <c r="H240" s="38">
        <f t="shared" si="78"/>
        <v>20.962684316258517</v>
      </c>
      <c r="I240">
        <v>353</v>
      </c>
    </row>
    <row r="241" spans="1:9" x14ac:dyDescent="0.25">
      <c r="A241" s="29">
        <f t="shared" si="1"/>
        <v>40521</v>
      </c>
      <c r="B241" s="96">
        <v>8777.9</v>
      </c>
      <c r="C241" s="96">
        <v>7344.6</v>
      </c>
      <c r="D241">
        <v>12603.9</v>
      </c>
      <c r="E241">
        <v>10895.6</v>
      </c>
      <c r="F241" s="2">
        <f t="shared" si="79"/>
        <v>21381.8</v>
      </c>
      <c r="G241" s="2">
        <f t="shared" si="80"/>
        <v>18240.2</v>
      </c>
      <c r="H241" s="38">
        <f t="shared" si="78"/>
        <v>17.223495356410567</v>
      </c>
    </row>
    <row r="242" spans="1:9" x14ac:dyDescent="0.25">
      <c r="A242" s="29">
        <f t="shared" si="1"/>
        <v>40528</v>
      </c>
      <c r="B242" s="96">
        <v>8493.7999999999993</v>
      </c>
      <c r="C242" s="96">
        <v>7520</v>
      </c>
      <c r="D242">
        <v>13525.3</v>
      </c>
      <c r="E242">
        <v>11353.5</v>
      </c>
      <c r="F242" s="2">
        <f t="shared" si="79"/>
        <v>22019.1</v>
      </c>
      <c r="G242" s="2">
        <f t="shared" si="80"/>
        <v>18873.5</v>
      </c>
      <c r="H242" s="38">
        <f t="shared" si="78"/>
        <v>16.666754973905196</v>
      </c>
    </row>
    <row r="243" spans="1:9" x14ac:dyDescent="0.25">
      <c r="A243" s="29">
        <f t="shared" si="1"/>
        <v>40535</v>
      </c>
      <c r="B243" s="96">
        <v>8092.7</v>
      </c>
      <c r="C243" s="96">
        <v>7035.5</v>
      </c>
      <c r="D243">
        <v>14040.2</v>
      </c>
      <c r="E243">
        <v>12268.6</v>
      </c>
      <c r="F243" s="2">
        <f t="shared" si="79"/>
        <v>22132.9</v>
      </c>
      <c r="G243" s="2">
        <f t="shared" si="80"/>
        <v>19304.099999999999</v>
      </c>
      <c r="H243" s="38">
        <f t="shared" si="78"/>
        <v>14.653881817852188</v>
      </c>
    </row>
    <row r="244" spans="1:9" x14ac:dyDescent="0.25">
      <c r="A244" s="29">
        <f t="shared" si="1"/>
        <v>40542</v>
      </c>
      <c r="B244" s="96">
        <v>7843.2</v>
      </c>
      <c r="C244" s="96">
        <v>6847</v>
      </c>
      <c r="D244">
        <v>14779.3</v>
      </c>
      <c r="E244">
        <v>12909.7</v>
      </c>
      <c r="F244" s="2">
        <f t="shared" si="79"/>
        <v>22622.5</v>
      </c>
      <c r="G244" s="2">
        <f t="shared" si="80"/>
        <v>19756.7</v>
      </c>
      <c r="H244" s="38">
        <f t="shared" si="78"/>
        <v>14.505458907611079</v>
      </c>
    </row>
    <row r="245" spans="1:9" x14ac:dyDescent="0.25">
      <c r="A245" s="29">
        <f t="shared" si="1"/>
        <v>40549</v>
      </c>
      <c r="B245" s="96">
        <v>7623.1</v>
      </c>
      <c r="C245" s="96">
        <v>6389.5</v>
      </c>
      <c r="D245">
        <v>15216.8</v>
      </c>
      <c r="E245">
        <v>13895.3</v>
      </c>
      <c r="F245" s="2">
        <f t="shared" si="79"/>
        <v>22839.9</v>
      </c>
      <c r="G245" s="2">
        <f t="shared" si="80"/>
        <v>20284.8</v>
      </c>
      <c r="H245" s="38">
        <f t="shared" si="78"/>
        <v>12.596131093232387</v>
      </c>
      <c r="I245">
        <v>813</v>
      </c>
    </row>
    <row r="246" spans="1:9" x14ac:dyDescent="0.25">
      <c r="A246" s="29">
        <f t="shared" si="1"/>
        <v>40556</v>
      </c>
      <c r="B246" s="96">
        <v>7405</v>
      </c>
      <c r="C246" s="96">
        <v>6230.4</v>
      </c>
      <c r="D246">
        <v>15927.9</v>
      </c>
      <c r="E246">
        <v>14754.8</v>
      </c>
      <c r="F246" s="2">
        <f t="shared" si="79"/>
        <v>23332.9</v>
      </c>
      <c r="G246" s="2">
        <f t="shared" si="80"/>
        <v>20985.199999999997</v>
      </c>
      <c r="H246" s="38">
        <f t="shared" si="78"/>
        <v>11.187408268684628</v>
      </c>
      <c r="I246">
        <v>933</v>
      </c>
    </row>
    <row r="247" spans="1:9" x14ac:dyDescent="0.25">
      <c r="A247" s="29">
        <f t="shared" si="1"/>
        <v>40563</v>
      </c>
      <c r="B247" s="96">
        <v>6963.4</v>
      </c>
      <c r="C247" s="96">
        <v>5635.8</v>
      </c>
      <c r="D247">
        <v>16764.8</v>
      </c>
      <c r="E247">
        <v>15630.2</v>
      </c>
      <c r="F247" s="2">
        <f t="shared" si="79"/>
        <v>23728.199999999997</v>
      </c>
      <c r="G247" s="2">
        <f t="shared" si="80"/>
        <v>21266</v>
      </c>
      <c r="H247" s="38">
        <f t="shared" si="78"/>
        <v>11.578105896736556</v>
      </c>
    </row>
    <row r="248" spans="1:9" x14ac:dyDescent="0.25">
      <c r="A248" s="29">
        <f t="shared" si="1"/>
        <v>40570</v>
      </c>
      <c r="B248" s="96">
        <v>6610</v>
      </c>
      <c r="C248" s="96">
        <v>5032.7</v>
      </c>
      <c r="D248">
        <v>17472.2</v>
      </c>
      <c r="E248">
        <v>16495.7</v>
      </c>
      <c r="F248" s="2">
        <f t="shared" si="79"/>
        <v>24082.2</v>
      </c>
      <c r="G248" s="2">
        <f t="shared" si="80"/>
        <v>21528.400000000001</v>
      </c>
      <c r="H248" s="38">
        <f t="shared" si="78"/>
        <v>11.862470039575634</v>
      </c>
      <c r="I248">
        <v>4124</v>
      </c>
    </row>
    <row r="249" spans="1:9" x14ac:dyDescent="0.25">
      <c r="A249" s="29">
        <f t="shared" si="1"/>
        <v>40577</v>
      </c>
      <c r="B249" s="96">
        <v>5699.6</v>
      </c>
      <c r="C249" s="96">
        <v>4576.8</v>
      </c>
      <c r="D249">
        <v>18121</v>
      </c>
      <c r="E249">
        <v>17085.400000000001</v>
      </c>
      <c r="F249" s="2">
        <f t="shared" si="79"/>
        <v>23820.6</v>
      </c>
      <c r="G249" s="2">
        <f t="shared" si="80"/>
        <v>21662.2</v>
      </c>
      <c r="H249" s="38">
        <f t="shared" si="78"/>
        <v>9.9639002502054161</v>
      </c>
      <c r="I249">
        <v>5072</v>
      </c>
    </row>
    <row r="250" spans="1:9" x14ac:dyDescent="0.25">
      <c r="A250" s="29">
        <f t="shared" si="1"/>
        <v>40584</v>
      </c>
      <c r="B250" s="96">
        <v>5236.8</v>
      </c>
      <c r="C250" s="96">
        <v>4011</v>
      </c>
      <c r="D250">
        <v>18663.3</v>
      </c>
      <c r="E250">
        <v>17646.599999999999</v>
      </c>
      <c r="F250" s="2">
        <f t="shared" si="79"/>
        <v>23900.1</v>
      </c>
      <c r="G250" s="2">
        <f t="shared" si="80"/>
        <v>21657.599999999999</v>
      </c>
      <c r="H250" s="38">
        <f t="shared" si="78"/>
        <v>10.354332890070928</v>
      </c>
    </row>
    <row r="251" spans="1:9" x14ac:dyDescent="0.25">
      <c r="A251" s="29">
        <f t="shared" si="1"/>
        <v>40591</v>
      </c>
      <c r="B251" s="96">
        <v>4833.8</v>
      </c>
      <c r="C251" s="96">
        <v>3522.3</v>
      </c>
      <c r="D251">
        <v>19471.400000000001</v>
      </c>
      <c r="E251">
        <v>18312.900000000001</v>
      </c>
      <c r="F251" s="2">
        <f t="shared" si="79"/>
        <v>24305.200000000001</v>
      </c>
      <c r="G251" s="2">
        <f t="shared" si="80"/>
        <v>21835.200000000001</v>
      </c>
      <c r="H251" s="38">
        <f t="shared" si="78"/>
        <v>11.312009965560188</v>
      </c>
      <c r="I251">
        <v>5232.5</v>
      </c>
    </row>
    <row r="252" spans="1:9" x14ac:dyDescent="0.25">
      <c r="A252" s="29">
        <f t="shared" si="1"/>
        <v>40598</v>
      </c>
      <c r="B252" s="96">
        <v>3872.9</v>
      </c>
      <c r="C252" s="96">
        <v>2875</v>
      </c>
      <c r="D252">
        <v>20771.3</v>
      </c>
      <c r="E252">
        <v>18959.900000000001</v>
      </c>
      <c r="F252" s="2">
        <f t="shared" si="79"/>
        <v>24644.2</v>
      </c>
      <c r="G252" s="2">
        <f t="shared" si="80"/>
        <v>21834.9</v>
      </c>
      <c r="H252" s="38">
        <f t="shared" si="78"/>
        <v>12.866099684450116</v>
      </c>
    </row>
    <row r="253" spans="1:9" x14ac:dyDescent="0.25">
      <c r="A253" s="29">
        <f t="shared" si="1"/>
        <v>40605</v>
      </c>
      <c r="B253" s="96">
        <v>3715.5</v>
      </c>
      <c r="C253" s="96">
        <v>2033.8</v>
      </c>
      <c r="D253">
        <v>21231.9</v>
      </c>
      <c r="E253">
        <v>19608.599999999999</v>
      </c>
      <c r="F253" s="2">
        <f t="shared" si="79"/>
        <v>24947.4</v>
      </c>
      <c r="G253" s="2">
        <f t="shared" si="80"/>
        <v>21642.399999999998</v>
      </c>
      <c r="H253" s="38">
        <f t="shared" si="78"/>
        <v>15.270949617417685</v>
      </c>
    </row>
    <row r="254" spans="1:9" x14ac:dyDescent="0.25">
      <c r="A254" s="29">
        <f t="shared" ref="A254:A317" si="81">+A253+7</f>
        <v>40612</v>
      </c>
      <c r="B254" s="96">
        <v>3191</v>
      </c>
      <c r="C254" s="96">
        <v>1590.3</v>
      </c>
      <c r="D254">
        <v>21759.4</v>
      </c>
      <c r="E254">
        <v>20061.2</v>
      </c>
      <c r="F254" s="2">
        <f t="shared" si="79"/>
        <v>24950.400000000001</v>
      </c>
      <c r="G254" s="2">
        <f t="shared" si="80"/>
        <v>21651.5</v>
      </c>
      <c r="H254" s="38">
        <f t="shared" si="78"/>
        <v>15.236357758122999</v>
      </c>
      <c r="I254">
        <v>5624.5</v>
      </c>
    </row>
    <row r="255" spans="1:9" x14ac:dyDescent="0.25">
      <c r="A255" s="29">
        <f t="shared" si="81"/>
        <v>40619</v>
      </c>
      <c r="B255" s="96">
        <v>2678.4</v>
      </c>
      <c r="C255" s="96">
        <v>1304.7</v>
      </c>
      <c r="D255">
        <v>22292.7</v>
      </c>
      <c r="E255">
        <v>20345.099999999999</v>
      </c>
      <c r="F255" s="2">
        <f t="shared" si="79"/>
        <v>24971.100000000002</v>
      </c>
      <c r="G255" s="2">
        <f t="shared" si="80"/>
        <v>21649.8</v>
      </c>
      <c r="H255" s="38">
        <f t="shared" si="78"/>
        <v>15.341019316575677</v>
      </c>
      <c r="I255">
        <v>5624.5</v>
      </c>
    </row>
    <row r="256" spans="1:9" x14ac:dyDescent="0.25">
      <c r="A256" s="29">
        <f t="shared" si="81"/>
        <v>40626</v>
      </c>
      <c r="B256" s="96">
        <v>2410.5</v>
      </c>
      <c r="C256" s="96">
        <v>964.2</v>
      </c>
      <c r="D256">
        <v>22742</v>
      </c>
      <c r="E256">
        <v>20752</v>
      </c>
      <c r="F256" s="2">
        <f t="shared" si="79"/>
        <v>25152.5</v>
      </c>
      <c r="G256" s="2">
        <f t="shared" si="80"/>
        <v>21716.2</v>
      </c>
      <c r="H256" s="38">
        <f t="shared" si="78"/>
        <v>15.823670807968249</v>
      </c>
      <c r="I256">
        <v>5624.5</v>
      </c>
    </row>
    <row r="257" spans="1:9" x14ac:dyDescent="0.25">
      <c r="A257" s="29">
        <f t="shared" si="81"/>
        <v>40633</v>
      </c>
      <c r="B257" s="96">
        <v>2134.6</v>
      </c>
      <c r="C257" s="96">
        <v>782.3</v>
      </c>
      <c r="D257">
        <v>23096.1</v>
      </c>
      <c r="E257">
        <v>20940.3</v>
      </c>
      <c r="F257" s="2">
        <f t="shared" si="79"/>
        <v>25230.699999999997</v>
      </c>
      <c r="G257" s="2">
        <f t="shared" si="80"/>
        <v>21722.6</v>
      </c>
      <c r="H257" s="38">
        <f t="shared" si="78"/>
        <v>16.149540110299874</v>
      </c>
    </row>
    <row r="258" spans="1:9" x14ac:dyDescent="0.25">
      <c r="A258" s="29">
        <f t="shared" si="81"/>
        <v>40640</v>
      </c>
      <c r="B258" s="96">
        <v>1961.5</v>
      </c>
      <c r="C258" s="96">
        <v>672.3</v>
      </c>
      <c r="D258">
        <v>23451.5</v>
      </c>
      <c r="E258">
        <v>21116.5</v>
      </c>
      <c r="F258" s="2">
        <f t="shared" si="79"/>
        <v>25413</v>
      </c>
      <c r="G258" s="2">
        <f t="shared" si="80"/>
        <v>21788.799999999999</v>
      </c>
      <c r="H258" s="38">
        <f t="shared" si="78"/>
        <v>16.633316199148183</v>
      </c>
    </row>
    <row r="259" spans="1:9" x14ac:dyDescent="0.25">
      <c r="A259" s="29">
        <f t="shared" si="81"/>
        <v>40647</v>
      </c>
      <c r="B259" s="96">
        <v>2006.5</v>
      </c>
      <c r="C259" s="96">
        <v>612.9</v>
      </c>
      <c r="D259">
        <v>23583</v>
      </c>
      <c r="E259">
        <v>21304.6</v>
      </c>
      <c r="F259" s="2">
        <f t="shared" si="79"/>
        <v>25589.5</v>
      </c>
      <c r="G259" s="2">
        <f t="shared" si="80"/>
        <v>21917.5</v>
      </c>
      <c r="H259" s="38">
        <f t="shared" si="78"/>
        <v>16.753735599406873</v>
      </c>
    </row>
    <row r="260" spans="1:9" x14ac:dyDescent="0.25">
      <c r="A260" s="29">
        <f t="shared" si="81"/>
        <v>40654</v>
      </c>
      <c r="B260" s="96">
        <v>1946.5</v>
      </c>
      <c r="C260" s="96">
        <v>336.9</v>
      </c>
      <c r="D260">
        <v>23647.9</v>
      </c>
      <c r="E260">
        <v>21422.7</v>
      </c>
      <c r="F260" s="2">
        <f t="shared" si="79"/>
        <v>25594.400000000001</v>
      </c>
      <c r="G260" s="2">
        <f t="shared" si="80"/>
        <v>21759.600000000002</v>
      </c>
      <c r="H260" s="38">
        <f t="shared" si="78"/>
        <v>17.623485725840538</v>
      </c>
    </row>
    <row r="261" spans="1:9" x14ac:dyDescent="0.25">
      <c r="A261" s="29">
        <f t="shared" si="81"/>
        <v>40661</v>
      </c>
      <c r="B261" s="96">
        <v>1946.5</v>
      </c>
      <c r="C261" s="96">
        <v>516.9</v>
      </c>
      <c r="D261">
        <v>23647.9</v>
      </c>
      <c r="E261">
        <v>21422.7</v>
      </c>
      <c r="F261" s="2">
        <f t="shared" si="79"/>
        <v>25594.400000000001</v>
      </c>
      <c r="G261" s="2">
        <f t="shared" si="80"/>
        <v>21939.600000000002</v>
      </c>
      <c r="H261" s="38">
        <f t="shared" si="78"/>
        <v>16.65846232383452</v>
      </c>
      <c r="I261">
        <v>5907</v>
      </c>
    </row>
    <row r="262" spans="1:9" x14ac:dyDescent="0.25">
      <c r="A262" s="29">
        <f t="shared" si="81"/>
        <v>40668</v>
      </c>
      <c r="B262" s="96">
        <v>1831.5</v>
      </c>
      <c r="C262" s="96">
        <v>537.9</v>
      </c>
      <c r="D262">
        <v>23713.9</v>
      </c>
      <c r="E262">
        <v>21478.5</v>
      </c>
      <c r="F262" s="2">
        <f t="shared" si="79"/>
        <v>25545.4</v>
      </c>
      <c r="G262" s="2">
        <f t="shared" si="80"/>
        <v>22016.400000000001</v>
      </c>
      <c r="H262" s="38">
        <f t="shared" si="78"/>
        <v>16.028960229646994</v>
      </c>
      <c r="I262">
        <v>5907</v>
      </c>
    </row>
    <row r="263" spans="1:9" x14ac:dyDescent="0.25">
      <c r="A263" s="29">
        <f t="shared" si="81"/>
        <v>40675</v>
      </c>
      <c r="B263" s="96">
        <v>1831.5</v>
      </c>
      <c r="C263" s="96">
        <v>597.4</v>
      </c>
      <c r="D263">
        <v>23713.9</v>
      </c>
      <c r="E263">
        <v>21479</v>
      </c>
      <c r="F263" s="2">
        <f t="shared" si="79"/>
        <v>25545.4</v>
      </c>
      <c r="G263" s="2">
        <f t="shared" si="80"/>
        <v>22076.400000000001</v>
      </c>
      <c r="H263" s="38">
        <f t="shared" si="78"/>
        <v>15.713612726712679</v>
      </c>
      <c r="I263">
        <v>5907</v>
      </c>
    </row>
    <row r="264" spans="1:9" x14ac:dyDescent="0.25">
      <c r="A264" s="29">
        <f t="shared" si="81"/>
        <v>40682</v>
      </c>
      <c r="B264" s="96">
        <v>1778.3</v>
      </c>
      <c r="C264" s="96">
        <v>657.4</v>
      </c>
      <c r="D264">
        <v>23771.1</v>
      </c>
      <c r="E264">
        <v>21479</v>
      </c>
      <c r="F264" s="2">
        <f t="shared" si="79"/>
        <v>25549.399999999998</v>
      </c>
      <c r="G264" s="2">
        <f t="shared" si="80"/>
        <v>22136.400000000001</v>
      </c>
      <c r="H264" s="38">
        <f t="shared" si="78"/>
        <v>15.418044487811922</v>
      </c>
      <c r="I264">
        <v>5900</v>
      </c>
    </row>
    <row r="265" spans="1:9" x14ac:dyDescent="0.25">
      <c r="A265" s="29">
        <f t="shared" si="81"/>
        <v>40689</v>
      </c>
      <c r="B265" s="96">
        <v>1718</v>
      </c>
      <c r="C265" s="96">
        <v>657.4</v>
      </c>
      <c r="D265">
        <v>23837.5</v>
      </c>
      <c r="E265">
        <v>21479</v>
      </c>
      <c r="F265" s="2">
        <f t="shared" ref="F265:F274" si="82">+B265+D265</f>
        <v>25555.5</v>
      </c>
      <c r="G265" s="2">
        <f t="shared" ref="G265:G274" si="83">+C265+E265</f>
        <v>22136.400000000001</v>
      </c>
      <c r="H265" s="38">
        <f t="shared" ref="H265:H274" si="84">+(F265/G265-1)*100</f>
        <v>15.445600910717182</v>
      </c>
      <c r="I265">
        <v>5958</v>
      </c>
    </row>
    <row r="266" spans="1:9" x14ac:dyDescent="0.25">
      <c r="A266" s="29">
        <f t="shared" si="81"/>
        <v>40696</v>
      </c>
      <c r="B266" s="96">
        <v>1705.8</v>
      </c>
      <c r="C266" s="96">
        <v>657.1</v>
      </c>
      <c r="D266">
        <v>23898.1</v>
      </c>
      <c r="E266">
        <v>21479.3</v>
      </c>
      <c r="F266" s="2">
        <f t="shared" si="82"/>
        <v>25603.899999999998</v>
      </c>
      <c r="G266" s="2">
        <f t="shared" si="83"/>
        <v>22136.399999999998</v>
      </c>
      <c r="H266" s="38">
        <f t="shared" si="84"/>
        <v>15.66424531540811</v>
      </c>
      <c r="I266">
        <v>5958</v>
      </c>
    </row>
    <row r="267" spans="1:9" x14ac:dyDescent="0.25">
      <c r="A267" s="29">
        <f t="shared" si="81"/>
        <v>40703</v>
      </c>
      <c r="B267" s="96">
        <v>1705.8</v>
      </c>
      <c r="C267" s="96">
        <v>591.1</v>
      </c>
      <c r="D267">
        <v>23898.1</v>
      </c>
      <c r="E267">
        <v>21543.9</v>
      </c>
      <c r="F267" s="2">
        <f t="shared" si="82"/>
        <v>25603.899999999998</v>
      </c>
      <c r="G267" s="2">
        <f t="shared" si="83"/>
        <v>22135</v>
      </c>
      <c r="H267" s="38">
        <f t="shared" si="84"/>
        <v>15.671560876440015</v>
      </c>
      <c r="I267">
        <v>5958</v>
      </c>
    </row>
    <row r="268" spans="1:9" x14ac:dyDescent="0.25">
      <c r="A268" s="29">
        <f t="shared" si="81"/>
        <v>40710</v>
      </c>
      <c r="B268" s="96">
        <v>1524.9</v>
      </c>
      <c r="C268" s="96">
        <v>590</v>
      </c>
      <c r="D268">
        <v>23965.1</v>
      </c>
      <c r="E268">
        <v>21609</v>
      </c>
      <c r="F268" s="2">
        <f t="shared" si="82"/>
        <v>25490</v>
      </c>
      <c r="G268" s="2">
        <f t="shared" si="83"/>
        <v>22199</v>
      </c>
      <c r="H268" s="38">
        <f t="shared" si="84"/>
        <v>14.824992116762026</v>
      </c>
      <c r="I268">
        <v>6193</v>
      </c>
    </row>
    <row r="269" spans="1:9" x14ac:dyDescent="0.25">
      <c r="A269" s="29">
        <f t="shared" si="81"/>
        <v>40717</v>
      </c>
      <c r="B269" s="96">
        <v>1464.9</v>
      </c>
      <c r="C269" s="96">
        <v>650</v>
      </c>
      <c r="D269">
        <v>24029</v>
      </c>
      <c r="E269">
        <v>21609</v>
      </c>
      <c r="F269" s="2">
        <f t="shared" si="82"/>
        <v>25493.9</v>
      </c>
      <c r="G269" s="2">
        <f t="shared" si="83"/>
        <v>22259</v>
      </c>
      <c r="H269" s="38">
        <f t="shared" si="84"/>
        <v>14.53299788849456</v>
      </c>
      <c r="I269">
        <v>6313</v>
      </c>
    </row>
    <row r="270" spans="1:9" x14ac:dyDescent="0.25">
      <c r="A270" s="29">
        <f t="shared" si="81"/>
        <v>40724</v>
      </c>
      <c r="B270" s="96">
        <v>1836.6</v>
      </c>
      <c r="C270" s="96">
        <v>890.5</v>
      </c>
      <c r="D270">
        <v>24029.200000000001</v>
      </c>
      <c r="E270">
        <v>21609</v>
      </c>
      <c r="F270" s="2">
        <f t="shared" si="82"/>
        <v>25865.8</v>
      </c>
      <c r="G270" s="2">
        <f t="shared" si="83"/>
        <v>22499.5</v>
      </c>
      <c r="H270" s="38">
        <f t="shared" si="84"/>
        <v>14.961665814795877</v>
      </c>
      <c r="I270">
        <v>6313</v>
      </c>
    </row>
    <row r="271" spans="1:9" x14ac:dyDescent="0.25">
      <c r="A271" s="29">
        <f t="shared" si="81"/>
        <v>40731</v>
      </c>
      <c r="B271" s="96">
        <v>1929.1</v>
      </c>
      <c r="C271" s="96">
        <v>1124.5</v>
      </c>
      <c r="D271">
        <v>24029.8</v>
      </c>
      <c r="E271">
        <v>21609</v>
      </c>
      <c r="F271" s="2">
        <f t="shared" si="82"/>
        <v>25958.899999999998</v>
      </c>
      <c r="G271" s="2">
        <f t="shared" si="83"/>
        <v>22733.5</v>
      </c>
      <c r="H271" s="38">
        <f t="shared" si="84"/>
        <v>14.187872522928702</v>
      </c>
      <c r="I271">
        <v>6708</v>
      </c>
    </row>
    <row r="272" spans="1:9" x14ac:dyDescent="0.25">
      <c r="A272" s="29">
        <f t="shared" si="81"/>
        <v>40738</v>
      </c>
      <c r="B272" s="96">
        <v>1984</v>
      </c>
      <c r="C272" s="96">
        <v>995.6</v>
      </c>
      <c r="D272">
        <v>24029.8</v>
      </c>
      <c r="E272">
        <v>21741</v>
      </c>
      <c r="F272" s="2">
        <f t="shared" si="82"/>
        <v>26013.8</v>
      </c>
      <c r="G272" s="2">
        <f t="shared" si="83"/>
        <v>22736.6</v>
      </c>
      <c r="H272" s="38">
        <f t="shared" si="84"/>
        <v>14.413764591011846</v>
      </c>
      <c r="I272">
        <v>6828</v>
      </c>
    </row>
    <row r="273" spans="1:9" x14ac:dyDescent="0.25">
      <c r="A273" s="29">
        <f t="shared" si="81"/>
        <v>40745</v>
      </c>
      <c r="B273" s="96">
        <v>1984</v>
      </c>
      <c r="C273" s="96">
        <v>1166.5</v>
      </c>
      <c r="D273">
        <v>24029.8</v>
      </c>
      <c r="E273">
        <v>21805.1</v>
      </c>
      <c r="F273" s="2">
        <f t="shared" si="82"/>
        <v>26013.8</v>
      </c>
      <c r="G273" s="2">
        <f t="shared" si="83"/>
        <v>22971.599999999999</v>
      </c>
      <c r="H273" s="38">
        <f t="shared" si="84"/>
        <v>13.243309129533865</v>
      </c>
      <c r="I273">
        <v>7052</v>
      </c>
    </row>
    <row r="274" spans="1:9" x14ac:dyDescent="0.25">
      <c r="A274" s="29">
        <f t="shared" si="81"/>
        <v>40752</v>
      </c>
      <c r="B274" s="96">
        <v>1380</v>
      </c>
      <c r="C274" s="96">
        <v>931.5</v>
      </c>
      <c r="D274">
        <v>24095.8</v>
      </c>
      <c r="E274">
        <v>21867.7</v>
      </c>
      <c r="F274" s="2">
        <f t="shared" si="82"/>
        <v>25475.8</v>
      </c>
      <c r="G274" s="2">
        <f t="shared" si="83"/>
        <v>22799.200000000001</v>
      </c>
      <c r="H274" s="38">
        <f t="shared" si="84"/>
        <v>11.739885610021394</v>
      </c>
      <c r="I274">
        <v>7992</v>
      </c>
    </row>
    <row r="275" spans="1:9" x14ac:dyDescent="0.25">
      <c r="A275" s="29">
        <f t="shared" si="81"/>
        <v>40759</v>
      </c>
      <c r="B275" s="96">
        <v>1429</v>
      </c>
      <c r="C275" s="96">
        <v>996.5</v>
      </c>
      <c r="D275">
        <v>24161.8</v>
      </c>
      <c r="E275">
        <v>21867.7</v>
      </c>
      <c r="F275" s="2">
        <f t="shared" ref="F275:F338" si="85">+B275+D275</f>
        <v>25590.799999999999</v>
      </c>
      <c r="G275" s="2">
        <f t="shared" ref="G275:G338" si="86">+C275+E275</f>
        <v>22864.2</v>
      </c>
      <c r="H275" s="38">
        <f t="shared" ref="H275:H338" si="87">+(F275/G275-1)*100</f>
        <v>11.925193096631403</v>
      </c>
      <c r="I275">
        <v>8225.7999999999993</v>
      </c>
    </row>
    <row r="276" spans="1:9" x14ac:dyDescent="0.25">
      <c r="A276" s="29">
        <f t="shared" si="81"/>
        <v>40766</v>
      </c>
      <c r="B276" s="96">
        <v>1489</v>
      </c>
      <c r="C276" s="96">
        <v>930.7</v>
      </c>
      <c r="D276">
        <v>24161.8</v>
      </c>
      <c r="E276">
        <v>22111.3</v>
      </c>
      <c r="F276" s="2">
        <f t="shared" si="85"/>
        <v>25650.799999999999</v>
      </c>
      <c r="G276" s="2">
        <f t="shared" si="86"/>
        <v>23042</v>
      </c>
      <c r="H276" s="38">
        <f t="shared" si="87"/>
        <v>11.321933859907984</v>
      </c>
      <c r="I276">
        <v>8355.2999999999993</v>
      </c>
    </row>
    <row r="277" spans="1:9" x14ac:dyDescent="0.25">
      <c r="A277" s="29">
        <f t="shared" si="81"/>
        <v>40773</v>
      </c>
      <c r="B277" s="96">
        <v>1368</v>
      </c>
      <c r="C277" s="96">
        <v>927.7</v>
      </c>
      <c r="D277">
        <v>24226.799999999999</v>
      </c>
      <c r="E277">
        <v>22229.1</v>
      </c>
      <c r="F277" s="2">
        <f t="shared" si="85"/>
        <v>25594.799999999999</v>
      </c>
      <c r="G277" s="2">
        <f t="shared" si="86"/>
        <v>23156.799999999999</v>
      </c>
      <c r="H277" s="38">
        <f t="shared" si="87"/>
        <v>10.52822497063497</v>
      </c>
      <c r="I277">
        <v>8648.2999999999993</v>
      </c>
    </row>
    <row r="278" spans="1:9" x14ac:dyDescent="0.25">
      <c r="A278" s="29">
        <f t="shared" si="81"/>
        <v>40780</v>
      </c>
      <c r="B278" s="96">
        <v>1244</v>
      </c>
      <c r="C278" s="96">
        <v>867.7</v>
      </c>
      <c r="D278">
        <v>24351.3</v>
      </c>
      <c r="E278">
        <v>22292.1</v>
      </c>
      <c r="F278" s="2">
        <f t="shared" si="85"/>
        <v>25595.3</v>
      </c>
      <c r="G278" s="2">
        <f t="shared" si="86"/>
        <v>23159.8</v>
      </c>
      <c r="H278" s="38">
        <f t="shared" si="87"/>
        <v>10.516066632699772</v>
      </c>
      <c r="I278">
        <v>8905.2999999999993</v>
      </c>
    </row>
    <row r="279" spans="1:9" x14ac:dyDescent="0.25">
      <c r="A279" s="29">
        <f t="shared" si="81"/>
        <v>40787</v>
      </c>
      <c r="B279" s="96">
        <v>10276.6</v>
      </c>
      <c r="C279" s="96">
        <v>10144.799999999999</v>
      </c>
      <c r="D279">
        <v>2.9</v>
      </c>
      <c r="E279">
        <v>54.8</v>
      </c>
      <c r="F279" s="2">
        <f t="shared" si="85"/>
        <v>10279.5</v>
      </c>
      <c r="G279" s="2">
        <f t="shared" si="86"/>
        <v>10199.599999999999</v>
      </c>
      <c r="H279" s="38">
        <f t="shared" si="87"/>
        <v>0.78336405349230809</v>
      </c>
    </row>
    <row r="280" spans="1:9" x14ac:dyDescent="0.25">
      <c r="A280" s="29">
        <f t="shared" si="81"/>
        <v>40794</v>
      </c>
      <c r="B280" s="96">
        <v>10149.6</v>
      </c>
      <c r="C280" s="96">
        <v>10424.299999999999</v>
      </c>
      <c r="D280">
        <v>242.6</v>
      </c>
      <c r="E280">
        <v>155</v>
      </c>
      <c r="F280" s="2">
        <f t="shared" si="85"/>
        <v>10392.200000000001</v>
      </c>
      <c r="G280" s="2">
        <f t="shared" si="86"/>
        <v>10579.3</v>
      </c>
      <c r="H280" s="38">
        <f t="shared" si="87"/>
        <v>-1.7685480135736675</v>
      </c>
    </row>
    <row r="281" spans="1:9" x14ac:dyDescent="0.25">
      <c r="A281" s="29">
        <f t="shared" si="81"/>
        <v>40801</v>
      </c>
      <c r="B281" s="96">
        <v>10206.1</v>
      </c>
      <c r="C281" s="96">
        <v>11118.5</v>
      </c>
      <c r="D281">
        <v>362.4</v>
      </c>
      <c r="E281">
        <v>231.3</v>
      </c>
      <c r="F281" s="2">
        <f t="shared" si="85"/>
        <v>10568.5</v>
      </c>
      <c r="G281" s="2">
        <f t="shared" si="86"/>
        <v>11349.8</v>
      </c>
      <c r="H281" s="38">
        <f t="shared" si="87"/>
        <v>-6.8838217413522695</v>
      </c>
    </row>
    <row r="282" spans="1:9" x14ac:dyDescent="0.25">
      <c r="A282" s="29">
        <f t="shared" si="81"/>
        <v>40808</v>
      </c>
      <c r="B282" s="96">
        <v>10874.1</v>
      </c>
      <c r="C282" s="96">
        <v>12186</v>
      </c>
      <c r="D282">
        <v>539.9</v>
      </c>
      <c r="E282">
        <v>459</v>
      </c>
      <c r="F282" s="2">
        <f t="shared" si="85"/>
        <v>11414</v>
      </c>
      <c r="G282" s="2">
        <f t="shared" si="86"/>
        <v>12645</v>
      </c>
      <c r="H282" s="38">
        <f t="shared" si="87"/>
        <v>-9.7350731514432631</v>
      </c>
    </row>
    <row r="283" spans="1:9" x14ac:dyDescent="0.25">
      <c r="A283" s="29">
        <f t="shared" si="81"/>
        <v>40815</v>
      </c>
      <c r="B283" s="96">
        <v>11107</v>
      </c>
      <c r="C283" s="96">
        <v>12474.5</v>
      </c>
      <c r="D283" s="66">
        <v>661.1</v>
      </c>
      <c r="E283" s="66">
        <v>794.9</v>
      </c>
      <c r="F283" s="2">
        <f t="shared" si="85"/>
        <v>11768.1</v>
      </c>
      <c r="G283" s="2">
        <f t="shared" si="86"/>
        <v>13269.4</v>
      </c>
      <c r="H283" s="38">
        <f t="shared" si="87"/>
        <v>-11.314000633035404</v>
      </c>
    </row>
    <row r="284" spans="1:9" ht="15" x14ac:dyDescent="0.35">
      <c r="A284" s="29">
        <f t="shared" si="81"/>
        <v>40822</v>
      </c>
      <c r="B284" s="270">
        <v>11245</v>
      </c>
      <c r="C284" s="96">
        <v>12387.2</v>
      </c>
      <c r="D284" s="66">
        <v>1083.0999999999999</v>
      </c>
      <c r="E284" s="66">
        <v>1465.8</v>
      </c>
      <c r="F284" s="67">
        <f t="shared" si="85"/>
        <v>12328.1</v>
      </c>
      <c r="G284" s="67">
        <f t="shared" si="86"/>
        <v>13853</v>
      </c>
      <c r="H284" s="38">
        <f t="shared" si="87"/>
        <v>-11.007723958709303</v>
      </c>
    </row>
    <row r="285" spans="1:9" x14ac:dyDescent="0.25">
      <c r="A285" s="29">
        <f t="shared" si="81"/>
        <v>40829</v>
      </c>
      <c r="B285" s="96">
        <v>10778</v>
      </c>
      <c r="C285" s="96">
        <v>12734.5</v>
      </c>
      <c r="D285">
        <v>1881.1</v>
      </c>
      <c r="E285">
        <v>2569.5</v>
      </c>
      <c r="F285" s="2">
        <f t="shared" si="85"/>
        <v>12659.1</v>
      </c>
      <c r="G285" s="2">
        <f t="shared" si="86"/>
        <v>15304</v>
      </c>
      <c r="H285" s="38">
        <f t="shared" si="87"/>
        <v>-17.282409827496082</v>
      </c>
    </row>
    <row r="286" spans="1:9" x14ac:dyDescent="0.25">
      <c r="A286" s="29">
        <f t="shared" si="81"/>
        <v>40836</v>
      </c>
      <c r="B286" s="96">
        <v>10038.4</v>
      </c>
      <c r="C286" s="96">
        <v>12627.5</v>
      </c>
      <c r="D286">
        <v>2712.4</v>
      </c>
      <c r="E286">
        <v>4046.1</v>
      </c>
      <c r="F286" s="2">
        <f t="shared" si="85"/>
        <v>12750.8</v>
      </c>
      <c r="G286" s="2">
        <f t="shared" si="86"/>
        <v>16673.599999999999</v>
      </c>
      <c r="H286" s="38">
        <f t="shared" si="87"/>
        <v>-23.527012762690713</v>
      </c>
    </row>
    <row r="287" spans="1:9" x14ac:dyDescent="0.25">
      <c r="A287" s="29">
        <f t="shared" si="81"/>
        <v>40843</v>
      </c>
      <c r="B287" s="96">
        <v>9350.7000000000007</v>
      </c>
      <c r="C287" s="96">
        <v>11978.7</v>
      </c>
      <c r="D287">
        <v>3617.8</v>
      </c>
      <c r="E287">
        <v>5622</v>
      </c>
      <c r="F287" s="2">
        <f t="shared" si="85"/>
        <v>12968.5</v>
      </c>
      <c r="G287" s="2">
        <f t="shared" si="86"/>
        <v>17600.7</v>
      </c>
      <c r="H287" s="38">
        <f t="shared" si="87"/>
        <v>-26.318271432386219</v>
      </c>
    </row>
    <row r="288" spans="1:9" x14ac:dyDescent="0.25">
      <c r="A288" s="29">
        <f t="shared" si="81"/>
        <v>40850</v>
      </c>
      <c r="B288" s="96">
        <v>8785.7000000000007</v>
      </c>
      <c r="C288" s="96">
        <v>11284.9</v>
      </c>
      <c r="D288">
        <v>4517.6000000000004</v>
      </c>
      <c r="E288">
        <v>6935.9</v>
      </c>
      <c r="F288" s="2">
        <f t="shared" si="85"/>
        <v>13303.300000000001</v>
      </c>
      <c r="G288" s="2">
        <f t="shared" si="86"/>
        <v>18220.8</v>
      </c>
      <c r="H288" s="38">
        <f t="shared" si="87"/>
        <v>-26.988386898489626</v>
      </c>
    </row>
    <row r="289" spans="1:8" x14ac:dyDescent="0.25">
      <c r="A289" s="29">
        <f t="shared" si="81"/>
        <v>40857</v>
      </c>
      <c r="B289" s="96">
        <v>8089.2</v>
      </c>
      <c r="C289" s="96">
        <v>10814</v>
      </c>
      <c r="D289">
        <v>5731.1</v>
      </c>
      <c r="E289">
        <v>8236.6</v>
      </c>
      <c r="F289" s="2">
        <f t="shared" si="85"/>
        <v>13820.3</v>
      </c>
      <c r="G289" s="2">
        <f t="shared" si="86"/>
        <v>19050.599999999999</v>
      </c>
      <c r="H289" s="38">
        <f t="shared" si="87"/>
        <v>-27.454778327191796</v>
      </c>
    </row>
    <row r="290" spans="1:8" x14ac:dyDescent="0.25">
      <c r="A290" s="29">
        <f t="shared" si="81"/>
        <v>40864</v>
      </c>
      <c r="B290" s="96">
        <v>8205.4</v>
      </c>
      <c r="C290" s="96">
        <v>10148.799999999999</v>
      </c>
      <c r="D290">
        <v>6551.2</v>
      </c>
      <c r="E290">
        <v>9356.4</v>
      </c>
      <c r="F290" s="2">
        <f t="shared" si="85"/>
        <v>14756.599999999999</v>
      </c>
      <c r="G290" s="2">
        <f t="shared" si="86"/>
        <v>19505.199999999997</v>
      </c>
      <c r="H290" s="38">
        <f t="shared" si="87"/>
        <v>-24.345302791050582</v>
      </c>
    </row>
    <row r="291" spans="1:8" x14ac:dyDescent="0.25">
      <c r="A291" s="29">
        <f t="shared" si="81"/>
        <v>40871</v>
      </c>
      <c r="B291" s="96">
        <v>7846.5</v>
      </c>
      <c r="C291" s="96">
        <v>10252.5</v>
      </c>
      <c r="D291">
        <v>7444.7</v>
      </c>
      <c r="E291">
        <v>10736.5</v>
      </c>
      <c r="F291" s="2">
        <f t="shared" si="85"/>
        <v>15291.2</v>
      </c>
      <c r="G291" s="2">
        <f t="shared" si="86"/>
        <v>20989</v>
      </c>
      <c r="H291" s="38">
        <f t="shared" si="87"/>
        <v>-27.146600600314454</v>
      </c>
    </row>
    <row r="292" spans="1:8" x14ac:dyDescent="0.25">
      <c r="A292" s="29">
        <f t="shared" si="81"/>
        <v>40878</v>
      </c>
      <c r="B292" s="96">
        <v>7785.4</v>
      </c>
      <c r="C292" s="96">
        <v>9578.1</v>
      </c>
      <c r="D292">
        <v>8056.8</v>
      </c>
      <c r="E292">
        <v>11677.1</v>
      </c>
      <c r="F292" s="2">
        <f t="shared" si="85"/>
        <v>15842.2</v>
      </c>
      <c r="G292" s="2">
        <f t="shared" si="86"/>
        <v>21255.200000000001</v>
      </c>
      <c r="H292" s="38">
        <f t="shared" si="87"/>
        <v>-25.466709322895099</v>
      </c>
    </row>
    <row r="293" spans="1:8" x14ac:dyDescent="0.25">
      <c r="A293" s="29">
        <f t="shared" si="81"/>
        <v>40885</v>
      </c>
      <c r="B293" s="96">
        <v>7367.5</v>
      </c>
      <c r="C293" s="96">
        <v>8777.9</v>
      </c>
      <c r="D293">
        <v>8828.7999999999993</v>
      </c>
      <c r="E293">
        <v>12603.9</v>
      </c>
      <c r="F293" s="2">
        <f t="shared" si="85"/>
        <v>16196.3</v>
      </c>
      <c r="G293" s="2">
        <f t="shared" si="86"/>
        <v>21381.8</v>
      </c>
      <c r="H293" s="38">
        <f t="shared" si="87"/>
        <v>-24.251933887698883</v>
      </c>
    </row>
    <row r="294" spans="1:8" x14ac:dyDescent="0.25">
      <c r="A294" s="29">
        <f t="shared" si="81"/>
        <v>40892</v>
      </c>
      <c r="B294" s="96">
        <v>6957.2</v>
      </c>
      <c r="C294" s="96">
        <v>8493.7999999999993</v>
      </c>
      <c r="D294">
        <v>9428.2000000000007</v>
      </c>
      <c r="E294">
        <v>13525.3</v>
      </c>
      <c r="F294" s="2">
        <f t="shared" si="85"/>
        <v>16385.400000000001</v>
      </c>
      <c r="G294" s="2">
        <f t="shared" si="86"/>
        <v>22019.1</v>
      </c>
      <c r="H294" s="38">
        <f t="shared" si="87"/>
        <v>-25.585514394321287</v>
      </c>
    </row>
    <row r="295" spans="1:8" x14ac:dyDescent="0.25">
      <c r="A295" s="29">
        <f t="shared" si="81"/>
        <v>40899</v>
      </c>
      <c r="B295" s="96">
        <v>6531.3</v>
      </c>
      <c r="C295" s="96">
        <v>8092.7</v>
      </c>
      <c r="D295">
        <v>10276.299999999999</v>
      </c>
      <c r="E295">
        <v>14040.2</v>
      </c>
      <c r="F295" s="2">
        <f t="shared" si="85"/>
        <v>16807.599999999999</v>
      </c>
      <c r="G295" s="2">
        <f t="shared" si="86"/>
        <v>22132.9</v>
      </c>
      <c r="H295" s="38">
        <f t="shared" si="87"/>
        <v>-24.060561426654449</v>
      </c>
    </row>
    <row r="296" spans="1:8" x14ac:dyDescent="0.25">
      <c r="A296" s="29">
        <f t="shared" si="81"/>
        <v>40906</v>
      </c>
      <c r="B296" s="96">
        <v>5842.3</v>
      </c>
      <c r="C296" s="96">
        <v>7483.2</v>
      </c>
      <c r="D296">
        <v>11101.8</v>
      </c>
      <c r="E296">
        <v>14779.3</v>
      </c>
      <c r="F296" s="2">
        <f t="shared" si="85"/>
        <v>16944.099999999999</v>
      </c>
      <c r="G296" s="2">
        <f t="shared" si="86"/>
        <v>22262.5</v>
      </c>
      <c r="H296" s="38">
        <f t="shared" si="87"/>
        <v>-23.88950028074116</v>
      </c>
    </row>
    <row r="297" spans="1:8" x14ac:dyDescent="0.25">
      <c r="A297" s="29">
        <f t="shared" si="81"/>
        <v>40913</v>
      </c>
      <c r="B297" s="96">
        <v>5572.5</v>
      </c>
      <c r="C297" s="96">
        <v>7623.1</v>
      </c>
      <c r="D297">
        <v>11628.6</v>
      </c>
      <c r="E297">
        <v>15216.8</v>
      </c>
      <c r="F297" s="2">
        <f t="shared" si="85"/>
        <v>17201.099999999999</v>
      </c>
      <c r="G297" s="2">
        <f t="shared" si="86"/>
        <v>22839.9</v>
      </c>
      <c r="H297" s="38">
        <f t="shared" si="87"/>
        <v>-24.688374292356809</v>
      </c>
    </row>
    <row r="298" spans="1:8" x14ac:dyDescent="0.25">
      <c r="A298" s="29">
        <f t="shared" si="81"/>
        <v>40920</v>
      </c>
      <c r="B298" s="96">
        <v>5162.5</v>
      </c>
      <c r="C298" s="96">
        <v>7405</v>
      </c>
      <c r="D298">
        <v>12406.1</v>
      </c>
      <c r="E298">
        <v>15927.9</v>
      </c>
      <c r="F298" s="2">
        <f t="shared" si="85"/>
        <v>17568.599999999999</v>
      </c>
      <c r="G298" s="2">
        <f t="shared" si="86"/>
        <v>23332.9</v>
      </c>
      <c r="H298" s="38">
        <f t="shared" si="87"/>
        <v>-24.704601656887924</v>
      </c>
    </row>
    <row r="299" spans="1:8" x14ac:dyDescent="0.25">
      <c r="A299" s="29">
        <f t="shared" si="81"/>
        <v>40927</v>
      </c>
      <c r="B299" s="96">
        <v>4632.8</v>
      </c>
      <c r="C299" s="96">
        <v>6963.4</v>
      </c>
      <c r="D299">
        <v>13296.7</v>
      </c>
      <c r="E299">
        <v>16764.8</v>
      </c>
      <c r="F299" s="2">
        <f t="shared" si="85"/>
        <v>17929.5</v>
      </c>
      <c r="G299" s="2">
        <f t="shared" si="86"/>
        <v>23728.199999999997</v>
      </c>
      <c r="H299" s="38">
        <f t="shared" si="87"/>
        <v>-24.438010468556392</v>
      </c>
    </row>
    <row r="300" spans="1:8" x14ac:dyDescent="0.25">
      <c r="A300" s="29">
        <f t="shared" si="81"/>
        <v>40934</v>
      </c>
      <c r="B300" s="96">
        <v>4152.1000000000004</v>
      </c>
      <c r="C300" s="96">
        <v>6610</v>
      </c>
      <c r="D300">
        <v>14023.6</v>
      </c>
      <c r="E300">
        <v>17472.2</v>
      </c>
      <c r="F300" s="2">
        <f t="shared" si="85"/>
        <v>18175.7</v>
      </c>
      <c r="G300" s="2">
        <f t="shared" si="86"/>
        <v>24082.2</v>
      </c>
      <c r="H300" s="38">
        <f t="shared" si="87"/>
        <v>-24.526413699745042</v>
      </c>
    </row>
    <row r="301" spans="1:8" x14ac:dyDescent="0.25">
      <c r="A301" s="29">
        <f t="shared" si="81"/>
        <v>40941</v>
      </c>
      <c r="B301" s="96">
        <v>3704.6</v>
      </c>
      <c r="C301" s="96">
        <v>5699.6</v>
      </c>
      <c r="D301">
        <v>14809.1</v>
      </c>
      <c r="E301">
        <v>18121</v>
      </c>
      <c r="F301" s="2">
        <f t="shared" si="85"/>
        <v>18513.7</v>
      </c>
      <c r="G301" s="2">
        <f t="shared" si="86"/>
        <v>23820.6</v>
      </c>
      <c r="H301" s="38">
        <f t="shared" si="87"/>
        <v>-22.278615987842443</v>
      </c>
    </row>
    <row r="302" spans="1:8" x14ac:dyDescent="0.25">
      <c r="A302" s="29">
        <f t="shared" si="81"/>
        <v>40948</v>
      </c>
      <c r="B302" s="96">
        <v>3194.4</v>
      </c>
      <c r="C302" s="96">
        <v>5236.8</v>
      </c>
      <c r="D302">
        <v>15526.3</v>
      </c>
      <c r="E302">
        <v>18663.3</v>
      </c>
      <c r="F302" s="2">
        <f>+B302+D302</f>
        <v>18720.7</v>
      </c>
      <c r="G302" s="2">
        <f>+C302+E302</f>
        <v>23900.1</v>
      </c>
      <c r="H302" s="38">
        <f>+(F302/G302-1)*100</f>
        <v>-21.67103903330948</v>
      </c>
    </row>
    <row r="303" spans="1:8" x14ac:dyDescent="0.25">
      <c r="A303" s="29">
        <f t="shared" si="81"/>
        <v>40955</v>
      </c>
      <c r="B303" s="96">
        <v>3038.8</v>
      </c>
      <c r="C303" s="96">
        <v>4833.8</v>
      </c>
      <c r="D303">
        <v>16203</v>
      </c>
      <c r="E303">
        <v>19471.400000000001</v>
      </c>
      <c r="F303" s="2">
        <f t="shared" si="85"/>
        <v>19241.8</v>
      </c>
      <c r="G303" s="2">
        <f t="shared" si="86"/>
        <v>24305.200000000001</v>
      </c>
      <c r="H303" s="38">
        <f t="shared" si="87"/>
        <v>-20.832579036584765</v>
      </c>
    </row>
    <row r="304" spans="1:8" x14ac:dyDescent="0.25">
      <c r="A304" s="29">
        <f t="shared" si="81"/>
        <v>40962</v>
      </c>
      <c r="B304" s="96">
        <v>2611.5</v>
      </c>
      <c r="C304" s="96">
        <v>3872.9</v>
      </c>
      <c r="D304">
        <v>16878.400000000001</v>
      </c>
      <c r="E304">
        <v>20771.3</v>
      </c>
      <c r="F304" s="2">
        <f t="shared" si="85"/>
        <v>19489.900000000001</v>
      </c>
      <c r="G304" s="2">
        <f t="shared" si="86"/>
        <v>24644.2</v>
      </c>
      <c r="H304" s="38">
        <f t="shared" si="87"/>
        <v>-20.914860291671054</v>
      </c>
    </row>
    <row r="305" spans="1:8" x14ac:dyDescent="0.25">
      <c r="A305" s="29">
        <f t="shared" si="81"/>
        <v>40969</v>
      </c>
      <c r="B305" s="96">
        <v>2496</v>
      </c>
      <c r="C305" s="96">
        <v>3715.5</v>
      </c>
      <c r="D305">
        <v>17483.5</v>
      </c>
      <c r="E305">
        <v>21231.9</v>
      </c>
      <c r="F305" s="2">
        <f t="shared" si="85"/>
        <v>19979.5</v>
      </c>
      <c r="G305" s="2">
        <f t="shared" si="86"/>
        <v>24947.4</v>
      </c>
      <c r="H305" s="38">
        <f t="shared" si="87"/>
        <v>-19.913497999791563</v>
      </c>
    </row>
    <row r="306" spans="1:8" x14ac:dyDescent="0.25">
      <c r="A306" s="29">
        <f t="shared" si="81"/>
        <v>40976</v>
      </c>
      <c r="B306" s="96">
        <v>2458.9</v>
      </c>
      <c r="C306" s="96">
        <v>3191</v>
      </c>
      <c r="D306">
        <v>17888.8</v>
      </c>
      <c r="E306">
        <v>21759.4</v>
      </c>
      <c r="F306" s="2">
        <f t="shared" si="85"/>
        <v>20347.7</v>
      </c>
      <c r="G306" s="2">
        <f t="shared" si="86"/>
        <v>24950.400000000001</v>
      </c>
      <c r="H306" s="38">
        <f t="shared" si="87"/>
        <v>-18.447399640887518</v>
      </c>
    </row>
    <row r="307" spans="1:8" x14ac:dyDescent="0.25">
      <c r="A307" s="29">
        <f t="shared" si="81"/>
        <v>40983</v>
      </c>
      <c r="B307" s="96">
        <v>2203.9</v>
      </c>
      <c r="C307" s="96">
        <v>2678.5</v>
      </c>
      <c r="D307">
        <v>18206.3</v>
      </c>
      <c r="E307">
        <v>22292.7</v>
      </c>
      <c r="F307" s="2">
        <f t="shared" si="85"/>
        <v>20410.2</v>
      </c>
      <c r="G307" s="2">
        <f t="shared" si="86"/>
        <v>24971.200000000001</v>
      </c>
      <c r="H307" s="38">
        <f t="shared" si="87"/>
        <v>-18.26504132760941</v>
      </c>
    </row>
    <row r="308" spans="1:8" x14ac:dyDescent="0.25">
      <c r="A308" s="29">
        <f t="shared" si="81"/>
        <v>40990</v>
      </c>
      <c r="B308" s="96">
        <v>2041.6</v>
      </c>
      <c r="C308" s="96">
        <v>2410.5</v>
      </c>
      <c r="D308">
        <v>18578.400000000001</v>
      </c>
      <c r="E308">
        <v>22742</v>
      </c>
      <c r="F308" s="2">
        <f t="shared" si="85"/>
        <v>20620</v>
      </c>
      <c r="G308" s="2">
        <f t="shared" si="86"/>
        <v>25152.5</v>
      </c>
      <c r="H308" s="38">
        <f t="shared" si="87"/>
        <v>-18.020077527084787</v>
      </c>
    </row>
    <row r="309" spans="1:8" x14ac:dyDescent="0.25">
      <c r="A309" s="29">
        <f t="shared" si="81"/>
        <v>40997</v>
      </c>
      <c r="B309" s="96">
        <v>1751.4</v>
      </c>
      <c r="C309" s="96">
        <v>2134.6</v>
      </c>
      <c r="D309">
        <v>19125.900000000001</v>
      </c>
      <c r="E309">
        <v>23096.1</v>
      </c>
      <c r="F309" s="2">
        <f t="shared" si="85"/>
        <v>20877.300000000003</v>
      </c>
      <c r="G309" s="2">
        <f t="shared" si="86"/>
        <v>25230.699999999997</v>
      </c>
      <c r="H309" s="38">
        <f t="shared" si="87"/>
        <v>-17.254376612618739</v>
      </c>
    </row>
    <row r="310" spans="1:8" x14ac:dyDescent="0.25">
      <c r="A310" s="29">
        <f t="shared" si="81"/>
        <v>41004</v>
      </c>
      <c r="B310" s="96">
        <v>1625.4</v>
      </c>
      <c r="C310" s="96">
        <v>1961.5</v>
      </c>
      <c r="D310">
        <v>19386.400000000001</v>
      </c>
      <c r="E310">
        <v>23451.5</v>
      </c>
      <c r="F310" s="2">
        <f t="shared" si="85"/>
        <v>21011.800000000003</v>
      </c>
      <c r="G310" s="2">
        <f t="shared" si="86"/>
        <v>25413</v>
      </c>
      <c r="H310" s="38">
        <f t="shared" si="87"/>
        <v>-17.3186951560225</v>
      </c>
    </row>
    <row r="311" spans="1:8" x14ac:dyDescent="0.25">
      <c r="A311" s="29">
        <f t="shared" si="81"/>
        <v>41011</v>
      </c>
      <c r="B311" s="96">
        <v>1569.2</v>
      </c>
      <c r="C311" s="96">
        <v>2006.5</v>
      </c>
      <c r="D311">
        <v>19569.8</v>
      </c>
      <c r="E311">
        <v>23583</v>
      </c>
      <c r="F311" s="2">
        <f t="shared" si="85"/>
        <v>21139</v>
      </c>
      <c r="G311" s="2">
        <f t="shared" si="86"/>
        <v>25589.5</v>
      </c>
      <c r="H311" s="38">
        <f t="shared" si="87"/>
        <v>-17.391899021082867</v>
      </c>
    </row>
    <row r="312" spans="1:8" x14ac:dyDescent="0.25">
      <c r="A312" s="29">
        <f t="shared" si="81"/>
        <v>41018</v>
      </c>
      <c r="B312" s="96">
        <v>1987.3</v>
      </c>
      <c r="C312" s="96">
        <v>1946.5</v>
      </c>
      <c r="D312">
        <v>19694.400000000001</v>
      </c>
      <c r="E312">
        <v>23647.9</v>
      </c>
      <c r="F312" s="2">
        <f t="shared" si="85"/>
        <v>21681.7</v>
      </c>
      <c r="G312" s="2">
        <f t="shared" si="86"/>
        <v>25594.400000000001</v>
      </c>
      <c r="H312" s="38">
        <f t="shared" si="87"/>
        <v>-15.287328478104589</v>
      </c>
    </row>
    <row r="313" spans="1:8" x14ac:dyDescent="0.25">
      <c r="A313" s="29">
        <f t="shared" si="81"/>
        <v>41025</v>
      </c>
      <c r="B313" s="96">
        <v>1925.9</v>
      </c>
      <c r="C313" s="96">
        <v>1947</v>
      </c>
      <c r="D313">
        <v>19873.099999999999</v>
      </c>
      <c r="E313">
        <v>23648</v>
      </c>
      <c r="F313" s="2">
        <f t="shared" si="85"/>
        <v>21799</v>
      </c>
      <c r="G313" s="2">
        <f t="shared" si="86"/>
        <v>25595</v>
      </c>
      <c r="H313" s="38">
        <f t="shared" si="87"/>
        <v>-14.831021683922641</v>
      </c>
    </row>
    <row r="314" spans="1:8" x14ac:dyDescent="0.25">
      <c r="A314" s="29">
        <f t="shared" si="81"/>
        <v>41032</v>
      </c>
      <c r="B314" s="96">
        <v>2030.2</v>
      </c>
      <c r="C314" s="96">
        <v>1831.5</v>
      </c>
      <c r="D314">
        <v>19945.5</v>
      </c>
      <c r="E314">
        <v>23713.9</v>
      </c>
      <c r="F314" s="2">
        <f t="shared" si="85"/>
        <v>21975.7</v>
      </c>
      <c r="G314" s="2">
        <f t="shared" si="86"/>
        <v>25545.4</v>
      </c>
      <c r="H314" s="38">
        <f t="shared" si="87"/>
        <v>-13.973944428351093</v>
      </c>
    </row>
    <row r="315" spans="1:8" x14ac:dyDescent="0.25">
      <c r="A315" s="29">
        <f t="shared" si="81"/>
        <v>41039</v>
      </c>
      <c r="B315" s="96">
        <v>1854.2</v>
      </c>
      <c r="C315" s="96">
        <v>1831.5</v>
      </c>
      <c r="D315">
        <v>20240.599999999999</v>
      </c>
      <c r="E315">
        <v>23713.9</v>
      </c>
      <c r="F315" s="2">
        <f t="shared" si="85"/>
        <v>22094.799999999999</v>
      </c>
      <c r="G315" s="2">
        <f t="shared" si="86"/>
        <v>25545.4</v>
      </c>
      <c r="H315" s="38">
        <f t="shared" si="87"/>
        <v>-13.507715674837751</v>
      </c>
    </row>
    <row r="316" spans="1:8" x14ac:dyDescent="0.25">
      <c r="A316" s="29">
        <f t="shared" si="81"/>
        <v>41046</v>
      </c>
      <c r="B316" s="96">
        <v>2038.8</v>
      </c>
      <c r="C316" s="96">
        <v>1778.3</v>
      </c>
      <c r="D316">
        <v>20492.8</v>
      </c>
      <c r="E316">
        <v>23771.1</v>
      </c>
      <c r="F316" s="2">
        <f t="shared" si="85"/>
        <v>22531.599999999999</v>
      </c>
      <c r="G316" s="2">
        <f t="shared" si="86"/>
        <v>25549.399999999998</v>
      </c>
      <c r="H316" s="38">
        <f t="shared" si="87"/>
        <v>-11.811627670317105</v>
      </c>
    </row>
    <row r="317" spans="1:8" x14ac:dyDescent="0.25">
      <c r="A317" s="29">
        <f t="shared" si="81"/>
        <v>41053</v>
      </c>
      <c r="B317" s="96">
        <v>2038.8</v>
      </c>
      <c r="C317" s="96">
        <v>1778.3</v>
      </c>
      <c r="D317">
        <v>20492.8</v>
      </c>
      <c r="E317">
        <v>23771.1</v>
      </c>
      <c r="F317" s="2">
        <f t="shared" si="85"/>
        <v>22531.599999999999</v>
      </c>
      <c r="G317" s="2">
        <f t="shared" si="86"/>
        <v>25549.399999999998</v>
      </c>
      <c r="H317" s="38">
        <f t="shared" si="87"/>
        <v>-11.811627670317105</v>
      </c>
    </row>
    <row r="318" spans="1:8" x14ac:dyDescent="0.25">
      <c r="A318" s="29">
        <f t="shared" ref="A318:A381" si="88">+A317+7</f>
        <v>41060</v>
      </c>
      <c r="B318" s="96">
        <v>1959.5</v>
      </c>
      <c r="C318" s="96">
        <v>1705.8</v>
      </c>
      <c r="D318">
        <v>20689.8</v>
      </c>
      <c r="E318">
        <v>23898.1</v>
      </c>
      <c r="F318" s="2">
        <f t="shared" si="85"/>
        <v>22649.3</v>
      </c>
      <c r="G318" s="2">
        <f t="shared" si="86"/>
        <v>25603.899999999998</v>
      </c>
      <c r="H318" s="38">
        <f t="shared" si="87"/>
        <v>-11.539648256710889</v>
      </c>
    </row>
    <row r="319" spans="1:8" x14ac:dyDescent="0.25">
      <c r="A319" s="29">
        <f t="shared" si="88"/>
        <v>41067</v>
      </c>
      <c r="B319" s="96">
        <v>2025.1</v>
      </c>
      <c r="C319" s="96">
        <v>1705.8</v>
      </c>
      <c r="D319">
        <v>20885.599999999999</v>
      </c>
      <c r="E319">
        <v>23898.1</v>
      </c>
      <c r="F319" s="2">
        <f t="shared" si="85"/>
        <v>22910.699999999997</v>
      </c>
      <c r="G319" s="2">
        <f t="shared" si="86"/>
        <v>25603.899999999998</v>
      </c>
      <c r="H319" s="38">
        <f t="shared" si="87"/>
        <v>-10.51871004026731</v>
      </c>
    </row>
    <row r="320" spans="1:8" x14ac:dyDescent="0.25">
      <c r="A320" s="29">
        <f t="shared" si="88"/>
        <v>41074</v>
      </c>
      <c r="B320" s="96">
        <v>1691.5</v>
      </c>
      <c r="C320" s="96">
        <v>1524.9</v>
      </c>
      <c r="D320">
        <v>21136.2</v>
      </c>
      <c r="E320">
        <v>23965.1</v>
      </c>
      <c r="F320" s="2">
        <f t="shared" si="85"/>
        <v>22827.7</v>
      </c>
      <c r="G320" s="2">
        <f t="shared" si="86"/>
        <v>25490</v>
      </c>
      <c r="H320" s="38">
        <f t="shared" si="87"/>
        <v>-10.444488034523335</v>
      </c>
    </row>
    <row r="321" spans="1:8" x14ac:dyDescent="0.25">
      <c r="A321" s="29">
        <f t="shared" si="88"/>
        <v>41081</v>
      </c>
      <c r="B321" s="96">
        <v>1752.8</v>
      </c>
      <c r="C321" s="96">
        <v>1464.9</v>
      </c>
      <c r="D321">
        <v>21190.9</v>
      </c>
      <c r="E321">
        <v>24029</v>
      </c>
      <c r="F321" s="2">
        <f t="shared" si="85"/>
        <v>22943.7</v>
      </c>
      <c r="G321" s="2">
        <f t="shared" si="86"/>
        <v>25493.9</v>
      </c>
      <c r="H321" s="38">
        <f t="shared" si="87"/>
        <v>-10.003177230631643</v>
      </c>
    </row>
    <row r="322" spans="1:8" x14ac:dyDescent="0.25">
      <c r="A322" s="29">
        <f t="shared" si="88"/>
        <v>41088</v>
      </c>
      <c r="B322" s="96">
        <v>1929.6</v>
      </c>
      <c r="C322" s="96">
        <v>1836.6</v>
      </c>
      <c r="D322">
        <v>21327.7</v>
      </c>
      <c r="E322">
        <v>24029.200000000001</v>
      </c>
      <c r="F322" s="2">
        <f t="shared" si="85"/>
        <v>23257.3</v>
      </c>
      <c r="G322" s="2">
        <f t="shared" si="86"/>
        <v>25865.8</v>
      </c>
      <c r="H322" s="38">
        <f t="shared" si="87"/>
        <v>-10.084745107439163</v>
      </c>
    </row>
    <row r="323" spans="1:8" x14ac:dyDescent="0.25">
      <c r="A323" s="29">
        <f t="shared" si="88"/>
        <v>41095</v>
      </c>
      <c r="B323" s="96">
        <v>1944.6</v>
      </c>
      <c r="C323" s="96">
        <v>1929.1</v>
      </c>
      <c r="D323">
        <v>21617.8</v>
      </c>
      <c r="E323">
        <v>24029.8</v>
      </c>
      <c r="F323" s="2">
        <f t="shared" si="85"/>
        <v>23562.399999999998</v>
      </c>
      <c r="G323" s="2">
        <f t="shared" si="86"/>
        <v>25958.899999999998</v>
      </c>
      <c r="H323" s="38">
        <f t="shared" si="87"/>
        <v>-9.231901197662463</v>
      </c>
    </row>
    <row r="324" spans="1:8" x14ac:dyDescent="0.25">
      <c r="A324" s="29">
        <f t="shared" si="88"/>
        <v>41102</v>
      </c>
      <c r="B324" s="96">
        <v>1936.3</v>
      </c>
      <c r="C324" s="96">
        <v>1984</v>
      </c>
      <c r="D324">
        <v>21800.6</v>
      </c>
      <c r="E324">
        <v>24029.8</v>
      </c>
      <c r="F324" s="2">
        <f t="shared" si="85"/>
        <v>23736.899999999998</v>
      </c>
      <c r="G324" s="2">
        <f t="shared" si="86"/>
        <v>26013.8</v>
      </c>
      <c r="H324" s="38">
        <f t="shared" si="87"/>
        <v>-8.7526620486049751</v>
      </c>
    </row>
    <row r="325" spans="1:8" x14ac:dyDescent="0.25">
      <c r="A325" s="29">
        <f t="shared" si="88"/>
        <v>41109</v>
      </c>
      <c r="B325" s="96">
        <v>1931</v>
      </c>
      <c r="C325" s="96">
        <v>1984</v>
      </c>
      <c r="D325">
        <v>22005.599999999999</v>
      </c>
      <c r="E325">
        <v>24029.8</v>
      </c>
      <c r="F325" s="2">
        <f t="shared" si="85"/>
        <v>23936.6</v>
      </c>
      <c r="G325" s="2">
        <f t="shared" si="86"/>
        <v>26013.8</v>
      </c>
      <c r="H325" s="38">
        <f t="shared" si="87"/>
        <v>-7.9849925808609274</v>
      </c>
    </row>
    <row r="326" spans="1:8" x14ac:dyDescent="0.25">
      <c r="A326" s="29">
        <f t="shared" si="88"/>
        <v>41116</v>
      </c>
      <c r="B326" s="96">
        <v>2032.1</v>
      </c>
      <c r="C326" s="96">
        <v>1380</v>
      </c>
      <c r="D326">
        <v>22119.4</v>
      </c>
      <c r="E326">
        <v>24095.8</v>
      </c>
      <c r="F326" s="2">
        <f t="shared" si="85"/>
        <v>24151.5</v>
      </c>
      <c r="G326" s="2">
        <f t="shared" si="86"/>
        <v>25475.8</v>
      </c>
      <c r="H326" s="38">
        <f t="shared" si="87"/>
        <v>-5.1982665902542742</v>
      </c>
    </row>
    <row r="327" spans="1:8" x14ac:dyDescent="0.25">
      <c r="A327" s="29">
        <f t="shared" si="88"/>
        <v>41123</v>
      </c>
      <c r="B327" s="96">
        <v>1912.1</v>
      </c>
      <c r="C327" s="96">
        <v>1429</v>
      </c>
      <c r="D327">
        <v>22299</v>
      </c>
      <c r="E327">
        <v>24161.8</v>
      </c>
      <c r="F327" s="2">
        <f t="shared" si="85"/>
        <v>24211.1</v>
      </c>
      <c r="G327" s="2">
        <f t="shared" si="86"/>
        <v>25590.799999999999</v>
      </c>
      <c r="H327" s="38">
        <f t="shared" si="87"/>
        <v>-5.3913906560170144</v>
      </c>
    </row>
    <row r="328" spans="1:8" x14ac:dyDescent="0.25">
      <c r="A328" s="29">
        <f t="shared" si="88"/>
        <v>41130</v>
      </c>
      <c r="B328" s="96">
        <v>1791.4</v>
      </c>
      <c r="C328" s="96">
        <v>1489</v>
      </c>
      <c r="D328">
        <v>22540.7</v>
      </c>
      <c r="E328">
        <v>24161.8</v>
      </c>
      <c r="F328" s="2">
        <f t="shared" si="85"/>
        <v>24332.100000000002</v>
      </c>
      <c r="G328" s="2">
        <f t="shared" si="86"/>
        <v>25650.799999999999</v>
      </c>
      <c r="H328" s="38">
        <f t="shared" si="87"/>
        <v>-5.140970262136058</v>
      </c>
    </row>
    <row r="329" spans="1:8" x14ac:dyDescent="0.25">
      <c r="A329" s="29">
        <f t="shared" si="88"/>
        <v>41137</v>
      </c>
      <c r="B329" s="96">
        <v>1731.4</v>
      </c>
      <c r="C329" s="96">
        <v>1368</v>
      </c>
      <c r="D329">
        <v>22843.200000000001</v>
      </c>
      <c r="E329">
        <v>24226.799999999999</v>
      </c>
      <c r="F329" s="2">
        <f t="shared" si="85"/>
        <v>24574.600000000002</v>
      </c>
      <c r="G329" s="2">
        <f t="shared" si="86"/>
        <v>25594.799999999999</v>
      </c>
      <c r="H329" s="38">
        <f t="shared" si="87"/>
        <v>-3.9859658993232849</v>
      </c>
    </row>
    <row r="330" spans="1:8" x14ac:dyDescent="0.25">
      <c r="A330" s="29">
        <f t="shared" si="88"/>
        <v>41144</v>
      </c>
      <c r="B330" s="96">
        <v>1438.4</v>
      </c>
      <c r="C330" s="96">
        <v>1244</v>
      </c>
      <c r="D330">
        <v>23207.5</v>
      </c>
      <c r="E330">
        <v>24351.3</v>
      </c>
      <c r="F330" s="2">
        <f t="shared" si="85"/>
        <v>24645.9</v>
      </c>
      <c r="G330" s="2">
        <f t="shared" si="86"/>
        <v>25595.3</v>
      </c>
      <c r="H330" s="38">
        <f t="shared" si="87"/>
        <v>-3.7092747496610623</v>
      </c>
    </row>
    <row r="331" spans="1:8" x14ac:dyDescent="0.25">
      <c r="A331" s="29">
        <f t="shared" si="88"/>
        <v>41151</v>
      </c>
      <c r="B331" s="96">
        <v>1155.4000000000001</v>
      </c>
      <c r="C331" s="96">
        <v>10276.6</v>
      </c>
      <c r="D331">
        <v>23506.9</v>
      </c>
      <c r="E331">
        <v>2.9</v>
      </c>
      <c r="F331" s="2">
        <f t="shared" si="85"/>
        <v>24662.300000000003</v>
      </c>
      <c r="G331" s="2">
        <f t="shared" si="86"/>
        <v>10279.5</v>
      </c>
      <c r="H331" s="38">
        <f t="shared" si="87"/>
        <v>139.91731115326624</v>
      </c>
    </row>
    <row r="332" spans="1:8" x14ac:dyDescent="0.25">
      <c r="A332" s="29">
        <f t="shared" si="88"/>
        <v>41158</v>
      </c>
      <c r="B332" s="96">
        <v>12943.3</v>
      </c>
      <c r="C332" s="96">
        <v>10276.6</v>
      </c>
      <c r="D332">
        <v>175.8</v>
      </c>
      <c r="E332">
        <v>2.9</v>
      </c>
      <c r="F332" s="2">
        <f t="shared" si="85"/>
        <v>13119.099999999999</v>
      </c>
      <c r="G332" s="2">
        <f t="shared" si="86"/>
        <v>10279.5</v>
      </c>
      <c r="H332" s="38">
        <f t="shared" si="87"/>
        <v>27.62391166885547</v>
      </c>
    </row>
    <row r="333" spans="1:8" x14ac:dyDescent="0.25">
      <c r="A333" s="29">
        <f t="shared" si="88"/>
        <v>41165</v>
      </c>
      <c r="B333" s="96">
        <v>13061.3</v>
      </c>
      <c r="C333" s="96">
        <v>10206.1</v>
      </c>
      <c r="D333">
        <v>295</v>
      </c>
      <c r="E333">
        <v>362.4</v>
      </c>
      <c r="F333" s="2">
        <f t="shared" si="85"/>
        <v>13356.3</v>
      </c>
      <c r="G333" s="2">
        <f t="shared" si="86"/>
        <v>10568.5</v>
      </c>
      <c r="H333" s="38">
        <f t="shared" si="87"/>
        <v>26.378388607654824</v>
      </c>
    </row>
    <row r="334" spans="1:8" x14ac:dyDescent="0.25">
      <c r="A334" s="29">
        <f t="shared" si="88"/>
        <v>41172</v>
      </c>
      <c r="B334" s="96">
        <v>13192.3</v>
      </c>
      <c r="C334" s="96">
        <v>10874.1</v>
      </c>
      <c r="D334">
        <v>353.7</v>
      </c>
      <c r="E334">
        <v>539.9</v>
      </c>
      <c r="F334" s="2">
        <f t="shared" si="85"/>
        <v>13546</v>
      </c>
      <c r="G334" s="2">
        <f t="shared" si="86"/>
        <v>11414</v>
      </c>
      <c r="H334" s="38">
        <f t="shared" si="87"/>
        <v>18.678815489749432</v>
      </c>
    </row>
    <row r="335" spans="1:8" x14ac:dyDescent="0.25">
      <c r="A335" s="29">
        <f t="shared" si="88"/>
        <v>41179</v>
      </c>
      <c r="B335" s="96">
        <v>13490.3</v>
      </c>
      <c r="C335" s="96">
        <v>11107</v>
      </c>
      <c r="D335">
        <v>1080.7</v>
      </c>
      <c r="E335">
        <v>661.1</v>
      </c>
      <c r="F335" s="2">
        <f t="shared" si="85"/>
        <v>14571</v>
      </c>
      <c r="G335" s="2">
        <f t="shared" si="86"/>
        <v>11768.1</v>
      </c>
      <c r="H335" s="38">
        <f t="shared" si="87"/>
        <v>23.817778570882297</v>
      </c>
    </row>
    <row r="336" spans="1:8" x14ac:dyDescent="0.25">
      <c r="A336" s="29">
        <f t="shared" si="88"/>
        <v>41186</v>
      </c>
      <c r="B336" s="96">
        <v>12816.6</v>
      </c>
      <c r="C336" s="96">
        <v>12450</v>
      </c>
      <c r="D336">
        <v>1981.5</v>
      </c>
      <c r="E336">
        <v>1083.0999999999999</v>
      </c>
      <c r="F336" s="2">
        <f t="shared" si="85"/>
        <v>14798.1</v>
      </c>
      <c r="G336" s="2">
        <f t="shared" si="86"/>
        <v>13533.1</v>
      </c>
      <c r="H336" s="38">
        <f t="shared" si="87"/>
        <v>9.3474518033562113</v>
      </c>
    </row>
    <row r="337" spans="1:8" x14ac:dyDescent="0.25">
      <c r="A337" s="29">
        <f t="shared" si="88"/>
        <v>41193</v>
      </c>
      <c r="B337" s="96">
        <v>12296.5</v>
      </c>
      <c r="C337" s="96">
        <v>10778</v>
      </c>
      <c r="D337">
        <v>2770</v>
      </c>
      <c r="E337">
        <v>1881.1</v>
      </c>
      <c r="F337" s="2">
        <f t="shared" si="85"/>
        <v>15066.5</v>
      </c>
      <c r="G337" s="2">
        <f t="shared" si="86"/>
        <v>12659.1</v>
      </c>
      <c r="H337" s="38">
        <f t="shared" si="87"/>
        <v>19.017149718384395</v>
      </c>
    </row>
    <row r="338" spans="1:8" x14ac:dyDescent="0.25">
      <c r="A338" s="29">
        <f t="shared" si="88"/>
        <v>41200</v>
      </c>
      <c r="B338" s="96">
        <v>11435</v>
      </c>
      <c r="C338" s="96">
        <v>10038.4</v>
      </c>
      <c r="D338">
        <v>3905.9</v>
      </c>
      <c r="E338">
        <v>2712.4</v>
      </c>
      <c r="F338" s="2">
        <f t="shared" si="85"/>
        <v>15340.9</v>
      </c>
      <c r="G338" s="2">
        <f t="shared" si="86"/>
        <v>12750.8</v>
      </c>
      <c r="H338" s="38">
        <f t="shared" si="87"/>
        <v>20.313235247984451</v>
      </c>
    </row>
    <row r="339" spans="1:8" x14ac:dyDescent="0.25">
      <c r="A339" s="29">
        <f t="shared" si="88"/>
        <v>41207</v>
      </c>
      <c r="B339" s="96">
        <v>10560.4</v>
      </c>
      <c r="C339" s="96">
        <v>9350.7000000000007</v>
      </c>
      <c r="D339">
        <v>5163.1000000000004</v>
      </c>
      <c r="E339">
        <v>3617.8</v>
      </c>
      <c r="F339" s="2">
        <f t="shared" ref="F339:F402" si="89">+B339+D339</f>
        <v>15723.5</v>
      </c>
      <c r="G339" s="2">
        <f t="shared" ref="G339:G402" si="90">+C339+E339</f>
        <v>12968.5</v>
      </c>
      <c r="H339" s="38">
        <f t="shared" ref="H339:H402" si="91">+(F339/G339-1)*100</f>
        <v>21.243783012684592</v>
      </c>
    </row>
    <row r="340" spans="1:8" x14ac:dyDescent="0.25">
      <c r="A340" s="29">
        <f t="shared" si="88"/>
        <v>41214</v>
      </c>
      <c r="B340" s="96">
        <v>9537.2999999999993</v>
      </c>
      <c r="C340" s="96">
        <v>8785.7000000000007</v>
      </c>
      <c r="D340">
        <v>6461</v>
      </c>
      <c r="E340">
        <v>4517.6000000000004</v>
      </c>
      <c r="F340" s="2">
        <f t="shared" si="89"/>
        <v>15998.3</v>
      </c>
      <c r="G340" s="2">
        <f t="shared" si="90"/>
        <v>13303.300000000001</v>
      </c>
      <c r="H340" s="38">
        <f t="shared" si="91"/>
        <v>20.258131441071004</v>
      </c>
    </row>
    <row r="341" spans="1:8" x14ac:dyDescent="0.25">
      <c r="A341" s="29">
        <f t="shared" si="88"/>
        <v>41221</v>
      </c>
      <c r="B341" s="96">
        <v>8628.7000000000007</v>
      </c>
      <c r="C341" s="96">
        <v>8089.2</v>
      </c>
      <c r="D341">
        <v>7741.1</v>
      </c>
      <c r="E341">
        <v>5731.1</v>
      </c>
      <c r="F341" s="2">
        <f t="shared" si="89"/>
        <v>16369.800000000001</v>
      </c>
      <c r="G341" s="2">
        <f t="shared" si="90"/>
        <v>13820.3</v>
      </c>
      <c r="H341" s="38">
        <f t="shared" si="91"/>
        <v>18.447501139627942</v>
      </c>
    </row>
    <row r="342" spans="1:8" x14ac:dyDescent="0.25">
      <c r="A342" s="29">
        <f t="shared" si="88"/>
        <v>41228</v>
      </c>
      <c r="B342" s="96">
        <v>7684.4</v>
      </c>
      <c r="C342" s="96">
        <v>8205.4</v>
      </c>
      <c r="D342">
        <v>9080.1</v>
      </c>
      <c r="E342">
        <v>6551.2</v>
      </c>
      <c r="F342" s="2">
        <f t="shared" si="89"/>
        <v>16764.5</v>
      </c>
      <c r="G342" s="2">
        <f t="shared" si="90"/>
        <v>14756.599999999999</v>
      </c>
      <c r="H342" s="38">
        <f t="shared" si="91"/>
        <v>13.60679289267177</v>
      </c>
    </row>
    <row r="343" spans="1:8" x14ac:dyDescent="0.25">
      <c r="A343" s="29">
        <f t="shared" si="88"/>
        <v>41235</v>
      </c>
      <c r="B343" s="96">
        <v>6931.7</v>
      </c>
      <c r="C343" s="96">
        <v>7846.5</v>
      </c>
      <c r="D343">
        <v>10041.1</v>
      </c>
      <c r="E343">
        <v>7444.7</v>
      </c>
      <c r="F343" s="2">
        <f t="shared" si="89"/>
        <v>16972.8</v>
      </c>
      <c r="G343" s="2">
        <f t="shared" si="90"/>
        <v>15291.2</v>
      </c>
      <c r="H343" s="38">
        <f t="shared" si="91"/>
        <v>10.997174845662849</v>
      </c>
    </row>
    <row r="344" spans="1:8" x14ac:dyDescent="0.25">
      <c r="A344" s="29">
        <f t="shared" si="88"/>
        <v>41242</v>
      </c>
      <c r="B344" s="96">
        <v>6430.8</v>
      </c>
      <c r="C344" s="96">
        <v>7785.4</v>
      </c>
      <c r="D344">
        <v>11051.6</v>
      </c>
      <c r="E344">
        <v>8056.8</v>
      </c>
      <c r="F344" s="2">
        <f t="shared" si="89"/>
        <v>17482.400000000001</v>
      </c>
      <c r="G344" s="2">
        <f t="shared" si="90"/>
        <v>15842.2</v>
      </c>
      <c r="H344" s="38">
        <f t="shared" si="91"/>
        <v>10.353360013129498</v>
      </c>
    </row>
    <row r="345" spans="1:8" x14ac:dyDescent="0.25">
      <c r="A345" s="29">
        <f t="shared" si="88"/>
        <v>41249</v>
      </c>
      <c r="B345" s="96">
        <v>6547.2</v>
      </c>
      <c r="C345" s="96">
        <v>7367.5</v>
      </c>
      <c r="D345">
        <v>11944</v>
      </c>
      <c r="E345">
        <v>8828.7999999999993</v>
      </c>
      <c r="F345" s="2">
        <f t="shared" si="89"/>
        <v>18491.2</v>
      </c>
      <c r="G345" s="2">
        <f t="shared" si="90"/>
        <v>16196.3</v>
      </c>
      <c r="H345" s="38">
        <f t="shared" si="91"/>
        <v>14.1692855775702</v>
      </c>
    </row>
    <row r="346" spans="1:8" x14ac:dyDescent="0.25">
      <c r="A346" s="29">
        <f t="shared" si="88"/>
        <v>41256</v>
      </c>
      <c r="B346" s="96">
        <v>6075.8</v>
      </c>
      <c r="C346" s="96">
        <v>6957.2</v>
      </c>
      <c r="D346">
        <v>12889.6</v>
      </c>
      <c r="E346">
        <v>9428.2000000000007</v>
      </c>
      <c r="F346" s="2">
        <f t="shared" si="89"/>
        <v>18965.400000000001</v>
      </c>
      <c r="G346" s="2">
        <f t="shared" si="90"/>
        <v>16385.400000000001</v>
      </c>
      <c r="H346" s="38">
        <f t="shared" si="91"/>
        <v>15.745724852612696</v>
      </c>
    </row>
    <row r="347" spans="1:8" x14ac:dyDescent="0.25">
      <c r="A347" s="29">
        <f t="shared" si="88"/>
        <v>41263</v>
      </c>
      <c r="B347" s="96">
        <v>5153.3999999999996</v>
      </c>
      <c r="C347" s="96">
        <v>6531.3</v>
      </c>
      <c r="D347">
        <v>13539.7</v>
      </c>
      <c r="E347">
        <v>10276.299999999999</v>
      </c>
      <c r="F347" s="2">
        <f t="shared" si="89"/>
        <v>18693.099999999999</v>
      </c>
      <c r="G347" s="2">
        <f t="shared" si="90"/>
        <v>16807.599999999999</v>
      </c>
      <c r="H347" s="38">
        <f t="shared" si="91"/>
        <v>11.218139413122641</v>
      </c>
    </row>
    <row r="348" spans="1:8" x14ac:dyDescent="0.25">
      <c r="A348" s="29">
        <f t="shared" si="88"/>
        <v>41270</v>
      </c>
      <c r="B348" s="96">
        <v>4975.5</v>
      </c>
      <c r="C348" s="96">
        <v>5842.3</v>
      </c>
      <c r="D348">
        <v>14077.7</v>
      </c>
      <c r="E348">
        <v>11101.8</v>
      </c>
      <c r="F348" s="2">
        <f t="shared" si="89"/>
        <v>19053.2</v>
      </c>
      <c r="G348" s="2">
        <f t="shared" si="90"/>
        <v>16944.099999999999</v>
      </c>
      <c r="H348" s="38">
        <f t="shared" si="91"/>
        <v>12.447400570109956</v>
      </c>
    </row>
    <row r="349" spans="1:8" x14ac:dyDescent="0.25">
      <c r="A349" s="29">
        <f t="shared" si="88"/>
        <v>41277</v>
      </c>
      <c r="B349" s="96">
        <v>3980.1</v>
      </c>
      <c r="C349" s="96">
        <v>5572.5</v>
      </c>
      <c r="D349">
        <v>14831.6</v>
      </c>
      <c r="E349">
        <v>11628.6</v>
      </c>
      <c r="F349" s="2">
        <f t="shared" si="89"/>
        <v>18811.7</v>
      </c>
      <c r="G349" s="2">
        <f t="shared" si="90"/>
        <v>17201.099999999999</v>
      </c>
      <c r="H349" s="38">
        <f t="shared" si="91"/>
        <v>9.3633546691781468</v>
      </c>
    </row>
    <row r="350" spans="1:8" x14ac:dyDescent="0.25">
      <c r="A350" s="29">
        <f t="shared" si="88"/>
        <v>41284</v>
      </c>
      <c r="B350" s="96">
        <v>4102.2</v>
      </c>
      <c r="C350" s="96">
        <v>5162.5</v>
      </c>
      <c r="D350">
        <v>15555.1</v>
      </c>
      <c r="E350">
        <v>12406.1</v>
      </c>
      <c r="F350" s="2">
        <f t="shared" si="89"/>
        <v>19657.3</v>
      </c>
      <c r="G350" s="2">
        <f t="shared" si="90"/>
        <v>17568.599999999999</v>
      </c>
      <c r="H350" s="38">
        <f t="shared" si="91"/>
        <v>11.888824379859519</v>
      </c>
    </row>
    <row r="351" spans="1:8" x14ac:dyDescent="0.25">
      <c r="A351" s="29">
        <f t="shared" si="88"/>
        <v>41291</v>
      </c>
      <c r="B351" s="96">
        <v>3631.9</v>
      </c>
      <c r="C351" s="96">
        <v>4632.8</v>
      </c>
      <c r="D351">
        <v>16234.9</v>
      </c>
      <c r="E351">
        <v>13296.7</v>
      </c>
      <c r="F351" s="2">
        <f t="shared" si="89"/>
        <v>19866.8</v>
      </c>
      <c r="G351" s="2">
        <f t="shared" si="90"/>
        <v>17929.5</v>
      </c>
      <c r="H351" s="38">
        <f t="shared" si="91"/>
        <v>10.805097743941538</v>
      </c>
    </row>
    <row r="352" spans="1:8" x14ac:dyDescent="0.25">
      <c r="A352" s="29">
        <f t="shared" si="88"/>
        <v>41298</v>
      </c>
      <c r="B352" s="96">
        <v>3221</v>
      </c>
      <c r="C352" s="96">
        <v>4152.1000000000004</v>
      </c>
      <c r="D352">
        <v>16937.900000000001</v>
      </c>
      <c r="E352">
        <v>14023.6</v>
      </c>
      <c r="F352" s="2">
        <f t="shared" si="89"/>
        <v>20158.900000000001</v>
      </c>
      <c r="G352" s="2">
        <f t="shared" si="90"/>
        <v>18175.7</v>
      </c>
      <c r="H352" s="38">
        <f t="shared" si="91"/>
        <v>10.911271642907838</v>
      </c>
    </row>
    <row r="353" spans="1:8" x14ac:dyDescent="0.25">
      <c r="A353" s="29">
        <f t="shared" si="88"/>
        <v>41305</v>
      </c>
      <c r="B353" s="96">
        <v>3089.3</v>
      </c>
      <c r="C353" s="96">
        <v>3704.6</v>
      </c>
      <c r="D353">
        <v>17766.2</v>
      </c>
      <c r="E353">
        <v>14809.1</v>
      </c>
      <c r="F353" s="2">
        <f t="shared" si="89"/>
        <v>20855.5</v>
      </c>
      <c r="G353" s="2">
        <f t="shared" si="90"/>
        <v>18513.7</v>
      </c>
      <c r="H353" s="38">
        <f t="shared" si="91"/>
        <v>12.649011272733169</v>
      </c>
    </row>
    <row r="354" spans="1:8" x14ac:dyDescent="0.25">
      <c r="A354" s="29">
        <f t="shared" si="88"/>
        <v>41312</v>
      </c>
      <c r="B354" s="96">
        <v>2177.6999999999998</v>
      </c>
      <c r="C354" s="96">
        <v>3194.4</v>
      </c>
      <c r="D354">
        <v>18447.2</v>
      </c>
      <c r="E354">
        <v>15526.3</v>
      </c>
      <c r="F354" s="2">
        <f t="shared" si="89"/>
        <v>20624.900000000001</v>
      </c>
      <c r="G354" s="2">
        <f t="shared" si="90"/>
        <v>18720.7</v>
      </c>
      <c r="H354" s="38">
        <f t="shared" si="91"/>
        <v>10.171628197663551</v>
      </c>
    </row>
    <row r="355" spans="1:8" x14ac:dyDescent="0.25">
      <c r="A355" s="29">
        <f t="shared" si="88"/>
        <v>41319</v>
      </c>
      <c r="B355" s="96">
        <v>1756.4</v>
      </c>
      <c r="C355" s="96">
        <v>3038.8</v>
      </c>
      <c r="D355">
        <v>18982.8</v>
      </c>
      <c r="E355">
        <v>16203</v>
      </c>
      <c r="F355" s="2">
        <f t="shared" si="89"/>
        <v>20739.2</v>
      </c>
      <c r="G355" s="2">
        <f t="shared" si="90"/>
        <v>19241.8</v>
      </c>
      <c r="H355" s="38">
        <f t="shared" si="91"/>
        <v>7.7820162354873323</v>
      </c>
    </row>
    <row r="356" spans="1:8" x14ac:dyDescent="0.25">
      <c r="A356" s="29">
        <f t="shared" si="88"/>
        <v>41326</v>
      </c>
      <c r="B356" s="96">
        <v>1702.8</v>
      </c>
      <c r="C356" s="96">
        <v>2611.5</v>
      </c>
      <c r="D356">
        <v>19511.3</v>
      </c>
      <c r="E356">
        <v>16878.400000000001</v>
      </c>
      <c r="F356" s="2">
        <f t="shared" si="89"/>
        <v>21214.1</v>
      </c>
      <c r="G356" s="2">
        <f t="shared" si="90"/>
        <v>19489.900000000001</v>
      </c>
      <c r="H356" s="38">
        <f t="shared" si="91"/>
        <v>8.8466333844709144</v>
      </c>
    </row>
    <row r="357" spans="1:8" x14ac:dyDescent="0.25">
      <c r="A357" s="29">
        <f t="shared" si="88"/>
        <v>41333</v>
      </c>
      <c r="B357" s="96">
        <v>1128</v>
      </c>
      <c r="C357" s="96">
        <v>2496</v>
      </c>
      <c r="D357">
        <v>20178</v>
      </c>
      <c r="E357">
        <v>17483.5</v>
      </c>
      <c r="F357" s="2">
        <f t="shared" si="89"/>
        <v>21306</v>
      </c>
      <c r="G357" s="2">
        <f t="shared" si="90"/>
        <v>19979.5</v>
      </c>
      <c r="H357" s="38">
        <f t="shared" si="91"/>
        <v>6.6393052879201164</v>
      </c>
    </row>
    <row r="358" spans="1:8" x14ac:dyDescent="0.25">
      <c r="A358" s="29">
        <f t="shared" si="88"/>
        <v>41340</v>
      </c>
      <c r="B358" s="96">
        <v>1125.0999999999999</v>
      </c>
      <c r="C358" s="96">
        <v>2458.9</v>
      </c>
      <c r="D358">
        <v>20364.3</v>
      </c>
      <c r="E358">
        <v>17888.8</v>
      </c>
      <c r="F358" s="2">
        <f t="shared" si="89"/>
        <v>21489.399999999998</v>
      </c>
      <c r="G358" s="2">
        <f t="shared" si="90"/>
        <v>20347.7</v>
      </c>
      <c r="H358" s="38">
        <f t="shared" si="91"/>
        <v>5.6109535721481807</v>
      </c>
    </row>
    <row r="359" spans="1:8" x14ac:dyDescent="0.25">
      <c r="A359" s="29">
        <f t="shared" si="88"/>
        <v>41347</v>
      </c>
      <c r="B359" s="96">
        <v>1175</v>
      </c>
      <c r="C359" s="96">
        <v>2203.9</v>
      </c>
      <c r="D359">
        <v>20441.7</v>
      </c>
      <c r="E359">
        <v>18206.3</v>
      </c>
      <c r="F359" s="2">
        <f t="shared" si="89"/>
        <v>21616.7</v>
      </c>
      <c r="G359" s="2">
        <f t="shared" si="90"/>
        <v>20410.2</v>
      </c>
      <c r="H359" s="38">
        <f t="shared" si="91"/>
        <v>5.9112600562463813</v>
      </c>
    </row>
    <row r="360" spans="1:8" x14ac:dyDescent="0.25">
      <c r="A360" s="29">
        <f t="shared" si="88"/>
        <v>41354</v>
      </c>
      <c r="B360" s="96">
        <v>1050.3</v>
      </c>
      <c r="C360" s="96">
        <v>2041.6</v>
      </c>
      <c r="D360">
        <v>20573.599999999999</v>
      </c>
      <c r="E360">
        <v>18578.400000000001</v>
      </c>
      <c r="F360" s="2">
        <f t="shared" si="89"/>
        <v>21623.899999999998</v>
      </c>
      <c r="G360" s="2">
        <f t="shared" si="90"/>
        <v>20620</v>
      </c>
      <c r="H360" s="38">
        <f t="shared" si="91"/>
        <v>4.8685741998059973</v>
      </c>
    </row>
    <row r="361" spans="1:8" x14ac:dyDescent="0.25">
      <c r="A361" s="29">
        <f t="shared" si="88"/>
        <v>41361</v>
      </c>
      <c r="B361" s="96">
        <v>928.3</v>
      </c>
      <c r="C361" s="96">
        <v>1751.4</v>
      </c>
      <c r="D361">
        <v>20834.099999999999</v>
      </c>
      <c r="E361">
        <v>19125.900000000001</v>
      </c>
      <c r="F361" s="2">
        <f t="shared" si="89"/>
        <v>21762.399999999998</v>
      </c>
      <c r="G361" s="2">
        <f t="shared" si="90"/>
        <v>20877.300000000003</v>
      </c>
      <c r="H361" s="38">
        <f t="shared" si="91"/>
        <v>4.2395328897893547</v>
      </c>
    </row>
    <row r="362" spans="1:8" x14ac:dyDescent="0.25">
      <c r="A362" s="29">
        <f t="shared" si="88"/>
        <v>41368</v>
      </c>
      <c r="B362" s="96">
        <v>1034.2</v>
      </c>
      <c r="C362" s="96">
        <v>1625.4</v>
      </c>
      <c r="D362">
        <v>21254.1</v>
      </c>
      <c r="E362">
        <v>19386.400000000001</v>
      </c>
      <c r="F362" s="2">
        <f t="shared" si="89"/>
        <v>22288.3</v>
      </c>
      <c r="G362" s="2">
        <f t="shared" si="90"/>
        <v>21011.800000000003</v>
      </c>
      <c r="H362" s="38">
        <f t="shared" si="91"/>
        <v>6.0751577684919678</v>
      </c>
    </row>
    <row r="363" spans="1:8" x14ac:dyDescent="0.25">
      <c r="A363" s="29">
        <f t="shared" si="88"/>
        <v>41375</v>
      </c>
      <c r="B363" s="96">
        <v>1096.7</v>
      </c>
      <c r="C363" s="96">
        <v>1569.2</v>
      </c>
      <c r="D363">
        <v>21255.599999999999</v>
      </c>
      <c r="E363">
        <v>19508.7</v>
      </c>
      <c r="F363" s="2">
        <f t="shared" si="89"/>
        <v>22352.3</v>
      </c>
      <c r="G363" s="2">
        <f t="shared" si="90"/>
        <v>21077.9</v>
      </c>
      <c r="H363" s="38">
        <f t="shared" si="91"/>
        <v>6.0461431167241342</v>
      </c>
    </row>
    <row r="364" spans="1:8" x14ac:dyDescent="0.25">
      <c r="A364" s="29">
        <f t="shared" si="88"/>
        <v>41382</v>
      </c>
      <c r="B364" s="96">
        <v>814.1</v>
      </c>
      <c r="C364" s="96">
        <v>1987.3</v>
      </c>
      <c r="D364">
        <v>21256.7</v>
      </c>
      <c r="E364">
        <v>19694.400000000001</v>
      </c>
      <c r="F364" s="2">
        <f t="shared" si="89"/>
        <v>22070.799999999999</v>
      </c>
      <c r="G364" s="2">
        <f t="shared" si="90"/>
        <v>21681.7</v>
      </c>
      <c r="H364" s="38">
        <f t="shared" si="91"/>
        <v>1.7946009768606608</v>
      </c>
    </row>
    <row r="365" spans="1:8" x14ac:dyDescent="0.25">
      <c r="A365" s="29">
        <f t="shared" si="88"/>
        <v>41389</v>
      </c>
      <c r="B365" s="96">
        <v>405.1</v>
      </c>
      <c r="C365" s="96">
        <v>1925.9</v>
      </c>
      <c r="D365">
        <v>21389.4</v>
      </c>
      <c r="E365">
        <v>19873.099999999999</v>
      </c>
      <c r="F365" s="2">
        <f t="shared" si="89"/>
        <v>21794.5</v>
      </c>
      <c r="G365" s="2">
        <f t="shared" si="90"/>
        <v>21799</v>
      </c>
      <c r="H365" s="38">
        <f t="shared" si="91"/>
        <v>-2.0643148768295649E-2</v>
      </c>
    </row>
    <row r="366" spans="1:8" x14ac:dyDescent="0.25">
      <c r="A366" s="29">
        <f t="shared" si="88"/>
        <v>41396</v>
      </c>
      <c r="B366" s="96">
        <v>344.6</v>
      </c>
      <c r="C366" s="96">
        <v>2030.2</v>
      </c>
      <c r="D366">
        <v>21456.1</v>
      </c>
      <c r="E366">
        <v>19945.5</v>
      </c>
      <c r="F366" s="2">
        <f t="shared" si="89"/>
        <v>21800.699999999997</v>
      </c>
      <c r="G366" s="2">
        <f t="shared" si="90"/>
        <v>21975.7</v>
      </c>
      <c r="H366" s="38">
        <f t="shared" si="91"/>
        <v>-0.79633413270113751</v>
      </c>
    </row>
    <row r="367" spans="1:8" x14ac:dyDescent="0.25">
      <c r="A367" s="29">
        <f t="shared" si="88"/>
        <v>41403</v>
      </c>
      <c r="B367" s="96">
        <v>277.89999999999998</v>
      </c>
      <c r="C367" s="96">
        <v>1854.2</v>
      </c>
      <c r="D367">
        <v>21522.400000000001</v>
      </c>
      <c r="E367">
        <v>20240.599999999999</v>
      </c>
      <c r="F367" s="2">
        <f t="shared" si="89"/>
        <v>21800.300000000003</v>
      </c>
      <c r="G367" s="2">
        <f t="shared" si="90"/>
        <v>22094.799999999999</v>
      </c>
      <c r="H367" s="38">
        <f t="shared" si="91"/>
        <v>-1.3328928073573665</v>
      </c>
    </row>
    <row r="368" spans="1:8" x14ac:dyDescent="0.25">
      <c r="A368" s="29">
        <f t="shared" si="88"/>
        <v>41410</v>
      </c>
      <c r="B368" s="96">
        <v>281.89999999999998</v>
      </c>
      <c r="C368" s="96">
        <v>2038.8</v>
      </c>
      <c r="D368">
        <v>21522.400000000001</v>
      </c>
      <c r="E368">
        <v>20492.8</v>
      </c>
      <c r="F368" s="2">
        <f t="shared" si="89"/>
        <v>21804.300000000003</v>
      </c>
      <c r="G368" s="2">
        <f t="shared" si="90"/>
        <v>22531.599999999999</v>
      </c>
      <c r="H368" s="38">
        <f t="shared" si="91"/>
        <v>-3.2279110227413699</v>
      </c>
    </row>
    <row r="369" spans="1:10" x14ac:dyDescent="0.25">
      <c r="A369" s="29">
        <f t="shared" si="88"/>
        <v>41417</v>
      </c>
      <c r="B369" s="96">
        <v>74.400000000000006</v>
      </c>
      <c r="C369" s="96">
        <v>1967.5</v>
      </c>
      <c r="D369">
        <v>21522.400000000001</v>
      </c>
      <c r="E369">
        <v>20621.7</v>
      </c>
      <c r="F369" s="2">
        <f t="shared" si="89"/>
        <v>21596.800000000003</v>
      </c>
      <c r="G369" s="2">
        <f t="shared" si="90"/>
        <v>22589.200000000001</v>
      </c>
      <c r="H369" s="38">
        <f t="shared" si="91"/>
        <v>-4.3932498716200534</v>
      </c>
    </row>
    <row r="370" spans="1:10" x14ac:dyDescent="0.25">
      <c r="A370" s="29">
        <f t="shared" si="88"/>
        <v>41424</v>
      </c>
      <c r="B370" s="96">
        <v>74.400000000000006</v>
      </c>
      <c r="C370" s="96">
        <v>1959.5</v>
      </c>
      <c r="D370">
        <v>21522.400000000001</v>
      </c>
      <c r="E370">
        <v>20689.8</v>
      </c>
      <c r="F370" s="2">
        <f t="shared" si="89"/>
        <v>21596.800000000003</v>
      </c>
      <c r="G370" s="2">
        <f t="shared" si="90"/>
        <v>22649.3</v>
      </c>
      <c r="H370" s="38">
        <f t="shared" si="91"/>
        <v>-4.6469427311219169</v>
      </c>
    </row>
    <row r="371" spans="1:10" x14ac:dyDescent="0.25">
      <c r="A371" s="29">
        <f t="shared" si="88"/>
        <v>41431</v>
      </c>
      <c r="B371" s="96">
        <v>74</v>
      </c>
      <c r="C371" s="96">
        <v>2025.1</v>
      </c>
      <c r="D371">
        <v>21522.400000000001</v>
      </c>
      <c r="E371">
        <v>20885.599999999999</v>
      </c>
      <c r="F371" s="2">
        <f t="shared" si="89"/>
        <v>21596.400000000001</v>
      </c>
      <c r="G371" s="2">
        <f t="shared" si="90"/>
        <v>22910.699999999997</v>
      </c>
      <c r="H371" s="38">
        <f t="shared" si="91"/>
        <v>-5.7366208802000607</v>
      </c>
    </row>
    <row r="372" spans="1:10" x14ac:dyDescent="0.25">
      <c r="A372" s="29">
        <f t="shared" si="88"/>
        <v>41438</v>
      </c>
      <c r="B372" s="96">
        <v>74</v>
      </c>
      <c r="C372" s="96">
        <v>1691.5</v>
      </c>
      <c r="D372">
        <v>21522.400000000001</v>
      </c>
      <c r="E372">
        <v>21136.2</v>
      </c>
      <c r="F372" s="2">
        <f t="shared" si="89"/>
        <v>21596.400000000001</v>
      </c>
      <c r="G372" s="2">
        <f t="shared" si="90"/>
        <v>22827.7</v>
      </c>
      <c r="H372" s="38">
        <f t="shared" si="91"/>
        <v>-5.3938854987580882</v>
      </c>
    </row>
    <row r="373" spans="1:10" x14ac:dyDescent="0.25">
      <c r="A373" s="29">
        <f t="shared" si="88"/>
        <v>41445</v>
      </c>
      <c r="B373" s="96">
        <v>74</v>
      </c>
      <c r="C373" s="96">
        <v>1752.8</v>
      </c>
      <c r="D373">
        <v>21522.400000000001</v>
      </c>
      <c r="E373">
        <v>21190.9</v>
      </c>
      <c r="F373" s="2">
        <f t="shared" si="89"/>
        <v>21596.400000000001</v>
      </c>
      <c r="G373" s="2">
        <f t="shared" si="90"/>
        <v>22943.7</v>
      </c>
      <c r="H373" s="38">
        <f t="shared" si="91"/>
        <v>-5.8722002118228538</v>
      </c>
    </row>
    <row r="374" spans="1:10" x14ac:dyDescent="0.25">
      <c r="A374" s="29">
        <f t="shared" si="88"/>
        <v>41452</v>
      </c>
      <c r="B374" s="96">
        <v>74</v>
      </c>
      <c r="C374" s="96">
        <v>1929.6</v>
      </c>
      <c r="D374">
        <v>21522.400000000001</v>
      </c>
      <c r="E374">
        <v>21327.7</v>
      </c>
      <c r="F374" s="2">
        <f t="shared" si="89"/>
        <v>21596.400000000001</v>
      </c>
      <c r="G374" s="2">
        <f t="shared" si="90"/>
        <v>23257.3</v>
      </c>
      <c r="H374" s="38">
        <f t="shared" si="91"/>
        <v>-7.141413663666885</v>
      </c>
    </row>
    <row r="375" spans="1:10" x14ac:dyDescent="0.25">
      <c r="A375" s="29">
        <f t="shared" si="88"/>
        <v>41459</v>
      </c>
      <c r="B375" s="96">
        <v>76.5</v>
      </c>
      <c r="C375" s="96">
        <v>1944.6</v>
      </c>
      <c r="D375">
        <v>21522.400000000001</v>
      </c>
      <c r="E375">
        <v>21617.8</v>
      </c>
      <c r="F375" s="2">
        <f t="shared" si="89"/>
        <v>21598.9</v>
      </c>
      <c r="G375" s="2">
        <f t="shared" si="90"/>
        <v>23562.399999999998</v>
      </c>
      <c r="H375" s="38">
        <f t="shared" si="91"/>
        <v>-8.3331918650052508</v>
      </c>
    </row>
    <row r="376" spans="1:10" x14ac:dyDescent="0.25">
      <c r="A376" s="29">
        <f t="shared" si="88"/>
        <v>41466</v>
      </c>
      <c r="B376" s="96">
        <v>76.5</v>
      </c>
      <c r="C376" s="96">
        <v>1936.3</v>
      </c>
      <c r="D376">
        <v>21522.400000000001</v>
      </c>
      <c r="E376">
        <v>21800.6</v>
      </c>
      <c r="F376" s="2">
        <f t="shared" si="89"/>
        <v>21598.9</v>
      </c>
      <c r="G376" s="2">
        <f t="shared" si="90"/>
        <v>23736.899999999998</v>
      </c>
      <c r="H376" s="38">
        <f t="shared" si="91"/>
        <v>-9.0070733752090515</v>
      </c>
    </row>
    <row r="377" spans="1:10" x14ac:dyDescent="0.25">
      <c r="A377" s="29">
        <f t="shared" si="88"/>
        <v>41473</v>
      </c>
      <c r="B377" s="96">
        <v>76.5</v>
      </c>
      <c r="C377" s="96">
        <v>1931</v>
      </c>
      <c r="D377">
        <v>21522.400000000001</v>
      </c>
      <c r="E377">
        <v>22005.599999999999</v>
      </c>
      <c r="F377" s="2">
        <f t="shared" si="89"/>
        <v>21598.9</v>
      </c>
      <c r="G377" s="2">
        <f t="shared" si="90"/>
        <v>23936.6</v>
      </c>
      <c r="H377" s="38">
        <f t="shared" si="91"/>
        <v>-9.7662157532815712</v>
      </c>
    </row>
    <row r="378" spans="1:10" x14ac:dyDescent="0.25">
      <c r="A378" s="29">
        <f t="shared" si="88"/>
        <v>41480</v>
      </c>
      <c r="B378" s="96">
        <v>76.5</v>
      </c>
      <c r="C378" s="96">
        <v>2032.1</v>
      </c>
      <c r="D378">
        <v>21522.400000000001</v>
      </c>
      <c r="E378">
        <v>22119.4</v>
      </c>
      <c r="F378" s="2">
        <f t="shared" si="89"/>
        <v>21598.9</v>
      </c>
      <c r="G378" s="2">
        <f t="shared" si="90"/>
        <v>24151.5</v>
      </c>
      <c r="H378" s="38">
        <f t="shared" si="91"/>
        <v>-10.569115789909523</v>
      </c>
    </row>
    <row r="379" spans="1:10" x14ac:dyDescent="0.25">
      <c r="A379" s="29">
        <f t="shared" si="88"/>
        <v>41487</v>
      </c>
      <c r="B379" s="96">
        <v>76.8</v>
      </c>
      <c r="C379" s="96">
        <v>1912.1</v>
      </c>
      <c r="D379">
        <v>21522.400000000001</v>
      </c>
      <c r="E379">
        <v>22299</v>
      </c>
      <c r="F379" s="2">
        <f t="shared" si="89"/>
        <v>21599.200000000001</v>
      </c>
      <c r="G379" s="2">
        <f t="shared" si="90"/>
        <v>24211.1</v>
      </c>
      <c r="H379" s="38">
        <f t="shared" si="91"/>
        <v>-10.788026979360698</v>
      </c>
    </row>
    <row r="380" spans="1:10" x14ac:dyDescent="0.25">
      <c r="A380" s="29">
        <f t="shared" si="88"/>
        <v>41494</v>
      </c>
      <c r="B380" s="96">
        <v>124.6</v>
      </c>
      <c r="C380" s="96">
        <v>1791.4</v>
      </c>
      <c r="D380">
        <v>21522.400000000001</v>
      </c>
      <c r="E380">
        <v>22540.7</v>
      </c>
      <c r="F380" s="2">
        <f t="shared" si="89"/>
        <v>21647</v>
      </c>
      <c r="G380" s="2">
        <f t="shared" si="90"/>
        <v>24332.100000000002</v>
      </c>
      <c r="H380" s="38">
        <f t="shared" si="91"/>
        <v>-11.035216853456964</v>
      </c>
      <c r="I380" s="4">
        <f>+F379-F380</f>
        <v>-47.799999999999272</v>
      </c>
      <c r="J380" s="4">
        <f>+G379-G380</f>
        <v>-121.00000000000364</v>
      </c>
    </row>
    <row r="381" spans="1:10" x14ac:dyDescent="0.25">
      <c r="A381" s="29">
        <f t="shared" si="88"/>
        <v>41501</v>
      </c>
      <c r="B381" s="96">
        <v>124.6</v>
      </c>
      <c r="C381" s="96">
        <v>1731.4</v>
      </c>
      <c r="D381">
        <v>21522.400000000001</v>
      </c>
      <c r="E381">
        <v>22843.200000000001</v>
      </c>
      <c r="F381" s="2">
        <f t="shared" si="89"/>
        <v>21647</v>
      </c>
      <c r="G381" s="2">
        <f t="shared" si="90"/>
        <v>24574.600000000002</v>
      </c>
      <c r="H381" s="38">
        <f t="shared" si="91"/>
        <v>-11.913113539996589</v>
      </c>
    </row>
    <row r="382" spans="1:10" x14ac:dyDescent="0.25">
      <c r="A382" s="29">
        <f t="shared" ref="A382:A445" si="92">+A381+7</f>
        <v>41508</v>
      </c>
      <c r="B382" s="96">
        <v>124.6</v>
      </c>
      <c r="C382" s="96">
        <v>1438.4</v>
      </c>
      <c r="D382">
        <v>21522.400000000001</v>
      </c>
      <c r="E382">
        <v>23207.5</v>
      </c>
      <c r="F382" s="2">
        <f t="shared" si="89"/>
        <v>21647</v>
      </c>
      <c r="G382" s="2">
        <f t="shared" si="90"/>
        <v>24645.9</v>
      </c>
      <c r="H382" s="38">
        <f t="shared" si="91"/>
        <v>-12.167946798453301</v>
      </c>
    </row>
    <row r="383" spans="1:10" x14ac:dyDescent="0.25">
      <c r="A383" s="29">
        <f t="shared" si="92"/>
        <v>41515</v>
      </c>
      <c r="B383" s="96">
        <v>124.6</v>
      </c>
      <c r="C383" s="96">
        <v>1155.4000000000001</v>
      </c>
      <c r="D383">
        <v>21522.400000000001</v>
      </c>
      <c r="E383">
        <v>23506.9</v>
      </c>
      <c r="F383" s="2">
        <f t="shared" si="89"/>
        <v>21647</v>
      </c>
      <c r="G383" s="2">
        <f t="shared" si="90"/>
        <v>24662.300000000003</v>
      </c>
      <c r="H383" s="38">
        <f t="shared" si="91"/>
        <v>-12.226353584215598</v>
      </c>
      <c r="I383">
        <f>13/24.6</f>
        <v>0.52845528455284552</v>
      </c>
    </row>
    <row r="384" spans="1:10" x14ac:dyDescent="0.25">
      <c r="A384" s="29">
        <f t="shared" si="92"/>
        <v>41522</v>
      </c>
      <c r="B384" s="96">
        <v>14904.8</v>
      </c>
      <c r="C384" s="96">
        <v>12943.3</v>
      </c>
      <c r="D384">
        <v>0.3</v>
      </c>
      <c r="E384">
        <v>175.8</v>
      </c>
      <c r="F384" s="2">
        <f t="shared" si="89"/>
        <v>14905.099999999999</v>
      </c>
      <c r="G384" s="2">
        <f t="shared" si="90"/>
        <v>13119.099999999999</v>
      </c>
      <c r="H384" s="38">
        <f t="shared" si="91"/>
        <v>13.613738747322612</v>
      </c>
      <c r="I384">
        <f>+F384/F434</f>
        <v>0.53309036545325783</v>
      </c>
    </row>
    <row r="385" spans="1:13" x14ac:dyDescent="0.25">
      <c r="A385" s="29">
        <f t="shared" si="92"/>
        <v>41529</v>
      </c>
      <c r="B385" s="96">
        <v>15033.8</v>
      </c>
      <c r="C385" s="96">
        <v>13061.3</v>
      </c>
      <c r="D385">
        <v>0.3</v>
      </c>
      <c r="E385">
        <v>295</v>
      </c>
      <c r="F385" s="2">
        <f t="shared" si="89"/>
        <v>15034.099999999999</v>
      </c>
      <c r="G385" s="2">
        <f t="shared" si="90"/>
        <v>13356.3</v>
      </c>
      <c r="H385" s="38">
        <f t="shared" si="91"/>
        <v>12.56186219237363</v>
      </c>
    </row>
    <row r="386" spans="1:13" x14ac:dyDescent="0.25">
      <c r="A386" s="29">
        <f t="shared" si="92"/>
        <v>41536</v>
      </c>
      <c r="B386" s="96">
        <v>17032.8</v>
      </c>
      <c r="C386" s="96">
        <v>13192.3</v>
      </c>
      <c r="D386">
        <v>295.39999999999998</v>
      </c>
      <c r="E386">
        <v>353.7</v>
      </c>
      <c r="F386" s="2">
        <f t="shared" si="89"/>
        <v>17328.2</v>
      </c>
      <c r="G386" s="2">
        <f t="shared" si="90"/>
        <v>13546</v>
      </c>
      <c r="H386" s="38">
        <f t="shared" si="91"/>
        <v>27.921157537280394</v>
      </c>
    </row>
    <row r="387" spans="1:13" ht="15" x14ac:dyDescent="0.25">
      <c r="A387" s="29">
        <f t="shared" si="92"/>
        <v>41543</v>
      </c>
      <c r="B387" s="96">
        <v>17200</v>
      </c>
      <c r="C387" s="96">
        <v>13490.3</v>
      </c>
      <c r="D387">
        <v>535</v>
      </c>
      <c r="E387">
        <v>1080.7</v>
      </c>
      <c r="F387" s="2">
        <f t="shared" si="89"/>
        <v>17735</v>
      </c>
      <c r="G387" s="2">
        <f t="shared" si="90"/>
        <v>14571</v>
      </c>
      <c r="H387" s="38">
        <f t="shared" si="91"/>
        <v>21.714364147965128</v>
      </c>
      <c r="M387" s="285"/>
    </row>
    <row r="388" spans="1:13" ht="15" x14ac:dyDescent="0.25">
      <c r="A388" s="29">
        <f t="shared" si="92"/>
        <v>41550</v>
      </c>
      <c r="B388" s="96">
        <v>17016.7</v>
      </c>
      <c r="C388" s="96">
        <v>12816.6</v>
      </c>
      <c r="D388">
        <v>960.8</v>
      </c>
      <c r="E388">
        <v>1981.5</v>
      </c>
      <c r="F388" s="2">
        <f t="shared" si="89"/>
        <v>17977.5</v>
      </c>
      <c r="G388" s="2">
        <f t="shared" si="90"/>
        <v>14798.1</v>
      </c>
      <c r="H388" s="38">
        <f t="shared" si="91"/>
        <v>21.485190666369334</v>
      </c>
      <c r="M388" s="285"/>
    </row>
    <row r="389" spans="1:13" ht="15" x14ac:dyDescent="0.25">
      <c r="A389" s="29">
        <f t="shared" si="92"/>
        <v>41557</v>
      </c>
      <c r="F389" s="2">
        <f t="shared" si="89"/>
        <v>0</v>
      </c>
      <c r="G389" s="2">
        <f t="shared" si="90"/>
        <v>0</v>
      </c>
      <c r="H389" s="38" t="e">
        <f t="shared" si="91"/>
        <v>#DIV/0!</v>
      </c>
      <c r="M389" s="285"/>
    </row>
    <row r="390" spans="1:13" ht="15" x14ac:dyDescent="0.25">
      <c r="A390" s="29">
        <f t="shared" si="92"/>
        <v>41564</v>
      </c>
      <c r="F390" s="2">
        <f t="shared" si="89"/>
        <v>0</v>
      </c>
      <c r="G390" s="2">
        <f t="shared" si="90"/>
        <v>0</v>
      </c>
      <c r="H390" s="38" t="e">
        <f t="shared" si="91"/>
        <v>#DIV/0!</v>
      </c>
      <c r="M390" s="285"/>
    </row>
    <row r="391" spans="1:13" ht="15" x14ac:dyDescent="0.25">
      <c r="A391" s="29">
        <f t="shared" si="92"/>
        <v>41571</v>
      </c>
      <c r="B391" s="96">
        <v>15307.7</v>
      </c>
      <c r="C391" s="96">
        <v>10560.4</v>
      </c>
      <c r="D391">
        <v>4782.2</v>
      </c>
      <c r="E391">
        <v>5163.1000000000004</v>
      </c>
      <c r="F391" s="2">
        <f t="shared" si="89"/>
        <v>20089.900000000001</v>
      </c>
      <c r="G391" s="2">
        <f t="shared" si="90"/>
        <v>15723.5</v>
      </c>
      <c r="H391" s="38">
        <f t="shared" si="91"/>
        <v>27.769898559481042</v>
      </c>
      <c r="M391" s="285"/>
    </row>
    <row r="392" spans="1:13" ht="15" x14ac:dyDescent="0.25">
      <c r="A392" s="29">
        <f t="shared" si="92"/>
        <v>41578</v>
      </c>
      <c r="B392" s="96">
        <v>14675.1</v>
      </c>
      <c r="C392" s="96">
        <v>9537.2999999999993</v>
      </c>
      <c r="D392">
        <v>6473.1</v>
      </c>
      <c r="E392">
        <v>6461</v>
      </c>
      <c r="F392" s="2">
        <f t="shared" si="89"/>
        <v>21148.2</v>
      </c>
      <c r="G392" s="2">
        <f t="shared" si="90"/>
        <v>15998.3</v>
      </c>
      <c r="H392" s="38">
        <f t="shared" si="91"/>
        <v>32.190295218867007</v>
      </c>
      <c r="J392" s="285"/>
      <c r="M392" s="285"/>
    </row>
    <row r="393" spans="1:13" ht="15" x14ac:dyDescent="0.25">
      <c r="A393" s="29">
        <f t="shared" si="92"/>
        <v>41585</v>
      </c>
      <c r="B393" s="96">
        <v>13826.9</v>
      </c>
      <c r="C393" s="96">
        <v>8628.7000000000007</v>
      </c>
      <c r="D393">
        <v>7988.4</v>
      </c>
      <c r="E393">
        <v>7741.1</v>
      </c>
      <c r="F393" s="2">
        <f t="shared" si="89"/>
        <v>21815.3</v>
      </c>
      <c r="G393" s="2">
        <f t="shared" si="90"/>
        <v>16369.800000000001</v>
      </c>
      <c r="H393" s="38">
        <f t="shared" si="91"/>
        <v>33.265525540935116</v>
      </c>
      <c r="K393" s="52" t="s">
        <v>678</v>
      </c>
      <c r="M393" s="285"/>
    </row>
    <row r="394" spans="1:13" ht="15" x14ac:dyDescent="0.25">
      <c r="A394" s="29">
        <f t="shared" si="92"/>
        <v>41592</v>
      </c>
      <c r="B394" s="96">
        <v>13052.9</v>
      </c>
      <c r="C394" s="96">
        <v>7684.4</v>
      </c>
      <c r="D394">
        <v>9914.5</v>
      </c>
      <c r="E394">
        <v>9075.9</v>
      </c>
      <c r="F394" s="2">
        <f t="shared" si="89"/>
        <v>22967.4</v>
      </c>
      <c r="G394" s="2">
        <f t="shared" si="90"/>
        <v>16760.3</v>
      </c>
      <c r="H394" s="38">
        <f t="shared" si="91"/>
        <v>37.034539954535425</v>
      </c>
      <c r="M394" s="285"/>
    </row>
    <row r="395" spans="1:13" ht="15" x14ac:dyDescent="0.25">
      <c r="A395" s="29">
        <f t="shared" si="92"/>
        <v>41599</v>
      </c>
      <c r="B395" s="96">
        <v>12719.5</v>
      </c>
      <c r="C395" s="96">
        <v>6391.7</v>
      </c>
      <c r="D395">
        <v>11240.8</v>
      </c>
      <c r="E395">
        <v>10141.1</v>
      </c>
      <c r="F395" s="2">
        <f t="shared" si="89"/>
        <v>23960.3</v>
      </c>
      <c r="G395" s="2">
        <f t="shared" si="90"/>
        <v>16532.8</v>
      </c>
      <c r="H395" s="38">
        <f t="shared" si="91"/>
        <v>44.925844382076853</v>
      </c>
      <c r="M395" s="285"/>
    </row>
    <row r="396" spans="1:13" ht="15" x14ac:dyDescent="0.25">
      <c r="A396" s="29">
        <f t="shared" si="92"/>
        <v>41606</v>
      </c>
      <c r="B396" s="96">
        <v>11305.9</v>
      </c>
      <c r="C396" s="96">
        <v>6430.8</v>
      </c>
      <c r="D396">
        <v>12660.9</v>
      </c>
      <c r="E396">
        <v>11051.6</v>
      </c>
      <c r="F396" s="2">
        <f t="shared" si="89"/>
        <v>23966.799999999999</v>
      </c>
      <c r="G396" s="2">
        <f t="shared" si="90"/>
        <v>17482.400000000001</v>
      </c>
      <c r="H396" s="38">
        <f t="shared" si="91"/>
        <v>37.091017251635904</v>
      </c>
      <c r="M396" s="285"/>
    </row>
    <row r="397" spans="1:13" ht="15" x14ac:dyDescent="0.25">
      <c r="A397" s="29">
        <f t="shared" si="92"/>
        <v>41613</v>
      </c>
      <c r="B397" s="96">
        <v>10834.1</v>
      </c>
      <c r="C397" s="96">
        <v>6547.2</v>
      </c>
      <c r="D397">
        <v>13690.7</v>
      </c>
      <c r="E397">
        <v>11944</v>
      </c>
      <c r="F397" s="2">
        <f t="shared" si="89"/>
        <v>24524.800000000003</v>
      </c>
      <c r="G397" s="2">
        <f t="shared" si="90"/>
        <v>18491.2</v>
      </c>
      <c r="H397" s="38">
        <f t="shared" si="91"/>
        <v>32.629575149260191</v>
      </c>
      <c r="M397" s="285"/>
    </row>
    <row r="398" spans="1:13" ht="15" x14ac:dyDescent="0.25">
      <c r="A398" s="29">
        <f t="shared" si="92"/>
        <v>41620</v>
      </c>
      <c r="B398" s="96">
        <v>10240.700000000001</v>
      </c>
      <c r="C398" s="96">
        <v>6075.8</v>
      </c>
      <c r="D398">
        <v>14590.6</v>
      </c>
      <c r="E398">
        <v>12889.6</v>
      </c>
      <c r="F398" s="2">
        <f t="shared" si="89"/>
        <v>24831.300000000003</v>
      </c>
      <c r="G398" s="2">
        <f t="shared" si="90"/>
        <v>18965.400000000001</v>
      </c>
      <c r="H398" s="38">
        <f t="shared" si="91"/>
        <v>30.929482109525775</v>
      </c>
      <c r="M398" s="285"/>
    </row>
    <row r="399" spans="1:13" ht="15" x14ac:dyDescent="0.25">
      <c r="A399" s="29">
        <f t="shared" si="92"/>
        <v>41627</v>
      </c>
      <c r="B399" s="96">
        <v>9590.7999999999993</v>
      </c>
      <c r="C399" s="96">
        <v>5153.3999999999996</v>
      </c>
      <c r="D399">
        <v>15758.1</v>
      </c>
      <c r="E399">
        <v>13539.7</v>
      </c>
      <c r="F399" s="2">
        <f t="shared" si="89"/>
        <v>25348.9</v>
      </c>
      <c r="G399" s="2">
        <f t="shared" si="90"/>
        <v>18693.099999999999</v>
      </c>
      <c r="H399" s="38">
        <f t="shared" si="91"/>
        <v>35.605651283093785</v>
      </c>
      <c r="M399" s="285"/>
    </row>
    <row r="400" spans="1:13" ht="15" x14ac:dyDescent="0.25">
      <c r="A400" s="29">
        <f t="shared" si="92"/>
        <v>41634</v>
      </c>
      <c r="B400" s="96">
        <v>9245.4</v>
      </c>
      <c r="C400" s="96">
        <v>4975.5</v>
      </c>
      <c r="D400">
        <v>16474.7</v>
      </c>
      <c r="E400">
        <v>14077.7</v>
      </c>
      <c r="F400" s="2">
        <f t="shared" si="89"/>
        <v>25720.1</v>
      </c>
      <c r="G400" s="2">
        <f t="shared" si="90"/>
        <v>19053.2</v>
      </c>
      <c r="H400" s="38">
        <f t="shared" si="91"/>
        <v>34.990972645015006</v>
      </c>
      <c r="J400" s="285"/>
      <c r="M400" s="285"/>
    </row>
    <row r="401" spans="1:13" ht="15" x14ac:dyDescent="0.25">
      <c r="A401" s="29">
        <f t="shared" si="92"/>
        <v>41641</v>
      </c>
      <c r="B401" s="96">
        <v>8415.6</v>
      </c>
      <c r="C401" s="96">
        <v>3980.1</v>
      </c>
      <c r="D401">
        <v>17692.400000000001</v>
      </c>
      <c r="E401">
        <v>14831.6</v>
      </c>
      <c r="F401" s="2">
        <f t="shared" si="89"/>
        <v>26108</v>
      </c>
      <c r="G401" s="2">
        <f t="shared" si="90"/>
        <v>18811.7</v>
      </c>
      <c r="H401" s="38">
        <f t="shared" si="91"/>
        <v>38.785968306957905</v>
      </c>
      <c r="J401" s="285"/>
      <c r="M401" s="285"/>
    </row>
    <row r="402" spans="1:13" ht="15" x14ac:dyDescent="0.25">
      <c r="A402" s="29">
        <f t="shared" si="92"/>
        <v>41648</v>
      </c>
      <c r="B402" s="96">
        <v>8007.2</v>
      </c>
      <c r="C402" s="271">
        <v>4102.2</v>
      </c>
      <c r="D402" s="66">
        <v>18779</v>
      </c>
      <c r="E402" s="100">
        <v>15555.1</v>
      </c>
      <c r="F402" s="2">
        <f t="shared" si="89"/>
        <v>26786.2</v>
      </c>
      <c r="G402" s="2">
        <f t="shared" si="90"/>
        <v>19657.3</v>
      </c>
      <c r="H402" s="38">
        <f t="shared" si="91"/>
        <v>36.265916478865364</v>
      </c>
      <c r="J402" s="285"/>
      <c r="M402" s="285"/>
    </row>
    <row r="403" spans="1:13" ht="15" x14ac:dyDescent="0.25">
      <c r="A403" s="29">
        <f t="shared" si="92"/>
        <v>41655</v>
      </c>
      <c r="B403" s="96">
        <v>7356.8</v>
      </c>
      <c r="C403" s="96">
        <v>3631.9</v>
      </c>
      <c r="D403">
        <v>19725.099999999999</v>
      </c>
      <c r="E403">
        <v>16234.9</v>
      </c>
      <c r="F403" s="2">
        <f t="shared" ref="F403:F466" si="93">+B403+D403</f>
        <v>27081.899999999998</v>
      </c>
      <c r="G403" s="2">
        <f t="shared" ref="G403:G466" si="94">+C403+E403</f>
        <v>19866.8</v>
      </c>
      <c r="H403" s="38">
        <f t="shared" ref="H403:H466" si="95">+(F403/G403-1)*100</f>
        <v>36.317373708901272</v>
      </c>
      <c r="I403" s="285"/>
      <c r="J403" s="285"/>
    </row>
    <row r="404" spans="1:13" ht="15" x14ac:dyDescent="0.25">
      <c r="A404" s="29">
        <f t="shared" si="92"/>
        <v>41662</v>
      </c>
      <c r="B404" s="96">
        <v>6295.4</v>
      </c>
      <c r="C404" s="96">
        <v>3221</v>
      </c>
      <c r="D404" s="66">
        <v>21037</v>
      </c>
      <c r="E404">
        <v>16937.900000000001</v>
      </c>
      <c r="F404" s="2">
        <f t="shared" si="93"/>
        <v>27332.400000000001</v>
      </c>
      <c r="G404" s="2">
        <f t="shared" si="94"/>
        <v>20158.900000000001</v>
      </c>
      <c r="H404" s="38">
        <f t="shared" si="95"/>
        <v>35.58477893139009</v>
      </c>
      <c r="J404" s="59"/>
      <c r="M404" s="285"/>
    </row>
    <row r="405" spans="1:13" ht="15" x14ac:dyDescent="0.25">
      <c r="A405" s="29">
        <f t="shared" si="92"/>
        <v>41669</v>
      </c>
      <c r="B405" s="96">
        <v>5809.5</v>
      </c>
      <c r="C405" s="96">
        <v>3089.3</v>
      </c>
      <c r="D405">
        <v>21894.799999999999</v>
      </c>
      <c r="E405">
        <v>17766.2</v>
      </c>
      <c r="F405" s="2">
        <f t="shared" si="93"/>
        <v>27704.3</v>
      </c>
      <c r="G405" s="2">
        <f t="shared" si="94"/>
        <v>20855.5</v>
      </c>
      <c r="H405" s="38">
        <f t="shared" si="95"/>
        <v>32.839298985879026</v>
      </c>
      <c r="I405" s="285"/>
      <c r="J405" s="285"/>
      <c r="M405" s="285"/>
    </row>
    <row r="406" spans="1:13" ht="15" x14ac:dyDescent="0.25">
      <c r="A406" s="29">
        <f t="shared" si="92"/>
        <v>41676</v>
      </c>
      <c r="B406" s="96">
        <v>5053.6000000000004</v>
      </c>
      <c r="C406" s="96">
        <v>2177.6999999999998</v>
      </c>
      <c r="D406" s="66">
        <v>22971.5</v>
      </c>
      <c r="E406">
        <v>18447.2</v>
      </c>
      <c r="F406" s="2">
        <f t="shared" si="93"/>
        <v>28025.1</v>
      </c>
      <c r="G406" s="2">
        <f t="shared" si="94"/>
        <v>20624.900000000001</v>
      </c>
      <c r="H406" s="38">
        <f t="shared" si="95"/>
        <v>35.879931539061992</v>
      </c>
      <c r="I406" s="285"/>
    </row>
    <row r="407" spans="1:13" ht="15" x14ac:dyDescent="0.25">
      <c r="A407" s="29">
        <f t="shared" si="92"/>
        <v>41683</v>
      </c>
      <c r="B407" s="96">
        <v>4026.2</v>
      </c>
      <c r="C407" s="96">
        <v>1756.4</v>
      </c>
      <c r="D407">
        <v>23787.3</v>
      </c>
      <c r="E407">
        <v>18982.8</v>
      </c>
      <c r="F407" s="2">
        <f t="shared" si="93"/>
        <v>27813.5</v>
      </c>
      <c r="G407" s="2">
        <f t="shared" si="94"/>
        <v>20739.2</v>
      </c>
      <c r="H407" s="38">
        <f t="shared" si="95"/>
        <v>34.110766085480627</v>
      </c>
      <c r="J407" s="285"/>
      <c r="M407" s="285"/>
    </row>
    <row r="408" spans="1:13" ht="15" x14ac:dyDescent="0.25">
      <c r="A408" s="29">
        <f t="shared" si="92"/>
        <v>41690</v>
      </c>
      <c r="B408" s="96">
        <v>3254.9</v>
      </c>
      <c r="C408" s="96">
        <v>1702.8</v>
      </c>
      <c r="D408" s="66">
        <v>24846.400000000001</v>
      </c>
      <c r="E408">
        <v>19511.3</v>
      </c>
      <c r="F408" s="2">
        <f t="shared" si="93"/>
        <v>28101.300000000003</v>
      </c>
      <c r="G408" s="2">
        <f t="shared" si="94"/>
        <v>21214.1</v>
      </c>
      <c r="H408" s="38">
        <f t="shared" si="95"/>
        <v>32.465200032054177</v>
      </c>
      <c r="J408" s="285"/>
      <c r="M408" s="285"/>
    </row>
    <row r="409" spans="1:13" ht="15" x14ac:dyDescent="0.25">
      <c r="A409" s="29">
        <f t="shared" si="92"/>
        <v>41697</v>
      </c>
      <c r="B409" s="96">
        <v>2341.6</v>
      </c>
      <c r="C409" s="96">
        <v>1128</v>
      </c>
      <c r="D409">
        <v>25491.4</v>
      </c>
      <c r="E409">
        <v>20178</v>
      </c>
      <c r="F409" s="2">
        <f t="shared" si="93"/>
        <v>27833</v>
      </c>
      <c r="G409" s="2">
        <f t="shared" si="94"/>
        <v>21306</v>
      </c>
      <c r="H409" s="38">
        <f t="shared" si="95"/>
        <v>30.634563033887162</v>
      </c>
      <c r="I409" s="285"/>
      <c r="K409" s="285"/>
    </row>
    <row r="410" spans="1:13" ht="15" x14ac:dyDescent="0.25">
      <c r="A410" s="29">
        <f t="shared" si="92"/>
        <v>41704</v>
      </c>
      <c r="B410" s="96">
        <v>1870.2</v>
      </c>
      <c r="C410" s="96">
        <v>1125.0999999999999</v>
      </c>
      <c r="D410" s="66">
        <v>25881</v>
      </c>
      <c r="E410">
        <v>20364.3</v>
      </c>
      <c r="F410" s="2">
        <f t="shared" si="93"/>
        <v>27751.200000000001</v>
      </c>
      <c r="G410" s="2">
        <f t="shared" si="94"/>
        <v>21489.399999999998</v>
      </c>
      <c r="H410" s="38">
        <f t="shared" si="95"/>
        <v>29.13901737600866</v>
      </c>
      <c r="I410" s="285"/>
    </row>
    <row r="411" spans="1:13" ht="15" x14ac:dyDescent="0.25">
      <c r="A411" s="29">
        <f t="shared" si="92"/>
        <v>41711</v>
      </c>
      <c r="B411" s="96">
        <v>1131.5</v>
      </c>
      <c r="C411" s="96">
        <v>1175</v>
      </c>
      <c r="D411">
        <v>26494.2</v>
      </c>
      <c r="E411">
        <v>20441.7</v>
      </c>
      <c r="F411" s="2">
        <f t="shared" si="93"/>
        <v>27625.7</v>
      </c>
      <c r="G411" s="2">
        <f t="shared" si="94"/>
        <v>21616.7</v>
      </c>
      <c r="H411" s="38">
        <f t="shared" si="95"/>
        <v>27.797952508939836</v>
      </c>
      <c r="I411" s="285"/>
      <c r="J411" s="285"/>
      <c r="M411" s="285"/>
    </row>
    <row r="412" spans="1:13" ht="15" x14ac:dyDescent="0.25">
      <c r="A412" s="29">
        <f t="shared" si="92"/>
        <v>41718</v>
      </c>
      <c r="B412" s="96">
        <v>835.8</v>
      </c>
      <c r="C412" s="96">
        <v>1050.3</v>
      </c>
      <c r="D412" s="66">
        <v>26811.599999999999</v>
      </c>
      <c r="E412">
        <v>20573.599999999999</v>
      </c>
      <c r="F412" s="2">
        <f t="shared" si="93"/>
        <v>27647.399999999998</v>
      </c>
      <c r="G412" s="2">
        <f t="shared" si="94"/>
        <v>21623.899999999998</v>
      </c>
      <c r="H412" s="38">
        <f t="shared" si="95"/>
        <v>27.855752200111915</v>
      </c>
      <c r="I412" s="285"/>
      <c r="J412" s="285"/>
      <c r="M412" s="285"/>
    </row>
    <row r="413" spans="1:13" ht="15" x14ac:dyDescent="0.25">
      <c r="A413" s="29">
        <f t="shared" si="92"/>
        <v>41725</v>
      </c>
      <c r="B413" s="96">
        <v>575</v>
      </c>
      <c r="C413" s="96">
        <v>928.3</v>
      </c>
      <c r="D413">
        <v>27123.599999999999</v>
      </c>
      <c r="E413">
        <v>20834.099999999999</v>
      </c>
      <c r="F413" s="2">
        <f t="shared" si="93"/>
        <v>27698.6</v>
      </c>
      <c r="G413" s="2">
        <f t="shared" si="94"/>
        <v>21762.399999999998</v>
      </c>
      <c r="H413" s="38">
        <f t="shared" si="95"/>
        <v>27.277322354152123</v>
      </c>
      <c r="I413" s="285"/>
      <c r="J413" s="285"/>
      <c r="M413" s="285"/>
    </row>
    <row r="414" spans="1:13" ht="15" x14ac:dyDescent="0.25">
      <c r="A414" s="29">
        <f t="shared" si="92"/>
        <v>41732</v>
      </c>
      <c r="B414" s="96">
        <v>262.8</v>
      </c>
      <c r="C414" s="96">
        <v>1034.2</v>
      </c>
      <c r="D414" s="66">
        <v>27449.5</v>
      </c>
      <c r="E414">
        <v>21154.1</v>
      </c>
      <c r="F414" s="2">
        <f t="shared" si="93"/>
        <v>27712.3</v>
      </c>
      <c r="G414" s="2">
        <f t="shared" si="94"/>
        <v>22188.3</v>
      </c>
      <c r="H414" s="38">
        <f t="shared" si="95"/>
        <v>24.89600374972396</v>
      </c>
      <c r="I414" s="59"/>
      <c r="J414" s="285"/>
      <c r="M414" s="285"/>
    </row>
    <row r="415" spans="1:13" ht="15" x14ac:dyDescent="0.25">
      <c r="A415" s="29">
        <f t="shared" si="92"/>
        <v>41739</v>
      </c>
      <c r="B415" s="96">
        <v>141.4</v>
      </c>
      <c r="C415" s="96">
        <v>1096.7</v>
      </c>
      <c r="D415">
        <v>27516.2</v>
      </c>
      <c r="E415">
        <v>21255.599999999999</v>
      </c>
      <c r="F415" s="2">
        <f t="shared" si="93"/>
        <v>27657.600000000002</v>
      </c>
      <c r="G415" s="2">
        <f t="shared" si="94"/>
        <v>22352.3</v>
      </c>
      <c r="H415" s="38">
        <f t="shared" si="95"/>
        <v>23.734917659480239</v>
      </c>
      <c r="I415" s="59"/>
      <c r="J415" s="285"/>
      <c r="M415" s="285"/>
    </row>
    <row r="416" spans="1:13" ht="15" x14ac:dyDescent="0.25">
      <c r="A416" s="29">
        <f t="shared" si="92"/>
        <v>41746</v>
      </c>
      <c r="B416" s="96">
        <v>86.3</v>
      </c>
      <c r="C416" s="96">
        <v>814.1</v>
      </c>
      <c r="D416" s="66">
        <v>27516.3</v>
      </c>
      <c r="E416">
        <v>21356.7</v>
      </c>
      <c r="F416" s="2">
        <f t="shared" si="93"/>
        <v>27602.6</v>
      </c>
      <c r="G416" s="2">
        <f t="shared" si="94"/>
        <v>22170.799999999999</v>
      </c>
      <c r="H416" s="38">
        <f t="shared" si="95"/>
        <v>24.499792519891027</v>
      </c>
      <c r="I416" s="285"/>
      <c r="J416" s="285"/>
      <c r="M416" s="285"/>
    </row>
    <row r="417" spans="1:13" ht="15" x14ac:dyDescent="0.25">
      <c r="A417" s="29">
        <f t="shared" si="92"/>
        <v>41753</v>
      </c>
      <c r="B417" s="96">
        <v>81.3</v>
      </c>
      <c r="C417" s="96">
        <v>405.1</v>
      </c>
      <c r="D417" s="66">
        <v>27516.3</v>
      </c>
      <c r="E417">
        <v>21389.4</v>
      </c>
      <c r="F417" s="2">
        <f t="shared" si="93"/>
        <v>27597.599999999999</v>
      </c>
      <c r="G417" s="2">
        <f t="shared" si="94"/>
        <v>21794.5</v>
      </c>
      <c r="H417" s="38">
        <f t="shared" si="95"/>
        <v>26.626442451077104</v>
      </c>
      <c r="I417" s="285"/>
      <c r="J417" s="285"/>
      <c r="M417" s="285"/>
    </row>
    <row r="418" spans="1:13" ht="15" x14ac:dyDescent="0.25">
      <c r="A418" s="29">
        <f t="shared" si="92"/>
        <v>41760</v>
      </c>
      <c r="B418" s="96">
        <v>79</v>
      </c>
      <c r="C418" s="96">
        <v>344.6</v>
      </c>
      <c r="D418">
        <v>27518.5</v>
      </c>
      <c r="E418">
        <v>21456.1</v>
      </c>
      <c r="F418" s="2">
        <f t="shared" si="93"/>
        <v>27597.5</v>
      </c>
      <c r="G418" s="2">
        <f t="shared" si="94"/>
        <v>21800.699999999997</v>
      </c>
      <c r="H418" s="38">
        <f t="shared" si="95"/>
        <v>26.589971881636853</v>
      </c>
      <c r="I418" s="285"/>
      <c r="J418" s="285"/>
      <c r="M418" s="285"/>
    </row>
    <row r="419" spans="1:13" ht="15" x14ac:dyDescent="0.25">
      <c r="A419" s="29">
        <f t="shared" si="92"/>
        <v>41767</v>
      </c>
      <c r="B419" s="96">
        <v>73.599999999999994</v>
      </c>
      <c r="C419" s="96">
        <v>277.89999999999998</v>
      </c>
      <c r="D419">
        <v>27523.9</v>
      </c>
      <c r="E419">
        <v>21522.400000000001</v>
      </c>
      <c r="F419" s="2">
        <f t="shared" si="93"/>
        <v>27597.5</v>
      </c>
      <c r="G419" s="2">
        <f t="shared" si="94"/>
        <v>21800.300000000003</v>
      </c>
      <c r="H419" s="38">
        <f t="shared" si="95"/>
        <v>26.592294601450426</v>
      </c>
      <c r="I419" s="285" t="e">
        <f>+#REF!-#REF!</f>
        <v>#REF!</v>
      </c>
      <c r="J419" s="285"/>
      <c r="M419" s="285"/>
    </row>
    <row r="420" spans="1:13" ht="15" x14ac:dyDescent="0.25">
      <c r="A420" s="29">
        <f t="shared" si="92"/>
        <v>41774</v>
      </c>
      <c r="B420" s="96">
        <v>70.900000000000006</v>
      </c>
      <c r="C420" s="96">
        <v>281.89999999999998</v>
      </c>
      <c r="D420">
        <v>27526.5</v>
      </c>
      <c r="E420">
        <v>21522.400000000001</v>
      </c>
      <c r="F420" s="2">
        <f t="shared" si="93"/>
        <v>27597.4</v>
      </c>
      <c r="G420" s="2">
        <f t="shared" si="94"/>
        <v>21804.300000000003</v>
      </c>
      <c r="H420" s="38">
        <f t="shared" si="95"/>
        <v>26.56861261310841</v>
      </c>
      <c r="I420" s="285" t="e">
        <f>+#REF!-#REF!</f>
        <v>#REF!</v>
      </c>
      <c r="J420" s="285"/>
      <c r="M420" s="285"/>
    </row>
    <row r="421" spans="1:13" ht="15" x14ac:dyDescent="0.25">
      <c r="A421" s="29">
        <f t="shared" si="92"/>
        <v>41781</v>
      </c>
      <c r="B421" s="96">
        <v>66.400000000000006</v>
      </c>
      <c r="C421" s="96">
        <v>74.400000000000006</v>
      </c>
      <c r="D421">
        <v>27531.1</v>
      </c>
      <c r="E421">
        <v>21522.400000000001</v>
      </c>
      <c r="F421" s="2">
        <f t="shared" si="93"/>
        <v>27597.5</v>
      </c>
      <c r="G421" s="2">
        <f t="shared" si="94"/>
        <v>21596.800000000003</v>
      </c>
      <c r="H421" s="38">
        <f t="shared" si="95"/>
        <v>27.785134834790327</v>
      </c>
      <c r="I421" s="285" t="e">
        <f>+#REF!-#REF!</f>
        <v>#REF!</v>
      </c>
      <c r="J421" s="285"/>
      <c r="M421" s="285"/>
    </row>
    <row r="422" spans="1:13" ht="15" x14ac:dyDescent="0.25">
      <c r="A422" s="29">
        <f t="shared" si="92"/>
        <v>41788</v>
      </c>
      <c r="B422" s="96">
        <v>62.3</v>
      </c>
      <c r="C422" s="96">
        <v>74.400000000000006</v>
      </c>
      <c r="D422">
        <v>27536</v>
      </c>
      <c r="E422">
        <v>21522.400000000001</v>
      </c>
      <c r="F422" s="2">
        <f t="shared" si="93"/>
        <v>27598.3</v>
      </c>
      <c r="G422" s="2">
        <f t="shared" si="94"/>
        <v>21596.800000000003</v>
      </c>
      <c r="H422" s="38">
        <f t="shared" si="95"/>
        <v>27.788839087272166</v>
      </c>
      <c r="I422" s="285" t="e">
        <f>+#REF!-#REF!</f>
        <v>#REF!</v>
      </c>
      <c r="J422" s="285"/>
      <c r="M422" s="285"/>
    </row>
    <row r="423" spans="1:13" ht="15" x14ac:dyDescent="0.25">
      <c r="A423" s="29">
        <f t="shared" si="92"/>
        <v>41795</v>
      </c>
      <c r="B423" s="96">
        <v>61.5</v>
      </c>
      <c r="C423" s="96">
        <v>74</v>
      </c>
      <c r="D423">
        <v>27536.799999999999</v>
      </c>
      <c r="E423">
        <v>21522.400000000001</v>
      </c>
      <c r="F423" s="2">
        <f t="shared" si="93"/>
        <v>27598.3</v>
      </c>
      <c r="G423" s="2">
        <f t="shared" si="94"/>
        <v>21596.400000000001</v>
      </c>
      <c r="H423" s="38">
        <f t="shared" si="95"/>
        <v>27.791205941731011</v>
      </c>
      <c r="I423" s="285" t="e">
        <f>+#REF!-#REF!</f>
        <v>#REF!</v>
      </c>
      <c r="J423" s="285"/>
      <c r="M423" s="285"/>
    </row>
    <row r="424" spans="1:13" ht="15" x14ac:dyDescent="0.25">
      <c r="A424" s="29">
        <f t="shared" si="92"/>
        <v>41802</v>
      </c>
      <c r="B424" s="96">
        <v>60</v>
      </c>
      <c r="C424" s="96">
        <v>74</v>
      </c>
      <c r="D424">
        <v>27538.3</v>
      </c>
      <c r="E424">
        <v>21522.400000000001</v>
      </c>
      <c r="F424" s="2">
        <f t="shared" si="93"/>
        <v>27598.3</v>
      </c>
      <c r="G424" s="2">
        <f t="shared" si="94"/>
        <v>21596.400000000001</v>
      </c>
      <c r="H424" s="38">
        <f t="shared" si="95"/>
        <v>27.791205941731011</v>
      </c>
      <c r="I424" s="285" t="e">
        <f>+#REF!-#REF!</f>
        <v>#REF!</v>
      </c>
      <c r="J424" s="285"/>
      <c r="M424" s="285"/>
    </row>
    <row r="425" spans="1:13" ht="15" x14ac:dyDescent="0.25">
      <c r="A425" s="29">
        <f t="shared" si="92"/>
        <v>41809</v>
      </c>
      <c r="B425" s="96">
        <v>60.5</v>
      </c>
      <c r="C425" s="96">
        <v>74</v>
      </c>
      <c r="D425">
        <v>27538.3</v>
      </c>
      <c r="E425">
        <v>21522.400000000001</v>
      </c>
      <c r="F425" s="2">
        <f t="shared" si="93"/>
        <v>27598.799999999999</v>
      </c>
      <c r="G425" s="2">
        <f t="shared" si="94"/>
        <v>21596.400000000001</v>
      </c>
      <c r="H425" s="38">
        <f t="shared" si="95"/>
        <v>27.793521142412601</v>
      </c>
      <c r="I425" s="285" t="e">
        <f>+#REF!-#REF!</f>
        <v>#REF!</v>
      </c>
      <c r="J425" s="285"/>
      <c r="M425" s="285"/>
    </row>
    <row r="426" spans="1:13" ht="15" x14ac:dyDescent="0.25">
      <c r="A426" s="29">
        <f t="shared" si="92"/>
        <v>41816</v>
      </c>
      <c r="B426" s="96">
        <v>59</v>
      </c>
      <c r="C426" s="96">
        <v>74</v>
      </c>
      <c r="D426">
        <v>27540.2</v>
      </c>
      <c r="E426">
        <v>21522.400000000001</v>
      </c>
      <c r="F426" s="2">
        <f t="shared" si="93"/>
        <v>27599.200000000001</v>
      </c>
      <c r="G426" s="2">
        <f t="shared" si="94"/>
        <v>21596.400000000001</v>
      </c>
      <c r="H426" s="38">
        <f t="shared" si="95"/>
        <v>27.795373302957891</v>
      </c>
      <c r="I426" s="285" t="e">
        <f>+#REF!-#REF!</f>
        <v>#REF!</v>
      </c>
      <c r="J426" s="285"/>
      <c r="M426" s="285"/>
    </row>
    <row r="427" spans="1:13" ht="15" x14ac:dyDescent="0.25">
      <c r="A427" s="29">
        <f t="shared" si="92"/>
        <v>41823</v>
      </c>
      <c r="B427" s="96">
        <v>116.4</v>
      </c>
      <c r="C427" s="96">
        <v>76.5</v>
      </c>
      <c r="D427">
        <v>27542</v>
      </c>
      <c r="E427">
        <v>21522.400000000001</v>
      </c>
      <c r="F427" s="2">
        <f t="shared" si="93"/>
        <v>27658.400000000001</v>
      </c>
      <c r="G427" s="2">
        <f t="shared" si="94"/>
        <v>21598.9</v>
      </c>
      <c r="H427" s="38">
        <f t="shared" si="95"/>
        <v>28.054669450759071</v>
      </c>
      <c r="I427" s="285" t="e">
        <f>+#REF!-#REF!</f>
        <v>#REF!</v>
      </c>
      <c r="J427" s="285"/>
      <c r="M427" s="285"/>
    </row>
    <row r="428" spans="1:13" ht="15" x14ac:dyDescent="0.25">
      <c r="A428" s="29">
        <f t="shared" si="92"/>
        <v>41830</v>
      </c>
      <c r="B428" s="96">
        <v>122.8</v>
      </c>
      <c r="C428" s="96">
        <v>76.5</v>
      </c>
      <c r="D428">
        <v>27542</v>
      </c>
      <c r="E428">
        <v>21522.400000000001</v>
      </c>
      <c r="F428" s="2">
        <f t="shared" si="93"/>
        <v>27664.799999999999</v>
      </c>
      <c r="G428" s="2">
        <f t="shared" si="94"/>
        <v>21598.9</v>
      </c>
      <c r="H428" s="38">
        <f t="shared" si="95"/>
        <v>28.084300589381851</v>
      </c>
      <c r="I428" s="285" t="e">
        <f>+#REF!-#REF!</f>
        <v>#REF!</v>
      </c>
      <c r="J428" s="285"/>
      <c r="M428" s="285"/>
    </row>
    <row r="429" spans="1:13" ht="15" x14ac:dyDescent="0.25">
      <c r="A429" s="29">
        <f t="shared" si="92"/>
        <v>41837</v>
      </c>
      <c r="B429" s="96">
        <v>281.60000000000002</v>
      </c>
      <c r="C429" s="96">
        <v>76.5</v>
      </c>
      <c r="D429">
        <v>27542</v>
      </c>
      <c r="E429">
        <v>21522.400000000001</v>
      </c>
      <c r="F429" s="2">
        <f t="shared" si="93"/>
        <v>27823.599999999999</v>
      </c>
      <c r="G429" s="2">
        <f t="shared" si="94"/>
        <v>21598.9</v>
      </c>
      <c r="H429" s="38">
        <f t="shared" si="95"/>
        <v>28.819523216460084</v>
      </c>
      <c r="I429" s="285" t="e">
        <f>+#REF!-#REF!</f>
        <v>#REF!</v>
      </c>
      <c r="J429" s="285"/>
      <c r="M429" s="285"/>
    </row>
    <row r="430" spans="1:13" ht="15" x14ac:dyDescent="0.25">
      <c r="A430" s="29">
        <f t="shared" si="92"/>
        <v>41844</v>
      </c>
      <c r="B430" s="96">
        <v>522.6</v>
      </c>
      <c r="C430" s="96">
        <v>76.5</v>
      </c>
      <c r="D430">
        <v>27542</v>
      </c>
      <c r="E430">
        <v>21522.400000000001</v>
      </c>
      <c r="F430" s="2">
        <f t="shared" si="93"/>
        <v>28064.6</v>
      </c>
      <c r="G430" s="2">
        <f t="shared" si="94"/>
        <v>21598.9</v>
      </c>
      <c r="H430" s="38">
        <f t="shared" si="95"/>
        <v>29.935320780224895</v>
      </c>
      <c r="I430" s="285" t="e">
        <f>+#REF!-#REF!</f>
        <v>#REF!</v>
      </c>
      <c r="J430" s="285"/>
      <c r="M430" s="285"/>
    </row>
    <row r="431" spans="1:13" ht="15" x14ac:dyDescent="0.25">
      <c r="A431" s="29">
        <f t="shared" si="92"/>
        <v>41851</v>
      </c>
      <c r="B431" s="96">
        <v>530.6</v>
      </c>
      <c r="C431" s="96">
        <v>76.8</v>
      </c>
      <c r="D431">
        <v>27542</v>
      </c>
      <c r="E431">
        <v>21522.400000000001</v>
      </c>
      <c r="F431" s="2">
        <f t="shared" si="93"/>
        <v>28072.6</v>
      </c>
      <c r="G431" s="2">
        <f t="shared" si="94"/>
        <v>21599.200000000001</v>
      </c>
      <c r="H431" s="38">
        <f t="shared" si="95"/>
        <v>29.970554464980182</v>
      </c>
      <c r="I431" s="285" t="e">
        <f>+#REF!-#REF!</f>
        <v>#REF!</v>
      </c>
      <c r="J431" s="285"/>
      <c r="M431" s="285"/>
    </row>
    <row r="432" spans="1:13" ht="15" x14ac:dyDescent="0.25">
      <c r="A432" s="29">
        <f t="shared" si="92"/>
        <v>41858</v>
      </c>
      <c r="B432" s="96">
        <v>531.6</v>
      </c>
      <c r="C432" s="96">
        <v>124.6</v>
      </c>
      <c r="D432">
        <v>27602.2</v>
      </c>
      <c r="E432">
        <v>21522.400000000001</v>
      </c>
      <c r="F432" s="2">
        <f t="shared" si="93"/>
        <v>28133.8</v>
      </c>
      <c r="G432" s="2">
        <f t="shared" si="94"/>
        <v>21647</v>
      </c>
      <c r="H432" s="38">
        <f t="shared" si="95"/>
        <v>29.966277082274683</v>
      </c>
      <c r="I432" s="285" t="e">
        <f>+#REF!-#REF!</f>
        <v>#REF!</v>
      </c>
      <c r="J432" s="285"/>
      <c r="M432" s="285"/>
    </row>
    <row r="433" spans="1:13" ht="15" x14ac:dyDescent="0.25">
      <c r="A433" s="29">
        <f t="shared" si="92"/>
        <v>41865</v>
      </c>
      <c r="B433" s="96">
        <v>412.6</v>
      </c>
      <c r="C433" s="96">
        <v>124.6</v>
      </c>
      <c r="D433">
        <v>27602.2</v>
      </c>
      <c r="E433">
        <v>21522.400000000001</v>
      </c>
      <c r="F433" s="2">
        <f t="shared" si="93"/>
        <v>28014.799999999999</v>
      </c>
      <c r="G433" s="2">
        <f t="shared" si="94"/>
        <v>21647</v>
      </c>
      <c r="H433" s="38">
        <f t="shared" si="95"/>
        <v>29.416547327574261</v>
      </c>
      <c r="I433" s="285" t="e">
        <f>+#REF!-#REF!</f>
        <v>#REF!</v>
      </c>
      <c r="J433" s="285"/>
      <c r="M433" s="285"/>
    </row>
    <row r="434" spans="1:13" ht="15" x14ac:dyDescent="0.25">
      <c r="A434" s="29">
        <f t="shared" si="92"/>
        <v>41872</v>
      </c>
      <c r="B434" s="96">
        <v>357.6</v>
      </c>
      <c r="C434" s="96">
        <v>124.6</v>
      </c>
      <c r="D434">
        <v>27602.2</v>
      </c>
      <c r="E434">
        <v>21522.400000000001</v>
      </c>
      <c r="F434" s="2">
        <f t="shared" si="93"/>
        <v>27959.8</v>
      </c>
      <c r="G434" s="2">
        <f t="shared" si="94"/>
        <v>21647</v>
      </c>
      <c r="H434" s="38">
        <f t="shared" si="95"/>
        <v>29.162470550191699</v>
      </c>
      <c r="I434" s="285" t="e">
        <f>+#REF!-#REF!</f>
        <v>#REF!</v>
      </c>
      <c r="J434" s="285"/>
      <c r="M434" s="285"/>
    </row>
    <row r="435" spans="1:13" ht="15" x14ac:dyDescent="0.25">
      <c r="A435" s="29">
        <f t="shared" si="92"/>
        <v>41879</v>
      </c>
      <c r="B435" s="96">
        <v>302.60000000000002</v>
      </c>
      <c r="C435" s="96">
        <v>124.6</v>
      </c>
      <c r="D435">
        <v>27602.2</v>
      </c>
      <c r="E435">
        <v>21522.400000000001</v>
      </c>
      <c r="F435" s="2">
        <f t="shared" si="93"/>
        <v>27904.799999999999</v>
      </c>
      <c r="G435" s="2">
        <f t="shared" si="94"/>
        <v>21647</v>
      </c>
      <c r="H435" s="38">
        <f t="shared" si="95"/>
        <v>28.908393772809159</v>
      </c>
      <c r="I435" s="285" t="e">
        <f>+#REF!-#REF!</f>
        <v>#REF!</v>
      </c>
      <c r="J435" s="285"/>
      <c r="M435" s="285"/>
    </row>
    <row r="436" spans="1:13" ht="15" x14ac:dyDescent="0.25">
      <c r="A436" s="29">
        <f t="shared" si="92"/>
        <v>41886</v>
      </c>
      <c r="B436" s="96">
        <v>13335.4</v>
      </c>
      <c r="C436" s="96">
        <v>14904.8</v>
      </c>
      <c r="D436">
        <v>0</v>
      </c>
      <c r="E436">
        <v>0.3</v>
      </c>
      <c r="F436" s="2">
        <f t="shared" si="93"/>
        <v>13335.4</v>
      </c>
      <c r="G436" s="2">
        <f t="shared" si="94"/>
        <v>14905.099999999999</v>
      </c>
      <c r="H436" s="38">
        <f t="shared" si="95"/>
        <v>-10.531294657533319</v>
      </c>
      <c r="I436" s="285"/>
      <c r="J436" s="285"/>
      <c r="M436" s="285"/>
    </row>
    <row r="437" spans="1:13" ht="15" x14ac:dyDescent="0.25">
      <c r="A437" s="29">
        <f t="shared" si="92"/>
        <v>41893</v>
      </c>
      <c r="B437" s="96">
        <v>13822.5</v>
      </c>
      <c r="C437" s="96">
        <v>15033.8</v>
      </c>
      <c r="D437">
        <v>59.2</v>
      </c>
      <c r="E437">
        <v>0.3</v>
      </c>
      <c r="F437" s="2">
        <f t="shared" si="93"/>
        <v>13881.7</v>
      </c>
      <c r="G437" s="2">
        <f t="shared" si="94"/>
        <v>15034.099999999999</v>
      </c>
      <c r="H437" s="38">
        <f t="shared" si="95"/>
        <v>-7.6652410187506899</v>
      </c>
      <c r="I437" s="285"/>
      <c r="J437" s="285"/>
      <c r="M437" s="285"/>
    </row>
    <row r="438" spans="1:13" ht="15" x14ac:dyDescent="0.25">
      <c r="A438" s="29">
        <f t="shared" si="92"/>
        <v>41900</v>
      </c>
      <c r="B438" s="96">
        <v>16041.5</v>
      </c>
      <c r="C438" s="96">
        <v>17031.8</v>
      </c>
      <c r="D438">
        <v>225.1</v>
      </c>
      <c r="E438">
        <v>295.39999999999998</v>
      </c>
      <c r="F438" s="2">
        <f t="shared" si="93"/>
        <v>16266.6</v>
      </c>
      <c r="G438" s="2">
        <f t="shared" si="94"/>
        <v>17327.2</v>
      </c>
      <c r="H438" s="38">
        <f t="shared" si="95"/>
        <v>-6.12101205041784</v>
      </c>
      <c r="I438" s="285"/>
      <c r="J438" s="285"/>
      <c r="M438" s="285"/>
    </row>
    <row r="439" spans="1:13" ht="15" x14ac:dyDescent="0.25">
      <c r="A439" s="29">
        <f t="shared" si="92"/>
        <v>41907</v>
      </c>
      <c r="B439" s="96">
        <v>16285.6</v>
      </c>
      <c r="C439" s="96">
        <v>17200.3</v>
      </c>
      <c r="D439">
        <v>711.8</v>
      </c>
      <c r="E439">
        <v>535</v>
      </c>
      <c r="F439" s="2">
        <f t="shared" si="93"/>
        <v>16997.400000000001</v>
      </c>
      <c r="G439" s="2">
        <f t="shared" si="94"/>
        <v>17735.3</v>
      </c>
      <c r="H439" s="38">
        <f t="shared" si="95"/>
        <v>-4.1606288024448324</v>
      </c>
      <c r="I439" s="285"/>
      <c r="J439" s="285"/>
      <c r="M439" s="285"/>
    </row>
    <row r="440" spans="1:13" ht="15" x14ac:dyDescent="0.25">
      <c r="A440" s="29">
        <f t="shared" si="92"/>
        <v>41914</v>
      </c>
      <c r="B440" s="96">
        <v>15950.1</v>
      </c>
      <c r="C440" s="96">
        <v>17016.7</v>
      </c>
      <c r="D440">
        <v>1242.7</v>
      </c>
      <c r="E440">
        <v>960.8</v>
      </c>
      <c r="F440" s="2">
        <f t="shared" si="93"/>
        <v>17192.8</v>
      </c>
      <c r="G440" s="2">
        <f t="shared" si="94"/>
        <v>17977.5</v>
      </c>
      <c r="H440" s="38">
        <f t="shared" si="95"/>
        <v>-4.3649005701571486</v>
      </c>
      <c r="I440" s="285"/>
      <c r="J440" s="285"/>
      <c r="M440" s="285"/>
    </row>
    <row r="441" spans="1:13" ht="15" x14ac:dyDescent="0.25">
      <c r="A441" s="29">
        <f t="shared" si="92"/>
        <v>41921</v>
      </c>
      <c r="B441" s="96">
        <v>15493.6</v>
      </c>
      <c r="C441" s="96">
        <v>17016.7</v>
      </c>
      <c r="D441">
        <v>2408.6</v>
      </c>
      <c r="E441">
        <v>960.8</v>
      </c>
      <c r="F441" s="2">
        <f t="shared" si="93"/>
        <v>17902.2</v>
      </c>
      <c r="G441" s="2">
        <f t="shared" si="94"/>
        <v>17977.5</v>
      </c>
      <c r="H441" s="38">
        <f t="shared" si="95"/>
        <v>-0.41885690446390456</v>
      </c>
      <c r="I441" s="285"/>
      <c r="J441" s="285"/>
      <c r="M441" s="285"/>
    </row>
    <row r="442" spans="1:13" ht="15" x14ac:dyDescent="0.25">
      <c r="A442" s="29">
        <f t="shared" si="92"/>
        <v>41928</v>
      </c>
      <c r="B442" s="96">
        <v>15881.7</v>
      </c>
      <c r="C442" s="96">
        <v>17016.7</v>
      </c>
      <c r="D442">
        <v>3721.8</v>
      </c>
      <c r="E442">
        <v>960.8</v>
      </c>
      <c r="F442" s="2">
        <f t="shared" si="93"/>
        <v>19603.5</v>
      </c>
      <c r="G442" s="2">
        <f t="shared" si="94"/>
        <v>17977.5</v>
      </c>
      <c r="H442" s="38">
        <f t="shared" si="95"/>
        <v>9.0446391322486441</v>
      </c>
      <c r="I442" s="285"/>
      <c r="J442" s="285"/>
      <c r="M442" s="285"/>
    </row>
    <row r="443" spans="1:13" ht="15" x14ac:dyDescent="0.25">
      <c r="A443" s="29">
        <f t="shared" si="92"/>
        <v>41935</v>
      </c>
      <c r="B443" s="96">
        <v>15481.6</v>
      </c>
      <c r="C443" s="96">
        <v>15307.7</v>
      </c>
      <c r="D443">
        <v>5172.3999999999996</v>
      </c>
      <c r="E443">
        <v>4782.2</v>
      </c>
      <c r="F443" s="2">
        <f t="shared" si="93"/>
        <v>20654</v>
      </c>
      <c r="G443" s="2">
        <f t="shared" si="94"/>
        <v>20089.900000000001</v>
      </c>
      <c r="H443" s="38">
        <f t="shared" si="95"/>
        <v>2.8078785857570177</v>
      </c>
      <c r="I443" s="285"/>
      <c r="J443" s="285"/>
      <c r="M443" s="285"/>
    </row>
    <row r="444" spans="1:13" ht="15" x14ac:dyDescent="0.25">
      <c r="A444" s="29">
        <f t="shared" si="92"/>
        <v>41942</v>
      </c>
      <c r="B444" s="96">
        <v>14792.9</v>
      </c>
      <c r="C444" s="96">
        <v>14675.1</v>
      </c>
      <c r="D444">
        <v>7401.2</v>
      </c>
      <c r="E444">
        <v>6473.1</v>
      </c>
      <c r="F444" s="2">
        <f t="shared" si="93"/>
        <v>22194.1</v>
      </c>
      <c r="G444" s="2">
        <f t="shared" si="94"/>
        <v>21148.2</v>
      </c>
      <c r="H444" s="38">
        <f t="shared" si="95"/>
        <v>4.945574564265498</v>
      </c>
      <c r="I444" s="285"/>
      <c r="J444" s="285"/>
      <c r="M444" s="285"/>
    </row>
    <row r="445" spans="1:13" ht="15" x14ac:dyDescent="0.25">
      <c r="A445" s="29">
        <f t="shared" si="92"/>
        <v>41949</v>
      </c>
      <c r="B445" s="96">
        <v>13970.4</v>
      </c>
      <c r="C445" s="96">
        <v>13826.9</v>
      </c>
      <c r="D445">
        <v>8956.7999999999993</v>
      </c>
      <c r="E445">
        <v>7988.4</v>
      </c>
      <c r="F445" s="2">
        <f t="shared" si="93"/>
        <v>22927.199999999997</v>
      </c>
      <c r="G445" s="2">
        <f t="shared" si="94"/>
        <v>21815.3</v>
      </c>
      <c r="H445" s="38">
        <f t="shared" si="95"/>
        <v>5.0968815464375927</v>
      </c>
      <c r="I445" s="285"/>
      <c r="J445" s="285"/>
      <c r="M445" s="285"/>
    </row>
    <row r="446" spans="1:13" ht="15" x14ac:dyDescent="0.25">
      <c r="A446" s="29">
        <f t="shared" ref="A446:A509" si="96">+A445+7</f>
        <v>41956</v>
      </c>
      <c r="B446" s="96">
        <v>12085.5</v>
      </c>
      <c r="C446" s="96">
        <v>13052.9</v>
      </c>
      <c r="D446">
        <v>11374.5</v>
      </c>
      <c r="E446">
        <v>9914.5</v>
      </c>
      <c r="F446" s="2">
        <f t="shared" si="93"/>
        <v>23460</v>
      </c>
      <c r="G446" s="2">
        <f t="shared" si="94"/>
        <v>22967.4</v>
      </c>
      <c r="H446" s="38">
        <f t="shared" si="95"/>
        <v>2.1447791217116263</v>
      </c>
      <c r="I446" s="285"/>
      <c r="J446" s="285"/>
      <c r="M446" s="285"/>
    </row>
    <row r="447" spans="1:13" ht="15" x14ac:dyDescent="0.25">
      <c r="A447" s="29">
        <f t="shared" si="96"/>
        <v>41963</v>
      </c>
      <c r="B447" s="96">
        <v>10769</v>
      </c>
      <c r="C447" s="96">
        <v>12719.5</v>
      </c>
      <c r="D447">
        <v>13497.1</v>
      </c>
      <c r="E447">
        <v>11240.8</v>
      </c>
      <c r="F447" s="2">
        <f t="shared" si="93"/>
        <v>24266.1</v>
      </c>
      <c r="G447" s="2">
        <f t="shared" si="94"/>
        <v>23960.3</v>
      </c>
      <c r="H447" s="38">
        <f t="shared" si="95"/>
        <v>1.27627784293185</v>
      </c>
      <c r="I447" s="285"/>
      <c r="J447" s="285"/>
      <c r="M447" s="285"/>
    </row>
    <row r="448" spans="1:13" ht="15" x14ac:dyDescent="0.25">
      <c r="A448" s="29">
        <f t="shared" si="96"/>
        <v>41970</v>
      </c>
      <c r="B448" s="96">
        <v>10193.700000000001</v>
      </c>
      <c r="C448" s="96">
        <v>11305.9</v>
      </c>
      <c r="D448">
        <v>14779.8</v>
      </c>
      <c r="E448">
        <v>12660.9</v>
      </c>
      <c r="F448" s="2">
        <f t="shared" si="93"/>
        <v>24973.5</v>
      </c>
      <c r="G448" s="2">
        <f t="shared" si="94"/>
        <v>23966.799999999999</v>
      </c>
      <c r="H448" s="38">
        <f t="shared" si="95"/>
        <v>4.200393878198172</v>
      </c>
      <c r="I448" s="285"/>
      <c r="J448" s="285"/>
      <c r="M448" s="285"/>
    </row>
    <row r="449" spans="1:13" ht="15" x14ac:dyDescent="0.25">
      <c r="A449" s="29">
        <f t="shared" si="96"/>
        <v>41977</v>
      </c>
      <c r="B449" s="96">
        <v>8862.6</v>
      </c>
      <c r="C449" s="96">
        <v>10834.1</v>
      </c>
      <c r="D449">
        <v>16328</v>
      </c>
      <c r="E449">
        <v>13690.7</v>
      </c>
      <c r="F449" s="2">
        <f t="shared" si="93"/>
        <v>25190.6</v>
      </c>
      <c r="G449" s="2">
        <f t="shared" si="94"/>
        <v>24524.800000000003</v>
      </c>
      <c r="H449" s="38">
        <f t="shared" si="95"/>
        <v>2.7148029749477942</v>
      </c>
      <c r="I449" s="285"/>
      <c r="J449" s="285"/>
      <c r="M449" s="285"/>
    </row>
    <row r="450" spans="1:13" ht="15" x14ac:dyDescent="0.25">
      <c r="A450" s="29">
        <f t="shared" si="96"/>
        <v>41984</v>
      </c>
      <c r="B450" s="96">
        <v>7876.9</v>
      </c>
      <c r="C450" s="96">
        <v>10240.700000000001</v>
      </c>
      <c r="D450">
        <v>17716.2</v>
      </c>
      <c r="E450">
        <v>14590.6</v>
      </c>
      <c r="F450" s="2">
        <f t="shared" si="93"/>
        <v>25593.1</v>
      </c>
      <c r="G450" s="2">
        <f t="shared" si="94"/>
        <v>24831.300000000003</v>
      </c>
      <c r="H450" s="38">
        <f t="shared" si="95"/>
        <v>3.0679022040730697</v>
      </c>
      <c r="I450" s="285"/>
      <c r="J450" s="285"/>
      <c r="M450" s="285"/>
    </row>
    <row r="451" spans="1:13" ht="15" x14ac:dyDescent="0.25">
      <c r="A451" s="29">
        <f t="shared" si="96"/>
        <v>41991</v>
      </c>
      <c r="B451" s="96">
        <v>7014.4</v>
      </c>
      <c r="C451" s="96">
        <v>9590.7999999999993</v>
      </c>
      <c r="D451">
        <v>19197</v>
      </c>
      <c r="E451">
        <v>15758.1</v>
      </c>
      <c r="F451" s="2">
        <f>+B451+D451</f>
        <v>26211.4</v>
      </c>
      <c r="G451" s="2">
        <f>+C451+E451</f>
        <v>25348.9</v>
      </c>
      <c r="H451" s="38">
        <f t="shared" si="95"/>
        <v>3.4025145075328611</v>
      </c>
      <c r="I451" s="285"/>
      <c r="J451" s="285"/>
      <c r="M451" s="285"/>
    </row>
    <row r="452" spans="1:13" ht="15" x14ac:dyDescent="0.25">
      <c r="A452" s="29">
        <f t="shared" si="96"/>
        <v>41998</v>
      </c>
      <c r="B452" s="96">
        <v>6703.1</v>
      </c>
      <c r="C452" s="96">
        <v>9245.4</v>
      </c>
      <c r="D452">
        <v>19795.099999999999</v>
      </c>
      <c r="E452">
        <v>16474.7</v>
      </c>
      <c r="F452" s="2">
        <f t="shared" si="93"/>
        <v>26498.199999999997</v>
      </c>
      <c r="G452" s="2">
        <f t="shared" si="94"/>
        <v>25720.1</v>
      </c>
      <c r="H452" s="38">
        <f t="shared" si="95"/>
        <v>3.0252603994541216</v>
      </c>
      <c r="I452" s="285"/>
      <c r="J452" s="285"/>
      <c r="M452" s="285"/>
    </row>
    <row r="453" spans="1:13" ht="15" x14ac:dyDescent="0.25">
      <c r="A453" s="29">
        <f t="shared" si="96"/>
        <v>42005</v>
      </c>
      <c r="B453" s="96">
        <v>6251.6</v>
      </c>
      <c r="C453" s="96">
        <v>8415.6</v>
      </c>
      <c r="D453">
        <v>20796.8</v>
      </c>
      <c r="E453">
        <v>17692.400000000001</v>
      </c>
      <c r="F453" s="2">
        <f t="shared" si="93"/>
        <v>27048.400000000001</v>
      </c>
      <c r="G453" s="2">
        <f t="shared" si="94"/>
        <v>26108</v>
      </c>
      <c r="H453" s="38">
        <f t="shared" si="95"/>
        <v>3.6019610847249917</v>
      </c>
      <c r="I453">
        <v>1500</v>
      </c>
      <c r="J453" s="285"/>
      <c r="M453" s="285"/>
    </row>
    <row r="454" spans="1:13" ht="15" x14ac:dyDescent="0.25">
      <c r="A454" s="29">
        <f t="shared" si="96"/>
        <v>42012</v>
      </c>
      <c r="B454" s="96">
        <v>6193.8</v>
      </c>
      <c r="C454" s="96">
        <v>8007.2</v>
      </c>
      <c r="D454">
        <v>21648</v>
      </c>
      <c r="E454">
        <v>18779</v>
      </c>
      <c r="F454" s="2">
        <f t="shared" si="93"/>
        <v>27841.8</v>
      </c>
      <c r="G454" s="2">
        <f t="shared" si="94"/>
        <v>26786.2</v>
      </c>
      <c r="H454" s="38">
        <f t="shared" si="95"/>
        <v>3.9408352061882646</v>
      </c>
      <c r="I454">
        <v>1735</v>
      </c>
      <c r="J454" s="285"/>
      <c r="M454" s="285"/>
    </row>
    <row r="455" spans="1:13" ht="15" x14ac:dyDescent="0.25">
      <c r="A455" s="29">
        <f t="shared" si="96"/>
        <v>42019</v>
      </c>
      <c r="B455" s="96">
        <v>4967.3999999999996</v>
      </c>
      <c r="C455" s="96">
        <v>7356.8</v>
      </c>
      <c r="D455">
        <v>22797.5</v>
      </c>
      <c r="E455">
        <v>19725.099999999999</v>
      </c>
      <c r="F455" s="2">
        <f t="shared" si="93"/>
        <v>27764.9</v>
      </c>
      <c r="G455" s="2">
        <f t="shared" si="94"/>
        <v>27081.899999999998</v>
      </c>
      <c r="H455" s="38">
        <f t="shared" si="95"/>
        <v>2.5219796247678561</v>
      </c>
      <c r="I455">
        <v>1735</v>
      </c>
      <c r="J455" s="285"/>
      <c r="M455" s="285"/>
    </row>
    <row r="456" spans="1:13" ht="15" x14ac:dyDescent="0.25">
      <c r="A456" s="29">
        <f t="shared" si="96"/>
        <v>42026</v>
      </c>
      <c r="B456" s="96">
        <v>4757.2</v>
      </c>
      <c r="C456" s="96">
        <v>6295.4</v>
      </c>
      <c r="D456">
        <v>23556.5</v>
      </c>
      <c r="E456">
        <v>20972.6</v>
      </c>
      <c r="F456" s="2">
        <f t="shared" si="93"/>
        <v>28313.7</v>
      </c>
      <c r="G456" s="2">
        <f t="shared" si="94"/>
        <v>27268</v>
      </c>
      <c r="H456" s="38">
        <f t="shared" si="95"/>
        <v>3.8348980489951723</v>
      </c>
      <c r="I456">
        <v>1735</v>
      </c>
      <c r="J456" s="285"/>
      <c r="M456" s="59"/>
    </row>
    <row r="457" spans="1:13" ht="15" x14ac:dyDescent="0.25">
      <c r="A457" s="29">
        <f t="shared" si="96"/>
        <v>42033</v>
      </c>
      <c r="B457" s="96">
        <v>3411.9</v>
      </c>
      <c r="C457" s="96">
        <v>5809.5</v>
      </c>
      <c r="D457">
        <v>25056.1</v>
      </c>
      <c r="E457">
        <v>21828.799999999999</v>
      </c>
      <c r="F457" s="2">
        <f t="shared" si="93"/>
        <v>28468</v>
      </c>
      <c r="G457" s="2">
        <f t="shared" si="94"/>
        <v>27638.3</v>
      </c>
      <c r="H457" s="38">
        <f t="shared" si="95"/>
        <v>3.0019936103161227</v>
      </c>
      <c r="I457" s="285">
        <v>1735</v>
      </c>
      <c r="J457" s="285"/>
      <c r="M457" s="59"/>
    </row>
    <row r="458" spans="1:13" ht="15" x14ac:dyDescent="0.25">
      <c r="A458" s="29">
        <f t="shared" si="96"/>
        <v>42040</v>
      </c>
      <c r="B458" s="96">
        <v>2857.5</v>
      </c>
      <c r="C458" s="96">
        <v>5053.6000000000004</v>
      </c>
      <c r="D458">
        <v>26213.8</v>
      </c>
      <c r="E458">
        <v>22905.5</v>
      </c>
      <c r="F458" s="2">
        <f t="shared" si="93"/>
        <v>29071.3</v>
      </c>
      <c r="G458" s="2">
        <f t="shared" si="94"/>
        <v>27959.1</v>
      </c>
      <c r="H458" s="38">
        <f t="shared" si="95"/>
        <v>3.9779535106637898</v>
      </c>
      <c r="I458" s="285">
        <v>1735</v>
      </c>
      <c r="J458" s="285"/>
      <c r="M458" s="285"/>
    </row>
    <row r="459" spans="1:13" ht="15" x14ac:dyDescent="0.25">
      <c r="A459" s="29">
        <f t="shared" si="96"/>
        <v>42047</v>
      </c>
      <c r="B459" s="96">
        <v>2372.5</v>
      </c>
      <c r="C459" s="96">
        <v>4026.2</v>
      </c>
      <c r="D459">
        <v>26903.9</v>
      </c>
      <c r="E459">
        <v>23787.3</v>
      </c>
      <c r="F459" s="2">
        <f t="shared" si="93"/>
        <v>29276.400000000001</v>
      </c>
      <c r="G459" s="2">
        <f t="shared" si="94"/>
        <v>27813.5</v>
      </c>
      <c r="H459" s="38">
        <f t="shared" si="95"/>
        <v>5.2596760565912337</v>
      </c>
      <c r="I459" s="285">
        <v>1845</v>
      </c>
      <c r="J459" s="285"/>
      <c r="M459" s="285"/>
    </row>
    <row r="460" spans="1:13" ht="15" x14ac:dyDescent="0.25">
      <c r="A460" s="29">
        <f t="shared" si="96"/>
        <v>42054</v>
      </c>
      <c r="B460" s="96">
        <v>2077</v>
      </c>
      <c r="C460" s="96">
        <v>3254.9</v>
      </c>
      <c r="D460">
        <v>27472.3</v>
      </c>
      <c r="E460">
        <v>24846.400000000001</v>
      </c>
      <c r="F460" s="2">
        <f t="shared" si="93"/>
        <v>29549.3</v>
      </c>
      <c r="G460" s="2">
        <f t="shared" si="94"/>
        <v>28101.300000000003</v>
      </c>
      <c r="H460" s="38">
        <f t="shared" si="95"/>
        <v>5.1527865258902406</v>
      </c>
      <c r="I460" s="285">
        <v>1845</v>
      </c>
      <c r="J460" s="285"/>
      <c r="M460" s="285"/>
    </row>
    <row r="461" spans="1:13" ht="15" x14ac:dyDescent="0.25">
      <c r="A461" s="29">
        <f t="shared" si="96"/>
        <v>42061</v>
      </c>
      <c r="B461" s="96">
        <v>1707.7</v>
      </c>
      <c r="C461" s="96">
        <v>2341.6</v>
      </c>
      <c r="D461">
        <v>27962.9</v>
      </c>
      <c r="E461">
        <v>25491.4</v>
      </c>
      <c r="F461" s="2">
        <f t="shared" si="93"/>
        <v>29670.600000000002</v>
      </c>
      <c r="G461" s="2">
        <f t="shared" si="94"/>
        <v>27833</v>
      </c>
      <c r="H461" s="38">
        <f t="shared" si="95"/>
        <v>6.6022347573024831</v>
      </c>
      <c r="I461" s="285">
        <v>1845</v>
      </c>
      <c r="J461" s="285"/>
      <c r="M461" s="285"/>
    </row>
    <row r="462" spans="1:13" ht="15" x14ac:dyDescent="0.25">
      <c r="A462" s="29">
        <f t="shared" si="96"/>
        <v>42068</v>
      </c>
      <c r="B462" s="96">
        <v>1628.9</v>
      </c>
      <c r="C462" s="96">
        <v>1870.2</v>
      </c>
      <c r="D462">
        <v>28198.5</v>
      </c>
      <c r="E462">
        <v>25831.4</v>
      </c>
      <c r="F462" s="2">
        <f t="shared" si="93"/>
        <v>29827.4</v>
      </c>
      <c r="G462" s="2">
        <f t="shared" si="94"/>
        <v>27701.600000000002</v>
      </c>
      <c r="H462" s="38">
        <f t="shared" si="95"/>
        <v>7.6739249718427827</v>
      </c>
      <c r="I462" s="285">
        <v>1845</v>
      </c>
      <c r="J462" s="285"/>
      <c r="M462" s="285"/>
    </row>
    <row r="463" spans="1:13" ht="15" x14ac:dyDescent="0.25">
      <c r="A463" s="29">
        <f t="shared" si="96"/>
        <v>42075</v>
      </c>
      <c r="B463" s="96">
        <v>1319.2</v>
      </c>
      <c r="C463" s="96">
        <v>1131.5</v>
      </c>
      <c r="D463">
        <v>28471</v>
      </c>
      <c r="E463">
        <v>26494.2</v>
      </c>
      <c r="F463" s="2">
        <f t="shared" si="93"/>
        <v>29790.2</v>
      </c>
      <c r="G463" s="2">
        <f t="shared" si="94"/>
        <v>27625.7</v>
      </c>
      <c r="H463" s="38">
        <f t="shared" si="95"/>
        <v>7.8350955812884315</v>
      </c>
      <c r="I463" s="285">
        <v>1845</v>
      </c>
      <c r="J463" s="285"/>
      <c r="M463" s="285"/>
    </row>
    <row r="464" spans="1:13" ht="15" x14ac:dyDescent="0.25">
      <c r="A464" s="29">
        <f t="shared" si="96"/>
        <v>42082</v>
      </c>
      <c r="B464" s="96">
        <v>1258.4000000000001</v>
      </c>
      <c r="C464" s="96">
        <v>835.8</v>
      </c>
      <c r="D464">
        <v>28660.5</v>
      </c>
      <c r="E464">
        <v>26811.599999999999</v>
      </c>
      <c r="F464" s="2">
        <f t="shared" si="93"/>
        <v>29918.9</v>
      </c>
      <c r="G464" s="2">
        <f t="shared" si="94"/>
        <v>27647.399999999998</v>
      </c>
      <c r="H464" s="38">
        <f t="shared" si="95"/>
        <v>8.2159624413145735</v>
      </c>
      <c r="I464" s="285">
        <v>1845</v>
      </c>
      <c r="J464" s="285"/>
      <c r="M464" s="285"/>
    </row>
    <row r="465" spans="1:13" ht="15" x14ac:dyDescent="0.25">
      <c r="A465" s="29">
        <f t="shared" si="96"/>
        <v>42089</v>
      </c>
      <c r="B465" s="96">
        <v>843.3</v>
      </c>
      <c r="C465" s="96">
        <v>575</v>
      </c>
      <c r="D465">
        <v>29035</v>
      </c>
      <c r="E465">
        <v>27123.599999999999</v>
      </c>
      <c r="F465" s="2">
        <f t="shared" si="93"/>
        <v>29878.3</v>
      </c>
      <c r="G465" s="2">
        <f t="shared" si="94"/>
        <v>27698.6</v>
      </c>
      <c r="H465" s="38">
        <f t="shared" si="95"/>
        <v>7.8693507975132304</v>
      </c>
      <c r="I465" s="285">
        <v>1963</v>
      </c>
      <c r="J465" s="285"/>
      <c r="M465" s="285"/>
    </row>
    <row r="466" spans="1:13" ht="15" x14ac:dyDescent="0.25">
      <c r="A466" s="29">
        <f t="shared" si="96"/>
        <v>42096</v>
      </c>
      <c r="B466" s="96">
        <v>365.7</v>
      </c>
      <c r="C466" s="96">
        <v>262.8</v>
      </c>
      <c r="D466">
        <v>29283.200000000001</v>
      </c>
      <c r="E466">
        <v>27449.5</v>
      </c>
      <c r="F466" s="2">
        <f t="shared" si="93"/>
        <v>29648.9</v>
      </c>
      <c r="G466" s="2">
        <f t="shared" si="94"/>
        <v>27712.3</v>
      </c>
      <c r="H466" s="38">
        <f t="shared" si="95"/>
        <v>6.9882326620309465</v>
      </c>
      <c r="I466" s="285">
        <v>2378</v>
      </c>
      <c r="J466" s="285"/>
      <c r="M466" s="285"/>
    </row>
    <row r="467" spans="1:13" ht="15" x14ac:dyDescent="0.35">
      <c r="A467" s="29">
        <f t="shared" si="96"/>
        <v>42103</v>
      </c>
      <c r="B467" s="96">
        <v>185</v>
      </c>
      <c r="C467" s="96">
        <v>141.4</v>
      </c>
      <c r="D467">
        <v>29479.599999999999</v>
      </c>
      <c r="E467">
        <v>27516.2</v>
      </c>
      <c r="F467" s="2">
        <f t="shared" ref="F467:F478" si="97">+B467+D467</f>
        <v>29664.6</v>
      </c>
      <c r="G467" s="2">
        <f t="shared" ref="G467:G478" si="98">+C467+E467</f>
        <v>27657.600000000002</v>
      </c>
      <c r="H467" s="38">
        <f t="shared" ref="H467:H478" si="99">+(F467/G467-1)*100</f>
        <v>7.2565949323151635</v>
      </c>
      <c r="I467" s="285">
        <v>2543</v>
      </c>
      <c r="J467" s="285"/>
      <c r="M467" s="53"/>
    </row>
    <row r="468" spans="1:13" ht="15" x14ac:dyDescent="0.25">
      <c r="A468" s="29">
        <f t="shared" si="96"/>
        <v>42110</v>
      </c>
      <c r="B468" s="96">
        <v>184.3</v>
      </c>
      <c r="C468" s="96">
        <v>86.3</v>
      </c>
      <c r="D468">
        <v>29512.6</v>
      </c>
      <c r="E468">
        <v>27516.3</v>
      </c>
      <c r="F468" s="2">
        <f t="shared" si="97"/>
        <v>29696.899999999998</v>
      </c>
      <c r="G468" s="2">
        <f t="shared" si="98"/>
        <v>27602.6</v>
      </c>
      <c r="H468" s="38">
        <f t="shared" si="99"/>
        <v>7.5873287299022429</v>
      </c>
      <c r="I468" s="285">
        <v>2543</v>
      </c>
      <c r="J468" s="285"/>
    </row>
    <row r="469" spans="1:13" ht="15" x14ac:dyDescent="0.25">
      <c r="A469" s="29">
        <f t="shared" si="96"/>
        <v>42117</v>
      </c>
      <c r="B469" s="96">
        <v>383.2</v>
      </c>
      <c r="C469" s="96">
        <v>81.3</v>
      </c>
      <c r="D469">
        <v>29512.9</v>
      </c>
      <c r="E469">
        <v>27516.3</v>
      </c>
      <c r="F469" s="2">
        <f t="shared" si="97"/>
        <v>29896.100000000002</v>
      </c>
      <c r="G469" s="2">
        <f t="shared" si="98"/>
        <v>27597.599999999999</v>
      </c>
      <c r="H469" s="38">
        <f t="shared" si="99"/>
        <v>8.3286227787923828</v>
      </c>
      <c r="I469" s="285">
        <v>2409</v>
      </c>
      <c r="J469" s="285"/>
    </row>
    <row r="470" spans="1:13" ht="15" x14ac:dyDescent="0.25">
      <c r="A470" s="29">
        <f t="shared" si="96"/>
        <v>42124</v>
      </c>
      <c r="B470" s="96">
        <v>382.8</v>
      </c>
      <c r="C470" s="96">
        <v>79</v>
      </c>
      <c r="D470">
        <v>29518.6</v>
      </c>
      <c r="E470">
        <v>27518.5</v>
      </c>
      <c r="F470" s="2">
        <f t="shared" si="97"/>
        <v>29901.399999999998</v>
      </c>
      <c r="G470" s="2">
        <f t="shared" si="98"/>
        <v>27597.5</v>
      </c>
      <c r="H470" s="38">
        <f t="shared" si="99"/>
        <v>8.3482199474590004</v>
      </c>
      <c r="I470" s="285">
        <v>2309</v>
      </c>
      <c r="J470" s="285"/>
    </row>
    <row r="471" spans="1:13" ht="15" x14ac:dyDescent="0.25">
      <c r="A471" s="29">
        <f t="shared" si="96"/>
        <v>42131</v>
      </c>
      <c r="B471" s="96">
        <v>377.8</v>
      </c>
      <c r="C471" s="96">
        <v>73.599999999999994</v>
      </c>
      <c r="D471">
        <v>29518.6</v>
      </c>
      <c r="E471">
        <v>27523.9</v>
      </c>
      <c r="F471" s="2">
        <f t="shared" si="97"/>
        <v>29896.399999999998</v>
      </c>
      <c r="G471" s="2">
        <f t="shared" si="98"/>
        <v>27597.5</v>
      </c>
      <c r="H471" s="38">
        <f t="shared" si="99"/>
        <v>8.3301023643445937</v>
      </c>
      <c r="I471" s="285">
        <v>2309</v>
      </c>
      <c r="J471" s="285"/>
    </row>
    <row r="472" spans="1:13" ht="15" x14ac:dyDescent="0.25">
      <c r="A472" s="29">
        <f t="shared" si="96"/>
        <v>42138</v>
      </c>
      <c r="B472" s="96">
        <v>377.8</v>
      </c>
      <c r="C472" s="96">
        <v>70.900000000000006</v>
      </c>
      <c r="D472">
        <v>29518.6</v>
      </c>
      <c r="E472">
        <v>27526.5</v>
      </c>
      <c r="F472" s="2">
        <f t="shared" si="97"/>
        <v>29896.399999999998</v>
      </c>
      <c r="G472" s="2">
        <f t="shared" si="98"/>
        <v>27597.4</v>
      </c>
      <c r="H472" s="38">
        <f t="shared" si="99"/>
        <v>8.3304949016936192</v>
      </c>
      <c r="I472" s="285">
        <v>2309</v>
      </c>
      <c r="J472" s="285"/>
    </row>
    <row r="473" spans="1:13" ht="15" x14ac:dyDescent="0.25">
      <c r="A473" s="29">
        <f t="shared" si="96"/>
        <v>42145</v>
      </c>
      <c r="B473" s="96">
        <v>575.79999999999995</v>
      </c>
      <c r="C473" s="96">
        <v>66.400000000000006</v>
      </c>
      <c r="D473">
        <v>29518.6</v>
      </c>
      <c r="E473">
        <v>27531.1</v>
      </c>
      <c r="F473" s="2">
        <f t="shared" si="97"/>
        <v>30094.399999999998</v>
      </c>
      <c r="G473" s="2">
        <f t="shared" si="98"/>
        <v>27597.5</v>
      </c>
      <c r="H473" s="38">
        <f t="shared" si="99"/>
        <v>9.0475586556753242</v>
      </c>
      <c r="I473" s="285">
        <v>2309</v>
      </c>
      <c r="J473" s="285"/>
    </row>
    <row r="474" spans="1:13" ht="15" x14ac:dyDescent="0.25">
      <c r="A474" s="29">
        <f t="shared" si="96"/>
        <v>42152</v>
      </c>
      <c r="B474" s="96">
        <v>575.29999999999995</v>
      </c>
      <c r="C474" s="96">
        <v>62.3</v>
      </c>
      <c r="D474">
        <v>29518.9</v>
      </c>
      <c r="E474">
        <v>27536</v>
      </c>
      <c r="F474" s="2">
        <f t="shared" si="97"/>
        <v>30094.2</v>
      </c>
      <c r="G474" s="2">
        <f t="shared" si="98"/>
        <v>27598.3</v>
      </c>
      <c r="H474" s="38">
        <f t="shared" si="99"/>
        <v>9.0436729798574653</v>
      </c>
      <c r="I474" s="285">
        <v>2309</v>
      </c>
      <c r="J474" s="285"/>
    </row>
    <row r="475" spans="1:13" ht="15" x14ac:dyDescent="0.25">
      <c r="A475" s="29">
        <f t="shared" si="96"/>
        <v>42159</v>
      </c>
      <c r="B475" s="96">
        <v>575.29999999999995</v>
      </c>
      <c r="C475" s="96">
        <v>61.5</v>
      </c>
      <c r="D475">
        <v>29518.9</v>
      </c>
      <c r="E475">
        <v>27536.799999999999</v>
      </c>
      <c r="F475" s="2">
        <f t="shared" si="97"/>
        <v>30094.2</v>
      </c>
      <c r="G475" s="2">
        <f t="shared" si="98"/>
        <v>27598.3</v>
      </c>
      <c r="H475" s="38">
        <f t="shared" si="99"/>
        <v>9.0436729798574653</v>
      </c>
      <c r="I475" s="285">
        <v>2309</v>
      </c>
      <c r="J475" s="285"/>
    </row>
    <row r="476" spans="1:13" ht="15" x14ac:dyDescent="0.25">
      <c r="A476" s="29">
        <f t="shared" si="96"/>
        <v>42166</v>
      </c>
      <c r="B476" s="96">
        <v>530.9</v>
      </c>
      <c r="C476" s="96">
        <v>60</v>
      </c>
      <c r="D476">
        <v>29578.2</v>
      </c>
      <c r="E476">
        <v>27538.3</v>
      </c>
      <c r="F476" s="2">
        <f t="shared" si="97"/>
        <v>30109.100000000002</v>
      </c>
      <c r="G476" s="2">
        <f t="shared" si="98"/>
        <v>27598.3</v>
      </c>
      <c r="H476" s="38">
        <f t="shared" si="99"/>
        <v>9.097661812502956</v>
      </c>
      <c r="I476" s="285">
        <v>2490</v>
      </c>
      <c r="J476" s="285"/>
    </row>
    <row r="477" spans="1:13" ht="15" x14ac:dyDescent="0.25">
      <c r="A477" s="29">
        <f t="shared" si="96"/>
        <v>42173</v>
      </c>
      <c r="B477" s="96">
        <v>470.4</v>
      </c>
      <c r="C477" s="96">
        <v>60.5</v>
      </c>
      <c r="D477">
        <v>29578.2</v>
      </c>
      <c r="E477">
        <v>27538.3</v>
      </c>
      <c r="F477" s="2">
        <f t="shared" si="97"/>
        <v>30048.600000000002</v>
      </c>
      <c r="G477" s="2">
        <f t="shared" si="98"/>
        <v>27598.799999999999</v>
      </c>
      <c r="H477" s="38">
        <f t="shared" si="99"/>
        <v>8.876472890125676</v>
      </c>
      <c r="I477" s="285">
        <v>2490</v>
      </c>
    </row>
    <row r="478" spans="1:13" ht="15" x14ac:dyDescent="0.25">
      <c r="A478" s="29">
        <f t="shared" si="96"/>
        <v>42180</v>
      </c>
      <c r="B478" s="96">
        <v>404.6</v>
      </c>
      <c r="C478" s="96">
        <v>59</v>
      </c>
      <c r="D478">
        <v>29578.5</v>
      </c>
      <c r="E478">
        <v>27540.2</v>
      </c>
      <c r="F478" s="2">
        <f t="shared" si="97"/>
        <v>29983.1</v>
      </c>
      <c r="G478" s="2">
        <f t="shared" si="98"/>
        <v>27599.200000000001</v>
      </c>
      <c r="H478" s="38">
        <f t="shared" si="99"/>
        <v>8.6375692049044837</v>
      </c>
      <c r="I478" s="285">
        <v>2435</v>
      </c>
    </row>
    <row r="479" spans="1:13" ht="15" x14ac:dyDescent="0.25">
      <c r="A479" s="29">
        <f t="shared" si="96"/>
        <v>42187</v>
      </c>
      <c r="B479" s="96">
        <v>402.3</v>
      </c>
      <c r="C479" s="96">
        <v>116.4</v>
      </c>
      <c r="D479">
        <v>29580.3</v>
      </c>
      <c r="E479" s="66">
        <v>27542</v>
      </c>
      <c r="F479" s="2">
        <f t="shared" ref="F479:G481" si="100">+B479+D479</f>
        <v>29982.6</v>
      </c>
      <c r="G479" s="2">
        <f t="shared" si="100"/>
        <v>27658.400000000001</v>
      </c>
      <c r="H479" s="38">
        <f t="shared" ref="H479:H487" si="101">+(F479/G479-1)*100</f>
        <v>8.4032337373094457</v>
      </c>
      <c r="I479" s="285">
        <v>2435</v>
      </c>
    </row>
    <row r="480" spans="1:13" ht="15" x14ac:dyDescent="0.25">
      <c r="A480" s="29">
        <f t="shared" si="96"/>
        <v>42194</v>
      </c>
      <c r="B480" s="96">
        <v>404</v>
      </c>
      <c r="C480" s="96">
        <v>122.8</v>
      </c>
      <c r="D480">
        <v>29580.400000000001</v>
      </c>
      <c r="E480" s="66">
        <v>27542</v>
      </c>
      <c r="F480" s="2">
        <f t="shared" si="100"/>
        <v>29984.400000000001</v>
      </c>
      <c r="G480" s="2">
        <f t="shared" si="100"/>
        <v>27664.799999999999</v>
      </c>
      <c r="H480" s="38">
        <f t="shared" si="101"/>
        <v>8.3846620976837158</v>
      </c>
      <c r="I480" s="285">
        <v>2435</v>
      </c>
    </row>
    <row r="481" spans="1:9" ht="15" x14ac:dyDescent="0.25">
      <c r="A481" s="29">
        <f t="shared" si="96"/>
        <v>42201</v>
      </c>
      <c r="B481" s="96">
        <v>399.5</v>
      </c>
      <c r="C481" s="96">
        <v>281.60000000000002</v>
      </c>
      <c r="D481">
        <v>29584.9</v>
      </c>
      <c r="E481" s="66">
        <v>27542</v>
      </c>
      <c r="F481" s="2">
        <f t="shared" si="100"/>
        <v>29984.400000000001</v>
      </c>
      <c r="G481" s="2">
        <f t="shared" si="100"/>
        <v>27823.599999999999</v>
      </c>
      <c r="H481" s="38">
        <f t="shared" si="101"/>
        <v>7.766069092425143</v>
      </c>
      <c r="I481" s="285">
        <v>2498</v>
      </c>
    </row>
    <row r="482" spans="1:9" ht="15" x14ac:dyDescent="0.25">
      <c r="A482" s="29">
        <f t="shared" si="96"/>
        <v>42208</v>
      </c>
      <c r="B482" s="96">
        <v>697.4</v>
      </c>
      <c r="C482" s="96">
        <v>522.6</v>
      </c>
      <c r="D482" s="66">
        <v>29587</v>
      </c>
      <c r="E482" s="66">
        <v>27542</v>
      </c>
      <c r="F482" s="2">
        <f t="shared" ref="F482:G489" si="102">+B482+D482</f>
        <v>30284.400000000001</v>
      </c>
      <c r="G482" s="2">
        <f t="shared" si="102"/>
        <v>28064.6</v>
      </c>
      <c r="H482" s="38">
        <f t="shared" si="101"/>
        <v>7.9096085459974486</v>
      </c>
      <c r="I482" s="285">
        <v>2844</v>
      </c>
    </row>
    <row r="483" spans="1:9" ht="15" x14ac:dyDescent="0.25">
      <c r="A483" s="29">
        <f t="shared" si="96"/>
        <v>42215</v>
      </c>
      <c r="B483" s="96">
        <v>194.8</v>
      </c>
      <c r="C483" s="96">
        <v>530.6</v>
      </c>
      <c r="D483">
        <v>29589.599999999999</v>
      </c>
      <c r="E483" s="66">
        <v>27542</v>
      </c>
      <c r="F483" s="2">
        <f t="shared" si="102"/>
        <v>29784.399999999998</v>
      </c>
      <c r="G483" s="2">
        <f t="shared" si="102"/>
        <v>28072.6</v>
      </c>
      <c r="H483" s="38">
        <f t="shared" si="101"/>
        <v>6.0977608059103794</v>
      </c>
      <c r="I483" s="285">
        <v>3270</v>
      </c>
    </row>
    <row r="484" spans="1:9" ht="15" x14ac:dyDescent="0.25">
      <c r="A484" s="29">
        <f t="shared" si="96"/>
        <v>42222</v>
      </c>
      <c r="B484" s="96">
        <v>194.8</v>
      </c>
      <c r="C484" s="96">
        <v>531.6</v>
      </c>
      <c r="D484">
        <v>29589.599999999999</v>
      </c>
      <c r="E484" s="66">
        <v>27602.2</v>
      </c>
      <c r="F484" s="2">
        <f t="shared" si="102"/>
        <v>29784.399999999998</v>
      </c>
      <c r="G484" s="2">
        <f t="shared" si="102"/>
        <v>28133.8</v>
      </c>
      <c r="H484" s="38">
        <f t="shared" si="101"/>
        <v>5.866964292061505</v>
      </c>
      <c r="I484" s="285">
        <v>3600</v>
      </c>
    </row>
    <row r="485" spans="1:9" ht="15" x14ac:dyDescent="0.25">
      <c r="A485" s="29">
        <f t="shared" si="96"/>
        <v>42229</v>
      </c>
      <c r="B485" s="96">
        <v>127.7</v>
      </c>
      <c r="C485" s="96">
        <v>412.6</v>
      </c>
      <c r="D485">
        <v>29590.7</v>
      </c>
      <c r="E485" s="66">
        <v>27602.2</v>
      </c>
      <c r="F485" s="2">
        <f t="shared" si="102"/>
        <v>29718.400000000001</v>
      </c>
      <c r="G485" s="2">
        <f t="shared" si="102"/>
        <v>28014.799999999999</v>
      </c>
      <c r="H485" s="38">
        <f t="shared" si="101"/>
        <v>6.0810714336707816</v>
      </c>
      <c r="I485" s="285">
        <v>4026</v>
      </c>
    </row>
    <row r="486" spans="1:9" ht="15" x14ac:dyDescent="0.25">
      <c r="A486" s="29">
        <f t="shared" si="96"/>
        <v>42236</v>
      </c>
      <c r="B486" s="96">
        <v>7.7</v>
      </c>
      <c r="C486" s="96">
        <v>357.6</v>
      </c>
      <c r="D486">
        <v>29590.7</v>
      </c>
      <c r="E486" s="66">
        <v>27602.2</v>
      </c>
      <c r="F486" s="2">
        <f t="shared" si="102"/>
        <v>29598.400000000001</v>
      </c>
      <c r="G486" s="2">
        <f t="shared" si="102"/>
        <v>27959.8</v>
      </c>
      <c r="H486" s="38">
        <f t="shared" si="101"/>
        <v>5.8605569424674098</v>
      </c>
      <c r="I486" s="285">
        <v>4913</v>
      </c>
    </row>
    <row r="487" spans="1:9" ht="15" x14ac:dyDescent="0.25">
      <c r="A487" s="29">
        <f t="shared" si="96"/>
        <v>42243</v>
      </c>
      <c r="B487" s="96">
        <v>7.7</v>
      </c>
      <c r="C487" s="96">
        <v>302.60000000000002</v>
      </c>
      <c r="D487">
        <v>29591.200000000001</v>
      </c>
      <c r="E487" s="66">
        <v>0</v>
      </c>
      <c r="F487" s="2">
        <f t="shared" si="102"/>
        <v>29598.9</v>
      </c>
      <c r="G487" s="2">
        <f t="shared" si="102"/>
        <v>302.60000000000002</v>
      </c>
      <c r="H487" s="38">
        <f t="shared" si="101"/>
        <v>9681.5267680105753</v>
      </c>
      <c r="I487" s="285">
        <v>5403.1</v>
      </c>
    </row>
    <row r="488" spans="1:9" ht="15" x14ac:dyDescent="0.25">
      <c r="A488" s="29">
        <f t="shared" si="96"/>
        <v>42250</v>
      </c>
      <c r="B488" s="96">
        <v>6069</v>
      </c>
      <c r="C488" s="96">
        <v>13335.4</v>
      </c>
      <c r="D488" s="66">
        <v>0</v>
      </c>
      <c r="E488" s="66">
        <v>0</v>
      </c>
      <c r="F488" s="2">
        <f t="shared" si="102"/>
        <v>6069</v>
      </c>
      <c r="G488" s="2">
        <f t="shared" ref="G488:G496" si="103">+C488+E488</f>
        <v>13335.4</v>
      </c>
      <c r="H488" s="38">
        <f t="shared" ref="H488:H496" si="104">+(F488/G488-1)*100</f>
        <v>-54.489554119111538</v>
      </c>
      <c r="I488" s="285"/>
    </row>
    <row r="489" spans="1:9" ht="15" x14ac:dyDescent="0.25">
      <c r="A489" s="29">
        <f t="shared" si="96"/>
        <v>42257</v>
      </c>
      <c r="B489" s="96">
        <v>6527</v>
      </c>
      <c r="C489" s="96">
        <v>13822.5</v>
      </c>
      <c r="D489">
        <v>0.5</v>
      </c>
      <c r="E489" s="66">
        <v>59.2</v>
      </c>
      <c r="F489" s="2">
        <f t="shared" si="102"/>
        <v>6527.5</v>
      </c>
      <c r="G489" s="2">
        <f t="shared" si="103"/>
        <v>13881.7</v>
      </c>
      <c r="H489" s="38">
        <f t="shared" si="104"/>
        <v>-52.977661237456509</v>
      </c>
      <c r="I489" s="285"/>
    </row>
    <row r="490" spans="1:9" ht="15" x14ac:dyDescent="0.25">
      <c r="A490" s="29">
        <f t="shared" si="96"/>
        <v>42264</v>
      </c>
      <c r="B490" s="96">
        <v>7111.8</v>
      </c>
      <c r="C490" s="96">
        <v>16041.5</v>
      </c>
      <c r="D490">
        <v>178.4</v>
      </c>
      <c r="E490">
        <v>225.1</v>
      </c>
      <c r="F490" s="2">
        <f t="shared" ref="F490:F496" si="105">+B490+D490</f>
        <v>7290.2</v>
      </c>
      <c r="G490" s="2">
        <f t="shared" si="103"/>
        <v>16266.6</v>
      </c>
      <c r="H490" s="38">
        <f t="shared" si="104"/>
        <v>-55.183013045135432</v>
      </c>
      <c r="I490" s="285"/>
    </row>
    <row r="491" spans="1:9" ht="15" x14ac:dyDescent="0.25">
      <c r="A491" s="29">
        <f t="shared" si="96"/>
        <v>42271</v>
      </c>
      <c r="B491" s="96">
        <v>7971.8</v>
      </c>
      <c r="C491" s="96">
        <v>16285.6</v>
      </c>
      <c r="D491">
        <v>496.8</v>
      </c>
      <c r="E491">
        <v>711.8</v>
      </c>
      <c r="F491" s="2">
        <f t="shared" si="105"/>
        <v>8468.6</v>
      </c>
      <c r="G491" s="2">
        <f t="shared" si="103"/>
        <v>16997.400000000001</v>
      </c>
      <c r="H491" s="38">
        <f t="shared" si="104"/>
        <v>-50.177085907256405</v>
      </c>
      <c r="I491" s="285"/>
    </row>
    <row r="492" spans="1:9" ht="15" x14ac:dyDescent="0.25">
      <c r="A492" s="29">
        <f t="shared" si="96"/>
        <v>42278</v>
      </c>
      <c r="B492" s="96">
        <v>8081.3</v>
      </c>
      <c r="C492" s="96">
        <v>15950.1</v>
      </c>
      <c r="D492">
        <v>1070.8</v>
      </c>
      <c r="E492" s="66">
        <v>1242.7</v>
      </c>
      <c r="F492" s="2">
        <f t="shared" si="105"/>
        <v>9152.1</v>
      </c>
      <c r="G492" s="2">
        <f t="shared" si="103"/>
        <v>17192.8</v>
      </c>
      <c r="H492" s="38">
        <f t="shared" si="104"/>
        <v>-46.767833046391502</v>
      </c>
      <c r="I492" s="285"/>
    </row>
    <row r="493" spans="1:9" ht="15" x14ac:dyDescent="0.25">
      <c r="A493" s="29">
        <f t="shared" si="96"/>
        <v>42285</v>
      </c>
      <c r="B493" s="96">
        <v>7897.1</v>
      </c>
      <c r="C493" s="96">
        <v>15493.6</v>
      </c>
      <c r="D493">
        <v>2398.5</v>
      </c>
      <c r="E493" s="66">
        <v>2408.6</v>
      </c>
      <c r="F493" s="2">
        <f t="shared" si="105"/>
        <v>10295.6</v>
      </c>
      <c r="G493" s="2">
        <f t="shared" si="103"/>
        <v>17902.2</v>
      </c>
      <c r="H493" s="38">
        <f t="shared" si="104"/>
        <v>-42.489749863145306</v>
      </c>
      <c r="I493" s="285">
        <v>1000</v>
      </c>
    </row>
    <row r="494" spans="1:9" ht="15" x14ac:dyDescent="0.25">
      <c r="A494" s="29">
        <f t="shared" si="96"/>
        <v>42292</v>
      </c>
      <c r="B494" s="96">
        <v>8262.2000000000007</v>
      </c>
      <c r="C494" s="96">
        <v>15881.7</v>
      </c>
      <c r="D494">
        <v>4186.8999999999996</v>
      </c>
      <c r="E494" s="66">
        <v>3721.8</v>
      </c>
      <c r="F494" s="2">
        <f t="shared" si="105"/>
        <v>12449.1</v>
      </c>
      <c r="G494" s="2">
        <f t="shared" si="103"/>
        <v>19603.5</v>
      </c>
      <c r="H494" s="38">
        <f t="shared" si="104"/>
        <v>-36.495523758512505</v>
      </c>
      <c r="I494" s="285"/>
    </row>
    <row r="495" spans="1:9" ht="15" x14ac:dyDescent="0.25">
      <c r="A495" s="29">
        <f t="shared" si="96"/>
        <v>42299</v>
      </c>
      <c r="B495" s="96">
        <v>7933.3</v>
      </c>
      <c r="C495" s="96">
        <v>15481.6</v>
      </c>
      <c r="D495">
        <v>5926.4</v>
      </c>
      <c r="E495" s="66">
        <v>5108.3</v>
      </c>
      <c r="F495" s="2">
        <f t="shared" si="105"/>
        <v>13859.7</v>
      </c>
      <c r="G495" s="2">
        <f t="shared" si="103"/>
        <v>20589.900000000001</v>
      </c>
      <c r="H495" s="38">
        <f t="shared" si="104"/>
        <v>-32.686899887809076</v>
      </c>
      <c r="I495" s="285">
        <v>1000</v>
      </c>
    </row>
    <row r="496" spans="1:9" ht="15" x14ac:dyDescent="0.25">
      <c r="A496" s="29">
        <f t="shared" si="96"/>
        <v>42306</v>
      </c>
      <c r="B496" s="96">
        <v>7240.9</v>
      </c>
      <c r="C496" s="96">
        <v>14792.9</v>
      </c>
      <c r="D496">
        <v>7637.7</v>
      </c>
      <c r="E496" s="66">
        <v>7401.2</v>
      </c>
      <c r="F496" s="2">
        <f t="shared" si="105"/>
        <v>14878.599999999999</v>
      </c>
      <c r="G496" s="2">
        <f t="shared" si="103"/>
        <v>22194.1</v>
      </c>
      <c r="H496" s="38">
        <f t="shared" si="104"/>
        <v>-32.961462731086186</v>
      </c>
      <c r="I496" s="285">
        <v>1000</v>
      </c>
    </row>
    <row r="497" spans="1:10" ht="15" x14ac:dyDescent="0.25">
      <c r="A497" s="29">
        <f t="shared" si="96"/>
        <v>42313</v>
      </c>
      <c r="B497" s="96">
        <v>6471.7</v>
      </c>
      <c r="C497" s="96">
        <v>13970.4</v>
      </c>
      <c r="D497">
        <v>9573</v>
      </c>
      <c r="E497">
        <v>8956.7999999999993</v>
      </c>
      <c r="F497" s="2">
        <f t="shared" ref="F497:G506" si="106">+B497+D497</f>
        <v>16044.7</v>
      </c>
      <c r="G497" s="2">
        <f t="shared" si="106"/>
        <v>22927.199999999997</v>
      </c>
      <c r="H497" s="38">
        <f t="shared" ref="H497:H506" si="107">+(F497/G497-1)*100</f>
        <v>-30.01892948114029</v>
      </c>
      <c r="I497" s="285">
        <v>1000</v>
      </c>
    </row>
    <row r="498" spans="1:10" ht="15" x14ac:dyDescent="0.25">
      <c r="A498" s="29">
        <f t="shared" si="96"/>
        <v>42320</v>
      </c>
      <c r="B498" s="96">
        <v>6368.3</v>
      </c>
      <c r="C498" s="96">
        <v>12085.5</v>
      </c>
      <c r="D498">
        <v>11320.9</v>
      </c>
      <c r="E498" s="66">
        <v>11314.1</v>
      </c>
      <c r="F498" s="2">
        <f t="shared" si="106"/>
        <v>17689.2</v>
      </c>
      <c r="G498" s="2">
        <f t="shared" si="106"/>
        <v>23399.599999999999</v>
      </c>
      <c r="H498" s="38">
        <f t="shared" si="107"/>
        <v>-24.403835963007904</v>
      </c>
      <c r="I498" s="285"/>
    </row>
    <row r="499" spans="1:10" ht="15" x14ac:dyDescent="0.25">
      <c r="A499" s="29">
        <f t="shared" si="96"/>
        <v>42327</v>
      </c>
      <c r="B499" s="96">
        <v>5822.5</v>
      </c>
      <c r="C499" s="96">
        <v>10769</v>
      </c>
      <c r="D499">
        <v>12618.3</v>
      </c>
      <c r="E499" s="66">
        <v>13436.7</v>
      </c>
      <c r="F499" s="2">
        <f t="shared" si="106"/>
        <v>18440.8</v>
      </c>
      <c r="G499" s="2">
        <f t="shared" si="106"/>
        <v>24205.7</v>
      </c>
      <c r="H499" s="38">
        <f t="shared" si="107"/>
        <v>-23.816291204137872</v>
      </c>
      <c r="I499" s="285">
        <v>1000</v>
      </c>
    </row>
    <row r="500" spans="1:10" ht="15" x14ac:dyDescent="0.25">
      <c r="A500" s="29">
        <f t="shared" si="96"/>
        <v>42334</v>
      </c>
      <c r="B500" s="96">
        <v>4994.1000000000004</v>
      </c>
      <c r="C500" s="96">
        <v>10193.700000000001</v>
      </c>
      <c r="D500">
        <v>13968.2</v>
      </c>
      <c r="E500" s="66">
        <v>14779.8</v>
      </c>
      <c r="F500" s="2">
        <f t="shared" si="106"/>
        <v>18962.300000000003</v>
      </c>
      <c r="G500" s="2">
        <f t="shared" si="106"/>
        <v>24973.5</v>
      </c>
      <c r="H500" s="38">
        <f t="shared" si="107"/>
        <v>-24.070314533405401</v>
      </c>
      <c r="I500" s="285">
        <v>1000</v>
      </c>
    </row>
    <row r="501" spans="1:10" ht="15" x14ac:dyDescent="0.25">
      <c r="A501" s="29">
        <f t="shared" si="96"/>
        <v>42341</v>
      </c>
      <c r="B501" s="96">
        <v>5285.2</v>
      </c>
      <c r="C501" s="96">
        <v>8862.6</v>
      </c>
      <c r="D501">
        <v>15017.8</v>
      </c>
      <c r="E501" s="66">
        <v>16328</v>
      </c>
      <c r="F501" s="2">
        <f t="shared" si="106"/>
        <v>20303</v>
      </c>
      <c r="G501" s="2">
        <f t="shared" si="106"/>
        <v>25190.6</v>
      </c>
      <c r="H501" s="38">
        <f t="shared" si="107"/>
        <v>-19.402475526585306</v>
      </c>
      <c r="I501" s="285">
        <v>1000</v>
      </c>
    </row>
    <row r="502" spans="1:10" ht="15" x14ac:dyDescent="0.25">
      <c r="A502" s="29">
        <f t="shared" si="96"/>
        <v>42348</v>
      </c>
      <c r="B502" s="96">
        <v>4813.3</v>
      </c>
      <c r="C502" s="96">
        <v>7876.9</v>
      </c>
      <c r="D502">
        <v>15863.8</v>
      </c>
      <c r="E502" s="66">
        <v>17716.2</v>
      </c>
      <c r="F502" s="2">
        <f t="shared" si="106"/>
        <v>20677.099999999999</v>
      </c>
      <c r="G502" s="2">
        <f t="shared" si="106"/>
        <v>25593.1</v>
      </c>
      <c r="H502" s="38">
        <f t="shared" si="107"/>
        <v>-19.208302237712505</v>
      </c>
      <c r="I502" s="285">
        <v>1000</v>
      </c>
    </row>
    <row r="503" spans="1:10" ht="15" x14ac:dyDescent="0.25">
      <c r="A503" s="29">
        <f t="shared" si="96"/>
        <v>42355</v>
      </c>
      <c r="B503" s="96">
        <v>5284.4</v>
      </c>
      <c r="C503" s="96">
        <v>7014.4</v>
      </c>
      <c r="D503">
        <v>16903.599999999999</v>
      </c>
      <c r="E503" s="66">
        <v>19139.7</v>
      </c>
      <c r="F503" s="2">
        <f t="shared" si="106"/>
        <v>22188</v>
      </c>
      <c r="G503" s="2">
        <f t="shared" si="106"/>
        <v>26154.1</v>
      </c>
      <c r="H503" s="38">
        <f t="shared" si="107"/>
        <v>-15.164352816575599</v>
      </c>
      <c r="I503" s="285">
        <v>1000</v>
      </c>
    </row>
    <row r="504" spans="1:10" ht="15" x14ac:dyDescent="0.25">
      <c r="A504" s="29">
        <f t="shared" si="96"/>
        <v>42362</v>
      </c>
      <c r="B504" s="96">
        <v>4857.3999999999996</v>
      </c>
      <c r="C504" s="96">
        <v>6703.1</v>
      </c>
      <c r="D504">
        <v>17611.599999999999</v>
      </c>
      <c r="E504" s="66">
        <v>19795.099999999999</v>
      </c>
      <c r="F504" s="2">
        <f t="shared" si="106"/>
        <v>22469</v>
      </c>
      <c r="G504" s="2">
        <f t="shared" si="106"/>
        <v>26498.199999999997</v>
      </c>
      <c r="H504" s="38">
        <f t="shared" si="107"/>
        <v>-15.205561132454271</v>
      </c>
      <c r="I504" s="285">
        <v>1000</v>
      </c>
    </row>
    <row r="505" spans="1:10" ht="15" x14ac:dyDescent="0.25">
      <c r="A505" s="29">
        <f t="shared" si="96"/>
        <v>42369</v>
      </c>
      <c r="B505" s="96">
        <v>4605.2</v>
      </c>
      <c r="C505" s="96">
        <v>6251.6</v>
      </c>
      <c r="D505">
        <v>18793.2</v>
      </c>
      <c r="E505" s="66">
        <v>20796.7</v>
      </c>
      <c r="F505" s="2">
        <f t="shared" si="106"/>
        <v>23398.400000000001</v>
      </c>
      <c r="G505" s="2">
        <f t="shared" si="106"/>
        <v>27048.300000000003</v>
      </c>
      <c r="H505" s="38">
        <f t="shared" si="107"/>
        <v>-13.494008865621876</v>
      </c>
      <c r="I505" s="285">
        <v>1000</v>
      </c>
    </row>
    <row r="506" spans="1:10" ht="15" x14ac:dyDescent="0.25">
      <c r="A506" s="29">
        <f t="shared" si="96"/>
        <v>42376</v>
      </c>
      <c r="B506" s="96">
        <v>4718.7</v>
      </c>
      <c r="C506" s="96">
        <v>6193.8</v>
      </c>
      <c r="D506" s="66">
        <v>19455</v>
      </c>
      <c r="E506" s="66">
        <v>21648</v>
      </c>
      <c r="F506" s="2">
        <f t="shared" si="106"/>
        <v>24173.7</v>
      </c>
      <c r="G506" s="2">
        <f t="shared" si="106"/>
        <v>27841.8</v>
      </c>
      <c r="H506" s="38">
        <f t="shared" si="107"/>
        <v>-13.174794733099148</v>
      </c>
      <c r="I506" s="285">
        <v>1000</v>
      </c>
    </row>
    <row r="507" spans="1:10" ht="15" x14ac:dyDescent="0.25">
      <c r="A507" s="29">
        <f t="shared" si="96"/>
        <v>42383</v>
      </c>
      <c r="B507" s="96">
        <v>4412.1000000000004</v>
      </c>
      <c r="C507" s="96">
        <v>4967.3999999999996</v>
      </c>
      <c r="D507">
        <v>20479.400000000001</v>
      </c>
      <c r="E507">
        <v>22797.4</v>
      </c>
      <c r="F507" s="2">
        <f t="shared" ref="F507:G510" si="108">+B507+D507</f>
        <v>24891.5</v>
      </c>
      <c r="G507" s="2">
        <f t="shared" si="108"/>
        <v>27764.800000000003</v>
      </c>
      <c r="H507" s="38">
        <f t="shared" ref="H507:H512" si="109">+(F507/G507-1)*100</f>
        <v>-10.348714919610448</v>
      </c>
      <c r="I507" s="285">
        <v>1000</v>
      </c>
    </row>
    <row r="508" spans="1:10" ht="15" x14ac:dyDescent="0.25">
      <c r="A508" s="29">
        <f t="shared" si="96"/>
        <v>42390</v>
      </c>
      <c r="B508" s="96">
        <v>3944.7</v>
      </c>
      <c r="C508" s="96">
        <v>4757.2</v>
      </c>
      <c r="D508">
        <v>21243.7</v>
      </c>
      <c r="E508">
        <v>23485.7</v>
      </c>
      <c r="F508" s="2">
        <f t="shared" si="108"/>
        <v>25188.400000000001</v>
      </c>
      <c r="G508" s="2">
        <f t="shared" si="108"/>
        <v>28242.9</v>
      </c>
      <c r="H508" s="38">
        <f t="shared" si="109"/>
        <v>-10.815107513746813</v>
      </c>
      <c r="I508" s="285">
        <v>1000</v>
      </c>
    </row>
    <row r="509" spans="1:10" ht="15" x14ac:dyDescent="0.25">
      <c r="A509" s="29">
        <f t="shared" si="96"/>
        <v>42397</v>
      </c>
      <c r="B509" s="96">
        <v>3078.3</v>
      </c>
      <c r="C509" s="96">
        <v>3411.9</v>
      </c>
      <c r="D509">
        <v>22054.799999999999</v>
      </c>
      <c r="E509" s="66">
        <v>25056.1</v>
      </c>
      <c r="F509" s="2">
        <f t="shared" si="108"/>
        <v>25133.1</v>
      </c>
      <c r="G509" s="2">
        <f t="shared" si="108"/>
        <v>28468</v>
      </c>
      <c r="H509" s="38">
        <f t="shared" si="109"/>
        <v>-11.714556695236766</v>
      </c>
      <c r="I509" s="285">
        <v>1000</v>
      </c>
      <c r="J509" s="52"/>
    </row>
    <row r="510" spans="1:10" ht="15" x14ac:dyDescent="0.25">
      <c r="A510" s="29">
        <f t="shared" ref="A510:A573" si="110">+A509+7</f>
        <v>42404</v>
      </c>
      <c r="B510" s="96">
        <v>3048.1</v>
      </c>
      <c r="C510" s="96">
        <v>2857.5</v>
      </c>
      <c r="D510">
        <v>22771.7</v>
      </c>
      <c r="E510" s="66">
        <v>26213.8</v>
      </c>
      <c r="F510" s="2">
        <f t="shared" si="108"/>
        <v>25819.8</v>
      </c>
      <c r="G510" s="2">
        <f t="shared" si="108"/>
        <v>29071.3</v>
      </c>
      <c r="H510" s="38">
        <f t="shared" si="109"/>
        <v>-11.184570349451173</v>
      </c>
      <c r="I510" s="285">
        <v>1000</v>
      </c>
      <c r="J510" s="52"/>
    </row>
    <row r="511" spans="1:10" ht="15" x14ac:dyDescent="0.25">
      <c r="A511" s="29">
        <f t="shared" si="110"/>
        <v>42411</v>
      </c>
      <c r="B511" s="96">
        <v>2344.5</v>
      </c>
      <c r="C511" s="96">
        <v>2372.5</v>
      </c>
      <c r="D511">
        <v>23821.3</v>
      </c>
      <c r="E511">
        <v>26903.9</v>
      </c>
      <c r="F511" s="2">
        <f t="shared" ref="F511:G513" si="111">+B511+D511</f>
        <v>26165.8</v>
      </c>
      <c r="G511" s="2">
        <f t="shared" si="111"/>
        <v>29276.400000000001</v>
      </c>
      <c r="H511" s="38">
        <f t="shared" si="109"/>
        <v>-10.624940224891045</v>
      </c>
      <c r="I511" s="285">
        <v>1000</v>
      </c>
      <c r="J511" s="52"/>
    </row>
    <row r="512" spans="1:10" ht="15" x14ac:dyDescent="0.25">
      <c r="A512" s="29">
        <f t="shared" si="110"/>
        <v>42418</v>
      </c>
      <c r="B512" s="96">
        <v>1863.7</v>
      </c>
      <c r="C512" s="96">
        <v>2077</v>
      </c>
      <c r="D512" s="66">
        <v>24572</v>
      </c>
      <c r="E512">
        <v>27472.3</v>
      </c>
      <c r="F512" s="2">
        <f t="shared" si="111"/>
        <v>26435.7</v>
      </c>
      <c r="G512" s="2">
        <f t="shared" si="111"/>
        <v>29549.3</v>
      </c>
      <c r="H512" s="38">
        <f t="shared" si="109"/>
        <v>-10.536967034752088</v>
      </c>
      <c r="I512" s="285">
        <v>1000</v>
      </c>
      <c r="J512" s="52"/>
    </row>
    <row r="513" spans="1:10" ht="15" x14ac:dyDescent="0.25">
      <c r="A513" s="29">
        <f t="shared" si="110"/>
        <v>42425</v>
      </c>
      <c r="B513" s="96">
        <v>1389.4</v>
      </c>
      <c r="C513" s="96">
        <v>1707.7</v>
      </c>
      <c r="D513">
        <v>25327.7</v>
      </c>
      <c r="E513">
        <v>27962.9</v>
      </c>
      <c r="F513" s="2">
        <f t="shared" si="111"/>
        <v>26717.100000000002</v>
      </c>
      <c r="G513" s="2">
        <f t="shared" si="111"/>
        <v>29670.600000000002</v>
      </c>
      <c r="H513" s="38">
        <f t="shared" ref="H513:H518" si="112">+(F513/G513-1)*100</f>
        <v>-9.9542981941720061</v>
      </c>
      <c r="I513" s="285">
        <v>1001</v>
      </c>
      <c r="J513" s="52"/>
    </row>
    <row r="514" spans="1:10" ht="15" x14ac:dyDescent="0.25">
      <c r="A514" s="29">
        <f t="shared" si="110"/>
        <v>42432</v>
      </c>
      <c r="B514" s="96">
        <v>962.7</v>
      </c>
      <c r="C514" s="96">
        <v>1628.9</v>
      </c>
      <c r="D514">
        <v>25830.400000000001</v>
      </c>
      <c r="E514">
        <v>28198.5</v>
      </c>
      <c r="F514" s="2">
        <f t="shared" ref="F514:G516" si="113">+B514+D514</f>
        <v>26793.100000000002</v>
      </c>
      <c r="G514" s="2">
        <f t="shared" si="113"/>
        <v>29827.4</v>
      </c>
      <c r="H514" s="38">
        <f t="shared" si="112"/>
        <v>-10.172861194740401</v>
      </c>
      <c r="I514" s="285">
        <v>1001</v>
      </c>
      <c r="J514" s="52"/>
    </row>
    <row r="515" spans="1:10" ht="15" x14ac:dyDescent="0.25">
      <c r="A515" s="29">
        <f t="shared" si="110"/>
        <v>42439</v>
      </c>
      <c r="B515" s="96">
        <v>665.2</v>
      </c>
      <c r="C515" s="96">
        <v>1319.2</v>
      </c>
      <c r="D515">
        <v>26268.3</v>
      </c>
      <c r="E515" s="66">
        <v>28471</v>
      </c>
      <c r="F515" s="2">
        <f t="shared" si="113"/>
        <v>26933.5</v>
      </c>
      <c r="G515" s="2">
        <f t="shared" si="113"/>
        <v>29790.2</v>
      </c>
      <c r="H515" s="38">
        <f t="shared" si="112"/>
        <v>-9.589395170223769</v>
      </c>
      <c r="I515" s="285">
        <v>1165</v>
      </c>
      <c r="J515" s="52"/>
    </row>
    <row r="516" spans="1:10" ht="15" x14ac:dyDescent="0.25">
      <c r="A516" s="29">
        <f t="shared" si="110"/>
        <v>42446</v>
      </c>
      <c r="B516" s="96">
        <v>421.5</v>
      </c>
      <c r="C516" s="96">
        <v>1258.4000000000001</v>
      </c>
      <c r="D516">
        <v>26531.4</v>
      </c>
      <c r="E516">
        <v>28660.5</v>
      </c>
      <c r="F516" s="2">
        <f t="shared" si="113"/>
        <v>26952.9</v>
      </c>
      <c r="G516" s="2">
        <f t="shared" si="113"/>
        <v>29918.9</v>
      </c>
      <c r="H516" s="38">
        <f t="shared" si="112"/>
        <v>-9.9134660699424124</v>
      </c>
      <c r="I516" s="285">
        <v>1165</v>
      </c>
      <c r="J516" s="52"/>
    </row>
    <row r="517" spans="1:10" ht="15" x14ac:dyDescent="0.25">
      <c r="A517" s="29">
        <f t="shared" si="110"/>
        <v>42453</v>
      </c>
      <c r="B517" s="96">
        <v>176</v>
      </c>
      <c r="C517" s="96">
        <v>843.3</v>
      </c>
      <c r="D517">
        <v>26666.9</v>
      </c>
      <c r="E517">
        <v>29035</v>
      </c>
      <c r="F517" s="2">
        <f t="shared" ref="F517:G519" si="114">+B517+D517</f>
        <v>26842.9</v>
      </c>
      <c r="G517" s="2">
        <f t="shared" si="114"/>
        <v>29878.3</v>
      </c>
      <c r="H517" s="38">
        <f t="shared" si="112"/>
        <v>-10.159212538865992</v>
      </c>
      <c r="I517" s="285">
        <v>1166</v>
      </c>
      <c r="J517" s="52"/>
    </row>
    <row r="518" spans="1:10" ht="15" x14ac:dyDescent="0.25">
      <c r="A518" s="29">
        <f t="shared" si="110"/>
        <v>42460</v>
      </c>
      <c r="B518" s="96">
        <v>109.7</v>
      </c>
      <c r="C518" s="96">
        <v>365.7</v>
      </c>
      <c r="D518">
        <v>26737.200000000001</v>
      </c>
      <c r="E518">
        <v>29283.200000000001</v>
      </c>
      <c r="F518" s="2">
        <f t="shared" si="114"/>
        <v>26846.9</v>
      </c>
      <c r="G518" s="2">
        <f t="shared" si="114"/>
        <v>29648.9</v>
      </c>
      <c r="H518" s="38">
        <f t="shared" si="112"/>
        <v>-9.450603563707249</v>
      </c>
      <c r="I518" s="285">
        <v>1165</v>
      </c>
      <c r="J518" s="52"/>
    </row>
    <row r="519" spans="1:10" ht="15" x14ac:dyDescent="0.25">
      <c r="A519" s="29">
        <f t="shared" si="110"/>
        <v>42467</v>
      </c>
      <c r="B519" s="96">
        <v>106.5</v>
      </c>
      <c r="C519" s="96">
        <v>185</v>
      </c>
      <c r="D519">
        <v>26740.3</v>
      </c>
      <c r="E519">
        <v>29479.599999999999</v>
      </c>
      <c r="F519" s="2">
        <f t="shared" si="114"/>
        <v>26846.799999999999</v>
      </c>
      <c r="G519" s="2">
        <f t="shared" si="114"/>
        <v>29664.6</v>
      </c>
      <c r="H519" s="38">
        <f t="shared" ref="H519:H525" si="115">+(F519/G519-1)*100</f>
        <v>-9.498863965804361</v>
      </c>
      <c r="I519" s="285">
        <v>1166</v>
      </c>
      <c r="J519" s="52"/>
    </row>
    <row r="520" spans="1:10" ht="15" x14ac:dyDescent="0.25">
      <c r="A520" s="29">
        <f t="shared" si="110"/>
        <v>42474</v>
      </c>
      <c r="B520" s="96">
        <v>284.89999999999998</v>
      </c>
      <c r="C520" s="96">
        <v>184.3</v>
      </c>
      <c r="D520">
        <v>26742.7</v>
      </c>
      <c r="E520">
        <v>29512.6</v>
      </c>
      <c r="F520" s="2">
        <f t="shared" ref="F520:G522" si="116">+B520+D520</f>
        <v>27027.600000000002</v>
      </c>
      <c r="G520" s="2">
        <f t="shared" si="116"/>
        <v>29696.899999999998</v>
      </c>
      <c r="H520" s="38">
        <f t="shared" si="115"/>
        <v>-8.9884802790863532</v>
      </c>
      <c r="I520" s="285">
        <v>1297</v>
      </c>
      <c r="J520" s="52"/>
    </row>
    <row r="521" spans="1:10" ht="15" x14ac:dyDescent="0.25">
      <c r="A521" s="29">
        <f t="shared" si="110"/>
        <v>42481</v>
      </c>
      <c r="B521" s="96">
        <v>287.3</v>
      </c>
      <c r="C521" s="96">
        <v>383.2</v>
      </c>
      <c r="D521">
        <v>26745.3</v>
      </c>
      <c r="E521">
        <v>29512.9</v>
      </c>
      <c r="F521" s="2">
        <f t="shared" si="116"/>
        <v>27032.6</v>
      </c>
      <c r="G521" s="2">
        <f t="shared" si="116"/>
        <v>29896.100000000002</v>
      </c>
      <c r="H521" s="38">
        <f t="shared" si="115"/>
        <v>-9.5781724037583551</v>
      </c>
      <c r="I521" s="285">
        <v>1477</v>
      </c>
      <c r="J521" s="52"/>
    </row>
    <row r="522" spans="1:10" ht="15" x14ac:dyDescent="0.25">
      <c r="A522" s="29">
        <f t="shared" si="110"/>
        <v>42488</v>
      </c>
      <c r="B522" s="96">
        <v>347.3</v>
      </c>
      <c r="C522" s="96">
        <v>382.8</v>
      </c>
      <c r="D522">
        <v>26745.3</v>
      </c>
      <c r="E522">
        <v>29518.6</v>
      </c>
      <c r="F522" s="2">
        <f t="shared" si="116"/>
        <v>27092.6</v>
      </c>
      <c r="G522" s="2">
        <f t="shared" si="116"/>
        <v>29901.399999999998</v>
      </c>
      <c r="H522" s="38">
        <f t="shared" si="115"/>
        <v>-9.393540101801257</v>
      </c>
      <c r="I522" s="285">
        <v>1477</v>
      </c>
      <c r="J522" s="52"/>
    </row>
    <row r="523" spans="1:10" ht="15" x14ac:dyDescent="0.25">
      <c r="A523" s="29">
        <f t="shared" si="110"/>
        <v>42495</v>
      </c>
      <c r="B523" s="96">
        <v>409.7</v>
      </c>
      <c r="C523" s="96">
        <v>377.8</v>
      </c>
      <c r="D523">
        <v>26745.3</v>
      </c>
      <c r="E523">
        <v>29518.6</v>
      </c>
      <c r="F523" s="2">
        <f t="shared" ref="F523:G525" si="117">+B523+D523</f>
        <v>27155</v>
      </c>
      <c r="G523" s="2">
        <f t="shared" si="117"/>
        <v>29896.399999999998</v>
      </c>
      <c r="H523" s="38">
        <f t="shared" si="115"/>
        <v>-9.169665912952718</v>
      </c>
      <c r="I523" s="285">
        <v>1478</v>
      </c>
      <c r="J523" s="52"/>
    </row>
    <row r="524" spans="1:10" ht="15" x14ac:dyDescent="0.25">
      <c r="A524" s="29">
        <f t="shared" si="110"/>
        <v>42502</v>
      </c>
      <c r="B524" s="96">
        <v>437.7</v>
      </c>
      <c r="C524" s="96">
        <v>377.8</v>
      </c>
      <c r="D524">
        <v>26747.3</v>
      </c>
      <c r="E524">
        <v>29518.6</v>
      </c>
      <c r="F524" s="2">
        <f t="shared" si="117"/>
        <v>27185</v>
      </c>
      <c r="G524" s="2">
        <f t="shared" si="117"/>
        <v>29896.399999999998</v>
      </c>
      <c r="H524" s="38">
        <f t="shared" si="115"/>
        <v>-9.0693193829357366</v>
      </c>
      <c r="I524" s="285">
        <v>1477</v>
      </c>
      <c r="J524" s="52"/>
    </row>
    <row r="525" spans="1:10" ht="15" x14ac:dyDescent="0.25">
      <c r="A525" s="29">
        <f t="shared" si="110"/>
        <v>42509</v>
      </c>
      <c r="B525" s="96">
        <v>571.5</v>
      </c>
      <c r="C525" s="96">
        <v>575.79999999999995</v>
      </c>
      <c r="D525">
        <v>26751.599999999999</v>
      </c>
      <c r="E525">
        <v>29518.6</v>
      </c>
      <c r="F525" s="2">
        <f t="shared" si="117"/>
        <v>27323.1</v>
      </c>
      <c r="G525" s="2">
        <f t="shared" si="117"/>
        <v>30094.399999999998</v>
      </c>
      <c r="H525" s="38">
        <f t="shared" si="115"/>
        <v>-9.208689988835129</v>
      </c>
      <c r="I525" s="285">
        <v>1537</v>
      </c>
      <c r="J525" s="52"/>
    </row>
    <row r="526" spans="1:10" ht="15" x14ac:dyDescent="0.25">
      <c r="A526" s="29">
        <f t="shared" si="110"/>
        <v>42516</v>
      </c>
      <c r="B526" s="96">
        <v>693.7</v>
      </c>
      <c r="C526" s="96">
        <v>575.29999999999995</v>
      </c>
      <c r="D526">
        <v>26752.9</v>
      </c>
      <c r="E526">
        <v>29518.9</v>
      </c>
      <c r="F526" s="2">
        <f t="shared" ref="F526:G528" si="118">+B526+D526</f>
        <v>27446.600000000002</v>
      </c>
      <c r="G526" s="2">
        <f t="shared" si="118"/>
        <v>30094.2</v>
      </c>
      <c r="H526" s="38">
        <f t="shared" ref="H526:H531" si="119">+(F526/G526-1)*100</f>
        <v>-8.797708528553672</v>
      </c>
      <c r="I526" s="285">
        <v>1686</v>
      </c>
      <c r="J526" s="52"/>
    </row>
    <row r="527" spans="1:10" ht="15" x14ac:dyDescent="0.25">
      <c r="A527" s="29">
        <f t="shared" si="110"/>
        <v>42523</v>
      </c>
      <c r="B527" s="96">
        <v>638.6</v>
      </c>
      <c r="C527" s="96">
        <v>575.29999999999995</v>
      </c>
      <c r="D527">
        <v>26753.9</v>
      </c>
      <c r="E527">
        <v>29518.9</v>
      </c>
      <c r="F527" s="2">
        <f t="shared" si="118"/>
        <v>27392.5</v>
      </c>
      <c r="G527" s="2">
        <f t="shared" si="118"/>
        <v>30094.2</v>
      </c>
      <c r="H527" s="38">
        <f t="shared" si="119"/>
        <v>-8.977477387669385</v>
      </c>
      <c r="I527" s="285">
        <v>1838</v>
      </c>
      <c r="J527" s="52"/>
    </row>
    <row r="528" spans="1:10" ht="15" x14ac:dyDescent="0.25">
      <c r="A528" s="29">
        <f t="shared" si="110"/>
        <v>42530</v>
      </c>
      <c r="B528" s="96">
        <v>825.1</v>
      </c>
      <c r="C528" s="96">
        <v>530.9</v>
      </c>
      <c r="D528">
        <v>26753.9</v>
      </c>
      <c r="E528">
        <v>29578.2</v>
      </c>
      <c r="F528" s="2">
        <f t="shared" si="118"/>
        <v>27579</v>
      </c>
      <c r="G528" s="2">
        <f t="shared" si="118"/>
        <v>30109.100000000002</v>
      </c>
      <c r="H528" s="38">
        <f t="shared" si="119"/>
        <v>-8.4031073662115485</v>
      </c>
      <c r="I528" s="285">
        <v>2313</v>
      </c>
      <c r="J528" s="52"/>
    </row>
    <row r="529" spans="1:10" ht="15" x14ac:dyDescent="0.25">
      <c r="A529" s="29">
        <f t="shared" si="110"/>
        <v>42537</v>
      </c>
      <c r="B529" s="96">
        <v>815.5</v>
      </c>
      <c r="C529" s="96">
        <v>470.4</v>
      </c>
      <c r="D529">
        <v>26753.9</v>
      </c>
      <c r="E529">
        <v>29578.2</v>
      </c>
      <c r="F529" s="2">
        <f t="shared" ref="F529:G531" si="120">+B529+D529</f>
        <v>27569.4</v>
      </c>
      <c r="G529" s="2">
        <f t="shared" si="120"/>
        <v>30048.600000000002</v>
      </c>
      <c r="H529" s="38">
        <f t="shared" si="119"/>
        <v>-8.2506339729638061</v>
      </c>
      <c r="I529" s="285">
        <v>2620</v>
      </c>
      <c r="J529" s="52"/>
    </row>
    <row r="530" spans="1:10" ht="15" x14ac:dyDescent="0.25">
      <c r="A530" s="29">
        <f t="shared" si="110"/>
        <v>42544</v>
      </c>
      <c r="B530" s="96">
        <v>725.7</v>
      </c>
      <c r="C530" s="96">
        <v>404.6</v>
      </c>
      <c r="D530">
        <v>26822.799999999999</v>
      </c>
      <c r="E530">
        <v>29578.5</v>
      </c>
      <c r="F530" s="2">
        <f t="shared" si="120"/>
        <v>27548.5</v>
      </c>
      <c r="G530" s="2">
        <f t="shared" si="120"/>
        <v>29983.1</v>
      </c>
      <c r="H530" s="38">
        <f t="shared" si="119"/>
        <v>-8.1199075479186593</v>
      </c>
      <c r="I530" s="285">
        <v>2992</v>
      </c>
      <c r="J530" s="52"/>
    </row>
    <row r="531" spans="1:10" ht="15" x14ac:dyDescent="0.25">
      <c r="A531" s="29">
        <f t="shared" si="110"/>
        <v>42551</v>
      </c>
      <c r="B531" s="96">
        <v>724.7</v>
      </c>
      <c r="C531" s="96">
        <v>402.3</v>
      </c>
      <c r="D531">
        <v>26824.3</v>
      </c>
      <c r="E531">
        <v>29580.3</v>
      </c>
      <c r="F531" s="2">
        <f t="shared" si="120"/>
        <v>27549</v>
      </c>
      <c r="G531" s="2">
        <f t="shared" si="120"/>
        <v>29982.6</v>
      </c>
      <c r="H531" s="38">
        <f t="shared" si="119"/>
        <v>-8.1167076904604674</v>
      </c>
      <c r="I531" s="285">
        <v>3121</v>
      </c>
      <c r="J531" s="52"/>
    </row>
    <row r="532" spans="1:10" ht="15" x14ac:dyDescent="0.25">
      <c r="A532" s="29">
        <f t="shared" si="110"/>
        <v>42558</v>
      </c>
      <c r="B532" s="96">
        <v>858.8</v>
      </c>
      <c r="C532" s="96">
        <v>404</v>
      </c>
      <c r="D532">
        <v>26969.8</v>
      </c>
      <c r="E532">
        <v>29580.400000000001</v>
      </c>
      <c r="F532" s="2">
        <f t="shared" ref="F532:G534" si="121">+B532+D532</f>
        <v>27828.6</v>
      </c>
      <c r="G532" s="2">
        <f t="shared" si="121"/>
        <v>29984.400000000001</v>
      </c>
      <c r="H532" s="38">
        <f t="shared" ref="H532:H537" si="122">+(F532/G532-1)*100</f>
        <v>-7.1897386641053496</v>
      </c>
      <c r="I532" s="285">
        <v>3421</v>
      </c>
      <c r="J532" s="52"/>
    </row>
    <row r="533" spans="1:10" ht="15" x14ac:dyDescent="0.25">
      <c r="A533" s="29">
        <f t="shared" si="110"/>
        <v>42565</v>
      </c>
      <c r="B533" s="96">
        <v>982.1</v>
      </c>
      <c r="C533" s="96">
        <v>399.5</v>
      </c>
      <c r="D533">
        <v>27041</v>
      </c>
      <c r="E533">
        <v>29584.9</v>
      </c>
      <c r="F533" s="2">
        <f t="shared" si="121"/>
        <v>28023.1</v>
      </c>
      <c r="G533" s="2">
        <f t="shared" si="121"/>
        <v>29984.400000000001</v>
      </c>
      <c r="H533" s="38">
        <f t="shared" si="122"/>
        <v>-6.5410680220381323</v>
      </c>
      <c r="I533" s="285">
        <v>3599</v>
      </c>
      <c r="J533" s="52"/>
    </row>
    <row r="534" spans="1:10" ht="15" x14ac:dyDescent="0.25">
      <c r="A534" s="29">
        <f t="shared" si="110"/>
        <v>42572</v>
      </c>
      <c r="B534" s="96">
        <v>796.4</v>
      </c>
      <c r="C534" s="96">
        <v>697.4</v>
      </c>
      <c r="D534">
        <v>27452.9</v>
      </c>
      <c r="E534">
        <v>29587</v>
      </c>
      <c r="F534" s="2">
        <f t="shared" si="121"/>
        <v>28249.300000000003</v>
      </c>
      <c r="G534" s="2">
        <f t="shared" si="121"/>
        <v>30284.400000000001</v>
      </c>
      <c r="H534" s="38">
        <f t="shared" si="122"/>
        <v>-6.7199614322885681</v>
      </c>
      <c r="I534" s="285">
        <v>3659</v>
      </c>
      <c r="J534" s="52"/>
    </row>
    <row r="535" spans="1:10" ht="15" x14ac:dyDescent="0.25">
      <c r="A535" s="29">
        <f t="shared" si="110"/>
        <v>42579</v>
      </c>
      <c r="B535" s="96">
        <v>920.8</v>
      </c>
      <c r="C535" s="96">
        <v>194.8</v>
      </c>
      <c r="D535">
        <v>27664</v>
      </c>
      <c r="E535">
        <v>29589.599999999999</v>
      </c>
      <c r="F535" s="2">
        <f t="shared" ref="F535:G537" si="123">+B535+D535</f>
        <v>28584.799999999999</v>
      </c>
      <c r="G535" s="2">
        <f t="shared" si="123"/>
        <v>29784.399999999998</v>
      </c>
      <c r="H535" s="38">
        <f t="shared" si="122"/>
        <v>-4.0276117699198144</v>
      </c>
      <c r="I535" s="285">
        <v>3981</v>
      </c>
      <c r="J535" s="52"/>
    </row>
    <row r="536" spans="1:10" ht="15" x14ac:dyDescent="0.25">
      <c r="A536" s="29">
        <f t="shared" si="110"/>
        <v>42586</v>
      </c>
      <c r="B536" s="96">
        <v>925.5</v>
      </c>
      <c r="C536" s="96">
        <v>194.8</v>
      </c>
      <c r="D536">
        <v>28160.2</v>
      </c>
      <c r="E536">
        <v>29589.599999999999</v>
      </c>
      <c r="F536" s="2">
        <f t="shared" si="123"/>
        <v>29085.7</v>
      </c>
      <c r="G536" s="2">
        <f t="shared" si="123"/>
        <v>29784.399999999998</v>
      </c>
      <c r="H536" s="38">
        <f t="shared" si="122"/>
        <v>-2.3458589060044721</v>
      </c>
      <c r="I536" s="285">
        <v>5824</v>
      </c>
      <c r="J536" s="52"/>
    </row>
    <row r="537" spans="1:10" ht="15" x14ac:dyDescent="0.25">
      <c r="A537" s="29">
        <f t="shared" si="110"/>
        <v>42593</v>
      </c>
      <c r="B537" s="96">
        <v>858.8</v>
      </c>
      <c r="C537" s="96">
        <v>127.7</v>
      </c>
      <c r="D537">
        <v>28564.2</v>
      </c>
      <c r="E537">
        <v>29590.7</v>
      </c>
      <c r="F537" s="2">
        <f t="shared" si="123"/>
        <v>29423</v>
      </c>
      <c r="G537" s="2">
        <f t="shared" si="123"/>
        <v>29718.400000000001</v>
      </c>
      <c r="H537" s="38">
        <f t="shared" si="122"/>
        <v>-0.99399698503284117</v>
      </c>
      <c r="I537" s="124">
        <v>6519.2</v>
      </c>
      <c r="J537" s="52"/>
    </row>
    <row r="538" spans="1:10" ht="15" x14ac:dyDescent="0.25">
      <c r="A538" s="29">
        <f t="shared" si="110"/>
        <v>42600</v>
      </c>
      <c r="B538" s="96">
        <v>633.4</v>
      </c>
      <c r="C538" s="96">
        <v>7.7</v>
      </c>
      <c r="D538">
        <v>28913.8</v>
      </c>
      <c r="E538">
        <v>29590.7</v>
      </c>
      <c r="F538" s="2">
        <f t="shared" ref="F538:G540" si="124">+B538+D538</f>
        <v>29547.200000000001</v>
      </c>
      <c r="G538" s="2">
        <f t="shared" si="124"/>
        <v>29598.400000000001</v>
      </c>
      <c r="H538" s="38">
        <f t="shared" ref="H538:H543" si="125">+(F538/G538-1)*100</f>
        <v>-0.17298232336883101</v>
      </c>
      <c r="I538" s="124">
        <v>7520.3</v>
      </c>
      <c r="J538" s="52"/>
    </row>
    <row r="539" spans="1:10" ht="15" x14ac:dyDescent="0.25">
      <c r="A539" s="29">
        <f t="shared" si="110"/>
        <v>42607</v>
      </c>
      <c r="B539" s="96">
        <v>384.2</v>
      </c>
      <c r="C539" s="96">
        <v>7.7</v>
      </c>
      <c r="D539">
        <v>29492.9</v>
      </c>
      <c r="E539">
        <v>29591.200000000001</v>
      </c>
      <c r="F539" s="2">
        <f t="shared" si="124"/>
        <v>29877.100000000002</v>
      </c>
      <c r="G539" s="2">
        <f t="shared" si="124"/>
        <v>29598.9</v>
      </c>
      <c r="H539" s="38">
        <f t="shared" si="125"/>
        <v>0.93989979357340658</v>
      </c>
      <c r="I539" s="124">
        <v>8199.2000000000007</v>
      </c>
      <c r="J539" s="52"/>
    </row>
    <row r="540" spans="1:10" ht="15" x14ac:dyDescent="0.25">
      <c r="A540" s="29">
        <f t="shared" si="110"/>
        <v>42614</v>
      </c>
      <c r="B540" s="96">
        <v>9031.9</v>
      </c>
      <c r="C540" s="96">
        <v>6069</v>
      </c>
      <c r="D540">
        <v>222.5</v>
      </c>
      <c r="E540">
        <v>29592.2</v>
      </c>
      <c r="F540" s="2">
        <f t="shared" si="124"/>
        <v>9254.4</v>
      </c>
      <c r="G540" s="2">
        <f t="shared" si="124"/>
        <v>35661.199999999997</v>
      </c>
      <c r="H540" s="38">
        <f t="shared" si="125"/>
        <v>-74.049106592038399</v>
      </c>
      <c r="I540" s="285"/>
      <c r="J540" s="52"/>
    </row>
    <row r="541" spans="1:10" ht="15" x14ac:dyDescent="0.25">
      <c r="A541" s="29">
        <f t="shared" si="110"/>
        <v>42621</v>
      </c>
      <c r="B541" s="96">
        <v>8958</v>
      </c>
      <c r="C541" s="96">
        <v>6527</v>
      </c>
      <c r="D541">
        <v>938</v>
      </c>
      <c r="E541">
        <v>0.5</v>
      </c>
      <c r="F541" s="2">
        <f t="shared" ref="F541:G543" si="126">+B541+D541</f>
        <v>9896</v>
      </c>
      <c r="G541" s="2">
        <f t="shared" si="126"/>
        <v>6527.5</v>
      </c>
      <c r="H541" s="38">
        <f t="shared" si="125"/>
        <v>51.604749138261205</v>
      </c>
      <c r="I541" s="285"/>
      <c r="J541" s="52"/>
    </row>
    <row r="542" spans="1:10" ht="15" x14ac:dyDescent="0.25">
      <c r="A542" s="29">
        <f t="shared" si="110"/>
        <v>42628</v>
      </c>
      <c r="B542" s="96">
        <v>8969.2999999999993</v>
      </c>
      <c r="C542" s="96">
        <v>7111.8</v>
      </c>
      <c r="D542">
        <v>1336.6</v>
      </c>
      <c r="E542">
        <v>178.4</v>
      </c>
      <c r="F542" s="2">
        <f t="shared" si="126"/>
        <v>10305.9</v>
      </c>
      <c r="G542" s="2">
        <f t="shared" si="126"/>
        <v>7290.2</v>
      </c>
      <c r="H542" s="38">
        <f t="shared" si="125"/>
        <v>41.366492002962872</v>
      </c>
      <c r="I542" s="285"/>
      <c r="J542" s="52"/>
    </row>
    <row r="543" spans="1:10" ht="15" x14ac:dyDescent="0.25">
      <c r="A543" s="29">
        <f t="shared" si="110"/>
        <v>42635</v>
      </c>
      <c r="B543" s="96">
        <v>9486.4</v>
      </c>
      <c r="C543" s="96">
        <v>7971.8</v>
      </c>
      <c r="D543">
        <v>1653.1</v>
      </c>
      <c r="E543">
        <v>496.8</v>
      </c>
      <c r="F543" s="2">
        <f t="shared" si="126"/>
        <v>11139.5</v>
      </c>
      <c r="G543" s="2">
        <f t="shared" si="126"/>
        <v>8468.6</v>
      </c>
      <c r="H543" s="38">
        <f t="shared" si="125"/>
        <v>31.538861204921709</v>
      </c>
      <c r="I543" s="285"/>
      <c r="J543" s="52"/>
    </row>
    <row r="544" spans="1:10" ht="15" x14ac:dyDescent="0.25">
      <c r="A544" s="29">
        <f t="shared" si="110"/>
        <v>42642</v>
      </c>
      <c r="B544" s="96">
        <v>10193.799999999999</v>
      </c>
      <c r="C544" s="96">
        <v>8081.3</v>
      </c>
      <c r="D544">
        <v>2432.6999999999998</v>
      </c>
      <c r="E544">
        <v>1070.8</v>
      </c>
      <c r="F544" s="2">
        <f t="shared" ref="F544:G546" si="127">+B544+D544</f>
        <v>12626.5</v>
      </c>
      <c r="G544" s="2">
        <f t="shared" si="127"/>
        <v>9152.1</v>
      </c>
      <c r="H544" s="38">
        <f t="shared" ref="H544:H549" si="128">+(F544/G544-1)*100</f>
        <v>37.962871909179306</v>
      </c>
      <c r="I544" s="285"/>
      <c r="J544" s="52"/>
    </row>
    <row r="545" spans="1:10" ht="15" x14ac:dyDescent="0.25">
      <c r="A545" s="29">
        <f t="shared" si="110"/>
        <v>42649</v>
      </c>
      <c r="B545" s="96">
        <v>9762.9</v>
      </c>
      <c r="C545" s="272">
        <v>7897</v>
      </c>
      <c r="D545">
        <v>3659.4</v>
      </c>
      <c r="E545" s="110">
        <v>2338</v>
      </c>
      <c r="F545" s="2">
        <f t="shared" si="127"/>
        <v>13422.3</v>
      </c>
      <c r="G545" s="85">
        <f t="shared" si="127"/>
        <v>10235</v>
      </c>
      <c r="H545" s="38">
        <f t="shared" si="128"/>
        <v>31.141182217879827</v>
      </c>
      <c r="I545" s="285"/>
      <c r="J545" s="52"/>
    </row>
    <row r="546" spans="1:10" ht="15" x14ac:dyDescent="0.25">
      <c r="A546" s="29">
        <f t="shared" si="110"/>
        <v>42656</v>
      </c>
      <c r="B546" s="96">
        <v>9780.7000000000007</v>
      </c>
      <c r="C546" s="96">
        <v>8262.2000000000007</v>
      </c>
      <c r="D546">
        <v>5759.9</v>
      </c>
      <c r="E546">
        <v>4186.8999999999996</v>
      </c>
      <c r="F546" s="2">
        <f t="shared" si="127"/>
        <v>15540.6</v>
      </c>
      <c r="G546" s="64">
        <f t="shared" si="127"/>
        <v>12449.1</v>
      </c>
      <c r="H546" s="38">
        <f t="shared" si="128"/>
        <v>24.833120466539761</v>
      </c>
      <c r="I546" s="285"/>
      <c r="J546" s="52"/>
    </row>
    <row r="547" spans="1:10" ht="15" x14ac:dyDescent="0.25">
      <c r="A547" s="29">
        <f t="shared" si="110"/>
        <v>42663</v>
      </c>
      <c r="B547" s="96">
        <v>9329.9</v>
      </c>
      <c r="C547" s="96">
        <v>7933.3</v>
      </c>
      <c r="D547">
        <v>8036.3</v>
      </c>
      <c r="E547">
        <v>5926.4</v>
      </c>
      <c r="F547" s="2">
        <f t="shared" ref="F547:G549" si="129">+B547+D547</f>
        <v>17366.2</v>
      </c>
      <c r="G547" s="64">
        <f t="shared" si="129"/>
        <v>13859.7</v>
      </c>
      <c r="H547" s="38">
        <f t="shared" si="128"/>
        <v>25.299970417830121</v>
      </c>
      <c r="I547" s="285"/>
      <c r="J547" s="52"/>
    </row>
    <row r="548" spans="1:10" ht="15" x14ac:dyDescent="0.25">
      <c r="A548" s="29">
        <f t="shared" si="110"/>
        <v>42670</v>
      </c>
      <c r="B548" s="96">
        <v>9311.5</v>
      </c>
      <c r="C548" s="96">
        <v>7240.9</v>
      </c>
      <c r="D548">
        <v>10124</v>
      </c>
      <c r="E548">
        <v>7637.7</v>
      </c>
      <c r="F548" s="2">
        <f t="shared" si="129"/>
        <v>19435.5</v>
      </c>
      <c r="G548" s="64">
        <f t="shared" si="129"/>
        <v>14878.599999999999</v>
      </c>
      <c r="H548" s="38">
        <f t="shared" si="128"/>
        <v>30.627209549285574</v>
      </c>
      <c r="I548" s="285"/>
      <c r="J548" s="52"/>
    </row>
    <row r="549" spans="1:10" ht="15" x14ac:dyDescent="0.25">
      <c r="A549" s="29">
        <f t="shared" si="110"/>
        <v>42677</v>
      </c>
      <c r="B549" s="96">
        <v>8617.7999999999993</v>
      </c>
      <c r="C549" s="96">
        <v>6471.7</v>
      </c>
      <c r="D549">
        <v>12187.4</v>
      </c>
      <c r="E549">
        <v>9573</v>
      </c>
      <c r="F549" s="2">
        <f t="shared" si="129"/>
        <v>20805.199999999997</v>
      </c>
      <c r="G549" s="64">
        <f t="shared" si="129"/>
        <v>16044.7</v>
      </c>
      <c r="H549" s="38">
        <f t="shared" si="128"/>
        <v>29.670233784364907</v>
      </c>
      <c r="I549" s="285"/>
      <c r="J549" s="52"/>
    </row>
    <row r="550" spans="1:10" ht="15" x14ac:dyDescent="0.25">
      <c r="A550" s="29">
        <f t="shared" si="110"/>
        <v>42684</v>
      </c>
      <c r="B550" s="96">
        <v>7941.8</v>
      </c>
      <c r="C550" s="96">
        <v>6368.3</v>
      </c>
      <c r="D550">
        <v>14550.8</v>
      </c>
      <c r="E550">
        <v>11320.9</v>
      </c>
      <c r="F550" s="2">
        <f t="shared" ref="F550:G552" si="130">+B550+D550</f>
        <v>22492.6</v>
      </c>
      <c r="G550" s="64">
        <f t="shared" si="130"/>
        <v>17689.2</v>
      </c>
      <c r="H550" s="38">
        <f t="shared" ref="H550:H555" si="131">+(F550/G550-1)*100</f>
        <v>27.154421907152383</v>
      </c>
      <c r="I550" s="285"/>
      <c r="J550" s="52"/>
    </row>
    <row r="551" spans="1:10" ht="15" x14ac:dyDescent="0.25">
      <c r="A551" s="29">
        <f t="shared" si="110"/>
        <v>42691</v>
      </c>
      <c r="B551" s="96">
        <v>8058.8</v>
      </c>
      <c r="C551" s="96">
        <v>5822.5</v>
      </c>
      <c r="D551">
        <v>16613.400000000001</v>
      </c>
      <c r="E551">
        <v>12618.3</v>
      </c>
      <c r="F551" s="2">
        <f t="shared" si="130"/>
        <v>24672.2</v>
      </c>
      <c r="G551" s="64">
        <f t="shared" si="130"/>
        <v>18440.8</v>
      </c>
      <c r="H551" s="38">
        <f t="shared" si="131"/>
        <v>33.791375645308229</v>
      </c>
      <c r="I551" s="285"/>
      <c r="J551" s="52"/>
    </row>
    <row r="552" spans="1:10" ht="15" x14ac:dyDescent="0.25">
      <c r="A552" s="29">
        <f t="shared" si="110"/>
        <v>42698</v>
      </c>
      <c r="B552" s="96">
        <v>7261.9</v>
      </c>
      <c r="C552" s="96">
        <v>4994.1000000000004</v>
      </c>
      <c r="D552">
        <v>18490.2</v>
      </c>
      <c r="E552">
        <v>13903.7</v>
      </c>
      <c r="F552" s="2">
        <f t="shared" si="130"/>
        <v>25752.1</v>
      </c>
      <c r="G552" s="64">
        <f t="shared" si="130"/>
        <v>18897.800000000003</v>
      </c>
      <c r="H552" s="38">
        <f t="shared" si="131"/>
        <v>36.270359512747483</v>
      </c>
      <c r="I552" s="285"/>
      <c r="J552" s="52"/>
    </row>
    <row r="553" spans="1:10" ht="15" x14ac:dyDescent="0.25">
      <c r="A553" s="29">
        <f t="shared" si="110"/>
        <v>42705</v>
      </c>
      <c r="B553" s="96">
        <v>7397.1</v>
      </c>
      <c r="C553" s="96">
        <v>5285.2</v>
      </c>
      <c r="D553">
        <v>19851.099999999999</v>
      </c>
      <c r="E553">
        <v>14953.3</v>
      </c>
      <c r="F553" s="2">
        <f t="shared" ref="F553:G555" si="132">+B553+D553</f>
        <v>27248.199999999997</v>
      </c>
      <c r="G553" s="64">
        <f t="shared" si="132"/>
        <v>20238.5</v>
      </c>
      <c r="H553" s="38">
        <f t="shared" si="131"/>
        <v>34.635471996442412</v>
      </c>
      <c r="I553" s="285"/>
      <c r="J553" s="52"/>
    </row>
    <row r="554" spans="1:10" ht="15" x14ac:dyDescent="0.25">
      <c r="A554" s="29">
        <f t="shared" si="110"/>
        <v>42712</v>
      </c>
      <c r="B554" s="96">
        <v>7428.5</v>
      </c>
      <c r="C554" s="96">
        <v>4813.3</v>
      </c>
      <c r="D554">
        <v>21143.3</v>
      </c>
      <c r="E554">
        <v>15863.8</v>
      </c>
      <c r="F554" s="2">
        <f t="shared" si="132"/>
        <v>28571.8</v>
      </c>
      <c r="G554" s="64">
        <f t="shared" si="132"/>
        <v>20677.099999999999</v>
      </c>
      <c r="H554" s="38">
        <f t="shared" si="131"/>
        <v>38.180886101048998</v>
      </c>
      <c r="I554" s="285"/>
      <c r="J554" s="52"/>
    </row>
    <row r="555" spans="1:10" ht="15" x14ac:dyDescent="0.25">
      <c r="A555" s="29">
        <f t="shared" si="110"/>
        <v>42719</v>
      </c>
      <c r="B555" s="96">
        <v>7424.3</v>
      </c>
      <c r="C555" s="96">
        <v>5284.4</v>
      </c>
      <c r="D555">
        <v>22397</v>
      </c>
      <c r="E555">
        <v>16903.599999999999</v>
      </c>
      <c r="F555" s="2">
        <f t="shared" si="132"/>
        <v>29821.3</v>
      </c>
      <c r="G555" s="64">
        <f t="shared" si="132"/>
        <v>22188</v>
      </c>
      <c r="H555" s="38">
        <f t="shared" si="131"/>
        <v>34.402830358752468</v>
      </c>
      <c r="I555" s="285"/>
      <c r="J555" s="52"/>
    </row>
    <row r="556" spans="1:10" ht="15" x14ac:dyDescent="0.25">
      <c r="A556" s="29">
        <f t="shared" si="110"/>
        <v>42726</v>
      </c>
      <c r="B556" s="96">
        <v>7107.9</v>
      </c>
      <c r="C556" s="96">
        <v>4857.3999999999996</v>
      </c>
      <c r="D556">
        <v>23761.1</v>
      </c>
      <c r="E556">
        <v>17611.599999999999</v>
      </c>
      <c r="F556" s="2">
        <f t="shared" ref="F556:G558" si="133">+B556+D556</f>
        <v>30869</v>
      </c>
      <c r="G556" s="64">
        <f t="shared" si="133"/>
        <v>22469</v>
      </c>
      <c r="H556" s="38">
        <f t="shared" ref="H556:H561" si="134">+(F556/G556-1)*100</f>
        <v>37.384841336953144</v>
      </c>
      <c r="I556" s="285"/>
      <c r="J556" s="52"/>
    </row>
    <row r="557" spans="1:10" ht="15" x14ac:dyDescent="0.25">
      <c r="A557" s="29">
        <f t="shared" si="110"/>
        <v>42733</v>
      </c>
      <c r="B557" s="96">
        <v>6554.5</v>
      </c>
      <c r="C557" s="96">
        <v>4605.2</v>
      </c>
      <c r="D557">
        <v>24955.9</v>
      </c>
      <c r="E557">
        <v>18793.2</v>
      </c>
      <c r="F557" s="2">
        <f t="shared" si="133"/>
        <v>31510.400000000001</v>
      </c>
      <c r="G557" s="64">
        <f t="shared" si="133"/>
        <v>23398.400000000001</v>
      </c>
      <c r="H557" s="38">
        <f t="shared" si="134"/>
        <v>34.66903719912473</v>
      </c>
      <c r="I557" s="285"/>
      <c r="J557" s="52"/>
    </row>
    <row r="558" spans="1:10" ht="15" x14ac:dyDescent="0.25">
      <c r="A558" s="29">
        <f t="shared" si="110"/>
        <v>42740</v>
      </c>
      <c r="B558" s="96">
        <v>6125</v>
      </c>
      <c r="C558" s="96">
        <v>4605.2</v>
      </c>
      <c r="D558">
        <v>25585.8</v>
      </c>
      <c r="E558">
        <v>18793.2</v>
      </c>
      <c r="F558" s="2">
        <f t="shared" si="133"/>
        <v>31710.799999999999</v>
      </c>
      <c r="G558" s="64">
        <f t="shared" si="133"/>
        <v>23398.400000000001</v>
      </c>
      <c r="H558" s="38">
        <f t="shared" si="134"/>
        <v>35.525506017505457</v>
      </c>
      <c r="I558" s="285"/>
      <c r="J558" s="52"/>
    </row>
    <row r="559" spans="1:10" ht="15" x14ac:dyDescent="0.25">
      <c r="A559" s="29">
        <f t="shared" si="110"/>
        <v>42747</v>
      </c>
      <c r="B559" s="96">
        <v>5743.4</v>
      </c>
      <c r="C559" s="96">
        <v>4412.1000000000004</v>
      </c>
      <c r="D559">
        <v>26579.4</v>
      </c>
      <c r="E559">
        <v>20479.400000000001</v>
      </c>
      <c r="F559" s="2">
        <f t="shared" ref="F559:G561" si="135">+B559+D559</f>
        <v>32322.800000000003</v>
      </c>
      <c r="G559" s="64">
        <f t="shared" si="135"/>
        <v>24891.5</v>
      </c>
      <c r="H559" s="38">
        <f t="shared" si="134"/>
        <v>29.854769700500185</v>
      </c>
      <c r="I559" s="285"/>
      <c r="J559" s="52"/>
    </row>
    <row r="560" spans="1:10" ht="15" x14ac:dyDescent="0.25">
      <c r="A560" s="29">
        <f t="shared" si="110"/>
        <v>42754</v>
      </c>
      <c r="B560" s="96">
        <v>5132</v>
      </c>
      <c r="C560" s="96">
        <v>3944.7</v>
      </c>
      <c r="D560">
        <v>27542.3</v>
      </c>
      <c r="E560">
        <v>21243.7</v>
      </c>
      <c r="F560" s="2">
        <f t="shared" si="135"/>
        <v>32674.3</v>
      </c>
      <c r="G560" s="64">
        <f t="shared" si="135"/>
        <v>25188.400000000001</v>
      </c>
      <c r="H560" s="38">
        <f t="shared" si="134"/>
        <v>29.719632846866006</v>
      </c>
      <c r="I560" s="285"/>
      <c r="J560" s="52"/>
    </row>
    <row r="561" spans="1:10" ht="15" x14ac:dyDescent="0.25">
      <c r="A561" s="29">
        <f t="shared" si="110"/>
        <v>42761</v>
      </c>
      <c r="B561" s="96">
        <v>4814.3</v>
      </c>
      <c r="C561" s="96">
        <v>3078.3</v>
      </c>
      <c r="D561">
        <v>28439.9</v>
      </c>
      <c r="E561">
        <v>22054.799999999999</v>
      </c>
      <c r="F561" s="2">
        <f t="shared" si="135"/>
        <v>33254.200000000004</v>
      </c>
      <c r="G561" s="64">
        <f t="shared" si="135"/>
        <v>25133.1</v>
      </c>
      <c r="H561" s="38">
        <f t="shared" si="134"/>
        <v>32.312368947722362</v>
      </c>
      <c r="I561" s="285"/>
      <c r="J561" s="52"/>
    </row>
    <row r="562" spans="1:10" ht="15" x14ac:dyDescent="0.25">
      <c r="A562" s="29">
        <f t="shared" si="110"/>
        <v>42768</v>
      </c>
      <c r="B562" s="96">
        <v>4064.6</v>
      </c>
      <c r="C562" s="96">
        <v>3048.1</v>
      </c>
      <c r="D562">
        <v>29449.5</v>
      </c>
      <c r="E562">
        <v>22771.7</v>
      </c>
      <c r="F562" s="2">
        <f>+B562+D562</f>
        <v>33514.1</v>
      </c>
      <c r="G562" s="64">
        <f>+C562+E562</f>
        <v>25819.8</v>
      </c>
      <c r="H562" s="168">
        <f>+(F562/G562-1)*100</f>
        <v>29.799998450801326</v>
      </c>
      <c r="I562" s="285"/>
      <c r="J562" s="52"/>
    </row>
    <row r="563" spans="1:10" ht="15" x14ac:dyDescent="0.25">
      <c r="A563" s="29">
        <f t="shared" si="110"/>
        <v>42775</v>
      </c>
      <c r="B563" s="96">
        <v>3510.7</v>
      </c>
      <c r="C563" s="96">
        <v>2344.5</v>
      </c>
      <c r="D563">
        <v>30265.7</v>
      </c>
      <c r="E563">
        <v>23821.3</v>
      </c>
      <c r="F563" s="2">
        <f t="shared" ref="F563:F610" si="136">+B563+D563</f>
        <v>33776.400000000001</v>
      </c>
      <c r="G563" s="64">
        <f t="shared" ref="G563:G610" si="137">+C563+E563</f>
        <v>26165.8</v>
      </c>
      <c r="H563" s="38">
        <f t="shared" ref="H563:H610" si="138">+(F563/G563-1)*100</f>
        <v>29.086058901313926</v>
      </c>
      <c r="I563" s="285"/>
      <c r="J563" s="52"/>
    </row>
    <row r="564" spans="1:10" ht="15" x14ac:dyDescent="0.25">
      <c r="A564" s="29">
        <f t="shared" si="110"/>
        <v>42782</v>
      </c>
      <c r="B564" s="96">
        <v>3446.1</v>
      </c>
      <c r="C564" s="96">
        <v>1863.7</v>
      </c>
      <c r="D564">
        <v>30605.1</v>
      </c>
      <c r="E564">
        <v>24572</v>
      </c>
      <c r="F564" s="2">
        <f t="shared" si="136"/>
        <v>34051.199999999997</v>
      </c>
      <c r="G564" s="64">
        <f t="shared" si="137"/>
        <v>26435.7</v>
      </c>
      <c r="H564" s="38">
        <f t="shared" si="138"/>
        <v>28.807635129767696</v>
      </c>
      <c r="I564" s="285"/>
      <c r="J564" s="52"/>
    </row>
    <row r="565" spans="1:10" ht="15" x14ac:dyDescent="0.25">
      <c r="A565" s="29">
        <f t="shared" si="110"/>
        <v>42789</v>
      </c>
      <c r="B565" s="96">
        <v>3043</v>
      </c>
      <c r="C565" s="96">
        <v>1389.4</v>
      </c>
      <c r="D565">
        <v>31215.4</v>
      </c>
      <c r="E565">
        <v>25327.7</v>
      </c>
      <c r="F565" s="2">
        <f t="shared" si="136"/>
        <v>34258.400000000001</v>
      </c>
      <c r="G565" s="64">
        <f t="shared" si="137"/>
        <v>26717.100000000002</v>
      </c>
      <c r="H565" s="38">
        <f t="shared" si="138"/>
        <v>28.226491647671324</v>
      </c>
      <c r="I565" s="285"/>
      <c r="J565" s="52"/>
    </row>
    <row r="566" spans="1:10" ht="15" x14ac:dyDescent="0.25">
      <c r="A566" s="29">
        <f t="shared" si="110"/>
        <v>42796</v>
      </c>
      <c r="B566" s="96">
        <v>2594</v>
      </c>
      <c r="C566" s="96">
        <v>962.7</v>
      </c>
      <c r="D566">
        <v>31748.799999999999</v>
      </c>
      <c r="E566">
        <v>25830.400000000001</v>
      </c>
      <c r="F566" s="2">
        <f t="shared" si="136"/>
        <v>34342.800000000003</v>
      </c>
      <c r="G566" s="64">
        <f t="shared" si="137"/>
        <v>26793.100000000002</v>
      </c>
      <c r="H566" s="38">
        <f t="shared" si="138"/>
        <v>28.177777114257019</v>
      </c>
      <c r="I566" s="285"/>
      <c r="J566" s="52"/>
    </row>
    <row r="567" spans="1:10" ht="15" x14ac:dyDescent="0.25">
      <c r="A567" s="29">
        <f t="shared" si="110"/>
        <v>42803</v>
      </c>
      <c r="B567" s="96">
        <v>2542.9</v>
      </c>
      <c r="C567" s="96">
        <v>665.2</v>
      </c>
      <c r="D567">
        <v>32021.200000000001</v>
      </c>
      <c r="E567">
        <v>26268.3</v>
      </c>
      <c r="F567" s="2">
        <f t="shared" si="136"/>
        <v>34564.1</v>
      </c>
      <c r="G567" s="64">
        <f t="shared" si="137"/>
        <v>26933.5</v>
      </c>
      <c r="H567" s="38">
        <f t="shared" si="138"/>
        <v>28.331260326359352</v>
      </c>
      <c r="I567" s="285"/>
      <c r="J567" s="52"/>
    </row>
    <row r="568" spans="1:10" ht="15" x14ac:dyDescent="0.25">
      <c r="A568" s="29">
        <f t="shared" si="110"/>
        <v>42810</v>
      </c>
      <c r="B568" s="96">
        <v>2662.9</v>
      </c>
      <c r="C568" s="96">
        <v>421.5</v>
      </c>
      <c r="D568">
        <v>32095.4</v>
      </c>
      <c r="E568">
        <v>26531.4</v>
      </c>
      <c r="F568" s="2">
        <f t="shared" si="136"/>
        <v>34758.300000000003</v>
      </c>
      <c r="G568" s="64">
        <f t="shared" si="137"/>
        <v>26952.9</v>
      </c>
      <c r="H568" s="38">
        <f t="shared" si="138"/>
        <v>28.959406965484249</v>
      </c>
      <c r="I568" s="285"/>
      <c r="J568" s="52"/>
    </row>
    <row r="569" spans="1:10" ht="15" x14ac:dyDescent="0.25">
      <c r="A569" s="29">
        <f t="shared" si="110"/>
        <v>42817</v>
      </c>
      <c r="B569" s="96">
        <v>2272.3000000000002</v>
      </c>
      <c r="C569" s="96">
        <v>176</v>
      </c>
      <c r="D569">
        <v>32575.1</v>
      </c>
      <c r="E569">
        <v>26666.9</v>
      </c>
      <c r="F569" s="2">
        <f t="shared" si="136"/>
        <v>34847.4</v>
      </c>
      <c r="G569" s="64">
        <f t="shared" si="137"/>
        <v>26842.9</v>
      </c>
      <c r="H569" s="38">
        <f t="shared" si="138"/>
        <v>29.819803374449116</v>
      </c>
      <c r="I569" s="285"/>
      <c r="J569" s="52"/>
    </row>
    <row r="570" spans="1:10" ht="15" x14ac:dyDescent="0.25">
      <c r="A570" s="29">
        <f t="shared" si="110"/>
        <v>42824</v>
      </c>
      <c r="B570" s="96">
        <v>2337.6</v>
      </c>
      <c r="C570" s="96">
        <v>109.7</v>
      </c>
      <c r="D570">
        <v>32880.800000000003</v>
      </c>
      <c r="E570">
        <v>26737.200000000001</v>
      </c>
      <c r="F570" s="2">
        <f t="shared" si="136"/>
        <v>35218.400000000001</v>
      </c>
      <c r="G570" s="64">
        <f t="shared" si="137"/>
        <v>26846.9</v>
      </c>
      <c r="H570" s="38">
        <f t="shared" si="138"/>
        <v>31.182371148996712</v>
      </c>
      <c r="I570" s="285"/>
      <c r="J570" s="52"/>
    </row>
    <row r="571" spans="1:10" ht="15" x14ac:dyDescent="0.25">
      <c r="A571" s="29">
        <f t="shared" si="110"/>
        <v>42831</v>
      </c>
      <c r="B571" s="96">
        <v>2201</v>
      </c>
      <c r="C571" s="96">
        <v>106.5</v>
      </c>
      <c r="D571">
        <v>33175.199999999997</v>
      </c>
      <c r="E571">
        <v>26740.3</v>
      </c>
      <c r="F571" s="2">
        <f t="shared" si="136"/>
        <v>35376.199999999997</v>
      </c>
      <c r="G571" s="64">
        <f t="shared" si="137"/>
        <v>26846.799999999999</v>
      </c>
      <c r="H571" s="38">
        <f t="shared" si="138"/>
        <v>31.770639331316943</v>
      </c>
      <c r="I571" s="285"/>
      <c r="J571" s="52"/>
    </row>
    <row r="572" spans="1:10" ht="15" x14ac:dyDescent="0.25">
      <c r="A572" s="29">
        <f t="shared" si="110"/>
        <v>42838</v>
      </c>
      <c r="B572" s="96">
        <v>2146.1999999999998</v>
      </c>
      <c r="C572" s="96">
        <v>284.89999999999998</v>
      </c>
      <c r="D572">
        <v>33305.1</v>
      </c>
      <c r="E572">
        <v>26742.7</v>
      </c>
      <c r="F572" s="2">
        <f t="shared" si="136"/>
        <v>35451.299999999996</v>
      </c>
      <c r="G572" s="64">
        <f t="shared" si="137"/>
        <v>27027.600000000002</v>
      </c>
      <c r="H572" s="38">
        <f t="shared" si="138"/>
        <v>31.167029258979674</v>
      </c>
      <c r="I572" s="285"/>
      <c r="J572" s="52"/>
    </row>
    <row r="573" spans="1:10" ht="15" x14ac:dyDescent="0.25">
      <c r="A573" s="29">
        <f t="shared" si="110"/>
        <v>42845</v>
      </c>
      <c r="B573" s="96">
        <v>2148.5</v>
      </c>
      <c r="C573" s="96">
        <v>287.3</v>
      </c>
      <c r="D573">
        <v>33574.800000000003</v>
      </c>
      <c r="E573">
        <v>26745.3</v>
      </c>
      <c r="F573" s="2">
        <f t="shared" si="136"/>
        <v>35723.300000000003</v>
      </c>
      <c r="G573" s="64">
        <f t="shared" si="137"/>
        <v>27032.6</v>
      </c>
      <c r="H573" s="38">
        <f t="shared" si="138"/>
        <v>32.148960884265691</v>
      </c>
      <c r="I573" s="285"/>
      <c r="J573" s="52"/>
    </row>
    <row r="574" spans="1:10" ht="15" x14ac:dyDescent="0.25">
      <c r="A574" s="29">
        <f t="shared" ref="A574:A637" si="139">+A573+7</f>
        <v>42852</v>
      </c>
      <c r="B574" s="96">
        <v>2080.6</v>
      </c>
      <c r="C574" s="96">
        <v>347.3</v>
      </c>
      <c r="D574">
        <v>33712.300000000003</v>
      </c>
      <c r="E574">
        <v>26745.3</v>
      </c>
      <c r="F574" s="2">
        <f t="shared" si="136"/>
        <v>35792.9</v>
      </c>
      <c r="G574" s="64">
        <f t="shared" si="137"/>
        <v>27092.6</v>
      </c>
      <c r="H574" s="38">
        <f t="shared" si="138"/>
        <v>32.113196961531941</v>
      </c>
      <c r="I574" s="285">
        <v>982</v>
      </c>
      <c r="J574" s="52"/>
    </row>
    <row r="575" spans="1:10" ht="15" x14ac:dyDescent="0.25">
      <c r="A575" s="29">
        <f t="shared" si="139"/>
        <v>42859</v>
      </c>
      <c r="B575" s="96">
        <v>2086.6</v>
      </c>
      <c r="C575" s="96">
        <v>409.7</v>
      </c>
      <c r="D575">
        <v>33718.199999999997</v>
      </c>
      <c r="E575">
        <v>26745.3</v>
      </c>
      <c r="F575" s="2">
        <f t="shared" si="136"/>
        <v>35804.799999999996</v>
      </c>
      <c r="G575" s="64">
        <f t="shared" si="137"/>
        <v>27155</v>
      </c>
      <c r="H575" s="38">
        <f t="shared" si="138"/>
        <v>31.853433990057066</v>
      </c>
      <c r="I575" s="285">
        <v>1042</v>
      </c>
      <c r="J575" s="52"/>
    </row>
    <row r="576" spans="1:10" ht="15" x14ac:dyDescent="0.25">
      <c r="A576" s="29">
        <f t="shared" si="139"/>
        <v>42866</v>
      </c>
      <c r="B576" s="96">
        <v>2139.1</v>
      </c>
      <c r="C576" s="96">
        <v>437.7</v>
      </c>
      <c r="D576">
        <v>33789.599999999999</v>
      </c>
      <c r="E576">
        <v>26747.3</v>
      </c>
      <c r="F576" s="2">
        <f t="shared" si="136"/>
        <v>35928.699999999997</v>
      </c>
      <c r="G576" s="64">
        <f t="shared" si="137"/>
        <v>27185</v>
      </c>
      <c r="H576" s="38">
        <f t="shared" si="138"/>
        <v>32.163693213169012</v>
      </c>
      <c r="I576" s="285">
        <v>1042</v>
      </c>
      <c r="J576" s="52"/>
    </row>
    <row r="577" spans="1:10" ht="15" x14ac:dyDescent="0.25">
      <c r="A577" s="29">
        <f t="shared" si="139"/>
        <v>42873</v>
      </c>
      <c r="B577" s="96">
        <v>2127.1</v>
      </c>
      <c r="C577" s="96">
        <v>571.5</v>
      </c>
      <c r="D577">
        <v>33931.599999999999</v>
      </c>
      <c r="E577">
        <v>26751.599999999999</v>
      </c>
      <c r="F577" s="2">
        <f t="shared" si="136"/>
        <v>36058.699999999997</v>
      </c>
      <c r="G577" s="64">
        <f t="shared" si="137"/>
        <v>27323.1</v>
      </c>
      <c r="H577" s="38">
        <f t="shared" si="138"/>
        <v>31.971482006068118</v>
      </c>
      <c r="I577" s="285">
        <v>1042</v>
      </c>
      <c r="J577" s="52"/>
    </row>
    <row r="578" spans="1:10" ht="15" x14ac:dyDescent="0.25">
      <c r="A578" s="29">
        <f t="shared" si="139"/>
        <v>42880</v>
      </c>
      <c r="B578" s="96">
        <v>2064.5</v>
      </c>
      <c r="C578" s="96">
        <v>693.7</v>
      </c>
      <c r="D578">
        <v>34004</v>
      </c>
      <c r="E578">
        <v>26752.9</v>
      </c>
      <c r="F578" s="2">
        <f t="shared" si="136"/>
        <v>36068.5</v>
      </c>
      <c r="G578" s="64">
        <f t="shared" si="137"/>
        <v>27446.600000000002</v>
      </c>
      <c r="H578" s="38">
        <f t="shared" si="138"/>
        <v>31.413362675158307</v>
      </c>
      <c r="I578" s="285">
        <v>1042</v>
      </c>
      <c r="J578" s="52"/>
    </row>
    <row r="579" spans="1:10" ht="15" x14ac:dyDescent="0.25">
      <c r="A579" s="29">
        <f t="shared" si="139"/>
        <v>42887</v>
      </c>
      <c r="B579" s="96">
        <v>1813.3</v>
      </c>
      <c r="C579" s="96">
        <v>638.6</v>
      </c>
      <c r="D579">
        <v>34082.6</v>
      </c>
      <c r="E579">
        <v>26753.9</v>
      </c>
      <c r="F579" s="2">
        <f t="shared" si="136"/>
        <v>35895.9</v>
      </c>
      <c r="G579" s="64">
        <f t="shared" si="137"/>
        <v>27392.5</v>
      </c>
      <c r="H579" s="38">
        <f t="shared" si="138"/>
        <v>31.042803687140651</v>
      </c>
      <c r="I579" s="285">
        <v>1042</v>
      </c>
      <c r="J579" s="52"/>
    </row>
    <row r="580" spans="1:10" ht="15" x14ac:dyDescent="0.25">
      <c r="A580" s="29">
        <f t="shared" si="139"/>
        <v>42894</v>
      </c>
      <c r="B580" s="96">
        <v>1729.7</v>
      </c>
      <c r="C580" s="96">
        <v>825.1</v>
      </c>
      <c r="D580">
        <v>34227.599999999999</v>
      </c>
      <c r="E580">
        <v>26753.9</v>
      </c>
      <c r="F580" s="2">
        <f t="shared" si="136"/>
        <v>35957.299999999996</v>
      </c>
      <c r="G580" s="64">
        <f t="shared" si="137"/>
        <v>27579</v>
      </c>
      <c r="H580" s="38">
        <f t="shared" si="138"/>
        <v>30.37927408535479</v>
      </c>
      <c r="I580" s="285">
        <v>1102</v>
      </c>
      <c r="J580" s="52"/>
    </row>
    <row r="581" spans="1:10" ht="15" x14ac:dyDescent="0.25">
      <c r="A581" s="29">
        <f t="shared" si="139"/>
        <v>42901</v>
      </c>
      <c r="B581" s="96">
        <v>1661.6</v>
      </c>
      <c r="C581" s="96">
        <v>815.5</v>
      </c>
      <c r="D581">
        <v>34294.5</v>
      </c>
      <c r="E581">
        <v>26753.9</v>
      </c>
      <c r="F581" s="2">
        <f t="shared" si="136"/>
        <v>35956.1</v>
      </c>
      <c r="G581" s="64">
        <f t="shared" si="137"/>
        <v>27569.4</v>
      </c>
      <c r="H581" s="38">
        <f t="shared" si="138"/>
        <v>30.420321080618361</v>
      </c>
      <c r="I581" s="285">
        <v>1102</v>
      </c>
      <c r="J581" s="52"/>
    </row>
    <row r="582" spans="1:10" ht="15" x14ac:dyDescent="0.25">
      <c r="A582" s="29">
        <f t="shared" si="139"/>
        <v>42908</v>
      </c>
      <c r="B582" s="96">
        <v>1593.7</v>
      </c>
      <c r="C582" s="96">
        <v>724.7</v>
      </c>
      <c r="D582">
        <v>34363.300000000003</v>
      </c>
      <c r="E582">
        <v>26824.3</v>
      </c>
      <c r="F582" s="2">
        <f t="shared" si="136"/>
        <v>35957</v>
      </c>
      <c r="G582" s="64">
        <f t="shared" si="137"/>
        <v>27549</v>
      </c>
      <c r="H582" s="38">
        <f t="shared" si="138"/>
        <v>30.520164071291145</v>
      </c>
      <c r="I582" s="285">
        <v>1102</v>
      </c>
      <c r="J582" s="52"/>
    </row>
    <row r="583" spans="1:10" ht="15" x14ac:dyDescent="0.25">
      <c r="A583" s="29">
        <f t="shared" si="139"/>
        <v>42915</v>
      </c>
      <c r="B583" s="96">
        <v>1592.4</v>
      </c>
      <c r="C583" s="96">
        <v>724.7</v>
      </c>
      <c r="D583">
        <v>34430.9</v>
      </c>
      <c r="E583">
        <v>26824.3</v>
      </c>
      <c r="F583" s="2">
        <f t="shared" si="136"/>
        <v>36023.300000000003</v>
      </c>
      <c r="G583" s="64">
        <f t="shared" si="137"/>
        <v>27549</v>
      </c>
      <c r="H583" s="38">
        <f t="shared" si="138"/>
        <v>30.760826164289099</v>
      </c>
      <c r="I583" s="285">
        <v>1161</v>
      </c>
      <c r="J583" s="52"/>
    </row>
    <row r="584" spans="1:10" ht="15" x14ac:dyDescent="0.25">
      <c r="A584" s="29">
        <f t="shared" si="139"/>
        <v>42922</v>
      </c>
      <c r="B584" s="96">
        <v>1656.3</v>
      </c>
      <c r="C584" s="96">
        <v>858.8</v>
      </c>
      <c r="D584">
        <v>34434.1</v>
      </c>
      <c r="E584">
        <v>26969.8</v>
      </c>
      <c r="F584" s="2">
        <f t="shared" si="136"/>
        <v>36090.400000000001</v>
      </c>
      <c r="G584" s="64">
        <f t="shared" si="137"/>
        <v>27828.6</v>
      </c>
      <c r="H584" s="38">
        <f t="shared" si="138"/>
        <v>29.688162537820805</v>
      </c>
      <c r="I584" s="285">
        <v>1290</v>
      </c>
      <c r="J584" s="52"/>
    </row>
    <row r="585" spans="1:10" ht="15" x14ac:dyDescent="0.25">
      <c r="A585" s="29">
        <f t="shared" si="139"/>
        <v>42929</v>
      </c>
      <c r="B585" s="96">
        <v>1590.2</v>
      </c>
      <c r="C585" s="96">
        <v>982.1</v>
      </c>
      <c r="D585">
        <v>34572</v>
      </c>
      <c r="E585">
        <v>27041</v>
      </c>
      <c r="F585" s="2">
        <f t="shared" si="136"/>
        <v>36162.199999999997</v>
      </c>
      <c r="G585" s="64">
        <f t="shared" si="137"/>
        <v>28023.1</v>
      </c>
      <c r="H585" s="38">
        <f t="shared" si="138"/>
        <v>29.044252777173106</v>
      </c>
      <c r="I585" s="285">
        <v>2590</v>
      </c>
      <c r="J585" s="52"/>
    </row>
    <row r="586" spans="1:10" ht="15" x14ac:dyDescent="0.25">
      <c r="A586" s="29">
        <f t="shared" si="139"/>
        <v>42936</v>
      </c>
      <c r="B586" s="96">
        <v>1587.1</v>
      </c>
      <c r="C586" s="96">
        <v>796.4</v>
      </c>
      <c r="D586">
        <v>34713.599999999999</v>
      </c>
      <c r="E586">
        <v>27452.9</v>
      </c>
      <c r="F586" s="2">
        <f t="shared" si="136"/>
        <v>36300.699999999997</v>
      </c>
      <c r="G586" s="64">
        <f t="shared" si="137"/>
        <v>28249.300000000003</v>
      </c>
      <c r="H586" s="38">
        <f t="shared" si="138"/>
        <v>28.501237198797824</v>
      </c>
      <c r="I586" s="285">
        <v>2782</v>
      </c>
      <c r="J586" s="52"/>
    </row>
    <row r="587" spans="1:10" ht="15" x14ac:dyDescent="0.25">
      <c r="A587" s="29">
        <f t="shared" si="139"/>
        <v>42943</v>
      </c>
      <c r="B587" s="96">
        <v>1454.3</v>
      </c>
      <c r="C587" s="96">
        <v>920.8</v>
      </c>
      <c r="D587">
        <v>34786.9</v>
      </c>
      <c r="E587">
        <v>27664</v>
      </c>
      <c r="F587" s="2">
        <f t="shared" si="136"/>
        <v>36241.200000000004</v>
      </c>
      <c r="G587" s="64">
        <f t="shared" si="137"/>
        <v>28584.799999999999</v>
      </c>
      <c r="H587" s="38">
        <f t="shared" si="138"/>
        <v>26.784864683328212</v>
      </c>
      <c r="I587" s="285">
        <v>2911</v>
      </c>
      <c r="J587" s="52"/>
    </row>
    <row r="588" spans="1:10" ht="15" x14ac:dyDescent="0.25">
      <c r="A588" s="29">
        <f t="shared" si="139"/>
        <v>42950</v>
      </c>
      <c r="B588" s="96">
        <v>1347.6</v>
      </c>
      <c r="C588" s="96">
        <v>925.5</v>
      </c>
      <c r="D588">
        <v>34973.9</v>
      </c>
      <c r="E588">
        <v>28160.2</v>
      </c>
      <c r="F588" s="2">
        <f t="shared" si="136"/>
        <v>36321.5</v>
      </c>
      <c r="G588" s="64">
        <f t="shared" si="137"/>
        <v>29085.7</v>
      </c>
      <c r="H588" s="38">
        <f t="shared" si="138"/>
        <v>24.877517130411153</v>
      </c>
      <c r="I588" s="285">
        <v>3095</v>
      </c>
      <c r="J588" s="52"/>
    </row>
    <row r="589" spans="1:10" ht="15" x14ac:dyDescent="0.25">
      <c r="A589" s="29">
        <f t="shared" si="139"/>
        <v>42957</v>
      </c>
      <c r="B589" s="96">
        <v>1407.8</v>
      </c>
      <c r="C589" s="96">
        <v>858.8</v>
      </c>
      <c r="D589">
        <v>35255.800000000003</v>
      </c>
      <c r="E589">
        <v>28564.2</v>
      </c>
      <c r="F589" s="2">
        <f t="shared" si="136"/>
        <v>36663.600000000006</v>
      </c>
      <c r="G589" s="64">
        <f t="shared" si="137"/>
        <v>29423</v>
      </c>
      <c r="H589" s="38">
        <f t="shared" si="138"/>
        <v>24.608639499711128</v>
      </c>
      <c r="I589" s="285">
        <v>3490.4</v>
      </c>
      <c r="J589" s="52"/>
    </row>
    <row r="590" spans="1:10" ht="15" x14ac:dyDescent="0.25">
      <c r="A590" s="29">
        <f t="shared" si="139"/>
        <v>42964</v>
      </c>
      <c r="B590" s="96">
        <v>764.2</v>
      </c>
      <c r="C590" s="96">
        <v>633.4</v>
      </c>
      <c r="D590">
        <v>35541.4</v>
      </c>
      <c r="E590">
        <v>28913.8</v>
      </c>
      <c r="F590" s="2">
        <f t="shared" si="136"/>
        <v>36305.599999999999</v>
      </c>
      <c r="G590" s="64">
        <f t="shared" si="137"/>
        <v>29547.200000000001</v>
      </c>
      <c r="H590" s="38">
        <f t="shared" si="138"/>
        <v>22.873233335138355</v>
      </c>
      <c r="I590" s="285">
        <v>4841.3999999999996</v>
      </c>
      <c r="J590" s="52"/>
    </row>
    <row r="591" spans="1:10" ht="15" x14ac:dyDescent="0.25">
      <c r="A591" s="29">
        <f t="shared" si="139"/>
        <v>42971</v>
      </c>
      <c r="B591" s="96">
        <v>770.2</v>
      </c>
      <c r="C591" s="96">
        <v>384.2</v>
      </c>
      <c r="D591">
        <v>35745.199999999997</v>
      </c>
      <c r="E591">
        <v>29492.9</v>
      </c>
      <c r="F591" s="2">
        <f t="shared" si="136"/>
        <v>36515.399999999994</v>
      </c>
      <c r="G591" s="64">
        <f t="shared" si="137"/>
        <v>29877.100000000002</v>
      </c>
      <c r="H591" s="38">
        <f t="shared" si="138"/>
        <v>22.218689230213084</v>
      </c>
      <c r="I591" s="285">
        <v>4999.3999999999996</v>
      </c>
      <c r="J591" s="52"/>
    </row>
    <row r="592" spans="1:10" ht="15" x14ac:dyDescent="0.25">
      <c r="A592" s="29">
        <f t="shared" si="139"/>
        <v>42978</v>
      </c>
      <c r="B592" s="96">
        <v>512.5</v>
      </c>
      <c r="C592" s="96">
        <v>211.8</v>
      </c>
      <c r="D592">
        <v>36148.300000000003</v>
      </c>
      <c r="E592">
        <v>29855</v>
      </c>
      <c r="F592" s="2">
        <f t="shared" si="136"/>
        <v>36660.800000000003</v>
      </c>
      <c r="G592" s="64">
        <f t="shared" si="137"/>
        <v>30066.799999999999</v>
      </c>
      <c r="H592" s="38">
        <f t="shared" si="138"/>
        <v>21.931166602365405</v>
      </c>
      <c r="I592" s="285">
        <v>6040.1</v>
      </c>
      <c r="J592" s="52"/>
    </row>
    <row r="593" spans="1:12" ht="15" x14ac:dyDescent="0.25">
      <c r="A593" s="29">
        <f t="shared" si="139"/>
        <v>42985</v>
      </c>
      <c r="B593" s="96">
        <v>6571.1</v>
      </c>
      <c r="C593" s="96">
        <v>8958</v>
      </c>
      <c r="D593">
        <v>680.4</v>
      </c>
      <c r="E593">
        <v>938</v>
      </c>
      <c r="F593" s="2">
        <f t="shared" si="136"/>
        <v>7251.5</v>
      </c>
      <c r="G593" s="64">
        <f t="shared" si="137"/>
        <v>9896</v>
      </c>
      <c r="H593" s="38">
        <f t="shared" si="138"/>
        <v>-26.722918350848822</v>
      </c>
      <c r="I593" s="285"/>
      <c r="J593" s="171"/>
    </row>
    <row r="594" spans="1:12" ht="15" x14ac:dyDescent="0.25">
      <c r="A594" s="29">
        <f t="shared" si="139"/>
        <v>42992</v>
      </c>
      <c r="B594" s="96">
        <v>7288</v>
      </c>
      <c r="C594" s="96">
        <v>8969.2999999999993</v>
      </c>
      <c r="D594">
        <v>1366.7</v>
      </c>
      <c r="E594">
        <v>1336.6</v>
      </c>
      <c r="F594" s="2">
        <f t="shared" si="136"/>
        <v>8654.7000000000007</v>
      </c>
      <c r="G594" s="64">
        <f t="shared" si="137"/>
        <v>10305.9</v>
      </c>
      <c r="H594" s="38">
        <f t="shared" si="138"/>
        <v>-16.021890373475379</v>
      </c>
      <c r="I594" s="285"/>
      <c r="J594" s="171">
        <f t="shared" ref="J594:J617" si="140">+F594-F593</f>
        <v>1403.2000000000007</v>
      </c>
      <c r="L594" s="4"/>
    </row>
    <row r="595" spans="1:12" ht="15" x14ac:dyDescent="0.25">
      <c r="A595" s="29">
        <f t="shared" si="139"/>
        <v>42999</v>
      </c>
      <c r="B595" s="96">
        <v>8018.2</v>
      </c>
      <c r="C595" s="96">
        <v>9486.4</v>
      </c>
      <c r="D595">
        <v>2039.3</v>
      </c>
      <c r="E595">
        <v>1653.1</v>
      </c>
      <c r="F595" s="2">
        <f t="shared" si="136"/>
        <v>10057.5</v>
      </c>
      <c r="G595" s="64">
        <f t="shared" si="137"/>
        <v>11139.5</v>
      </c>
      <c r="H595" s="38">
        <f t="shared" si="138"/>
        <v>-9.7131828179002682</v>
      </c>
      <c r="I595" s="285"/>
      <c r="J595" s="171">
        <f t="shared" si="140"/>
        <v>1402.7999999999993</v>
      </c>
    </row>
    <row r="596" spans="1:12" ht="15" x14ac:dyDescent="0.25">
      <c r="A596" s="29">
        <f t="shared" si="139"/>
        <v>43006</v>
      </c>
      <c r="B596" s="96">
        <v>8079.3</v>
      </c>
      <c r="C596" s="96">
        <v>10193.799999999999</v>
      </c>
      <c r="D596">
        <v>2587.1999999999998</v>
      </c>
      <c r="E596">
        <v>2432.6999999999998</v>
      </c>
      <c r="F596" s="2">
        <f t="shared" si="136"/>
        <v>10666.5</v>
      </c>
      <c r="G596" s="64">
        <f t="shared" si="137"/>
        <v>12626.5</v>
      </c>
      <c r="H596" s="38">
        <f t="shared" si="138"/>
        <v>-15.522908169326421</v>
      </c>
      <c r="I596" s="285"/>
      <c r="J596" s="171">
        <f t="shared" si="140"/>
        <v>609</v>
      </c>
    </row>
    <row r="597" spans="1:12" ht="15" x14ac:dyDescent="0.25">
      <c r="A597" s="29">
        <f t="shared" si="139"/>
        <v>43013</v>
      </c>
      <c r="B597" s="96">
        <v>8399</v>
      </c>
      <c r="C597" s="96">
        <v>9762.9</v>
      </c>
      <c r="D597">
        <v>3287.9</v>
      </c>
      <c r="E597">
        <v>3659.4</v>
      </c>
      <c r="F597" s="2">
        <f t="shared" si="136"/>
        <v>11686.9</v>
      </c>
      <c r="G597" s="64">
        <f t="shared" si="137"/>
        <v>13422.3</v>
      </c>
      <c r="H597" s="38">
        <f t="shared" si="138"/>
        <v>-12.929229714728475</v>
      </c>
      <c r="I597" s="285"/>
      <c r="J597" s="171">
        <f t="shared" si="140"/>
        <v>1020.3999999999996</v>
      </c>
    </row>
    <row r="598" spans="1:12" ht="15" x14ac:dyDescent="0.25">
      <c r="A598" s="29">
        <f t="shared" si="139"/>
        <v>43020</v>
      </c>
      <c r="B598" s="96">
        <v>8202.7999999999993</v>
      </c>
      <c r="C598" s="96">
        <v>9780.7000000000007</v>
      </c>
      <c r="D598">
        <v>4658.8999999999996</v>
      </c>
      <c r="E598">
        <v>5759.9</v>
      </c>
      <c r="F598" s="2">
        <f t="shared" si="136"/>
        <v>12861.699999999999</v>
      </c>
      <c r="G598" s="64">
        <f t="shared" si="137"/>
        <v>15540.6</v>
      </c>
      <c r="H598" s="38">
        <f t="shared" si="138"/>
        <v>-17.238073176067857</v>
      </c>
      <c r="I598" s="285"/>
      <c r="J598" s="171">
        <f t="shared" si="140"/>
        <v>1174.7999999999993</v>
      </c>
    </row>
    <row r="599" spans="1:12" ht="15" x14ac:dyDescent="0.25">
      <c r="A599" s="29">
        <f t="shared" si="139"/>
        <v>43027</v>
      </c>
      <c r="B599" s="96">
        <v>8039.8</v>
      </c>
      <c r="C599" s="96">
        <v>9329.9</v>
      </c>
      <c r="D599">
        <v>6398.1</v>
      </c>
      <c r="E599">
        <v>8036.3</v>
      </c>
      <c r="F599" s="2">
        <f t="shared" si="136"/>
        <v>14437.900000000001</v>
      </c>
      <c r="G599" s="64">
        <f t="shared" si="137"/>
        <v>17366.2</v>
      </c>
      <c r="H599" s="38">
        <f t="shared" si="138"/>
        <v>-16.862065391392466</v>
      </c>
      <c r="I599" s="285"/>
      <c r="J599" s="171">
        <f t="shared" si="140"/>
        <v>1576.2000000000025</v>
      </c>
    </row>
    <row r="600" spans="1:12" ht="15" x14ac:dyDescent="0.25">
      <c r="A600" s="29">
        <f t="shared" si="139"/>
        <v>43034</v>
      </c>
      <c r="B600" s="96">
        <v>7462.9</v>
      </c>
      <c r="C600" s="96">
        <v>9311.5</v>
      </c>
      <c r="D600">
        <v>8506.4</v>
      </c>
      <c r="E600">
        <v>10124</v>
      </c>
      <c r="F600" s="2">
        <f t="shared" si="136"/>
        <v>15969.3</v>
      </c>
      <c r="G600" s="64">
        <f t="shared" si="137"/>
        <v>19435.5</v>
      </c>
      <c r="H600" s="38">
        <f t="shared" si="138"/>
        <v>-17.834375241182375</v>
      </c>
      <c r="I600" s="285"/>
      <c r="J600" s="171">
        <f t="shared" si="140"/>
        <v>1531.3999999999978</v>
      </c>
    </row>
    <row r="601" spans="1:12" ht="15" x14ac:dyDescent="0.25">
      <c r="A601" s="29">
        <f t="shared" si="139"/>
        <v>43041</v>
      </c>
      <c r="B601" s="96">
        <v>6828.9</v>
      </c>
      <c r="C601" s="96">
        <v>8617.7999999999993</v>
      </c>
      <c r="D601">
        <v>10297.299999999999</v>
      </c>
      <c r="E601">
        <v>12187.4</v>
      </c>
      <c r="F601" s="2">
        <f t="shared" si="136"/>
        <v>17126.199999999997</v>
      </c>
      <c r="G601" s="64">
        <f t="shared" si="137"/>
        <v>20805.199999999997</v>
      </c>
      <c r="H601" s="38">
        <f t="shared" si="138"/>
        <v>-17.683079230192455</v>
      </c>
      <c r="I601" s="285"/>
      <c r="J601" s="171">
        <f t="shared" si="140"/>
        <v>1156.8999999999978</v>
      </c>
    </row>
    <row r="602" spans="1:12" ht="15" x14ac:dyDescent="0.25">
      <c r="A602" s="29">
        <f t="shared" si="139"/>
        <v>43048</v>
      </c>
      <c r="B602" s="96">
        <v>6461.7</v>
      </c>
      <c r="C602" s="96">
        <v>7941.8</v>
      </c>
      <c r="D602">
        <v>11777.7</v>
      </c>
      <c r="E602">
        <v>14550.8</v>
      </c>
      <c r="F602" s="291">
        <f t="shared" si="136"/>
        <v>18239.400000000001</v>
      </c>
      <c r="G602" s="64">
        <f t="shared" si="137"/>
        <v>22492.6</v>
      </c>
      <c r="H602" s="38">
        <f t="shared" si="138"/>
        <v>-18.909330179703531</v>
      </c>
      <c r="I602" s="285"/>
      <c r="J602" s="171">
        <f t="shared" si="140"/>
        <v>1113.2000000000044</v>
      </c>
    </row>
    <row r="603" spans="1:12" ht="15" x14ac:dyDescent="0.25">
      <c r="A603" s="29">
        <f t="shared" si="139"/>
        <v>43055</v>
      </c>
      <c r="B603" s="96">
        <v>5378.2</v>
      </c>
      <c r="C603" s="96">
        <v>8058.8</v>
      </c>
      <c r="D603">
        <v>13268.4</v>
      </c>
      <c r="E603">
        <v>16613.400000000001</v>
      </c>
      <c r="F603" s="2">
        <f t="shared" si="136"/>
        <v>18646.599999999999</v>
      </c>
      <c r="G603" s="64">
        <f t="shared" si="137"/>
        <v>24672.2</v>
      </c>
      <c r="H603" s="38">
        <f t="shared" si="138"/>
        <v>-24.422629518243212</v>
      </c>
      <c r="I603" s="285"/>
      <c r="J603" s="171">
        <f t="shared" si="140"/>
        <v>407.19999999999709</v>
      </c>
    </row>
    <row r="604" spans="1:12" ht="15" x14ac:dyDescent="0.25">
      <c r="A604" s="29">
        <f t="shared" si="139"/>
        <v>43062</v>
      </c>
      <c r="B604" s="96">
        <v>4379.3999999999996</v>
      </c>
      <c r="C604" s="96">
        <v>7261.9</v>
      </c>
      <c r="D604">
        <v>14984.9</v>
      </c>
      <c r="E604">
        <v>18419.400000000001</v>
      </c>
      <c r="F604" s="2">
        <f t="shared" si="136"/>
        <v>19364.3</v>
      </c>
      <c r="G604" s="64">
        <f t="shared" si="137"/>
        <v>25681.300000000003</v>
      </c>
      <c r="H604" s="38">
        <f t="shared" si="138"/>
        <v>-24.597664448450828</v>
      </c>
      <c r="I604" s="285"/>
      <c r="J604" s="171">
        <f t="shared" si="140"/>
        <v>717.70000000000073</v>
      </c>
    </row>
    <row r="605" spans="1:12" ht="15" x14ac:dyDescent="0.25">
      <c r="A605" s="29">
        <f t="shared" si="139"/>
        <v>43069</v>
      </c>
      <c r="B605" s="96">
        <v>4400.7</v>
      </c>
      <c r="C605" s="96">
        <v>7397.1</v>
      </c>
      <c r="D605">
        <v>16256.2</v>
      </c>
      <c r="E605">
        <v>19851.099999999999</v>
      </c>
      <c r="F605" s="2">
        <f t="shared" si="136"/>
        <v>20656.900000000001</v>
      </c>
      <c r="G605" s="64">
        <f t="shared" si="137"/>
        <v>27248.199999999997</v>
      </c>
      <c r="H605" s="38">
        <f t="shared" si="138"/>
        <v>-24.189854742698593</v>
      </c>
      <c r="I605" s="285"/>
      <c r="J605" s="171">
        <f t="shared" si="140"/>
        <v>1292.6000000000022</v>
      </c>
    </row>
    <row r="606" spans="1:12" ht="15" x14ac:dyDescent="0.25">
      <c r="A606" s="29">
        <f t="shared" si="139"/>
        <v>43076</v>
      </c>
      <c r="B606" s="96">
        <v>4504.6000000000004</v>
      </c>
      <c r="C606" s="96">
        <v>7428.5</v>
      </c>
      <c r="D606">
        <v>17024.599999999999</v>
      </c>
      <c r="E606">
        <v>21143.3</v>
      </c>
      <c r="F606" s="2">
        <f t="shared" si="136"/>
        <v>21529.199999999997</v>
      </c>
      <c r="G606" s="64">
        <f t="shared" si="137"/>
        <v>28571.8</v>
      </c>
      <c r="H606" s="38">
        <f t="shared" si="138"/>
        <v>-24.648779565865652</v>
      </c>
      <c r="I606" s="285"/>
      <c r="J606" s="171">
        <f t="shared" si="140"/>
        <v>872.29999999999563</v>
      </c>
    </row>
    <row r="607" spans="1:12" ht="15" x14ac:dyDescent="0.25">
      <c r="A607" s="29">
        <f t="shared" si="139"/>
        <v>43083</v>
      </c>
      <c r="B607" s="96">
        <v>5125.6000000000004</v>
      </c>
      <c r="C607" s="96">
        <v>7424.3</v>
      </c>
      <c r="D607">
        <v>17980.900000000001</v>
      </c>
      <c r="E607">
        <v>22397</v>
      </c>
      <c r="F607" s="2">
        <f t="shared" si="136"/>
        <v>23106.5</v>
      </c>
      <c r="G607" s="64">
        <f t="shared" si="137"/>
        <v>29821.3</v>
      </c>
      <c r="H607" s="38">
        <f t="shared" si="138"/>
        <v>-22.516791689161774</v>
      </c>
      <c r="I607" s="285"/>
      <c r="J607" s="171">
        <f t="shared" si="140"/>
        <v>1577.3000000000029</v>
      </c>
    </row>
    <row r="608" spans="1:12" ht="15" x14ac:dyDescent="0.25">
      <c r="A608" s="29">
        <f t="shared" si="139"/>
        <v>43090</v>
      </c>
      <c r="B608" s="96">
        <v>5124.3999999999996</v>
      </c>
      <c r="C608" s="96">
        <v>7107.9</v>
      </c>
      <c r="D608">
        <v>18910.8</v>
      </c>
      <c r="E608">
        <v>23761.1</v>
      </c>
      <c r="F608" s="2">
        <f t="shared" si="136"/>
        <v>24035.199999999997</v>
      </c>
      <c r="G608" s="64">
        <f t="shared" si="137"/>
        <v>30869</v>
      </c>
      <c r="H608" s="38">
        <f t="shared" si="138"/>
        <v>-22.138067316725529</v>
      </c>
      <c r="I608" s="285"/>
      <c r="J608" s="171">
        <f t="shared" si="140"/>
        <v>928.69999999999709</v>
      </c>
    </row>
    <row r="609" spans="1:10" ht="15" x14ac:dyDescent="0.25">
      <c r="A609" s="29">
        <f t="shared" si="139"/>
        <v>43097</v>
      </c>
      <c r="B609" s="96">
        <v>4923.2</v>
      </c>
      <c r="C609" s="96">
        <v>6554.5</v>
      </c>
      <c r="D609">
        <v>19590.5</v>
      </c>
      <c r="E609">
        <v>24955.9</v>
      </c>
      <c r="F609" s="2">
        <f t="shared" si="136"/>
        <v>24513.7</v>
      </c>
      <c r="G609" s="64">
        <f t="shared" si="137"/>
        <v>31510.400000000001</v>
      </c>
      <c r="H609" s="38">
        <f t="shared" si="138"/>
        <v>-22.204415050269123</v>
      </c>
      <c r="I609" s="285"/>
      <c r="J609" s="171">
        <f t="shared" si="140"/>
        <v>478.50000000000364</v>
      </c>
    </row>
    <row r="610" spans="1:10" ht="15" x14ac:dyDescent="0.25">
      <c r="A610" s="29">
        <f t="shared" si="139"/>
        <v>43104</v>
      </c>
      <c r="B610" s="96">
        <v>4663.1000000000004</v>
      </c>
      <c r="C610" s="96">
        <v>6125</v>
      </c>
      <c r="D610">
        <v>20467.2</v>
      </c>
      <c r="E610">
        <v>25585.8</v>
      </c>
      <c r="F610" s="2">
        <f t="shared" si="136"/>
        <v>25130.300000000003</v>
      </c>
      <c r="G610" s="64">
        <f t="shared" si="137"/>
        <v>31710.799999999999</v>
      </c>
      <c r="H610" s="38">
        <f t="shared" si="138"/>
        <v>-20.751605131374784</v>
      </c>
      <c r="I610" s="285"/>
      <c r="J610" s="171">
        <f t="shared" si="140"/>
        <v>616.60000000000218</v>
      </c>
    </row>
    <row r="611" spans="1:10" ht="15" x14ac:dyDescent="0.25">
      <c r="A611" s="29">
        <f t="shared" si="139"/>
        <v>43111</v>
      </c>
      <c r="B611" s="96">
        <v>4572.1000000000004</v>
      </c>
      <c r="C611" s="96">
        <v>5743.4</v>
      </c>
      <c r="D611">
        <v>21134.7</v>
      </c>
      <c r="E611">
        <v>26579.4</v>
      </c>
      <c r="F611" s="2">
        <f t="shared" ref="F611:G613" si="141">+B611+D611</f>
        <v>25706.800000000003</v>
      </c>
      <c r="G611" s="64">
        <f t="shared" si="141"/>
        <v>32322.800000000003</v>
      </c>
      <c r="H611" s="38">
        <f>+(F611/G611-1)*100</f>
        <v>-20.468523766505374</v>
      </c>
      <c r="I611" s="285"/>
      <c r="J611" s="171">
        <f t="shared" si="140"/>
        <v>576.5</v>
      </c>
    </row>
    <row r="612" spans="1:10" ht="15" x14ac:dyDescent="0.25">
      <c r="A612" s="29">
        <f t="shared" si="139"/>
        <v>43118</v>
      </c>
      <c r="B612" s="96">
        <v>4197</v>
      </c>
      <c r="C612" s="96">
        <v>5132</v>
      </c>
      <c r="D612">
        <v>21587.4</v>
      </c>
      <c r="E612">
        <v>27542.3</v>
      </c>
      <c r="F612" s="2">
        <f t="shared" si="141"/>
        <v>25784.400000000001</v>
      </c>
      <c r="G612" s="64">
        <f t="shared" si="141"/>
        <v>32674.3</v>
      </c>
      <c r="H612" s="38">
        <f>+(F612/G612-1)*100</f>
        <v>-21.086603232509948</v>
      </c>
      <c r="I612" s="285"/>
      <c r="J612" s="171">
        <f t="shared" si="140"/>
        <v>77.599999999998545</v>
      </c>
    </row>
    <row r="613" spans="1:10" ht="15" x14ac:dyDescent="0.25">
      <c r="A613" s="29">
        <f t="shared" si="139"/>
        <v>43125</v>
      </c>
      <c r="B613" s="96">
        <v>3959.7</v>
      </c>
      <c r="C613" s="96">
        <v>4814.3</v>
      </c>
      <c r="D613">
        <v>22281.4</v>
      </c>
      <c r="E613">
        <v>28439.9</v>
      </c>
      <c r="F613" s="2">
        <f t="shared" si="141"/>
        <v>26241.100000000002</v>
      </c>
      <c r="G613" s="64">
        <f t="shared" si="141"/>
        <v>33254.200000000004</v>
      </c>
      <c r="H613" s="38">
        <f>+(F613/G613-1)*100</f>
        <v>-21.089366155252577</v>
      </c>
      <c r="I613" s="285"/>
      <c r="J613" s="171">
        <f t="shared" si="140"/>
        <v>456.70000000000073</v>
      </c>
    </row>
    <row r="614" spans="1:10" ht="15" x14ac:dyDescent="0.25">
      <c r="A614" s="29">
        <f t="shared" si="139"/>
        <v>43132</v>
      </c>
      <c r="B614" s="96">
        <v>3315.4</v>
      </c>
      <c r="C614" s="96">
        <v>4064.6</v>
      </c>
      <c r="D614">
        <v>23090.1</v>
      </c>
      <c r="E614">
        <v>29449.5</v>
      </c>
      <c r="F614" s="2">
        <f t="shared" ref="F614:F621" si="142">+B614+D614</f>
        <v>26405.5</v>
      </c>
      <c r="G614" s="64">
        <f t="shared" ref="G614:G621" si="143">+C614+E614</f>
        <v>33514.1</v>
      </c>
      <c r="H614" s="38">
        <f t="shared" ref="H614:H625" si="144">+(F614/G614-1)*100</f>
        <v>-21.210773972745798</v>
      </c>
      <c r="I614" s="285"/>
      <c r="J614" s="171">
        <f t="shared" si="140"/>
        <v>164.39999999999782</v>
      </c>
    </row>
    <row r="615" spans="1:10" ht="15" x14ac:dyDescent="0.25">
      <c r="A615" s="29">
        <f t="shared" si="139"/>
        <v>43139</v>
      </c>
      <c r="B615" s="96">
        <v>2754.8</v>
      </c>
      <c r="C615" s="96">
        <v>3510.7</v>
      </c>
      <c r="D615">
        <v>23807.7</v>
      </c>
      <c r="E615">
        <v>30265.7</v>
      </c>
      <c r="F615" s="2">
        <f t="shared" si="142"/>
        <v>26562.5</v>
      </c>
      <c r="G615" s="64">
        <f t="shared" si="143"/>
        <v>33776.400000000001</v>
      </c>
      <c r="H615" s="38">
        <f t="shared" si="144"/>
        <v>-21.357811963382723</v>
      </c>
      <c r="I615" s="285"/>
      <c r="J615" s="171">
        <f t="shared" si="140"/>
        <v>157</v>
      </c>
    </row>
    <row r="616" spans="1:10" ht="15" x14ac:dyDescent="0.25">
      <c r="A616" s="29">
        <f t="shared" si="139"/>
        <v>43146</v>
      </c>
      <c r="B616" s="96">
        <v>1846.5</v>
      </c>
      <c r="C616" s="96">
        <v>3446.1</v>
      </c>
      <c r="D616">
        <v>24354.2</v>
      </c>
      <c r="E616">
        <v>30605.1</v>
      </c>
      <c r="F616" s="2">
        <f t="shared" si="142"/>
        <v>26200.7</v>
      </c>
      <c r="G616" s="64">
        <f t="shared" si="143"/>
        <v>34051.199999999997</v>
      </c>
      <c r="H616" s="38">
        <f t="shared" si="144"/>
        <v>-23.054987783103087</v>
      </c>
      <c r="I616" s="285"/>
      <c r="J616" s="171">
        <f t="shared" si="140"/>
        <v>-361.79999999999927</v>
      </c>
    </row>
    <row r="617" spans="1:10" ht="15" x14ac:dyDescent="0.25">
      <c r="A617" s="29">
        <f t="shared" si="139"/>
        <v>43153</v>
      </c>
      <c r="B617" s="96">
        <v>1523</v>
      </c>
      <c r="C617" s="96">
        <v>3043</v>
      </c>
      <c r="D617">
        <v>24893.4</v>
      </c>
      <c r="E617">
        <v>31215.4</v>
      </c>
      <c r="F617" s="2">
        <f t="shared" si="142"/>
        <v>26416.400000000001</v>
      </c>
      <c r="G617" s="64">
        <f t="shared" si="143"/>
        <v>34258.400000000001</v>
      </c>
      <c r="H617" s="38">
        <f t="shared" si="144"/>
        <v>-22.890736286574974</v>
      </c>
      <c r="I617" s="285"/>
      <c r="J617" s="171">
        <f t="shared" si="140"/>
        <v>215.70000000000073</v>
      </c>
    </row>
    <row r="618" spans="1:10" ht="15" x14ac:dyDescent="0.25">
      <c r="A618" s="29">
        <f t="shared" si="139"/>
        <v>43160</v>
      </c>
      <c r="B618" s="96">
        <v>2542.1</v>
      </c>
      <c r="C618" s="96">
        <v>2594</v>
      </c>
      <c r="D618">
        <v>25150.1</v>
      </c>
      <c r="E618">
        <v>31748.799999999999</v>
      </c>
      <c r="F618" s="2">
        <f t="shared" si="142"/>
        <v>27692.199999999997</v>
      </c>
      <c r="G618" s="64">
        <f t="shared" si="143"/>
        <v>34342.800000000003</v>
      </c>
      <c r="H618" s="38">
        <f t="shared" si="144"/>
        <v>-19.365340042163147</v>
      </c>
      <c r="I618" s="285"/>
      <c r="J618" s="171">
        <f t="shared" ref="J618:J662" si="145">+F618-F617</f>
        <v>1275.7999999999956</v>
      </c>
    </row>
    <row r="619" spans="1:10" ht="15" x14ac:dyDescent="0.25">
      <c r="A619" s="29">
        <f>+A618+7</f>
        <v>43167</v>
      </c>
      <c r="B619" s="96">
        <v>2606.9</v>
      </c>
      <c r="C619" s="96">
        <v>2542.9</v>
      </c>
      <c r="D619">
        <v>25594.6</v>
      </c>
      <c r="E619">
        <v>32021.200000000001</v>
      </c>
      <c r="F619" s="2">
        <f t="shared" si="142"/>
        <v>28201.5</v>
      </c>
      <c r="G619" s="64">
        <f t="shared" si="143"/>
        <v>34564.1</v>
      </c>
      <c r="H619" s="38">
        <f t="shared" si="144"/>
        <v>-18.408117092590281</v>
      </c>
      <c r="I619" s="285"/>
      <c r="J619" s="171">
        <f t="shared" si="145"/>
        <v>509.30000000000291</v>
      </c>
    </row>
    <row r="620" spans="1:10" ht="15" x14ac:dyDescent="0.25">
      <c r="A620" s="29">
        <f t="shared" si="139"/>
        <v>43174</v>
      </c>
      <c r="B620" s="96">
        <v>2800.7</v>
      </c>
      <c r="C620" s="96">
        <v>2662.9</v>
      </c>
      <c r="D620">
        <v>25725.5</v>
      </c>
      <c r="E620">
        <v>32095.4</v>
      </c>
      <c r="F620" s="2">
        <f t="shared" si="142"/>
        <v>28526.2</v>
      </c>
      <c r="G620" s="64">
        <f t="shared" si="143"/>
        <v>34758.300000000003</v>
      </c>
      <c r="H620" s="38">
        <f t="shared" si="144"/>
        <v>-17.929818201695713</v>
      </c>
      <c r="I620" s="285"/>
      <c r="J620" s="171">
        <f t="shared" si="145"/>
        <v>324.70000000000073</v>
      </c>
    </row>
    <row r="621" spans="1:10" ht="15" x14ac:dyDescent="0.25">
      <c r="A621" s="29">
        <f t="shared" si="139"/>
        <v>43181</v>
      </c>
      <c r="B621" s="96">
        <v>2672.2</v>
      </c>
      <c r="C621" s="96">
        <v>2272.3000000000002</v>
      </c>
      <c r="D621">
        <v>25865.1</v>
      </c>
      <c r="E621">
        <v>32575.1</v>
      </c>
      <c r="F621" s="2">
        <f t="shared" si="142"/>
        <v>28537.3</v>
      </c>
      <c r="G621" s="64">
        <f t="shared" si="143"/>
        <v>34847.4</v>
      </c>
      <c r="H621" s="38">
        <f t="shared" si="144"/>
        <v>-18.10780718217142</v>
      </c>
      <c r="I621" s="285"/>
      <c r="J621" s="171">
        <f t="shared" si="145"/>
        <v>11.099999999998545</v>
      </c>
    </row>
    <row r="622" spans="1:10" ht="15" x14ac:dyDescent="0.25">
      <c r="A622" s="29">
        <f t="shared" si="139"/>
        <v>43188</v>
      </c>
      <c r="B622" s="96">
        <v>2604.1999999999998</v>
      </c>
      <c r="C622" s="96">
        <v>2337.6</v>
      </c>
      <c r="D622">
        <v>26070.5</v>
      </c>
      <c r="E622">
        <v>32816.400000000001</v>
      </c>
      <c r="F622" s="2">
        <f t="shared" ref="F622:G625" si="146">+B622+D622</f>
        <v>28674.7</v>
      </c>
      <c r="G622" s="64">
        <f t="shared" si="146"/>
        <v>35154</v>
      </c>
      <c r="H622" s="38">
        <f t="shared" si="144"/>
        <v>-18.431188484951921</v>
      </c>
      <c r="I622" s="285"/>
      <c r="J622" s="171">
        <f t="shared" si="145"/>
        <v>137.40000000000146</v>
      </c>
    </row>
    <row r="623" spans="1:10" ht="15" x14ac:dyDescent="0.25">
      <c r="A623" s="29">
        <f t="shared" si="139"/>
        <v>43195</v>
      </c>
      <c r="B623" s="96">
        <v>2781.9</v>
      </c>
      <c r="C623" s="96">
        <v>2201</v>
      </c>
      <c r="D623">
        <v>26147.5</v>
      </c>
      <c r="E623">
        <v>33175.199999999997</v>
      </c>
      <c r="F623" s="2">
        <f t="shared" si="146"/>
        <v>28929.4</v>
      </c>
      <c r="G623" s="64">
        <f t="shared" si="146"/>
        <v>35376.199999999997</v>
      </c>
      <c r="H623" s="38">
        <f t="shared" si="144"/>
        <v>-18.223551427230721</v>
      </c>
      <c r="I623" s="285"/>
      <c r="J623" s="171">
        <f t="shared" si="145"/>
        <v>254.70000000000073</v>
      </c>
    </row>
    <row r="624" spans="1:10" ht="15" x14ac:dyDescent="0.25">
      <c r="A624" s="29">
        <f t="shared" si="139"/>
        <v>43202</v>
      </c>
      <c r="B624" s="96">
        <v>2719.4</v>
      </c>
      <c r="C624" s="96">
        <v>2146.1999999999998</v>
      </c>
      <c r="D624">
        <v>26157.1</v>
      </c>
      <c r="E624">
        <v>33305.1</v>
      </c>
      <c r="F624" s="2">
        <f t="shared" si="146"/>
        <v>28876.5</v>
      </c>
      <c r="G624" s="64">
        <f t="shared" si="146"/>
        <v>35451.299999999996</v>
      </c>
      <c r="H624" s="38">
        <f t="shared" si="144"/>
        <v>-18.546005365106488</v>
      </c>
      <c r="I624" s="285"/>
      <c r="J624" s="171">
        <f t="shared" si="145"/>
        <v>-52.900000000001455</v>
      </c>
    </row>
    <row r="625" spans="1:10" ht="15" x14ac:dyDescent="0.25">
      <c r="A625" s="29">
        <f t="shared" si="139"/>
        <v>43209</v>
      </c>
      <c r="B625" s="96">
        <v>2581.8000000000002</v>
      </c>
      <c r="C625" s="96">
        <v>2148.5</v>
      </c>
      <c r="D625">
        <v>26284.9</v>
      </c>
      <c r="E625">
        <v>33574.800000000003</v>
      </c>
      <c r="F625" s="2">
        <f t="shared" si="146"/>
        <v>28866.7</v>
      </c>
      <c r="G625" s="64">
        <f t="shared" si="146"/>
        <v>35723.300000000003</v>
      </c>
      <c r="H625" s="38">
        <f t="shared" si="144"/>
        <v>-19.193635526393138</v>
      </c>
      <c r="I625" s="285"/>
      <c r="J625" s="171">
        <f t="shared" si="145"/>
        <v>-9.7999999999992724</v>
      </c>
    </row>
    <row r="626" spans="1:10" ht="15" x14ac:dyDescent="0.25">
      <c r="A626" s="29">
        <f t="shared" si="139"/>
        <v>43216</v>
      </c>
      <c r="B626" s="96">
        <v>2255.1</v>
      </c>
      <c r="C626" s="96">
        <v>2080.6</v>
      </c>
      <c r="D626">
        <v>26477.9</v>
      </c>
      <c r="E626">
        <v>33712.300000000003</v>
      </c>
      <c r="F626" s="2">
        <f t="shared" ref="F626:F636" si="147">+B626+D626</f>
        <v>28733</v>
      </c>
      <c r="G626" s="64">
        <f t="shared" ref="G626:G636" si="148">+C626+E626</f>
        <v>35792.9</v>
      </c>
      <c r="H626" s="38">
        <f t="shared" ref="H626:H646" si="149">+(F626/G626-1)*100</f>
        <v>-19.724302864534593</v>
      </c>
      <c r="I626" s="285"/>
      <c r="J626" s="171">
        <f t="shared" si="145"/>
        <v>-133.70000000000073</v>
      </c>
    </row>
    <row r="627" spans="1:10" ht="15" x14ac:dyDescent="0.25">
      <c r="A627" s="29">
        <f t="shared" si="139"/>
        <v>43223</v>
      </c>
      <c r="B627" s="96">
        <v>2185.1</v>
      </c>
      <c r="C627" s="96">
        <v>2086.6</v>
      </c>
      <c r="D627">
        <v>26553.4</v>
      </c>
      <c r="E627">
        <v>33718.199999999997</v>
      </c>
      <c r="F627" s="2">
        <f t="shared" si="147"/>
        <v>28738.5</v>
      </c>
      <c r="G627" s="64">
        <f t="shared" si="148"/>
        <v>35804.799999999996</v>
      </c>
      <c r="H627" s="38">
        <f t="shared" si="149"/>
        <v>-19.735622039503077</v>
      </c>
      <c r="I627" s="285">
        <v>1020</v>
      </c>
      <c r="J627" s="171">
        <f t="shared" si="145"/>
        <v>5.5</v>
      </c>
    </row>
    <row r="628" spans="1:10" ht="15" x14ac:dyDescent="0.25">
      <c r="A628" s="29">
        <f t="shared" si="139"/>
        <v>43230</v>
      </c>
      <c r="B628" s="96">
        <v>2052.1</v>
      </c>
      <c r="C628" s="96">
        <v>2139.1</v>
      </c>
      <c r="D628">
        <v>26682.9</v>
      </c>
      <c r="E628">
        <v>33789.599999999999</v>
      </c>
      <c r="F628" s="2">
        <f t="shared" si="147"/>
        <v>28735</v>
      </c>
      <c r="G628" s="64">
        <f t="shared" si="148"/>
        <v>35928.699999999997</v>
      </c>
      <c r="H628" s="38">
        <f t="shared" si="149"/>
        <v>-20.022154990300223</v>
      </c>
      <c r="I628" s="285">
        <v>1020</v>
      </c>
      <c r="J628" s="171">
        <f t="shared" si="145"/>
        <v>-3.5</v>
      </c>
    </row>
    <row r="629" spans="1:10" ht="15" x14ac:dyDescent="0.25">
      <c r="A629" s="29">
        <f t="shared" si="139"/>
        <v>43237</v>
      </c>
      <c r="B629" s="96">
        <v>1866.4</v>
      </c>
      <c r="C629" s="96">
        <v>2127.1</v>
      </c>
      <c r="D629">
        <v>26816</v>
      </c>
      <c r="E629">
        <v>33931.599999999999</v>
      </c>
      <c r="F629" s="2">
        <f t="shared" si="147"/>
        <v>28682.400000000001</v>
      </c>
      <c r="G629" s="64">
        <f t="shared" si="148"/>
        <v>36058.699999999997</v>
      </c>
      <c r="H629" s="38">
        <f t="shared" si="149"/>
        <v>-20.456366979397465</v>
      </c>
      <c r="I629" s="285">
        <v>1020</v>
      </c>
      <c r="J629" s="171">
        <f t="shared" si="145"/>
        <v>-52.599999999998545</v>
      </c>
    </row>
    <row r="630" spans="1:10" ht="15" x14ac:dyDescent="0.25">
      <c r="A630" s="29">
        <f t="shared" si="139"/>
        <v>43244</v>
      </c>
      <c r="B630" s="96">
        <v>1666.9</v>
      </c>
      <c r="C630" s="96">
        <v>2064.5</v>
      </c>
      <c r="D630">
        <v>27023.9</v>
      </c>
      <c r="E630" s="66">
        <v>34004</v>
      </c>
      <c r="F630" s="2">
        <f t="shared" si="147"/>
        <v>28690.800000000003</v>
      </c>
      <c r="G630" s="64">
        <f t="shared" si="148"/>
        <v>36068.5</v>
      </c>
      <c r="H630" s="38">
        <f t="shared" si="149"/>
        <v>-20.454690380803186</v>
      </c>
      <c r="I630" s="285">
        <v>1458</v>
      </c>
      <c r="J630" s="171">
        <f t="shared" si="145"/>
        <v>8.4000000000014552</v>
      </c>
    </row>
    <row r="631" spans="1:10" ht="15" x14ac:dyDescent="0.25">
      <c r="A631" s="29">
        <f t="shared" si="139"/>
        <v>43251</v>
      </c>
      <c r="B631" s="96">
        <v>1495.8</v>
      </c>
      <c r="C631" s="96">
        <v>1813.3</v>
      </c>
      <c r="D631">
        <v>27155.9</v>
      </c>
      <c r="E631">
        <v>34082.6</v>
      </c>
      <c r="F631" s="2">
        <f t="shared" si="147"/>
        <v>28651.7</v>
      </c>
      <c r="G631" s="64">
        <f t="shared" si="148"/>
        <v>35895.9</v>
      </c>
      <c r="H631" s="38">
        <f t="shared" si="149"/>
        <v>-20.181134892842913</v>
      </c>
      <c r="I631" s="285">
        <v>1458</v>
      </c>
      <c r="J631" s="171">
        <f t="shared" si="145"/>
        <v>-39.100000000002183</v>
      </c>
    </row>
    <row r="632" spans="1:10" ht="15" x14ac:dyDescent="0.25">
      <c r="A632" s="29">
        <f t="shared" si="139"/>
        <v>43258</v>
      </c>
      <c r="B632" s="96">
        <v>1453.2</v>
      </c>
      <c r="C632" s="96">
        <v>1729.7</v>
      </c>
      <c r="D632">
        <v>27224.3</v>
      </c>
      <c r="E632">
        <v>34227.599999999999</v>
      </c>
      <c r="F632" s="2">
        <f t="shared" si="147"/>
        <v>28677.5</v>
      </c>
      <c r="G632" s="64">
        <f t="shared" si="148"/>
        <v>35957.299999999996</v>
      </c>
      <c r="H632" s="38">
        <f t="shared" si="149"/>
        <v>-20.2456802930142</v>
      </c>
      <c r="I632" s="285">
        <v>1458</v>
      </c>
      <c r="J632" s="171">
        <f t="shared" si="145"/>
        <v>25.799999999999272</v>
      </c>
    </row>
    <row r="633" spans="1:10" ht="15" x14ac:dyDescent="0.25">
      <c r="A633" s="29">
        <f t="shared" si="139"/>
        <v>43265</v>
      </c>
      <c r="B633" s="96">
        <v>1330.5</v>
      </c>
      <c r="C633" s="96">
        <v>1661.6</v>
      </c>
      <c r="D633">
        <v>27281</v>
      </c>
      <c r="E633">
        <v>34294.5</v>
      </c>
      <c r="F633" s="2">
        <f t="shared" si="147"/>
        <v>28611.5</v>
      </c>
      <c r="G633" s="64">
        <f t="shared" si="148"/>
        <v>35956.1</v>
      </c>
      <c r="H633" s="38">
        <f t="shared" si="149"/>
        <v>-20.426575740973018</v>
      </c>
      <c r="I633" s="285">
        <v>1458</v>
      </c>
      <c r="J633" s="171">
        <f t="shared" si="145"/>
        <v>-66</v>
      </c>
    </row>
    <row r="634" spans="1:10" ht="15" x14ac:dyDescent="0.25">
      <c r="A634" s="29">
        <f t="shared" si="139"/>
        <v>43272</v>
      </c>
      <c r="B634" s="96">
        <v>1138.9000000000001</v>
      </c>
      <c r="C634" s="96">
        <v>1593.7</v>
      </c>
      <c r="D634">
        <v>27352.6</v>
      </c>
      <c r="E634">
        <v>34363.300000000003</v>
      </c>
      <c r="F634" s="2">
        <f t="shared" si="147"/>
        <v>28491.5</v>
      </c>
      <c r="G634" s="64">
        <f t="shared" si="148"/>
        <v>35957</v>
      </c>
      <c r="H634" s="38">
        <f t="shared" si="149"/>
        <v>-20.762299413187979</v>
      </c>
      <c r="I634" s="285">
        <v>1458</v>
      </c>
      <c r="J634" s="171">
        <f t="shared" si="145"/>
        <v>-120</v>
      </c>
    </row>
    <row r="635" spans="1:10" ht="15" x14ac:dyDescent="0.25">
      <c r="A635" s="29">
        <f t="shared" si="139"/>
        <v>43279</v>
      </c>
      <c r="B635" s="96">
        <v>703.5</v>
      </c>
      <c r="C635" s="96">
        <v>1656.3</v>
      </c>
      <c r="D635">
        <v>27425.3</v>
      </c>
      <c r="E635">
        <v>34434.1</v>
      </c>
      <c r="F635" s="2">
        <f t="shared" si="147"/>
        <v>28128.799999999999</v>
      </c>
      <c r="G635" s="64">
        <f t="shared" si="148"/>
        <v>36090.400000000001</v>
      </c>
      <c r="H635" s="38">
        <f t="shared" si="149"/>
        <v>-22.060160042559794</v>
      </c>
      <c r="I635" s="285">
        <v>1392</v>
      </c>
      <c r="J635" s="171">
        <f t="shared" si="145"/>
        <v>-362.70000000000073</v>
      </c>
    </row>
    <row r="636" spans="1:10" ht="15" x14ac:dyDescent="0.25">
      <c r="A636" s="29">
        <f t="shared" si="139"/>
        <v>43286</v>
      </c>
      <c r="B636" s="96">
        <v>703.5</v>
      </c>
      <c r="C636" s="96">
        <v>1656.3</v>
      </c>
      <c r="D636" s="66">
        <v>27425.3</v>
      </c>
      <c r="E636" s="66">
        <v>34434.1</v>
      </c>
      <c r="F636" s="2">
        <f t="shared" si="147"/>
        <v>28128.799999999999</v>
      </c>
      <c r="G636" s="64">
        <f t="shared" si="148"/>
        <v>36090.400000000001</v>
      </c>
      <c r="H636" s="38">
        <f t="shared" si="149"/>
        <v>-22.060160042559794</v>
      </c>
      <c r="I636" s="285">
        <v>1392</v>
      </c>
      <c r="J636" s="171">
        <f t="shared" si="145"/>
        <v>0</v>
      </c>
    </row>
    <row r="637" spans="1:10" ht="15" x14ac:dyDescent="0.25">
      <c r="A637" s="29">
        <f t="shared" si="139"/>
        <v>43293</v>
      </c>
      <c r="B637" s="96">
        <v>637.79999999999995</v>
      </c>
      <c r="C637" s="96">
        <v>1590.2</v>
      </c>
      <c r="D637" s="66">
        <v>27485</v>
      </c>
      <c r="E637" s="66">
        <v>34572</v>
      </c>
      <c r="F637" s="2">
        <f t="shared" ref="F637:F646" si="150">+B637+D637</f>
        <v>28122.799999999999</v>
      </c>
      <c r="G637" s="64">
        <f t="shared" ref="G637:G646" si="151">+C637+E637</f>
        <v>36162.199999999997</v>
      </c>
      <c r="H637" s="38">
        <f t="shared" si="149"/>
        <v>-22.231501402016463</v>
      </c>
      <c r="I637" s="285">
        <v>1332</v>
      </c>
      <c r="J637" s="171">
        <f t="shared" si="145"/>
        <v>-6</v>
      </c>
    </row>
    <row r="638" spans="1:10" ht="15" x14ac:dyDescent="0.25">
      <c r="A638" s="29">
        <f t="shared" ref="A638:A701" si="152">+A637+7</f>
        <v>43300</v>
      </c>
      <c r="B638" s="96">
        <v>634.70000000000005</v>
      </c>
      <c r="C638" s="96">
        <v>1587.1</v>
      </c>
      <c r="D638" s="66">
        <v>27485.1</v>
      </c>
      <c r="E638" s="66">
        <v>34713.599999999999</v>
      </c>
      <c r="F638" s="2">
        <f t="shared" si="150"/>
        <v>28119.8</v>
      </c>
      <c r="G638" s="64">
        <f t="shared" si="151"/>
        <v>36300.699999999997</v>
      </c>
      <c r="H638" s="38">
        <f t="shared" si="149"/>
        <v>-22.536480012782121</v>
      </c>
      <c r="I638" s="285">
        <v>1332</v>
      </c>
      <c r="J638" s="171">
        <f t="shared" si="145"/>
        <v>-3</v>
      </c>
    </row>
    <row r="639" spans="1:10" ht="15" x14ac:dyDescent="0.25">
      <c r="A639" s="29">
        <f t="shared" si="152"/>
        <v>43307</v>
      </c>
      <c r="B639" s="96">
        <v>514.6</v>
      </c>
      <c r="C639" s="96">
        <v>1454.3</v>
      </c>
      <c r="D639">
        <v>27485.3</v>
      </c>
      <c r="E639">
        <v>34786.9</v>
      </c>
      <c r="F639" s="2">
        <f t="shared" si="150"/>
        <v>27999.899999999998</v>
      </c>
      <c r="G639" s="64">
        <f t="shared" si="151"/>
        <v>36241.200000000004</v>
      </c>
      <c r="H639" s="38">
        <f t="shared" si="149"/>
        <v>-22.740141054931971</v>
      </c>
      <c r="I639" s="285">
        <v>1332</v>
      </c>
      <c r="J639" s="171">
        <f t="shared" si="145"/>
        <v>-119.90000000000146</v>
      </c>
    </row>
    <row r="640" spans="1:10" ht="15" x14ac:dyDescent="0.25">
      <c r="A640" s="29">
        <f t="shared" si="152"/>
        <v>43314</v>
      </c>
      <c r="B640" s="96">
        <v>372.9</v>
      </c>
      <c r="C640" s="96">
        <v>1347.6</v>
      </c>
      <c r="D640">
        <v>27552.5</v>
      </c>
      <c r="E640">
        <v>34973.9</v>
      </c>
      <c r="F640" s="2">
        <f t="shared" si="150"/>
        <v>27925.4</v>
      </c>
      <c r="G640" s="64">
        <f t="shared" si="151"/>
        <v>36321.5</v>
      </c>
      <c r="H640" s="38">
        <f t="shared" si="149"/>
        <v>-23.116060735377118</v>
      </c>
      <c r="I640" s="285">
        <v>1332</v>
      </c>
      <c r="J640" s="171">
        <f t="shared" si="145"/>
        <v>-74.499999999996362</v>
      </c>
    </row>
    <row r="641" spans="1:10" ht="15" x14ac:dyDescent="0.25">
      <c r="A641" s="29">
        <f t="shared" si="152"/>
        <v>43321</v>
      </c>
      <c r="B641" s="96">
        <v>306.60000000000002</v>
      </c>
      <c r="C641" s="96">
        <v>1407.8</v>
      </c>
      <c r="D641">
        <v>27615.8</v>
      </c>
      <c r="E641">
        <v>35255.800000000003</v>
      </c>
      <c r="F641" s="2">
        <f t="shared" si="150"/>
        <v>27922.399999999998</v>
      </c>
      <c r="G641" s="64">
        <f t="shared" si="151"/>
        <v>36663.600000000006</v>
      </c>
      <c r="H641" s="38">
        <f t="shared" si="149"/>
        <v>-23.841630390905443</v>
      </c>
      <c r="I641" s="285">
        <v>1332</v>
      </c>
      <c r="J641" s="171">
        <f t="shared" si="145"/>
        <v>-3.000000000003638</v>
      </c>
    </row>
    <row r="642" spans="1:10" ht="15" x14ac:dyDescent="0.25">
      <c r="A642" s="29">
        <f t="shared" si="152"/>
        <v>43328</v>
      </c>
      <c r="B642" s="96">
        <v>306.60000000000002</v>
      </c>
      <c r="C642" s="96">
        <v>764.2</v>
      </c>
      <c r="D642">
        <v>27615.8</v>
      </c>
      <c r="E642">
        <v>35541.4</v>
      </c>
      <c r="F642" s="2">
        <f t="shared" si="150"/>
        <v>27922.399999999998</v>
      </c>
      <c r="G642" s="64">
        <f t="shared" si="151"/>
        <v>36305.599999999999</v>
      </c>
      <c r="H642" s="38">
        <f t="shared" si="149"/>
        <v>-23.09065268167997</v>
      </c>
      <c r="I642" s="285">
        <v>1332</v>
      </c>
      <c r="J642" s="171">
        <f t="shared" si="145"/>
        <v>0</v>
      </c>
    </row>
    <row r="643" spans="1:10" ht="15" x14ac:dyDescent="0.25">
      <c r="A643" s="29">
        <f t="shared" si="152"/>
        <v>43335</v>
      </c>
      <c r="B643" s="96">
        <v>245.1</v>
      </c>
      <c r="C643" s="96">
        <v>770.2</v>
      </c>
      <c r="D643" s="66">
        <v>27615.8</v>
      </c>
      <c r="E643" s="66">
        <v>35745.199999999997</v>
      </c>
      <c r="F643" s="2">
        <f t="shared" si="150"/>
        <v>27860.899999999998</v>
      </c>
      <c r="G643" s="64">
        <f t="shared" si="151"/>
        <v>36515.399999999994</v>
      </c>
      <c r="H643" s="38">
        <f t="shared" si="149"/>
        <v>-23.700959047415605</v>
      </c>
      <c r="I643" s="285">
        <v>1332</v>
      </c>
      <c r="J643" s="171">
        <f t="shared" si="145"/>
        <v>-61.5</v>
      </c>
    </row>
    <row r="644" spans="1:10" ht="15" x14ac:dyDescent="0.25">
      <c r="A644" s="29">
        <f t="shared" si="152"/>
        <v>43342</v>
      </c>
      <c r="B644" s="96">
        <v>245.1</v>
      </c>
      <c r="C644" s="96">
        <v>512.5</v>
      </c>
      <c r="D644" s="66">
        <v>27615.8</v>
      </c>
      <c r="E644" s="66">
        <v>36148.300000000003</v>
      </c>
      <c r="F644" s="2">
        <f t="shared" si="150"/>
        <v>27860.899999999998</v>
      </c>
      <c r="G644" s="64">
        <f t="shared" si="151"/>
        <v>36660.800000000003</v>
      </c>
      <c r="H644" s="38">
        <f t="shared" si="149"/>
        <v>-24.003567843582264</v>
      </c>
      <c r="I644" s="285">
        <v>1266</v>
      </c>
      <c r="J644" s="171">
        <f t="shared" si="145"/>
        <v>0</v>
      </c>
    </row>
    <row r="645" spans="1:10" ht="15" x14ac:dyDescent="0.25">
      <c r="A645" s="29">
        <f t="shared" si="152"/>
        <v>43349</v>
      </c>
      <c r="B645" s="96">
        <v>1391</v>
      </c>
      <c r="C645" s="96">
        <v>6571.1</v>
      </c>
      <c r="D645" s="66">
        <v>67</v>
      </c>
      <c r="E645" s="66">
        <v>680.4</v>
      </c>
      <c r="F645" s="2">
        <f t="shared" si="150"/>
        <v>1458</v>
      </c>
      <c r="G645" s="64">
        <f t="shared" si="151"/>
        <v>7251.5</v>
      </c>
      <c r="H645" s="38">
        <f t="shared" si="149"/>
        <v>-79.893815072743564</v>
      </c>
      <c r="I645" s="285"/>
      <c r="J645" s="171"/>
    </row>
    <row r="646" spans="1:10" ht="15" x14ac:dyDescent="0.25">
      <c r="A646" s="29">
        <f t="shared" si="152"/>
        <v>43356</v>
      </c>
      <c r="B646" s="96">
        <v>1387</v>
      </c>
      <c r="C646" s="96">
        <v>7288</v>
      </c>
      <c r="D646" s="66">
        <v>67</v>
      </c>
      <c r="E646" s="66">
        <v>1366.7</v>
      </c>
      <c r="F646" s="2">
        <f t="shared" si="150"/>
        <v>1454</v>
      </c>
      <c r="G646" s="64">
        <f t="shared" si="151"/>
        <v>8654.7000000000007</v>
      </c>
      <c r="H646" s="38">
        <f t="shared" si="149"/>
        <v>-83.199879834078587</v>
      </c>
      <c r="I646" s="285"/>
      <c r="J646" s="171">
        <f t="shared" si="145"/>
        <v>-4</v>
      </c>
    </row>
    <row r="647" spans="1:10" ht="15" x14ac:dyDescent="0.25">
      <c r="A647" s="29">
        <f t="shared" si="152"/>
        <v>43363</v>
      </c>
      <c r="B647" s="96">
        <v>1323</v>
      </c>
      <c r="C647" s="96">
        <v>8018.2</v>
      </c>
      <c r="D647" s="66">
        <v>67</v>
      </c>
      <c r="E647" s="66">
        <v>2039.3</v>
      </c>
      <c r="F647" s="2">
        <f t="shared" ref="F647:F660" si="153">+B647+D647</f>
        <v>1390</v>
      </c>
      <c r="G647" s="64">
        <f t="shared" ref="G647:G660" si="154">+C647+E647</f>
        <v>10057.5</v>
      </c>
      <c r="H647" s="38">
        <f t="shared" ref="H647:H710" si="155">+(F647/G647-1)*100</f>
        <v>-86.179468058662692</v>
      </c>
      <c r="I647" s="285"/>
      <c r="J647" s="171">
        <f t="shared" si="145"/>
        <v>-64</v>
      </c>
    </row>
    <row r="648" spans="1:10" ht="15" x14ac:dyDescent="0.25">
      <c r="A648" s="29">
        <f t="shared" si="152"/>
        <v>43370</v>
      </c>
      <c r="B648" s="96">
        <v>1198.9000000000001</v>
      </c>
      <c r="C648" s="96">
        <v>8079.3</v>
      </c>
      <c r="D648" s="66">
        <v>67</v>
      </c>
      <c r="E648" s="66">
        <v>2587.1999999999998</v>
      </c>
      <c r="F648" s="2">
        <f t="shared" si="153"/>
        <v>1265.9000000000001</v>
      </c>
      <c r="G648" s="64">
        <f t="shared" si="154"/>
        <v>10666.5</v>
      </c>
      <c r="H648" s="38">
        <f t="shared" si="155"/>
        <v>-88.132002062532223</v>
      </c>
      <c r="I648" s="285"/>
      <c r="J648" s="171">
        <f t="shared" si="145"/>
        <v>-124.09999999999991</v>
      </c>
    </row>
    <row r="649" spans="1:10" ht="15" x14ac:dyDescent="0.25">
      <c r="A649" s="29">
        <f t="shared" si="152"/>
        <v>43377</v>
      </c>
      <c r="B649" s="96">
        <v>1011</v>
      </c>
      <c r="C649" s="96">
        <v>8399</v>
      </c>
      <c r="D649" s="66">
        <v>67</v>
      </c>
      <c r="E649" s="66">
        <v>3287.9</v>
      </c>
      <c r="F649" s="2">
        <f t="shared" si="153"/>
        <v>1078</v>
      </c>
      <c r="G649" s="64">
        <f t="shared" si="154"/>
        <v>11686.9</v>
      </c>
      <c r="H649" s="38">
        <f t="shared" si="155"/>
        <v>-90.775997056533384</v>
      </c>
      <c r="I649" s="285"/>
      <c r="J649" s="171">
        <f t="shared" si="145"/>
        <v>-187.90000000000009</v>
      </c>
    </row>
    <row r="650" spans="1:10" ht="15" x14ac:dyDescent="0.25">
      <c r="A650" s="29">
        <f t="shared" si="152"/>
        <v>43384</v>
      </c>
      <c r="B650" s="96">
        <v>885</v>
      </c>
      <c r="C650" s="96">
        <v>8202.7999999999993</v>
      </c>
      <c r="D650" s="66">
        <v>201.7</v>
      </c>
      <c r="E650" s="66">
        <v>4658.8999999999996</v>
      </c>
      <c r="F650" s="2">
        <f t="shared" si="153"/>
        <v>1086.7</v>
      </c>
      <c r="G650" s="64">
        <f t="shared" si="154"/>
        <v>12861.699999999999</v>
      </c>
      <c r="H650" s="38">
        <f t="shared" si="155"/>
        <v>-91.550883631246265</v>
      </c>
      <c r="I650" s="285"/>
      <c r="J650" s="171">
        <f t="shared" si="145"/>
        <v>8.7000000000000455</v>
      </c>
    </row>
    <row r="651" spans="1:10" ht="15" x14ac:dyDescent="0.25">
      <c r="A651" s="29">
        <f t="shared" si="152"/>
        <v>43391</v>
      </c>
      <c r="B651" s="96">
        <v>825</v>
      </c>
      <c r="C651" s="96">
        <v>8039.8</v>
      </c>
      <c r="D651">
        <v>201.7</v>
      </c>
      <c r="E651">
        <v>6398.1</v>
      </c>
      <c r="F651" s="2">
        <f t="shared" si="153"/>
        <v>1026.7</v>
      </c>
      <c r="G651" s="64">
        <f t="shared" si="154"/>
        <v>14437.900000000001</v>
      </c>
      <c r="H651" s="38">
        <f t="shared" si="155"/>
        <v>-92.888855027393177</v>
      </c>
      <c r="I651" s="285"/>
      <c r="J651" s="171">
        <f t="shared" si="145"/>
        <v>-60</v>
      </c>
    </row>
    <row r="652" spans="1:10" ht="15" x14ac:dyDescent="0.25">
      <c r="A652" s="29">
        <f t="shared" si="152"/>
        <v>43398</v>
      </c>
      <c r="B652" s="96">
        <v>693</v>
      </c>
      <c r="C652" s="96">
        <v>7462.9</v>
      </c>
      <c r="D652" s="66">
        <v>270.89999999999998</v>
      </c>
      <c r="E652" s="66">
        <v>8506.4</v>
      </c>
      <c r="F652" s="67">
        <f t="shared" si="153"/>
        <v>963.9</v>
      </c>
      <c r="G652" s="64">
        <f t="shared" si="154"/>
        <v>15969.3</v>
      </c>
      <c r="H652" s="38">
        <f t="shared" si="155"/>
        <v>-93.964043508481893</v>
      </c>
      <c r="I652" s="285"/>
      <c r="J652" s="171">
        <f t="shared" si="145"/>
        <v>-62.800000000000068</v>
      </c>
    </row>
    <row r="653" spans="1:10" ht="15" x14ac:dyDescent="0.25">
      <c r="A653" s="29">
        <f t="shared" si="152"/>
        <v>43405</v>
      </c>
      <c r="B653" s="96">
        <v>570</v>
      </c>
      <c r="C653" s="96">
        <v>6828.9</v>
      </c>
      <c r="D653">
        <v>407</v>
      </c>
      <c r="E653">
        <v>10297.299999999999</v>
      </c>
      <c r="F653" s="2">
        <f t="shared" si="153"/>
        <v>977</v>
      </c>
      <c r="G653" s="64">
        <f t="shared" si="154"/>
        <v>17126.199999999997</v>
      </c>
      <c r="H653" s="38">
        <f t="shared" si="155"/>
        <v>-94.295290257033088</v>
      </c>
      <c r="I653" s="285"/>
      <c r="J653" s="171">
        <f t="shared" si="145"/>
        <v>13.100000000000023</v>
      </c>
    </row>
    <row r="654" spans="1:10" ht="15" x14ac:dyDescent="0.25">
      <c r="A654" s="29">
        <f t="shared" si="152"/>
        <v>43412</v>
      </c>
      <c r="B654" s="96">
        <v>375</v>
      </c>
      <c r="C654" s="96">
        <v>6461.7</v>
      </c>
      <c r="D654">
        <v>339</v>
      </c>
      <c r="E654">
        <v>11777.7</v>
      </c>
      <c r="F654" s="2">
        <f t="shared" si="153"/>
        <v>714</v>
      </c>
      <c r="G654" s="64">
        <f t="shared" si="154"/>
        <v>18239.400000000001</v>
      </c>
      <c r="H654" s="38">
        <f t="shared" si="155"/>
        <v>-96.085397545971901</v>
      </c>
      <c r="I654" s="285"/>
      <c r="J654" s="171">
        <f t="shared" si="145"/>
        <v>-263</v>
      </c>
    </row>
    <row r="655" spans="1:10" ht="15" x14ac:dyDescent="0.25">
      <c r="A655" s="29">
        <f t="shared" si="152"/>
        <v>43419</v>
      </c>
      <c r="B655" s="96">
        <v>309</v>
      </c>
      <c r="C655" s="96">
        <v>5378.2</v>
      </c>
      <c r="D655">
        <v>339</v>
      </c>
      <c r="E655">
        <v>13268.4</v>
      </c>
      <c r="F655" s="2">
        <f t="shared" si="153"/>
        <v>648</v>
      </c>
      <c r="G655" s="64">
        <f t="shared" si="154"/>
        <v>18646.599999999999</v>
      </c>
      <c r="H655" s="38">
        <f t="shared" si="155"/>
        <v>-96.524835626870313</v>
      </c>
      <c r="I655" s="285"/>
      <c r="J655" s="171">
        <f t="shared" si="145"/>
        <v>-66</v>
      </c>
    </row>
    <row r="656" spans="1:10" ht="15" x14ac:dyDescent="0.25">
      <c r="A656" s="29">
        <f t="shared" si="152"/>
        <v>43426</v>
      </c>
      <c r="B656" s="96">
        <v>246</v>
      </c>
      <c r="C656" s="96">
        <v>4379.3999999999996</v>
      </c>
      <c r="D656">
        <v>339</v>
      </c>
      <c r="E656">
        <v>14984.9</v>
      </c>
      <c r="F656" s="2">
        <f t="shared" si="153"/>
        <v>585</v>
      </c>
      <c r="G656" s="64">
        <f t="shared" si="154"/>
        <v>19364.3</v>
      </c>
      <c r="H656" s="38">
        <f t="shared" si="155"/>
        <v>-96.978976776852249</v>
      </c>
      <c r="I656" s="285"/>
      <c r="J656" s="171">
        <f t="shared" si="145"/>
        <v>-63</v>
      </c>
    </row>
    <row r="657" spans="1:10" ht="15" x14ac:dyDescent="0.25">
      <c r="A657" s="29">
        <f t="shared" si="152"/>
        <v>43433</v>
      </c>
      <c r="B657" s="96">
        <v>244.5</v>
      </c>
      <c r="C657" s="96">
        <v>4400.7</v>
      </c>
      <c r="D657">
        <v>339</v>
      </c>
      <c r="E657">
        <v>16256.2</v>
      </c>
      <c r="F657" s="2">
        <f t="shared" si="153"/>
        <v>583.5</v>
      </c>
      <c r="G657" s="64">
        <f t="shared" si="154"/>
        <v>20656.900000000001</v>
      </c>
      <c r="H657" s="38">
        <f t="shared" si="155"/>
        <v>-97.175277994277948</v>
      </c>
      <c r="I657" s="285"/>
      <c r="J657" s="171">
        <f t="shared" si="145"/>
        <v>-1.5</v>
      </c>
    </row>
    <row r="658" spans="1:10" ht="15" x14ac:dyDescent="0.25">
      <c r="A658" s="29">
        <f t="shared" si="152"/>
        <v>43440</v>
      </c>
      <c r="B658" s="96">
        <v>183</v>
      </c>
      <c r="C658" s="96">
        <v>4504.6000000000004</v>
      </c>
      <c r="D658">
        <v>340.5</v>
      </c>
      <c r="E658">
        <v>17024.599999999999</v>
      </c>
      <c r="F658" s="2">
        <f t="shared" si="153"/>
        <v>523.5</v>
      </c>
      <c r="G658" s="64">
        <f t="shared" si="154"/>
        <v>21529.199999999997</v>
      </c>
      <c r="H658" s="38">
        <f t="shared" si="155"/>
        <v>-97.568418705757765</v>
      </c>
      <c r="I658" s="285"/>
      <c r="J658" s="171">
        <f t="shared" si="145"/>
        <v>-60</v>
      </c>
    </row>
    <row r="659" spans="1:10" ht="15" x14ac:dyDescent="0.25">
      <c r="A659" s="29">
        <f t="shared" si="152"/>
        <v>43447</v>
      </c>
      <c r="B659" s="96">
        <v>1675.5</v>
      </c>
      <c r="C659" s="96">
        <v>5125.6000000000004</v>
      </c>
      <c r="D659">
        <v>341</v>
      </c>
      <c r="E659">
        <v>17980.900000000001</v>
      </c>
      <c r="F659" s="2">
        <f t="shared" si="153"/>
        <v>2016.5</v>
      </c>
      <c r="G659" s="64">
        <f t="shared" si="154"/>
        <v>23106.5</v>
      </c>
      <c r="H659" s="38">
        <f t="shared" si="155"/>
        <v>-91.273018414731794</v>
      </c>
      <c r="I659" s="285"/>
      <c r="J659" s="171">
        <f t="shared" si="145"/>
        <v>1493</v>
      </c>
    </row>
    <row r="660" spans="1:10" ht="15" x14ac:dyDescent="0.25">
      <c r="A660" s="29">
        <f t="shared" si="152"/>
        <v>43454</v>
      </c>
      <c r="B660" s="96">
        <v>3141.5</v>
      </c>
      <c r="C660" s="96">
        <v>5124.3999999999996</v>
      </c>
      <c r="D660">
        <v>341</v>
      </c>
      <c r="E660">
        <v>18910.8</v>
      </c>
      <c r="F660" s="2">
        <f t="shared" si="153"/>
        <v>3482.5</v>
      </c>
      <c r="G660" s="64">
        <f t="shared" si="154"/>
        <v>24035.199999999997</v>
      </c>
      <c r="H660" s="38">
        <f t="shared" si="155"/>
        <v>-85.510834109972052</v>
      </c>
      <c r="I660" s="285"/>
      <c r="J660" s="171">
        <f t="shared" si="145"/>
        <v>1466</v>
      </c>
    </row>
    <row r="661" spans="1:10" ht="15" x14ac:dyDescent="0.25">
      <c r="A661" s="29">
        <f t="shared" si="152"/>
        <v>43461</v>
      </c>
      <c r="B661" s="273">
        <v>3949.5</v>
      </c>
      <c r="C661" s="273">
        <v>4923.2</v>
      </c>
      <c r="D661" s="52">
        <v>341</v>
      </c>
      <c r="E661" s="52">
        <v>19590.5</v>
      </c>
      <c r="F661" s="64">
        <f t="shared" ref="F661:F668" si="156">+B661+D661</f>
        <v>4290.5</v>
      </c>
      <c r="G661" s="64">
        <f t="shared" ref="G661:G668" si="157">+C661+E661</f>
        <v>24513.7</v>
      </c>
      <c r="H661" s="38">
        <f t="shared" si="155"/>
        <v>-82.497542190693366</v>
      </c>
      <c r="I661" s="285"/>
      <c r="J661" s="171">
        <f t="shared" si="145"/>
        <v>808</v>
      </c>
    </row>
    <row r="662" spans="1:10" ht="15" x14ac:dyDescent="0.25">
      <c r="A662" s="29">
        <f t="shared" si="152"/>
        <v>43468</v>
      </c>
      <c r="B662" s="96">
        <v>3009.5</v>
      </c>
      <c r="C662" s="96">
        <v>4663.1000000000004</v>
      </c>
      <c r="D662">
        <v>474</v>
      </c>
      <c r="E662">
        <v>20402.2</v>
      </c>
      <c r="F662" s="64">
        <f t="shared" si="156"/>
        <v>3483.5</v>
      </c>
      <c r="G662" s="64">
        <f t="shared" si="157"/>
        <v>25065.300000000003</v>
      </c>
      <c r="H662" s="38">
        <f t="shared" si="155"/>
        <v>-86.102300790335647</v>
      </c>
      <c r="I662" s="285"/>
      <c r="J662" s="171">
        <f t="shared" si="145"/>
        <v>-807</v>
      </c>
    </row>
    <row r="663" spans="1:10" ht="15" x14ac:dyDescent="0.25">
      <c r="A663" s="29">
        <f t="shared" si="152"/>
        <v>43475</v>
      </c>
      <c r="B663" s="274">
        <v>0</v>
      </c>
      <c r="C663" s="96">
        <v>4572.1000000000004</v>
      </c>
      <c r="D663" s="174">
        <v>0</v>
      </c>
      <c r="E663">
        <v>21134.7</v>
      </c>
      <c r="F663" s="293">
        <f t="shared" si="156"/>
        <v>0</v>
      </c>
      <c r="G663" s="176">
        <f t="shared" si="157"/>
        <v>25706.800000000003</v>
      </c>
      <c r="H663" s="38">
        <f t="shared" si="155"/>
        <v>-100</v>
      </c>
      <c r="I663" s="285"/>
      <c r="J663" s="52"/>
    </row>
    <row r="664" spans="1:10" ht="15" x14ac:dyDescent="0.25">
      <c r="A664" s="29">
        <f t="shared" si="152"/>
        <v>43482</v>
      </c>
      <c r="B664" s="274">
        <v>0</v>
      </c>
      <c r="C664" s="96">
        <v>4197</v>
      </c>
      <c r="D664" s="174">
        <v>0</v>
      </c>
      <c r="E664">
        <v>21587.4</v>
      </c>
      <c r="F664" s="293">
        <f t="shared" si="156"/>
        <v>0</v>
      </c>
      <c r="G664" s="176">
        <f t="shared" si="157"/>
        <v>25784.400000000001</v>
      </c>
      <c r="H664" s="38">
        <f t="shared" si="155"/>
        <v>-100</v>
      </c>
      <c r="I664" s="285"/>
      <c r="J664" s="52"/>
    </row>
    <row r="665" spans="1:10" ht="15" x14ac:dyDescent="0.25">
      <c r="A665" s="29">
        <f t="shared" si="152"/>
        <v>43489</v>
      </c>
      <c r="B665" s="274">
        <v>0</v>
      </c>
      <c r="C665" s="96">
        <v>3959.7</v>
      </c>
      <c r="D665" s="174">
        <v>0</v>
      </c>
      <c r="E665">
        <v>22281.4</v>
      </c>
      <c r="F665" s="293">
        <f t="shared" si="156"/>
        <v>0</v>
      </c>
      <c r="G665" s="176">
        <f t="shared" si="157"/>
        <v>26241.100000000002</v>
      </c>
      <c r="H665" s="38">
        <f t="shared" si="155"/>
        <v>-100</v>
      </c>
      <c r="I665" s="285"/>
      <c r="J665" s="171">
        <f t="shared" ref="J665:J696" si="158">+F665-F664</f>
        <v>0</v>
      </c>
    </row>
    <row r="666" spans="1:10" ht="15" x14ac:dyDescent="0.25">
      <c r="A666" s="29">
        <f t="shared" si="152"/>
        <v>43496</v>
      </c>
      <c r="B666" s="274">
        <v>0</v>
      </c>
      <c r="C666" s="96">
        <v>3315.4</v>
      </c>
      <c r="D666" s="174">
        <v>0</v>
      </c>
      <c r="E666">
        <v>23090.1</v>
      </c>
      <c r="F666" s="293">
        <f t="shared" si="156"/>
        <v>0</v>
      </c>
      <c r="G666" s="176">
        <f t="shared" si="157"/>
        <v>26405.5</v>
      </c>
      <c r="H666" s="38">
        <f t="shared" si="155"/>
        <v>-100</v>
      </c>
      <c r="I666" s="285"/>
      <c r="J666" s="171">
        <f t="shared" si="158"/>
        <v>0</v>
      </c>
    </row>
    <row r="667" spans="1:10" ht="15" x14ac:dyDescent="0.25">
      <c r="A667" s="29">
        <f t="shared" si="152"/>
        <v>43503</v>
      </c>
      <c r="B667" s="274">
        <v>0</v>
      </c>
      <c r="C667" s="96">
        <v>2754.8</v>
      </c>
      <c r="D667" s="174">
        <v>0</v>
      </c>
      <c r="E667">
        <v>23807.7</v>
      </c>
      <c r="F667" s="293">
        <f t="shared" si="156"/>
        <v>0</v>
      </c>
      <c r="G667" s="176">
        <f t="shared" si="157"/>
        <v>26562.5</v>
      </c>
      <c r="H667" s="38">
        <f t="shared" si="155"/>
        <v>-100</v>
      </c>
      <c r="I667" s="285"/>
      <c r="J667" s="171">
        <f t="shared" si="158"/>
        <v>0</v>
      </c>
    </row>
    <row r="668" spans="1:10" ht="15" x14ac:dyDescent="0.25">
      <c r="A668" s="29">
        <f t="shared" si="152"/>
        <v>43510</v>
      </c>
      <c r="B668" s="96">
        <v>5502.5</v>
      </c>
      <c r="C668" s="96">
        <v>1846.5</v>
      </c>
      <c r="D668">
        <v>1903.5</v>
      </c>
      <c r="E668">
        <v>24354.2</v>
      </c>
      <c r="F668" s="2">
        <f t="shared" si="156"/>
        <v>7406</v>
      </c>
      <c r="G668" s="64">
        <f t="shared" si="157"/>
        <v>26200.7</v>
      </c>
      <c r="H668" s="38">
        <f t="shared" si="155"/>
        <v>-71.733579637185272</v>
      </c>
      <c r="I668" s="285"/>
      <c r="J668" s="171">
        <f t="shared" si="158"/>
        <v>7406</v>
      </c>
    </row>
    <row r="669" spans="1:10" ht="15" x14ac:dyDescent="0.25">
      <c r="A669" s="29">
        <f t="shared" si="152"/>
        <v>43517</v>
      </c>
      <c r="B669" s="96">
        <v>5934.5</v>
      </c>
      <c r="C669" s="96">
        <v>1523</v>
      </c>
      <c r="D669">
        <v>3287.2</v>
      </c>
      <c r="E669">
        <v>24893.4</v>
      </c>
      <c r="F669" s="2">
        <f t="shared" ref="F669:F681" si="159">+B669+D669</f>
        <v>9221.7000000000007</v>
      </c>
      <c r="G669" s="64">
        <f t="shared" ref="G669:G681" si="160">+C669+E669</f>
        <v>26416.400000000001</v>
      </c>
      <c r="H669" s="38">
        <f t="shared" si="155"/>
        <v>-65.091004073227225</v>
      </c>
      <c r="I669" s="285"/>
      <c r="J669" s="171">
        <f t="shared" si="158"/>
        <v>1815.7000000000007</v>
      </c>
    </row>
    <row r="670" spans="1:10" ht="15" x14ac:dyDescent="0.25">
      <c r="A670" s="29">
        <f t="shared" si="152"/>
        <v>43524</v>
      </c>
      <c r="B670" s="96">
        <v>5677.5</v>
      </c>
      <c r="C670" s="96">
        <v>2542.1</v>
      </c>
      <c r="D670">
        <v>3690.5</v>
      </c>
      <c r="E670">
        <v>25150.1</v>
      </c>
      <c r="F670" s="2">
        <f t="shared" si="159"/>
        <v>9368</v>
      </c>
      <c r="G670" s="64">
        <f t="shared" si="160"/>
        <v>27692.199999999997</v>
      </c>
      <c r="H670" s="38">
        <f t="shared" si="155"/>
        <v>-66.170979553809374</v>
      </c>
      <c r="I670" s="285"/>
      <c r="J670" s="171">
        <f t="shared" si="158"/>
        <v>146.29999999999927</v>
      </c>
    </row>
    <row r="671" spans="1:10" ht="15" x14ac:dyDescent="0.25">
      <c r="A671" s="29">
        <f t="shared" si="152"/>
        <v>43531</v>
      </c>
      <c r="B671" s="96">
        <v>6998.5</v>
      </c>
      <c r="C671" s="96">
        <v>2606.9</v>
      </c>
      <c r="D671">
        <v>4077.1</v>
      </c>
      <c r="E671">
        <v>25594.6</v>
      </c>
      <c r="F671" s="2">
        <f t="shared" si="159"/>
        <v>11075.6</v>
      </c>
      <c r="G671" s="64">
        <f t="shared" si="160"/>
        <v>28201.5</v>
      </c>
      <c r="H671" s="38">
        <f t="shared" si="155"/>
        <v>-60.726911689094543</v>
      </c>
      <c r="I671" s="285"/>
      <c r="J671" s="171">
        <f t="shared" si="158"/>
        <v>1707.6000000000004</v>
      </c>
    </row>
    <row r="672" spans="1:10" ht="15" x14ac:dyDescent="0.25">
      <c r="A672" s="29">
        <f t="shared" si="152"/>
        <v>43538</v>
      </c>
      <c r="B672" s="96">
        <v>6872.5</v>
      </c>
      <c r="C672" s="96">
        <v>2800.7</v>
      </c>
      <c r="D672">
        <v>4345.7</v>
      </c>
      <c r="E672">
        <v>25725.5</v>
      </c>
      <c r="F672" s="2">
        <f t="shared" si="159"/>
        <v>11218.2</v>
      </c>
      <c r="G672" s="64">
        <f t="shared" si="160"/>
        <v>28526.2</v>
      </c>
      <c r="H672" s="38">
        <f t="shared" si="155"/>
        <v>-60.674047016427004</v>
      </c>
      <c r="I672" s="285"/>
      <c r="J672" s="171">
        <f t="shared" si="158"/>
        <v>142.60000000000036</v>
      </c>
    </row>
    <row r="673" spans="1:10" ht="15" x14ac:dyDescent="0.25">
      <c r="A673" s="29">
        <f t="shared" si="152"/>
        <v>43545</v>
      </c>
      <c r="B673" s="96">
        <v>6541.5</v>
      </c>
      <c r="C673" s="96">
        <v>2672.2</v>
      </c>
      <c r="D673">
        <v>4680.8999999999996</v>
      </c>
      <c r="E673">
        <v>25865.1</v>
      </c>
      <c r="F673" s="2">
        <f t="shared" si="159"/>
        <v>11222.4</v>
      </c>
      <c r="G673" s="64">
        <f t="shared" si="160"/>
        <v>28537.3</v>
      </c>
      <c r="H673" s="38">
        <f t="shared" si="155"/>
        <v>-60.674625840566556</v>
      </c>
      <c r="I673" s="285"/>
      <c r="J673" s="171">
        <f t="shared" si="158"/>
        <v>4.1999999999989086</v>
      </c>
    </row>
    <row r="674" spans="1:10" ht="15" x14ac:dyDescent="0.25">
      <c r="A674" s="29">
        <f t="shared" si="152"/>
        <v>43552</v>
      </c>
      <c r="B674" s="96">
        <v>7976.5</v>
      </c>
      <c r="C674" s="96">
        <v>2604.1999999999998</v>
      </c>
      <c r="D674">
        <v>4946</v>
      </c>
      <c r="E674">
        <v>26070.5</v>
      </c>
      <c r="F674" s="2">
        <f t="shared" si="159"/>
        <v>12922.5</v>
      </c>
      <c r="G674" s="64">
        <f t="shared" si="160"/>
        <v>28674.7</v>
      </c>
      <c r="H674" s="38">
        <f t="shared" si="155"/>
        <v>-54.934140548985688</v>
      </c>
      <c r="I674" s="285"/>
      <c r="J674" s="171">
        <f t="shared" si="158"/>
        <v>1700.1000000000004</v>
      </c>
    </row>
    <row r="675" spans="1:10" ht="15" x14ac:dyDescent="0.25">
      <c r="A675" s="29">
        <f t="shared" si="152"/>
        <v>43559</v>
      </c>
      <c r="B675" s="96">
        <v>7590.5</v>
      </c>
      <c r="C675" s="96">
        <v>2781.9</v>
      </c>
      <c r="D675">
        <v>5330.9</v>
      </c>
      <c r="E675">
        <v>26147.5</v>
      </c>
      <c r="F675" s="2">
        <f t="shared" si="159"/>
        <v>12921.4</v>
      </c>
      <c r="G675" s="64">
        <f t="shared" si="160"/>
        <v>28929.4</v>
      </c>
      <c r="H675" s="38">
        <f t="shared" si="155"/>
        <v>-55.334711400858637</v>
      </c>
      <c r="I675" s="285"/>
      <c r="J675" s="171">
        <f t="shared" si="158"/>
        <v>-1.1000000000003638</v>
      </c>
    </row>
    <row r="676" spans="1:10" ht="15" x14ac:dyDescent="0.25">
      <c r="A676" s="29">
        <f t="shared" si="152"/>
        <v>43566</v>
      </c>
      <c r="B676" s="96">
        <v>7460.5</v>
      </c>
      <c r="C676" s="96">
        <v>2719.4</v>
      </c>
      <c r="D676">
        <v>5461.1</v>
      </c>
      <c r="E676">
        <v>26157.1</v>
      </c>
      <c r="F676" s="2">
        <f t="shared" si="159"/>
        <v>12921.6</v>
      </c>
      <c r="G676" s="64">
        <f t="shared" si="160"/>
        <v>28876.5</v>
      </c>
      <c r="H676" s="38">
        <f t="shared" si="155"/>
        <v>-55.252194691184876</v>
      </c>
      <c r="I676" s="285"/>
      <c r="J676" s="171">
        <f t="shared" si="158"/>
        <v>0.2000000000007276</v>
      </c>
    </row>
    <row r="677" spans="1:10" ht="15" x14ac:dyDescent="0.25">
      <c r="A677" s="29">
        <f t="shared" si="152"/>
        <v>43573</v>
      </c>
      <c r="B677" s="96">
        <v>7605.5</v>
      </c>
      <c r="C677" s="96">
        <v>2581.8000000000002</v>
      </c>
      <c r="D677">
        <v>5528.2</v>
      </c>
      <c r="E677">
        <v>26284.9</v>
      </c>
      <c r="F677" s="2">
        <f t="shared" si="159"/>
        <v>13133.7</v>
      </c>
      <c r="G677" s="64">
        <f t="shared" si="160"/>
        <v>28866.7</v>
      </c>
      <c r="H677" s="38">
        <f t="shared" si="155"/>
        <v>-54.502246533202616</v>
      </c>
      <c r="I677" s="285"/>
      <c r="J677" s="171">
        <f t="shared" si="158"/>
        <v>212.10000000000036</v>
      </c>
    </row>
    <row r="678" spans="1:10" x14ac:dyDescent="0.25">
      <c r="A678" s="29">
        <f t="shared" si="152"/>
        <v>43580</v>
      </c>
      <c r="B678" s="96">
        <v>7605.5</v>
      </c>
      <c r="C678" s="96">
        <v>2255.1</v>
      </c>
      <c r="D678">
        <v>5664.6</v>
      </c>
      <c r="E678">
        <v>26477.9</v>
      </c>
      <c r="F678" s="2">
        <f t="shared" si="159"/>
        <v>13270.1</v>
      </c>
      <c r="G678" s="64">
        <f t="shared" si="160"/>
        <v>28733</v>
      </c>
      <c r="H678" s="38">
        <f t="shared" si="155"/>
        <v>-53.815821529252084</v>
      </c>
      <c r="I678">
        <v>63</v>
      </c>
      <c r="J678" s="171">
        <f t="shared" si="158"/>
        <v>136.39999999999964</v>
      </c>
    </row>
    <row r="679" spans="1:10" x14ac:dyDescent="0.25">
      <c r="A679" s="29">
        <f t="shared" si="152"/>
        <v>43587</v>
      </c>
      <c r="B679" s="96">
        <v>7406.5</v>
      </c>
      <c r="C679" s="96">
        <v>2185.1</v>
      </c>
      <c r="D679">
        <v>5864.7</v>
      </c>
      <c r="E679">
        <v>26553.4</v>
      </c>
      <c r="F679" s="2">
        <f t="shared" si="159"/>
        <v>13271.2</v>
      </c>
      <c r="G679" s="64">
        <f t="shared" si="160"/>
        <v>28738.5</v>
      </c>
      <c r="H679" s="38">
        <f t="shared" si="155"/>
        <v>-53.820832680898448</v>
      </c>
      <c r="I679">
        <v>63</v>
      </c>
      <c r="J679" s="171">
        <f t="shared" si="158"/>
        <v>1.1000000000003638</v>
      </c>
    </row>
    <row r="680" spans="1:10" x14ac:dyDescent="0.25">
      <c r="A680" s="29">
        <f t="shared" si="152"/>
        <v>43594</v>
      </c>
      <c r="B680" s="96">
        <v>7205.6</v>
      </c>
      <c r="C680" s="96">
        <v>2052.1</v>
      </c>
      <c r="D680">
        <v>6070.6</v>
      </c>
      <c r="E680">
        <v>26682.9</v>
      </c>
      <c r="F680" s="2">
        <f t="shared" si="159"/>
        <v>13276.2</v>
      </c>
      <c r="G680" s="64">
        <f t="shared" si="160"/>
        <v>28735</v>
      </c>
      <c r="H680" s="38">
        <f t="shared" si="155"/>
        <v>-53.797807551766127</v>
      </c>
      <c r="I680">
        <v>63</v>
      </c>
      <c r="J680" s="171">
        <f t="shared" si="158"/>
        <v>5</v>
      </c>
    </row>
    <row r="681" spans="1:10" ht="15" x14ac:dyDescent="0.25">
      <c r="A681" s="29">
        <f t="shared" si="152"/>
        <v>43601</v>
      </c>
      <c r="B681" s="96">
        <v>7004.5</v>
      </c>
      <c r="C681" s="96">
        <v>1866.4</v>
      </c>
      <c r="D681">
        <v>6342.8</v>
      </c>
      <c r="E681" s="66">
        <v>26816</v>
      </c>
      <c r="F681" s="2">
        <f t="shared" si="159"/>
        <v>13347.3</v>
      </c>
      <c r="G681" s="64">
        <f t="shared" si="160"/>
        <v>28682.400000000001</v>
      </c>
      <c r="H681" s="38">
        <f t="shared" si="155"/>
        <v>-53.465191197389352</v>
      </c>
      <c r="I681" s="285">
        <v>63</v>
      </c>
      <c r="J681" s="171">
        <f t="shared" si="158"/>
        <v>71.099999999998545</v>
      </c>
    </row>
    <row r="682" spans="1:10" ht="15" x14ac:dyDescent="0.25">
      <c r="A682" s="29">
        <f t="shared" si="152"/>
        <v>43608</v>
      </c>
      <c r="B682" s="96">
        <v>6936.5</v>
      </c>
      <c r="C682" s="96">
        <v>1666.9</v>
      </c>
      <c r="D682">
        <v>6546.5</v>
      </c>
      <c r="E682" s="66">
        <v>27023.9</v>
      </c>
      <c r="F682" s="2">
        <f t="shared" ref="F682:G684" si="161">+B682+D682</f>
        <v>13483</v>
      </c>
      <c r="G682" s="64">
        <f t="shared" si="161"/>
        <v>28690.800000000003</v>
      </c>
      <c r="H682" s="38">
        <f t="shared" si="155"/>
        <v>-53.005841593821025</v>
      </c>
      <c r="I682" s="285">
        <v>63</v>
      </c>
      <c r="J682" s="171">
        <f t="shared" si="158"/>
        <v>135.70000000000073</v>
      </c>
    </row>
    <row r="683" spans="1:10" ht="15" x14ac:dyDescent="0.25">
      <c r="A683" s="29">
        <f t="shared" si="152"/>
        <v>43615</v>
      </c>
      <c r="B683" s="96">
        <v>6671.5</v>
      </c>
      <c r="C683" s="96">
        <v>1495.8</v>
      </c>
      <c r="D683">
        <v>6883.8</v>
      </c>
      <c r="E683" s="66">
        <v>27155.9</v>
      </c>
      <c r="F683" s="2">
        <f t="shared" si="161"/>
        <v>13555.3</v>
      </c>
      <c r="G683" s="64">
        <f t="shared" si="161"/>
        <v>28651.7</v>
      </c>
      <c r="H683" s="38">
        <f t="shared" si="155"/>
        <v>-52.689369217184321</v>
      </c>
      <c r="I683" s="285">
        <v>63</v>
      </c>
      <c r="J683" s="171">
        <f t="shared" si="158"/>
        <v>72.299999999999272</v>
      </c>
    </row>
    <row r="684" spans="1:10" ht="15" x14ac:dyDescent="0.25">
      <c r="A684" s="29">
        <f t="shared" si="152"/>
        <v>43622</v>
      </c>
      <c r="B684" s="96">
        <v>6342.5</v>
      </c>
      <c r="C684" s="96">
        <v>1453.2</v>
      </c>
      <c r="D684">
        <v>7287.5</v>
      </c>
      <c r="E684" s="66">
        <v>27224.3</v>
      </c>
      <c r="F684" s="2">
        <f t="shared" si="161"/>
        <v>13630</v>
      </c>
      <c r="G684" s="64">
        <f t="shared" si="161"/>
        <v>28677.5</v>
      </c>
      <c r="H684" s="38">
        <f t="shared" si="155"/>
        <v>-52.471449742829748</v>
      </c>
      <c r="I684" s="285">
        <v>63</v>
      </c>
      <c r="J684" s="171">
        <f t="shared" si="158"/>
        <v>74.700000000000728</v>
      </c>
    </row>
    <row r="685" spans="1:10" ht="15" x14ac:dyDescent="0.25">
      <c r="A685" s="29">
        <f t="shared" si="152"/>
        <v>43629</v>
      </c>
      <c r="B685" s="96">
        <v>6009.5</v>
      </c>
      <c r="C685" s="96">
        <v>1330.5</v>
      </c>
      <c r="D685">
        <v>7627.3</v>
      </c>
      <c r="E685" s="66">
        <v>27281</v>
      </c>
      <c r="F685" s="2">
        <f t="shared" ref="F685:G687" si="162">+B685+D685</f>
        <v>13636.8</v>
      </c>
      <c r="G685" s="64">
        <f t="shared" si="162"/>
        <v>28611.5</v>
      </c>
      <c r="H685" s="38">
        <f t="shared" si="155"/>
        <v>-52.338045890638384</v>
      </c>
      <c r="I685" s="285">
        <v>63</v>
      </c>
      <c r="J685" s="171">
        <f t="shared" si="158"/>
        <v>6.7999999999992724</v>
      </c>
    </row>
    <row r="686" spans="1:10" ht="15" x14ac:dyDescent="0.25">
      <c r="A686" s="29">
        <f t="shared" si="152"/>
        <v>43636</v>
      </c>
      <c r="B686" s="96">
        <v>5559.5</v>
      </c>
      <c r="C686" s="96">
        <v>1138.9000000000001</v>
      </c>
      <c r="D686">
        <v>8156.9</v>
      </c>
      <c r="E686" s="66">
        <v>27352.6</v>
      </c>
      <c r="F686" s="2">
        <f t="shared" si="162"/>
        <v>13716.4</v>
      </c>
      <c r="G686" s="64">
        <f t="shared" si="162"/>
        <v>28491.5</v>
      </c>
      <c r="H686" s="38">
        <f t="shared" si="155"/>
        <v>-51.857922538300905</v>
      </c>
      <c r="I686" s="285">
        <v>126</v>
      </c>
      <c r="J686" s="171">
        <f t="shared" si="158"/>
        <v>79.600000000000364</v>
      </c>
    </row>
    <row r="687" spans="1:10" ht="15" x14ac:dyDescent="0.25">
      <c r="A687" s="29">
        <f t="shared" si="152"/>
        <v>43643</v>
      </c>
      <c r="B687" s="96">
        <v>5770.1</v>
      </c>
      <c r="C687" s="96">
        <v>771.5</v>
      </c>
      <c r="D687">
        <v>8553.6</v>
      </c>
      <c r="E687" s="66">
        <v>27354</v>
      </c>
      <c r="F687" s="2">
        <f t="shared" si="162"/>
        <v>14323.7</v>
      </c>
      <c r="G687" s="64">
        <f t="shared" si="162"/>
        <v>28125.5</v>
      </c>
      <c r="H687" s="38">
        <f t="shared" si="155"/>
        <v>-49.072194272101818</v>
      </c>
      <c r="I687" s="285">
        <v>126</v>
      </c>
      <c r="J687" s="171">
        <f t="shared" si="158"/>
        <v>607.30000000000109</v>
      </c>
    </row>
    <row r="688" spans="1:10" ht="15" x14ac:dyDescent="0.25">
      <c r="A688" s="29">
        <f t="shared" si="152"/>
        <v>43650</v>
      </c>
      <c r="B688" s="96">
        <v>5716.3</v>
      </c>
      <c r="C688" s="96">
        <v>703.5</v>
      </c>
      <c r="D688">
        <v>8735.2000000000007</v>
      </c>
      <c r="E688" s="66">
        <v>27425.3</v>
      </c>
      <c r="F688" s="2">
        <f t="shared" ref="F688:G690" si="163">+B688+D688</f>
        <v>14451.5</v>
      </c>
      <c r="G688" s="64">
        <f t="shared" si="163"/>
        <v>28128.799999999999</v>
      </c>
      <c r="H688" s="38">
        <f t="shared" si="155"/>
        <v>-48.623830380250844</v>
      </c>
      <c r="I688" s="285">
        <v>126</v>
      </c>
      <c r="J688" s="171">
        <f t="shared" si="158"/>
        <v>127.79999999999927</v>
      </c>
    </row>
    <row r="689" spans="1:10" ht="15" x14ac:dyDescent="0.25">
      <c r="A689" s="29">
        <f t="shared" si="152"/>
        <v>43657</v>
      </c>
      <c r="B689" s="96">
        <v>5248.5</v>
      </c>
      <c r="C689" s="96">
        <v>637.79999999999995</v>
      </c>
      <c r="D689">
        <v>9193.2000000000007</v>
      </c>
      <c r="E689" s="66">
        <v>27485</v>
      </c>
      <c r="F689" s="2">
        <f t="shared" si="163"/>
        <v>14441.7</v>
      </c>
      <c r="G689" s="64">
        <f t="shared" si="163"/>
        <v>28122.799999999999</v>
      </c>
      <c r="H689" s="38">
        <f t="shared" si="155"/>
        <v>-48.647716443597368</v>
      </c>
      <c r="I689" s="285">
        <v>126</v>
      </c>
      <c r="J689" s="171">
        <f t="shared" si="158"/>
        <v>-9.7999999999992724</v>
      </c>
    </row>
    <row r="690" spans="1:10" ht="15" x14ac:dyDescent="0.25">
      <c r="A690" s="29">
        <f t="shared" si="152"/>
        <v>43664</v>
      </c>
      <c r="B690" s="96">
        <v>4718.5</v>
      </c>
      <c r="C690" s="96">
        <v>634.70000000000005</v>
      </c>
      <c r="D690">
        <v>9574.7999999999993</v>
      </c>
      <c r="E690" s="66">
        <v>27485.1</v>
      </c>
      <c r="F690" s="2">
        <f t="shared" si="163"/>
        <v>14293.3</v>
      </c>
      <c r="G690" s="64">
        <f t="shared" si="163"/>
        <v>28119.8</v>
      </c>
      <c r="H690" s="38">
        <f t="shared" si="155"/>
        <v>-49.16997987183408</v>
      </c>
      <c r="I690" s="285">
        <v>126</v>
      </c>
      <c r="J690" s="171">
        <f t="shared" si="158"/>
        <v>-148.40000000000146</v>
      </c>
    </row>
    <row r="691" spans="1:10" ht="15" x14ac:dyDescent="0.25">
      <c r="A691" s="29">
        <f t="shared" si="152"/>
        <v>43671</v>
      </c>
      <c r="B691" s="96">
        <v>4253.5</v>
      </c>
      <c r="C691" s="96">
        <v>514.6</v>
      </c>
      <c r="D691">
        <v>10106.6</v>
      </c>
      <c r="E691">
        <v>27485.3</v>
      </c>
      <c r="F691" s="2">
        <f t="shared" ref="F691:G693" si="164">+B691+D691</f>
        <v>14360.1</v>
      </c>
      <c r="G691" s="64">
        <f t="shared" si="164"/>
        <v>27999.899999999998</v>
      </c>
      <c r="H691" s="38">
        <f t="shared" si="155"/>
        <v>-48.713745406233585</v>
      </c>
      <c r="I691" s="285">
        <v>194</v>
      </c>
      <c r="J691" s="171">
        <f t="shared" si="158"/>
        <v>66.800000000001091</v>
      </c>
    </row>
    <row r="692" spans="1:10" ht="15" x14ac:dyDescent="0.25">
      <c r="A692" s="29">
        <f t="shared" si="152"/>
        <v>43678</v>
      </c>
      <c r="B692" s="96">
        <v>3863.5</v>
      </c>
      <c r="C692" s="96">
        <v>372.9</v>
      </c>
      <c r="D692">
        <v>10622.8</v>
      </c>
      <c r="E692">
        <v>27552.5</v>
      </c>
      <c r="F692" s="2">
        <f t="shared" si="164"/>
        <v>14486.3</v>
      </c>
      <c r="G692" s="64">
        <f t="shared" si="164"/>
        <v>27925.4</v>
      </c>
      <c r="H692" s="38">
        <f t="shared" si="155"/>
        <v>-48.125004476211629</v>
      </c>
      <c r="I692" s="285">
        <v>194</v>
      </c>
      <c r="J692" s="171">
        <f t="shared" si="158"/>
        <v>126.19999999999891</v>
      </c>
    </row>
    <row r="693" spans="1:10" ht="15" x14ac:dyDescent="0.25">
      <c r="A693" s="29">
        <f t="shared" si="152"/>
        <v>43685</v>
      </c>
      <c r="B693" s="96">
        <v>2841.5</v>
      </c>
      <c r="C693" s="96">
        <v>306.60000000000002</v>
      </c>
      <c r="D693">
        <v>11222.1</v>
      </c>
      <c r="E693">
        <v>27615.8</v>
      </c>
      <c r="F693" s="2">
        <f t="shared" si="164"/>
        <v>14063.6</v>
      </c>
      <c r="G693" s="64">
        <f t="shared" si="164"/>
        <v>27922.399999999998</v>
      </c>
      <c r="H693" s="38">
        <f t="shared" si="155"/>
        <v>-49.633269346474506</v>
      </c>
      <c r="I693" s="285">
        <v>194</v>
      </c>
      <c r="J693" s="171">
        <f t="shared" si="158"/>
        <v>-422.69999999999891</v>
      </c>
    </row>
    <row r="694" spans="1:10" ht="15" x14ac:dyDescent="0.25">
      <c r="A694" s="29">
        <f t="shared" si="152"/>
        <v>43692</v>
      </c>
      <c r="B694" s="96">
        <v>2369.5</v>
      </c>
      <c r="C694" s="96">
        <v>306.60000000000002</v>
      </c>
      <c r="D694">
        <v>11703.7</v>
      </c>
      <c r="E694">
        <v>27615.8</v>
      </c>
      <c r="F694" s="2">
        <f t="shared" ref="F694:G696" si="165">+B694+D694</f>
        <v>14073.2</v>
      </c>
      <c r="G694" s="64">
        <f t="shared" si="165"/>
        <v>27922.399999999998</v>
      </c>
      <c r="H694" s="38">
        <f t="shared" si="155"/>
        <v>-49.598888347706492</v>
      </c>
      <c r="I694" s="285">
        <v>260</v>
      </c>
      <c r="J694" s="171">
        <f t="shared" si="158"/>
        <v>9.6000000000003638</v>
      </c>
    </row>
    <row r="695" spans="1:10" ht="15" x14ac:dyDescent="0.25">
      <c r="A695" s="29">
        <f t="shared" si="152"/>
        <v>43699</v>
      </c>
      <c r="B695" s="96">
        <v>1901.5</v>
      </c>
      <c r="C695" s="96">
        <v>245.1</v>
      </c>
      <c r="D695">
        <v>12248.4</v>
      </c>
      <c r="E695">
        <v>27615.8</v>
      </c>
      <c r="F695" s="2">
        <f t="shared" si="165"/>
        <v>14149.9</v>
      </c>
      <c r="G695" s="64">
        <f t="shared" si="165"/>
        <v>27860.899999999998</v>
      </c>
      <c r="H695" s="38">
        <f t="shared" si="155"/>
        <v>-49.21233700275296</v>
      </c>
      <c r="I695" s="285">
        <v>260</v>
      </c>
      <c r="J695" s="171">
        <f t="shared" si="158"/>
        <v>76.699999999998909</v>
      </c>
    </row>
    <row r="696" spans="1:10" ht="15" x14ac:dyDescent="0.25">
      <c r="A696" s="29">
        <f t="shared" si="152"/>
        <v>43706</v>
      </c>
      <c r="B696" s="96">
        <v>1149.7</v>
      </c>
      <c r="C696" s="96">
        <v>245.1</v>
      </c>
      <c r="D696">
        <v>13028.8</v>
      </c>
      <c r="E696">
        <v>27615.8</v>
      </c>
      <c r="F696" s="2">
        <f t="shared" si="165"/>
        <v>14178.5</v>
      </c>
      <c r="G696" s="64">
        <f t="shared" si="165"/>
        <v>27860.899999999998</v>
      </c>
      <c r="H696" s="38">
        <f t="shared" si="155"/>
        <v>-49.1096841810566</v>
      </c>
      <c r="I696" s="285">
        <v>260</v>
      </c>
      <c r="J696" s="171">
        <f t="shared" si="158"/>
        <v>28.600000000000364</v>
      </c>
    </row>
    <row r="697" spans="1:10" ht="15" x14ac:dyDescent="0.25">
      <c r="A697" s="29">
        <f t="shared" si="152"/>
        <v>43713</v>
      </c>
      <c r="B697" s="96">
        <v>864.3</v>
      </c>
      <c r="C697" s="96">
        <v>1391</v>
      </c>
      <c r="D697">
        <v>206</v>
      </c>
      <c r="E697">
        <v>67</v>
      </c>
      <c r="F697" s="2">
        <f t="shared" ref="F697:G699" si="166">+B697+D697</f>
        <v>1070.3</v>
      </c>
      <c r="G697" s="64">
        <f t="shared" si="166"/>
        <v>1458</v>
      </c>
      <c r="H697" s="38">
        <f t="shared" si="155"/>
        <v>-26.591220850480113</v>
      </c>
      <c r="I697" s="285"/>
      <c r="J697" s="170"/>
    </row>
    <row r="698" spans="1:10" ht="15" x14ac:dyDescent="0.25">
      <c r="A698" s="29">
        <f t="shared" si="152"/>
        <v>43720</v>
      </c>
      <c r="B698" s="96">
        <v>1253.3</v>
      </c>
      <c r="C698" s="96">
        <v>1387</v>
      </c>
      <c r="D698">
        <v>410.2</v>
      </c>
      <c r="E698">
        <v>67</v>
      </c>
      <c r="F698" s="2">
        <f t="shared" si="166"/>
        <v>1663.5</v>
      </c>
      <c r="G698" s="64">
        <f t="shared" si="166"/>
        <v>1454</v>
      </c>
      <c r="H698" s="38">
        <f t="shared" si="155"/>
        <v>14.408528198074277</v>
      </c>
      <c r="I698" s="285"/>
      <c r="J698" s="171">
        <f t="shared" ref="J698:J761" si="167">+F698-F697</f>
        <v>593.20000000000005</v>
      </c>
    </row>
    <row r="699" spans="1:10" ht="15" x14ac:dyDescent="0.25">
      <c r="A699" s="29">
        <f t="shared" si="152"/>
        <v>43727</v>
      </c>
      <c r="B699" s="96">
        <v>1253.3</v>
      </c>
      <c r="C699" s="96">
        <v>1387</v>
      </c>
      <c r="D699">
        <v>410.2</v>
      </c>
      <c r="E699">
        <v>67</v>
      </c>
      <c r="F699" s="2">
        <f t="shared" si="166"/>
        <v>1663.5</v>
      </c>
      <c r="G699" s="64">
        <f t="shared" si="166"/>
        <v>1454</v>
      </c>
      <c r="H699" s="38">
        <f t="shared" si="155"/>
        <v>14.408528198074277</v>
      </c>
      <c r="I699" s="285"/>
      <c r="J699" s="171">
        <f t="shared" si="167"/>
        <v>0</v>
      </c>
    </row>
    <row r="700" spans="1:10" ht="15" x14ac:dyDescent="0.25">
      <c r="A700" s="29">
        <f t="shared" si="152"/>
        <v>43734</v>
      </c>
      <c r="B700" s="96">
        <v>2856.3</v>
      </c>
      <c r="C700" s="96">
        <v>1198.9000000000001</v>
      </c>
      <c r="D700">
        <v>756.4</v>
      </c>
      <c r="E700">
        <v>67</v>
      </c>
      <c r="F700" s="2">
        <f t="shared" ref="F700:G702" si="168">+B700+D700</f>
        <v>3612.7000000000003</v>
      </c>
      <c r="G700" s="64">
        <f t="shared" si="168"/>
        <v>1265.9000000000001</v>
      </c>
      <c r="H700" s="38">
        <f t="shared" si="155"/>
        <v>185.38589146062091</v>
      </c>
      <c r="I700" s="285"/>
      <c r="J700" s="171">
        <f t="shared" si="167"/>
        <v>1949.2000000000003</v>
      </c>
    </row>
    <row r="701" spans="1:10" ht="15" x14ac:dyDescent="0.25">
      <c r="A701" s="29">
        <f t="shared" si="152"/>
        <v>43741</v>
      </c>
      <c r="B701" s="96">
        <v>3894.3</v>
      </c>
      <c r="C701" s="96">
        <v>1011</v>
      </c>
      <c r="D701">
        <v>896</v>
      </c>
      <c r="E701">
        <v>67</v>
      </c>
      <c r="F701" s="2">
        <f t="shared" si="168"/>
        <v>4790.3</v>
      </c>
      <c r="G701" s="64">
        <f t="shared" si="168"/>
        <v>1078</v>
      </c>
      <c r="H701" s="38">
        <f t="shared" si="155"/>
        <v>344.36920222634512</v>
      </c>
      <c r="I701" s="285"/>
      <c r="J701" s="171">
        <f t="shared" si="167"/>
        <v>1177.5999999999999</v>
      </c>
    </row>
    <row r="702" spans="1:10" ht="15" x14ac:dyDescent="0.25">
      <c r="A702" s="29">
        <f t="shared" ref="A702:A765" si="169">+A701+7</f>
        <v>43748</v>
      </c>
      <c r="B702" s="96">
        <v>4608.8</v>
      </c>
      <c r="C702" s="96">
        <v>885</v>
      </c>
      <c r="D702">
        <v>1032.0999999999999</v>
      </c>
      <c r="E702">
        <v>201.7</v>
      </c>
      <c r="F702" s="2">
        <f t="shared" si="168"/>
        <v>5640.9</v>
      </c>
      <c r="G702" s="64">
        <f t="shared" si="168"/>
        <v>1086.7</v>
      </c>
      <c r="H702" s="38">
        <f t="shared" si="155"/>
        <v>419.08530413177505</v>
      </c>
      <c r="I702" s="285"/>
      <c r="J702" s="171">
        <f t="shared" si="167"/>
        <v>850.59999999999945</v>
      </c>
    </row>
    <row r="703" spans="1:10" ht="15" x14ac:dyDescent="0.25">
      <c r="A703" s="29">
        <f t="shared" si="169"/>
        <v>43755</v>
      </c>
      <c r="B703" s="96">
        <v>4606.8</v>
      </c>
      <c r="C703" s="96">
        <v>825</v>
      </c>
      <c r="D703">
        <v>1102.4000000000001</v>
      </c>
      <c r="E703">
        <v>201.7</v>
      </c>
      <c r="F703" s="2">
        <f t="shared" ref="F703:G708" si="170">+B703+D703</f>
        <v>5709.2000000000007</v>
      </c>
      <c r="G703" s="64">
        <f t="shared" si="170"/>
        <v>1026.7</v>
      </c>
      <c r="H703" s="38">
        <f t="shared" si="155"/>
        <v>456.07285477744233</v>
      </c>
      <c r="I703" s="285"/>
      <c r="J703" s="171">
        <f t="shared" si="167"/>
        <v>68.300000000001091</v>
      </c>
    </row>
    <row r="704" spans="1:10" ht="15" x14ac:dyDescent="0.25">
      <c r="A704" s="29">
        <f t="shared" si="169"/>
        <v>43762</v>
      </c>
      <c r="B704" s="96">
        <v>4551.8</v>
      </c>
      <c r="C704" s="96">
        <v>693</v>
      </c>
      <c r="D704">
        <v>1638.4</v>
      </c>
      <c r="E704">
        <v>270.89999999999998</v>
      </c>
      <c r="F704" s="2">
        <f t="shared" si="170"/>
        <v>6190.2000000000007</v>
      </c>
      <c r="G704" s="64">
        <f t="shared" si="170"/>
        <v>963.9</v>
      </c>
      <c r="H704" s="38">
        <f t="shared" si="155"/>
        <v>542.20354808590116</v>
      </c>
      <c r="I704" s="285"/>
      <c r="J704" s="171">
        <f t="shared" si="167"/>
        <v>481</v>
      </c>
    </row>
    <row r="705" spans="1:10" ht="15" x14ac:dyDescent="0.25">
      <c r="A705" s="29">
        <f t="shared" si="169"/>
        <v>43769</v>
      </c>
      <c r="B705" s="96">
        <v>4686.8</v>
      </c>
      <c r="C705" s="96">
        <v>570</v>
      </c>
      <c r="D705">
        <v>2459.6</v>
      </c>
      <c r="E705">
        <v>271</v>
      </c>
      <c r="F705" s="2">
        <f t="shared" si="170"/>
        <v>7146.4</v>
      </c>
      <c r="G705" s="64">
        <f t="shared" si="170"/>
        <v>841</v>
      </c>
      <c r="H705" s="38">
        <f t="shared" si="155"/>
        <v>749.7502972651605</v>
      </c>
      <c r="I705" s="285"/>
      <c r="J705" s="171">
        <f t="shared" si="167"/>
        <v>956.19999999999891</v>
      </c>
    </row>
    <row r="706" spans="1:10" ht="15" x14ac:dyDescent="0.25">
      <c r="A706" s="29">
        <f t="shared" si="169"/>
        <v>43776</v>
      </c>
      <c r="B706" s="96">
        <v>4753.8</v>
      </c>
      <c r="C706" s="96">
        <v>375</v>
      </c>
      <c r="D706">
        <v>3153.2</v>
      </c>
      <c r="E706">
        <v>271</v>
      </c>
      <c r="F706" s="2">
        <f t="shared" si="170"/>
        <v>7907</v>
      </c>
      <c r="G706" s="64">
        <f t="shared" si="170"/>
        <v>646</v>
      </c>
      <c r="H706" s="38">
        <f t="shared" si="155"/>
        <v>1123.9938080495356</v>
      </c>
      <c r="I706" s="285"/>
      <c r="J706" s="170">
        <f t="shared" si="167"/>
        <v>760.60000000000036</v>
      </c>
    </row>
    <row r="707" spans="1:10" ht="15" x14ac:dyDescent="0.35">
      <c r="A707" s="29">
        <f t="shared" si="169"/>
        <v>43783</v>
      </c>
      <c r="B707" s="270">
        <v>4448.8</v>
      </c>
      <c r="C707" s="270">
        <v>309</v>
      </c>
      <c r="D707" s="53">
        <v>4026.7</v>
      </c>
      <c r="E707" s="53">
        <v>271</v>
      </c>
      <c r="F707" s="2">
        <f t="shared" si="170"/>
        <v>8475.5</v>
      </c>
      <c r="G707" s="64">
        <f t="shared" si="170"/>
        <v>580</v>
      </c>
      <c r="H707" s="38">
        <f t="shared" si="155"/>
        <v>1361.293103448276</v>
      </c>
      <c r="I707" s="285"/>
      <c r="J707" s="170">
        <f t="shared" si="167"/>
        <v>568.5</v>
      </c>
    </row>
    <row r="708" spans="1:10" ht="15" x14ac:dyDescent="0.25">
      <c r="A708" s="29">
        <f t="shared" si="169"/>
        <v>43790</v>
      </c>
      <c r="B708" s="96">
        <f>'1121'!B35</f>
        <v>3748.8</v>
      </c>
      <c r="C708" s="96">
        <f>'1121'!C35</f>
        <v>246</v>
      </c>
      <c r="D708">
        <f>'1121'!D35</f>
        <v>5557.9</v>
      </c>
      <c r="E708">
        <f>'1121'!E35</f>
        <v>271</v>
      </c>
      <c r="F708" s="2">
        <f t="shared" si="170"/>
        <v>9306.7000000000007</v>
      </c>
      <c r="G708" s="64">
        <f t="shared" si="170"/>
        <v>517</v>
      </c>
      <c r="H708" s="38">
        <f t="shared" si="155"/>
        <v>1700.1353965183753</v>
      </c>
      <c r="I708" s="285"/>
      <c r="J708" s="170">
        <f t="shared" si="167"/>
        <v>831.20000000000073</v>
      </c>
    </row>
    <row r="709" spans="1:10" ht="15" x14ac:dyDescent="0.25">
      <c r="A709" s="29">
        <f t="shared" si="169"/>
        <v>43797</v>
      </c>
      <c r="B709" s="96">
        <f>'1128'!B35</f>
        <v>3024.7</v>
      </c>
      <c r="C709" s="96">
        <f>'1128'!C35</f>
        <v>244.5</v>
      </c>
      <c r="D709">
        <f>'1128'!D35</f>
        <v>6580.6</v>
      </c>
      <c r="E709">
        <f>'1128'!E35</f>
        <v>271</v>
      </c>
      <c r="F709" s="2">
        <f t="shared" ref="F709:F716" si="171">+B709+D709</f>
        <v>9605.2999999999993</v>
      </c>
      <c r="G709" s="64">
        <f t="shared" ref="G709:G716" si="172">+C709+E709</f>
        <v>515.5</v>
      </c>
      <c r="H709" s="38">
        <f t="shared" si="155"/>
        <v>1763.2977691561589</v>
      </c>
      <c r="I709" s="285"/>
      <c r="J709" s="170">
        <f t="shared" si="167"/>
        <v>298.59999999999854</v>
      </c>
    </row>
    <row r="710" spans="1:10" ht="15" x14ac:dyDescent="0.25">
      <c r="A710" s="29">
        <f t="shared" si="169"/>
        <v>43804</v>
      </c>
      <c r="B710" s="96">
        <f>'1205'!B34</f>
        <v>2368.6999999999998</v>
      </c>
      <c r="C710" s="96">
        <f>'1205'!C34</f>
        <v>183</v>
      </c>
      <c r="D710">
        <f>'1205'!D34</f>
        <v>7478.2</v>
      </c>
      <c r="E710">
        <f>'1205'!E34</f>
        <v>272.5</v>
      </c>
      <c r="F710" s="2">
        <f t="shared" si="171"/>
        <v>9846.9</v>
      </c>
      <c r="G710" s="64">
        <f t="shared" si="172"/>
        <v>455.5</v>
      </c>
      <c r="H710" s="38">
        <f t="shared" si="155"/>
        <v>2061.7782656421514</v>
      </c>
      <c r="I710" s="285"/>
      <c r="J710" s="170">
        <f t="shared" si="167"/>
        <v>241.60000000000036</v>
      </c>
    </row>
    <row r="711" spans="1:10" ht="15" x14ac:dyDescent="0.25">
      <c r="A711" s="29">
        <f t="shared" si="169"/>
        <v>43811</v>
      </c>
      <c r="B711" s="96">
        <f>'1212'!B34</f>
        <v>2231.6999999999998</v>
      </c>
      <c r="C711" s="96">
        <f>'1212'!C34</f>
        <v>1675.5</v>
      </c>
      <c r="D711">
        <f>'1212'!D34</f>
        <v>8304.7999999999993</v>
      </c>
      <c r="E711">
        <f>'1212'!E34</f>
        <v>341</v>
      </c>
      <c r="F711" s="2">
        <f t="shared" si="171"/>
        <v>10536.5</v>
      </c>
      <c r="G711" s="64">
        <f t="shared" si="172"/>
        <v>2016.5</v>
      </c>
      <c r="H711" s="38">
        <f t="shared" ref="H711:H718" si="173">+(F711/G711-1)*100</f>
        <v>422.51425737664272</v>
      </c>
      <c r="I711" s="285"/>
      <c r="J711" s="170">
        <f t="shared" si="167"/>
        <v>689.60000000000036</v>
      </c>
    </row>
    <row r="712" spans="1:10" ht="15" x14ac:dyDescent="0.25">
      <c r="A712" s="29">
        <f t="shared" si="169"/>
        <v>43818</v>
      </c>
      <c r="B712" s="96">
        <f>'1219'!B34</f>
        <v>2283.6</v>
      </c>
      <c r="C712" s="96">
        <f>'1219'!C34</f>
        <v>3141.5</v>
      </c>
      <c r="D712">
        <f>'1219'!D34</f>
        <v>8653.2000000000007</v>
      </c>
      <c r="E712">
        <f>'1219'!E34</f>
        <v>341</v>
      </c>
      <c r="F712" s="2">
        <f t="shared" si="171"/>
        <v>10936.800000000001</v>
      </c>
      <c r="G712" s="64">
        <f t="shared" si="172"/>
        <v>3482.5</v>
      </c>
      <c r="H712" s="38">
        <f t="shared" si="173"/>
        <v>214.05025125628146</v>
      </c>
      <c r="I712" s="285"/>
      <c r="J712" s="170">
        <f t="shared" si="167"/>
        <v>400.30000000000109</v>
      </c>
    </row>
    <row r="713" spans="1:10" ht="15" x14ac:dyDescent="0.25">
      <c r="A713" s="29">
        <f t="shared" si="169"/>
        <v>43825</v>
      </c>
      <c r="B713" s="96">
        <f>'1226'!B34</f>
        <v>2024.9</v>
      </c>
      <c r="C713" s="96">
        <f>'1226'!C34</f>
        <v>3949.5</v>
      </c>
      <c r="D713">
        <f>'1226'!D34</f>
        <v>9072.2000000000007</v>
      </c>
      <c r="E713">
        <f>'1226'!E34</f>
        <v>341</v>
      </c>
      <c r="F713" s="2">
        <f t="shared" si="171"/>
        <v>11097.1</v>
      </c>
      <c r="G713" s="64">
        <f t="shared" si="172"/>
        <v>4290.5</v>
      </c>
      <c r="H713" s="38">
        <f t="shared" si="173"/>
        <v>158.64351474187157</v>
      </c>
      <c r="I713" s="285"/>
      <c r="J713" s="170">
        <f t="shared" si="167"/>
        <v>160.29999999999927</v>
      </c>
    </row>
    <row r="714" spans="1:10" ht="15" x14ac:dyDescent="0.25">
      <c r="A714" s="29">
        <f t="shared" si="169"/>
        <v>43832</v>
      </c>
      <c r="B714" s="96">
        <f>'0102'!B34</f>
        <v>1745.8</v>
      </c>
      <c r="C714" s="96">
        <f>'0102'!C34</f>
        <v>3009.5</v>
      </c>
      <c r="D714">
        <f>'0102'!D34</f>
        <v>9426</v>
      </c>
      <c r="E714">
        <f>'0102'!E34</f>
        <v>474</v>
      </c>
      <c r="F714" s="2">
        <f>+B714+D714</f>
        <v>11171.8</v>
      </c>
      <c r="G714" s="64">
        <f t="shared" si="172"/>
        <v>3483.5</v>
      </c>
      <c r="H714" s="38">
        <f t="shared" si="173"/>
        <v>220.70618630687525</v>
      </c>
      <c r="I714" s="285"/>
      <c r="J714" s="170">
        <f t="shared" si="167"/>
        <v>74.699999999998909</v>
      </c>
    </row>
    <row r="715" spans="1:10" ht="15" x14ac:dyDescent="0.25">
      <c r="A715" s="29">
        <f t="shared" si="169"/>
        <v>43839</v>
      </c>
      <c r="B715" s="96">
        <f>'0109'!B34</f>
        <v>1549.8</v>
      </c>
      <c r="C715" s="96">
        <f>'0109'!C34</f>
        <v>3009.5</v>
      </c>
      <c r="D715">
        <f>'0109'!D34</f>
        <v>9838.6</v>
      </c>
      <c r="E715">
        <f>'0109'!E34</f>
        <v>474</v>
      </c>
      <c r="F715" s="2">
        <f t="shared" si="171"/>
        <v>11388.4</v>
      </c>
      <c r="G715" s="64">
        <f>+C715+E715</f>
        <v>3483.5</v>
      </c>
      <c r="H715" s="38">
        <f t="shared" si="173"/>
        <v>226.92407061863068</v>
      </c>
      <c r="I715" s="285"/>
      <c r="J715" s="170">
        <f t="shared" si="167"/>
        <v>216.60000000000036</v>
      </c>
    </row>
    <row r="716" spans="1:10" ht="15" x14ac:dyDescent="0.25">
      <c r="A716" s="29">
        <f t="shared" si="169"/>
        <v>43846</v>
      </c>
      <c r="B716" s="96">
        <f>'0116'!B34</f>
        <v>1328</v>
      </c>
      <c r="C716" s="96">
        <f>'0116'!C34</f>
        <v>3009.5</v>
      </c>
      <c r="D716">
        <f>'0116'!D34</f>
        <v>10286.200000000001</v>
      </c>
      <c r="E716">
        <f>'0116'!E34</f>
        <v>474</v>
      </c>
      <c r="F716" s="2">
        <f t="shared" si="171"/>
        <v>11614.2</v>
      </c>
      <c r="G716" s="64">
        <f t="shared" si="172"/>
        <v>3483.5</v>
      </c>
      <c r="H716" s="38">
        <f t="shared" si="173"/>
        <v>233.40605712645331</v>
      </c>
      <c r="I716" s="285"/>
      <c r="J716" s="170">
        <f t="shared" si="167"/>
        <v>225.80000000000109</v>
      </c>
    </row>
    <row r="717" spans="1:10" ht="15" x14ac:dyDescent="0.25">
      <c r="A717" s="29">
        <f t="shared" si="169"/>
        <v>43853</v>
      </c>
      <c r="B717" s="96">
        <f>'0123'!B34</f>
        <v>1132</v>
      </c>
      <c r="C717" s="96">
        <f>'0123'!C34</f>
        <v>3009.5</v>
      </c>
      <c r="D717">
        <f>'0123'!D34</f>
        <v>10843.1</v>
      </c>
      <c r="E717">
        <f>'0123'!E34</f>
        <v>474</v>
      </c>
      <c r="F717" s="2">
        <f t="shared" ref="F717:G719" si="174">+B717+D717</f>
        <v>11975.1</v>
      </c>
      <c r="G717" s="64">
        <f t="shared" si="174"/>
        <v>3483.5</v>
      </c>
      <c r="H717" s="38">
        <f t="shared" si="173"/>
        <v>243.76632697000144</v>
      </c>
      <c r="I717" s="285"/>
      <c r="J717" s="170">
        <f t="shared" si="167"/>
        <v>360.89999999999964</v>
      </c>
    </row>
    <row r="718" spans="1:10" ht="15" x14ac:dyDescent="0.25">
      <c r="A718" s="29">
        <f t="shared" si="169"/>
        <v>43860</v>
      </c>
      <c r="B718" s="96">
        <f>'0130'!B34</f>
        <v>611</v>
      </c>
      <c r="C718" s="96">
        <f>'0130'!C34</f>
        <v>3009.5</v>
      </c>
      <c r="D718">
        <f>'0130'!D34</f>
        <v>11395.6</v>
      </c>
      <c r="E718">
        <f>'0130'!E34</f>
        <v>474</v>
      </c>
      <c r="F718" s="2">
        <f t="shared" si="174"/>
        <v>12006.6</v>
      </c>
      <c r="G718" s="64">
        <f t="shared" si="174"/>
        <v>3483.5</v>
      </c>
      <c r="H718" s="38">
        <f t="shared" si="173"/>
        <v>244.67058992392708</v>
      </c>
      <c r="I718" s="285"/>
      <c r="J718" s="170">
        <f t="shared" si="167"/>
        <v>31.5</v>
      </c>
    </row>
    <row r="719" spans="1:10" ht="15" x14ac:dyDescent="0.25">
      <c r="A719" s="29">
        <f t="shared" si="169"/>
        <v>43867</v>
      </c>
      <c r="B719" s="96">
        <f>'0206'!B34</f>
        <v>674</v>
      </c>
      <c r="C719" s="96">
        <f>'0206'!C34</f>
        <v>3009.5</v>
      </c>
      <c r="D719">
        <f>'0206'!D34</f>
        <v>11464.7</v>
      </c>
      <c r="E719">
        <f>'0206'!E34</f>
        <v>474</v>
      </c>
      <c r="F719" s="2">
        <f t="shared" si="174"/>
        <v>12138.7</v>
      </c>
      <c r="G719" s="64">
        <f t="shared" si="174"/>
        <v>3483.5</v>
      </c>
      <c r="H719" s="38">
        <f>+(F719/G719-1)*100</f>
        <v>248.46275297832642</v>
      </c>
      <c r="I719" s="285"/>
      <c r="J719" s="170">
        <f t="shared" si="167"/>
        <v>132.10000000000036</v>
      </c>
    </row>
    <row r="720" spans="1:10" ht="15" x14ac:dyDescent="0.25">
      <c r="A720" s="29">
        <f t="shared" si="169"/>
        <v>43874</v>
      </c>
      <c r="B720" s="96">
        <f>'0213'!B34</f>
        <v>416</v>
      </c>
      <c r="C720" s="96">
        <f>'0213'!C34</f>
        <v>5502.5</v>
      </c>
      <c r="D720">
        <f>'0213'!D34</f>
        <v>11734.1</v>
      </c>
      <c r="E720">
        <f>'0213'!E34</f>
        <v>1903.5</v>
      </c>
      <c r="F720" s="2">
        <f t="shared" ref="F720:F730" si="175">+B720+D720</f>
        <v>12150.1</v>
      </c>
      <c r="G720" s="64">
        <f t="shared" ref="G720:G730" si="176">+C720+E720</f>
        <v>7406</v>
      </c>
      <c r="H720" s="38">
        <f t="shared" ref="H720:H730" si="177">+(F720/G720-1)*100</f>
        <v>64.057520928976516</v>
      </c>
      <c r="I720" s="285"/>
      <c r="J720" s="170">
        <f t="shared" si="167"/>
        <v>11.399999999999636</v>
      </c>
    </row>
    <row r="721" spans="1:10" ht="15" x14ac:dyDescent="0.25">
      <c r="A721" s="29">
        <f t="shared" si="169"/>
        <v>43881</v>
      </c>
      <c r="B721" s="96">
        <f>'0220'!B34</f>
        <v>419</v>
      </c>
      <c r="C721" s="96">
        <f>'0220'!C34</f>
        <v>5934.5</v>
      </c>
      <c r="D721">
        <f>'0220'!D34</f>
        <v>11802.8</v>
      </c>
      <c r="E721">
        <f>'0220'!E34</f>
        <v>3287.2</v>
      </c>
      <c r="F721" s="2">
        <f>+B721+D721</f>
        <v>12221.8</v>
      </c>
      <c r="G721" s="64">
        <f>+C721+E721</f>
        <v>9221.7000000000007</v>
      </c>
      <c r="H721" s="38">
        <f t="shared" si="177"/>
        <v>32.533047052061967</v>
      </c>
      <c r="I721" s="285"/>
      <c r="J721" s="170">
        <f t="shared" si="167"/>
        <v>71.699999999998909</v>
      </c>
    </row>
    <row r="722" spans="1:10" ht="15" x14ac:dyDescent="0.25">
      <c r="A722" s="29">
        <f t="shared" si="169"/>
        <v>43888</v>
      </c>
      <c r="B722" s="96">
        <f>'0227'!B34</f>
        <v>293</v>
      </c>
      <c r="C722" s="96">
        <f>'0227'!C34</f>
        <v>5677.5</v>
      </c>
      <c r="D722">
        <f>'0227'!D34</f>
        <v>11934.8</v>
      </c>
      <c r="E722">
        <f>'0227'!E34</f>
        <v>3690.5</v>
      </c>
      <c r="F722" s="2">
        <f t="shared" si="175"/>
        <v>12227.8</v>
      </c>
      <c r="G722" s="64">
        <f t="shared" si="176"/>
        <v>9368</v>
      </c>
      <c r="H722" s="38">
        <f t="shared" si="177"/>
        <v>30.527327070879572</v>
      </c>
      <c r="I722" s="285"/>
      <c r="J722" s="170">
        <f t="shared" si="167"/>
        <v>6</v>
      </c>
    </row>
    <row r="723" spans="1:10" ht="15" x14ac:dyDescent="0.25">
      <c r="A723" s="29">
        <f t="shared" si="169"/>
        <v>43895</v>
      </c>
      <c r="B723" s="96">
        <f>'0305'!B34</f>
        <v>63</v>
      </c>
      <c r="C723" s="96">
        <f>'0305'!C34</f>
        <v>6998.5</v>
      </c>
      <c r="D723">
        <f>'0305'!D34</f>
        <v>12074.5</v>
      </c>
      <c r="E723">
        <f>'0305'!E34</f>
        <v>4077.1</v>
      </c>
      <c r="F723" s="2">
        <f t="shared" si="175"/>
        <v>12137.5</v>
      </c>
      <c r="G723" s="64">
        <f t="shared" si="176"/>
        <v>11075.6</v>
      </c>
      <c r="H723" s="38">
        <f t="shared" si="177"/>
        <v>9.5877424247896137</v>
      </c>
      <c r="I723" s="285"/>
      <c r="J723" s="170">
        <f t="shared" si="167"/>
        <v>-90.299999999999272</v>
      </c>
    </row>
    <row r="724" spans="1:10" ht="15" x14ac:dyDescent="0.25">
      <c r="A724" s="29">
        <f t="shared" si="169"/>
        <v>43902</v>
      </c>
      <c r="B724" s="96">
        <f>'0312'!B35</f>
        <v>69</v>
      </c>
      <c r="C724" s="96">
        <f>'0312'!C35</f>
        <v>6872.5</v>
      </c>
      <c r="D724">
        <f>'0312'!D35</f>
        <v>12074.5</v>
      </c>
      <c r="E724">
        <f>'0312'!E35</f>
        <v>4345.7</v>
      </c>
      <c r="F724" s="2">
        <f t="shared" si="175"/>
        <v>12143.5</v>
      </c>
      <c r="G724" s="64">
        <f t="shared" si="176"/>
        <v>11218.2</v>
      </c>
      <c r="H724" s="38">
        <f t="shared" si="177"/>
        <v>8.2482038116631795</v>
      </c>
      <c r="I724" s="285"/>
      <c r="J724" s="170">
        <f t="shared" si="167"/>
        <v>6</v>
      </c>
    </row>
    <row r="725" spans="1:10" ht="15" x14ac:dyDescent="0.25">
      <c r="A725" s="29">
        <f t="shared" si="169"/>
        <v>43909</v>
      </c>
      <c r="B725" s="96">
        <f>'0319'!B35</f>
        <v>204</v>
      </c>
      <c r="C725" s="96">
        <f>'0319'!C35</f>
        <v>6541.5</v>
      </c>
      <c r="D725">
        <f>'0319'!D35</f>
        <v>12138.9</v>
      </c>
      <c r="E725">
        <f>'0319'!E35</f>
        <v>4680.8999999999996</v>
      </c>
      <c r="F725" s="2">
        <f t="shared" si="175"/>
        <v>12342.9</v>
      </c>
      <c r="G725" s="64">
        <f t="shared" si="176"/>
        <v>11222.4</v>
      </c>
      <c r="H725" s="38">
        <f t="shared" si="177"/>
        <v>9.9844952951240415</v>
      </c>
      <c r="I725" s="285"/>
      <c r="J725" s="170">
        <f t="shared" si="167"/>
        <v>199.39999999999964</v>
      </c>
    </row>
    <row r="726" spans="1:10" ht="15" x14ac:dyDescent="0.25">
      <c r="A726" s="29">
        <f t="shared" si="169"/>
        <v>43916</v>
      </c>
      <c r="B726" s="96">
        <f>'0326'!B35</f>
        <v>335</v>
      </c>
      <c r="C726" s="96">
        <f>'0326'!C35</f>
        <v>7976.5</v>
      </c>
      <c r="D726">
        <f>'0326'!D35</f>
        <v>12138.9</v>
      </c>
      <c r="E726">
        <f>'0326'!E35</f>
        <v>4946</v>
      </c>
      <c r="F726" s="2">
        <f t="shared" si="175"/>
        <v>12473.9</v>
      </c>
      <c r="G726" s="64">
        <f t="shared" si="176"/>
        <v>12922.5</v>
      </c>
      <c r="H726" s="38">
        <f t="shared" si="177"/>
        <v>-3.4714644999032762</v>
      </c>
      <c r="I726" s="285"/>
      <c r="J726" s="170">
        <f t="shared" si="167"/>
        <v>131</v>
      </c>
    </row>
    <row r="727" spans="1:10" ht="15" x14ac:dyDescent="0.25">
      <c r="A727" s="29">
        <f t="shared" si="169"/>
        <v>43923</v>
      </c>
      <c r="B727" s="96">
        <f>'0402'!B35</f>
        <v>472.6</v>
      </c>
      <c r="C727" s="96">
        <f>'0402'!C35</f>
        <v>7590.5</v>
      </c>
      <c r="D727">
        <f>'0402'!D35</f>
        <v>12144.8</v>
      </c>
      <c r="E727">
        <f>'0402'!E35</f>
        <v>5330.9</v>
      </c>
      <c r="F727" s="2">
        <f t="shared" si="175"/>
        <v>12617.4</v>
      </c>
      <c r="G727" s="64">
        <f t="shared" si="176"/>
        <v>12921.4</v>
      </c>
      <c r="H727" s="38">
        <f t="shared" si="177"/>
        <v>-2.3526862414289473</v>
      </c>
      <c r="I727" s="285"/>
      <c r="J727" s="170">
        <f t="shared" si="167"/>
        <v>143.5</v>
      </c>
    </row>
    <row r="728" spans="1:10" ht="15" x14ac:dyDescent="0.25">
      <c r="A728" s="29">
        <f t="shared" si="169"/>
        <v>43930</v>
      </c>
      <c r="B728" s="96">
        <f>'0409'!B35</f>
        <v>409.6</v>
      </c>
      <c r="C728" s="96">
        <f>'0409'!C35</f>
        <v>7460.5</v>
      </c>
      <c r="D728">
        <f>'0409'!D35</f>
        <v>12213.7</v>
      </c>
      <c r="E728">
        <f>'0409'!E35</f>
        <v>5461.1</v>
      </c>
      <c r="F728" s="2">
        <f t="shared" si="175"/>
        <v>12623.300000000001</v>
      </c>
      <c r="G728" s="64">
        <f t="shared" si="176"/>
        <v>12921.6</v>
      </c>
      <c r="H728" s="38">
        <f t="shared" si="177"/>
        <v>-2.3085376423972237</v>
      </c>
      <c r="I728" s="285"/>
      <c r="J728" s="170">
        <f t="shared" si="167"/>
        <v>5.9000000000014552</v>
      </c>
    </row>
    <row r="729" spans="1:10" ht="15" x14ac:dyDescent="0.25">
      <c r="A729" s="29">
        <f t="shared" si="169"/>
        <v>43937</v>
      </c>
      <c r="B729" s="96">
        <f>'0416'!B35</f>
        <v>284.60000000000002</v>
      </c>
      <c r="C729" s="96">
        <f>'0416'!C35</f>
        <v>7605.5</v>
      </c>
      <c r="D729">
        <f>'0416'!D35</f>
        <v>12349.6</v>
      </c>
      <c r="E729">
        <f>'0416'!E35</f>
        <v>5528.2</v>
      </c>
      <c r="F729" s="2">
        <f t="shared" si="175"/>
        <v>12634.2</v>
      </c>
      <c r="G729" s="64">
        <f t="shared" si="176"/>
        <v>13133.7</v>
      </c>
      <c r="H729" s="38">
        <f t="shared" si="177"/>
        <v>-3.8031933118618522</v>
      </c>
      <c r="I729" s="285"/>
      <c r="J729" s="170">
        <f t="shared" si="167"/>
        <v>10.899999999999636</v>
      </c>
    </row>
    <row r="730" spans="1:10" ht="15" x14ac:dyDescent="0.25">
      <c r="A730" s="29">
        <f t="shared" si="169"/>
        <v>43944</v>
      </c>
      <c r="B730" s="96">
        <f>'0423'!B35</f>
        <v>892.3</v>
      </c>
      <c r="C730" s="96">
        <f>'0423'!C35</f>
        <v>7605.5</v>
      </c>
      <c r="D730">
        <f>'0423'!D35</f>
        <v>12360</v>
      </c>
      <c r="E730">
        <f>'0423'!E35</f>
        <v>5664.6</v>
      </c>
      <c r="F730" s="2">
        <f t="shared" si="175"/>
        <v>13252.3</v>
      </c>
      <c r="G730" s="64">
        <f t="shared" si="176"/>
        <v>13270.1</v>
      </c>
      <c r="H730" s="38">
        <f t="shared" si="177"/>
        <v>-0.13413614064702317</v>
      </c>
      <c r="I730" s="285"/>
      <c r="J730" s="170">
        <f t="shared" si="167"/>
        <v>618.09999999999854</v>
      </c>
    </row>
    <row r="731" spans="1:10" x14ac:dyDescent="0.25">
      <c r="A731" s="29">
        <f t="shared" si="169"/>
        <v>43951</v>
      </c>
      <c r="B731" s="96">
        <f>'0430'!B35</f>
        <v>969.3</v>
      </c>
      <c r="C731" s="96">
        <f>'0430'!C35</f>
        <v>7406.5</v>
      </c>
      <c r="D731">
        <f>'0430'!D35</f>
        <v>12570.9</v>
      </c>
      <c r="E731">
        <f>'0430'!E35</f>
        <v>5864.7</v>
      </c>
      <c r="F731" s="2">
        <f t="shared" ref="F731:F782" si="178">+B731+D731</f>
        <v>13540.199999999999</v>
      </c>
      <c r="G731" s="64">
        <f t="shared" ref="G731:G766" si="179">+C731+E731</f>
        <v>13271.2</v>
      </c>
      <c r="H731" s="38">
        <f t="shared" ref="H731:H766" si="180">+(F731/G731-1)*100</f>
        <v>2.0269455663391334</v>
      </c>
      <c r="I731">
        <f>'0430'!F35</f>
        <v>198</v>
      </c>
      <c r="J731" s="170">
        <f t="shared" si="167"/>
        <v>287.89999999999964</v>
      </c>
    </row>
    <row r="732" spans="1:10" x14ac:dyDescent="0.25">
      <c r="A732" s="29">
        <f t="shared" si="169"/>
        <v>43958</v>
      </c>
      <c r="B732" s="96">
        <f>'0507'!B35</f>
        <v>1170.8</v>
      </c>
      <c r="C732" s="96">
        <f>'0507'!C35</f>
        <v>7205.6</v>
      </c>
      <c r="D732">
        <f>'0507'!D35</f>
        <v>12644.3</v>
      </c>
      <c r="E732">
        <f>'0507'!E35</f>
        <v>6070.6</v>
      </c>
      <c r="F732" s="2">
        <f t="shared" si="178"/>
        <v>13815.099999999999</v>
      </c>
      <c r="G732" s="64">
        <f t="shared" si="179"/>
        <v>13276.2</v>
      </c>
      <c r="H732" s="38">
        <f t="shared" si="180"/>
        <v>4.0591434295957907</v>
      </c>
      <c r="I732">
        <f>'0507'!F35</f>
        <v>572</v>
      </c>
      <c r="J732" s="170">
        <f t="shared" si="167"/>
        <v>274.89999999999964</v>
      </c>
    </row>
    <row r="733" spans="1:10" ht="15" x14ac:dyDescent="0.25">
      <c r="A733" s="29">
        <f t="shared" si="169"/>
        <v>43965</v>
      </c>
      <c r="B733" s="96">
        <f>'0514'!B35</f>
        <v>1831.4</v>
      </c>
      <c r="C733" s="96">
        <f>'0514'!C35</f>
        <v>7004.5</v>
      </c>
      <c r="D733">
        <f>'0514'!D35</f>
        <v>12721</v>
      </c>
      <c r="E733">
        <f>'0514'!E35</f>
        <v>6342.8</v>
      </c>
      <c r="F733" s="2">
        <f t="shared" si="178"/>
        <v>14552.4</v>
      </c>
      <c r="G733" s="64">
        <f t="shared" si="179"/>
        <v>13347.3</v>
      </c>
      <c r="H733" s="38">
        <f t="shared" si="180"/>
        <v>9.028792340023827</v>
      </c>
      <c r="I733" s="285">
        <f>'0514'!F35</f>
        <v>1034</v>
      </c>
      <c r="J733" s="170">
        <f t="shared" si="167"/>
        <v>737.30000000000109</v>
      </c>
    </row>
    <row r="734" spans="1:10" ht="15" x14ac:dyDescent="0.25">
      <c r="A734" s="29">
        <f t="shared" si="169"/>
        <v>43972</v>
      </c>
      <c r="B734" s="96">
        <f>'0521'!B35</f>
        <v>2023.8</v>
      </c>
      <c r="C734" s="96">
        <f>'0521'!C35</f>
        <v>6936.5</v>
      </c>
      <c r="D734">
        <f>'0521'!D35</f>
        <v>12721</v>
      </c>
      <c r="E734">
        <f>'0521'!E35</f>
        <v>6546.5</v>
      </c>
      <c r="F734" s="2">
        <f t="shared" si="178"/>
        <v>14744.8</v>
      </c>
      <c r="G734" s="64">
        <f t="shared" si="179"/>
        <v>13483</v>
      </c>
      <c r="H734" s="38">
        <f t="shared" si="180"/>
        <v>9.3584513832233096</v>
      </c>
      <c r="I734" s="285">
        <f>'0521'!F35</f>
        <v>1234</v>
      </c>
      <c r="J734" s="170">
        <f t="shared" si="167"/>
        <v>192.39999999999964</v>
      </c>
    </row>
    <row r="735" spans="1:10" ht="15" x14ac:dyDescent="0.25">
      <c r="A735" s="29">
        <f t="shared" si="169"/>
        <v>43979</v>
      </c>
      <c r="B735" s="96">
        <f>'0528'!B36</f>
        <v>2216</v>
      </c>
      <c r="C735" s="96">
        <f>'0528'!C36</f>
        <v>6671.5</v>
      </c>
      <c r="D735">
        <f>'0528'!D36</f>
        <v>12729.8</v>
      </c>
      <c r="E735">
        <f>'0528'!E36</f>
        <v>6883.8</v>
      </c>
      <c r="F735" s="2">
        <f t="shared" si="178"/>
        <v>14945.8</v>
      </c>
      <c r="G735" s="64">
        <f t="shared" si="179"/>
        <v>13555.3</v>
      </c>
      <c r="H735" s="38">
        <f t="shared" si="180"/>
        <v>10.257980273398593</v>
      </c>
      <c r="I735" s="285">
        <f>'0528'!F36</f>
        <v>1498</v>
      </c>
      <c r="J735" s="170">
        <f t="shared" si="167"/>
        <v>201</v>
      </c>
    </row>
    <row r="736" spans="1:10" ht="15" x14ac:dyDescent="0.25">
      <c r="A736" s="29">
        <f t="shared" si="169"/>
        <v>43986</v>
      </c>
      <c r="B736" s="96">
        <f>'0604'!B36</f>
        <v>2552.1</v>
      </c>
      <c r="C736" s="96">
        <f>'0604'!C36</f>
        <v>6342.5</v>
      </c>
      <c r="D736">
        <f>'0604'!D36</f>
        <v>12730.7</v>
      </c>
      <c r="E736">
        <f>'0604'!E36</f>
        <v>7287.5</v>
      </c>
      <c r="F736" s="2">
        <f t="shared" si="178"/>
        <v>15282.800000000001</v>
      </c>
      <c r="G736" s="64">
        <f t="shared" si="179"/>
        <v>13630</v>
      </c>
      <c r="H736" s="38">
        <f t="shared" si="180"/>
        <v>12.126192223037435</v>
      </c>
      <c r="I736" s="285">
        <f>'0604'!F36</f>
        <v>2015</v>
      </c>
      <c r="J736" s="170">
        <f t="shared" si="167"/>
        <v>337.00000000000182</v>
      </c>
    </row>
    <row r="737" spans="1:10" ht="15" x14ac:dyDescent="0.25">
      <c r="A737" s="29">
        <f t="shared" si="169"/>
        <v>43993</v>
      </c>
      <c r="B737" s="96">
        <f>'0611'!B36</f>
        <v>2806.1</v>
      </c>
      <c r="C737" s="96">
        <f>'0611'!C36</f>
        <v>6009.5</v>
      </c>
      <c r="D737">
        <f>'0611'!D36</f>
        <v>12796.7</v>
      </c>
      <c r="E737">
        <f>'0611'!E36</f>
        <v>7627.3</v>
      </c>
      <c r="F737" s="2">
        <f t="shared" si="178"/>
        <v>15602.800000000001</v>
      </c>
      <c r="G737" s="64">
        <f t="shared" si="179"/>
        <v>13636.8</v>
      </c>
      <c r="H737" s="38">
        <f t="shared" si="180"/>
        <v>14.416871993429559</v>
      </c>
      <c r="I737" s="285">
        <f>'0611'!F36</f>
        <v>3048</v>
      </c>
      <c r="J737" s="170">
        <f t="shared" si="167"/>
        <v>320</v>
      </c>
    </row>
    <row r="738" spans="1:10" ht="15" x14ac:dyDescent="0.25">
      <c r="A738" s="29">
        <f t="shared" si="169"/>
        <v>44000</v>
      </c>
      <c r="B738" s="96">
        <f>'0618'!B36</f>
        <v>2894.8</v>
      </c>
      <c r="C738" s="96">
        <f>'0618'!C36</f>
        <v>5559.5</v>
      </c>
      <c r="D738">
        <f>'0618'!D36</f>
        <v>12880.5</v>
      </c>
      <c r="E738">
        <f>'0618'!E36</f>
        <v>8156.9</v>
      </c>
      <c r="F738" s="2">
        <f t="shared" si="178"/>
        <v>15775.3</v>
      </c>
      <c r="G738" s="64">
        <f t="shared" si="179"/>
        <v>13716.4</v>
      </c>
      <c r="H738" s="38">
        <f t="shared" si="180"/>
        <v>15.010498381499527</v>
      </c>
      <c r="I738" s="285">
        <f>'0618'!F36</f>
        <v>3441</v>
      </c>
      <c r="J738" s="170">
        <f t="shared" si="167"/>
        <v>172.49999999999818</v>
      </c>
    </row>
    <row r="739" spans="1:10" ht="15" x14ac:dyDescent="0.25">
      <c r="A739" s="29">
        <f t="shared" si="169"/>
        <v>44007</v>
      </c>
      <c r="B739" s="96">
        <f>'0625'!B36</f>
        <v>2892.9</v>
      </c>
      <c r="C739" s="96">
        <f>'0625'!C36</f>
        <v>5770.1</v>
      </c>
      <c r="D739">
        <f>'0625'!D36</f>
        <v>12882.4</v>
      </c>
      <c r="E739">
        <f>'0625'!E36</f>
        <v>8553.6</v>
      </c>
      <c r="F739" s="2">
        <f t="shared" si="178"/>
        <v>15775.3</v>
      </c>
      <c r="G739" s="64">
        <f t="shared" si="179"/>
        <v>14323.7</v>
      </c>
      <c r="H739" s="38">
        <f t="shared" si="180"/>
        <v>10.134253021216576</v>
      </c>
      <c r="I739" s="285">
        <f>'0625'!F36</f>
        <v>4035</v>
      </c>
      <c r="J739" s="170">
        <f t="shared" si="167"/>
        <v>0</v>
      </c>
    </row>
    <row r="740" spans="1:10" ht="15" x14ac:dyDescent="0.25">
      <c r="A740" s="29">
        <f t="shared" si="169"/>
        <v>44014</v>
      </c>
      <c r="B740" s="96">
        <f>'0702'!B36</f>
        <v>3279.9</v>
      </c>
      <c r="C740" s="96">
        <f>'0702'!C36</f>
        <v>5716.3</v>
      </c>
      <c r="D740">
        <f>'0702'!D36</f>
        <v>12956.8</v>
      </c>
      <c r="E740">
        <f>'0702'!E36</f>
        <v>8735.2000000000007</v>
      </c>
      <c r="F740" s="2">
        <f t="shared" si="178"/>
        <v>16236.699999999999</v>
      </c>
      <c r="G740" s="64">
        <f t="shared" si="179"/>
        <v>14451.5</v>
      </c>
      <c r="H740" s="38">
        <f t="shared" si="180"/>
        <v>12.353042936719373</v>
      </c>
      <c r="I740" s="285">
        <f>'0702'!F36</f>
        <v>4227</v>
      </c>
      <c r="J740" s="170">
        <f t="shared" si="167"/>
        <v>461.39999999999964</v>
      </c>
    </row>
    <row r="741" spans="1:10" ht="15" x14ac:dyDescent="0.25">
      <c r="A741" s="29">
        <f t="shared" si="169"/>
        <v>44021</v>
      </c>
      <c r="B741" s="96">
        <f>'0709'!B36</f>
        <v>3046.2</v>
      </c>
      <c r="C741" s="96">
        <f>'0709'!C36</f>
        <v>5248.5</v>
      </c>
      <c r="D741">
        <f>'0709'!D36</f>
        <v>13184.7</v>
      </c>
      <c r="E741">
        <f>'0709'!E36</f>
        <v>9193.2000000000007</v>
      </c>
      <c r="F741" s="2">
        <f t="shared" si="178"/>
        <v>16230.900000000001</v>
      </c>
      <c r="G741" s="64">
        <f t="shared" si="179"/>
        <v>14441.7</v>
      </c>
      <c r="H741" s="38">
        <f t="shared" si="180"/>
        <v>12.389123164170424</v>
      </c>
      <c r="I741" s="285">
        <f>'0709'!F36</f>
        <v>4616</v>
      </c>
      <c r="J741" s="170">
        <f t="shared" si="167"/>
        <v>-5.7999999999974534</v>
      </c>
    </row>
    <row r="742" spans="1:10" ht="15" x14ac:dyDescent="0.25">
      <c r="A742" s="29">
        <f t="shared" si="169"/>
        <v>44028</v>
      </c>
      <c r="B742" s="96">
        <f>'0716'!B36</f>
        <v>3184.8</v>
      </c>
      <c r="C742" s="96">
        <f>'0716'!C36</f>
        <v>4718.5</v>
      </c>
      <c r="D742">
        <f>'0716'!D36</f>
        <v>13256</v>
      </c>
      <c r="E742">
        <f>'0716'!E36</f>
        <v>9574.7999999999993</v>
      </c>
      <c r="F742" s="2">
        <f t="shared" si="178"/>
        <v>16440.8</v>
      </c>
      <c r="G742" s="64">
        <f t="shared" si="179"/>
        <v>14293.3</v>
      </c>
      <c r="H742" s="38">
        <f t="shared" si="180"/>
        <v>15.024521978829242</v>
      </c>
      <c r="I742" s="285">
        <f>'0716'!F36</f>
        <v>6102</v>
      </c>
      <c r="J742" s="170">
        <f t="shared" si="167"/>
        <v>209.89999999999782</v>
      </c>
    </row>
    <row r="743" spans="1:10" ht="15" x14ac:dyDescent="0.25">
      <c r="A743" s="29">
        <f t="shared" si="169"/>
        <v>44035</v>
      </c>
      <c r="B743" s="96">
        <f>'0723'!B35</f>
        <v>2984.8</v>
      </c>
      <c r="C743" s="96">
        <f>'0723'!C35</f>
        <v>4253.5</v>
      </c>
      <c r="D743">
        <f>'0723'!D35</f>
        <v>13391.6</v>
      </c>
      <c r="E743">
        <f>'0723'!E35</f>
        <v>10106.6</v>
      </c>
      <c r="F743" s="2">
        <f t="shared" si="178"/>
        <v>16376.400000000001</v>
      </c>
      <c r="G743" s="64">
        <f t="shared" si="179"/>
        <v>14360.1</v>
      </c>
      <c r="H743" s="38">
        <f t="shared" si="180"/>
        <v>14.040988572502977</v>
      </c>
      <c r="I743" s="285">
        <f>'0723'!F35</f>
        <v>8091</v>
      </c>
      <c r="J743" s="170">
        <f t="shared" si="167"/>
        <v>-64.399999999997817</v>
      </c>
    </row>
    <row r="744" spans="1:10" ht="15" x14ac:dyDescent="0.25">
      <c r="A744" s="29">
        <f t="shared" si="169"/>
        <v>44042</v>
      </c>
      <c r="B744" s="96">
        <f>'0730'!B35</f>
        <v>2913.2</v>
      </c>
      <c r="C744" s="96">
        <f>'0730'!C35</f>
        <v>3863.5</v>
      </c>
      <c r="D744">
        <f>'0730'!D35</f>
        <v>13521.9</v>
      </c>
      <c r="E744">
        <f>'0730'!E35</f>
        <v>10622.8</v>
      </c>
      <c r="F744" s="2">
        <f t="shared" si="178"/>
        <v>16435.099999999999</v>
      </c>
      <c r="G744" s="64">
        <f t="shared" si="179"/>
        <v>14486.3</v>
      </c>
      <c r="H744" s="38">
        <f t="shared" si="180"/>
        <v>13.452710491982067</v>
      </c>
      <c r="I744" s="285">
        <f>'0730'!F35</f>
        <v>8565</v>
      </c>
      <c r="J744" s="170">
        <f t="shared" si="167"/>
        <v>58.69999999999709</v>
      </c>
    </row>
    <row r="745" spans="1:10" ht="15" x14ac:dyDescent="0.25">
      <c r="A745" s="29">
        <f t="shared" si="169"/>
        <v>44049</v>
      </c>
      <c r="B745" s="96">
        <f>'0806'!B35</f>
        <v>2703.4</v>
      </c>
      <c r="C745" s="96">
        <f>'0806'!C35</f>
        <v>2841.5</v>
      </c>
      <c r="D745">
        <f>'0806'!D35</f>
        <v>14152.3</v>
      </c>
      <c r="E745">
        <f>'0806'!E35</f>
        <v>11222.1</v>
      </c>
      <c r="F745" s="2">
        <f t="shared" si="178"/>
        <v>16855.7</v>
      </c>
      <c r="G745" s="64">
        <f t="shared" si="179"/>
        <v>14063.6</v>
      </c>
      <c r="H745" s="38">
        <f t="shared" si="180"/>
        <v>19.853380357803129</v>
      </c>
      <c r="I745" s="285">
        <f>'0806'!F35</f>
        <v>10270</v>
      </c>
      <c r="J745" s="170">
        <f t="shared" si="167"/>
        <v>420.60000000000218</v>
      </c>
    </row>
    <row r="746" spans="1:10" ht="15" x14ac:dyDescent="0.25">
      <c r="A746" s="29">
        <f t="shared" si="169"/>
        <v>44056</v>
      </c>
      <c r="B746" s="96">
        <f>'0813'!B35</f>
        <v>2259.1</v>
      </c>
      <c r="C746" s="96">
        <f>'0813'!C35</f>
        <v>2369.5</v>
      </c>
      <c r="D746">
        <f>'0813'!D35</f>
        <v>14563.8</v>
      </c>
      <c r="E746">
        <f>'0813'!E35</f>
        <v>11703.7</v>
      </c>
      <c r="F746" s="2">
        <f t="shared" si="178"/>
        <v>16822.899999999998</v>
      </c>
      <c r="G746" s="64">
        <f t="shared" si="179"/>
        <v>14073.2</v>
      </c>
      <c r="H746" s="38">
        <f t="shared" si="180"/>
        <v>19.538555552397451</v>
      </c>
      <c r="I746" s="285">
        <f>'0813'!F35</f>
        <v>11924</v>
      </c>
      <c r="J746" s="170">
        <f t="shared" si="167"/>
        <v>-32.80000000000291</v>
      </c>
    </row>
    <row r="747" spans="1:10" ht="15" x14ac:dyDescent="0.25">
      <c r="A747" s="29">
        <f t="shared" si="169"/>
        <v>44063</v>
      </c>
      <c r="B747" s="96">
        <f>'0820'!B35</f>
        <v>1664.9</v>
      </c>
      <c r="C747" s="96">
        <f>'0820'!C35</f>
        <v>1901.5</v>
      </c>
      <c r="D747">
        <f>'0820'!D35</f>
        <v>15326.6</v>
      </c>
      <c r="E747">
        <f>'0820'!E35</f>
        <v>12248.4</v>
      </c>
      <c r="F747" s="2">
        <f t="shared" si="178"/>
        <v>16991.5</v>
      </c>
      <c r="G747" s="64">
        <f t="shared" si="179"/>
        <v>14149.9</v>
      </c>
      <c r="H747" s="38">
        <f t="shared" si="180"/>
        <v>20.082120721701212</v>
      </c>
      <c r="I747" s="285">
        <f>'0820'!F35</f>
        <v>12516</v>
      </c>
      <c r="J747" s="170">
        <f t="shared" si="167"/>
        <v>168.60000000000218</v>
      </c>
    </row>
    <row r="748" spans="1:10" ht="15" x14ac:dyDescent="0.25">
      <c r="A748" s="29">
        <f t="shared" si="169"/>
        <v>44070</v>
      </c>
      <c r="B748" s="96">
        <f>'0827'!B35</f>
        <v>1282.9000000000001</v>
      </c>
      <c r="C748" s="96">
        <f>'0827'!C35</f>
        <v>1149.7</v>
      </c>
      <c r="D748">
        <f>'0827'!D35</f>
        <v>15724.1</v>
      </c>
      <c r="E748">
        <f>'0827'!E35</f>
        <v>13028.8</v>
      </c>
      <c r="F748" s="2">
        <f t="shared" si="178"/>
        <v>17007</v>
      </c>
      <c r="G748" s="64">
        <f t="shared" si="179"/>
        <v>14178.5</v>
      </c>
      <c r="H748" s="38">
        <f t="shared" si="180"/>
        <v>19.949218887752586</v>
      </c>
      <c r="I748" s="285">
        <f>'0827'!F35</f>
        <v>13526</v>
      </c>
      <c r="J748" s="170">
        <f t="shared" si="167"/>
        <v>15.5</v>
      </c>
    </row>
    <row r="749" spans="1:10" ht="15" x14ac:dyDescent="0.25">
      <c r="A749" s="29">
        <f t="shared" si="169"/>
        <v>44077</v>
      </c>
      <c r="B749" s="96">
        <f>'0903'!B25</f>
        <v>15473.9</v>
      </c>
      <c r="C749" s="96">
        <f>'0903'!C25</f>
        <v>864.3</v>
      </c>
      <c r="D749">
        <f>'0903'!D25</f>
        <v>400.9</v>
      </c>
      <c r="E749">
        <f>'0903'!E25</f>
        <v>206</v>
      </c>
      <c r="F749" s="2">
        <f t="shared" si="178"/>
        <v>15874.8</v>
      </c>
      <c r="G749" s="64">
        <f t="shared" si="179"/>
        <v>1070.3</v>
      </c>
      <c r="H749" s="38">
        <f t="shared" si="180"/>
        <v>1383.2103148649912</v>
      </c>
      <c r="I749" s="285"/>
      <c r="J749" s="170">
        <f t="shared" si="167"/>
        <v>-1132.2000000000007</v>
      </c>
    </row>
    <row r="750" spans="1:10" ht="15" x14ac:dyDescent="0.25">
      <c r="A750" s="29">
        <f t="shared" si="169"/>
        <v>44084</v>
      </c>
      <c r="B750" s="96">
        <f>'0910'!B26</f>
        <v>15871.7</v>
      </c>
      <c r="C750" s="96">
        <f>'0910'!C26</f>
        <v>1253.3</v>
      </c>
      <c r="D750">
        <f>'0910'!D26</f>
        <v>1490.2</v>
      </c>
      <c r="E750">
        <f>'0910'!E26</f>
        <v>410.2</v>
      </c>
      <c r="F750" s="2">
        <f t="shared" si="178"/>
        <v>17361.900000000001</v>
      </c>
      <c r="G750" s="64">
        <f t="shared" si="179"/>
        <v>1663.5</v>
      </c>
      <c r="H750" s="38">
        <f t="shared" si="180"/>
        <v>943.69702434625799</v>
      </c>
      <c r="I750" s="285"/>
      <c r="J750" s="170">
        <f t="shared" si="167"/>
        <v>1487.1000000000022</v>
      </c>
    </row>
    <row r="751" spans="1:10" ht="15" x14ac:dyDescent="0.25">
      <c r="A751" s="29">
        <f t="shared" si="169"/>
        <v>44091</v>
      </c>
      <c r="B751" s="96">
        <f>'0917'!C27</f>
        <v>16981.5</v>
      </c>
      <c r="C751" s="96">
        <f>'0917'!D27</f>
        <v>1437.3</v>
      </c>
      <c r="D751">
        <f>'0917'!E27</f>
        <v>2259.5</v>
      </c>
      <c r="E751">
        <f>'0917'!F27</f>
        <v>617.6</v>
      </c>
      <c r="F751" s="2">
        <f t="shared" si="178"/>
        <v>19241</v>
      </c>
      <c r="G751" s="64">
        <f t="shared" si="179"/>
        <v>2054.9</v>
      </c>
      <c r="H751" s="38">
        <f t="shared" si="180"/>
        <v>836.3472675069346</v>
      </c>
      <c r="I751" s="285"/>
      <c r="J751" s="170">
        <f t="shared" si="167"/>
        <v>1879.0999999999985</v>
      </c>
    </row>
    <row r="752" spans="1:10" ht="15" x14ac:dyDescent="0.25">
      <c r="A752" s="29">
        <f t="shared" si="169"/>
        <v>44098</v>
      </c>
      <c r="B752" s="96">
        <f>'0924'!B27</f>
        <v>17416.2</v>
      </c>
      <c r="C752" s="96">
        <f>'0924'!C27</f>
        <v>2856.3</v>
      </c>
      <c r="D752">
        <f>'0924'!D27</f>
        <v>3153.5</v>
      </c>
      <c r="E752">
        <f>'0924'!E27</f>
        <v>756.4</v>
      </c>
      <c r="F752" s="2">
        <f t="shared" si="178"/>
        <v>20569.7</v>
      </c>
      <c r="G752" s="64">
        <f t="shared" si="179"/>
        <v>3612.7000000000003</v>
      </c>
      <c r="H752" s="38">
        <f t="shared" si="180"/>
        <v>469.37193788579174</v>
      </c>
      <c r="I752" s="285"/>
      <c r="J752" s="170">
        <f t="shared" si="167"/>
        <v>1328.7000000000007</v>
      </c>
    </row>
    <row r="753" spans="1:10" ht="15" x14ac:dyDescent="0.25">
      <c r="A753" s="29">
        <f t="shared" si="169"/>
        <v>44105</v>
      </c>
      <c r="B753" s="96">
        <f>'1001'!B27</f>
        <v>17569.2</v>
      </c>
      <c r="C753" s="96">
        <f>'1001'!C27</f>
        <v>3894.3</v>
      </c>
      <c r="D753">
        <f>'1001'!D27</f>
        <v>4538.6000000000004</v>
      </c>
      <c r="E753">
        <f>'1001'!E27</f>
        <v>896</v>
      </c>
      <c r="F753" s="2">
        <f t="shared" si="178"/>
        <v>22107.800000000003</v>
      </c>
      <c r="G753" s="64">
        <f t="shared" si="179"/>
        <v>4790.3</v>
      </c>
      <c r="H753" s="38">
        <f t="shared" si="180"/>
        <v>361.511805106152</v>
      </c>
      <c r="I753" s="285"/>
      <c r="J753" s="170">
        <f t="shared" si="167"/>
        <v>1538.1000000000022</v>
      </c>
    </row>
    <row r="754" spans="1:10" ht="15" x14ac:dyDescent="0.25">
      <c r="A754" s="29">
        <f t="shared" si="169"/>
        <v>44112</v>
      </c>
      <c r="B754" s="96">
        <f>'1008'!B27</f>
        <v>17418.400000000001</v>
      </c>
      <c r="C754" s="96">
        <f>'1008'!C27</f>
        <v>4608.8</v>
      </c>
      <c r="D754">
        <f>'1008'!D27</f>
        <v>6281.9</v>
      </c>
      <c r="E754">
        <f>'1008'!E27</f>
        <v>1032.0999999999999</v>
      </c>
      <c r="F754" s="2">
        <f t="shared" si="178"/>
        <v>23700.300000000003</v>
      </c>
      <c r="G754" s="64">
        <f t="shared" si="179"/>
        <v>5640.9</v>
      </c>
      <c r="H754" s="38">
        <f t="shared" si="180"/>
        <v>320.15103972770305</v>
      </c>
      <c r="I754" s="285"/>
      <c r="J754" s="170">
        <f t="shared" si="167"/>
        <v>1592.5</v>
      </c>
    </row>
    <row r="755" spans="1:10" ht="15" x14ac:dyDescent="0.25">
      <c r="A755" s="29">
        <f t="shared" si="169"/>
        <v>44119</v>
      </c>
      <c r="B755" s="96">
        <f>'1015'!B27</f>
        <v>16680.2</v>
      </c>
      <c r="C755" s="96">
        <f>'1015'!C27</f>
        <v>4606.8</v>
      </c>
      <c r="D755">
        <f>'1015'!D27</f>
        <v>8242.1</v>
      </c>
      <c r="E755">
        <f>'1015'!E27</f>
        <v>1102.4000000000001</v>
      </c>
      <c r="F755" s="2">
        <f t="shared" si="178"/>
        <v>24922.300000000003</v>
      </c>
      <c r="G755" s="64">
        <f t="shared" si="179"/>
        <v>5709.2000000000007</v>
      </c>
      <c r="H755" s="38">
        <f t="shared" si="180"/>
        <v>336.52876059693125</v>
      </c>
      <c r="I755" s="285"/>
      <c r="J755" s="170">
        <f t="shared" si="167"/>
        <v>1222</v>
      </c>
    </row>
    <row r="756" spans="1:10" ht="15" x14ac:dyDescent="0.25">
      <c r="A756" s="29">
        <f t="shared" si="169"/>
        <v>44126</v>
      </c>
      <c r="B756" s="96">
        <f>'1022'!B27</f>
        <v>15814.2</v>
      </c>
      <c r="C756" s="96">
        <f>'1022'!C27</f>
        <v>4551.8</v>
      </c>
      <c r="D756">
        <f>'1022'!D27</f>
        <v>10181.9</v>
      </c>
      <c r="E756">
        <f>'1022'!E27</f>
        <v>1638.4</v>
      </c>
      <c r="F756" s="2">
        <f t="shared" si="178"/>
        <v>25996.1</v>
      </c>
      <c r="G756" s="64">
        <f t="shared" si="179"/>
        <v>6190.2000000000007</v>
      </c>
      <c r="H756" s="38">
        <f t="shared" si="180"/>
        <v>319.95573648670472</v>
      </c>
      <c r="I756" s="285"/>
      <c r="J756" s="170">
        <f t="shared" si="167"/>
        <v>1073.7999999999956</v>
      </c>
    </row>
    <row r="757" spans="1:10" ht="15" x14ac:dyDescent="0.25">
      <c r="A757" s="29">
        <f t="shared" si="169"/>
        <v>44133</v>
      </c>
      <c r="B757" s="96">
        <f>'1029'!B27</f>
        <v>14686.2</v>
      </c>
      <c r="C757" s="96">
        <f>'1029'!C27</f>
        <v>4686.8</v>
      </c>
      <c r="D757">
        <f>'1029'!D27</f>
        <v>12120.7</v>
      </c>
      <c r="E757">
        <f>'1029'!E27</f>
        <v>2459.6</v>
      </c>
      <c r="F757" s="2">
        <f t="shared" si="178"/>
        <v>26806.9</v>
      </c>
      <c r="G757" s="64">
        <f t="shared" si="179"/>
        <v>7146.4</v>
      </c>
      <c r="H757" s="38">
        <f t="shared" si="180"/>
        <v>275.11054516959592</v>
      </c>
      <c r="I757" s="285"/>
      <c r="J757" s="170">
        <f t="shared" si="167"/>
        <v>810.80000000000291</v>
      </c>
    </row>
    <row r="758" spans="1:10" ht="15" x14ac:dyDescent="0.25">
      <c r="A758" s="29">
        <f t="shared" si="169"/>
        <v>44140</v>
      </c>
      <c r="B758" s="96">
        <f>'1105'!B27</f>
        <v>13343.4</v>
      </c>
      <c r="C758" s="96">
        <f>'1105'!C27</f>
        <v>4753.8</v>
      </c>
      <c r="D758">
        <f>'1105'!D27</f>
        <v>14209.1</v>
      </c>
      <c r="E758">
        <f>'1105'!E27</f>
        <v>3153.2</v>
      </c>
      <c r="F758" s="2">
        <f t="shared" si="178"/>
        <v>27552.5</v>
      </c>
      <c r="G758" s="64">
        <f t="shared" si="179"/>
        <v>7907</v>
      </c>
      <c r="H758" s="38">
        <f t="shared" si="180"/>
        <v>248.45706336157835</v>
      </c>
      <c r="I758" s="285"/>
      <c r="J758" s="170">
        <f t="shared" si="167"/>
        <v>745.59999999999854</v>
      </c>
    </row>
    <row r="759" spans="1:10" ht="15" x14ac:dyDescent="0.25">
      <c r="A759" s="29">
        <f t="shared" si="169"/>
        <v>44147</v>
      </c>
      <c r="B759" s="96">
        <f>'1112'!B27</f>
        <v>12559.2</v>
      </c>
      <c r="C759" s="96">
        <f>'1112'!C27</f>
        <v>4448.8</v>
      </c>
      <c r="D759">
        <f>'1112'!D27</f>
        <v>16054</v>
      </c>
      <c r="E759">
        <f>'1112'!E27</f>
        <v>4026.7</v>
      </c>
      <c r="F759" s="2">
        <f t="shared" si="178"/>
        <v>28613.200000000001</v>
      </c>
      <c r="G759" s="64">
        <f t="shared" si="179"/>
        <v>8475.5</v>
      </c>
      <c r="H759" s="38">
        <f t="shared" si="180"/>
        <v>237.59896171317325</v>
      </c>
      <c r="I759" s="285"/>
      <c r="J759" s="170">
        <f t="shared" si="167"/>
        <v>1060.7000000000007</v>
      </c>
    </row>
    <row r="760" spans="1:10" ht="15" x14ac:dyDescent="0.25">
      <c r="A760" s="29">
        <f t="shared" si="169"/>
        <v>44154</v>
      </c>
      <c r="B760" s="96">
        <f>'1119'!B27</f>
        <v>11469.9</v>
      </c>
      <c r="C760" s="96">
        <f>'1119'!C27</f>
        <v>3748.8</v>
      </c>
      <c r="D760">
        <f>'1119'!D27</f>
        <v>17722.099999999999</v>
      </c>
      <c r="E760">
        <f>'1119'!E27</f>
        <v>5557.9</v>
      </c>
      <c r="F760" s="2">
        <f t="shared" si="178"/>
        <v>29192</v>
      </c>
      <c r="G760" s="64">
        <f t="shared" si="179"/>
        <v>9306.7000000000007</v>
      </c>
      <c r="H760" s="38">
        <f t="shared" si="180"/>
        <v>213.6664983291607</v>
      </c>
      <c r="I760" s="285"/>
      <c r="J760" s="170">
        <f t="shared" si="167"/>
        <v>578.79999999999927</v>
      </c>
    </row>
    <row r="761" spans="1:10" ht="15" x14ac:dyDescent="0.25">
      <c r="A761" s="29">
        <f t="shared" si="169"/>
        <v>44161</v>
      </c>
      <c r="B761" s="96">
        <f>'1126'!B27</f>
        <v>9934.6</v>
      </c>
      <c r="C761" s="96">
        <f>'1126'!C27</f>
        <v>3024.7</v>
      </c>
      <c r="D761">
        <f>'1126'!D27</f>
        <v>19734.2</v>
      </c>
      <c r="E761">
        <f>'1126'!E27</f>
        <v>6580.6</v>
      </c>
      <c r="F761" s="2">
        <f t="shared" si="178"/>
        <v>29668.800000000003</v>
      </c>
      <c r="G761" s="64">
        <f t="shared" si="179"/>
        <v>9605.2999999999993</v>
      </c>
      <c r="H761" s="38">
        <f t="shared" si="180"/>
        <v>208.87947279106331</v>
      </c>
      <c r="I761" s="285"/>
      <c r="J761" s="170">
        <f t="shared" si="167"/>
        <v>476.80000000000291</v>
      </c>
    </row>
    <row r="762" spans="1:10" ht="15" x14ac:dyDescent="0.25">
      <c r="A762" s="29">
        <f t="shared" si="169"/>
        <v>44168</v>
      </c>
      <c r="B762" s="96">
        <f>'1203'!B27</f>
        <v>8721</v>
      </c>
      <c r="C762" s="96">
        <f>'1203'!C27</f>
        <v>2368.6999999999998</v>
      </c>
      <c r="D762">
        <f>'1203'!D27</f>
        <v>21633.3</v>
      </c>
      <c r="E762">
        <f>'1203'!E27</f>
        <v>7478.2</v>
      </c>
      <c r="F762" s="2">
        <f t="shared" si="178"/>
        <v>30354.3</v>
      </c>
      <c r="G762" s="64">
        <f t="shared" si="179"/>
        <v>9846.9</v>
      </c>
      <c r="H762" s="38">
        <f t="shared" si="180"/>
        <v>208.26249885750846</v>
      </c>
      <c r="I762" s="285"/>
      <c r="J762" s="170">
        <f t="shared" ref="J762:J800" si="181">+F762-F761</f>
        <v>685.49999999999636</v>
      </c>
    </row>
    <row r="763" spans="1:10" ht="15" x14ac:dyDescent="0.25">
      <c r="A763" s="29">
        <f t="shared" si="169"/>
        <v>44175</v>
      </c>
      <c r="B763" s="96">
        <f>'1210'!B27</f>
        <v>7938.6</v>
      </c>
      <c r="C763" s="96">
        <f>'1210'!C27</f>
        <v>2231.6999999999998</v>
      </c>
      <c r="D763">
        <f>'1210'!D27</f>
        <v>23335.3</v>
      </c>
      <c r="E763">
        <f>'1210'!E27</f>
        <v>8304.7999999999993</v>
      </c>
      <c r="F763" s="2">
        <f t="shared" si="178"/>
        <v>31273.9</v>
      </c>
      <c r="G763" s="64">
        <f t="shared" si="179"/>
        <v>10536.5</v>
      </c>
      <c r="H763" s="38">
        <f t="shared" si="180"/>
        <v>196.81488160205004</v>
      </c>
      <c r="I763" s="285"/>
      <c r="J763" s="170">
        <f t="shared" si="181"/>
        <v>919.60000000000218</v>
      </c>
    </row>
    <row r="764" spans="1:10" ht="15" x14ac:dyDescent="0.25">
      <c r="A764" s="29">
        <f t="shared" si="169"/>
        <v>44182</v>
      </c>
      <c r="B764" s="96">
        <f>'1217'!B27</f>
        <v>7090.5</v>
      </c>
      <c r="C764" s="96">
        <f>'1217'!C27</f>
        <v>2283.6</v>
      </c>
      <c r="D764">
        <f>'1217'!D27</f>
        <v>24709.9</v>
      </c>
      <c r="E764">
        <f>'1217'!E27</f>
        <v>8653.2000000000007</v>
      </c>
      <c r="F764" s="2">
        <f t="shared" si="178"/>
        <v>31800.400000000001</v>
      </c>
      <c r="G764" s="64">
        <f t="shared" si="179"/>
        <v>10936.800000000001</v>
      </c>
      <c r="H764" s="38">
        <f t="shared" si="180"/>
        <v>190.7651232536025</v>
      </c>
      <c r="I764" s="285"/>
      <c r="J764" s="170">
        <f t="shared" si="181"/>
        <v>526.5</v>
      </c>
    </row>
    <row r="765" spans="1:10" ht="15" x14ac:dyDescent="0.25">
      <c r="A765" s="29">
        <f t="shared" si="169"/>
        <v>44189</v>
      </c>
      <c r="B765" s="96">
        <f>'1224'!B27</f>
        <v>6245.2</v>
      </c>
      <c r="C765" s="96">
        <f>'1224'!C27</f>
        <v>2024.9</v>
      </c>
      <c r="D765">
        <f>'1224'!D27</f>
        <v>26174.9</v>
      </c>
      <c r="E765">
        <f>'1224'!E27</f>
        <v>9072.2000000000007</v>
      </c>
      <c r="F765" s="2">
        <f t="shared" si="178"/>
        <v>32420.100000000002</v>
      </c>
      <c r="G765" s="64">
        <f t="shared" si="179"/>
        <v>11097.1</v>
      </c>
      <c r="H765" s="38">
        <f t="shared" si="180"/>
        <v>192.1493002676375</v>
      </c>
      <c r="I765" s="285"/>
      <c r="J765" s="170">
        <f t="shared" si="181"/>
        <v>619.70000000000073</v>
      </c>
    </row>
    <row r="766" spans="1:10" ht="15" x14ac:dyDescent="0.25">
      <c r="A766" s="29">
        <f t="shared" ref="A766:A829" si="182">+A765+7</f>
        <v>44196</v>
      </c>
      <c r="B766" s="96">
        <f>'1231'!B27</f>
        <v>5529.8</v>
      </c>
      <c r="C766" s="96">
        <f>'1231'!C27</f>
        <v>1745.8</v>
      </c>
      <c r="D766">
        <f>'1231'!D27</f>
        <v>27259.3</v>
      </c>
      <c r="E766">
        <f>'1231'!E27</f>
        <v>9426</v>
      </c>
      <c r="F766" s="2">
        <f t="shared" si="178"/>
        <v>32789.1</v>
      </c>
      <c r="G766" s="64">
        <f t="shared" si="179"/>
        <v>11171.8</v>
      </c>
      <c r="H766" s="38">
        <f t="shared" si="180"/>
        <v>193.49880950249738</v>
      </c>
      <c r="I766" s="285"/>
      <c r="J766" s="170">
        <f t="shared" si="181"/>
        <v>368.99999999999636</v>
      </c>
    </row>
    <row r="767" spans="1:10" ht="15" x14ac:dyDescent="0.25">
      <c r="A767" s="29">
        <f t="shared" si="182"/>
        <v>44203</v>
      </c>
      <c r="B767" s="96">
        <f>'0107'!B27</f>
        <v>5122.1000000000004</v>
      </c>
      <c r="C767" s="96">
        <f>'0107'!C27</f>
        <v>1549.8</v>
      </c>
      <c r="D767">
        <f>'0107'!D27</f>
        <v>28425.3</v>
      </c>
      <c r="E767">
        <f>'0107'!E27</f>
        <v>9838.6</v>
      </c>
      <c r="F767" s="2">
        <f t="shared" si="178"/>
        <v>33547.4</v>
      </c>
      <c r="G767" s="64">
        <f t="shared" ref="G767:G782" si="183">+C767+E767</f>
        <v>11388.4</v>
      </c>
      <c r="H767" s="38">
        <f t="shared" ref="H767:H795" si="184">+(F767/G767-1)*100</f>
        <v>194.57518176390013</v>
      </c>
      <c r="I767" s="285"/>
      <c r="J767" s="170">
        <f t="shared" si="181"/>
        <v>758.30000000000291</v>
      </c>
    </row>
    <row r="768" spans="1:10" ht="15" x14ac:dyDescent="0.25">
      <c r="A768" s="29">
        <f t="shared" si="182"/>
        <v>44210</v>
      </c>
      <c r="B768" s="96">
        <f>'0114'!B28</f>
        <v>4636.2</v>
      </c>
      <c r="C768" s="96">
        <f>'0114'!C28</f>
        <v>1328</v>
      </c>
      <c r="D768">
        <f>'0114'!D28</f>
        <v>29775.200000000001</v>
      </c>
      <c r="E768">
        <f>'0114'!E28</f>
        <v>10286.200000000001</v>
      </c>
      <c r="F768" s="2">
        <f t="shared" si="178"/>
        <v>34411.4</v>
      </c>
      <c r="G768" s="64">
        <f t="shared" si="183"/>
        <v>11614.2</v>
      </c>
      <c r="H768" s="38">
        <f t="shared" si="184"/>
        <v>196.28730347333433</v>
      </c>
      <c r="I768" s="285"/>
      <c r="J768" s="170">
        <f t="shared" si="181"/>
        <v>864</v>
      </c>
    </row>
    <row r="769" spans="1:10" ht="15" x14ac:dyDescent="0.25">
      <c r="A769" s="29">
        <f t="shared" si="182"/>
        <v>44217</v>
      </c>
      <c r="B769" s="96">
        <f>'0121'!B31</f>
        <v>3616.3</v>
      </c>
      <c r="C769" s="96">
        <f>'0121'!C31</f>
        <v>1132</v>
      </c>
      <c r="D769">
        <f>'0121'!D31</f>
        <v>31117.7</v>
      </c>
      <c r="E769">
        <f>'0121'!E31</f>
        <v>10843.1</v>
      </c>
      <c r="F769" s="2">
        <f t="shared" si="178"/>
        <v>34734</v>
      </c>
      <c r="G769" s="64">
        <f t="shared" si="183"/>
        <v>11975.1</v>
      </c>
      <c r="H769" s="38">
        <f t="shared" si="184"/>
        <v>190.0518576045294</v>
      </c>
      <c r="I769" s="285"/>
      <c r="J769" s="170">
        <f t="shared" si="181"/>
        <v>322.59999999999854</v>
      </c>
    </row>
    <row r="770" spans="1:10" ht="15" x14ac:dyDescent="0.25">
      <c r="A770" s="29">
        <f t="shared" si="182"/>
        <v>44224</v>
      </c>
      <c r="B770" s="96">
        <f>'0128'!B31</f>
        <v>2951.5</v>
      </c>
      <c r="C770" s="96">
        <f>'0128'!C31</f>
        <v>611</v>
      </c>
      <c r="D770">
        <f>'0128'!D31</f>
        <v>32381.3</v>
      </c>
      <c r="E770">
        <f>'0128'!E31</f>
        <v>11395.6</v>
      </c>
      <c r="F770" s="2">
        <f t="shared" si="178"/>
        <v>35332.800000000003</v>
      </c>
      <c r="G770" s="64">
        <f t="shared" si="183"/>
        <v>12006.6</v>
      </c>
      <c r="H770" s="38">
        <f t="shared" si="184"/>
        <v>194.27814701913948</v>
      </c>
      <c r="I770" s="285"/>
      <c r="J770" s="170">
        <f t="shared" si="181"/>
        <v>598.80000000000291</v>
      </c>
    </row>
    <row r="771" spans="1:10" ht="15" x14ac:dyDescent="0.25">
      <c r="A771" s="29">
        <f t="shared" si="182"/>
        <v>44231</v>
      </c>
      <c r="B771" s="96">
        <f>'0204'!B31</f>
        <v>2313.8000000000002</v>
      </c>
      <c r="C771" s="96">
        <f>'0204'!C31</f>
        <v>674</v>
      </c>
      <c r="D771">
        <f>'0204'!D31</f>
        <v>33536.199999999997</v>
      </c>
      <c r="E771">
        <f>'0204'!E31</f>
        <v>11464.7</v>
      </c>
      <c r="F771" s="2">
        <f t="shared" si="178"/>
        <v>35850</v>
      </c>
      <c r="G771" s="64">
        <f t="shared" si="183"/>
        <v>12138.7</v>
      </c>
      <c r="H771" s="38">
        <f t="shared" si="184"/>
        <v>195.33640340398887</v>
      </c>
      <c r="I771" s="285"/>
      <c r="J771" s="170">
        <f t="shared" si="181"/>
        <v>517.19999999999709</v>
      </c>
    </row>
    <row r="772" spans="1:10" ht="15" x14ac:dyDescent="0.25">
      <c r="A772" s="29">
        <f t="shared" si="182"/>
        <v>44238</v>
      </c>
      <c r="B772" s="96">
        <f>'0211'!B31</f>
        <v>1932.9</v>
      </c>
      <c r="C772" s="96">
        <f>'0211'!C31</f>
        <v>416</v>
      </c>
      <c r="D772">
        <f>'0211'!D31</f>
        <v>33936.400000000001</v>
      </c>
      <c r="E772">
        <f>'0211'!E31</f>
        <v>11734.1</v>
      </c>
      <c r="F772" s="2">
        <f t="shared" si="178"/>
        <v>35869.300000000003</v>
      </c>
      <c r="G772" s="64">
        <f t="shared" si="183"/>
        <v>12150.1</v>
      </c>
      <c r="H772" s="38">
        <f t="shared" si="184"/>
        <v>195.21814635270491</v>
      </c>
      <c r="I772" s="285"/>
      <c r="J772" s="170">
        <f t="shared" si="181"/>
        <v>19.30000000000291</v>
      </c>
    </row>
    <row r="773" spans="1:10" ht="15" x14ac:dyDescent="0.25">
      <c r="A773" s="29">
        <f t="shared" si="182"/>
        <v>44245</v>
      </c>
      <c r="B773" s="96">
        <f>'0218'!B31</f>
        <v>1663.3</v>
      </c>
      <c r="C773" s="96">
        <f>'0218'!C31</f>
        <v>419</v>
      </c>
      <c r="D773">
        <f>'0218'!D31</f>
        <v>34160.300000000003</v>
      </c>
      <c r="E773">
        <f>'0218'!E31</f>
        <v>11802.8</v>
      </c>
      <c r="F773" s="2">
        <f t="shared" si="178"/>
        <v>35823.600000000006</v>
      </c>
      <c r="G773" s="64">
        <f t="shared" si="183"/>
        <v>12221.8</v>
      </c>
      <c r="H773" s="38">
        <f t="shared" si="184"/>
        <v>193.11230751607789</v>
      </c>
      <c r="I773" s="285"/>
      <c r="J773" s="170">
        <f t="shared" si="181"/>
        <v>-45.69999999999709</v>
      </c>
    </row>
    <row r="774" spans="1:10" ht="15" x14ac:dyDescent="0.25">
      <c r="A774" s="29">
        <f t="shared" si="182"/>
        <v>44252</v>
      </c>
      <c r="B774" s="96">
        <f>'0225'!B31</f>
        <v>1280.9000000000001</v>
      </c>
      <c r="C774" s="96">
        <f>'0225'!C31</f>
        <v>293</v>
      </c>
      <c r="D774">
        <f>'0225'!D31</f>
        <v>34481</v>
      </c>
      <c r="E774">
        <f>'0225'!E31</f>
        <v>11934.8</v>
      </c>
      <c r="F774" s="2">
        <f t="shared" si="178"/>
        <v>35761.9</v>
      </c>
      <c r="G774" s="64">
        <f t="shared" si="183"/>
        <v>12227.8</v>
      </c>
      <c r="H774" s="38">
        <f t="shared" si="184"/>
        <v>192.46389375030671</v>
      </c>
      <c r="I774" s="285"/>
      <c r="J774" s="170">
        <f t="shared" si="181"/>
        <v>-61.700000000004366</v>
      </c>
    </row>
    <row r="775" spans="1:10" ht="15" x14ac:dyDescent="0.25">
      <c r="A775" s="29">
        <f t="shared" si="182"/>
        <v>44259</v>
      </c>
      <c r="B775" s="96">
        <f>'0304'!B31</f>
        <v>1146.4000000000001</v>
      </c>
      <c r="C775" s="96">
        <f>'0304'!C31</f>
        <v>63</v>
      </c>
      <c r="D775">
        <f>'0304'!D31</f>
        <v>34705.699999999997</v>
      </c>
      <c r="E775">
        <f>'0304'!E31</f>
        <v>12074.5</v>
      </c>
      <c r="F775" s="2">
        <f t="shared" si="178"/>
        <v>35852.1</v>
      </c>
      <c r="G775" s="64">
        <f t="shared" si="183"/>
        <v>12137.5</v>
      </c>
      <c r="H775" s="38">
        <f t="shared" si="184"/>
        <v>195.38290422245109</v>
      </c>
      <c r="I775" s="285"/>
      <c r="J775" s="170">
        <f t="shared" si="181"/>
        <v>90.19999999999709</v>
      </c>
    </row>
    <row r="776" spans="1:10" ht="15" x14ac:dyDescent="0.25">
      <c r="A776" s="29">
        <f t="shared" si="182"/>
        <v>44266</v>
      </c>
      <c r="B776" s="96">
        <f>'0311'!B34</f>
        <v>1135.9000000000001</v>
      </c>
      <c r="C776" s="96">
        <f>'0311'!C34</f>
        <v>69</v>
      </c>
      <c r="D776">
        <f>'0311'!D34</f>
        <v>34787.699999999997</v>
      </c>
      <c r="E776">
        <f>'0311'!E34</f>
        <v>12074.5</v>
      </c>
      <c r="F776" s="2">
        <f t="shared" si="178"/>
        <v>35923.599999999999</v>
      </c>
      <c r="G776" s="64">
        <f t="shared" si="183"/>
        <v>12143.5</v>
      </c>
      <c r="H776" s="38">
        <f t="shared" si="184"/>
        <v>195.82575040144934</v>
      </c>
      <c r="I776" s="285"/>
      <c r="J776" s="170">
        <f t="shared" si="181"/>
        <v>71.5</v>
      </c>
    </row>
    <row r="777" spans="1:10" ht="15" x14ac:dyDescent="0.25">
      <c r="A777" s="29">
        <f t="shared" si="182"/>
        <v>44273</v>
      </c>
      <c r="B777" s="96">
        <f>'0318'!B34</f>
        <v>1123</v>
      </c>
      <c r="C777" s="96">
        <f>'0318'!C34</f>
        <v>204</v>
      </c>
      <c r="D777">
        <f>'0318'!D34</f>
        <v>34801.300000000003</v>
      </c>
      <c r="E777">
        <f>'0318'!E34</f>
        <v>12138.9</v>
      </c>
      <c r="F777" s="2">
        <f t="shared" si="178"/>
        <v>35924.300000000003</v>
      </c>
      <c r="G777" s="64">
        <f t="shared" si="183"/>
        <v>12342.9</v>
      </c>
      <c r="H777" s="38">
        <f t="shared" si="184"/>
        <v>191.05234588305834</v>
      </c>
      <c r="I777" s="285"/>
      <c r="J777" s="170">
        <f t="shared" si="181"/>
        <v>0.70000000000436557</v>
      </c>
    </row>
    <row r="778" spans="1:10" ht="15" x14ac:dyDescent="0.25">
      <c r="A778" s="29">
        <f t="shared" si="182"/>
        <v>44280</v>
      </c>
      <c r="B778" s="96">
        <f>'0325'!B35</f>
        <v>1168</v>
      </c>
      <c r="C778" s="96">
        <f>'0325'!C35</f>
        <v>335</v>
      </c>
      <c r="D778">
        <f>'0325'!D35</f>
        <v>34880.300000000003</v>
      </c>
      <c r="E778">
        <f>'0325'!E35</f>
        <v>12138.9</v>
      </c>
      <c r="F778" s="2">
        <f t="shared" si="178"/>
        <v>36048.300000000003</v>
      </c>
      <c r="G778" s="64">
        <f t="shared" si="183"/>
        <v>12473.9</v>
      </c>
      <c r="H778" s="38">
        <f t="shared" si="184"/>
        <v>188.98981072479341</v>
      </c>
      <c r="I778" s="285"/>
      <c r="J778" s="170">
        <f t="shared" si="181"/>
        <v>124</v>
      </c>
    </row>
    <row r="779" spans="1:10" ht="15" x14ac:dyDescent="0.25">
      <c r="A779" s="29">
        <f t="shared" si="182"/>
        <v>44287</v>
      </c>
      <c r="B779" s="96">
        <f>'0401'!B35</f>
        <v>937.5</v>
      </c>
      <c r="C779" s="96">
        <f>'0401'!C35</f>
        <v>472.6</v>
      </c>
      <c r="D779">
        <f>'0401'!D35</f>
        <v>34894.6</v>
      </c>
      <c r="E779">
        <f>'0401'!E35</f>
        <v>12144.8</v>
      </c>
      <c r="F779" s="2">
        <f t="shared" si="178"/>
        <v>35832.1</v>
      </c>
      <c r="G779" s="64">
        <f t="shared" si="183"/>
        <v>12617.4</v>
      </c>
      <c r="H779" s="38">
        <f t="shared" si="184"/>
        <v>183.98956995894559</v>
      </c>
      <c r="I779" s="285"/>
      <c r="J779" s="170">
        <f t="shared" si="181"/>
        <v>-216.20000000000437</v>
      </c>
    </row>
    <row r="780" spans="1:10" ht="15" x14ac:dyDescent="0.25">
      <c r="A780" s="29">
        <f t="shared" si="182"/>
        <v>44294</v>
      </c>
      <c r="B780" s="96">
        <f>'0408'!B35</f>
        <v>790.8</v>
      </c>
      <c r="C780" s="96">
        <f>'0408'!C35</f>
        <v>409.6</v>
      </c>
      <c r="D780">
        <f>'0408'!D35</f>
        <v>34909.300000000003</v>
      </c>
      <c r="E780">
        <f>'0408'!E35</f>
        <v>12213.7</v>
      </c>
      <c r="F780" s="2">
        <f t="shared" si="178"/>
        <v>35700.100000000006</v>
      </c>
      <c r="G780" s="64">
        <f t="shared" si="183"/>
        <v>12623.300000000001</v>
      </c>
      <c r="H780" s="38">
        <f t="shared" si="184"/>
        <v>182.81115080842571</v>
      </c>
      <c r="I780" s="285"/>
      <c r="J780" s="170">
        <f t="shared" si="181"/>
        <v>-131.99999999999272</v>
      </c>
    </row>
    <row r="781" spans="1:10" ht="15" x14ac:dyDescent="0.25">
      <c r="A781" s="29">
        <f t="shared" si="182"/>
        <v>44301</v>
      </c>
      <c r="B781" s="96">
        <f>'0415'!B35</f>
        <v>714.1</v>
      </c>
      <c r="C781" s="96">
        <f>'0415'!C35</f>
        <v>284.60000000000002</v>
      </c>
      <c r="D781">
        <f>'0415'!D35</f>
        <v>34934.699999999997</v>
      </c>
      <c r="E781">
        <f>'0415'!E35</f>
        <v>12349.6</v>
      </c>
      <c r="F781" s="2">
        <f t="shared" si="178"/>
        <v>35648.799999999996</v>
      </c>
      <c r="G781" s="64">
        <f t="shared" si="183"/>
        <v>12634.2</v>
      </c>
      <c r="H781" s="38">
        <f t="shared" si="184"/>
        <v>182.16111823463294</v>
      </c>
      <c r="I781" s="285">
        <f>'0415'!F35</f>
        <v>2864</v>
      </c>
      <c r="J781" s="170">
        <f t="shared" si="181"/>
        <v>-51.300000000010186</v>
      </c>
    </row>
    <row r="782" spans="1:10" ht="15" x14ac:dyDescent="0.25">
      <c r="A782" s="29">
        <f t="shared" si="182"/>
        <v>44308</v>
      </c>
      <c r="B782" s="96">
        <f>'0422'!B35</f>
        <v>766</v>
      </c>
      <c r="C782" s="96">
        <f>'0422'!C35</f>
        <v>892.3</v>
      </c>
      <c r="D782">
        <f>'0422'!D35</f>
        <v>34945.4</v>
      </c>
      <c r="E782">
        <f>'0422'!E35</f>
        <v>12360</v>
      </c>
      <c r="F782" s="2">
        <f t="shared" si="178"/>
        <v>35711.4</v>
      </c>
      <c r="G782" s="64">
        <f t="shared" si="183"/>
        <v>13252.3</v>
      </c>
      <c r="H782" s="38">
        <f t="shared" si="184"/>
        <v>169.47322351591802</v>
      </c>
      <c r="I782" s="285">
        <f>'0422'!F35</f>
        <v>3062</v>
      </c>
      <c r="J782" s="170">
        <f t="shared" si="181"/>
        <v>62.600000000005821</v>
      </c>
    </row>
    <row r="783" spans="1:10" ht="15" x14ac:dyDescent="0.25">
      <c r="A783" s="29">
        <f t="shared" si="182"/>
        <v>44315</v>
      </c>
      <c r="B783" s="96">
        <f>'0429'!B35</f>
        <v>728.8</v>
      </c>
      <c r="C783" s="96">
        <f>'0429'!C35</f>
        <v>969.3</v>
      </c>
      <c r="D783">
        <f>'0429'!D35</f>
        <v>34972.699999999997</v>
      </c>
      <c r="E783">
        <f>'0429'!E35</f>
        <v>12570.9</v>
      </c>
      <c r="F783" s="2">
        <f t="shared" ref="F783:F795" si="185">+B783+D783</f>
        <v>35701.5</v>
      </c>
      <c r="G783" s="64">
        <f t="shared" ref="G783:G795" si="186">+C783+E783</f>
        <v>13540.199999999999</v>
      </c>
      <c r="H783" s="38">
        <f t="shared" si="184"/>
        <v>163.67040368679935</v>
      </c>
      <c r="I783" s="285">
        <f>'0429'!F35</f>
        <v>3062</v>
      </c>
      <c r="J783" s="170">
        <f t="shared" si="181"/>
        <v>-9.9000000000014552</v>
      </c>
    </row>
    <row r="784" spans="1:10" ht="15" x14ac:dyDescent="0.25">
      <c r="A784" s="29">
        <f t="shared" si="182"/>
        <v>44322</v>
      </c>
      <c r="B784" s="96">
        <f>'0506'!B35</f>
        <v>721.1</v>
      </c>
      <c r="C784" s="96">
        <f>'0506'!C35</f>
        <v>1170.8</v>
      </c>
      <c r="D784">
        <f>'0506'!D35</f>
        <v>34983.1</v>
      </c>
      <c r="E784">
        <f>'0506'!E35</f>
        <v>12644.3</v>
      </c>
      <c r="F784" s="2">
        <f t="shared" si="185"/>
        <v>35704.199999999997</v>
      </c>
      <c r="G784" s="64">
        <f t="shared" si="186"/>
        <v>13815.099999999999</v>
      </c>
      <c r="H784" s="38">
        <f t="shared" si="184"/>
        <v>158.44329755123016</v>
      </c>
      <c r="I784" s="285">
        <f>'0506'!F35</f>
        <v>3062</v>
      </c>
      <c r="J784" s="170">
        <f t="shared" si="181"/>
        <v>2.6999999999970896</v>
      </c>
    </row>
    <row r="785" spans="1:10" ht="15" x14ac:dyDescent="0.25">
      <c r="A785" s="29">
        <f t="shared" si="182"/>
        <v>44329</v>
      </c>
      <c r="B785" s="96">
        <f>'0513'!B35</f>
        <v>708.2</v>
      </c>
      <c r="C785" s="96">
        <f>'0513'!C35</f>
        <v>1831.4</v>
      </c>
      <c r="D785">
        <f>'0513'!D35</f>
        <v>34988.300000000003</v>
      </c>
      <c r="E785">
        <f>'0513'!E35</f>
        <v>12721</v>
      </c>
      <c r="F785" s="2">
        <f t="shared" si="185"/>
        <v>35696.5</v>
      </c>
      <c r="G785" s="64">
        <f t="shared" si="186"/>
        <v>14552.4</v>
      </c>
      <c r="H785" s="38">
        <f t="shared" si="184"/>
        <v>145.29630851268519</v>
      </c>
      <c r="I785" s="285">
        <f>'0513'!F35</f>
        <v>3062</v>
      </c>
      <c r="J785" s="170">
        <f t="shared" si="181"/>
        <v>-7.6999999999970896</v>
      </c>
    </row>
    <row r="786" spans="1:10" ht="15" x14ac:dyDescent="0.25">
      <c r="A786" s="29">
        <f t="shared" si="182"/>
        <v>44336</v>
      </c>
      <c r="B786" s="96">
        <f>'0520'!B35</f>
        <v>702.4</v>
      </c>
      <c r="C786" s="96">
        <f>'0520'!C35</f>
        <v>2023.8</v>
      </c>
      <c r="D786">
        <f>'0520'!D35</f>
        <v>35001</v>
      </c>
      <c r="E786">
        <f>'0520'!E35</f>
        <v>12721</v>
      </c>
      <c r="F786" s="2">
        <f t="shared" si="185"/>
        <v>35703.4</v>
      </c>
      <c r="G786" s="64">
        <f t="shared" si="186"/>
        <v>14744.8</v>
      </c>
      <c r="H786" s="38">
        <f t="shared" si="184"/>
        <v>142.14231457869894</v>
      </c>
      <c r="I786" s="285">
        <f>'0520'!F35</f>
        <v>3082</v>
      </c>
      <c r="J786" s="170">
        <f t="shared" si="181"/>
        <v>6.9000000000014552</v>
      </c>
    </row>
    <row r="787" spans="1:10" ht="15" x14ac:dyDescent="0.25">
      <c r="A787" s="29">
        <f t="shared" si="182"/>
        <v>44343</v>
      </c>
      <c r="B787" s="96">
        <f>'0527'!B35</f>
        <v>697</v>
      </c>
      <c r="C787" s="96">
        <f>'0527'!C35</f>
        <v>2216</v>
      </c>
      <c r="D787">
        <f>'0527'!D35</f>
        <v>35010.1</v>
      </c>
      <c r="E787">
        <f>'0527'!E35</f>
        <v>12729.8</v>
      </c>
      <c r="F787" s="2">
        <f t="shared" si="185"/>
        <v>35707.1</v>
      </c>
      <c r="G787" s="64">
        <f t="shared" si="186"/>
        <v>14945.8</v>
      </c>
      <c r="H787" s="38">
        <f t="shared" si="184"/>
        <v>138.91059695700463</v>
      </c>
      <c r="I787" s="285">
        <f>'0527'!F35</f>
        <v>3092</v>
      </c>
      <c r="J787" s="170">
        <f t="shared" si="181"/>
        <v>3.6999999999970896</v>
      </c>
    </row>
    <row r="788" spans="1:10" ht="15" x14ac:dyDescent="0.25">
      <c r="A788" s="29">
        <f t="shared" si="182"/>
        <v>44350</v>
      </c>
      <c r="B788" s="96">
        <f>'0603'!B35</f>
        <v>692.4</v>
      </c>
      <c r="C788" s="96">
        <f>'0603'!C35</f>
        <v>2552.1</v>
      </c>
      <c r="D788">
        <f>'0603'!D35</f>
        <v>35016.699999999997</v>
      </c>
      <c r="E788">
        <f>'0603'!E35</f>
        <v>12730.7</v>
      </c>
      <c r="F788" s="2">
        <f t="shared" si="185"/>
        <v>35709.1</v>
      </c>
      <c r="G788" s="64">
        <f t="shared" si="186"/>
        <v>15282.800000000001</v>
      </c>
      <c r="H788" s="38">
        <f t="shared" si="184"/>
        <v>133.65548197974189</v>
      </c>
      <c r="I788" s="285">
        <f>'0603'!F35</f>
        <v>3092</v>
      </c>
      <c r="J788" s="170">
        <f t="shared" si="181"/>
        <v>2</v>
      </c>
    </row>
    <row r="789" spans="1:10" ht="15" x14ac:dyDescent="0.25">
      <c r="A789" s="29">
        <f t="shared" si="182"/>
        <v>44357</v>
      </c>
      <c r="B789" s="96">
        <f>'0610'!B35</f>
        <v>690.5</v>
      </c>
      <c r="C789" s="96">
        <f>'0610'!C35</f>
        <v>2806.1</v>
      </c>
      <c r="D789">
        <f>'0610'!D35</f>
        <v>35021.199999999997</v>
      </c>
      <c r="E789">
        <f>'0610'!E35</f>
        <v>12796.7</v>
      </c>
      <c r="F789" s="2">
        <f t="shared" si="185"/>
        <v>35711.699999999997</v>
      </c>
      <c r="G789" s="64">
        <f t="shared" si="186"/>
        <v>15602.800000000001</v>
      </c>
      <c r="H789" s="38">
        <f t="shared" si="184"/>
        <v>128.8800728074448</v>
      </c>
      <c r="I789" s="285">
        <f>'0610'!F35</f>
        <v>3049</v>
      </c>
      <c r="J789" s="170">
        <f t="shared" si="181"/>
        <v>2.5999999999985448</v>
      </c>
    </row>
    <row r="790" spans="1:10" ht="15" x14ac:dyDescent="0.25">
      <c r="A790" s="29">
        <f t="shared" si="182"/>
        <v>44364</v>
      </c>
      <c r="B790" s="96">
        <f>'0617'!B35</f>
        <v>751.6</v>
      </c>
      <c r="C790" s="96">
        <f>'0617'!C35</f>
        <v>2894.8</v>
      </c>
      <c r="D790">
        <f>'0617'!D35</f>
        <v>35026.1</v>
      </c>
      <c r="E790">
        <f>'0617'!E35</f>
        <v>12880.5</v>
      </c>
      <c r="F790" s="2">
        <f t="shared" si="185"/>
        <v>35777.699999999997</v>
      </c>
      <c r="G790" s="64">
        <f t="shared" si="186"/>
        <v>15775.3</v>
      </c>
      <c r="H790" s="38">
        <f t="shared" si="184"/>
        <v>126.7956869282993</v>
      </c>
      <c r="I790" s="285">
        <f>'0617'!F35</f>
        <v>2983</v>
      </c>
      <c r="J790" s="170">
        <f t="shared" si="181"/>
        <v>66</v>
      </c>
    </row>
    <row r="791" spans="1:10" ht="15" x14ac:dyDescent="0.25">
      <c r="A791" s="29">
        <f t="shared" si="182"/>
        <v>44371</v>
      </c>
      <c r="B791" s="96">
        <f>'0624'!B35</f>
        <v>773.2</v>
      </c>
      <c r="C791" s="96">
        <f>'0624'!C35</f>
        <v>2892.9</v>
      </c>
      <c r="D791">
        <f>'0624'!D35</f>
        <v>35035.599999999999</v>
      </c>
      <c r="E791">
        <f>'0624'!E35</f>
        <v>12882.4</v>
      </c>
      <c r="F791" s="2">
        <f t="shared" si="185"/>
        <v>35808.799999999996</v>
      </c>
      <c r="G791" s="64">
        <f t="shared" si="186"/>
        <v>15775.3</v>
      </c>
      <c r="H791" s="38">
        <f t="shared" si="184"/>
        <v>126.9928305642365</v>
      </c>
      <c r="I791" s="285">
        <f>'0624'!F35</f>
        <v>4130</v>
      </c>
      <c r="J791" s="170">
        <f t="shared" si="181"/>
        <v>31.099999999998545</v>
      </c>
    </row>
    <row r="792" spans="1:10" ht="15" x14ac:dyDescent="0.25">
      <c r="A792" s="29">
        <f t="shared" si="182"/>
        <v>44378</v>
      </c>
      <c r="B792" s="96">
        <f>'0701'!B35</f>
        <v>785</v>
      </c>
      <c r="C792" s="96">
        <f>'0701'!C35</f>
        <v>3279.9</v>
      </c>
      <c r="D792">
        <f>'0701'!D35</f>
        <v>35041.9</v>
      </c>
      <c r="E792">
        <f>'0701'!E35</f>
        <v>12956.8</v>
      </c>
      <c r="F792" s="2">
        <f t="shared" si="185"/>
        <v>35826.9</v>
      </c>
      <c r="G792" s="64">
        <f t="shared" si="186"/>
        <v>16236.699999999999</v>
      </c>
      <c r="H792" s="38">
        <f t="shared" si="184"/>
        <v>120.65382744030502</v>
      </c>
      <c r="I792" s="285">
        <f>'0701'!F35</f>
        <v>4130</v>
      </c>
      <c r="J792" s="170">
        <f t="shared" si="181"/>
        <v>18.100000000005821</v>
      </c>
    </row>
    <row r="793" spans="1:10" ht="15" x14ac:dyDescent="0.25">
      <c r="A793" s="29">
        <f t="shared" si="182"/>
        <v>44385</v>
      </c>
      <c r="B793" s="96">
        <f>'0708'!B35</f>
        <v>783.5</v>
      </c>
      <c r="C793" s="96">
        <f>'0708'!C35</f>
        <v>3046.2</v>
      </c>
      <c r="D793">
        <f>'0708'!D35</f>
        <v>35043.4</v>
      </c>
      <c r="E793">
        <f>'0708'!E35</f>
        <v>13184.7</v>
      </c>
      <c r="F793" s="2">
        <f t="shared" si="185"/>
        <v>35826.9</v>
      </c>
      <c r="G793" s="64">
        <f t="shared" si="186"/>
        <v>16230.900000000001</v>
      </c>
      <c r="H793" s="38">
        <f t="shared" si="184"/>
        <v>120.73267656137365</v>
      </c>
      <c r="I793" s="285">
        <f>'0708'!F35</f>
        <v>4130</v>
      </c>
      <c r="J793" s="170">
        <f t="shared" si="181"/>
        <v>0</v>
      </c>
    </row>
    <row r="794" spans="1:10" ht="15" x14ac:dyDescent="0.25">
      <c r="A794" s="29">
        <f t="shared" si="182"/>
        <v>44392</v>
      </c>
      <c r="B794" s="96">
        <f>'0715'!B35</f>
        <v>781.3</v>
      </c>
      <c r="C794" s="96">
        <f>'0715'!C35</f>
        <v>3184.8</v>
      </c>
      <c r="D794">
        <f>'0715'!D35</f>
        <v>35045</v>
      </c>
      <c r="E794">
        <f>'0715'!E35</f>
        <v>13256</v>
      </c>
      <c r="F794" s="2">
        <f t="shared" si="185"/>
        <v>35826.300000000003</v>
      </c>
      <c r="G794" s="64">
        <f t="shared" si="186"/>
        <v>16440.8</v>
      </c>
      <c r="H794" s="38">
        <f t="shared" si="184"/>
        <v>117.91092890856896</v>
      </c>
      <c r="I794" s="285">
        <f>'0715'!F35</f>
        <v>4136</v>
      </c>
      <c r="J794" s="170">
        <f t="shared" si="181"/>
        <v>-0.59999999999854481</v>
      </c>
    </row>
    <row r="795" spans="1:10" ht="15" x14ac:dyDescent="0.25">
      <c r="A795" s="29">
        <f t="shared" si="182"/>
        <v>44399</v>
      </c>
      <c r="B795" s="96">
        <f>'0722'!B35</f>
        <v>780.6</v>
      </c>
      <c r="C795" s="96">
        <f>'0722'!C35</f>
        <v>2984.8</v>
      </c>
      <c r="D795">
        <f>'0722'!D35</f>
        <v>35045.699999999997</v>
      </c>
      <c r="E795">
        <f>'0722'!E35</f>
        <v>13391.6</v>
      </c>
      <c r="F795" s="2">
        <f t="shared" si="185"/>
        <v>35826.299999999996</v>
      </c>
      <c r="G795" s="64">
        <f t="shared" si="186"/>
        <v>16376.400000000001</v>
      </c>
      <c r="H795" s="38">
        <f t="shared" si="184"/>
        <v>118.76786106836663</v>
      </c>
      <c r="I795" s="285">
        <f>'0722'!F35</f>
        <v>4257</v>
      </c>
      <c r="J795" s="170">
        <f t="shared" si="181"/>
        <v>0</v>
      </c>
    </row>
    <row r="796" spans="1:10" ht="15" x14ac:dyDescent="0.25">
      <c r="A796" s="29">
        <f t="shared" si="182"/>
        <v>44406</v>
      </c>
      <c r="B796" s="96">
        <f>'0729'!B35</f>
        <v>711.1</v>
      </c>
      <c r="C796" s="96">
        <f>'0729'!C35</f>
        <v>2913.2</v>
      </c>
      <c r="D796">
        <f>'0729'!D35</f>
        <v>35074.199999999997</v>
      </c>
      <c r="E796">
        <f>'0729'!E35</f>
        <v>13521.9</v>
      </c>
      <c r="F796" s="2">
        <f t="shared" ref="F796:F808" si="187">+B796+D796</f>
        <v>35785.299999999996</v>
      </c>
      <c r="G796" s="64">
        <f t="shared" ref="G796:G808" si="188">+C796+E796</f>
        <v>16435.099999999999</v>
      </c>
      <c r="H796" s="38">
        <f t="shared" ref="H796:H808" si="189">+(F796/G796-1)*100</f>
        <v>117.73703841169203</v>
      </c>
      <c r="I796" s="285">
        <f>'0729'!F35</f>
        <v>4386</v>
      </c>
      <c r="J796" s="170">
        <f t="shared" si="181"/>
        <v>-41</v>
      </c>
    </row>
    <row r="797" spans="1:10" ht="15" x14ac:dyDescent="0.25">
      <c r="A797" s="29">
        <f t="shared" si="182"/>
        <v>44413</v>
      </c>
      <c r="B797" s="96">
        <f>'0805'!B35</f>
        <v>795.2</v>
      </c>
      <c r="C797" s="96">
        <f>'0805'!C35</f>
        <v>2703.4</v>
      </c>
      <c r="D797">
        <f>'0805'!D35</f>
        <v>35074.5</v>
      </c>
      <c r="E797">
        <f>'0805'!E35</f>
        <v>14084.4</v>
      </c>
      <c r="F797" s="2">
        <f t="shared" si="187"/>
        <v>35869.699999999997</v>
      </c>
      <c r="G797" s="64">
        <f t="shared" si="188"/>
        <v>16787.8</v>
      </c>
      <c r="H797" s="38">
        <f t="shared" si="189"/>
        <v>113.66528073958469</v>
      </c>
      <c r="I797" s="285">
        <f>'0805'!F35</f>
        <v>4714</v>
      </c>
      <c r="J797" s="170">
        <f t="shared" si="181"/>
        <v>84.400000000001455</v>
      </c>
    </row>
    <row r="798" spans="1:10" ht="15" x14ac:dyDescent="0.25">
      <c r="A798" s="29">
        <f t="shared" si="182"/>
        <v>44420</v>
      </c>
      <c r="B798" s="96">
        <f>'0812'!B35</f>
        <v>743.4</v>
      </c>
      <c r="C798" s="96">
        <f>'0812'!C35</f>
        <v>2259.1</v>
      </c>
      <c r="D798">
        <f>'0812'!D35</f>
        <v>35218.699999999997</v>
      </c>
      <c r="E798">
        <f>'0812'!E35</f>
        <v>14495.9</v>
      </c>
      <c r="F798" s="2">
        <f t="shared" si="187"/>
        <v>35962.1</v>
      </c>
      <c r="G798" s="64">
        <f t="shared" si="188"/>
        <v>16755</v>
      </c>
      <c r="H798" s="38">
        <f t="shared" si="189"/>
        <v>114.63503431811399</v>
      </c>
      <c r="I798" s="285">
        <f>'0812'!F35</f>
        <v>5744</v>
      </c>
      <c r="J798" s="170">
        <f t="shared" si="181"/>
        <v>92.400000000001455</v>
      </c>
    </row>
    <row r="799" spans="1:10" ht="15" x14ac:dyDescent="0.25">
      <c r="A799" s="29">
        <f t="shared" si="182"/>
        <v>44427</v>
      </c>
      <c r="B799" s="96">
        <f>'0819'!B35</f>
        <v>762.9</v>
      </c>
      <c r="C799" s="96">
        <f>'0819'!C35</f>
        <v>1664.9</v>
      </c>
      <c r="D799">
        <f>'0819'!D35</f>
        <v>35289.9</v>
      </c>
      <c r="E799">
        <f>'0819'!E35</f>
        <v>15258.7</v>
      </c>
      <c r="F799" s="2">
        <f t="shared" si="187"/>
        <v>36052.800000000003</v>
      </c>
      <c r="G799" s="64">
        <f t="shared" si="188"/>
        <v>16923.600000000002</v>
      </c>
      <c r="H799" s="38">
        <f t="shared" si="189"/>
        <v>113.03268808055024</v>
      </c>
      <c r="I799" s="124">
        <f>'0819'!F35</f>
        <v>6678.5</v>
      </c>
      <c r="J799" s="170">
        <f t="shared" si="181"/>
        <v>90.700000000004366</v>
      </c>
    </row>
    <row r="800" spans="1:10" ht="15" x14ac:dyDescent="0.25">
      <c r="A800" s="29">
        <f t="shared" si="182"/>
        <v>44434</v>
      </c>
      <c r="B800" s="96">
        <f>'0826'!B35</f>
        <v>717.5</v>
      </c>
      <c r="C800" s="96">
        <f>'0826'!C35</f>
        <v>1282.9000000000001</v>
      </c>
      <c r="D800">
        <f>'0826'!D35</f>
        <v>35361.5</v>
      </c>
      <c r="E800">
        <f>'0826'!E35</f>
        <v>15724.1</v>
      </c>
      <c r="F800" s="2">
        <f t="shared" si="187"/>
        <v>36079</v>
      </c>
      <c r="G800" s="64">
        <f t="shared" si="188"/>
        <v>17007</v>
      </c>
      <c r="H800" s="38">
        <f t="shared" si="189"/>
        <v>112.14205915211383</v>
      </c>
      <c r="I800" s="124">
        <f>'0826'!F35</f>
        <v>7942.5</v>
      </c>
      <c r="J800" s="170">
        <f t="shared" si="181"/>
        <v>26.19999999999709</v>
      </c>
    </row>
    <row r="801" spans="1:10" ht="15" x14ac:dyDescent="0.25">
      <c r="A801" s="29">
        <f t="shared" si="182"/>
        <v>44441</v>
      </c>
      <c r="B801" s="96">
        <f>'0902'!B26</f>
        <v>9422.2999999999993</v>
      </c>
      <c r="C801" s="96">
        <f>'0902'!C26</f>
        <v>15473.9</v>
      </c>
      <c r="D801">
        <f>'0902'!D26</f>
        <v>0</v>
      </c>
      <c r="E801">
        <f>'0902'!E26</f>
        <v>400.9</v>
      </c>
      <c r="F801" s="2">
        <f t="shared" si="187"/>
        <v>9422.2999999999993</v>
      </c>
      <c r="G801" s="64">
        <f t="shared" si="188"/>
        <v>15874.8</v>
      </c>
      <c r="H801" s="38">
        <f t="shared" si="189"/>
        <v>-40.646181369214105</v>
      </c>
      <c r="I801" s="285"/>
      <c r="J801" s="170"/>
    </row>
    <row r="802" spans="1:10" ht="15" x14ac:dyDescent="0.25">
      <c r="A802" s="29">
        <f t="shared" si="182"/>
        <v>44448</v>
      </c>
      <c r="B802" s="96">
        <f>'0909'!B29</f>
        <v>10227.700000000001</v>
      </c>
      <c r="C802" s="96">
        <f>'0909'!C29</f>
        <v>15871.7</v>
      </c>
      <c r="D802">
        <f>'0909'!D29</f>
        <v>139.80000000000001</v>
      </c>
      <c r="E802">
        <f>'0909'!E29</f>
        <v>1490.2</v>
      </c>
      <c r="F802" s="2">
        <f t="shared" si="187"/>
        <v>10367.5</v>
      </c>
      <c r="G802" s="64">
        <f t="shared" si="188"/>
        <v>17361.900000000001</v>
      </c>
      <c r="H802" s="38">
        <f t="shared" si="189"/>
        <v>-40.285913408094743</v>
      </c>
      <c r="I802" s="285"/>
      <c r="J802" s="170"/>
    </row>
    <row r="803" spans="1:10" ht="15" x14ac:dyDescent="0.25">
      <c r="A803" s="29">
        <f t="shared" si="182"/>
        <v>44455</v>
      </c>
      <c r="B803" s="96">
        <f>'0916'!B30</f>
        <v>10785.7</v>
      </c>
      <c r="C803" s="96">
        <f>'0916'!C30</f>
        <v>16981.5</v>
      </c>
      <c r="D803">
        <f>'0916'!D30</f>
        <v>206</v>
      </c>
      <c r="E803">
        <f>'0916'!E30</f>
        <v>2259.5</v>
      </c>
      <c r="F803" s="2">
        <f t="shared" si="187"/>
        <v>10991.7</v>
      </c>
      <c r="G803" s="64">
        <f t="shared" si="188"/>
        <v>19241</v>
      </c>
      <c r="H803" s="38">
        <f t="shared" si="189"/>
        <v>-42.873551270723972</v>
      </c>
      <c r="I803" s="285"/>
      <c r="J803" s="170"/>
    </row>
    <row r="804" spans="1:10" ht="15" x14ac:dyDescent="0.25">
      <c r="A804" s="29">
        <f t="shared" si="182"/>
        <v>44462</v>
      </c>
      <c r="B804" s="96">
        <f>'0923'!B30</f>
        <v>11270</v>
      </c>
      <c r="C804" s="96">
        <f>'0923'!C30</f>
        <v>17416.2</v>
      </c>
      <c r="D804">
        <f>'0923'!D30</f>
        <v>498.2</v>
      </c>
      <c r="E804">
        <f>'0923'!E30</f>
        <v>3153.5</v>
      </c>
      <c r="F804" s="2">
        <f t="shared" si="187"/>
        <v>11768.2</v>
      </c>
      <c r="G804" s="64">
        <f t="shared" si="188"/>
        <v>20569.7</v>
      </c>
      <c r="H804" s="38">
        <f t="shared" si="189"/>
        <v>-42.788664880868467</v>
      </c>
      <c r="I804" s="285"/>
      <c r="J804" s="170"/>
    </row>
    <row r="805" spans="1:10" ht="15" x14ac:dyDescent="0.25">
      <c r="A805" s="29">
        <f t="shared" si="182"/>
        <v>44469</v>
      </c>
      <c r="B805" s="96">
        <f>'0930'!B31</f>
        <v>11664.5</v>
      </c>
      <c r="C805" s="96">
        <f>'0930'!C31</f>
        <v>17569.2</v>
      </c>
      <c r="D805">
        <f>'0930'!D31</f>
        <v>775</v>
      </c>
      <c r="E805">
        <f>'0930'!E31</f>
        <v>4538.6000000000004</v>
      </c>
      <c r="F805" s="2">
        <f t="shared" si="187"/>
        <v>12439.5</v>
      </c>
      <c r="G805" s="64">
        <f t="shared" si="188"/>
        <v>22107.800000000003</v>
      </c>
      <c r="H805" s="38">
        <f t="shared" si="189"/>
        <v>-43.732528790743544</v>
      </c>
      <c r="I805" s="285"/>
      <c r="J805" s="170"/>
    </row>
    <row r="806" spans="1:10" ht="15" x14ac:dyDescent="0.25">
      <c r="A806" s="29">
        <f t="shared" si="182"/>
        <v>44476</v>
      </c>
      <c r="B806" s="96">
        <f>'1007'!B31</f>
        <v>11019</v>
      </c>
      <c r="C806" s="96">
        <f>'1007'!C31</f>
        <v>17418.400000000001</v>
      </c>
      <c r="D806">
        <f>'1007'!D31</f>
        <v>2060.4</v>
      </c>
      <c r="E806">
        <f>'1007'!E31</f>
        <v>6281.9</v>
      </c>
      <c r="F806" s="2">
        <f t="shared" si="187"/>
        <v>13079.4</v>
      </c>
      <c r="G806" s="64">
        <f t="shared" si="188"/>
        <v>23700.300000000003</v>
      </c>
      <c r="H806" s="38">
        <f t="shared" si="189"/>
        <v>-44.813356792952</v>
      </c>
      <c r="I806" s="285"/>
      <c r="J806" s="170"/>
    </row>
    <row r="807" spans="1:10" ht="15" x14ac:dyDescent="0.25">
      <c r="A807" s="29">
        <f t="shared" si="182"/>
        <v>44483</v>
      </c>
      <c r="B807" s="96">
        <f>'1014'!B31</f>
        <v>11243.9</v>
      </c>
      <c r="C807" s="96">
        <f>'1014'!C31</f>
        <v>16680.2</v>
      </c>
      <c r="D807">
        <f>'1014'!D31</f>
        <v>3720</v>
      </c>
      <c r="E807">
        <f>'1014'!E31</f>
        <v>8242.1</v>
      </c>
      <c r="F807" s="2">
        <f t="shared" si="187"/>
        <v>14963.9</v>
      </c>
      <c r="G807" s="64">
        <f t="shared" si="188"/>
        <v>24922.300000000003</v>
      </c>
      <c r="H807" s="38">
        <f t="shared" si="189"/>
        <v>-39.957788807614072</v>
      </c>
      <c r="I807" s="285"/>
      <c r="J807" s="170"/>
    </row>
    <row r="808" spans="1:10" ht="15" x14ac:dyDescent="0.25">
      <c r="A808" s="29">
        <f t="shared" si="182"/>
        <v>44490</v>
      </c>
      <c r="B808" s="96">
        <f>'1021'!B31</f>
        <v>10534.3</v>
      </c>
      <c r="C808" s="96">
        <f>'1021'!C31</f>
        <v>15814.2</v>
      </c>
      <c r="D808">
        <f>'1021'!D31</f>
        <v>5510.6</v>
      </c>
      <c r="E808">
        <f>'1021'!E31</f>
        <v>10181.9</v>
      </c>
      <c r="F808" s="2">
        <f t="shared" si="187"/>
        <v>16044.9</v>
      </c>
      <c r="G808" s="64">
        <f t="shared" si="188"/>
        <v>25996.1</v>
      </c>
      <c r="H808" s="38">
        <f t="shared" si="189"/>
        <v>-38.27958809205996</v>
      </c>
      <c r="I808" s="285"/>
      <c r="J808" s="170"/>
    </row>
    <row r="809" spans="1:10" ht="15" x14ac:dyDescent="0.25">
      <c r="A809" s="29">
        <f t="shared" si="182"/>
        <v>44497</v>
      </c>
      <c r="B809" s="96">
        <f>'1028'!B31</f>
        <v>9877.1</v>
      </c>
      <c r="C809" s="96">
        <f>'1028'!C31</f>
        <v>14686.2</v>
      </c>
      <c r="D809">
        <f>'1028'!D31</f>
        <v>7375.1</v>
      </c>
      <c r="E809">
        <f>'1028'!E31</f>
        <v>12120.7</v>
      </c>
      <c r="F809" s="2">
        <f t="shared" ref="F809:F815" si="190">+B809+D809</f>
        <v>17252.2</v>
      </c>
      <c r="G809" s="64">
        <f t="shared" ref="G809:G815" si="191">+C809+E809</f>
        <v>26806.9</v>
      </c>
      <c r="H809" s="38">
        <f t="shared" ref="H809:H815" si="192">+(F809/G809-1)*100</f>
        <v>-35.642689009173012</v>
      </c>
      <c r="I809" s="285"/>
      <c r="J809" s="170"/>
    </row>
    <row r="810" spans="1:10" ht="15" x14ac:dyDescent="0.25">
      <c r="A810" s="29">
        <f t="shared" si="182"/>
        <v>44504</v>
      </c>
      <c r="B810" s="96">
        <v>8478.6</v>
      </c>
      <c r="C810" s="96">
        <v>13343.4</v>
      </c>
      <c r="D810">
        <v>9712.7999999999993</v>
      </c>
      <c r="E810">
        <v>14209.1</v>
      </c>
      <c r="F810" s="2">
        <f t="shared" si="190"/>
        <v>18191.400000000001</v>
      </c>
      <c r="G810" s="64">
        <f t="shared" si="191"/>
        <v>27552.5</v>
      </c>
      <c r="H810" s="38">
        <f t="shared" si="192"/>
        <v>-33.975501315670073</v>
      </c>
      <c r="I810" s="285"/>
      <c r="J810" s="170"/>
    </row>
    <row r="811" spans="1:10" ht="15" x14ac:dyDescent="0.25">
      <c r="A811" s="29">
        <f t="shared" si="182"/>
        <v>44511</v>
      </c>
      <c r="B811" s="96">
        <f>'1111'!B32</f>
        <v>7548.9</v>
      </c>
      <c r="C811" s="96">
        <f>'1111'!C32</f>
        <v>12559.2</v>
      </c>
      <c r="D811">
        <f>'1111'!D32</f>
        <v>11300</v>
      </c>
      <c r="E811">
        <f>'1111'!E32</f>
        <v>16054</v>
      </c>
      <c r="F811" s="2">
        <f t="shared" si="190"/>
        <v>18848.900000000001</v>
      </c>
      <c r="G811" s="64">
        <f t="shared" si="191"/>
        <v>28613.200000000001</v>
      </c>
      <c r="H811" s="38">
        <f t="shared" si="192"/>
        <v>-34.125159017516381</v>
      </c>
      <c r="I811" s="285"/>
      <c r="J811" s="170"/>
    </row>
    <row r="812" spans="1:10" ht="15" x14ac:dyDescent="0.25">
      <c r="A812" s="29">
        <f t="shared" si="182"/>
        <v>44518</v>
      </c>
      <c r="B812" s="96">
        <f>'1118'!B32</f>
        <v>7020.6</v>
      </c>
      <c r="C812" s="96">
        <f>'1118'!C32</f>
        <v>11469.9</v>
      </c>
      <c r="D812">
        <f>'1118'!D32</f>
        <v>12710.8</v>
      </c>
      <c r="E812">
        <f>'1118'!E32</f>
        <v>17722.099999999999</v>
      </c>
      <c r="F812" s="2">
        <f t="shared" si="190"/>
        <v>19731.400000000001</v>
      </c>
      <c r="G812" s="64">
        <f t="shared" si="191"/>
        <v>29192</v>
      </c>
      <c r="H812" s="38">
        <f t="shared" si="192"/>
        <v>-32.408194025760473</v>
      </c>
      <c r="I812" s="285"/>
      <c r="J812" s="170"/>
    </row>
    <row r="813" spans="1:10" ht="15" x14ac:dyDescent="0.25">
      <c r="A813" s="29">
        <f t="shared" si="182"/>
        <v>44525</v>
      </c>
      <c r="B813" s="96">
        <f>'1125'!B32</f>
        <v>6267.5</v>
      </c>
      <c r="C813" s="96">
        <f>'1125'!C32</f>
        <v>9934.6</v>
      </c>
      <c r="D813">
        <f>'1125'!D32</f>
        <v>14121</v>
      </c>
      <c r="E813">
        <f>'1125'!E32</f>
        <v>19734.2</v>
      </c>
      <c r="F813" s="2">
        <f t="shared" si="190"/>
        <v>20388.5</v>
      </c>
      <c r="G813" s="64">
        <f t="shared" si="191"/>
        <v>29668.800000000003</v>
      </c>
      <c r="H813" s="38">
        <f t="shared" si="192"/>
        <v>-31.279660788437692</v>
      </c>
      <c r="I813" s="285"/>
      <c r="J813" s="170"/>
    </row>
    <row r="814" spans="1:10" ht="15" x14ac:dyDescent="0.25">
      <c r="A814" s="29">
        <f t="shared" si="182"/>
        <v>44532</v>
      </c>
      <c r="B814" s="96">
        <f>'1202'!B32</f>
        <v>5690.3</v>
      </c>
      <c r="C814" s="96">
        <f>'1202'!C32</f>
        <v>8721</v>
      </c>
      <c r="D814">
        <f>'1202'!D32</f>
        <v>15591.6</v>
      </c>
      <c r="E814">
        <f>'1202'!E32</f>
        <v>21633.3</v>
      </c>
      <c r="F814" s="2">
        <f t="shared" si="190"/>
        <v>21281.9</v>
      </c>
      <c r="G814" s="64">
        <f t="shared" si="191"/>
        <v>30354.3</v>
      </c>
      <c r="H814" s="38">
        <f t="shared" si="192"/>
        <v>-29.888351897424737</v>
      </c>
      <c r="I814" s="285"/>
      <c r="J814" s="170"/>
    </row>
    <row r="815" spans="1:10" ht="15" x14ac:dyDescent="0.25">
      <c r="A815" s="29">
        <f t="shared" si="182"/>
        <v>44539</v>
      </c>
      <c r="B815" s="96">
        <f>'1209'!B32</f>
        <v>5638.4</v>
      </c>
      <c r="C815" s="96">
        <f>'1209'!C32</f>
        <v>7938.6</v>
      </c>
      <c r="D815">
        <f>'1209'!D32</f>
        <v>16629.3</v>
      </c>
      <c r="E815">
        <f>'1209'!E32</f>
        <v>23335.3</v>
      </c>
      <c r="F815" s="2">
        <f t="shared" si="190"/>
        <v>22267.699999999997</v>
      </c>
      <c r="G815" s="64">
        <f t="shared" si="191"/>
        <v>31273.9</v>
      </c>
      <c r="H815" s="38">
        <f t="shared" si="192"/>
        <v>-28.797815430758568</v>
      </c>
      <c r="I815" s="285"/>
      <c r="J815" s="170"/>
    </row>
    <row r="816" spans="1:10" ht="15" x14ac:dyDescent="0.25">
      <c r="A816" s="29">
        <f t="shared" si="182"/>
        <v>44546</v>
      </c>
      <c r="B816" s="96">
        <f>'1216'!B32</f>
        <v>5318.2</v>
      </c>
      <c r="C816" s="96">
        <f>'1216'!C32</f>
        <v>7090.5</v>
      </c>
      <c r="D816">
        <f>'1216'!D32</f>
        <v>17679.900000000001</v>
      </c>
      <c r="E816">
        <f>'1216'!E32</f>
        <v>24632.9</v>
      </c>
      <c r="F816" s="2">
        <f t="shared" ref="F816:F838" si="193">+B816+D816</f>
        <v>22998.100000000002</v>
      </c>
      <c r="G816" s="64">
        <f t="shared" ref="G816:G838" si="194">+C816+E816</f>
        <v>31723.4</v>
      </c>
      <c r="H816" s="38">
        <f t="shared" ref="H816:H881" si="195">+(F816/G816-1)*100</f>
        <v>-27.504302817478575</v>
      </c>
      <c r="I816" s="285"/>
      <c r="J816" s="170"/>
    </row>
    <row r="817" spans="1:10" ht="15" x14ac:dyDescent="0.25">
      <c r="A817" s="29">
        <f t="shared" si="182"/>
        <v>44553</v>
      </c>
      <c r="B817" s="96">
        <f>'1223'!B32</f>
        <v>4806.3999999999996</v>
      </c>
      <c r="C817" s="96">
        <f>'1223'!C32</f>
        <v>6245.2</v>
      </c>
      <c r="D817">
        <f>'1223'!D32</f>
        <v>18624.5</v>
      </c>
      <c r="E817">
        <f>'1223'!E32</f>
        <v>26097.9</v>
      </c>
      <c r="F817" s="2">
        <f t="shared" si="193"/>
        <v>23430.9</v>
      </c>
      <c r="G817" s="64">
        <f t="shared" si="194"/>
        <v>32343.100000000002</v>
      </c>
      <c r="H817" s="38">
        <f t="shared" si="195"/>
        <v>-27.55518178529578</v>
      </c>
      <c r="I817" s="285"/>
      <c r="J817" s="170"/>
    </row>
    <row r="818" spans="1:10" ht="15" x14ac:dyDescent="0.25">
      <c r="A818" s="29">
        <f t="shared" si="182"/>
        <v>44560</v>
      </c>
      <c r="B818" s="96">
        <f>'1230'!B35</f>
        <v>4247.3</v>
      </c>
      <c r="C818" s="96">
        <f>'1230'!C35</f>
        <v>5529.8</v>
      </c>
      <c r="D818">
        <f>'1230'!D35</f>
        <v>19537.400000000001</v>
      </c>
      <c r="E818">
        <f>'1230'!E35</f>
        <v>27182.3</v>
      </c>
      <c r="F818" s="2">
        <f t="shared" si="193"/>
        <v>23784.7</v>
      </c>
      <c r="G818" s="64">
        <f t="shared" si="194"/>
        <v>32712.1</v>
      </c>
      <c r="H818" s="38">
        <f t="shared" si="195"/>
        <v>-27.290818993583411</v>
      </c>
      <c r="I818" s="285"/>
      <c r="J818" s="170"/>
    </row>
    <row r="819" spans="1:10" ht="15" x14ac:dyDescent="0.25">
      <c r="A819" s="29">
        <f t="shared" si="182"/>
        <v>44567</v>
      </c>
      <c r="B819" s="96">
        <f>'0106'!B35</f>
        <v>4060.1</v>
      </c>
      <c r="C819" s="96">
        <f>'0106'!C35</f>
        <v>5122.1000000000004</v>
      </c>
      <c r="D819">
        <f>'0106'!D35</f>
        <v>20026.400000000001</v>
      </c>
      <c r="E819">
        <f>'0106'!E35</f>
        <v>28348.3</v>
      </c>
      <c r="F819" s="2">
        <f t="shared" si="193"/>
        <v>24086.5</v>
      </c>
      <c r="G819" s="64">
        <f t="shared" si="194"/>
        <v>33470.400000000001</v>
      </c>
      <c r="H819" s="38">
        <f t="shared" si="195"/>
        <v>-28.036414264544195</v>
      </c>
      <c r="I819" s="285"/>
    </row>
    <row r="820" spans="1:10" ht="15" x14ac:dyDescent="0.25">
      <c r="A820" s="29">
        <f t="shared" si="182"/>
        <v>44574</v>
      </c>
      <c r="B820" s="96">
        <f>'0113'!B35</f>
        <v>3605.9</v>
      </c>
      <c r="C820" s="96">
        <f>'0113'!C35</f>
        <v>4636.2</v>
      </c>
      <c r="D820">
        <f>'0113'!D35</f>
        <v>21277.7</v>
      </c>
      <c r="E820">
        <f>'0113'!E35</f>
        <v>29698.2</v>
      </c>
      <c r="F820" s="2">
        <f t="shared" si="193"/>
        <v>24883.600000000002</v>
      </c>
      <c r="G820" s="64">
        <f t="shared" si="194"/>
        <v>34334.400000000001</v>
      </c>
      <c r="H820" s="38">
        <f t="shared" si="195"/>
        <v>-27.525746772915795</v>
      </c>
      <c r="I820" s="285"/>
    </row>
    <row r="821" spans="1:10" ht="15" x14ac:dyDescent="0.25">
      <c r="A821" s="29">
        <f t="shared" si="182"/>
        <v>44581</v>
      </c>
      <c r="B821" s="96">
        <f>'0120'!B36</f>
        <v>3301.7</v>
      </c>
      <c r="C821" s="96">
        <f>'0120'!C36</f>
        <v>3616.3</v>
      </c>
      <c r="D821">
        <f>'0120'!D36</f>
        <v>22122.2</v>
      </c>
      <c r="E821">
        <f>'0120'!E36</f>
        <v>31040.7</v>
      </c>
      <c r="F821" s="2">
        <f t="shared" si="193"/>
        <v>25423.9</v>
      </c>
      <c r="G821" s="64">
        <f t="shared" si="194"/>
        <v>34657</v>
      </c>
      <c r="H821" s="38">
        <f t="shared" si="195"/>
        <v>-26.641371151571104</v>
      </c>
      <c r="I821" s="285"/>
    </row>
    <row r="822" spans="1:10" ht="15" x14ac:dyDescent="0.25">
      <c r="A822" s="29">
        <f t="shared" si="182"/>
        <v>44588</v>
      </c>
      <c r="B822" s="96">
        <f>'0127'!B36</f>
        <v>2549.6999999999998</v>
      </c>
      <c r="C822" s="96">
        <f>'0127'!C36</f>
        <v>2951.5</v>
      </c>
      <c r="D822">
        <f>'0127'!D36</f>
        <v>22845.5</v>
      </c>
      <c r="E822">
        <f>'0127'!E36</f>
        <v>32304.3</v>
      </c>
      <c r="F822" s="2">
        <f t="shared" si="193"/>
        <v>25395.200000000001</v>
      </c>
      <c r="G822" s="64">
        <f t="shared" si="194"/>
        <v>35255.800000000003</v>
      </c>
      <c r="H822" s="38">
        <f t="shared" si="195"/>
        <v>-27.968731386041444</v>
      </c>
      <c r="I822" s="285"/>
    </row>
    <row r="823" spans="1:10" ht="15" x14ac:dyDescent="0.25">
      <c r="A823" s="29">
        <f t="shared" si="182"/>
        <v>44595</v>
      </c>
      <c r="B823" s="96">
        <f>'0203'!B36</f>
        <v>2121.1999999999998</v>
      </c>
      <c r="C823" s="96">
        <f>'0203'!C36</f>
        <v>2313.8000000000002</v>
      </c>
      <c r="D823">
        <f>'0203'!D36</f>
        <v>23572.2</v>
      </c>
      <c r="E823">
        <f>'0203'!E36</f>
        <v>33459.199999999997</v>
      </c>
      <c r="F823" s="2">
        <f t="shared" si="193"/>
        <v>25693.4</v>
      </c>
      <c r="G823" s="64">
        <f t="shared" si="194"/>
        <v>35773</v>
      </c>
      <c r="H823" s="38">
        <f t="shared" si="195"/>
        <v>-28.176557739076959</v>
      </c>
      <c r="I823" s="285"/>
    </row>
    <row r="824" spans="1:10" ht="15" x14ac:dyDescent="0.25">
      <c r="A824" s="29">
        <f t="shared" si="182"/>
        <v>44602</v>
      </c>
      <c r="B824" s="96">
        <f>'0210'!B36</f>
        <v>1770</v>
      </c>
      <c r="C824" s="96">
        <f>'0210'!C36</f>
        <v>1932.9</v>
      </c>
      <c r="D824">
        <f>'0210'!D36</f>
        <v>24147.9</v>
      </c>
      <c r="E824">
        <f>'0210'!E36</f>
        <v>33859.4</v>
      </c>
      <c r="F824" s="2">
        <f t="shared" si="193"/>
        <v>25917.9</v>
      </c>
      <c r="G824" s="64">
        <f t="shared" si="194"/>
        <v>35792.300000000003</v>
      </c>
      <c r="H824" s="38">
        <f t="shared" si="195"/>
        <v>-27.588056649055805</v>
      </c>
      <c r="I824" s="285"/>
    </row>
    <row r="825" spans="1:10" ht="15" x14ac:dyDescent="0.25">
      <c r="A825" s="29">
        <f t="shared" si="182"/>
        <v>44609</v>
      </c>
      <c r="B825" s="96">
        <f>'0217'!B37</f>
        <v>1668.4</v>
      </c>
      <c r="C825" s="96">
        <f>'0217'!C37</f>
        <v>1663.3</v>
      </c>
      <c r="D825">
        <f>'0217'!D37</f>
        <v>24540.9</v>
      </c>
      <c r="E825">
        <f>'0217'!E37</f>
        <v>34083.300000000003</v>
      </c>
      <c r="F825" s="2">
        <f t="shared" si="193"/>
        <v>26209.300000000003</v>
      </c>
      <c r="G825" s="64">
        <f t="shared" si="194"/>
        <v>35746.600000000006</v>
      </c>
      <c r="H825" s="38">
        <f t="shared" si="195"/>
        <v>-26.680299664863238</v>
      </c>
      <c r="I825" s="285"/>
    </row>
    <row r="826" spans="1:10" ht="15" x14ac:dyDescent="0.25">
      <c r="A826" s="29">
        <f t="shared" si="182"/>
        <v>44616</v>
      </c>
      <c r="B826" s="96">
        <f>'0224'!B37</f>
        <v>1242.8</v>
      </c>
      <c r="C826" s="96">
        <f>'0224'!C37</f>
        <v>1280.9000000000001</v>
      </c>
      <c r="D826">
        <f>'0224'!D37</f>
        <v>24951.599999999999</v>
      </c>
      <c r="E826">
        <f>'0224'!E37</f>
        <v>34404</v>
      </c>
      <c r="F826" s="2">
        <f t="shared" si="193"/>
        <v>26194.399999999998</v>
      </c>
      <c r="G826" s="64">
        <f t="shared" si="194"/>
        <v>35684.9</v>
      </c>
      <c r="H826" s="38">
        <f t="shared" si="195"/>
        <v>-26.595282598522076</v>
      </c>
      <c r="I826" s="285"/>
    </row>
    <row r="827" spans="1:10" ht="15" x14ac:dyDescent="0.25">
      <c r="A827" s="29">
        <f t="shared" si="182"/>
        <v>44623</v>
      </c>
      <c r="B827" s="96">
        <f>'0303'!B37</f>
        <v>2034.6</v>
      </c>
      <c r="C827" s="96">
        <f>'0303'!C37</f>
        <v>1146.4000000000001</v>
      </c>
      <c r="D827">
        <f>'0303'!D37</f>
        <v>25256.1</v>
      </c>
      <c r="E827">
        <f>'0303'!E37</f>
        <v>34628.699999999997</v>
      </c>
      <c r="F827" s="2">
        <f t="shared" si="193"/>
        <v>27290.699999999997</v>
      </c>
      <c r="G827" s="64">
        <f t="shared" si="194"/>
        <v>35775.1</v>
      </c>
      <c r="H827" s="38">
        <f t="shared" si="195"/>
        <v>-23.715936503322144</v>
      </c>
      <c r="I827" s="285"/>
    </row>
    <row r="828" spans="1:10" ht="15" x14ac:dyDescent="0.25">
      <c r="A828" s="29">
        <f t="shared" si="182"/>
        <v>44630</v>
      </c>
      <c r="B828" s="96">
        <f>'0310'!B37</f>
        <v>2060</v>
      </c>
      <c r="C828" s="96">
        <f>'0310'!C37</f>
        <v>1135.9000000000001</v>
      </c>
      <c r="D828">
        <f>'0310'!D37</f>
        <v>25626.3</v>
      </c>
      <c r="E828">
        <f>'0310'!E37</f>
        <v>34710.699999999997</v>
      </c>
      <c r="F828" s="2">
        <f t="shared" si="193"/>
        <v>27686.3</v>
      </c>
      <c r="G828" s="64">
        <f t="shared" si="194"/>
        <v>35846.6</v>
      </c>
      <c r="H828" s="38">
        <f t="shared" si="195"/>
        <v>-22.764502072720983</v>
      </c>
      <c r="I828" s="285"/>
    </row>
    <row r="829" spans="1:10" ht="15" x14ac:dyDescent="0.25">
      <c r="A829" s="29">
        <f t="shared" si="182"/>
        <v>44637</v>
      </c>
      <c r="B829" s="96">
        <f>'0317'!B37</f>
        <v>1930.8</v>
      </c>
      <c r="C829" s="96">
        <f>'0317'!C37</f>
        <v>1123</v>
      </c>
      <c r="D829">
        <f>'0317'!D37</f>
        <v>25788</v>
      </c>
      <c r="E829">
        <f>'0317'!E37</f>
        <v>34724.300000000003</v>
      </c>
      <c r="F829" s="2">
        <f t="shared" si="193"/>
        <v>27718.799999999999</v>
      </c>
      <c r="G829" s="64">
        <f t="shared" si="194"/>
        <v>35847.300000000003</v>
      </c>
      <c r="H829" s="38">
        <f t="shared" si="195"/>
        <v>-22.675347934154043</v>
      </c>
      <c r="I829" s="285"/>
    </row>
    <row r="830" spans="1:10" ht="15" x14ac:dyDescent="0.25">
      <c r="A830" s="29">
        <f t="shared" ref="A830:A893" si="196">+A829+7</f>
        <v>44644</v>
      </c>
      <c r="B830" s="96">
        <f>'0324'!B37</f>
        <v>2192.1</v>
      </c>
      <c r="C830" s="96">
        <f>'0324'!C37</f>
        <v>1168</v>
      </c>
      <c r="D830">
        <f>'0324'!D37</f>
        <v>26119.9</v>
      </c>
      <c r="E830">
        <f>'0324'!E37</f>
        <v>34803.300000000003</v>
      </c>
      <c r="F830" s="2">
        <f t="shared" si="193"/>
        <v>28312</v>
      </c>
      <c r="G830" s="64">
        <f t="shared" si="194"/>
        <v>35971.300000000003</v>
      </c>
      <c r="H830" s="38">
        <f t="shared" si="195"/>
        <v>-21.292808433389954</v>
      </c>
      <c r="I830" s="285"/>
    </row>
    <row r="831" spans="1:10" ht="15" x14ac:dyDescent="0.25">
      <c r="A831" s="29">
        <f t="shared" si="196"/>
        <v>44651</v>
      </c>
      <c r="B831" s="96">
        <f>'0331'!B37</f>
        <v>2169</v>
      </c>
      <c r="C831" s="96">
        <f>'0331'!C37</f>
        <v>937.5</v>
      </c>
      <c r="D831">
        <f>'0331'!D37</f>
        <v>26578.6</v>
      </c>
      <c r="E831">
        <f>'0331'!E37</f>
        <v>34817.599999999999</v>
      </c>
      <c r="F831" s="2">
        <f t="shared" si="193"/>
        <v>28747.599999999999</v>
      </c>
      <c r="G831" s="64">
        <f t="shared" si="194"/>
        <v>35755.1</v>
      </c>
      <c r="H831" s="38">
        <f t="shared" si="195"/>
        <v>-19.598602716815229</v>
      </c>
      <c r="I831" s="285"/>
    </row>
    <row r="832" spans="1:10" ht="15" x14ac:dyDescent="0.25">
      <c r="A832" s="29">
        <f t="shared" si="196"/>
        <v>44658</v>
      </c>
      <c r="B832" s="96">
        <f>'0407'!B37</f>
        <v>2189.1</v>
      </c>
      <c r="C832" s="96">
        <f>'0407'!C37</f>
        <v>790.8</v>
      </c>
      <c r="D832">
        <f>'0407'!D37</f>
        <v>26994</v>
      </c>
      <c r="E832">
        <f>'0407'!E37</f>
        <v>34909.300000000003</v>
      </c>
      <c r="F832" s="2">
        <f t="shared" si="193"/>
        <v>29183.1</v>
      </c>
      <c r="G832" s="64">
        <f t="shared" si="194"/>
        <v>35700.100000000006</v>
      </c>
      <c r="H832" s="38">
        <f t="shared" si="195"/>
        <v>-18.254850826748402</v>
      </c>
      <c r="I832" s="285">
        <f>'0407'!F37</f>
        <v>5893</v>
      </c>
    </row>
    <row r="833" spans="1:9" ht="15" x14ac:dyDescent="0.25">
      <c r="A833" s="29">
        <f t="shared" si="196"/>
        <v>44665</v>
      </c>
      <c r="B833" s="96">
        <f>'0414'!B37</f>
        <v>2391.5</v>
      </c>
      <c r="C833" s="96">
        <f>'0414'!C37</f>
        <v>714.1</v>
      </c>
      <c r="D833">
        <f>'0414'!D37</f>
        <v>27288</v>
      </c>
      <c r="E833">
        <f>'0414'!E37</f>
        <v>34934.699999999997</v>
      </c>
      <c r="F833" s="2">
        <f t="shared" si="193"/>
        <v>29679.5</v>
      </c>
      <c r="G833" s="64">
        <f t="shared" si="194"/>
        <v>35648.799999999996</v>
      </c>
      <c r="H833" s="38">
        <f t="shared" si="195"/>
        <v>-16.744743161060104</v>
      </c>
      <c r="I833" s="285">
        <f>'0414'!F37</f>
        <v>6562</v>
      </c>
    </row>
    <row r="834" spans="1:9" ht="15" x14ac:dyDescent="0.25">
      <c r="A834" s="29">
        <f t="shared" si="196"/>
        <v>44672</v>
      </c>
      <c r="B834" s="96">
        <f>'0421'!B37</f>
        <v>2276.8000000000002</v>
      </c>
      <c r="C834" s="96">
        <f>'0421'!C37</f>
        <v>766</v>
      </c>
      <c r="D834">
        <f>'0421'!D37</f>
        <v>27567.8</v>
      </c>
      <c r="E834">
        <f>'0421'!E37</f>
        <v>34945.4</v>
      </c>
      <c r="F834" s="2">
        <f t="shared" si="193"/>
        <v>29844.6</v>
      </c>
      <c r="G834" s="64">
        <f t="shared" si="194"/>
        <v>35711.4</v>
      </c>
      <c r="H834" s="38">
        <f t="shared" si="195"/>
        <v>-16.428367412086907</v>
      </c>
      <c r="I834" s="285">
        <f>'0421'!F37</f>
        <v>7030</v>
      </c>
    </row>
    <row r="835" spans="1:9" ht="15" x14ac:dyDescent="0.25">
      <c r="A835" s="29">
        <f t="shared" si="196"/>
        <v>44679</v>
      </c>
      <c r="B835" s="96">
        <f>'0428'!B37</f>
        <v>2299.6</v>
      </c>
      <c r="C835" s="96">
        <f>'0428'!C37</f>
        <v>728.8</v>
      </c>
      <c r="D835">
        <f>'0428'!D37</f>
        <v>27745.8</v>
      </c>
      <c r="E835">
        <f>'0428'!E37</f>
        <v>34972.699999999997</v>
      </c>
      <c r="F835" s="2">
        <f t="shared" si="193"/>
        <v>30045.399999999998</v>
      </c>
      <c r="G835" s="64">
        <f t="shared" si="194"/>
        <v>35701.5</v>
      </c>
      <c r="H835" s="38">
        <f t="shared" si="195"/>
        <v>-15.842751705110436</v>
      </c>
      <c r="I835" s="285">
        <f>'0428'!F37</f>
        <v>7298</v>
      </c>
    </row>
    <row r="836" spans="1:9" ht="15" x14ac:dyDescent="0.25">
      <c r="A836" s="29">
        <f t="shared" si="196"/>
        <v>44686</v>
      </c>
      <c r="B836" s="96">
        <f>'0505'!B37</f>
        <v>2157.3000000000002</v>
      </c>
      <c r="C836" s="96">
        <f>'0505'!C37</f>
        <v>721.1</v>
      </c>
      <c r="D836">
        <f>'0505'!D37</f>
        <v>27893.3</v>
      </c>
      <c r="E836">
        <f>'0505'!E37</f>
        <v>34983.1</v>
      </c>
      <c r="F836" s="2">
        <f t="shared" si="193"/>
        <v>30050.6</v>
      </c>
      <c r="G836" s="64">
        <f t="shared" si="194"/>
        <v>35704.199999999997</v>
      </c>
      <c r="H836" s="38">
        <f t="shared" si="195"/>
        <v>-15.834551677393694</v>
      </c>
      <c r="I836" s="285">
        <f>'0505'!F37</f>
        <v>7298</v>
      </c>
    </row>
    <row r="837" spans="1:9" ht="15" x14ac:dyDescent="0.25">
      <c r="A837" s="29">
        <f t="shared" si="196"/>
        <v>44693</v>
      </c>
      <c r="B837" s="96">
        <f>'0512'!B37</f>
        <v>2319.1</v>
      </c>
      <c r="C837" s="96">
        <f>'0512'!C37</f>
        <v>708.2</v>
      </c>
      <c r="D837">
        <f>'0512'!D37</f>
        <v>28124.1</v>
      </c>
      <c r="E837">
        <f>'0512'!E37</f>
        <v>34988.300000000003</v>
      </c>
      <c r="F837" s="2">
        <f t="shared" si="193"/>
        <v>30443.199999999997</v>
      </c>
      <c r="G837" s="64">
        <f t="shared" si="194"/>
        <v>35696.5</v>
      </c>
      <c r="H837" s="38">
        <f t="shared" si="195"/>
        <v>-14.716568851287947</v>
      </c>
      <c r="I837" s="285">
        <f>'0512'!F37</f>
        <v>7306</v>
      </c>
    </row>
    <row r="838" spans="1:9" ht="15" x14ac:dyDescent="0.25">
      <c r="A838" s="29">
        <f t="shared" si="196"/>
        <v>44700</v>
      </c>
      <c r="B838" s="96">
        <f>'0519'!B37</f>
        <v>2041</v>
      </c>
      <c r="C838" s="96">
        <f>'0519'!C37</f>
        <v>702.4</v>
      </c>
      <c r="D838">
        <f>'0519'!D37</f>
        <v>28293.8</v>
      </c>
      <c r="E838">
        <f>'0519'!E37</f>
        <v>35001</v>
      </c>
      <c r="F838" s="2">
        <f t="shared" si="193"/>
        <v>30334.799999999999</v>
      </c>
      <c r="G838" s="64">
        <f t="shared" si="194"/>
        <v>35703.4</v>
      </c>
      <c r="H838" s="38">
        <f t="shared" si="195"/>
        <v>-15.036663174935727</v>
      </c>
      <c r="I838" s="285">
        <f>'0519'!F37</f>
        <v>7306</v>
      </c>
    </row>
    <row r="839" spans="1:9" ht="15" x14ac:dyDescent="0.25">
      <c r="A839" s="29">
        <f t="shared" si="196"/>
        <v>44707</v>
      </c>
      <c r="B839" s="96">
        <f>'0526'!B37</f>
        <v>1898.8</v>
      </c>
      <c r="C839" s="96">
        <f>'0526'!C37</f>
        <v>697</v>
      </c>
      <c r="D839">
        <f>'0526'!D37</f>
        <v>28363.8</v>
      </c>
      <c r="E839">
        <f>'0526'!E37</f>
        <v>35010.1</v>
      </c>
      <c r="F839" s="2">
        <f>+B839+D839</f>
        <v>30262.6</v>
      </c>
      <c r="G839" s="64">
        <f>+C839+E839</f>
        <v>35707.1</v>
      </c>
      <c r="H839" s="38">
        <f t="shared" si="195"/>
        <v>-15.247667830767552</v>
      </c>
      <c r="I839" s="285">
        <f>'0526'!F37</f>
        <v>7306</v>
      </c>
    </row>
    <row r="840" spans="1:9" ht="15" x14ac:dyDescent="0.25">
      <c r="A840" s="29">
        <f t="shared" si="196"/>
        <v>44714</v>
      </c>
      <c r="B840" s="96">
        <f>'0602'!B37</f>
        <v>2012.7</v>
      </c>
      <c r="C840" s="96">
        <f>'0602'!C37</f>
        <v>692.4</v>
      </c>
      <c r="D840">
        <f>'0602'!D37</f>
        <v>28378.7</v>
      </c>
      <c r="E840">
        <f>'0602'!E37</f>
        <v>35016.699999999997</v>
      </c>
      <c r="F840" s="2">
        <f t="shared" ref="F840:F864" si="197">+B840+D840</f>
        <v>30391.4</v>
      </c>
      <c r="G840" s="64">
        <f t="shared" ref="G840:G864" si="198">+C840+E840</f>
        <v>35709.1</v>
      </c>
      <c r="H840" s="38">
        <f t="shared" si="195"/>
        <v>-14.89172227807477</v>
      </c>
      <c r="I840" s="285">
        <f>'0602'!F37</f>
        <v>7567</v>
      </c>
    </row>
    <row r="841" spans="1:9" ht="15" x14ac:dyDescent="0.25">
      <c r="A841" s="29">
        <f t="shared" si="196"/>
        <v>44721</v>
      </c>
      <c r="B841" s="96">
        <f>'0609'!B37</f>
        <v>2073.6</v>
      </c>
      <c r="C841" s="96">
        <f>'0609'!C37</f>
        <v>690.5</v>
      </c>
      <c r="D841">
        <f>'0609'!D37</f>
        <v>28453.3</v>
      </c>
      <c r="E841">
        <f>'0609'!E37</f>
        <v>35021.199999999997</v>
      </c>
      <c r="F841" s="2">
        <f t="shared" si="197"/>
        <v>30526.899999999998</v>
      </c>
      <c r="G841" s="64">
        <f t="shared" si="198"/>
        <v>35711.699999999997</v>
      </c>
      <c r="H841" s="38">
        <f t="shared" si="195"/>
        <v>-14.518491138758449</v>
      </c>
      <c r="I841" s="285">
        <f>'0609'!F37</f>
        <v>7699</v>
      </c>
    </row>
    <row r="842" spans="1:9" ht="15" x14ac:dyDescent="0.25">
      <c r="A842" s="29">
        <f t="shared" si="196"/>
        <v>44728</v>
      </c>
      <c r="B842" s="96">
        <f>'0616'!B37</f>
        <v>2006.7</v>
      </c>
      <c r="C842" s="96">
        <f>'0616'!C37</f>
        <v>751.6</v>
      </c>
      <c r="D842">
        <f>'0616'!D37</f>
        <v>28526.5</v>
      </c>
      <c r="E842">
        <f>'0616'!E37</f>
        <v>35026.1</v>
      </c>
      <c r="F842" s="2">
        <f t="shared" si="197"/>
        <v>30533.200000000001</v>
      </c>
      <c r="G842" s="64">
        <f t="shared" si="198"/>
        <v>35777.699999999997</v>
      </c>
      <c r="H842" s="38">
        <f t="shared" si="195"/>
        <v>-14.658572239132184</v>
      </c>
      <c r="I842" s="285">
        <f>'0616'!F37</f>
        <v>7765</v>
      </c>
    </row>
    <row r="843" spans="1:9" ht="15" x14ac:dyDescent="0.25">
      <c r="A843" s="29">
        <f t="shared" si="196"/>
        <v>44735</v>
      </c>
      <c r="B843" s="96">
        <f>'0623'!B37</f>
        <v>1929.5</v>
      </c>
      <c r="C843" s="96">
        <f>'0623'!C37</f>
        <v>773.2</v>
      </c>
      <c r="D843">
        <f>'0623'!D37</f>
        <v>28620</v>
      </c>
      <c r="E843">
        <f>'0623'!E37</f>
        <v>35035.599999999999</v>
      </c>
      <c r="F843" s="2">
        <f t="shared" si="197"/>
        <v>30549.5</v>
      </c>
      <c r="G843" s="64">
        <f t="shared" si="198"/>
        <v>35808.799999999996</v>
      </c>
      <c r="H843" s="38">
        <f t="shared" si="195"/>
        <v>-14.687171868367543</v>
      </c>
      <c r="I843" s="285">
        <f>'0623'!F37</f>
        <v>7765</v>
      </c>
    </row>
    <row r="844" spans="1:9" ht="15" x14ac:dyDescent="0.25">
      <c r="A844" s="29">
        <f t="shared" si="196"/>
        <v>44742</v>
      </c>
      <c r="B844" s="96">
        <f>'0630'!B37</f>
        <v>1796.2</v>
      </c>
      <c r="C844" s="96">
        <f>'0630'!C37</f>
        <v>785</v>
      </c>
      <c r="D844">
        <f>'0630'!D37</f>
        <v>28694.2</v>
      </c>
      <c r="E844">
        <f>'0630'!E37</f>
        <v>35041.9</v>
      </c>
      <c r="F844" s="2">
        <f t="shared" si="197"/>
        <v>30490.400000000001</v>
      </c>
      <c r="G844" s="64">
        <f t="shared" si="198"/>
        <v>35826.9</v>
      </c>
      <c r="H844" s="38">
        <f t="shared" si="195"/>
        <v>-14.895232353343435</v>
      </c>
      <c r="I844" s="285">
        <f>'0630'!F37</f>
        <v>7765</v>
      </c>
    </row>
    <row r="845" spans="1:9" ht="15" x14ac:dyDescent="0.25">
      <c r="A845" s="29">
        <f t="shared" si="196"/>
        <v>44749</v>
      </c>
      <c r="B845" s="96">
        <f>'0707'!B37</f>
        <v>1580.6</v>
      </c>
      <c r="C845" s="96">
        <f>'0707'!C37</f>
        <v>783.5</v>
      </c>
      <c r="D845">
        <f>'0707'!D37</f>
        <v>28779.1</v>
      </c>
      <c r="E845">
        <f>'0707'!E37</f>
        <v>35043.4</v>
      </c>
      <c r="F845" s="2">
        <f t="shared" si="197"/>
        <v>30359.699999999997</v>
      </c>
      <c r="G845" s="64">
        <f t="shared" si="198"/>
        <v>35826.9</v>
      </c>
      <c r="H845" s="38">
        <f t="shared" si="195"/>
        <v>-15.260042035453814</v>
      </c>
      <c r="I845" s="285">
        <f>'0707'!F37</f>
        <v>7855</v>
      </c>
    </row>
    <row r="846" spans="1:9" ht="15" x14ac:dyDescent="0.25">
      <c r="A846" s="29">
        <f t="shared" si="196"/>
        <v>44756</v>
      </c>
      <c r="B846" s="96">
        <f>'0714'!B37</f>
        <v>1587.5</v>
      </c>
      <c r="C846" s="96">
        <f>'0714'!C37</f>
        <v>781.3</v>
      </c>
      <c r="D846">
        <f>'0714'!D37</f>
        <v>28919.1</v>
      </c>
      <c r="E846">
        <f>'0714'!E37</f>
        <v>35045</v>
      </c>
      <c r="F846" s="2">
        <f t="shared" si="197"/>
        <v>30506.6</v>
      </c>
      <c r="G846" s="64">
        <f t="shared" si="198"/>
        <v>35826.300000000003</v>
      </c>
      <c r="H846" s="38">
        <f t="shared" si="195"/>
        <v>-14.848588885818526</v>
      </c>
      <c r="I846" s="285">
        <f>'0714'!F37</f>
        <v>7991</v>
      </c>
    </row>
    <row r="847" spans="1:9" ht="15" x14ac:dyDescent="0.25">
      <c r="A847" s="29">
        <f t="shared" si="196"/>
        <v>44763</v>
      </c>
      <c r="B847" s="96">
        <f>'0721'!B37</f>
        <v>1553.7</v>
      </c>
      <c r="C847" s="96">
        <f>'0721'!C37</f>
        <v>780.6</v>
      </c>
      <c r="D847">
        <f>'0721'!D37</f>
        <v>28922.1</v>
      </c>
      <c r="E847">
        <f>'0721'!E37</f>
        <v>35045.699999999997</v>
      </c>
      <c r="F847" s="2">
        <f t="shared" si="197"/>
        <v>30475.8</v>
      </c>
      <c r="G847" s="64">
        <f t="shared" si="198"/>
        <v>35826.299999999996</v>
      </c>
      <c r="H847" s="38">
        <f t="shared" si="195"/>
        <v>-14.934559248373391</v>
      </c>
      <c r="I847" s="285">
        <f>'0721'!F37</f>
        <v>8529</v>
      </c>
    </row>
    <row r="848" spans="1:9" ht="15" x14ac:dyDescent="0.25">
      <c r="A848" s="29">
        <f t="shared" si="196"/>
        <v>44770</v>
      </c>
      <c r="B848" s="96">
        <f>'0728'!B37</f>
        <v>1625.8</v>
      </c>
      <c r="C848" s="96">
        <f>'0728'!C37</f>
        <v>711.1</v>
      </c>
      <c r="D848">
        <f>'0728'!D37</f>
        <v>28974.799999999999</v>
      </c>
      <c r="E848">
        <f>'0728'!E37</f>
        <v>35074.199999999997</v>
      </c>
      <c r="F848" s="2">
        <f t="shared" si="197"/>
        <v>30600.6</v>
      </c>
      <c r="G848" s="64">
        <f t="shared" si="198"/>
        <v>35785.299999999996</v>
      </c>
      <c r="H848" s="38">
        <f t="shared" si="195"/>
        <v>-14.488351362151498</v>
      </c>
      <c r="I848" s="285">
        <f>'0728'!F37</f>
        <v>8673</v>
      </c>
    </row>
    <row r="849" spans="1:9" ht="15" x14ac:dyDescent="0.25">
      <c r="A849" s="29">
        <f t="shared" si="196"/>
        <v>44777</v>
      </c>
      <c r="B849" s="96">
        <f>'0804'!B38</f>
        <v>1311.8</v>
      </c>
      <c r="C849" s="96">
        <f>'0804'!C38</f>
        <v>795.2</v>
      </c>
      <c r="D849">
        <f>'0804'!D38</f>
        <v>29222.400000000001</v>
      </c>
      <c r="E849">
        <f>'0804'!E38</f>
        <v>35074.5</v>
      </c>
      <c r="F849" s="2">
        <f t="shared" si="197"/>
        <v>30534.2</v>
      </c>
      <c r="G849" s="64">
        <f t="shared" si="198"/>
        <v>35869.699999999997</v>
      </c>
      <c r="H849" s="38">
        <f t="shared" si="195"/>
        <v>-14.874671380022686</v>
      </c>
      <c r="I849" s="285">
        <f>'0804'!F38</f>
        <v>8868</v>
      </c>
    </row>
    <row r="850" spans="1:9" ht="15" x14ac:dyDescent="0.25">
      <c r="A850" s="29">
        <f t="shared" si="196"/>
        <v>44784</v>
      </c>
      <c r="B850" s="96">
        <f>'0811'!B37</f>
        <v>1107.7</v>
      </c>
      <c r="C850" s="96">
        <f>'0811'!C37</f>
        <v>743.4</v>
      </c>
      <c r="D850">
        <f>'0811'!D37</f>
        <v>29507.4</v>
      </c>
      <c r="E850">
        <f>'0811'!E37</f>
        <v>35218.699999999997</v>
      </c>
      <c r="F850" s="2">
        <f t="shared" si="197"/>
        <v>30615.100000000002</v>
      </c>
      <c r="G850" s="64">
        <f t="shared" si="198"/>
        <v>35962.1</v>
      </c>
      <c r="H850" s="38">
        <f t="shared" si="195"/>
        <v>-14.868430931452824</v>
      </c>
      <c r="I850" s="285">
        <f>'0811'!F37</f>
        <v>9647</v>
      </c>
    </row>
    <row r="851" spans="1:9" ht="15" x14ac:dyDescent="0.25">
      <c r="A851" s="29">
        <f t="shared" si="196"/>
        <v>44791</v>
      </c>
      <c r="C851" s="96">
        <v>762.9</v>
      </c>
      <c r="E851">
        <v>35289.9</v>
      </c>
      <c r="F851" s="2">
        <f t="shared" si="197"/>
        <v>0</v>
      </c>
      <c r="G851" s="64">
        <f t="shared" si="198"/>
        <v>36052.800000000003</v>
      </c>
      <c r="H851" s="38">
        <f t="shared" si="195"/>
        <v>-100</v>
      </c>
      <c r="I851" s="285"/>
    </row>
    <row r="852" spans="1:9" ht="15" x14ac:dyDescent="0.25">
      <c r="A852" s="29">
        <f t="shared" si="196"/>
        <v>44798</v>
      </c>
      <c r="B852" s="96">
        <f>'0825'!B37</f>
        <v>788.7</v>
      </c>
      <c r="C852" s="96">
        <f>'0825'!C37</f>
        <v>717.5</v>
      </c>
      <c r="D852">
        <f>'0825'!D37</f>
        <v>30022.2</v>
      </c>
      <c r="E852">
        <f>'0825'!E37</f>
        <v>35361.5</v>
      </c>
      <c r="F852" s="2">
        <f t="shared" si="197"/>
        <v>30810.9</v>
      </c>
      <c r="G852" s="64">
        <f t="shared" si="198"/>
        <v>36079</v>
      </c>
      <c r="H852" s="38">
        <f t="shared" si="195"/>
        <v>-14.601568779622486</v>
      </c>
      <c r="I852" s="285">
        <f>'0825'!F37</f>
        <v>11442.5</v>
      </c>
    </row>
    <row r="853" spans="1:9" ht="15" x14ac:dyDescent="0.25">
      <c r="A853" s="29">
        <f t="shared" si="196"/>
        <v>44805</v>
      </c>
      <c r="B853" s="96">
        <f>'0901'!B27</f>
        <v>12731.2</v>
      </c>
      <c r="C853" s="96">
        <f>'0901'!C27</f>
        <v>9422.2999999999993</v>
      </c>
      <c r="D853">
        <f>'0901'!D27</f>
        <v>0</v>
      </c>
      <c r="E853">
        <f>'0901'!E27</f>
        <v>0</v>
      </c>
      <c r="F853" s="2">
        <f t="shared" si="197"/>
        <v>12731.2</v>
      </c>
      <c r="G853" s="64">
        <f t="shared" si="198"/>
        <v>9422.2999999999993</v>
      </c>
      <c r="H853" s="38">
        <f t="shared" si="195"/>
        <v>35.117752565721759</v>
      </c>
      <c r="I853" s="285"/>
    </row>
    <row r="854" spans="1:9" ht="15" x14ac:dyDescent="0.25">
      <c r="A854" s="29">
        <f t="shared" si="196"/>
        <v>44812</v>
      </c>
      <c r="B854" s="96">
        <f>'0908'!B29</f>
        <v>13006</v>
      </c>
      <c r="C854" s="96">
        <f>'0908'!C29</f>
        <v>10227.700000000001</v>
      </c>
      <c r="D854">
        <f>'0908'!D29</f>
        <v>167</v>
      </c>
      <c r="E854">
        <f>'0908'!E29</f>
        <v>139.80000000000001</v>
      </c>
      <c r="F854" s="2">
        <f t="shared" si="197"/>
        <v>13173</v>
      </c>
      <c r="G854" s="64">
        <f t="shared" si="198"/>
        <v>10367.5</v>
      </c>
      <c r="H854" s="38">
        <f t="shared" si="195"/>
        <v>27.060525681215331</v>
      </c>
      <c r="I854" s="285"/>
    </row>
    <row r="855" spans="1:9" ht="15" x14ac:dyDescent="0.25">
      <c r="A855" s="29">
        <f t="shared" si="196"/>
        <v>44819</v>
      </c>
      <c r="B855" s="96">
        <f>'0915'!B29</f>
        <v>13010.7</v>
      </c>
      <c r="C855" s="96">
        <f>'0915'!C29</f>
        <v>10785.7</v>
      </c>
      <c r="D855">
        <f>'0915'!D29</f>
        <v>314.7</v>
      </c>
      <c r="E855">
        <f>'0915'!E29</f>
        <v>206</v>
      </c>
      <c r="F855" s="2">
        <f t="shared" si="197"/>
        <v>13325.400000000001</v>
      </c>
      <c r="G855" s="64">
        <f t="shared" si="198"/>
        <v>10991.7</v>
      </c>
      <c r="H855" s="38">
        <f t="shared" si="195"/>
        <v>21.231474658151161</v>
      </c>
      <c r="I855" s="285"/>
    </row>
    <row r="856" spans="1:9" ht="15" x14ac:dyDescent="0.25">
      <c r="A856" s="29">
        <f t="shared" si="196"/>
        <v>44826</v>
      </c>
      <c r="B856" s="96">
        <f>'0922'!B29</f>
        <v>13480.7</v>
      </c>
      <c r="C856" s="96">
        <f>'0922'!C29</f>
        <v>11270</v>
      </c>
      <c r="D856">
        <f>'0922'!D29</f>
        <v>393.4</v>
      </c>
      <c r="E856">
        <f>'0922'!E29</f>
        <v>498.2</v>
      </c>
      <c r="F856" s="2">
        <f t="shared" si="197"/>
        <v>13874.1</v>
      </c>
      <c r="G856" s="64">
        <f t="shared" si="198"/>
        <v>11768.2</v>
      </c>
      <c r="H856" s="38">
        <f t="shared" si="195"/>
        <v>17.894835233935513</v>
      </c>
      <c r="I856" s="285"/>
    </row>
    <row r="857" spans="1:9" ht="15" x14ac:dyDescent="0.25">
      <c r="A857" s="29">
        <f t="shared" si="196"/>
        <v>44833</v>
      </c>
      <c r="B857" s="96">
        <f>'0929'!B30</f>
        <v>13572.2</v>
      </c>
      <c r="C857" s="96">
        <f>'0929'!C30</f>
        <v>11664.5</v>
      </c>
      <c r="D857">
        <f>'0929'!D30</f>
        <v>459</v>
      </c>
      <c r="E857">
        <f>'0929'!E30</f>
        <v>775</v>
      </c>
      <c r="F857" s="2">
        <f t="shared" si="197"/>
        <v>14031.2</v>
      </c>
      <c r="G857" s="64">
        <f t="shared" si="198"/>
        <v>12439.5</v>
      </c>
      <c r="H857" s="38">
        <f t="shared" si="195"/>
        <v>12.795530366976159</v>
      </c>
      <c r="I857" s="285"/>
    </row>
    <row r="858" spans="1:9" ht="15" x14ac:dyDescent="0.25">
      <c r="A858" s="29">
        <f t="shared" si="196"/>
        <v>44840</v>
      </c>
      <c r="B858" s="96">
        <f>'1006'!B30</f>
        <v>13587.4</v>
      </c>
      <c r="C858" s="96">
        <f>'1006'!C30</f>
        <v>11019</v>
      </c>
      <c r="D858">
        <f>'1006'!D30</f>
        <v>1066.0999999999999</v>
      </c>
      <c r="E858">
        <f>'1006'!E30</f>
        <v>2060.4</v>
      </c>
      <c r="F858" s="2">
        <f t="shared" si="197"/>
        <v>14653.5</v>
      </c>
      <c r="G858" s="64">
        <f t="shared" si="198"/>
        <v>13079.4</v>
      </c>
      <c r="H858" s="38">
        <f t="shared" si="195"/>
        <v>12.034955731914309</v>
      </c>
      <c r="I858" s="285"/>
    </row>
    <row r="859" spans="1:9" ht="15" x14ac:dyDescent="0.25">
      <c r="A859" s="29">
        <f t="shared" si="196"/>
        <v>44847</v>
      </c>
      <c r="B859" s="96">
        <f>'1013'!B29</f>
        <v>14162.9</v>
      </c>
      <c r="C859" s="96">
        <f>'1013'!C29</f>
        <v>11243.9</v>
      </c>
      <c r="D859">
        <f>'1013'!D29</f>
        <v>2466.6999999999998</v>
      </c>
      <c r="E859">
        <f>'1013'!E29</f>
        <v>3720</v>
      </c>
      <c r="F859" s="2">
        <f t="shared" si="197"/>
        <v>16629.599999999999</v>
      </c>
      <c r="G859" s="64">
        <f t="shared" si="198"/>
        <v>14963.9</v>
      </c>
      <c r="H859" s="38">
        <f t="shared" si="195"/>
        <v>11.131456371667813</v>
      </c>
      <c r="I859" s="285"/>
    </row>
    <row r="860" spans="1:9" ht="15" x14ac:dyDescent="0.25">
      <c r="A860" s="29">
        <f t="shared" si="196"/>
        <v>44854</v>
      </c>
      <c r="B860" s="96">
        <f>'1020'!B29</f>
        <v>13127.2</v>
      </c>
      <c r="C860" s="96">
        <f>'1020'!C29</f>
        <v>10534.3</v>
      </c>
      <c r="D860">
        <f>'1020'!D29</f>
        <v>4618</v>
      </c>
      <c r="E860">
        <f>'1020'!E29</f>
        <v>5510.6</v>
      </c>
      <c r="F860" s="2">
        <f t="shared" si="197"/>
        <v>17745.2</v>
      </c>
      <c r="G860" s="64">
        <f t="shared" si="198"/>
        <v>16044.9</v>
      </c>
      <c r="H860" s="38">
        <f t="shared" si="195"/>
        <v>10.597136784897398</v>
      </c>
      <c r="I860" s="285"/>
    </row>
    <row r="861" spans="1:9" ht="15" x14ac:dyDescent="0.25">
      <c r="A861" s="29">
        <f t="shared" si="196"/>
        <v>44861</v>
      </c>
      <c r="B861" s="96">
        <f>'1027'!B29</f>
        <v>11877.2</v>
      </c>
      <c r="C861" s="96">
        <f>'1027'!C29</f>
        <v>9877.1</v>
      </c>
      <c r="D861">
        <f>'1027'!D29</f>
        <v>6612.9</v>
      </c>
      <c r="E861">
        <f>'1027'!E29</f>
        <v>7375.1</v>
      </c>
      <c r="F861" s="2">
        <f t="shared" si="197"/>
        <v>18490.099999999999</v>
      </c>
      <c r="G861" s="64">
        <f t="shared" si="198"/>
        <v>17252.2</v>
      </c>
      <c r="H861" s="38">
        <f t="shared" si="195"/>
        <v>7.1753167711943844</v>
      </c>
      <c r="I861" s="285"/>
    </row>
    <row r="862" spans="1:9" ht="15" x14ac:dyDescent="0.25">
      <c r="A862" s="29">
        <f t="shared" si="196"/>
        <v>44868</v>
      </c>
      <c r="B862" s="96">
        <f>'1103'!B31</f>
        <v>10836.2</v>
      </c>
      <c r="C862" s="96">
        <f>'1103'!C31</f>
        <v>8478.6</v>
      </c>
      <c r="D862">
        <f>'1103'!D31</f>
        <v>8581.1</v>
      </c>
      <c r="E862">
        <f>'1103'!E31</f>
        <v>9642.7999999999993</v>
      </c>
      <c r="F862" s="2">
        <f t="shared" si="197"/>
        <v>19417.300000000003</v>
      </c>
      <c r="G862" s="64">
        <f t="shared" si="198"/>
        <v>18121.400000000001</v>
      </c>
      <c r="H862" s="38">
        <f t="shared" si="195"/>
        <v>7.151213482402019</v>
      </c>
      <c r="I862" s="285"/>
    </row>
    <row r="863" spans="1:9" ht="15" x14ac:dyDescent="0.25">
      <c r="A863" s="29">
        <f t="shared" si="196"/>
        <v>44875</v>
      </c>
      <c r="B863" s="96">
        <f>'1110'!B31</f>
        <v>11069</v>
      </c>
      <c r="C863" s="96">
        <f>'1110'!C31</f>
        <v>7548.9</v>
      </c>
      <c r="D863">
        <f>'1110'!D31</f>
        <v>9890.7000000000007</v>
      </c>
      <c r="E863">
        <f>'1110'!E31</f>
        <v>11300</v>
      </c>
      <c r="F863" s="2">
        <f t="shared" si="197"/>
        <v>20959.7</v>
      </c>
      <c r="G863" s="64">
        <f t="shared" si="198"/>
        <v>18848.900000000001</v>
      </c>
      <c r="H863" s="38">
        <f t="shared" si="195"/>
        <v>11.198531479290574</v>
      </c>
      <c r="I863" s="285"/>
    </row>
    <row r="864" spans="1:9" ht="15" x14ac:dyDescent="0.25">
      <c r="A864" s="29">
        <f t="shared" si="196"/>
        <v>44882</v>
      </c>
      <c r="B864" s="96">
        <f>'1117'!B31</f>
        <v>9882.4</v>
      </c>
      <c r="C864" s="96">
        <f>'1117'!C31</f>
        <v>7020.6</v>
      </c>
      <c r="D864">
        <f>'1117'!D31</f>
        <v>11792.5</v>
      </c>
      <c r="E864">
        <f>'1117'!E31</f>
        <v>12710.8</v>
      </c>
      <c r="F864" s="2">
        <f t="shared" si="197"/>
        <v>21674.9</v>
      </c>
      <c r="G864" s="64">
        <f t="shared" si="198"/>
        <v>19731.400000000001</v>
      </c>
      <c r="H864" s="38">
        <f t="shared" si="195"/>
        <v>9.8497825800500713</v>
      </c>
      <c r="I864" s="285"/>
    </row>
    <row r="865" spans="1:11" ht="15" x14ac:dyDescent="0.25">
      <c r="A865" s="29">
        <f t="shared" si="196"/>
        <v>44889</v>
      </c>
      <c r="B865" s="96">
        <f>'1124'!B32</f>
        <v>9299.4</v>
      </c>
      <c r="C865" s="96">
        <f>'1124'!C32</f>
        <v>6267.5</v>
      </c>
      <c r="D865">
        <f>'1124'!D32</f>
        <v>13302.9</v>
      </c>
      <c r="E865">
        <f>'1124'!E32</f>
        <v>14121</v>
      </c>
      <c r="F865" s="2">
        <f t="shared" ref="F865:F881" si="199">+B865+D865</f>
        <v>22602.3</v>
      </c>
      <c r="G865" s="64">
        <f t="shared" ref="G865:G881" si="200">+C865+E865</f>
        <v>20388.5</v>
      </c>
      <c r="H865" s="38">
        <f t="shared" si="195"/>
        <v>10.858081761777472</v>
      </c>
      <c r="I865" s="285"/>
    </row>
    <row r="866" spans="1:11" ht="15" x14ac:dyDescent="0.25">
      <c r="A866" s="29">
        <f t="shared" si="196"/>
        <v>44896</v>
      </c>
      <c r="B866" s="96">
        <f>'1201'!B32</f>
        <v>8469.2999999999993</v>
      </c>
      <c r="C866" s="96">
        <f>'1201'!C32</f>
        <v>5690.3</v>
      </c>
      <c r="D866">
        <f>'1201'!D32</f>
        <v>14972.5</v>
      </c>
      <c r="E866">
        <f>'1201'!E32</f>
        <v>15591.6</v>
      </c>
      <c r="F866" s="2">
        <f t="shared" si="199"/>
        <v>23441.8</v>
      </c>
      <c r="G866" s="64">
        <f t="shared" si="200"/>
        <v>21281.9</v>
      </c>
      <c r="H866" s="38">
        <f t="shared" si="195"/>
        <v>10.148999854336305</v>
      </c>
      <c r="I866" s="285"/>
    </row>
    <row r="867" spans="1:11" ht="15" x14ac:dyDescent="0.25">
      <c r="A867" s="29">
        <f t="shared" si="196"/>
        <v>44903</v>
      </c>
      <c r="B867" s="96">
        <f>'1208'!B32</f>
        <v>8663</v>
      </c>
      <c r="C867" s="96">
        <f>'1208'!C32</f>
        <v>5638.4</v>
      </c>
      <c r="D867">
        <f>'1208'!D32</f>
        <v>16031.5</v>
      </c>
      <c r="E867">
        <f>'1208'!E32</f>
        <v>16629.3</v>
      </c>
      <c r="F867" s="2">
        <f t="shared" si="199"/>
        <v>24694.5</v>
      </c>
      <c r="G867" s="64">
        <f t="shared" si="200"/>
        <v>22267.699999999997</v>
      </c>
      <c r="H867" s="38">
        <f t="shared" si="195"/>
        <v>10.898296635934578</v>
      </c>
      <c r="I867" s="285"/>
    </row>
    <row r="868" spans="1:11" ht="15" x14ac:dyDescent="0.25">
      <c r="A868" s="29">
        <f t="shared" si="196"/>
        <v>44910</v>
      </c>
      <c r="B868" s="96">
        <f>'1215'!B32</f>
        <v>7733.3</v>
      </c>
      <c r="C868" s="96">
        <f>'1215'!C32</f>
        <v>5318.2</v>
      </c>
      <c r="D868">
        <f>'1215'!D32</f>
        <v>17511.900000000001</v>
      </c>
      <c r="E868">
        <f>'1215'!E32</f>
        <v>17679.900000000001</v>
      </c>
      <c r="F868" s="2">
        <f t="shared" si="199"/>
        <v>25245.200000000001</v>
      </c>
      <c r="G868" s="64">
        <f t="shared" si="200"/>
        <v>22998.100000000002</v>
      </c>
      <c r="H868" s="38">
        <f t="shared" si="195"/>
        <v>9.770807153634431</v>
      </c>
      <c r="I868" s="285"/>
    </row>
    <row r="869" spans="1:11" ht="15" x14ac:dyDescent="0.25">
      <c r="A869" s="29">
        <f t="shared" si="196"/>
        <v>44917</v>
      </c>
      <c r="B869" s="96">
        <f>'1222'!B31</f>
        <v>7176.8</v>
      </c>
      <c r="C869" s="96">
        <f>'1222'!C31</f>
        <v>4806.3999999999996</v>
      </c>
      <c r="D869">
        <f>'1222'!D31</f>
        <v>18518.5</v>
      </c>
      <c r="E869">
        <f>'1222'!E31</f>
        <v>18624.5</v>
      </c>
      <c r="F869" s="2">
        <f t="shared" si="199"/>
        <v>25695.3</v>
      </c>
      <c r="G869" s="64">
        <f t="shared" si="200"/>
        <v>23430.9</v>
      </c>
      <c r="H869" s="38">
        <f t="shared" si="195"/>
        <v>9.6641614278580654</v>
      </c>
      <c r="I869" s="285"/>
    </row>
    <row r="870" spans="1:11" ht="15" x14ac:dyDescent="0.25">
      <c r="A870" s="29">
        <f t="shared" si="196"/>
        <v>44924</v>
      </c>
      <c r="B870" s="96">
        <f>'1229'!B34</f>
        <v>6699.1</v>
      </c>
      <c r="C870" s="96">
        <f>'1229'!C34</f>
        <v>4247.3</v>
      </c>
      <c r="D870">
        <f>'1229'!D34</f>
        <v>19418</v>
      </c>
      <c r="E870">
        <f>'1229'!E34</f>
        <v>19537.400000000001</v>
      </c>
      <c r="F870" s="2">
        <f t="shared" si="199"/>
        <v>26117.1</v>
      </c>
      <c r="G870" s="64">
        <f t="shared" si="200"/>
        <v>23784.7</v>
      </c>
      <c r="H870" s="38">
        <f t="shared" si="195"/>
        <v>9.8063040526052312</v>
      </c>
      <c r="I870" s="285"/>
    </row>
    <row r="871" spans="1:11" ht="15" x14ac:dyDescent="0.25">
      <c r="A871" s="29">
        <f t="shared" si="196"/>
        <v>44931</v>
      </c>
      <c r="B871" s="96">
        <f>'0105'!B34</f>
        <v>6240.9</v>
      </c>
      <c r="C871" s="96">
        <f>'0105'!C34</f>
        <v>4060.1</v>
      </c>
      <c r="D871">
        <f>'0105'!D34</f>
        <v>20552.8</v>
      </c>
      <c r="E871">
        <f>'0105'!E34</f>
        <v>20026.400000000001</v>
      </c>
      <c r="F871" s="2">
        <f t="shared" si="199"/>
        <v>26793.699999999997</v>
      </c>
      <c r="G871" s="64">
        <f t="shared" si="200"/>
        <v>24086.5</v>
      </c>
      <c r="H871" s="38">
        <f t="shared" si="195"/>
        <v>11.239491001183222</v>
      </c>
      <c r="I871" s="285"/>
    </row>
    <row r="872" spans="1:11" ht="15" x14ac:dyDescent="0.25">
      <c r="A872" s="29">
        <f t="shared" si="196"/>
        <v>44938</v>
      </c>
      <c r="B872" s="96">
        <f>'0112'!B34</f>
        <v>5381</v>
      </c>
      <c r="C872" s="96">
        <f>'0112'!C81</f>
        <v>9670.1</v>
      </c>
      <c r="D872">
        <f>'0112'!D81</f>
        <v>31728.3</v>
      </c>
      <c r="E872">
        <f>'0112'!E81</f>
        <v>33438.300000000003</v>
      </c>
      <c r="F872" s="2">
        <f t="shared" si="199"/>
        <v>37109.300000000003</v>
      </c>
      <c r="G872" s="64">
        <f t="shared" si="200"/>
        <v>43108.4</v>
      </c>
      <c r="H872" s="38">
        <f t="shared" si="195"/>
        <v>-13.916313293928795</v>
      </c>
      <c r="I872" s="285"/>
    </row>
    <row r="873" spans="1:11" ht="15" x14ac:dyDescent="0.25">
      <c r="A873" s="29">
        <f t="shared" si="196"/>
        <v>44945</v>
      </c>
      <c r="B873" s="96">
        <f>'0119'!B35</f>
        <v>5149</v>
      </c>
      <c r="C873" s="96">
        <f>'0119'!C35</f>
        <v>3301.7</v>
      </c>
      <c r="D873">
        <f>'0119'!D35</f>
        <v>23091.9</v>
      </c>
      <c r="E873">
        <f>'0119'!E35</f>
        <v>22122.2</v>
      </c>
      <c r="F873" s="2">
        <f t="shared" si="199"/>
        <v>28240.9</v>
      </c>
      <c r="G873" s="64">
        <f t="shared" si="200"/>
        <v>25423.9</v>
      </c>
      <c r="H873" s="38">
        <f t="shared" si="195"/>
        <v>11.08012539382235</v>
      </c>
      <c r="I873" s="285"/>
    </row>
    <row r="874" spans="1:11" ht="15" x14ac:dyDescent="0.25">
      <c r="A874" s="29">
        <f t="shared" si="196"/>
        <v>44952</v>
      </c>
      <c r="B874" s="96">
        <f>'0126'!B35</f>
        <v>4516.1000000000004</v>
      </c>
      <c r="C874" s="96">
        <f>'0126'!C35</f>
        <v>2549.6999999999998</v>
      </c>
      <c r="D874">
        <f>'0126'!D35</f>
        <v>24507.200000000001</v>
      </c>
      <c r="E874">
        <f>'0126'!E35</f>
        <v>22845.5</v>
      </c>
      <c r="F874" s="2">
        <f t="shared" si="199"/>
        <v>29023.300000000003</v>
      </c>
      <c r="G874" s="64">
        <f t="shared" si="200"/>
        <v>25395.200000000001</v>
      </c>
      <c r="H874" s="38">
        <f t="shared" si="195"/>
        <v>14.286558089717749</v>
      </c>
      <c r="I874" s="285"/>
    </row>
    <row r="875" spans="1:11" ht="15" x14ac:dyDescent="0.25">
      <c r="A875" s="29">
        <f t="shared" si="196"/>
        <v>44959</v>
      </c>
      <c r="B875" s="96">
        <f>'0202'!B35</f>
        <v>3853.1</v>
      </c>
      <c r="C875" s="96">
        <f>'0202'!C35</f>
        <v>2121.1999999999998</v>
      </c>
      <c r="D875">
        <f>'0202'!D35</f>
        <v>25689.1</v>
      </c>
      <c r="E875">
        <f>'0202'!E35</f>
        <v>23572.2</v>
      </c>
      <c r="F875" s="2">
        <f t="shared" si="199"/>
        <v>29542.199999999997</v>
      </c>
      <c r="G875" s="64">
        <f t="shared" si="200"/>
        <v>25693.4</v>
      </c>
      <c r="H875" s="38">
        <f t="shared" si="195"/>
        <v>14.979722418986952</v>
      </c>
      <c r="I875" s="285"/>
    </row>
    <row r="876" spans="1:11" ht="15" x14ac:dyDescent="0.25">
      <c r="A876" s="29">
        <f t="shared" si="196"/>
        <v>44966</v>
      </c>
      <c r="B876" s="96">
        <f>'0209'!B35</f>
        <v>3029.5</v>
      </c>
      <c r="C876" s="96">
        <f>'0209'!C35</f>
        <v>1770</v>
      </c>
      <c r="D876">
        <f>'0209'!D35</f>
        <v>26796.400000000001</v>
      </c>
      <c r="E876">
        <f>'0209'!E35</f>
        <v>24147.9</v>
      </c>
      <c r="F876" s="2">
        <f t="shared" si="199"/>
        <v>29825.9</v>
      </c>
      <c r="G876" s="64">
        <f t="shared" si="200"/>
        <v>25917.9</v>
      </c>
      <c r="H876" s="38">
        <f t="shared" si="195"/>
        <v>15.078382122008339</v>
      </c>
      <c r="I876" s="285"/>
    </row>
    <row r="877" spans="1:11" ht="15" x14ac:dyDescent="0.25">
      <c r="A877" s="29">
        <f t="shared" si="196"/>
        <v>44973</v>
      </c>
      <c r="B877" s="96">
        <f>'0216'!B35</f>
        <v>2147.9</v>
      </c>
      <c r="C877" s="96">
        <f>'0216'!C35</f>
        <v>1668.4</v>
      </c>
      <c r="D877">
        <f>'0216'!D35</f>
        <v>27854.2</v>
      </c>
      <c r="E877">
        <f>'0216'!E35</f>
        <v>24540.9</v>
      </c>
      <c r="F877" s="2">
        <f t="shared" si="199"/>
        <v>30002.100000000002</v>
      </c>
      <c r="G877" s="64">
        <f t="shared" si="200"/>
        <v>26209.300000000003</v>
      </c>
      <c r="H877" s="38">
        <f t="shared" si="195"/>
        <v>14.471199154498592</v>
      </c>
      <c r="I877" s="285"/>
    </row>
    <row r="878" spans="1:11" ht="15" x14ac:dyDescent="0.25">
      <c r="A878" s="29">
        <f t="shared" si="196"/>
        <v>44980</v>
      </c>
      <c r="B878" s="96">
        <f>'0223'!B35</f>
        <v>1934.2</v>
      </c>
      <c r="C878" s="96">
        <f>'0223'!C35</f>
        <v>1242.8</v>
      </c>
      <c r="D878">
        <f>'0223'!D35</f>
        <v>28286.3</v>
      </c>
      <c r="E878">
        <f>'0223'!E35</f>
        <v>24951.599999999999</v>
      </c>
      <c r="F878" s="2">
        <f t="shared" si="199"/>
        <v>30220.5</v>
      </c>
      <c r="G878" s="64">
        <f t="shared" si="200"/>
        <v>26194.399999999998</v>
      </c>
      <c r="H878" s="38">
        <f t="shared" si="195"/>
        <v>15.370079100876533</v>
      </c>
      <c r="I878" s="285"/>
      <c r="J878" s="220"/>
      <c r="K878" s="4"/>
    </row>
    <row r="879" spans="1:11" ht="15" x14ac:dyDescent="0.25">
      <c r="A879" s="29">
        <f t="shared" si="196"/>
        <v>44987</v>
      </c>
      <c r="B879" s="96">
        <f>'0302'!B35</f>
        <v>1850.6</v>
      </c>
      <c r="C879" s="96">
        <f>'0302'!C35</f>
        <v>2034.6</v>
      </c>
      <c r="D879">
        <f>'0302'!D35</f>
        <v>28480.1</v>
      </c>
      <c r="E879">
        <f>'0302'!E35</f>
        <v>25256.1</v>
      </c>
      <c r="F879" s="2">
        <f t="shared" si="199"/>
        <v>30330.699999999997</v>
      </c>
      <c r="G879" s="64">
        <f t="shared" si="200"/>
        <v>27290.699999999997</v>
      </c>
      <c r="H879" s="38">
        <f t="shared" si="195"/>
        <v>11.139325850930915</v>
      </c>
      <c r="I879" s="285"/>
      <c r="J879" s="260"/>
    </row>
    <row r="880" spans="1:11" ht="15" x14ac:dyDescent="0.25">
      <c r="A880" s="29">
        <f t="shared" si="196"/>
        <v>44994</v>
      </c>
      <c r="B880" s="96">
        <f>'0309'!B35</f>
        <v>1862.5</v>
      </c>
      <c r="C880" s="96">
        <f>'0309'!C35</f>
        <v>2060</v>
      </c>
      <c r="D880">
        <f>'0309'!D35</f>
        <v>28676.2</v>
      </c>
      <c r="E880">
        <f>'0309'!E35</f>
        <v>25626.3</v>
      </c>
      <c r="F880" s="2">
        <f t="shared" si="199"/>
        <v>30538.7</v>
      </c>
      <c r="G880" s="64">
        <f t="shared" si="200"/>
        <v>27686.3</v>
      </c>
      <c r="H880" s="38">
        <f t="shared" si="195"/>
        <v>10.302568418315206</v>
      </c>
      <c r="I880" s="285"/>
      <c r="J880" s="4"/>
      <c r="K880" s="4"/>
    </row>
    <row r="881" spans="1:10" ht="15" x14ac:dyDescent="0.25">
      <c r="A881" s="29">
        <f t="shared" si="196"/>
        <v>45001</v>
      </c>
      <c r="B881" s="96">
        <f>'0316'!B35</f>
        <v>1579.2</v>
      </c>
      <c r="C881" s="96">
        <f>'0316'!C35</f>
        <v>1930.8</v>
      </c>
      <c r="D881">
        <f>'0316'!D35</f>
        <v>29097.1</v>
      </c>
      <c r="E881">
        <f>'0316'!E35</f>
        <v>25788</v>
      </c>
      <c r="F881" s="2">
        <f t="shared" si="199"/>
        <v>30676.3</v>
      </c>
      <c r="G881" s="64">
        <f t="shared" si="200"/>
        <v>27718.799999999999</v>
      </c>
      <c r="H881" s="38">
        <f t="shared" si="195"/>
        <v>10.669653808967205</v>
      </c>
      <c r="I881" s="285"/>
    </row>
    <row r="882" spans="1:10" ht="15" x14ac:dyDescent="0.25">
      <c r="A882" s="29">
        <f t="shared" si="196"/>
        <v>45008</v>
      </c>
      <c r="B882" s="96">
        <f>'0323'!B35</f>
        <v>1189.0999999999999</v>
      </c>
      <c r="C882" s="96">
        <f>'0323'!C35</f>
        <v>2192.1</v>
      </c>
      <c r="D882">
        <f>'0323'!D35</f>
        <v>29640.400000000001</v>
      </c>
      <c r="E882">
        <f>'0323'!E35</f>
        <v>26119.9</v>
      </c>
      <c r="F882" s="2">
        <f t="shared" ref="F882:F884" si="201">+B882+D882</f>
        <v>30829.5</v>
      </c>
      <c r="G882" s="64">
        <f t="shared" ref="G882:G884" si="202">+C882+E882</f>
        <v>28312</v>
      </c>
      <c r="H882" s="38">
        <f t="shared" ref="H882:H884" si="203">+(F882/G882-1)*100</f>
        <v>8.8919892625035413</v>
      </c>
      <c r="I882" s="285"/>
    </row>
    <row r="883" spans="1:10" ht="15" x14ac:dyDescent="0.25">
      <c r="A883" s="29">
        <f t="shared" si="196"/>
        <v>45015</v>
      </c>
      <c r="B883" s="96">
        <f>'0330'!B35</f>
        <v>1052.2</v>
      </c>
      <c r="C883" s="96">
        <f>'0330'!C35</f>
        <v>2169</v>
      </c>
      <c r="D883">
        <f>'0330'!D35</f>
        <v>29939.3</v>
      </c>
      <c r="E883">
        <f>'0330'!E35</f>
        <v>26578.6</v>
      </c>
      <c r="F883" s="2">
        <f t="shared" si="201"/>
        <v>30991.5</v>
      </c>
      <c r="G883" s="64">
        <f t="shared" si="202"/>
        <v>28747.599999999999</v>
      </c>
      <c r="H883" s="38">
        <f t="shared" si="203"/>
        <v>7.8055211565487337</v>
      </c>
      <c r="I883" s="285"/>
      <c r="J883" s="4"/>
    </row>
    <row r="884" spans="1:10" ht="15" x14ac:dyDescent="0.25">
      <c r="A884" s="29">
        <f t="shared" si="196"/>
        <v>45022</v>
      </c>
      <c r="B884" s="96">
        <f>'0406'!B35</f>
        <v>699.8</v>
      </c>
      <c r="C884" s="96">
        <f>'0406'!C35</f>
        <v>2189.1</v>
      </c>
      <c r="D884">
        <f>'0406'!D35</f>
        <v>30304.9</v>
      </c>
      <c r="E884">
        <f>'0406'!E35</f>
        <v>26994</v>
      </c>
      <c r="F884" s="2">
        <f t="shared" si="201"/>
        <v>31004.7</v>
      </c>
      <c r="G884" s="64">
        <f t="shared" si="202"/>
        <v>29183.1</v>
      </c>
      <c r="H884" s="38">
        <f t="shared" si="203"/>
        <v>6.2419688107157922</v>
      </c>
      <c r="I884" s="285"/>
    </row>
    <row r="885" spans="1:10" ht="15" x14ac:dyDescent="0.25">
      <c r="A885" s="29">
        <f t="shared" si="196"/>
        <v>45029</v>
      </c>
      <c r="B885" s="96">
        <f>'0413'!B35</f>
        <v>438.2</v>
      </c>
      <c r="C885" s="96">
        <f>'0413'!C35</f>
        <v>2391.5</v>
      </c>
      <c r="D885">
        <f>'0413'!D35</f>
        <v>30601.599999999999</v>
      </c>
      <c r="E885">
        <f>'0413'!E35</f>
        <v>27288</v>
      </c>
      <c r="F885" s="2">
        <f t="shared" ref="F885:F892" si="204">+B885+D885</f>
        <v>31039.8</v>
      </c>
      <c r="G885" s="64">
        <f t="shared" ref="G885:G892" si="205">+C885+E885</f>
        <v>29679.5</v>
      </c>
      <c r="H885" s="38">
        <f t="shared" ref="H885:H892" si="206">+(F885/G885-1)*100</f>
        <v>4.5832982361562635</v>
      </c>
      <c r="I885" s="285"/>
    </row>
    <row r="886" spans="1:10" ht="15" x14ac:dyDescent="0.25">
      <c r="A886" s="29">
        <f t="shared" si="196"/>
        <v>45036</v>
      </c>
      <c r="B886" s="96">
        <f>'0420'!B36</f>
        <v>302.89999999999998</v>
      </c>
      <c r="C886" s="96">
        <f>'0420'!C36</f>
        <v>2276.8000000000002</v>
      </c>
      <c r="D886">
        <f>'0420'!D36</f>
        <v>30742.2</v>
      </c>
      <c r="E886">
        <f>'0420'!E36</f>
        <v>27567.8</v>
      </c>
      <c r="F886" s="2">
        <f t="shared" si="204"/>
        <v>31045.100000000002</v>
      </c>
      <c r="G886" s="64">
        <f t="shared" si="205"/>
        <v>29844.6</v>
      </c>
      <c r="H886" s="38">
        <f t="shared" si="206"/>
        <v>4.0225032334157751</v>
      </c>
      <c r="I886" s="285"/>
    </row>
    <row r="887" spans="1:10" ht="15" x14ac:dyDescent="0.25">
      <c r="A887" s="29">
        <f t="shared" si="196"/>
        <v>45043</v>
      </c>
      <c r="B887" s="96">
        <f>'0427'!B36</f>
        <v>246.4</v>
      </c>
      <c r="C887" s="96">
        <f>'0427'!C36</f>
        <v>2299.6</v>
      </c>
      <c r="D887">
        <f>'0427'!D36</f>
        <v>30933</v>
      </c>
      <c r="E887">
        <f>'0427'!E36</f>
        <v>27745.8</v>
      </c>
      <c r="F887" s="2">
        <f t="shared" si="204"/>
        <v>31179.4</v>
      </c>
      <c r="G887" s="64">
        <f t="shared" si="205"/>
        <v>30045.399999999998</v>
      </c>
      <c r="H887" s="38">
        <f t="shared" si="206"/>
        <v>3.7742882437910685</v>
      </c>
      <c r="I887" s="285">
        <f>'0427'!F36</f>
        <v>856</v>
      </c>
    </row>
    <row r="888" spans="1:10" ht="15" x14ac:dyDescent="0.25">
      <c r="A888" s="29">
        <f t="shared" si="196"/>
        <v>45050</v>
      </c>
      <c r="B888" s="96">
        <f>'0504'!B36</f>
        <v>168.1</v>
      </c>
      <c r="C888" s="96">
        <f>'0504'!C36</f>
        <v>2157.3000000000002</v>
      </c>
      <c r="D888">
        <f>'0504'!D36</f>
        <v>31005.3</v>
      </c>
      <c r="E888">
        <f>'0504'!E36</f>
        <v>27893.3</v>
      </c>
      <c r="F888" s="2">
        <f t="shared" si="204"/>
        <v>31173.399999999998</v>
      </c>
      <c r="G888" s="64">
        <f t="shared" si="205"/>
        <v>30050.6</v>
      </c>
      <c r="H888" s="38">
        <f t="shared" si="206"/>
        <v>3.7363646649318127</v>
      </c>
      <c r="I888" s="285">
        <f>'0504'!F36</f>
        <v>864</v>
      </c>
    </row>
    <row r="889" spans="1:10" ht="15" x14ac:dyDescent="0.25">
      <c r="A889" s="29">
        <f t="shared" si="196"/>
        <v>45057</v>
      </c>
      <c r="B889" s="96">
        <f>'0511'!B36</f>
        <v>44.4</v>
      </c>
      <c r="C889" s="96">
        <f>'0511'!C36</f>
        <v>2319.1</v>
      </c>
      <c r="D889">
        <f>'0511'!D36</f>
        <v>31009.8</v>
      </c>
      <c r="E889">
        <f>'0511'!E36</f>
        <v>28124.1</v>
      </c>
      <c r="F889" s="2">
        <f t="shared" si="204"/>
        <v>31054.2</v>
      </c>
      <c r="G889" s="64">
        <f t="shared" si="205"/>
        <v>30443.199999999997</v>
      </c>
      <c r="H889" s="38">
        <f t="shared" si="206"/>
        <v>2.0070163451936907</v>
      </c>
      <c r="I889" s="285">
        <f>'0511'!F36</f>
        <v>1051</v>
      </c>
    </row>
    <row r="890" spans="1:10" ht="15" x14ac:dyDescent="0.25">
      <c r="A890" s="29">
        <f t="shared" si="196"/>
        <v>45064</v>
      </c>
      <c r="B890" s="96">
        <f>'0518'!B36</f>
        <v>57.2</v>
      </c>
      <c r="C890" s="96">
        <f>'0518'!C36</f>
        <v>2041</v>
      </c>
      <c r="D890">
        <f>'0518'!D36</f>
        <v>31022</v>
      </c>
      <c r="E890">
        <f>'0518'!E36</f>
        <v>28293.8</v>
      </c>
      <c r="F890" s="2">
        <f t="shared" si="204"/>
        <v>31079.200000000001</v>
      </c>
      <c r="G890" s="64">
        <f t="shared" si="205"/>
        <v>30334.799999999999</v>
      </c>
      <c r="H890" s="38">
        <f t="shared" si="206"/>
        <v>2.4539472816698993</v>
      </c>
      <c r="I890" s="285">
        <f>'0518'!F36</f>
        <v>1051</v>
      </c>
    </row>
    <row r="891" spans="1:10" ht="15" x14ac:dyDescent="0.25">
      <c r="A891" s="29">
        <f t="shared" si="196"/>
        <v>45071</v>
      </c>
      <c r="B891" s="96">
        <f>'0525'!B36</f>
        <v>61.4</v>
      </c>
      <c r="C891" s="96">
        <f>'0525'!C36</f>
        <v>1898.8</v>
      </c>
      <c r="D891">
        <f>'0525'!D36</f>
        <v>31024.799999999999</v>
      </c>
      <c r="E891">
        <f>'0525'!E36</f>
        <v>28363.8</v>
      </c>
      <c r="F891" s="2">
        <f t="shared" si="204"/>
        <v>31086.2</v>
      </c>
      <c r="G891" s="64">
        <f t="shared" si="205"/>
        <v>30262.6</v>
      </c>
      <c r="H891" s="38">
        <f t="shared" si="206"/>
        <v>2.7215110400296227</v>
      </c>
      <c r="I891" s="285">
        <f>'0525'!F36</f>
        <v>1316</v>
      </c>
    </row>
    <row r="892" spans="1:10" ht="15" x14ac:dyDescent="0.25">
      <c r="A892" s="29">
        <f t="shared" si="196"/>
        <v>45078</v>
      </c>
      <c r="B892" s="96">
        <f>'0601'!B36</f>
        <v>70.8</v>
      </c>
      <c r="C892" s="96">
        <f>'0601'!C36</f>
        <v>2012.7</v>
      </c>
      <c r="D892">
        <f>'0601'!D36</f>
        <v>31025.5</v>
      </c>
      <c r="E892">
        <f>'0601'!E36</f>
        <v>28378.7</v>
      </c>
      <c r="F892" s="2">
        <f t="shared" si="204"/>
        <v>31096.3</v>
      </c>
      <c r="G892" s="64">
        <f t="shared" si="205"/>
        <v>30391.4</v>
      </c>
      <c r="H892" s="38">
        <f t="shared" si="206"/>
        <v>2.3194061477918027</v>
      </c>
      <c r="I892" s="285">
        <f>'0601'!F36</f>
        <v>1447</v>
      </c>
    </row>
    <row r="893" spans="1:10" ht="15" x14ac:dyDescent="0.25">
      <c r="A893" s="29">
        <f t="shared" si="196"/>
        <v>45085</v>
      </c>
      <c r="B893" s="96">
        <f>'0608'!B36</f>
        <v>82.7</v>
      </c>
      <c r="C893" s="96">
        <f>'0608'!C36</f>
        <v>2073.6</v>
      </c>
      <c r="D893">
        <f>'0608'!D36</f>
        <v>31033.200000000001</v>
      </c>
      <c r="E893">
        <f>'0608'!E36</f>
        <v>28453.3</v>
      </c>
      <c r="F893" s="2">
        <f t="shared" ref="F893" si="207">+B893+D893</f>
        <v>31115.9</v>
      </c>
      <c r="G893" s="64">
        <f t="shared" ref="G893" si="208">+C893+E893</f>
        <v>30526.899999999998</v>
      </c>
      <c r="H893" s="38">
        <f t="shared" ref="H893" si="209">+(F893/G893-1)*100</f>
        <v>1.9294458330194164</v>
      </c>
      <c r="I893" s="285">
        <f>'0608'!F36</f>
        <v>1447</v>
      </c>
    </row>
    <row r="894" spans="1:10" ht="15" x14ac:dyDescent="0.25">
      <c r="A894" s="29">
        <f t="shared" ref="A894:A988" si="210">+A893+7</f>
        <v>45092</v>
      </c>
      <c r="B894" s="275">
        <f>'0615'!B36</f>
        <v>78.8</v>
      </c>
      <c r="C894" s="275">
        <f>'0615'!C36</f>
        <v>2006.7</v>
      </c>
      <c r="D894" s="67">
        <f>'0615'!D36</f>
        <v>31086.7</v>
      </c>
      <c r="E894" s="67">
        <f>'0615'!E36</f>
        <v>28526.5</v>
      </c>
      <c r="F894" s="67">
        <f t="shared" ref="F894" si="211">+B894+D894</f>
        <v>31165.5</v>
      </c>
      <c r="G894" s="264">
        <f t="shared" ref="G894" si="212">+C894+E894</f>
        <v>30533.200000000001</v>
      </c>
      <c r="H894" s="198">
        <f t="shared" ref="H894" si="213">+(F894/G894-1)*100</f>
        <v>2.0708605714435446</v>
      </c>
      <c r="I894" s="285">
        <f>'0615'!F36</f>
        <v>1455</v>
      </c>
    </row>
    <row r="895" spans="1:10" ht="15" x14ac:dyDescent="0.25">
      <c r="A895" s="29">
        <f t="shared" si="210"/>
        <v>45099</v>
      </c>
      <c r="B895" s="96">
        <f>'0622'!B36</f>
        <v>75.8</v>
      </c>
      <c r="C895" s="96">
        <f>'0622'!C36</f>
        <v>1929.5</v>
      </c>
      <c r="D895">
        <f>'0622'!D36</f>
        <v>31093.5</v>
      </c>
      <c r="E895">
        <f>'0622'!E36</f>
        <v>28620</v>
      </c>
      <c r="F895" s="67">
        <f t="shared" ref="F895" si="214">+B895+D895</f>
        <v>31169.3</v>
      </c>
      <c r="G895" s="264">
        <f t="shared" ref="G895" si="215">+C895+E895</f>
        <v>30549.5</v>
      </c>
      <c r="H895" s="198">
        <f t="shared" ref="H895" si="216">+(F895/G895-1)*100</f>
        <v>2.0288384425277028</v>
      </c>
      <c r="I895" s="285">
        <f>'0622'!F36</f>
        <v>1452</v>
      </c>
    </row>
    <row r="896" spans="1:10" ht="15" x14ac:dyDescent="0.25">
      <c r="A896" s="29">
        <f t="shared" si="210"/>
        <v>45106</v>
      </c>
      <c r="B896" s="96">
        <f>'0629'!B36</f>
        <v>71.900000000000006</v>
      </c>
      <c r="C896" s="96">
        <f>'0629'!C36</f>
        <v>1796.2</v>
      </c>
      <c r="D896">
        <f>'0629'!D36</f>
        <v>31097.4</v>
      </c>
      <c r="E896">
        <f>'0629'!E36</f>
        <v>28694.2</v>
      </c>
      <c r="F896" s="67">
        <f t="shared" ref="F896" si="217">+B896+D896</f>
        <v>31169.300000000003</v>
      </c>
      <c r="G896" s="264">
        <f t="shared" ref="G896" si="218">+C896+E896</f>
        <v>30490.400000000001</v>
      </c>
      <c r="H896" s="198">
        <f t="shared" ref="H896" si="219">+(F896/G896-1)*100</f>
        <v>2.2266024715976274</v>
      </c>
      <c r="I896" s="285">
        <f>'0629'!F36</f>
        <v>1722</v>
      </c>
    </row>
    <row r="897" spans="1:9" ht="15" x14ac:dyDescent="0.25">
      <c r="A897" s="29">
        <f t="shared" si="210"/>
        <v>45113</v>
      </c>
      <c r="B897" s="96">
        <f>'0706'!B36</f>
        <v>68.8</v>
      </c>
      <c r="C897" s="96">
        <f>'0706'!C36</f>
        <v>1580.6</v>
      </c>
      <c r="D897">
        <f>'0706'!D36</f>
        <v>31103.599999999999</v>
      </c>
      <c r="E897">
        <f>'0706'!E36</f>
        <v>28779.1</v>
      </c>
      <c r="F897" s="67">
        <f t="shared" ref="F897" si="220">+B897+D897</f>
        <v>31172.399999999998</v>
      </c>
      <c r="G897" s="264">
        <f t="shared" ref="G897" si="221">+C897+E897</f>
        <v>30359.699999999997</v>
      </c>
      <c r="H897" s="198">
        <f t="shared" ref="H897" si="222">+(F897/G897-1)*100</f>
        <v>2.6769039219755264</v>
      </c>
      <c r="I897" s="285">
        <f>'0706'!F36</f>
        <v>1722</v>
      </c>
    </row>
    <row r="898" spans="1:9" ht="15" x14ac:dyDescent="0.25">
      <c r="A898" s="29">
        <f t="shared" si="210"/>
        <v>45120</v>
      </c>
      <c r="B898" s="96">
        <f>'0713'!B36</f>
        <v>61.4</v>
      </c>
      <c r="C898" s="96">
        <f>'0713'!C36</f>
        <v>1587.5</v>
      </c>
      <c r="D898">
        <f>'0713'!D36</f>
        <v>31110.9</v>
      </c>
      <c r="E898">
        <f>'0713'!E36</f>
        <v>28919.1</v>
      </c>
      <c r="F898" s="67">
        <f t="shared" ref="F898" si="223">+B898+D898</f>
        <v>31172.300000000003</v>
      </c>
      <c r="G898" s="264">
        <f t="shared" ref="G898" si="224">+C898+E898</f>
        <v>30506.6</v>
      </c>
      <c r="H898" s="198">
        <f t="shared" ref="H898" si="225">+(F898/G898-1)*100</f>
        <v>2.1821507477070679</v>
      </c>
      <c r="I898" s="285">
        <f>'0713'!F36</f>
        <v>1865</v>
      </c>
    </row>
    <row r="899" spans="1:9" ht="15" x14ac:dyDescent="0.25">
      <c r="A899" s="29">
        <f t="shared" si="210"/>
        <v>45127</v>
      </c>
      <c r="B899" s="96">
        <f>'0720'!B36</f>
        <v>99.7</v>
      </c>
      <c r="C899" s="96">
        <f>'0720'!C36</f>
        <v>1553.7</v>
      </c>
      <c r="D899">
        <f>'0720'!D36</f>
        <v>31116</v>
      </c>
      <c r="E899">
        <f>'0720'!E36</f>
        <v>28922.1</v>
      </c>
      <c r="F899" s="67">
        <f t="shared" ref="F899" si="226">+B899+D899</f>
        <v>31215.7</v>
      </c>
      <c r="G899" s="264">
        <f t="shared" ref="G899" si="227">+C899+E899</f>
        <v>30475.8</v>
      </c>
      <c r="H899" s="198">
        <f t="shared" ref="H899:H901" si="228">+(F899/G899-1)*100</f>
        <v>2.4278279815460158</v>
      </c>
      <c r="I899" s="285">
        <f>'0720'!F36</f>
        <v>2140</v>
      </c>
    </row>
    <row r="900" spans="1:9" ht="15" x14ac:dyDescent="0.25">
      <c r="A900" s="29">
        <f t="shared" si="210"/>
        <v>45134</v>
      </c>
      <c r="B900" s="96">
        <f>'0727'!B36</f>
        <v>103</v>
      </c>
      <c r="C900" s="96">
        <f>'0727'!C36</f>
        <v>1625.8</v>
      </c>
      <c r="D900">
        <f>'0727'!D36</f>
        <v>31117.599999999999</v>
      </c>
      <c r="E900">
        <f>'0727'!E36</f>
        <v>28974.799999999999</v>
      </c>
      <c r="F900" s="67">
        <f t="shared" ref="F900" si="229">+B900+D900</f>
        <v>31220.6</v>
      </c>
      <c r="G900" s="264">
        <f t="shared" ref="G900" si="230">+C900+E900</f>
        <v>30600.6</v>
      </c>
      <c r="H900" s="198">
        <f t="shared" si="228"/>
        <v>2.026104063319023</v>
      </c>
      <c r="I900" s="285">
        <f>'0727'!F36</f>
        <v>2999</v>
      </c>
    </row>
    <row r="901" spans="1:9" ht="15" x14ac:dyDescent="0.25">
      <c r="A901" s="29">
        <f t="shared" si="210"/>
        <v>45141</v>
      </c>
      <c r="B901" s="96">
        <f>'0803'!B36</f>
        <v>109.9</v>
      </c>
      <c r="C901" s="96">
        <f>'0803'!C36</f>
        <v>1311.8</v>
      </c>
      <c r="D901">
        <f>'0803'!D36</f>
        <v>31125.5</v>
      </c>
      <c r="E901">
        <f>'0803'!E36</f>
        <v>29222.400000000001</v>
      </c>
      <c r="F901" s="67">
        <f t="shared" ref="F901" si="231">+B901+D901</f>
        <v>31235.4</v>
      </c>
      <c r="G901" s="264">
        <f t="shared" ref="G901" si="232">+C901+E901</f>
        <v>30534.2</v>
      </c>
      <c r="H901" s="198">
        <f t="shared" si="228"/>
        <v>2.2964413673847606</v>
      </c>
      <c r="I901" s="285">
        <f>'0803'!F36</f>
        <v>3752</v>
      </c>
    </row>
    <row r="902" spans="1:9" ht="15" x14ac:dyDescent="0.25">
      <c r="A902" s="29">
        <f t="shared" si="210"/>
        <v>45148</v>
      </c>
      <c r="B902" s="96">
        <f>'0810'!B36</f>
        <v>125.4</v>
      </c>
      <c r="C902" s="96">
        <f>'0810'!C36</f>
        <v>1107.7</v>
      </c>
      <c r="D902">
        <f>'0810'!D36</f>
        <v>31130.9</v>
      </c>
      <c r="E902">
        <f>'0810'!E36</f>
        <v>29507.4</v>
      </c>
      <c r="F902" s="67">
        <f t="shared" ref="F902" si="233">+B902+D902</f>
        <v>31256.300000000003</v>
      </c>
      <c r="G902" s="264">
        <f t="shared" ref="G902" si="234">+C902+E902</f>
        <v>30615.100000000002</v>
      </c>
      <c r="H902" s="198">
        <f t="shared" ref="H902" si="235">+(F902/G902-1)*100</f>
        <v>2.0943913297686523</v>
      </c>
      <c r="I902" s="285">
        <f>'0810'!F36</f>
        <v>4692</v>
      </c>
    </row>
    <row r="903" spans="1:9" ht="15" x14ac:dyDescent="0.25">
      <c r="A903" s="29">
        <f t="shared" si="210"/>
        <v>45155</v>
      </c>
      <c r="B903" s="96">
        <f>'0817'!B36</f>
        <v>139.6</v>
      </c>
      <c r="C903" s="96">
        <f>'0817'!C36</f>
        <v>1107.7</v>
      </c>
      <c r="D903">
        <f>'0817'!D36</f>
        <v>31131.8</v>
      </c>
      <c r="E903">
        <f>'0817'!E36</f>
        <v>29507.4</v>
      </c>
      <c r="F903" s="67">
        <f t="shared" ref="F903" si="236">+B903+D903</f>
        <v>31271.399999999998</v>
      </c>
      <c r="G903" s="264">
        <f t="shared" ref="G903" si="237">+C903+E903</f>
        <v>30615.100000000002</v>
      </c>
      <c r="H903" s="198">
        <f t="shared" ref="H903:H904" si="238">+(F903/G903-1)*100</f>
        <v>2.1437133963305488</v>
      </c>
      <c r="I903" s="285">
        <f>'0817'!F36</f>
        <v>5107</v>
      </c>
    </row>
    <row r="904" spans="1:9" ht="15" x14ac:dyDescent="0.25">
      <c r="A904" s="29">
        <f t="shared" si="210"/>
        <v>45162</v>
      </c>
      <c r="B904" s="96">
        <f>'0824'!B36</f>
        <v>139.30000000000001</v>
      </c>
      <c r="C904" s="96">
        <f>'0824'!C36</f>
        <v>789.9</v>
      </c>
      <c r="D904">
        <f>'0824'!D36</f>
        <v>31237.7</v>
      </c>
      <c r="E904">
        <f>'0824'!E36</f>
        <v>30022.2</v>
      </c>
      <c r="F904" s="67">
        <f t="shared" ref="F904" si="239">+B904+D904</f>
        <v>31377</v>
      </c>
      <c r="G904" s="264">
        <f t="shared" ref="G904" si="240">+C904+E904</f>
        <v>30812.100000000002</v>
      </c>
      <c r="H904" s="198">
        <f t="shared" si="238"/>
        <v>1.8333706563330665</v>
      </c>
      <c r="I904" s="285">
        <f>'0824'!F36</f>
        <v>5499.5</v>
      </c>
    </row>
    <row r="905" spans="1:9" ht="15" x14ac:dyDescent="0.25">
      <c r="A905" s="29">
        <f t="shared" si="210"/>
        <v>45169</v>
      </c>
      <c r="B905" s="96">
        <f>'0831'!B36</f>
        <v>138</v>
      </c>
      <c r="C905" s="96">
        <f>'0831'!C36</f>
        <v>596.1</v>
      </c>
      <c r="D905">
        <f>'0831'!D36</f>
        <v>31380.799999999999</v>
      </c>
      <c r="E905">
        <f>'0831'!E36</f>
        <v>30219</v>
      </c>
      <c r="F905" s="67">
        <f t="shared" ref="F905" si="241">+B905+D905</f>
        <v>31518.799999999999</v>
      </c>
      <c r="G905" s="264">
        <f t="shared" ref="G905" si="242">+C905+E905</f>
        <v>30815.1</v>
      </c>
      <c r="H905" s="198">
        <f t="shared" ref="H905:H907" si="243">+(F905/G905-1)*100</f>
        <v>2.2836206924527369</v>
      </c>
      <c r="I905" s="285">
        <f>'0831'!F36</f>
        <v>6372.7</v>
      </c>
    </row>
    <row r="906" spans="1:9" ht="15" x14ac:dyDescent="0.25">
      <c r="A906" s="29">
        <f t="shared" si="210"/>
        <v>45176</v>
      </c>
      <c r="B906" s="96">
        <f>'0907'!B26</f>
        <v>6552.2</v>
      </c>
      <c r="C906" s="96">
        <f>'0907'!C26</f>
        <v>13006</v>
      </c>
      <c r="D906">
        <f>'0907'!D26</f>
        <v>116</v>
      </c>
      <c r="E906">
        <f>'0907'!E26</f>
        <v>167</v>
      </c>
      <c r="F906" s="67">
        <f t="shared" ref="F906" si="244">+B906+D906</f>
        <v>6668.2</v>
      </c>
      <c r="G906" s="264">
        <f t="shared" ref="G906" si="245">+C906+E906</f>
        <v>13173</v>
      </c>
      <c r="H906" s="198">
        <f>B906-I905+(D906)</f>
        <v>295.5</v>
      </c>
      <c r="I906" s="285"/>
    </row>
    <row r="907" spans="1:9" ht="15" x14ac:dyDescent="0.25">
      <c r="A907" s="29">
        <f t="shared" si="210"/>
        <v>45183</v>
      </c>
      <c r="B907" s="96">
        <f>'0914'!B26</f>
        <v>6577.5</v>
      </c>
      <c r="C907" s="96">
        <f>'0914'!C26</f>
        <v>13010.7</v>
      </c>
      <c r="D907">
        <f>'0914'!D26</f>
        <v>299.3</v>
      </c>
      <c r="E907">
        <f>'0914'!E26</f>
        <v>314.7</v>
      </c>
      <c r="F907" s="67">
        <f t="shared" ref="F907:F912" si="246">B907+D907</f>
        <v>6876.8</v>
      </c>
      <c r="G907" s="264">
        <f t="shared" ref="G907" si="247">+C907+E907</f>
        <v>13325.400000000001</v>
      </c>
      <c r="H907" s="198">
        <f t="shared" si="243"/>
        <v>-48.393294009935914</v>
      </c>
      <c r="I907" s="285"/>
    </row>
    <row r="908" spans="1:9" ht="15" x14ac:dyDescent="0.25">
      <c r="A908" s="29">
        <f t="shared" si="210"/>
        <v>45190</v>
      </c>
      <c r="B908" s="96">
        <f>'0921'!B26</f>
        <v>6831.7</v>
      </c>
      <c r="C908" s="96">
        <f>'0921'!C26</f>
        <v>13480.7</v>
      </c>
      <c r="D908" s="96">
        <f>'0921'!D26</f>
        <v>626.29999999999995</v>
      </c>
      <c r="E908" s="96">
        <f>'0921'!E26</f>
        <v>393.4</v>
      </c>
      <c r="F908" s="67">
        <f t="shared" si="246"/>
        <v>7458</v>
      </c>
      <c r="G908" s="264">
        <f t="shared" ref="G908" si="248">+C908+E908</f>
        <v>13874.1</v>
      </c>
      <c r="H908" s="198">
        <f t="shared" ref="H908" si="249">+(F908/G908-1)*100</f>
        <v>-46.24516184833611</v>
      </c>
      <c r="I908" s="285"/>
    </row>
    <row r="909" spans="1:9" ht="15" x14ac:dyDescent="0.25">
      <c r="A909" s="29">
        <f t="shared" si="210"/>
        <v>45197</v>
      </c>
      <c r="B909" s="96">
        <f>'0928'!B26</f>
        <v>7048.2</v>
      </c>
      <c r="C909" s="96">
        <f>'0928'!C26</f>
        <v>13572.2</v>
      </c>
      <c r="D909" s="96">
        <f>'0928'!D26</f>
        <v>999</v>
      </c>
      <c r="E909" s="96">
        <f>'0928'!E26</f>
        <v>459</v>
      </c>
      <c r="F909" s="67">
        <f t="shared" si="246"/>
        <v>8047.2</v>
      </c>
      <c r="G909" s="264">
        <f t="shared" ref="G909" si="250">+C909+E909</f>
        <v>14031.2</v>
      </c>
      <c r="H909" s="198">
        <f t="shared" ref="H909" si="251">+(F909/G909-1)*100</f>
        <v>-42.647813444324079</v>
      </c>
      <c r="I909" s="285"/>
    </row>
    <row r="910" spans="1:9" ht="15" x14ac:dyDescent="0.25">
      <c r="A910" s="29">
        <f t="shared" si="210"/>
        <v>45204</v>
      </c>
      <c r="B910" s="96">
        <f>'1005'!B27</f>
        <v>6919.8</v>
      </c>
      <c r="C910" s="96">
        <f>'1005'!C27</f>
        <v>13587.4</v>
      </c>
      <c r="D910" s="96">
        <f>'1005'!D27</f>
        <v>2011.6</v>
      </c>
      <c r="E910" s="96">
        <f>'1005'!E27</f>
        <v>1066.0999999999999</v>
      </c>
      <c r="F910" s="67">
        <f t="shared" si="246"/>
        <v>8931.4</v>
      </c>
      <c r="G910" s="264">
        <f t="shared" ref="G910" si="252">+C910+E910</f>
        <v>14653.5</v>
      </c>
      <c r="H910" s="198">
        <f t="shared" ref="H910" si="253">+(F910/G910-1)*100</f>
        <v>-39.049373869723958</v>
      </c>
      <c r="I910" s="285"/>
    </row>
    <row r="911" spans="1:9" ht="15" x14ac:dyDescent="0.25">
      <c r="A911" s="29">
        <f t="shared" si="210"/>
        <v>45211</v>
      </c>
      <c r="B911" s="96">
        <f>'1012'!B27</f>
        <v>6516.9</v>
      </c>
      <c r="C911" s="96">
        <f>'1012'!C27</f>
        <v>14162.9</v>
      </c>
      <c r="D911" s="96">
        <f>'1012'!D27</f>
        <v>3361.2</v>
      </c>
      <c r="E911" s="96">
        <f>'1012'!E27</f>
        <v>2466.6999999999998</v>
      </c>
      <c r="F911" s="67">
        <f t="shared" si="246"/>
        <v>9878.0999999999985</v>
      </c>
      <c r="G911" s="264">
        <f t="shared" ref="G911" si="254">+C911+E911</f>
        <v>16629.599999999999</v>
      </c>
      <c r="H911" s="198">
        <f t="shared" ref="H911" si="255">+(F911/G911-1)*100</f>
        <v>-40.599292827247801</v>
      </c>
      <c r="I911" s="285"/>
    </row>
    <row r="912" spans="1:9" ht="15" x14ac:dyDescent="0.25">
      <c r="A912" s="29">
        <f t="shared" si="210"/>
        <v>45218</v>
      </c>
      <c r="B912" s="273">
        <f>'1019'!B27</f>
        <v>5684.8</v>
      </c>
      <c r="C912" s="273">
        <f>'1019'!C27</f>
        <v>13127.2</v>
      </c>
      <c r="D912" s="273">
        <f>'1019'!D27</f>
        <v>5360.2</v>
      </c>
      <c r="E912" s="273">
        <f>'1019'!E27</f>
        <v>4618</v>
      </c>
      <c r="F912" s="67">
        <f t="shared" si="246"/>
        <v>11045</v>
      </c>
      <c r="G912" s="264">
        <f t="shared" ref="G912" si="256">+C912+E912</f>
        <v>17745.2</v>
      </c>
      <c r="H912" s="198">
        <f t="shared" ref="H912" si="257">+(F912/G912-1)*100</f>
        <v>-37.757816198183171</v>
      </c>
      <c r="I912" s="285"/>
    </row>
    <row r="913" spans="1:9" ht="15" x14ac:dyDescent="0.25">
      <c r="A913" s="29">
        <f t="shared" si="210"/>
        <v>45225</v>
      </c>
      <c r="B913" s="96">
        <f>'1026'!B28</f>
        <v>4994.2</v>
      </c>
      <c r="C913" s="96">
        <f>'1026'!C28</f>
        <v>11877.2</v>
      </c>
      <c r="D913" s="96">
        <f>'1026'!D28</f>
        <v>7027.7</v>
      </c>
      <c r="E913" s="96">
        <f>'1026'!E28</f>
        <v>6612.9</v>
      </c>
      <c r="F913" s="67">
        <f t="shared" ref="F913" si="258">B913+D913</f>
        <v>12021.9</v>
      </c>
      <c r="G913" s="264">
        <f t="shared" ref="G913" si="259">+C913+E913</f>
        <v>18490.099999999999</v>
      </c>
      <c r="H913" s="198">
        <f t="shared" ref="H913" si="260">+(F913/G913-1)*100</f>
        <v>-34.981963320912271</v>
      </c>
      <c r="I913" s="285"/>
    </row>
    <row r="914" spans="1:9" ht="15" x14ac:dyDescent="0.25">
      <c r="A914" s="29">
        <f t="shared" si="210"/>
        <v>45232</v>
      </c>
      <c r="B914" s="96">
        <f>'1102'!B29</f>
        <v>4098.5</v>
      </c>
      <c r="C914" s="96">
        <f>'1102'!C29</f>
        <v>10836.2</v>
      </c>
      <c r="D914" s="96">
        <f>'1102'!D29</f>
        <v>8615.7000000000007</v>
      </c>
      <c r="E914" s="96">
        <f>'1102'!E29</f>
        <v>8581.1</v>
      </c>
      <c r="F914" s="67">
        <f t="shared" ref="F914" si="261">B914+D914</f>
        <v>12714.2</v>
      </c>
      <c r="G914" s="264">
        <f t="shared" ref="G914" si="262">+C914+E914</f>
        <v>19417.300000000003</v>
      </c>
      <c r="H914" s="198">
        <f t="shared" ref="H914" si="263">+(F914/G914-1)*100</f>
        <v>-34.52127741756064</v>
      </c>
      <c r="I914" s="285"/>
    </row>
    <row r="915" spans="1:9" ht="15" x14ac:dyDescent="0.25">
      <c r="A915" s="29">
        <f t="shared" si="210"/>
        <v>45239</v>
      </c>
      <c r="B915" s="96">
        <f>'1109'!B29</f>
        <v>5491.4</v>
      </c>
      <c r="C915" s="96">
        <f>'1109'!C29</f>
        <v>11069</v>
      </c>
      <c r="D915" s="96">
        <f>'1109'!D29</f>
        <v>9837.5</v>
      </c>
      <c r="E915" s="96">
        <f>'1109'!E29</f>
        <v>9890.7000000000007</v>
      </c>
      <c r="F915" s="67">
        <f t="shared" ref="F915" si="264">B915+D915</f>
        <v>15328.9</v>
      </c>
      <c r="G915" s="264">
        <f t="shared" ref="G915" si="265">+C915+E915</f>
        <v>20959.7</v>
      </c>
      <c r="H915" s="198">
        <f t="shared" ref="H915" si="266">+(F915/G915-1)*100</f>
        <v>-26.864888333325389</v>
      </c>
      <c r="I915" s="285"/>
    </row>
    <row r="916" spans="1:9" ht="15" x14ac:dyDescent="0.25">
      <c r="A916" s="29">
        <f t="shared" si="210"/>
        <v>45246</v>
      </c>
      <c r="B916" s="96">
        <f>'1116'!B29</f>
        <v>5202.8999999999996</v>
      </c>
      <c r="C916" s="96">
        <f>'1116'!C29</f>
        <v>9882.4</v>
      </c>
      <c r="D916" s="96">
        <f>'1116'!D29</f>
        <v>10882.7</v>
      </c>
      <c r="E916" s="96">
        <f>'1116'!E29</f>
        <v>11792.5</v>
      </c>
      <c r="F916" s="67">
        <f t="shared" ref="F916" si="267">B916+D916</f>
        <v>16085.6</v>
      </c>
      <c r="G916" s="264">
        <f t="shared" ref="G916" si="268">+C916+E916</f>
        <v>21674.9</v>
      </c>
      <c r="H916" s="198">
        <f t="shared" ref="H916" si="269">+(F916/G916-1)*100</f>
        <v>-25.786970182100035</v>
      </c>
      <c r="I916" s="285"/>
    </row>
    <row r="917" spans="1:9" ht="15" x14ac:dyDescent="0.25">
      <c r="A917" s="29">
        <f t="shared" si="210"/>
        <v>45253</v>
      </c>
      <c r="B917" s="96">
        <f>'1123'!B29</f>
        <v>5100.7</v>
      </c>
      <c r="C917" s="96">
        <f>'1123'!C29</f>
        <v>9299.4</v>
      </c>
      <c r="D917" s="96">
        <f>'1123'!D29</f>
        <v>11877.2</v>
      </c>
      <c r="E917" s="96">
        <f>'1123'!E29</f>
        <v>13302.9</v>
      </c>
      <c r="F917" s="67">
        <f t="shared" ref="F917" si="270">B917+D917</f>
        <v>16977.900000000001</v>
      </c>
      <c r="G917" s="264">
        <f t="shared" ref="G917" si="271">+C917+E917</f>
        <v>22602.3</v>
      </c>
      <c r="H917" s="198">
        <f t="shared" ref="H917" si="272">+(F917/G917-1)*100</f>
        <v>-24.884193201576821</v>
      </c>
      <c r="I917" s="285"/>
    </row>
    <row r="918" spans="1:9" ht="15" x14ac:dyDescent="0.25">
      <c r="A918" s="29">
        <f t="shared" si="210"/>
        <v>45260</v>
      </c>
      <c r="B918" s="96">
        <f>'1130'!B29</f>
        <v>5221.7</v>
      </c>
      <c r="C918" s="96">
        <f>'1130'!C29</f>
        <v>8469.2999999999993</v>
      </c>
      <c r="D918" s="96">
        <f>'1130'!D29</f>
        <v>12321.4</v>
      </c>
      <c r="E918" s="96">
        <f>'1130'!E29</f>
        <v>14972.5</v>
      </c>
      <c r="F918" s="296">
        <f t="shared" ref="F918" si="273">B918+D918</f>
        <v>17543.099999999999</v>
      </c>
      <c r="G918" s="264">
        <f t="shared" ref="G918" si="274">+C918+E918</f>
        <v>23441.8</v>
      </c>
      <c r="H918" s="198">
        <f t="shared" ref="H918" si="275">+(F918/G918-1)*100</f>
        <v>-25.163170063732309</v>
      </c>
      <c r="I918" s="285"/>
    </row>
    <row r="919" spans="1:9" ht="15" x14ac:dyDescent="0.25">
      <c r="A919" s="29">
        <f t="shared" si="210"/>
        <v>45267</v>
      </c>
      <c r="B919" s="96">
        <f>'1207'!B29</f>
        <v>5351.3</v>
      </c>
      <c r="C919" s="96">
        <f>'1207'!C29</f>
        <v>8663</v>
      </c>
      <c r="D919" s="96">
        <f>'1207'!D29</f>
        <v>12910.1</v>
      </c>
      <c r="E919" s="96">
        <f>'1207'!E29</f>
        <v>15963.1</v>
      </c>
      <c r="F919" s="67">
        <f t="shared" ref="F919" si="276">B919+D919</f>
        <v>18261.400000000001</v>
      </c>
      <c r="G919" s="264">
        <f t="shared" ref="G919" si="277">+C919+E919</f>
        <v>24626.1</v>
      </c>
      <c r="H919" s="198">
        <f t="shared" ref="H919" si="278">+(F919/G919-1)*100</f>
        <v>-25.845342949147444</v>
      </c>
      <c r="I919" s="285"/>
    </row>
    <row r="920" spans="1:9" ht="15" x14ac:dyDescent="0.25">
      <c r="A920" s="29">
        <f t="shared" si="210"/>
        <v>45274</v>
      </c>
      <c r="B920" s="96">
        <f>'1214'!B29</f>
        <v>5479.7</v>
      </c>
      <c r="C920" s="96">
        <f>'1214'!C29</f>
        <v>7733.3</v>
      </c>
      <c r="D920" s="96">
        <f>'1214'!D29</f>
        <v>13482.2</v>
      </c>
      <c r="E920" s="96">
        <f>'1214'!E29</f>
        <v>17372.3</v>
      </c>
      <c r="F920" s="67">
        <f t="shared" ref="F920" si="279">B920+D920</f>
        <v>18961.900000000001</v>
      </c>
      <c r="G920" s="264">
        <f t="shared" ref="G920" si="280">+C920+E920</f>
        <v>25105.599999999999</v>
      </c>
      <c r="H920" s="198">
        <f t="shared" ref="H920" si="281">+(F920/G920-1)*100</f>
        <v>-24.471432668408632</v>
      </c>
      <c r="I920" s="285"/>
    </row>
    <row r="921" spans="1:9" ht="15" x14ac:dyDescent="0.25">
      <c r="A921" s="29">
        <f t="shared" si="210"/>
        <v>45281</v>
      </c>
      <c r="B921" s="96">
        <f>'1221'!B28</f>
        <v>5620.7</v>
      </c>
      <c r="C921" s="96">
        <f>'1221'!C28</f>
        <v>7176.8</v>
      </c>
      <c r="D921" s="96">
        <f>'1221'!D28</f>
        <v>13918</v>
      </c>
      <c r="E921" s="96">
        <f>'1221'!E28</f>
        <v>18450.099999999999</v>
      </c>
      <c r="F921" s="67">
        <f t="shared" ref="F921" si="282">B921+D921</f>
        <v>19538.7</v>
      </c>
      <c r="G921" s="264">
        <f t="shared" ref="G921" si="283">+C921+E921</f>
        <v>25626.899999999998</v>
      </c>
      <c r="H921" s="198">
        <f t="shared" ref="H921" si="284">+(F921/G921-1)*100</f>
        <v>-23.757067768633732</v>
      </c>
      <c r="I921" s="285"/>
    </row>
    <row r="922" spans="1:9" ht="15" x14ac:dyDescent="0.25">
      <c r="A922" s="29">
        <f t="shared" si="210"/>
        <v>45288</v>
      </c>
      <c r="B922" s="96">
        <f>'1228'!B28</f>
        <v>5219.7</v>
      </c>
      <c r="C922" s="96">
        <f>'1228'!C28</f>
        <v>6699.1</v>
      </c>
      <c r="D922" s="96">
        <f>'1228'!D28</f>
        <v>14390.6</v>
      </c>
      <c r="E922" s="96">
        <f>'1228'!E28</f>
        <v>19349.599999999999</v>
      </c>
      <c r="F922" s="67">
        <f t="shared" ref="F922" si="285">B922+D922</f>
        <v>19610.3</v>
      </c>
      <c r="G922" s="264">
        <f t="shared" ref="G922" si="286">+C922+E922</f>
        <v>26048.699999999997</v>
      </c>
      <c r="H922" s="198">
        <f t="shared" ref="H922" si="287">+(F922/G922-1)*100</f>
        <v>-24.716780491924737</v>
      </c>
      <c r="I922" s="285"/>
    </row>
    <row r="923" spans="1:9" ht="15" x14ac:dyDescent="0.25">
      <c r="A923" s="29">
        <f t="shared" si="210"/>
        <v>45295</v>
      </c>
      <c r="B923" s="96">
        <f>'0104'!B28</f>
        <v>4944.2</v>
      </c>
      <c r="C923" s="96">
        <f>'0104'!C28</f>
        <v>6240.9</v>
      </c>
      <c r="D923" s="96">
        <f>'0104'!D28</f>
        <v>14747.9</v>
      </c>
      <c r="E923" s="96">
        <f>'0104'!E28</f>
        <v>20484.400000000001</v>
      </c>
      <c r="F923" s="67">
        <f t="shared" ref="F923" si="288">B923+D923</f>
        <v>19692.099999999999</v>
      </c>
      <c r="G923" s="264">
        <f t="shared" ref="G923" si="289">+C923+E923</f>
        <v>26725.300000000003</v>
      </c>
      <c r="H923" s="198">
        <f t="shared" ref="H923" si="290">+(F923/G923-1)*100</f>
        <v>-26.316636295944306</v>
      </c>
      <c r="I923" s="285"/>
    </row>
    <row r="924" spans="1:9" ht="15" x14ac:dyDescent="0.25">
      <c r="A924" s="29">
        <f t="shared" si="210"/>
        <v>45302</v>
      </c>
      <c r="B924" s="96">
        <f>'0111'!B28</f>
        <v>4627.5</v>
      </c>
      <c r="C924" s="96">
        <f>'0111'!C28</f>
        <v>5381</v>
      </c>
      <c r="D924" s="96">
        <f>'0111'!D28</f>
        <v>15529.8</v>
      </c>
      <c r="E924" s="96">
        <f>'0111'!E28</f>
        <v>21851.3</v>
      </c>
      <c r="F924" s="67">
        <f t="shared" ref="F924" si="291">B924+D924</f>
        <v>20157.3</v>
      </c>
      <c r="G924" s="264">
        <f t="shared" ref="G924" si="292">+C924+E924</f>
        <v>27232.3</v>
      </c>
      <c r="H924" s="198">
        <f t="shared" ref="H924" si="293">+(F924/G924-1)*100</f>
        <v>-25.980177950448546</v>
      </c>
      <c r="I924" s="285"/>
    </row>
    <row r="925" spans="1:9" ht="15" x14ac:dyDescent="0.25">
      <c r="A925" s="29">
        <f t="shared" si="210"/>
        <v>45309</v>
      </c>
      <c r="B925" s="96">
        <f>'0118'!B29</f>
        <v>4393.7</v>
      </c>
      <c r="C925" s="96">
        <f>'0118'!C29</f>
        <v>5149</v>
      </c>
      <c r="D925" s="96">
        <f>'0118'!D29</f>
        <v>16326.9</v>
      </c>
      <c r="E925" s="96">
        <f>'0118'!E29</f>
        <v>23023.5</v>
      </c>
      <c r="F925" s="67">
        <f t="shared" ref="F925" si="294">B925+D925</f>
        <v>20720.599999999999</v>
      </c>
      <c r="G925" s="264">
        <f t="shared" ref="G925" si="295">+C925+E925</f>
        <v>28172.5</v>
      </c>
      <c r="H925" s="198">
        <f t="shared" ref="H925" si="296">+(F925/G925-1)*100</f>
        <v>-26.450971692253088</v>
      </c>
      <c r="I925" s="285"/>
    </row>
    <row r="926" spans="1:9" ht="15" x14ac:dyDescent="0.25">
      <c r="A926" s="29">
        <f t="shared" si="210"/>
        <v>45316</v>
      </c>
      <c r="B926" s="96">
        <f>'0125'!B29</f>
        <v>4121.3999999999996</v>
      </c>
      <c r="C926" s="96">
        <f>'0125'!C29</f>
        <v>4516.1000000000004</v>
      </c>
      <c r="D926" s="96">
        <f>'0125'!D29</f>
        <v>16734</v>
      </c>
      <c r="E926" s="96">
        <f>'0125'!E29</f>
        <v>24438.799999999999</v>
      </c>
      <c r="F926" s="67">
        <f t="shared" ref="F926" si="297">B926+D926</f>
        <v>20855.400000000001</v>
      </c>
      <c r="G926" s="264">
        <f t="shared" ref="G926" si="298">+C926+E926</f>
        <v>28954.9</v>
      </c>
      <c r="H926" s="198">
        <f t="shared" ref="H926" si="299">+(F926/G926-1)*100</f>
        <v>-27.972812891773067</v>
      </c>
      <c r="I926" s="285"/>
    </row>
    <row r="927" spans="1:9" ht="15" x14ac:dyDescent="0.25">
      <c r="A927" s="29">
        <f t="shared" si="210"/>
        <v>45323</v>
      </c>
      <c r="B927" s="96">
        <f>'0201'!B29</f>
        <v>3277.1</v>
      </c>
      <c r="C927" s="96">
        <f>'0201'!C29</f>
        <v>3853.1</v>
      </c>
      <c r="D927" s="96">
        <f>'0201'!D29</f>
        <v>17886.099999999999</v>
      </c>
      <c r="E927" s="96">
        <f>'0201'!E29</f>
        <v>25620.7</v>
      </c>
      <c r="F927" s="67">
        <f t="shared" ref="F927" si="300">B927+D927</f>
        <v>21163.199999999997</v>
      </c>
      <c r="G927" s="264">
        <f t="shared" ref="G927" si="301">+C927+E927</f>
        <v>29473.8</v>
      </c>
      <c r="H927" s="198">
        <f t="shared" ref="H927" si="302">+(F927/G927-1)*100</f>
        <v>-28.196567799197936</v>
      </c>
      <c r="I927" s="285"/>
    </row>
    <row r="928" spans="1:9" ht="15" x14ac:dyDescent="0.25">
      <c r="A928" s="29">
        <f t="shared" si="210"/>
        <v>45330</v>
      </c>
      <c r="B928" s="96">
        <f>'0208'!B29</f>
        <v>2799</v>
      </c>
      <c r="C928" s="96">
        <f>'0208'!C29</f>
        <v>3029.5</v>
      </c>
      <c r="D928" s="96">
        <f>'0208'!D29</f>
        <v>18778.3</v>
      </c>
      <c r="E928" s="96">
        <f>'0208'!E29</f>
        <v>26728</v>
      </c>
      <c r="F928" s="67">
        <f t="shared" ref="F928" si="303">B928+D928</f>
        <v>21577.3</v>
      </c>
      <c r="G928" s="264">
        <f t="shared" ref="G928" si="304">+C928+E928</f>
        <v>29757.5</v>
      </c>
      <c r="H928" s="198">
        <f t="shared" ref="H928" si="305">+(F928/G928-1)*100</f>
        <v>-27.489540451986894</v>
      </c>
      <c r="I928" s="285"/>
    </row>
    <row r="929" spans="1:9" x14ac:dyDescent="0.25">
      <c r="A929" s="29">
        <f t="shared" si="210"/>
        <v>45337</v>
      </c>
      <c r="B929" s="96">
        <f>'0215'!B29</f>
        <v>2530.8000000000002</v>
      </c>
      <c r="C929" s="96">
        <f>'0215'!C29</f>
        <v>2147.9</v>
      </c>
      <c r="D929" s="96">
        <f>'0215'!D29</f>
        <v>19438.3</v>
      </c>
      <c r="E929" s="96">
        <f>'0215'!E29</f>
        <v>27785.8</v>
      </c>
      <c r="F929" s="67">
        <f t="shared" ref="F929" si="306">B929+D929</f>
        <v>21969.1</v>
      </c>
      <c r="G929" s="264">
        <f t="shared" ref="G929" si="307">+C929+E929</f>
        <v>29933.7</v>
      </c>
      <c r="H929" s="198">
        <f t="shared" ref="H929" si="308">+(F929/G929-1)*100</f>
        <v>-26.607469173540199</v>
      </c>
    </row>
    <row r="930" spans="1:9" x14ac:dyDescent="0.25">
      <c r="A930" s="29">
        <f t="shared" si="210"/>
        <v>45344</v>
      </c>
      <c r="B930" s="96">
        <f>'0222'!B29</f>
        <v>1996.6</v>
      </c>
      <c r="C930" s="96">
        <f>'0222'!C29</f>
        <v>1934.2</v>
      </c>
      <c r="D930" s="96">
        <f>'0222'!D29</f>
        <v>20127.3</v>
      </c>
      <c r="E930" s="96">
        <f>'0222'!E29</f>
        <v>28217.9</v>
      </c>
      <c r="F930" s="67">
        <f t="shared" ref="F930" si="309">B930+D930</f>
        <v>22123.899999999998</v>
      </c>
      <c r="G930" s="264">
        <f t="shared" ref="G930" si="310">+C930+E930</f>
        <v>30152.100000000002</v>
      </c>
      <c r="H930" s="198">
        <f t="shared" ref="H930" si="311">+(F930/G930-1)*100</f>
        <v>-26.625674496967054</v>
      </c>
    </row>
    <row r="931" spans="1:9" x14ac:dyDescent="0.25">
      <c r="A931" s="29">
        <f t="shared" si="210"/>
        <v>45351</v>
      </c>
      <c r="B931" s="96">
        <f>'0229'!B29</f>
        <v>1285.7</v>
      </c>
      <c r="C931" s="96">
        <f>'0229'!C29</f>
        <v>1850.6</v>
      </c>
      <c r="D931" s="96">
        <f>'0229'!D29</f>
        <v>21107.3</v>
      </c>
      <c r="E931" s="96">
        <f>'0229'!E29</f>
        <v>28480.1</v>
      </c>
      <c r="F931" s="67">
        <f t="shared" ref="F931" si="312">B931+D931</f>
        <v>22393</v>
      </c>
      <c r="G931" s="264">
        <f t="shared" ref="G931" si="313">+C931+E931</f>
        <v>30330.699999999997</v>
      </c>
      <c r="H931" s="198">
        <f t="shared" ref="H931" si="314">+(F931/G931-1)*100</f>
        <v>-26.170513703936926</v>
      </c>
    </row>
    <row r="932" spans="1:9" x14ac:dyDescent="0.25">
      <c r="A932" s="29">
        <f t="shared" si="210"/>
        <v>45358</v>
      </c>
      <c r="B932" s="96">
        <f>'0307'!B29</f>
        <v>1141.5</v>
      </c>
      <c r="C932" s="96">
        <f>'0307'!C29</f>
        <v>1862.5</v>
      </c>
      <c r="D932" s="96">
        <f>'0307'!D29</f>
        <v>21507.599999999999</v>
      </c>
      <c r="E932" s="96">
        <f>'0307'!E29</f>
        <v>28676.2</v>
      </c>
      <c r="F932" s="67">
        <f t="shared" ref="F932" si="315">B932+D932</f>
        <v>22649.1</v>
      </c>
      <c r="G932" s="264">
        <f t="shared" ref="G932" si="316">+C932+E932</f>
        <v>30538.7</v>
      </c>
      <c r="H932" s="198">
        <f t="shared" ref="H932" si="317">+(F932/G932-1)*100</f>
        <v>-25.834760484238039</v>
      </c>
    </row>
    <row r="933" spans="1:9" x14ac:dyDescent="0.25">
      <c r="A933" s="29">
        <f t="shared" si="210"/>
        <v>45365</v>
      </c>
      <c r="B933" s="96">
        <f>'0314'!B32</f>
        <v>838</v>
      </c>
      <c r="C933" s="96">
        <f>'0314'!C32</f>
        <v>1579.2</v>
      </c>
      <c r="D933" s="96">
        <f>'0314'!D32</f>
        <v>22115.5</v>
      </c>
      <c r="E933" s="96">
        <f>'0314'!E32</f>
        <v>29097.1</v>
      </c>
      <c r="F933" s="67">
        <f t="shared" ref="F933" si="318">B933+D933</f>
        <v>22953.5</v>
      </c>
      <c r="G933" s="264">
        <f t="shared" ref="G933" si="319">+C933+E933</f>
        <v>30676.3</v>
      </c>
      <c r="H933" s="198">
        <f t="shared" ref="H933" si="320">+(F933/G933-1)*100</f>
        <v>-25.175135202094122</v>
      </c>
    </row>
    <row r="934" spans="1:9" x14ac:dyDescent="0.25">
      <c r="A934" s="29">
        <f t="shared" si="210"/>
        <v>45372</v>
      </c>
      <c r="B934" s="280">
        <f>'0321'!B32</f>
        <v>720.9</v>
      </c>
      <c r="C934" s="280">
        <f>'0321'!C32</f>
        <v>1189.0999999999999</v>
      </c>
      <c r="D934" s="280">
        <f>'0321'!D32</f>
        <v>22580</v>
      </c>
      <c r="E934" s="280">
        <f>'0321'!E32</f>
        <v>29640.400000000001</v>
      </c>
      <c r="F934" s="67">
        <f t="shared" ref="F934" si="321">B934+D934</f>
        <v>23300.9</v>
      </c>
      <c r="G934" s="264">
        <f t="shared" ref="G934" si="322">+C934+E934</f>
        <v>30829.5</v>
      </c>
      <c r="H934" s="198">
        <f t="shared" ref="H934" si="323">+(F934/G934-1)*100</f>
        <v>-24.420117095638915</v>
      </c>
    </row>
    <row r="935" spans="1:9" x14ac:dyDescent="0.25">
      <c r="A935" s="29">
        <f t="shared" si="210"/>
        <v>45379</v>
      </c>
      <c r="B935">
        <f>'0328'!B32</f>
        <v>590.1</v>
      </c>
      <c r="C935">
        <f>'0328'!C32</f>
        <v>1052.2</v>
      </c>
      <c r="D935">
        <f>'0328'!D32</f>
        <v>22864.6</v>
      </c>
      <c r="E935">
        <f>'0328'!E32</f>
        <v>29939.3</v>
      </c>
      <c r="F935" s="67">
        <f t="shared" ref="F935" si="324">B935+D935</f>
        <v>23454.699999999997</v>
      </c>
      <c r="G935" s="264">
        <f t="shared" ref="G935" si="325">+C935+E935</f>
        <v>30991.5</v>
      </c>
      <c r="H935" s="198">
        <f t="shared" ref="H935" si="326">+(F935/G935-1)*100</f>
        <v>-24.31892615717214</v>
      </c>
    </row>
    <row r="936" spans="1:9" x14ac:dyDescent="0.25">
      <c r="A936" s="29">
        <f t="shared" si="210"/>
        <v>45386</v>
      </c>
      <c r="B936">
        <f>'0404'!B32</f>
        <v>430.8</v>
      </c>
      <c r="C936">
        <f>'0404'!C32</f>
        <v>699.8</v>
      </c>
      <c r="D936">
        <f>'0404'!D32</f>
        <v>23093.3</v>
      </c>
      <c r="E936">
        <f>'0404'!E32</f>
        <v>30304.9</v>
      </c>
      <c r="F936" s="67">
        <f t="shared" ref="F936" si="327">B936+D936</f>
        <v>23524.1</v>
      </c>
      <c r="G936" s="264">
        <f t="shared" ref="G936" si="328">+C936+E936</f>
        <v>31004.7</v>
      </c>
      <c r="H936" s="198">
        <f t="shared" ref="H936" si="329">+(F936/G936-1)*100</f>
        <v>-24.127309730460222</v>
      </c>
    </row>
    <row r="937" spans="1:9" x14ac:dyDescent="0.25">
      <c r="A937" s="29">
        <f t="shared" si="210"/>
        <v>45393</v>
      </c>
      <c r="B937">
        <f>'0411'!B32</f>
        <v>365.8</v>
      </c>
      <c r="C937">
        <f>'0411'!C32</f>
        <v>438.2</v>
      </c>
      <c r="D937">
        <f>'0411'!D32</f>
        <v>23289.200000000001</v>
      </c>
      <c r="E937">
        <f>'0411'!E32</f>
        <v>30601.599999999999</v>
      </c>
      <c r="F937" s="67">
        <f t="shared" ref="F937" si="330">B937+D937</f>
        <v>23655</v>
      </c>
      <c r="G937" s="264">
        <f t="shared" ref="G937" si="331">+C937+E937</f>
        <v>31039.8</v>
      </c>
      <c r="H937" s="198">
        <f t="shared" ref="H937" si="332">+(F937/G937-1)*100</f>
        <v>-23.791390408443348</v>
      </c>
    </row>
    <row r="938" spans="1:9" x14ac:dyDescent="0.25">
      <c r="A938" s="29">
        <f t="shared" si="210"/>
        <v>45400</v>
      </c>
      <c r="B938">
        <f>'0418'!B33</f>
        <v>311.3</v>
      </c>
      <c r="C938">
        <f>'0418'!C33</f>
        <v>302.89999999999998</v>
      </c>
      <c r="D938">
        <f>'0418'!D33</f>
        <v>23511.3</v>
      </c>
      <c r="E938">
        <f>'0418'!E33</f>
        <v>30742.2</v>
      </c>
      <c r="F938" s="67">
        <f t="shared" ref="F938" si="333">B938+D938</f>
        <v>23822.6</v>
      </c>
      <c r="G938" s="264">
        <f t="shared" ref="G938" si="334">+C938+E938</f>
        <v>31045.100000000002</v>
      </c>
      <c r="H938" s="198">
        <f t="shared" ref="H938" si="335">+(F938/G938-1)*100</f>
        <v>-23.264540942048839</v>
      </c>
    </row>
    <row r="939" spans="1:9" x14ac:dyDescent="0.25">
      <c r="A939" s="29">
        <f t="shared" si="210"/>
        <v>45407</v>
      </c>
      <c r="B939">
        <f>'0425'!B32</f>
        <v>301.2</v>
      </c>
      <c r="C939">
        <f>'0425'!C32</f>
        <v>246.4</v>
      </c>
      <c r="D939">
        <f>'0425'!D32</f>
        <v>23520.400000000001</v>
      </c>
      <c r="E939">
        <f>'0425'!E32</f>
        <v>30933</v>
      </c>
      <c r="F939" s="67">
        <f t="shared" ref="F939" si="336">B939+D939</f>
        <v>23821.600000000002</v>
      </c>
      <c r="G939" s="264">
        <f t="shared" ref="G939" si="337">+C939+E939</f>
        <v>31179.4</v>
      </c>
      <c r="H939" s="198">
        <f t="shared" ref="H939" si="338">+(F939/G939-1)*100</f>
        <v>-23.598273218856036</v>
      </c>
      <c r="I939">
        <f>'0425'!F32</f>
        <v>0</v>
      </c>
    </row>
    <row r="940" spans="1:9" x14ac:dyDescent="0.25">
      <c r="A940" s="29">
        <f t="shared" si="210"/>
        <v>45414</v>
      </c>
      <c r="B940" s="96">
        <f>'0502'!B32</f>
        <v>227.7</v>
      </c>
      <c r="C940" s="96">
        <f>'0502'!C32</f>
        <v>168.1</v>
      </c>
      <c r="D940" s="96">
        <f>'0502'!D32</f>
        <v>23611.9</v>
      </c>
      <c r="E940" s="96">
        <f>'0502'!E32</f>
        <v>31005.3</v>
      </c>
      <c r="F940" s="67">
        <f t="shared" ref="F940" si="339">B940+D940</f>
        <v>23839.600000000002</v>
      </c>
      <c r="G940" s="264">
        <f t="shared" ref="G940" si="340">+C940+E940</f>
        <v>31173.399999999998</v>
      </c>
      <c r="H940" s="198">
        <f t="shared" ref="H940" si="341">+(F940/G940-1)*100</f>
        <v>-23.525826505931324</v>
      </c>
      <c r="I940">
        <f>'0502'!F32</f>
        <v>0</v>
      </c>
    </row>
    <row r="941" spans="1:9" x14ac:dyDescent="0.25">
      <c r="A941" s="29">
        <f t="shared" si="210"/>
        <v>45421</v>
      </c>
      <c r="B941" s="96">
        <f>'0509'!B32</f>
        <v>143.5</v>
      </c>
      <c r="C941" s="96">
        <f>'0509'!C32</f>
        <v>44.4</v>
      </c>
      <c r="D941" s="96">
        <f>'0509'!D32</f>
        <v>23695.4</v>
      </c>
      <c r="E941" s="96">
        <f>'0509'!E32</f>
        <v>31009.8</v>
      </c>
      <c r="F941" s="67">
        <f t="shared" ref="F941" si="342">B941+D941</f>
        <v>23838.9</v>
      </c>
      <c r="G941" s="264">
        <f t="shared" ref="G941" si="343">+C941+E941</f>
        <v>31054.2</v>
      </c>
      <c r="H941" s="198">
        <f t="shared" ref="H941" si="344">+(F941/G941-1)*100</f>
        <v>-23.234538323318578</v>
      </c>
      <c r="I941">
        <f>'0509'!F32</f>
        <v>0</v>
      </c>
    </row>
    <row r="942" spans="1:9" x14ac:dyDescent="0.25">
      <c r="A942" s="29">
        <f t="shared" si="210"/>
        <v>45428</v>
      </c>
      <c r="B942" s="96">
        <f>'0516'!B32</f>
        <v>141</v>
      </c>
      <c r="C942" s="96">
        <f>'0516'!C32</f>
        <v>57.2</v>
      </c>
      <c r="D942" s="96">
        <f>'0516'!D32</f>
        <v>23700.5</v>
      </c>
      <c r="E942" s="96">
        <f>'0516'!E32</f>
        <v>31022</v>
      </c>
      <c r="F942" s="67">
        <f t="shared" ref="F942" si="345">B942+D942</f>
        <v>23841.5</v>
      </c>
      <c r="G942" s="264">
        <f t="shared" ref="G942" si="346">+C942+E942</f>
        <v>31079.200000000001</v>
      </c>
      <c r="H942" s="198">
        <f t="shared" ref="H942" si="347">+(F942/G942-1)*100</f>
        <v>-23.28792246904683</v>
      </c>
      <c r="I942">
        <f>'0516'!F32</f>
        <v>0</v>
      </c>
    </row>
    <row r="943" spans="1:9" x14ac:dyDescent="0.25">
      <c r="A943" s="29">
        <f t="shared" si="210"/>
        <v>45435</v>
      </c>
      <c r="B943" s="96">
        <f>'0523'!B32</f>
        <v>132.69999999999999</v>
      </c>
      <c r="C943" s="96">
        <f>'0523'!C32</f>
        <v>61.4</v>
      </c>
      <c r="D943" s="96">
        <f>'0523'!D32</f>
        <v>23779.9</v>
      </c>
      <c r="E943" s="96">
        <f>'0523'!E32</f>
        <v>31024.799999999999</v>
      </c>
      <c r="F943" s="67">
        <f t="shared" ref="F943" si="348">B943+D943</f>
        <v>23912.600000000002</v>
      </c>
      <c r="G943" s="264">
        <f t="shared" ref="G943" si="349">+C943+E943</f>
        <v>31086.2</v>
      </c>
      <c r="H943" s="198">
        <f t="shared" ref="H943" si="350">+(F943/G943-1)*100</f>
        <v>-23.076477665330597</v>
      </c>
      <c r="I943">
        <f>'0523'!F32</f>
        <v>0</v>
      </c>
    </row>
    <row r="944" spans="1:9" x14ac:dyDescent="0.25">
      <c r="A944" s="29">
        <f t="shared" si="210"/>
        <v>45442</v>
      </c>
      <c r="B944" s="96">
        <f>'0530'!B33</f>
        <v>45</v>
      </c>
      <c r="C944" s="96">
        <f>'0530'!C33</f>
        <v>70.8</v>
      </c>
      <c r="D944" s="96">
        <f>'0530'!D33</f>
        <v>23866.799999999999</v>
      </c>
      <c r="E944" s="96">
        <f>'0530'!E33</f>
        <v>31025.5</v>
      </c>
      <c r="F944" s="67">
        <f t="shared" ref="F944" si="351">B944+D944</f>
        <v>23911.8</v>
      </c>
      <c r="G944" s="264">
        <f t="shared" ref="G944" si="352">+C944+E944</f>
        <v>31096.3</v>
      </c>
      <c r="H944" s="198">
        <f t="shared" ref="H944" si="353">+(F944/G944-1)*100</f>
        <v>-23.104034885179271</v>
      </c>
      <c r="I944">
        <f>'0530'!F33</f>
        <v>0</v>
      </c>
    </row>
    <row r="945" spans="1:9" x14ac:dyDescent="0.25">
      <c r="A945" s="29">
        <f t="shared" si="210"/>
        <v>45449</v>
      </c>
      <c r="B945" s="96">
        <f>'0606'!B29</f>
        <v>143.6</v>
      </c>
      <c r="C945" s="96">
        <f>'0606'!C29</f>
        <v>70.8</v>
      </c>
      <c r="D945" s="96">
        <f>'0606'!D29</f>
        <v>23877.200000000001</v>
      </c>
      <c r="E945" s="96">
        <f>'0606'!E29</f>
        <v>31025.5</v>
      </c>
      <c r="F945" s="67">
        <f t="shared" ref="F945" si="354">B945+D945</f>
        <v>24020.799999999999</v>
      </c>
      <c r="G945" s="264">
        <f t="shared" ref="G945" si="355">+C945+E945</f>
        <v>31096.3</v>
      </c>
      <c r="H945" s="198">
        <f t="shared" ref="H945" si="356">+(F945/G945-1)*100</f>
        <v>-22.753510867852444</v>
      </c>
      <c r="I945">
        <f>'0606'!F29</f>
        <v>0</v>
      </c>
    </row>
    <row r="946" spans="1:9" x14ac:dyDescent="0.25">
      <c r="A946" s="29">
        <f t="shared" si="210"/>
        <v>45456</v>
      </c>
      <c r="B946" s="96">
        <f>'0613'!B29</f>
        <v>348.8</v>
      </c>
      <c r="C946" s="96">
        <f>'0613'!C29</f>
        <v>78.8</v>
      </c>
      <c r="D946" s="96">
        <f>'0613'!D29</f>
        <v>23885.7</v>
      </c>
      <c r="E946" s="96">
        <f>'0613'!E29</f>
        <v>31086.7</v>
      </c>
      <c r="F946" s="67">
        <f t="shared" ref="F946" si="357">B946+D946</f>
        <v>24234.5</v>
      </c>
      <c r="G946" s="264">
        <f t="shared" ref="G946" si="358">+C946+E946</f>
        <v>31165.5</v>
      </c>
      <c r="H946" s="198">
        <f t="shared" ref="H946" si="359">+(F946/G946-1)*100</f>
        <v>-22.239335162278806</v>
      </c>
      <c r="I946">
        <f>'0613'!F29</f>
        <v>0</v>
      </c>
    </row>
    <row r="947" spans="1:9" x14ac:dyDescent="0.25">
      <c r="A947" s="29">
        <f t="shared" si="210"/>
        <v>45463</v>
      </c>
      <c r="B947" s="96">
        <f>'0620'!B29</f>
        <v>424.1</v>
      </c>
      <c r="C947" s="96">
        <f>'0620'!C29</f>
        <v>75.8</v>
      </c>
      <c r="D947" s="96">
        <f>'0620'!D29</f>
        <v>23888.1</v>
      </c>
      <c r="E947" s="96">
        <f>'0620'!E29</f>
        <v>31093.5</v>
      </c>
      <c r="F947" s="67">
        <f t="shared" ref="F947" si="360">B947+D947</f>
        <v>24312.199999999997</v>
      </c>
      <c r="G947" s="264">
        <f t="shared" ref="G947" si="361">+C947+E947</f>
        <v>31169.3</v>
      </c>
      <c r="H947" s="198">
        <f t="shared" ref="H947" si="362">+(F947/G947-1)*100</f>
        <v>-21.999531590379007</v>
      </c>
      <c r="I947">
        <f>'0620'!F29</f>
        <v>0</v>
      </c>
    </row>
    <row r="948" spans="1:9" x14ac:dyDescent="0.25">
      <c r="A948" s="29">
        <f t="shared" si="210"/>
        <v>45470</v>
      </c>
      <c r="B948" s="96">
        <f>'0627'!B29</f>
        <v>488.8</v>
      </c>
      <c r="C948" s="96">
        <f>'0627'!C29</f>
        <v>71.900000000000006</v>
      </c>
      <c r="D948" s="96">
        <f>'0627'!D29</f>
        <v>23890</v>
      </c>
      <c r="E948" s="96">
        <f>'0627'!E29</f>
        <v>31097.4</v>
      </c>
      <c r="F948" s="67">
        <f t="shared" ref="F948" si="363">B948+D948</f>
        <v>24378.799999999999</v>
      </c>
      <c r="G948" s="264">
        <f t="shared" ref="G948" si="364">+C948+E948</f>
        <v>31169.300000000003</v>
      </c>
      <c r="H948" s="198">
        <f t="shared" ref="H948" si="365">+(F948/G948-1)*100</f>
        <v>-21.785859804358786</v>
      </c>
      <c r="I948">
        <f>'0627'!F29</f>
        <v>0</v>
      </c>
    </row>
    <row r="949" spans="1:9" x14ac:dyDescent="0.25">
      <c r="A949" s="29">
        <f t="shared" si="210"/>
        <v>45477</v>
      </c>
      <c r="B949" s="96">
        <f>'0704'!B29</f>
        <v>498</v>
      </c>
      <c r="C949" s="96">
        <f>'0704'!C29</f>
        <v>68.8</v>
      </c>
      <c r="D949" s="96">
        <f>'0704'!D29</f>
        <v>23893.8</v>
      </c>
      <c r="E949" s="96">
        <f>'0704'!E29</f>
        <v>31103.599999999999</v>
      </c>
      <c r="F949" s="67">
        <f t="shared" ref="F949" si="366">B949+D949</f>
        <v>24391.8</v>
      </c>
      <c r="G949" s="264">
        <f t="shared" ref="G949" si="367">+C949+E949</f>
        <v>31172.399999999998</v>
      </c>
      <c r="H949" s="198">
        <f t="shared" ref="H949" si="368">+(F949/G949-1)*100</f>
        <v>-21.751934403510798</v>
      </c>
      <c r="I949">
        <f>'0704'!F29</f>
        <v>10</v>
      </c>
    </row>
    <row r="950" spans="1:9" x14ac:dyDescent="0.25">
      <c r="A950" s="29">
        <f t="shared" si="210"/>
        <v>45484</v>
      </c>
      <c r="B950" s="96">
        <f>'0711'!B29</f>
        <v>500.5</v>
      </c>
      <c r="C950" s="96">
        <f>'0711'!C29</f>
        <v>61.4</v>
      </c>
      <c r="D950" s="96">
        <f>'0711'!D29</f>
        <v>23896.3</v>
      </c>
      <c r="E950" s="96">
        <f>'0711'!E29</f>
        <v>31110.9</v>
      </c>
      <c r="F950" s="67">
        <f t="shared" ref="F950" si="369">B950+D950</f>
        <v>24396.799999999999</v>
      </c>
      <c r="G950" s="264">
        <f t="shared" ref="G950" si="370">+C950+E950</f>
        <v>31172.300000000003</v>
      </c>
      <c r="H950" s="198">
        <f t="shared" ref="H950" si="371">+(F950/G950-1)*100</f>
        <v>-21.735643504008372</v>
      </c>
      <c r="I950">
        <f>'0711'!F29</f>
        <v>152</v>
      </c>
    </row>
    <row r="951" spans="1:9" x14ac:dyDescent="0.25">
      <c r="A951" s="29">
        <f t="shared" si="210"/>
        <v>45491</v>
      </c>
      <c r="B951" s="96">
        <f>'0718'!B29</f>
        <v>513.79999999999995</v>
      </c>
      <c r="C951" s="96">
        <f>'0718'!C29</f>
        <v>99.7</v>
      </c>
      <c r="D951" s="96">
        <f>'0718'!D29</f>
        <v>23902.400000000001</v>
      </c>
      <c r="E951" s="96">
        <f>'0718'!E29</f>
        <v>31116</v>
      </c>
      <c r="F951" s="67">
        <f t="shared" ref="F951" si="372">B951+D951</f>
        <v>24416.2</v>
      </c>
      <c r="G951" s="264">
        <f t="shared" ref="G951" si="373">+C951+E951</f>
        <v>31215.7</v>
      </c>
      <c r="H951" s="198">
        <f t="shared" ref="H951" si="374">+(F951/G951-1)*100</f>
        <v>-21.782308261547879</v>
      </c>
      <c r="I951">
        <f>'0718'!F29</f>
        <v>152.5</v>
      </c>
    </row>
    <row r="952" spans="1:9" x14ac:dyDescent="0.25">
      <c r="A952" s="29">
        <f t="shared" si="210"/>
        <v>45498</v>
      </c>
      <c r="B952" s="96">
        <f>'0725'!B29</f>
        <v>506.3</v>
      </c>
      <c r="C952" s="96">
        <f>'0725'!C29</f>
        <v>103</v>
      </c>
      <c r="D952" s="96">
        <f>'0725'!D29</f>
        <v>23905</v>
      </c>
      <c r="E952" s="96">
        <f>'0725'!E29</f>
        <v>31117.599999999999</v>
      </c>
      <c r="F952" s="67">
        <f t="shared" ref="F952" si="375">B952+D952</f>
        <v>24411.3</v>
      </c>
      <c r="G952" s="264">
        <f t="shared" ref="G952" si="376">+C952+E952</f>
        <v>31220.6</v>
      </c>
      <c r="H952" s="198">
        <f t="shared" ref="H952" si="377">+(F952/G952-1)*100</f>
        <v>-21.810279110587238</v>
      </c>
      <c r="I952">
        <f>'0725'!F29</f>
        <v>162</v>
      </c>
    </row>
    <row r="953" spans="1:9" x14ac:dyDescent="0.25">
      <c r="A953" s="29">
        <f t="shared" si="210"/>
        <v>45505</v>
      </c>
      <c r="B953" s="96">
        <f>'0801'!B29</f>
        <v>629.1</v>
      </c>
      <c r="C953" s="96">
        <f>'0801'!C29</f>
        <v>109.9</v>
      </c>
      <c r="D953" s="96">
        <f>'0801'!D29</f>
        <v>23916.6</v>
      </c>
      <c r="E953" s="96">
        <f>'0801'!E29</f>
        <v>31125.5</v>
      </c>
      <c r="F953" s="67">
        <f t="shared" ref="F953" si="378">B953+D953</f>
        <v>24545.699999999997</v>
      </c>
      <c r="G953" s="264">
        <f t="shared" ref="G953" si="379">+C953+E953</f>
        <v>31235.4</v>
      </c>
      <c r="H953" s="198">
        <f t="shared" ref="H953" si="380">+(F953/G953-1)*100</f>
        <v>-21.417046043911725</v>
      </c>
      <c r="I953">
        <f>'0801'!F29</f>
        <v>562</v>
      </c>
    </row>
    <row r="954" spans="1:9" x14ac:dyDescent="0.25">
      <c r="A954" s="29">
        <f t="shared" si="210"/>
        <v>45512</v>
      </c>
      <c r="B954" s="96">
        <f>'0808'!B29</f>
        <v>534.6</v>
      </c>
      <c r="C954" s="96">
        <f>'0808'!C29</f>
        <v>125.4</v>
      </c>
      <c r="D954" s="96">
        <f>'0808'!D29</f>
        <v>23973.1</v>
      </c>
      <c r="E954" s="96">
        <f>'0808'!E29</f>
        <v>31130.9</v>
      </c>
      <c r="F954" s="67">
        <f t="shared" ref="F954" si="381">B954+D954</f>
        <v>24507.699999999997</v>
      </c>
      <c r="G954" s="264">
        <f t="shared" ref="G954" si="382">+C954+E954</f>
        <v>31256.300000000003</v>
      </c>
      <c r="H954" s="198">
        <f t="shared" ref="H954" si="383">+(F954/G954-1)*100</f>
        <v>-21.591167220688323</v>
      </c>
      <c r="I954">
        <f>'0808'!F29</f>
        <v>1098</v>
      </c>
    </row>
    <row r="955" spans="1:9" x14ac:dyDescent="0.25">
      <c r="A955" s="29">
        <f t="shared" si="210"/>
        <v>45519</v>
      </c>
      <c r="B955" s="96">
        <f>'0815'!B29</f>
        <v>427.3</v>
      </c>
      <c r="C955" s="96">
        <f>'0815'!C29</f>
        <v>139.6</v>
      </c>
      <c r="D955" s="96">
        <f>'0815'!D29</f>
        <v>24028.1</v>
      </c>
      <c r="E955" s="96">
        <f>'0815'!E29</f>
        <v>31131.8</v>
      </c>
      <c r="F955" s="67">
        <f t="shared" ref="F955" si="384">B955+D955</f>
        <v>24455.399999999998</v>
      </c>
      <c r="G955" s="264">
        <f t="shared" ref="G955" si="385">+C955+E955</f>
        <v>31271.399999999998</v>
      </c>
      <c r="H955" s="198">
        <f t="shared" ref="H955" si="386">+(F955/G955-1)*100</f>
        <v>-21.79627391162532</v>
      </c>
      <c r="I955">
        <f>'0815'!F29</f>
        <v>2024</v>
      </c>
    </row>
    <row r="956" spans="1:9" x14ac:dyDescent="0.25">
      <c r="A956" s="29">
        <f t="shared" si="210"/>
        <v>45526</v>
      </c>
      <c r="B956" s="96">
        <f>'0822'!B29</f>
        <v>413.3</v>
      </c>
      <c r="C956" s="96">
        <f>'0822'!C29</f>
        <v>139.30000000000001</v>
      </c>
      <c r="D956" s="96">
        <f>'0822'!D29</f>
        <v>24104.799999999999</v>
      </c>
      <c r="E956" s="96">
        <f>'0822'!E29</f>
        <v>31237.7</v>
      </c>
      <c r="F956" s="67">
        <f t="shared" ref="F956" si="387">B956+D956</f>
        <v>24518.1</v>
      </c>
      <c r="G956" s="264">
        <f t="shared" ref="G956" si="388">+C956+E956</f>
        <v>31377</v>
      </c>
      <c r="H956" s="198">
        <f t="shared" ref="H956" si="389">+(F956/G956-1)*100</f>
        <v>-21.859642413232628</v>
      </c>
      <c r="I956">
        <f>'0822'!F29</f>
        <v>2894</v>
      </c>
    </row>
    <row r="957" spans="1:9" x14ac:dyDescent="0.25">
      <c r="A957" s="29">
        <f t="shared" si="210"/>
        <v>45533</v>
      </c>
      <c r="B957" s="96">
        <f>'0829'!B29</f>
        <v>112</v>
      </c>
      <c r="C957" s="96">
        <f>'0829'!C29</f>
        <v>138</v>
      </c>
      <c r="D957" s="96">
        <f>'0829'!D29</f>
        <v>24304.3</v>
      </c>
      <c r="E957" s="96">
        <f>'0829'!E29</f>
        <v>31380.799999999999</v>
      </c>
      <c r="F957" s="67">
        <f t="shared" ref="F957" si="390">B957+D957</f>
        <v>24416.3</v>
      </c>
      <c r="G957" s="264">
        <f t="shared" ref="G957" si="391">+C957+E957</f>
        <v>31518.799999999999</v>
      </c>
      <c r="H957" s="198">
        <f t="shared" ref="H957" si="392">+(F957/G957-1)*100</f>
        <v>-22.534170082617354</v>
      </c>
      <c r="I957">
        <f>'0829'!F29</f>
        <v>3896.5</v>
      </c>
    </row>
    <row r="958" spans="1:9" x14ac:dyDescent="0.25">
      <c r="A958" s="29">
        <f t="shared" si="210"/>
        <v>45540</v>
      </c>
      <c r="B958" s="96">
        <f>'090524'!B28</f>
        <v>4917.6000000000004</v>
      </c>
      <c r="C958" s="96">
        <f>'090524'!C28</f>
        <v>138</v>
      </c>
      <c r="D958" s="96">
        <f>'090524'!D28</f>
        <v>51</v>
      </c>
      <c r="E958" s="96">
        <f>'090524'!E28</f>
        <v>31380.799999999999</v>
      </c>
      <c r="F958" s="67">
        <f t="shared" ref="F958" si="393">B958+D958</f>
        <v>4968.6000000000004</v>
      </c>
      <c r="G958" s="264">
        <f t="shared" ref="G958" si="394">+C958+E958</f>
        <v>31518.799999999999</v>
      </c>
      <c r="H958" s="198">
        <f t="shared" ref="H958:H963" si="395">+(F958/G958-1)*100</f>
        <v>-84.236074977473763</v>
      </c>
    </row>
    <row r="959" spans="1:9" x14ac:dyDescent="0.25">
      <c r="A959" s="29">
        <f t="shared" si="210"/>
        <v>45547</v>
      </c>
      <c r="B959" s="96">
        <f>'912'!B26</f>
        <v>5815.8</v>
      </c>
      <c r="C959" s="96">
        <f>'912'!C26</f>
        <v>6577.5</v>
      </c>
      <c r="D959" s="96">
        <f>'912'!D26</f>
        <v>126.7</v>
      </c>
      <c r="E959" s="96">
        <f>'912'!E26</f>
        <v>299.3</v>
      </c>
      <c r="F959" s="67">
        <f t="shared" ref="F959" si="396">B959+D959</f>
        <v>5942.5</v>
      </c>
      <c r="G959" s="264">
        <f t="shared" ref="G959" si="397">+C959+E959</f>
        <v>6876.8</v>
      </c>
      <c r="H959" s="198">
        <f t="shared" si="395"/>
        <v>-13.586261051651938</v>
      </c>
    </row>
    <row r="960" spans="1:9" x14ac:dyDescent="0.25">
      <c r="A960" s="29">
        <f t="shared" si="210"/>
        <v>45554</v>
      </c>
      <c r="B960" s="96">
        <f>'919'!B26</f>
        <v>6513.2</v>
      </c>
      <c r="C960" s="96">
        <f>'919'!C26</f>
        <v>6831.7</v>
      </c>
      <c r="D960" s="96">
        <f>'919'!D26</f>
        <v>299.10000000000002</v>
      </c>
      <c r="E960" s="96">
        <f>'919'!E26</f>
        <v>626.29999999999995</v>
      </c>
      <c r="F960" s="67">
        <f t="shared" ref="F960" si="398">B960+D960</f>
        <v>6812.3</v>
      </c>
      <c r="G960" s="264">
        <f t="shared" ref="G960" si="399">+C960+E960</f>
        <v>7458</v>
      </c>
      <c r="H960" s="198">
        <f t="shared" si="395"/>
        <v>-8.6578171091445384</v>
      </c>
    </row>
    <row r="961" spans="1:8" x14ac:dyDescent="0.25">
      <c r="A961" s="29">
        <f t="shared" si="210"/>
        <v>45561</v>
      </c>
      <c r="B961" s="96">
        <f>'926'!B27</f>
        <v>7039.1</v>
      </c>
      <c r="C961" s="96">
        <f>'926'!C27</f>
        <v>7048.2</v>
      </c>
      <c r="D961" s="96">
        <f>'926'!D27</f>
        <v>499</v>
      </c>
      <c r="E961" s="96">
        <f>'926'!E27</f>
        <v>999</v>
      </c>
      <c r="F961" s="67">
        <f t="shared" ref="F961" si="400">B961+D961</f>
        <v>7538.1</v>
      </c>
      <c r="G961" s="264">
        <f t="shared" ref="G961" si="401">+C961+E961</f>
        <v>8047.2</v>
      </c>
      <c r="H961" s="198">
        <f t="shared" si="395"/>
        <v>-6.3264240978228354</v>
      </c>
    </row>
    <row r="962" spans="1:8" x14ac:dyDescent="0.25">
      <c r="A962" s="29">
        <f t="shared" si="210"/>
        <v>45568</v>
      </c>
      <c r="B962" s="96">
        <f>'103'!B28</f>
        <v>6918.3</v>
      </c>
      <c r="C962" s="96">
        <f>'103'!C28</f>
        <v>6919.8</v>
      </c>
      <c r="D962" s="96">
        <f>'103'!D28</f>
        <v>1203.0999999999999</v>
      </c>
      <c r="E962" s="96">
        <f>'103'!E28</f>
        <v>2011.6</v>
      </c>
      <c r="F962" s="67">
        <f t="shared" ref="F962" si="402">B962+D962</f>
        <v>8121.4</v>
      </c>
      <c r="G962" s="264">
        <f t="shared" ref="G962" si="403">+C962+E962</f>
        <v>8931.4</v>
      </c>
      <c r="H962" s="198">
        <f t="shared" si="395"/>
        <v>-9.0691269005978903</v>
      </c>
    </row>
    <row r="963" spans="1:8" x14ac:dyDescent="0.25">
      <c r="A963" s="29">
        <f t="shared" si="210"/>
        <v>45575</v>
      </c>
      <c r="B963" s="96">
        <f>'101024'!B29</f>
        <v>6698.2</v>
      </c>
      <c r="C963" s="96">
        <f>'101024'!C29</f>
        <v>6516.9</v>
      </c>
      <c r="D963" s="96">
        <f>'101024'!D29</f>
        <v>2423</v>
      </c>
      <c r="E963" s="96">
        <f>'101024'!E29</f>
        <v>3361.2</v>
      </c>
      <c r="F963" s="67">
        <f t="shared" ref="F963" si="404">B963+D963</f>
        <v>9121.2000000000007</v>
      </c>
      <c r="G963" s="264">
        <f t="shared" ref="G963" si="405">+C963+E963</f>
        <v>9878.0999999999985</v>
      </c>
      <c r="H963" s="198">
        <f t="shared" si="395"/>
        <v>-7.6624047134570166</v>
      </c>
    </row>
    <row r="964" spans="1:8" x14ac:dyDescent="0.25">
      <c r="A964" s="29">
        <f t="shared" si="210"/>
        <v>45582</v>
      </c>
      <c r="B964" s="96">
        <f>'101724'!B29</f>
        <v>6182.4</v>
      </c>
      <c r="C964" s="96">
        <f>'101724'!C29</f>
        <v>5684.8</v>
      </c>
      <c r="D964" s="96">
        <f>'101724'!D29</f>
        <v>4228</v>
      </c>
      <c r="E964" s="96">
        <f>'101724'!E29</f>
        <v>5360.2</v>
      </c>
      <c r="F964" s="67">
        <f t="shared" ref="F964" si="406">B964+D964</f>
        <v>10410.4</v>
      </c>
      <c r="G964" s="264">
        <f t="shared" ref="G964" si="407">+C964+E964</f>
        <v>11045</v>
      </c>
      <c r="H964" s="198">
        <f t="shared" ref="H964" si="408">+(F964/G964-1)*100</f>
        <v>-5.745586238116795</v>
      </c>
    </row>
    <row r="965" spans="1:8" x14ac:dyDescent="0.25">
      <c r="A965" s="29">
        <f t="shared" si="210"/>
        <v>45589</v>
      </c>
      <c r="B965" s="96">
        <f>'102424'!B29</f>
        <v>5367.8</v>
      </c>
      <c r="C965" s="96">
        <f>'102424'!C29</f>
        <v>4994.2</v>
      </c>
      <c r="D965" s="96">
        <f>'102424'!D29</f>
        <v>5757.5</v>
      </c>
      <c r="E965" s="96">
        <f>'102424'!E29</f>
        <v>7027.7</v>
      </c>
      <c r="F965" s="67">
        <f t="shared" ref="F965" si="409">B965+D965</f>
        <v>11125.3</v>
      </c>
      <c r="G965" s="264">
        <f t="shared" ref="G965" si="410">+C965+E965</f>
        <v>12021.9</v>
      </c>
      <c r="H965" s="198">
        <f t="shared" ref="H965" si="411">+(F965/G965-1)*100</f>
        <v>-7.4580557149868216</v>
      </c>
    </row>
    <row r="966" spans="1:8" x14ac:dyDescent="0.25">
      <c r="A966" s="29">
        <f t="shared" si="210"/>
        <v>45596</v>
      </c>
      <c r="B966" s="96">
        <f>'103124'!B29</f>
        <v>4940</v>
      </c>
      <c r="C966" s="96">
        <f>'103124'!C29</f>
        <v>4098.5</v>
      </c>
      <c r="D966" s="96">
        <f>'103124'!D29</f>
        <v>7408</v>
      </c>
      <c r="E966" s="96">
        <f>'103124'!E29</f>
        <v>8615.1</v>
      </c>
      <c r="F966" s="67">
        <f t="shared" ref="F966" si="412">B966+D966</f>
        <v>12348</v>
      </c>
      <c r="G966" s="264">
        <f t="shared" ref="G966" si="413">+C966+E966</f>
        <v>12713.6</v>
      </c>
      <c r="H966" s="198">
        <f t="shared" ref="H966" si="414">+(F966/G966-1)*100</f>
        <v>-2.8756607097910947</v>
      </c>
    </row>
    <row r="967" spans="1:8" x14ac:dyDescent="0.25">
      <c r="A967" s="29">
        <f t="shared" si="210"/>
        <v>45603</v>
      </c>
      <c r="B967" s="96">
        <f>'110724'!B29</f>
        <v>4509.8</v>
      </c>
      <c r="C967" s="96">
        <f>'110724'!C29</f>
        <v>5491.4</v>
      </c>
      <c r="D967" s="96">
        <f>'110724'!D29</f>
        <v>9019.2999999999993</v>
      </c>
      <c r="E967" s="96">
        <f>'110724'!E29</f>
        <v>9836.7999999999993</v>
      </c>
      <c r="F967" s="67">
        <f t="shared" ref="F967" si="415">B967+D967</f>
        <v>13529.099999999999</v>
      </c>
      <c r="G967" s="264">
        <f t="shared" ref="G967" si="416">+C967+E967</f>
        <v>15328.199999999999</v>
      </c>
      <c r="H967" s="198">
        <f t="shared" ref="H967" si="417">+(F967/G967-1)*100</f>
        <v>-11.737190276744824</v>
      </c>
    </row>
    <row r="968" spans="1:8" x14ac:dyDescent="0.25">
      <c r="A968" s="29">
        <f t="shared" si="210"/>
        <v>45610</v>
      </c>
      <c r="B968" s="96">
        <f>'111424'!B29</f>
        <v>4199.1000000000004</v>
      </c>
      <c r="C968" s="96">
        <f>'111424'!C29</f>
        <v>5202.8999999999996</v>
      </c>
      <c r="D968" s="96">
        <f>'111424'!D29</f>
        <v>10527</v>
      </c>
      <c r="E968" s="96">
        <f>'111424'!E29</f>
        <v>10882.7</v>
      </c>
      <c r="F968" s="67">
        <f t="shared" ref="F968" si="418">B968+D968</f>
        <v>14726.1</v>
      </c>
      <c r="G968" s="264">
        <f t="shared" ref="G968" si="419">+C968+E968</f>
        <v>16085.6</v>
      </c>
      <c r="H968" s="198">
        <f t="shared" ref="H968" si="420">+(F968/G968-1)*100</f>
        <v>-8.451658626349035</v>
      </c>
    </row>
    <row r="969" spans="1:8" x14ac:dyDescent="0.25">
      <c r="A969" s="29">
        <f t="shared" si="210"/>
        <v>45617</v>
      </c>
      <c r="B969" s="96">
        <f>'112124'!B29</f>
        <v>4318.6000000000004</v>
      </c>
      <c r="C969" s="96">
        <f>'112124'!C29</f>
        <v>5100.7</v>
      </c>
      <c r="D969" s="96">
        <f>'112124'!D29</f>
        <v>11494.6</v>
      </c>
      <c r="E969" s="96">
        <f>'112124'!E29</f>
        <v>11877.2</v>
      </c>
      <c r="F969" s="67">
        <f t="shared" ref="F969" si="421">B969+D969</f>
        <v>15813.2</v>
      </c>
      <c r="G969" s="264">
        <f t="shared" ref="G969" si="422">+C969+E969</f>
        <v>16977.900000000001</v>
      </c>
      <c r="H969" s="198">
        <f t="shared" ref="H969" si="423">+(F969/G969-1)*100</f>
        <v>-6.8600945935598627</v>
      </c>
    </row>
    <row r="970" spans="1:8" x14ac:dyDescent="0.25">
      <c r="A970" s="29">
        <f t="shared" si="210"/>
        <v>45624</v>
      </c>
      <c r="B970" s="96">
        <f>'112824'!B28</f>
        <v>3741.9</v>
      </c>
      <c r="C970" s="96">
        <f>'112824'!C28</f>
        <v>5221.7</v>
      </c>
      <c r="D970" s="96">
        <f>'112824'!D28</f>
        <v>12740.9</v>
      </c>
      <c r="E970" s="96">
        <f>'112824'!E28</f>
        <v>12321.4</v>
      </c>
      <c r="F970" s="67">
        <f t="shared" ref="F970" si="424">B970+D970</f>
        <v>16482.8</v>
      </c>
      <c r="G970" s="264">
        <f t="shared" ref="G970" si="425">+C970+E970</f>
        <v>17543.099999999999</v>
      </c>
      <c r="H970" s="198">
        <f t="shared" ref="H970" si="426">+(F970/G970-1)*100</f>
        <v>-6.0439717039747816</v>
      </c>
    </row>
    <row r="971" spans="1:8" x14ac:dyDescent="0.25">
      <c r="A971" s="29">
        <f t="shared" si="210"/>
        <v>45631</v>
      </c>
      <c r="B971" s="96">
        <f>'120524'!B28</f>
        <v>3603.4</v>
      </c>
      <c r="C971" s="96">
        <f>'120524'!C28</f>
        <v>5351.3</v>
      </c>
      <c r="D971" s="96">
        <f>'120524'!D28</f>
        <v>13584.4</v>
      </c>
      <c r="E971" s="96">
        <f>'120524'!E28</f>
        <v>12910.1</v>
      </c>
      <c r="F971" s="67">
        <f t="shared" ref="F971" si="427">B971+D971</f>
        <v>17187.8</v>
      </c>
      <c r="G971" s="264">
        <f t="shared" ref="G971" si="428">+C971+E971</f>
        <v>18261.400000000001</v>
      </c>
      <c r="H971" s="198">
        <f t="shared" ref="H971" si="429">+(F971/G971-1)*100</f>
        <v>-5.879067322330167</v>
      </c>
    </row>
    <row r="972" spans="1:8" x14ac:dyDescent="0.25">
      <c r="A972" s="29">
        <f t="shared" si="210"/>
        <v>45638</v>
      </c>
      <c r="B972" s="96">
        <f>'121224'!B28</f>
        <v>3210</v>
      </c>
      <c r="C972" s="96">
        <f>'121224'!C28</f>
        <v>5479.7</v>
      </c>
      <c r="D972" s="96">
        <f>'121224'!D28</f>
        <v>14626</v>
      </c>
      <c r="E972" s="96">
        <f>'121224'!E28</f>
        <v>13482.2</v>
      </c>
      <c r="F972" s="67">
        <f t="shared" ref="F972" si="430">B972+D972</f>
        <v>17836</v>
      </c>
      <c r="G972" s="264">
        <f t="shared" ref="G972" si="431">+C972+E972</f>
        <v>18961.900000000001</v>
      </c>
      <c r="H972" s="198">
        <f t="shared" ref="H972" si="432">+(F972/G972-1)*100</f>
        <v>-5.937696116950308</v>
      </c>
    </row>
    <row r="973" spans="1:8" x14ac:dyDescent="0.25">
      <c r="A973" s="29">
        <f t="shared" si="210"/>
        <v>45645</v>
      </c>
      <c r="B973" s="96">
        <f>'121924'!C28</f>
        <v>2938.7</v>
      </c>
      <c r="C973" s="96">
        <f>'121924'!D28</f>
        <v>5620.7</v>
      </c>
      <c r="D973" s="96">
        <f>'121924'!E28</f>
        <v>15308</v>
      </c>
      <c r="E973" s="96">
        <f>'121924'!F28</f>
        <v>13918</v>
      </c>
      <c r="F973" s="67">
        <f t="shared" ref="F973" si="433">B973+D973</f>
        <v>18246.7</v>
      </c>
      <c r="G973" s="264">
        <f t="shared" ref="G973" si="434">+C973+E973</f>
        <v>19538.7</v>
      </c>
      <c r="H973" s="198">
        <f t="shared" ref="H973" si="435">+(F973/G973-1)*100</f>
        <v>-6.6125177212404074</v>
      </c>
    </row>
    <row r="974" spans="1:8" x14ac:dyDescent="0.25">
      <c r="A974" s="29">
        <f t="shared" si="210"/>
        <v>45652</v>
      </c>
      <c r="B974" s="96">
        <f>'122624'!B28</f>
        <v>2804.4</v>
      </c>
      <c r="C974" s="96">
        <f>'122624'!C28</f>
        <v>5219.7</v>
      </c>
      <c r="D974" s="96">
        <f>'122624'!D28</f>
        <v>16059.9</v>
      </c>
      <c r="E974" s="96">
        <f>'122624'!E28</f>
        <v>14390.6</v>
      </c>
      <c r="F974" s="67">
        <f t="shared" ref="F974" si="436">B974+D974</f>
        <v>18864.3</v>
      </c>
      <c r="G974" s="264">
        <f t="shared" ref="G974" si="437">+C974+E974</f>
        <v>19610.3</v>
      </c>
      <c r="H974" s="198">
        <f t="shared" ref="H974" si="438">+(F974/G974-1)*100</f>
        <v>-3.8041233433450783</v>
      </c>
    </row>
    <row r="975" spans="1:8" x14ac:dyDescent="0.25">
      <c r="A975" s="29">
        <f t="shared" si="210"/>
        <v>45659</v>
      </c>
      <c r="B975" s="96">
        <f>'010225'!B28</f>
        <v>2326</v>
      </c>
      <c r="C975" s="96">
        <f>'010225'!C28</f>
        <v>4944.2</v>
      </c>
      <c r="D975" s="96">
        <f>'010225'!D28</f>
        <v>16710</v>
      </c>
      <c r="E975" s="96">
        <f>'010225'!E28</f>
        <v>14747.9</v>
      </c>
      <c r="F975" s="67">
        <f t="shared" ref="F975" si="439">B975+D975</f>
        <v>19036</v>
      </c>
      <c r="G975" s="264">
        <f t="shared" ref="G975" si="440">+C975+E975</f>
        <v>19692.099999999999</v>
      </c>
      <c r="H975" s="198">
        <f t="shared" ref="H975" si="441">+(F975/G975-1)*100</f>
        <v>-3.331792952503787</v>
      </c>
    </row>
    <row r="976" spans="1:8" x14ac:dyDescent="0.25">
      <c r="A976" s="29">
        <f t="shared" si="210"/>
        <v>45666</v>
      </c>
      <c r="B976" s="96">
        <f>'010925'!B28</f>
        <v>2055.3000000000002</v>
      </c>
      <c r="C976" s="96">
        <f>'010925'!C28</f>
        <v>4627.5</v>
      </c>
      <c r="D976" s="96">
        <f>'010925'!D28</f>
        <v>17194.7</v>
      </c>
      <c r="E976" s="96">
        <f>'010925'!E28</f>
        <v>15529.8</v>
      </c>
      <c r="F976" s="67">
        <f t="shared" ref="F976" si="442">B976+D976</f>
        <v>19250</v>
      </c>
      <c r="G976" s="264">
        <f t="shared" ref="G976" si="443">+C976+E976</f>
        <v>20157.3</v>
      </c>
      <c r="H976" s="198">
        <f t="shared" ref="H976" si="444">+(F976/G976-1)*100</f>
        <v>-4.501098857485875</v>
      </c>
    </row>
    <row r="977" spans="1:8" x14ac:dyDescent="0.25">
      <c r="A977" s="29">
        <f t="shared" si="210"/>
        <v>45673</v>
      </c>
      <c r="B977" s="96">
        <f>'011625'!B28</f>
        <v>2449.4</v>
      </c>
      <c r="C977" s="96">
        <f>'011625'!C28</f>
        <v>4393.7</v>
      </c>
      <c r="D977" s="96">
        <f>'011625'!D28</f>
        <v>17689.2</v>
      </c>
      <c r="E977" s="96">
        <f>'011625'!E28</f>
        <v>16326.9</v>
      </c>
      <c r="F977" s="67">
        <f t="shared" ref="F977" si="445">B977+D977</f>
        <v>20138.600000000002</v>
      </c>
      <c r="G977" s="264">
        <f t="shared" ref="G977" si="446">+C977+E977</f>
        <v>20720.599999999999</v>
      </c>
      <c r="H977" s="198">
        <f t="shared" ref="H977:H979" si="447">+(F977/G977-1)*100</f>
        <v>-2.8087989730026908</v>
      </c>
    </row>
    <row r="978" spans="1:8" x14ac:dyDescent="0.25">
      <c r="A978" s="29">
        <f t="shared" si="210"/>
        <v>45680</v>
      </c>
      <c r="B978" s="96">
        <f>'012325'!B28</f>
        <v>2444.1999999999998</v>
      </c>
      <c r="C978" s="96">
        <f>'012325'!C28</f>
        <v>4121.3999999999996</v>
      </c>
      <c r="D978" s="96">
        <f>'012325'!D28</f>
        <v>17771.900000000001</v>
      </c>
      <c r="E978" s="96">
        <f>'012325'!E28</f>
        <v>16734</v>
      </c>
      <c r="F978" s="67">
        <f t="shared" ref="F978" si="448">B978+D978</f>
        <v>20216.100000000002</v>
      </c>
      <c r="G978" s="264">
        <f t="shared" ref="G978" si="449">+C978+E978</f>
        <v>20855.400000000001</v>
      </c>
      <c r="H978" s="198">
        <f t="shared" si="447"/>
        <v>-3.0653931355907771</v>
      </c>
    </row>
    <row r="979" spans="1:8" x14ac:dyDescent="0.25">
      <c r="A979" s="29">
        <f t="shared" si="210"/>
        <v>45687</v>
      </c>
      <c r="B979" s="96">
        <f>'013025'!B28</f>
        <v>2305</v>
      </c>
      <c r="C979" s="96">
        <f>'013025'!C28</f>
        <v>3277.1</v>
      </c>
      <c r="D979" s="96">
        <f>'013025'!D28</f>
        <v>18119.8</v>
      </c>
      <c r="E979" s="96">
        <f>'013025'!E28</f>
        <v>17886.099999999999</v>
      </c>
      <c r="F979" s="67">
        <f t="shared" ref="F979" si="450">B979+D979</f>
        <v>20424.8</v>
      </c>
      <c r="G979" s="264">
        <f t="shared" ref="G979" si="451">+C979+E979</f>
        <v>21163.199999999997</v>
      </c>
      <c r="H979" s="198">
        <f t="shared" si="447"/>
        <v>-3.4890753761245841</v>
      </c>
    </row>
    <row r="980" spans="1:8" x14ac:dyDescent="0.25">
      <c r="A980" s="29">
        <f t="shared" si="210"/>
        <v>45694</v>
      </c>
      <c r="B980" s="96">
        <f>'020625'!B28</f>
        <v>1974.8</v>
      </c>
      <c r="C980" s="96">
        <f>'020625'!C28</f>
        <v>2799</v>
      </c>
      <c r="D980" s="96">
        <f>'020625'!D28</f>
        <v>18672</v>
      </c>
      <c r="E980" s="96">
        <f>'020625'!E28</f>
        <v>18778.3</v>
      </c>
      <c r="F980" s="67">
        <f t="shared" ref="F980" si="452">B980+D980</f>
        <v>20646.8</v>
      </c>
      <c r="G980" s="264">
        <f t="shared" ref="G980" si="453">+C980+E980</f>
        <v>21577.3</v>
      </c>
      <c r="H980" s="198">
        <f t="shared" ref="H980" si="454">+(F980/G980-1)*100</f>
        <v>-4.3124023858406746</v>
      </c>
    </row>
    <row r="981" spans="1:8" x14ac:dyDescent="0.25">
      <c r="A981" s="29">
        <f t="shared" si="210"/>
        <v>45701</v>
      </c>
      <c r="B981" s="96">
        <f>'021325'!B28</f>
        <v>1854.7</v>
      </c>
      <c r="C981" s="96">
        <f>'021325'!C28</f>
        <v>2530.8000000000002</v>
      </c>
      <c r="D981" s="96">
        <f>'021325'!D28</f>
        <v>18893.3</v>
      </c>
      <c r="E981" s="96">
        <f>'021325'!E28</f>
        <v>19438.3</v>
      </c>
      <c r="F981" s="67">
        <f t="shared" ref="F981" si="455">B981+D981</f>
        <v>20748</v>
      </c>
      <c r="G981" s="264">
        <f t="shared" ref="G981" si="456">+C981+E981</f>
        <v>21969.1</v>
      </c>
      <c r="H981" s="198">
        <f t="shared" ref="H981" si="457">+(F981/G981-1)*100</f>
        <v>-5.5582613762056639</v>
      </c>
    </row>
    <row r="982" spans="1:8" x14ac:dyDescent="0.25">
      <c r="A982" s="29">
        <f t="shared" si="210"/>
        <v>45708</v>
      </c>
      <c r="B982" s="96">
        <f>'022025'!B28</f>
        <v>1569.8</v>
      </c>
      <c r="C982" s="96">
        <f>'022025'!C28</f>
        <v>1996.6</v>
      </c>
      <c r="D982" s="96">
        <f>'022025'!D28</f>
        <v>19380.400000000001</v>
      </c>
      <c r="E982" s="96">
        <f>'022025'!E28</f>
        <v>20127.3</v>
      </c>
      <c r="F982" s="67">
        <f t="shared" ref="F982" si="458">B982+D982</f>
        <v>20950.2</v>
      </c>
      <c r="G982" s="264">
        <f t="shared" ref="G982" si="459">+C982+E982</f>
        <v>22123.899999999998</v>
      </c>
      <c r="H982" s="198">
        <f t="shared" ref="H982" si="460">+(F982/G982-1)*100</f>
        <v>-5.3051225145656851</v>
      </c>
    </row>
    <row r="983" spans="1:8" x14ac:dyDescent="0.25">
      <c r="A983" s="29">
        <f t="shared" si="210"/>
        <v>45715</v>
      </c>
      <c r="B983" s="96">
        <f>'022725'!B28</f>
        <v>1439</v>
      </c>
      <c r="C983" s="96">
        <f>'022725'!C28</f>
        <v>1285.7</v>
      </c>
      <c r="D983" s="96">
        <f>'022725'!D28</f>
        <v>19717</v>
      </c>
      <c r="E983" s="96">
        <f>'022725'!E28</f>
        <v>21107.3</v>
      </c>
      <c r="F983" s="67">
        <f t="shared" ref="F983" si="461">B983+D983</f>
        <v>21156</v>
      </c>
      <c r="G983" s="264">
        <f t="shared" ref="G983" si="462">+C983+E983</f>
        <v>22393</v>
      </c>
      <c r="H983" s="198">
        <f t="shared" ref="H983" si="463">+(F983/G983-1)*100</f>
        <v>-5.5240476934756426</v>
      </c>
    </row>
    <row r="984" spans="1:8" x14ac:dyDescent="0.25">
      <c r="A984" s="29">
        <f t="shared" si="210"/>
        <v>45722</v>
      </c>
      <c r="B984" s="96">
        <f>'030625'!B28</f>
        <v>1363.1</v>
      </c>
      <c r="C984" s="96">
        <f>'030625'!C28</f>
        <v>1141.5</v>
      </c>
      <c r="D984" s="96">
        <f>'030625'!D28</f>
        <v>20001.2</v>
      </c>
      <c r="E984" s="96">
        <f>'030625'!E28</f>
        <v>21507.599999999999</v>
      </c>
      <c r="F984" s="67">
        <f t="shared" ref="F984" si="464">B984+D984</f>
        <v>21364.3</v>
      </c>
      <c r="G984" s="264">
        <f t="shared" ref="G984" si="465">+C984+E984</f>
        <v>22649.1</v>
      </c>
      <c r="H984" s="198">
        <f t="shared" ref="H984" si="466">+(F984/G984-1)*100</f>
        <v>-5.6726315835949332</v>
      </c>
    </row>
    <row r="985" spans="1:8" x14ac:dyDescent="0.25">
      <c r="A985" s="29">
        <f t="shared" si="210"/>
        <v>45729</v>
      </c>
      <c r="B985" s="96">
        <f>'031325'!B31</f>
        <v>1223.5999999999999</v>
      </c>
      <c r="C985" s="96">
        <f>'031325'!C31</f>
        <v>838</v>
      </c>
      <c r="D985" s="96">
        <f>'031325'!D31</f>
        <v>20410.599999999999</v>
      </c>
      <c r="E985" s="96">
        <f>'031325'!E31</f>
        <v>22115.5</v>
      </c>
      <c r="F985" s="67">
        <f t="shared" ref="F985" si="467">B985+D985</f>
        <v>21634.199999999997</v>
      </c>
      <c r="G985" s="264">
        <f t="shared" ref="G985" si="468">+C985+E985</f>
        <v>22953.5</v>
      </c>
      <c r="H985" s="198">
        <f t="shared" ref="H985" si="469">+(F985/G985-1)*100</f>
        <v>-5.7477073213235581</v>
      </c>
    </row>
    <row r="986" spans="1:8" x14ac:dyDescent="0.25">
      <c r="A986" s="29">
        <f t="shared" si="210"/>
        <v>45736</v>
      </c>
      <c r="B986" s="96">
        <f>'032025'!B31</f>
        <v>953.5</v>
      </c>
      <c r="C986" s="96">
        <f>'032025'!C31</f>
        <v>720.9</v>
      </c>
      <c r="D986" s="96">
        <f>'032025'!D31</f>
        <v>20883</v>
      </c>
      <c r="E986" s="96">
        <f>'032025'!E31</f>
        <v>22580</v>
      </c>
      <c r="F986" s="67">
        <f t="shared" ref="F986" si="470">B986+D986</f>
        <v>21836.5</v>
      </c>
      <c r="G986" s="264">
        <f t="shared" ref="G986" si="471">+C986+E986</f>
        <v>23300.9</v>
      </c>
      <c r="H986" s="198">
        <f t="shared" ref="H986" si="472">+(F986/G986-1)*100</f>
        <v>-6.2847357827380161</v>
      </c>
    </row>
    <row r="987" spans="1:8" x14ac:dyDescent="0.25">
      <c r="A987" s="29">
        <f t="shared" si="210"/>
        <v>45743</v>
      </c>
      <c r="B987" s="96">
        <f>'032725'!B31</f>
        <v>598.5</v>
      </c>
      <c r="C987" s="96">
        <f>'032725'!C31</f>
        <v>590.1</v>
      </c>
      <c r="D987" s="96">
        <f>'032725'!D31</f>
        <v>21523.9</v>
      </c>
      <c r="E987" s="96">
        <f>'032725'!E31</f>
        <v>22864.6</v>
      </c>
      <c r="F987" s="67">
        <f t="shared" ref="F987" si="473">B987+D987</f>
        <v>22122.400000000001</v>
      </c>
      <c r="G987" s="264">
        <f t="shared" ref="G987" si="474">+C987+E987</f>
        <v>23454.699999999997</v>
      </c>
      <c r="H987" s="198">
        <f t="shared" ref="H987" si="475">+(F987/G987-1)*100</f>
        <v>-5.680311408800776</v>
      </c>
    </row>
    <row r="988" spans="1:8" x14ac:dyDescent="0.25">
      <c r="A988" s="29">
        <f t="shared" si="210"/>
        <v>45750</v>
      </c>
      <c r="B988" s="96">
        <f>'040325'!B31</f>
        <v>395.5</v>
      </c>
      <c r="C988" s="96">
        <f>'040325'!C31</f>
        <v>430.8</v>
      </c>
      <c r="D988" s="96">
        <f>'040325'!D31</f>
        <v>21868.1</v>
      </c>
      <c r="E988" s="96">
        <f>'040325'!E31</f>
        <v>23093.3</v>
      </c>
      <c r="F988" s="67">
        <f t="shared" ref="F988" si="476">B988+D988</f>
        <v>22263.599999999999</v>
      </c>
      <c r="G988" s="264">
        <f t="shared" ref="G988" si="477">+C988+E988</f>
        <v>23524.1</v>
      </c>
      <c r="H988" s="198">
        <f t="shared" ref="H988" si="478">+(F988/G988-1)*100</f>
        <v>-5.3583346440458923</v>
      </c>
    </row>
    <row r="990" spans="1:8" x14ac:dyDescent="0.25">
      <c r="B990" s="164"/>
    </row>
    <row r="65486" spans="1:8" x14ac:dyDescent="0.25">
      <c r="A65486" s="29"/>
      <c r="F65486" s="9"/>
      <c r="G65486" s="2"/>
      <c r="H65486" s="38"/>
    </row>
  </sheetData>
  <mergeCells count="6">
    <mergeCell ref="AP8:AV8"/>
    <mergeCell ref="D1:E1"/>
    <mergeCell ref="F1:G1"/>
    <mergeCell ref="AP5:AS5"/>
    <mergeCell ref="AP6:AS6"/>
    <mergeCell ref="AP7:AV7"/>
  </mergeCells>
  <phoneticPr fontId="2" type="noConversion"/>
  <pageMargins left="0.75" right="0.75" top="1" bottom="1" header="0.5" footer="0.5"/>
  <pageSetup orientation="portrait" r:id="rId1"/>
  <headerFooter alignWithMargins="0"/>
  <ignoredErrors>
    <ignoredError sqref="AS3:AS4 H906" formula="1"/>
    <ignoredError sqref="H405:H420 H564:H602 H620:H624 H658:H679 H687:H694 H699:H714" evalError="1"/>
  </ignoredErrors>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indexed="43"/>
  </sheetPr>
  <dimension ref="A1:L65486"/>
  <sheetViews>
    <sheetView zoomScale="130" zoomScaleNormal="130" workbookViewId="0">
      <pane xSplit="1" ySplit="2" topLeftCell="B974" activePane="bottomRight" state="frozen"/>
      <selection pane="topRight" activeCell="C1" sqref="C1"/>
      <selection pane="bottomLeft" activeCell="A3" sqref="A3"/>
      <selection pane="bottomRight" activeCell="B991" sqref="B991"/>
    </sheetView>
  </sheetViews>
  <sheetFormatPr defaultRowHeight="13.2" x14ac:dyDescent="0.25"/>
  <cols>
    <col min="1" max="1" width="19.88671875" customWidth="1"/>
    <col min="3" max="3" width="12.109375" customWidth="1"/>
    <col min="5" max="5" width="11.5546875" customWidth="1"/>
    <col min="7" max="7" width="10" customWidth="1"/>
    <col min="8" max="8" width="10.109375" customWidth="1"/>
  </cols>
  <sheetData>
    <row r="1" spans="1:11" x14ac:dyDescent="0.25">
      <c r="B1" s="3" t="s">
        <v>642</v>
      </c>
      <c r="C1" s="3"/>
      <c r="D1" s="328" t="s">
        <v>643</v>
      </c>
      <c r="E1" s="329"/>
      <c r="F1" s="328" t="s">
        <v>644</v>
      </c>
      <c r="G1" s="329"/>
      <c r="H1" s="159"/>
      <c r="I1" s="3" t="s">
        <v>665</v>
      </c>
      <c r="J1" s="120" t="s">
        <v>666</v>
      </c>
      <c r="K1" s="7"/>
    </row>
    <row r="2" spans="1:11" x14ac:dyDescent="0.25">
      <c r="A2" s="3" t="s">
        <v>679</v>
      </c>
      <c r="B2" s="117" t="s">
        <v>680</v>
      </c>
      <c r="C2" s="117" t="s">
        <v>681</v>
      </c>
      <c r="D2" s="117" t="s">
        <v>680</v>
      </c>
      <c r="E2" s="117" t="s">
        <v>681</v>
      </c>
      <c r="F2" s="117" t="s">
        <v>680</v>
      </c>
      <c r="G2" s="117" t="s">
        <v>681</v>
      </c>
      <c r="H2" s="161" t="s">
        <v>4</v>
      </c>
      <c r="I2" s="121" t="s">
        <v>670</v>
      </c>
      <c r="J2" s="121" t="s">
        <v>671</v>
      </c>
      <c r="K2" s="6"/>
    </row>
    <row r="3" spans="1:11" x14ac:dyDescent="0.25">
      <c r="A3" s="29">
        <v>38855</v>
      </c>
      <c r="B3">
        <v>489.8</v>
      </c>
      <c r="C3">
        <v>352.9</v>
      </c>
      <c r="D3">
        <v>2635.8</v>
      </c>
      <c r="E3">
        <v>2513.8000000000002</v>
      </c>
      <c r="F3" s="9">
        <f t="shared" ref="F3:G7" si="0">+B3+D3</f>
        <v>3125.6000000000004</v>
      </c>
      <c r="G3" s="2">
        <f t="shared" si="0"/>
        <v>2866.7000000000003</v>
      </c>
      <c r="H3" s="38">
        <f>+(F3/G3-1)*100</f>
        <v>9.0312903338333186</v>
      </c>
    </row>
    <row r="4" spans="1:11" x14ac:dyDescent="0.25">
      <c r="A4" s="29">
        <v>38862</v>
      </c>
      <c r="B4">
        <v>475.1</v>
      </c>
      <c r="C4">
        <v>374.9</v>
      </c>
      <c r="D4">
        <v>2733.3</v>
      </c>
      <c r="E4">
        <v>2585.5</v>
      </c>
      <c r="F4" s="9">
        <f t="shared" si="0"/>
        <v>3208.4</v>
      </c>
      <c r="G4" s="2">
        <f t="shared" si="0"/>
        <v>2960.4</v>
      </c>
      <c r="H4" s="38">
        <f t="shared" ref="H4:H38" si="1">+(F4/G4-1)*100</f>
        <v>8.3772463180651346</v>
      </c>
      <c r="I4">
        <v>40</v>
      </c>
    </row>
    <row r="5" spans="1:11" x14ac:dyDescent="0.25">
      <c r="A5" s="29">
        <v>38869</v>
      </c>
      <c r="B5">
        <v>414.3</v>
      </c>
      <c r="C5">
        <v>397.7</v>
      </c>
      <c r="D5">
        <v>2805.5</v>
      </c>
      <c r="E5">
        <v>2643.2</v>
      </c>
      <c r="F5" s="9">
        <f t="shared" si="0"/>
        <v>3219.8</v>
      </c>
      <c r="G5" s="2">
        <f t="shared" si="0"/>
        <v>3040.8999999999996</v>
      </c>
      <c r="H5" s="38">
        <f t="shared" si="1"/>
        <v>5.8831267059094472</v>
      </c>
      <c r="I5">
        <v>40</v>
      </c>
    </row>
    <row r="6" spans="1:11" x14ac:dyDescent="0.25">
      <c r="A6" s="29">
        <v>38876</v>
      </c>
      <c r="B6">
        <v>345.7</v>
      </c>
      <c r="C6">
        <v>371.1</v>
      </c>
      <c r="D6">
        <v>2911.8</v>
      </c>
      <c r="E6">
        <v>2734.2</v>
      </c>
      <c r="F6" s="9">
        <f t="shared" si="0"/>
        <v>3257.5</v>
      </c>
      <c r="G6" s="2">
        <f t="shared" si="0"/>
        <v>3105.2999999999997</v>
      </c>
      <c r="H6" s="38">
        <f t="shared" si="1"/>
        <v>4.9012977812127767</v>
      </c>
      <c r="I6">
        <v>40</v>
      </c>
    </row>
    <row r="7" spans="1:11" x14ac:dyDescent="0.25">
      <c r="A7" s="29">
        <f t="shared" ref="A7:A108" si="2">+A6+7</f>
        <v>38883</v>
      </c>
      <c r="B7">
        <v>338.4</v>
      </c>
      <c r="C7">
        <v>359.5</v>
      </c>
      <c r="D7">
        <v>2971.9</v>
      </c>
      <c r="E7">
        <v>2834.1</v>
      </c>
      <c r="F7" s="9">
        <f t="shared" si="0"/>
        <v>3310.3</v>
      </c>
      <c r="G7" s="2">
        <f t="shared" si="0"/>
        <v>3193.6</v>
      </c>
      <c r="H7" s="38">
        <f t="shared" si="1"/>
        <v>3.6541833667334656</v>
      </c>
      <c r="I7">
        <v>40</v>
      </c>
    </row>
    <row r="8" spans="1:11" x14ac:dyDescent="0.25">
      <c r="A8" s="29">
        <f t="shared" si="2"/>
        <v>38890</v>
      </c>
      <c r="B8">
        <v>374.8</v>
      </c>
      <c r="C8">
        <v>338.8</v>
      </c>
      <c r="D8">
        <v>2993.4</v>
      </c>
      <c r="E8">
        <v>2923.9</v>
      </c>
      <c r="F8" s="9">
        <f t="shared" ref="F8:G38" si="3">+B8+D8</f>
        <v>3368.2000000000003</v>
      </c>
      <c r="G8" s="2">
        <f t="shared" si="3"/>
        <v>3262.7000000000003</v>
      </c>
      <c r="H8" s="38">
        <f t="shared" si="1"/>
        <v>3.2335182517546857</v>
      </c>
      <c r="I8">
        <v>40</v>
      </c>
    </row>
    <row r="9" spans="1:11" x14ac:dyDescent="0.25">
      <c r="A9" s="29">
        <f t="shared" si="2"/>
        <v>38897</v>
      </c>
      <c r="B9">
        <v>368.3</v>
      </c>
      <c r="C9">
        <v>378.5</v>
      </c>
      <c r="D9">
        <v>3025.4</v>
      </c>
      <c r="E9">
        <v>2956</v>
      </c>
      <c r="F9" s="9">
        <f t="shared" si="3"/>
        <v>3393.7000000000003</v>
      </c>
      <c r="G9" s="2">
        <f t="shared" si="3"/>
        <v>3334.5</v>
      </c>
      <c r="H9" s="38">
        <f t="shared" si="1"/>
        <v>1.7753786174838915</v>
      </c>
      <c r="I9">
        <v>40</v>
      </c>
    </row>
    <row r="10" spans="1:11" x14ac:dyDescent="0.25">
      <c r="A10" s="29">
        <f t="shared" si="2"/>
        <v>38904</v>
      </c>
      <c r="B10">
        <v>370.8</v>
      </c>
      <c r="C10">
        <v>327.2</v>
      </c>
      <c r="D10">
        <v>3072.2</v>
      </c>
      <c r="E10">
        <v>3019.5</v>
      </c>
      <c r="F10" s="9">
        <f t="shared" si="3"/>
        <v>3443</v>
      </c>
      <c r="G10" s="2">
        <f t="shared" si="3"/>
        <v>3346.7</v>
      </c>
      <c r="H10" s="38">
        <f t="shared" si="1"/>
        <v>2.8774613798667303</v>
      </c>
      <c r="I10">
        <v>71</v>
      </c>
    </row>
    <row r="11" spans="1:11" x14ac:dyDescent="0.25">
      <c r="A11" s="29">
        <f t="shared" si="2"/>
        <v>38911</v>
      </c>
      <c r="B11">
        <v>291.3</v>
      </c>
      <c r="C11">
        <v>322.39999999999998</v>
      </c>
      <c r="D11">
        <v>3154.6</v>
      </c>
      <c r="E11">
        <v>3060.8</v>
      </c>
      <c r="F11" s="9">
        <f t="shared" si="3"/>
        <v>3445.9</v>
      </c>
      <c r="G11" s="2">
        <f t="shared" si="3"/>
        <v>3383.2000000000003</v>
      </c>
      <c r="H11" s="38">
        <f t="shared" si="1"/>
        <v>1.8532750059115477</v>
      </c>
      <c r="I11">
        <v>71</v>
      </c>
    </row>
    <row r="12" spans="1:11" x14ac:dyDescent="0.25">
      <c r="A12" s="29">
        <f t="shared" si="2"/>
        <v>38918</v>
      </c>
      <c r="B12">
        <v>307.2</v>
      </c>
      <c r="C12">
        <v>295</v>
      </c>
      <c r="D12">
        <v>3203.2</v>
      </c>
      <c r="E12">
        <v>3142.5</v>
      </c>
      <c r="F12" s="9">
        <f t="shared" si="3"/>
        <v>3510.3999999999996</v>
      </c>
      <c r="G12" s="2">
        <f t="shared" si="3"/>
        <v>3437.5</v>
      </c>
      <c r="H12" s="38">
        <f t="shared" si="1"/>
        <v>2.1207272727272519</v>
      </c>
      <c r="I12">
        <v>101</v>
      </c>
    </row>
    <row r="13" spans="1:11" x14ac:dyDescent="0.25">
      <c r="A13" s="29">
        <f t="shared" si="2"/>
        <v>38925</v>
      </c>
      <c r="B13">
        <v>303.60000000000002</v>
      </c>
      <c r="C13">
        <v>258.8</v>
      </c>
      <c r="D13">
        <v>3288.1</v>
      </c>
      <c r="E13">
        <v>3198.4</v>
      </c>
      <c r="F13" s="9">
        <f t="shared" si="3"/>
        <v>3591.7</v>
      </c>
      <c r="G13" s="2">
        <f t="shared" si="3"/>
        <v>3457.2000000000003</v>
      </c>
      <c r="H13" s="38">
        <f t="shared" si="1"/>
        <v>3.890431563114638</v>
      </c>
      <c r="I13">
        <v>101</v>
      </c>
    </row>
    <row r="14" spans="1:11" x14ac:dyDescent="0.25">
      <c r="A14" s="29">
        <f t="shared" si="2"/>
        <v>38932</v>
      </c>
      <c r="B14">
        <v>253.1</v>
      </c>
      <c r="C14">
        <v>258.89999999999998</v>
      </c>
      <c r="D14">
        <v>3366.1</v>
      </c>
      <c r="E14">
        <v>3227</v>
      </c>
      <c r="F14" s="9">
        <f t="shared" si="3"/>
        <v>3619.2</v>
      </c>
      <c r="G14" s="2">
        <f t="shared" si="3"/>
        <v>3485.9</v>
      </c>
      <c r="H14" s="38">
        <f t="shared" si="1"/>
        <v>3.8239765914111157</v>
      </c>
      <c r="I14">
        <v>101</v>
      </c>
    </row>
    <row r="15" spans="1:11" x14ac:dyDescent="0.25">
      <c r="A15" s="29">
        <f t="shared" si="2"/>
        <v>38939</v>
      </c>
      <c r="B15">
        <v>283.2</v>
      </c>
      <c r="C15">
        <v>223.5</v>
      </c>
      <c r="D15">
        <v>3418.9</v>
      </c>
      <c r="E15">
        <v>3304.3</v>
      </c>
      <c r="F15" s="9">
        <f t="shared" si="3"/>
        <v>3702.1</v>
      </c>
      <c r="G15" s="2">
        <f t="shared" si="3"/>
        <v>3527.8</v>
      </c>
      <c r="H15" s="38">
        <f t="shared" si="1"/>
        <v>4.9407562787006087</v>
      </c>
      <c r="I15">
        <v>121</v>
      </c>
    </row>
    <row r="16" spans="1:11" x14ac:dyDescent="0.25">
      <c r="A16" s="29">
        <f t="shared" si="2"/>
        <v>38946</v>
      </c>
      <c r="B16">
        <v>240.4</v>
      </c>
      <c r="C16">
        <v>188.2</v>
      </c>
      <c r="D16">
        <v>3470</v>
      </c>
      <c r="E16">
        <v>3364.2</v>
      </c>
      <c r="F16" s="9">
        <f t="shared" si="3"/>
        <v>3710.4</v>
      </c>
      <c r="G16" s="2">
        <f t="shared" si="3"/>
        <v>3552.3999999999996</v>
      </c>
      <c r="H16" s="38">
        <f t="shared" si="1"/>
        <v>4.447697331381617</v>
      </c>
      <c r="I16">
        <v>134.5</v>
      </c>
    </row>
    <row r="17" spans="1:9" x14ac:dyDescent="0.25">
      <c r="A17" s="29">
        <f t="shared" si="2"/>
        <v>38953</v>
      </c>
      <c r="B17">
        <v>172.2</v>
      </c>
      <c r="C17">
        <v>151.30000000000001</v>
      </c>
      <c r="D17">
        <v>3563.2</v>
      </c>
      <c r="E17">
        <v>3421.3</v>
      </c>
      <c r="F17" s="9">
        <f t="shared" si="3"/>
        <v>3735.3999999999996</v>
      </c>
      <c r="G17" s="2">
        <f t="shared" si="3"/>
        <v>3572.6000000000004</v>
      </c>
      <c r="H17" s="38">
        <f t="shared" si="1"/>
        <v>4.5569053350500877</v>
      </c>
      <c r="I17">
        <v>171.1</v>
      </c>
    </row>
    <row r="18" spans="1:9" x14ac:dyDescent="0.25">
      <c r="A18" s="29">
        <f t="shared" si="2"/>
        <v>38960</v>
      </c>
      <c r="B18">
        <v>150.69999999999999</v>
      </c>
      <c r="C18">
        <v>122.2</v>
      </c>
      <c r="D18">
        <v>3594</v>
      </c>
      <c r="E18">
        <v>3456.3</v>
      </c>
      <c r="F18" s="9">
        <f t="shared" si="3"/>
        <v>3744.7</v>
      </c>
      <c r="G18" s="2">
        <f t="shared" si="3"/>
        <v>3578.5</v>
      </c>
      <c r="H18" s="38">
        <f t="shared" si="1"/>
        <v>4.644404079921749</v>
      </c>
      <c r="I18">
        <v>361.5</v>
      </c>
    </row>
    <row r="19" spans="1:9" x14ac:dyDescent="0.25">
      <c r="A19" s="40">
        <f t="shared" si="2"/>
        <v>38967</v>
      </c>
      <c r="B19">
        <v>365.3</v>
      </c>
      <c r="C19">
        <v>629.4</v>
      </c>
      <c r="D19">
        <v>128.1</v>
      </c>
      <c r="E19">
        <v>32.5</v>
      </c>
      <c r="F19" s="9">
        <f t="shared" si="3"/>
        <v>493.4</v>
      </c>
      <c r="G19" s="2">
        <f t="shared" si="3"/>
        <v>661.9</v>
      </c>
      <c r="H19" s="38">
        <f t="shared" si="1"/>
        <v>-25.457017676386162</v>
      </c>
    </row>
    <row r="20" spans="1:9" x14ac:dyDescent="0.25">
      <c r="A20" s="29">
        <f t="shared" si="2"/>
        <v>38974</v>
      </c>
      <c r="B20">
        <v>389.7</v>
      </c>
      <c r="C20">
        <v>692.3</v>
      </c>
      <c r="D20">
        <v>162.30000000000001</v>
      </c>
      <c r="E20">
        <v>108.7</v>
      </c>
      <c r="F20" s="9">
        <f t="shared" si="3"/>
        <v>552</v>
      </c>
      <c r="G20" s="2">
        <f t="shared" si="3"/>
        <v>801</v>
      </c>
      <c r="H20" s="38">
        <f t="shared" si="1"/>
        <v>-31.086142322097377</v>
      </c>
    </row>
    <row r="21" spans="1:9" x14ac:dyDescent="0.25">
      <c r="A21" s="29">
        <f t="shared" si="2"/>
        <v>38981</v>
      </c>
      <c r="B21">
        <v>411.8</v>
      </c>
      <c r="C21">
        <v>767.9</v>
      </c>
      <c r="D21">
        <v>238.4</v>
      </c>
      <c r="E21">
        <v>131.80000000000001</v>
      </c>
      <c r="F21" s="9">
        <f t="shared" si="3"/>
        <v>650.20000000000005</v>
      </c>
      <c r="G21" s="2">
        <f t="shared" si="3"/>
        <v>899.7</v>
      </c>
      <c r="H21" s="38">
        <f t="shared" si="1"/>
        <v>-27.731466044236964</v>
      </c>
    </row>
    <row r="22" spans="1:9" x14ac:dyDescent="0.25">
      <c r="A22" s="29">
        <f t="shared" si="2"/>
        <v>38988</v>
      </c>
      <c r="B22">
        <v>395.8</v>
      </c>
      <c r="C22">
        <v>753.1</v>
      </c>
      <c r="D22">
        <v>316</v>
      </c>
      <c r="E22">
        <v>188.5</v>
      </c>
      <c r="F22" s="9">
        <f t="shared" si="3"/>
        <v>711.8</v>
      </c>
      <c r="G22" s="2">
        <f t="shared" si="3"/>
        <v>941.6</v>
      </c>
      <c r="H22" s="38">
        <f t="shared" si="1"/>
        <v>-24.405267629566708</v>
      </c>
    </row>
    <row r="23" spans="1:9" x14ac:dyDescent="0.25">
      <c r="A23" s="29">
        <f t="shared" si="2"/>
        <v>38995</v>
      </c>
      <c r="B23">
        <v>408.6</v>
      </c>
      <c r="C23">
        <v>716.2</v>
      </c>
      <c r="D23">
        <v>397.1</v>
      </c>
      <c r="E23">
        <v>261.8</v>
      </c>
      <c r="F23" s="9">
        <f t="shared" si="3"/>
        <v>805.7</v>
      </c>
      <c r="G23" s="2">
        <f t="shared" si="3"/>
        <v>978</v>
      </c>
      <c r="H23" s="38">
        <f t="shared" si="1"/>
        <v>-17.61758691206543</v>
      </c>
    </row>
    <row r="24" spans="1:9" x14ac:dyDescent="0.25">
      <c r="A24" s="29">
        <f t="shared" si="2"/>
        <v>39002</v>
      </c>
      <c r="B24">
        <v>341.1</v>
      </c>
      <c r="C24">
        <v>712.7</v>
      </c>
      <c r="D24">
        <v>568.79999999999995</v>
      </c>
      <c r="E24">
        <v>341.8</v>
      </c>
      <c r="F24" s="9">
        <f t="shared" si="3"/>
        <v>909.9</v>
      </c>
      <c r="G24" s="2">
        <f t="shared" si="3"/>
        <v>1054.5</v>
      </c>
      <c r="H24" s="38">
        <f t="shared" si="1"/>
        <v>-13.712660028449509</v>
      </c>
    </row>
    <row r="25" spans="1:9" x14ac:dyDescent="0.25">
      <c r="A25" s="29">
        <f t="shared" si="2"/>
        <v>39009</v>
      </c>
      <c r="B25">
        <v>261.60000000000002</v>
      </c>
      <c r="C25">
        <v>606</v>
      </c>
      <c r="D25">
        <v>691.9</v>
      </c>
      <c r="E25">
        <v>512.9</v>
      </c>
      <c r="F25" s="9">
        <f t="shared" si="3"/>
        <v>953.5</v>
      </c>
      <c r="G25" s="2">
        <f t="shared" si="3"/>
        <v>1118.9000000000001</v>
      </c>
      <c r="H25" s="38">
        <f t="shared" si="1"/>
        <v>-14.782375547412641</v>
      </c>
    </row>
    <row r="26" spans="1:9" x14ac:dyDescent="0.25">
      <c r="A26" s="29">
        <f t="shared" si="2"/>
        <v>39016</v>
      </c>
      <c r="B26">
        <v>388.1</v>
      </c>
      <c r="C26">
        <v>638.6</v>
      </c>
      <c r="D26">
        <v>721.5</v>
      </c>
      <c r="E26">
        <v>607.1</v>
      </c>
      <c r="F26" s="9">
        <f t="shared" si="3"/>
        <v>1109.5999999999999</v>
      </c>
      <c r="G26" s="2">
        <f t="shared" si="3"/>
        <v>1245.7</v>
      </c>
      <c r="H26" s="38">
        <f t="shared" si="1"/>
        <v>-10.92558400899094</v>
      </c>
    </row>
    <row r="27" spans="1:9" x14ac:dyDescent="0.25">
      <c r="A27" s="29">
        <f t="shared" si="2"/>
        <v>39023</v>
      </c>
      <c r="B27">
        <v>394</v>
      </c>
      <c r="C27">
        <v>566.1</v>
      </c>
      <c r="D27">
        <v>803.3</v>
      </c>
      <c r="E27">
        <v>736.2</v>
      </c>
      <c r="F27" s="9">
        <f t="shared" si="3"/>
        <v>1197.3</v>
      </c>
      <c r="G27" s="2">
        <f t="shared" si="3"/>
        <v>1302.3000000000002</v>
      </c>
      <c r="H27" s="38">
        <f t="shared" si="1"/>
        <v>-8.0626583736466362</v>
      </c>
    </row>
    <row r="28" spans="1:9" x14ac:dyDescent="0.25">
      <c r="A28" s="29">
        <f t="shared" si="2"/>
        <v>39030</v>
      </c>
      <c r="B28">
        <v>356.3</v>
      </c>
      <c r="C28">
        <v>486.1</v>
      </c>
      <c r="D28">
        <v>905.3</v>
      </c>
      <c r="E28">
        <v>830.8</v>
      </c>
      <c r="F28" s="9">
        <f t="shared" si="3"/>
        <v>1261.5999999999999</v>
      </c>
      <c r="G28" s="2">
        <f t="shared" si="3"/>
        <v>1316.9</v>
      </c>
      <c r="H28" s="38">
        <f t="shared" si="1"/>
        <v>-4.1992558280811165</v>
      </c>
    </row>
    <row r="29" spans="1:9" x14ac:dyDescent="0.25">
      <c r="A29" s="29">
        <f t="shared" si="2"/>
        <v>39037</v>
      </c>
      <c r="B29">
        <v>415.8</v>
      </c>
      <c r="C29">
        <v>459.1</v>
      </c>
      <c r="D29">
        <v>922.4</v>
      </c>
      <c r="E29">
        <v>927.2</v>
      </c>
      <c r="F29" s="9">
        <f t="shared" si="3"/>
        <v>1338.2</v>
      </c>
      <c r="G29" s="2">
        <f t="shared" si="3"/>
        <v>1386.3000000000002</v>
      </c>
      <c r="H29" s="38">
        <f t="shared" si="1"/>
        <v>-3.46966746014572</v>
      </c>
    </row>
    <row r="30" spans="1:9" x14ac:dyDescent="0.25">
      <c r="A30" s="29">
        <f t="shared" si="2"/>
        <v>39044</v>
      </c>
      <c r="B30">
        <v>402.8</v>
      </c>
      <c r="C30">
        <v>443.7</v>
      </c>
      <c r="D30">
        <v>979</v>
      </c>
      <c r="E30">
        <v>951.7</v>
      </c>
      <c r="F30" s="9">
        <f t="shared" si="3"/>
        <v>1381.8</v>
      </c>
      <c r="G30" s="2">
        <f t="shared" si="3"/>
        <v>1395.4</v>
      </c>
      <c r="H30" s="38">
        <f t="shared" si="1"/>
        <v>-0.97463093019923841</v>
      </c>
    </row>
    <row r="31" spans="1:9" x14ac:dyDescent="0.25">
      <c r="A31" s="29">
        <f t="shared" si="2"/>
        <v>39051</v>
      </c>
      <c r="B31">
        <v>425</v>
      </c>
      <c r="C31">
        <v>477.1</v>
      </c>
      <c r="D31">
        <v>1044.4000000000001</v>
      </c>
      <c r="E31">
        <v>970.3</v>
      </c>
      <c r="F31" s="9">
        <f t="shared" si="3"/>
        <v>1469.4</v>
      </c>
      <c r="G31" s="2">
        <f t="shared" si="3"/>
        <v>1447.4</v>
      </c>
      <c r="H31" s="38">
        <f t="shared" si="1"/>
        <v>1.5199668370871944</v>
      </c>
    </row>
    <row r="32" spans="1:9" x14ac:dyDescent="0.25">
      <c r="A32" s="29">
        <f t="shared" si="2"/>
        <v>39058</v>
      </c>
      <c r="B32">
        <v>400.6</v>
      </c>
      <c r="C32">
        <v>467.2</v>
      </c>
      <c r="D32">
        <v>1120.5999999999999</v>
      </c>
      <c r="E32">
        <v>1009.4</v>
      </c>
      <c r="F32" s="9">
        <f t="shared" si="3"/>
        <v>1521.1999999999998</v>
      </c>
      <c r="G32" s="2">
        <f t="shared" si="3"/>
        <v>1476.6</v>
      </c>
      <c r="H32" s="38">
        <f t="shared" si="1"/>
        <v>3.0204523906271152</v>
      </c>
    </row>
    <row r="33" spans="1:8" x14ac:dyDescent="0.25">
      <c r="A33" s="29">
        <f t="shared" si="2"/>
        <v>39065</v>
      </c>
      <c r="B33">
        <v>406.6</v>
      </c>
      <c r="C33">
        <v>470.5</v>
      </c>
      <c r="D33">
        <v>1163.7</v>
      </c>
      <c r="E33">
        <v>1061.2</v>
      </c>
      <c r="F33" s="9">
        <f t="shared" si="3"/>
        <v>1570.3000000000002</v>
      </c>
      <c r="G33" s="2">
        <f t="shared" si="3"/>
        <v>1531.7</v>
      </c>
      <c r="H33" s="38">
        <f t="shared" si="1"/>
        <v>2.5200757328458723</v>
      </c>
    </row>
    <row r="34" spans="1:8" x14ac:dyDescent="0.25">
      <c r="A34" s="29">
        <f t="shared" si="2"/>
        <v>39072</v>
      </c>
      <c r="B34">
        <v>408</v>
      </c>
      <c r="C34">
        <v>570.70000000000005</v>
      </c>
      <c r="D34">
        <v>1210.5999999999999</v>
      </c>
      <c r="E34">
        <v>1099.2</v>
      </c>
      <c r="F34" s="9">
        <f t="shared" si="3"/>
        <v>1618.6</v>
      </c>
      <c r="G34" s="2">
        <f t="shared" si="3"/>
        <v>1669.9</v>
      </c>
      <c r="H34" s="38">
        <f t="shared" si="1"/>
        <v>-3.0720402419306625</v>
      </c>
    </row>
    <row r="35" spans="1:8" x14ac:dyDescent="0.25">
      <c r="A35" s="29">
        <f t="shared" si="2"/>
        <v>39079</v>
      </c>
      <c r="B35">
        <v>396.2</v>
      </c>
      <c r="C35">
        <v>579.9</v>
      </c>
      <c r="D35">
        <v>1241.9000000000001</v>
      </c>
      <c r="E35">
        <v>1138.5999999999999</v>
      </c>
      <c r="F35" s="9">
        <f t="shared" si="3"/>
        <v>1638.1000000000001</v>
      </c>
      <c r="G35" s="2">
        <f t="shared" si="3"/>
        <v>1718.5</v>
      </c>
      <c r="H35" s="38">
        <f t="shared" si="1"/>
        <v>-4.6784986907186461</v>
      </c>
    </row>
    <row r="36" spans="1:8" x14ac:dyDescent="0.25">
      <c r="A36" s="29">
        <f t="shared" si="2"/>
        <v>39086</v>
      </c>
      <c r="B36">
        <v>377.2</v>
      </c>
      <c r="C36">
        <v>516.6</v>
      </c>
      <c r="D36">
        <v>1343</v>
      </c>
      <c r="E36">
        <v>1223.7</v>
      </c>
      <c r="F36" s="9">
        <f t="shared" si="3"/>
        <v>1720.2</v>
      </c>
      <c r="G36" s="2">
        <f t="shared" si="3"/>
        <v>1740.3000000000002</v>
      </c>
      <c r="H36" s="38">
        <f t="shared" si="1"/>
        <v>-1.1549732804688961</v>
      </c>
    </row>
    <row r="37" spans="1:8" x14ac:dyDescent="0.25">
      <c r="A37" s="29">
        <f t="shared" si="2"/>
        <v>39093</v>
      </c>
      <c r="B37">
        <v>408.6</v>
      </c>
      <c r="C37">
        <v>458.4</v>
      </c>
      <c r="D37">
        <v>1417.1</v>
      </c>
      <c r="E37">
        <v>1285.7</v>
      </c>
      <c r="F37" s="9">
        <f t="shared" si="3"/>
        <v>1825.6999999999998</v>
      </c>
      <c r="G37" s="2">
        <f t="shared" si="3"/>
        <v>1744.1</v>
      </c>
      <c r="H37" s="38">
        <f t="shared" si="1"/>
        <v>4.6786308124534104</v>
      </c>
    </row>
    <row r="38" spans="1:8" x14ac:dyDescent="0.25">
      <c r="A38" s="29">
        <f t="shared" si="2"/>
        <v>39100</v>
      </c>
      <c r="B38">
        <v>470.1</v>
      </c>
      <c r="C38">
        <v>361.6</v>
      </c>
      <c r="D38">
        <v>1444.8</v>
      </c>
      <c r="E38">
        <v>1422</v>
      </c>
      <c r="F38" s="9">
        <f t="shared" si="3"/>
        <v>1914.9</v>
      </c>
      <c r="G38" s="2">
        <f t="shared" si="3"/>
        <v>1783.6</v>
      </c>
      <c r="H38" s="38">
        <f t="shared" si="1"/>
        <v>7.3615160349854269</v>
      </c>
    </row>
    <row r="39" spans="1:8" x14ac:dyDescent="0.25">
      <c r="A39" s="29">
        <f t="shared" si="2"/>
        <v>39107</v>
      </c>
      <c r="B39">
        <v>487.8</v>
      </c>
      <c r="C39">
        <v>394.6</v>
      </c>
      <c r="D39">
        <v>1563.1</v>
      </c>
      <c r="E39">
        <v>1484.7</v>
      </c>
      <c r="F39" s="9">
        <f t="shared" ref="F39:G41" si="4">+B39+D39</f>
        <v>2050.9</v>
      </c>
      <c r="G39" s="2">
        <f t="shared" si="4"/>
        <v>1879.3000000000002</v>
      </c>
      <c r="H39" s="38">
        <f t="shared" ref="H39:H44" si="5">+(F39/G39-1)*100</f>
        <v>9.1310594370244136</v>
      </c>
    </row>
    <row r="40" spans="1:8" x14ac:dyDescent="0.25">
      <c r="A40" s="29">
        <f t="shared" si="2"/>
        <v>39114</v>
      </c>
      <c r="B40">
        <v>605.1</v>
      </c>
      <c r="C40">
        <v>449.5</v>
      </c>
      <c r="D40">
        <v>1659.4</v>
      </c>
      <c r="E40">
        <v>1530.8</v>
      </c>
      <c r="F40" s="9">
        <f t="shared" si="4"/>
        <v>2264.5</v>
      </c>
      <c r="G40" s="2">
        <f t="shared" si="4"/>
        <v>1980.3</v>
      </c>
      <c r="H40" s="38">
        <f t="shared" si="5"/>
        <v>14.351360904913403</v>
      </c>
    </row>
    <row r="41" spans="1:8" x14ac:dyDescent="0.25">
      <c r="A41" s="29">
        <f t="shared" si="2"/>
        <v>39121</v>
      </c>
      <c r="B41">
        <v>607.9</v>
      </c>
      <c r="C41">
        <v>485</v>
      </c>
      <c r="D41">
        <v>1670.6</v>
      </c>
      <c r="E41">
        <v>1624.8</v>
      </c>
      <c r="F41" s="9">
        <f t="shared" si="4"/>
        <v>2278.5</v>
      </c>
      <c r="G41" s="2">
        <f t="shared" si="4"/>
        <v>2109.8000000000002</v>
      </c>
      <c r="H41" s="38">
        <f t="shared" si="5"/>
        <v>7.9960185799601735</v>
      </c>
    </row>
    <row r="42" spans="1:8" x14ac:dyDescent="0.25">
      <c r="A42" s="29">
        <f t="shared" si="2"/>
        <v>39128</v>
      </c>
      <c r="B42">
        <v>657.8</v>
      </c>
      <c r="C42">
        <v>463.6</v>
      </c>
      <c r="D42">
        <v>1697.3</v>
      </c>
      <c r="E42">
        <v>1653</v>
      </c>
      <c r="F42" s="9">
        <f t="shared" ref="F42:G44" si="6">+B42+D42</f>
        <v>2355.1</v>
      </c>
      <c r="G42" s="2">
        <f t="shared" si="6"/>
        <v>2116.6</v>
      </c>
      <c r="H42" s="38">
        <f t="shared" si="5"/>
        <v>11.268071435320802</v>
      </c>
    </row>
    <row r="43" spans="1:8" x14ac:dyDescent="0.25">
      <c r="A43" s="29">
        <f t="shared" si="2"/>
        <v>39135</v>
      </c>
      <c r="B43">
        <v>662.4</v>
      </c>
      <c r="C43">
        <v>410.5</v>
      </c>
      <c r="D43">
        <v>1816.6</v>
      </c>
      <c r="E43">
        <v>1731.5</v>
      </c>
      <c r="F43" s="9">
        <f t="shared" si="6"/>
        <v>2479</v>
      </c>
      <c r="G43" s="2">
        <f t="shared" si="6"/>
        <v>2142</v>
      </c>
      <c r="H43" s="38">
        <f t="shared" si="5"/>
        <v>15.732959850606921</v>
      </c>
    </row>
    <row r="44" spans="1:8" x14ac:dyDescent="0.25">
      <c r="A44" s="29">
        <f t="shared" si="2"/>
        <v>39142</v>
      </c>
      <c r="B44">
        <v>720.9</v>
      </c>
      <c r="C44">
        <v>370.1</v>
      </c>
      <c r="D44">
        <v>1873.3</v>
      </c>
      <c r="E44">
        <v>1811</v>
      </c>
      <c r="F44" s="9">
        <f t="shared" si="6"/>
        <v>2594.1999999999998</v>
      </c>
      <c r="G44" s="2">
        <f t="shared" si="6"/>
        <v>2181.1</v>
      </c>
      <c r="H44" s="38">
        <f t="shared" si="5"/>
        <v>18.939984411535459</v>
      </c>
    </row>
    <row r="45" spans="1:8" x14ac:dyDescent="0.25">
      <c r="A45" s="29">
        <f t="shared" si="2"/>
        <v>39149</v>
      </c>
      <c r="B45">
        <v>826.5</v>
      </c>
      <c r="C45">
        <v>422.7</v>
      </c>
      <c r="D45">
        <v>1958.3</v>
      </c>
      <c r="E45">
        <v>1895.1</v>
      </c>
      <c r="F45" s="9">
        <f t="shared" ref="F45:G47" si="7">+B45+D45</f>
        <v>2784.8</v>
      </c>
      <c r="G45" s="2">
        <f t="shared" si="7"/>
        <v>2317.7999999999997</v>
      </c>
      <c r="H45" s="38">
        <f t="shared" ref="H45:H50" si="8">+(F45/G45-1)*100</f>
        <v>20.148416601950146</v>
      </c>
    </row>
    <row r="46" spans="1:8" x14ac:dyDescent="0.25">
      <c r="A46" s="29">
        <f t="shared" si="2"/>
        <v>39156</v>
      </c>
      <c r="B46">
        <v>964.8</v>
      </c>
      <c r="C46">
        <v>383</v>
      </c>
      <c r="D46">
        <v>2053.5</v>
      </c>
      <c r="E46">
        <v>1978.4</v>
      </c>
      <c r="F46" s="9">
        <f t="shared" si="7"/>
        <v>3018.3</v>
      </c>
      <c r="G46" s="2">
        <f t="shared" si="7"/>
        <v>2361.4</v>
      </c>
      <c r="H46" s="38">
        <f t="shared" si="8"/>
        <v>27.818243414923359</v>
      </c>
    </row>
    <row r="47" spans="1:8" x14ac:dyDescent="0.25">
      <c r="A47" s="29">
        <f t="shared" si="2"/>
        <v>39163</v>
      </c>
      <c r="B47">
        <v>938.4</v>
      </c>
      <c r="C47">
        <v>482</v>
      </c>
      <c r="D47">
        <v>2124.1999999999998</v>
      </c>
      <c r="E47">
        <v>2012.8</v>
      </c>
      <c r="F47" s="9">
        <f t="shared" si="7"/>
        <v>3062.6</v>
      </c>
      <c r="G47" s="2">
        <f t="shared" si="7"/>
        <v>2494.8000000000002</v>
      </c>
      <c r="H47" s="38">
        <f t="shared" si="8"/>
        <v>22.759339426006076</v>
      </c>
    </row>
    <row r="48" spans="1:8" x14ac:dyDescent="0.25">
      <c r="A48" s="29">
        <f t="shared" si="2"/>
        <v>39170</v>
      </c>
      <c r="B48">
        <v>897.6</v>
      </c>
      <c r="C48">
        <v>487.6</v>
      </c>
      <c r="D48">
        <v>2208.1999999999998</v>
      </c>
      <c r="E48">
        <v>2051</v>
      </c>
      <c r="F48" s="9">
        <f t="shared" ref="F48:G50" si="9">+B48+D48</f>
        <v>3105.7999999999997</v>
      </c>
      <c r="G48" s="2">
        <f t="shared" si="9"/>
        <v>2538.6</v>
      </c>
      <c r="H48" s="38">
        <f t="shared" si="8"/>
        <v>22.343023713858035</v>
      </c>
    </row>
    <row r="49" spans="1:9" x14ac:dyDescent="0.25">
      <c r="A49" s="29">
        <f t="shared" si="2"/>
        <v>39177</v>
      </c>
      <c r="B49">
        <v>841.7</v>
      </c>
      <c r="C49">
        <v>490.9</v>
      </c>
      <c r="D49">
        <v>2302.3000000000002</v>
      </c>
      <c r="E49">
        <v>2157.1</v>
      </c>
      <c r="F49" s="9">
        <f t="shared" si="9"/>
        <v>3144</v>
      </c>
      <c r="G49" s="2">
        <f t="shared" si="9"/>
        <v>2648</v>
      </c>
      <c r="H49" s="38">
        <f t="shared" si="8"/>
        <v>18.731117824773413</v>
      </c>
    </row>
    <row r="50" spans="1:9" x14ac:dyDescent="0.25">
      <c r="A50" s="29">
        <f t="shared" si="2"/>
        <v>39184</v>
      </c>
      <c r="B50">
        <v>865.6</v>
      </c>
      <c r="C50">
        <v>508.6</v>
      </c>
      <c r="D50">
        <v>2400.5</v>
      </c>
      <c r="E50">
        <v>2221.3000000000002</v>
      </c>
      <c r="F50" s="9">
        <f t="shared" si="9"/>
        <v>3266.1</v>
      </c>
      <c r="G50" s="2">
        <f t="shared" si="9"/>
        <v>2729.9</v>
      </c>
      <c r="H50" s="38">
        <f t="shared" si="8"/>
        <v>19.641745118868826</v>
      </c>
    </row>
    <row r="51" spans="1:9" x14ac:dyDescent="0.25">
      <c r="A51" s="29">
        <f t="shared" si="2"/>
        <v>39191</v>
      </c>
      <c r="B51">
        <v>833.3</v>
      </c>
      <c r="C51">
        <v>426.3</v>
      </c>
      <c r="D51">
        <v>2476.5</v>
      </c>
      <c r="E51">
        <v>2330.6999999999998</v>
      </c>
      <c r="F51" s="9">
        <f t="shared" ref="F51:G53" si="10">+B51+D51</f>
        <v>3309.8</v>
      </c>
      <c r="G51" s="2">
        <f t="shared" si="10"/>
        <v>2757</v>
      </c>
      <c r="H51" s="38">
        <f t="shared" ref="H51:H56" si="11">+(F51/G51-1)*100</f>
        <v>20.050779833151978</v>
      </c>
    </row>
    <row r="52" spans="1:9" x14ac:dyDescent="0.25">
      <c r="A52" s="29">
        <f t="shared" si="2"/>
        <v>39198</v>
      </c>
      <c r="B52">
        <v>826.6</v>
      </c>
      <c r="C52">
        <v>422.6</v>
      </c>
      <c r="D52">
        <v>2583.8000000000002</v>
      </c>
      <c r="E52">
        <v>2403.6</v>
      </c>
      <c r="F52" s="9">
        <f t="shared" si="10"/>
        <v>3410.4</v>
      </c>
      <c r="G52" s="2">
        <f t="shared" si="10"/>
        <v>2826.2</v>
      </c>
      <c r="H52" s="38">
        <f t="shared" si="11"/>
        <v>20.670865473073398</v>
      </c>
    </row>
    <row r="53" spans="1:9" x14ac:dyDescent="0.25">
      <c r="A53" s="29">
        <f t="shared" si="2"/>
        <v>39205</v>
      </c>
      <c r="B53">
        <v>789.4</v>
      </c>
      <c r="C53">
        <v>447.1</v>
      </c>
      <c r="D53">
        <v>2639.3</v>
      </c>
      <c r="E53">
        <v>2460.5</v>
      </c>
      <c r="F53" s="9">
        <f t="shared" si="10"/>
        <v>3428.7000000000003</v>
      </c>
      <c r="G53" s="2">
        <f t="shared" si="10"/>
        <v>2907.6</v>
      </c>
      <c r="H53" s="38">
        <f t="shared" si="11"/>
        <v>17.921997523730916</v>
      </c>
      <c r="I53">
        <v>180</v>
      </c>
    </row>
    <row r="54" spans="1:9" x14ac:dyDescent="0.25">
      <c r="A54" s="29">
        <f t="shared" si="2"/>
        <v>39212</v>
      </c>
      <c r="B54">
        <v>759.6</v>
      </c>
      <c r="C54">
        <v>450.1</v>
      </c>
      <c r="D54">
        <v>2704.5</v>
      </c>
      <c r="E54">
        <v>2563.4</v>
      </c>
      <c r="F54" s="9">
        <f t="shared" ref="F54:G56" si="12">+B54+D54</f>
        <v>3464.1</v>
      </c>
      <c r="G54" s="2">
        <f t="shared" si="12"/>
        <v>3013.5</v>
      </c>
      <c r="H54" s="38">
        <f t="shared" si="11"/>
        <v>14.952712792434042</v>
      </c>
      <c r="I54">
        <v>180</v>
      </c>
    </row>
    <row r="55" spans="1:9" x14ac:dyDescent="0.25">
      <c r="A55" s="29">
        <f t="shared" si="2"/>
        <v>39219</v>
      </c>
      <c r="B55">
        <v>624.5</v>
      </c>
      <c r="C55">
        <v>489.8</v>
      </c>
      <c r="D55">
        <v>2839.5</v>
      </c>
      <c r="E55">
        <v>2635.8</v>
      </c>
      <c r="F55" s="9">
        <f t="shared" si="12"/>
        <v>3464</v>
      </c>
      <c r="G55" s="2">
        <f t="shared" si="12"/>
        <v>3125.6000000000004</v>
      </c>
      <c r="H55" s="38">
        <f t="shared" si="11"/>
        <v>10.826721269516248</v>
      </c>
      <c r="I55">
        <v>211</v>
      </c>
    </row>
    <row r="56" spans="1:9" x14ac:dyDescent="0.25">
      <c r="A56" s="29">
        <f t="shared" si="2"/>
        <v>39226</v>
      </c>
      <c r="B56">
        <v>683.7</v>
      </c>
      <c r="C56">
        <v>475.1</v>
      </c>
      <c r="D56">
        <v>2908.1</v>
      </c>
      <c r="E56">
        <v>2733.3</v>
      </c>
      <c r="F56" s="9">
        <f t="shared" si="12"/>
        <v>3591.8</v>
      </c>
      <c r="G56" s="2">
        <f t="shared" si="12"/>
        <v>3208.4</v>
      </c>
      <c r="H56" s="38">
        <f t="shared" si="11"/>
        <v>11.949881560902643</v>
      </c>
      <c r="I56">
        <v>241</v>
      </c>
    </row>
    <row r="57" spans="1:9" x14ac:dyDescent="0.25">
      <c r="A57" s="29">
        <f t="shared" si="2"/>
        <v>39233</v>
      </c>
      <c r="B57">
        <v>663</v>
      </c>
      <c r="C57">
        <v>414.3</v>
      </c>
      <c r="D57">
        <v>2943.7</v>
      </c>
      <c r="E57">
        <v>2805.5</v>
      </c>
      <c r="F57" s="9">
        <f t="shared" ref="F57:G59" si="13">+B57+D57</f>
        <v>3606.7</v>
      </c>
      <c r="G57" s="2">
        <f t="shared" si="13"/>
        <v>3219.8</v>
      </c>
      <c r="H57" s="38">
        <f t="shared" ref="H57:H62" si="14">+(F57/G57-1)*100</f>
        <v>12.016274302751718</v>
      </c>
      <c r="I57">
        <v>241</v>
      </c>
    </row>
    <row r="58" spans="1:9" x14ac:dyDescent="0.25">
      <c r="A58" s="29">
        <f t="shared" si="2"/>
        <v>39240</v>
      </c>
      <c r="B58">
        <v>682.9</v>
      </c>
      <c r="C58">
        <v>345.7</v>
      </c>
      <c r="D58">
        <v>2995</v>
      </c>
      <c r="E58">
        <v>2911.8</v>
      </c>
      <c r="F58" s="9">
        <f t="shared" si="13"/>
        <v>3677.9</v>
      </c>
      <c r="G58" s="2">
        <f t="shared" si="13"/>
        <v>3257.5</v>
      </c>
      <c r="H58" s="38">
        <f t="shared" si="14"/>
        <v>12.905602455871069</v>
      </c>
      <c r="I58">
        <v>241</v>
      </c>
    </row>
    <row r="59" spans="1:9" x14ac:dyDescent="0.25">
      <c r="A59" s="29">
        <f t="shared" si="2"/>
        <v>39247</v>
      </c>
      <c r="B59">
        <v>724.3</v>
      </c>
      <c r="C59">
        <v>338.4</v>
      </c>
      <c r="D59">
        <v>3061.3</v>
      </c>
      <c r="E59">
        <v>2971.9</v>
      </c>
      <c r="F59" s="9">
        <f t="shared" si="13"/>
        <v>3785.6000000000004</v>
      </c>
      <c r="G59" s="2">
        <f t="shared" si="13"/>
        <v>3310.3</v>
      </c>
      <c r="H59" s="38">
        <f t="shared" si="14"/>
        <v>14.358215267498409</v>
      </c>
      <c r="I59">
        <v>272</v>
      </c>
    </row>
    <row r="60" spans="1:9" x14ac:dyDescent="0.25">
      <c r="A60" s="29">
        <f t="shared" si="2"/>
        <v>39254</v>
      </c>
      <c r="B60">
        <v>658</v>
      </c>
      <c r="C60">
        <v>374.8</v>
      </c>
      <c r="D60">
        <v>3196.8</v>
      </c>
      <c r="E60">
        <v>2993.4</v>
      </c>
      <c r="F60" s="9">
        <f t="shared" ref="F60:G62" si="15">+B60+D60</f>
        <v>3854.8</v>
      </c>
      <c r="G60" s="2">
        <f t="shared" si="15"/>
        <v>3368.2000000000003</v>
      </c>
      <c r="H60" s="38">
        <f t="shared" si="14"/>
        <v>14.446885576865975</v>
      </c>
      <c r="I60">
        <v>272</v>
      </c>
    </row>
    <row r="61" spans="1:9" x14ac:dyDescent="0.25">
      <c r="A61" s="29">
        <f t="shared" si="2"/>
        <v>39261</v>
      </c>
      <c r="B61">
        <v>693.4</v>
      </c>
      <c r="C61">
        <v>368.3</v>
      </c>
      <c r="D61">
        <v>3252.4</v>
      </c>
      <c r="E61">
        <v>3025.4</v>
      </c>
      <c r="F61" s="9">
        <f t="shared" si="15"/>
        <v>3945.8</v>
      </c>
      <c r="G61" s="2">
        <f t="shared" si="15"/>
        <v>3393.7000000000003</v>
      </c>
      <c r="H61" s="38">
        <f t="shared" si="14"/>
        <v>16.268379644635655</v>
      </c>
      <c r="I61">
        <v>283</v>
      </c>
    </row>
    <row r="62" spans="1:9" x14ac:dyDescent="0.25">
      <c r="A62" s="29">
        <f t="shared" si="2"/>
        <v>39268</v>
      </c>
      <c r="B62">
        <v>685.3</v>
      </c>
      <c r="C62">
        <v>370.8</v>
      </c>
      <c r="D62">
        <v>3290.8</v>
      </c>
      <c r="E62">
        <v>3072.2</v>
      </c>
      <c r="F62" s="9">
        <f t="shared" si="15"/>
        <v>3976.1000000000004</v>
      </c>
      <c r="G62" s="2">
        <f t="shared" si="15"/>
        <v>3443</v>
      </c>
      <c r="H62" s="38">
        <f t="shared" si="14"/>
        <v>15.483589892535598</v>
      </c>
      <c r="I62">
        <v>302</v>
      </c>
    </row>
    <row r="63" spans="1:9" x14ac:dyDescent="0.25">
      <c r="A63" s="29">
        <f t="shared" si="2"/>
        <v>39275</v>
      </c>
      <c r="B63">
        <v>657.9</v>
      </c>
      <c r="C63">
        <v>291.3</v>
      </c>
      <c r="D63">
        <v>3341</v>
      </c>
      <c r="E63">
        <v>3154.6</v>
      </c>
      <c r="F63" s="9">
        <f t="shared" ref="F63:G65" si="16">+B63+D63</f>
        <v>3998.9</v>
      </c>
      <c r="G63" s="2">
        <f t="shared" si="16"/>
        <v>3445.9</v>
      </c>
      <c r="H63" s="38">
        <f t="shared" ref="H63:H68" si="17">+(F63/G63-1)*100</f>
        <v>16.048057111349713</v>
      </c>
      <c r="I63">
        <v>457.9</v>
      </c>
    </row>
    <row r="64" spans="1:9" x14ac:dyDescent="0.25">
      <c r="A64" s="29">
        <f t="shared" si="2"/>
        <v>39282</v>
      </c>
      <c r="B64">
        <v>633.5</v>
      </c>
      <c r="C64">
        <v>307.2</v>
      </c>
      <c r="D64">
        <v>3383.7</v>
      </c>
      <c r="E64">
        <v>3203.2</v>
      </c>
      <c r="F64" s="9">
        <f t="shared" si="16"/>
        <v>4017.2</v>
      </c>
      <c r="G64" s="2">
        <f t="shared" si="16"/>
        <v>3510.3999999999996</v>
      </c>
      <c r="H64" s="38">
        <f t="shared" si="17"/>
        <v>14.43710118505015</v>
      </c>
      <c r="I64">
        <v>467.7</v>
      </c>
    </row>
    <row r="65" spans="1:9" x14ac:dyDescent="0.25">
      <c r="A65" s="29">
        <f t="shared" si="2"/>
        <v>39289</v>
      </c>
      <c r="B65">
        <v>581.29999999999995</v>
      </c>
      <c r="C65">
        <v>303.60000000000002</v>
      </c>
      <c r="D65">
        <v>3451.1</v>
      </c>
      <c r="E65">
        <v>3288.1</v>
      </c>
      <c r="F65" s="9">
        <f t="shared" si="16"/>
        <v>4032.3999999999996</v>
      </c>
      <c r="G65" s="2">
        <f t="shared" si="16"/>
        <v>3591.7</v>
      </c>
      <c r="H65" s="38">
        <f t="shared" si="17"/>
        <v>12.269955731269322</v>
      </c>
      <c r="I65">
        <v>478.7</v>
      </c>
    </row>
    <row r="66" spans="1:9" x14ac:dyDescent="0.25">
      <c r="A66" s="29">
        <f t="shared" si="2"/>
        <v>39296</v>
      </c>
      <c r="B66">
        <v>470.5</v>
      </c>
      <c r="C66">
        <v>253.1</v>
      </c>
      <c r="D66">
        <v>3582.1</v>
      </c>
      <c r="E66">
        <v>3366.1</v>
      </c>
      <c r="F66" s="9">
        <f t="shared" ref="F66:G68" si="18">+B66+D66</f>
        <v>4052.6</v>
      </c>
      <c r="G66" s="2">
        <f t="shared" si="18"/>
        <v>3619.2</v>
      </c>
      <c r="H66" s="38">
        <f t="shared" si="17"/>
        <v>11.975022104332457</v>
      </c>
      <c r="I66">
        <v>521.1</v>
      </c>
    </row>
    <row r="67" spans="1:9" x14ac:dyDescent="0.25">
      <c r="A67" s="29">
        <f t="shared" si="2"/>
        <v>39303</v>
      </c>
      <c r="B67">
        <v>461.8</v>
      </c>
      <c r="C67">
        <v>283.2</v>
      </c>
      <c r="D67">
        <v>3618.1</v>
      </c>
      <c r="E67">
        <v>3418.9</v>
      </c>
      <c r="F67" s="9">
        <f t="shared" si="18"/>
        <v>4079.9</v>
      </c>
      <c r="G67" s="2">
        <f t="shared" si="18"/>
        <v>3702.1</v>
      </c>
      <c r="H67" s="38">
        <f t="shared" si="17"/>
        <v>10.20501877312876</v>
      </c>
      <c r="I67">
        <v>523.4</v>
      </c>
    </row>
    <row r="68" spans="1:9" x14ac:dyDescent="0.25">
      <c r="A68" s="29">
        <f t="shared" si="2"/>
        <v>39310</v>
      </c>
      <c r="B68">
        <v>407.5</v>
      </c>
      <c r="C68">
        <v>240.4</v>
      </c>
      <c r="D68">
        <v>3671.6</v>
      </c>
      <c r="E68">
        <v>3470</v>
      </c>
      <c r="F68" s="9">
        <f t="shared" si="18"/>
        <v>4079.1</v>
      </c>
      <c r="G68" s="2">
        <f t="shared" si="18"/>
        <v>3710.4</v>
      </c>
      <c r="H68" s="38">
        <f t="shared" si="17"/>
        <v>9.9369340232859038</v>
      </c>
      <c r="I68">
        <v>570.1</v>
      </c>
    </row>
    <row r="69" spans="1:9" x14ac:dyDescent="0.25">
      <c r="A69" s="29">
        <f t="shared" si="2"/>
        <v>39317</v>
      </c>
      <c r="B69">
        <v>257.5</v>
      </c>
      <c r="C69">
        <v>172.2</v>
      </c>
      <c r="D69">
        <v>3774.7</v>
      </c>
      <c r="E69">
        <v>3563.2</v>
      </c>
      <c r="F69" s="9">
        <f t="shared" ref="F69:G71" si="19">+B69+D69</f>
        <v>4032.2</v>
      </c>
      <c r="G69" s="2">
        <f t="shared" si="19"/>
        <v>3735.3999999999996</v>
      </c>
      <c r="H69" s="38">
        <f t="shared" ref="H69:H74" si="20">+(F69/G69-1)*100</f>
        <v>7.9456015420035442</v>
      </c>
      <c r="I69">
        <v>579.1</v>
      </c>
    </row>
    <row r="70" spans="1:9" x14ac:dyDescent="0.25">
      <c r="A70" s="29">
        <f t="shared" si="2"/>
        <v>39324</v>
      </c>
      <c r="B70">
        <v>200.8</v>
      </c>
      <c r="C70">
        <v>150.69999999999999</v>
      </c>
      <c r="D70">
        <v>3843.9</v>
      </c>
      <c r="E70">
        <v>3594</v>
      </c>
      <c r="F70" s="9">
        <f t="shared" si="19"/>
        <v>4044.7000000000003</v>
      </c>
      <c r="G70" s="2">
        <f t="shared" si="19"/>
        <v>3744.7</v>
      </c>
      <c r="H70" s="38">
        <f t="shared" si="20"/>
        <v>8.0113226693727224</v>
      </c>
      <c r="I70">
        <v>588.4</v>
      </c>
    </row>
    <row r="71" spans="1:9" x14ac:dyDescent="0.25">
      <c r="A71" s="41">
        <f t="shared" si="2"/>
        <v>39331</v>
      </c>
      <c r="B71">
        <v>770.4</v>
      </c>
      <c r="C71">
        <v>365.3</v>
      </c>
      <c r="D71">
        <v>17.399999999999999</v>
      </c>
      <c r="E71">
        <v>128.1</v>
      </c>
      <c r="F71" s="9">
        <f t="shared" si="19"/>
        <v>787.8</v>
      </c>
      <c r="G71" s="2">
        <f t="shared" si="19"/>
        <v>493.4</v>
      </c>
      <c r="H71" s="38">
        <f t="shared" si="20"/>
        <v>59.667612484799349</v>
      </c>
    </row>
    <row r="72" spans="1:9" x14ac:dyDescent="0.25">
      <c r="A72" s="29">
        <f t="shared" si="2"/>
        <v>39338</v>
      </c>
      <c r="B72">
        <v>776.7</v>
      </c>
      <c r="C72">
        <v>389.7</v>
      </c>
      <c r="D72">
        <v>69.900000000000006</v>
      </c>
      <c r="E72">
        <v>162.30000000000001</v>
      </c>
      <c r="F72" s="9">
        <f t="shared" ref="F72:G74" si="21">+B72+D72</f>
        <v>846.6</v>
      </c>
      <c r="G72" s="2">
        <f t="shared" si="21"/>
        <v>552</v>
      </c>
      <c r="H72" s="38">
        <f t="shared" si="20"/>
        <v>53.369565217391312</v>
      </c>
    </row>
    <row r="73" spans="1:9" x14ac:dyDescent="0.25">
      <c r="A73" s="29">
        <f t="shared" si="2"/>
        <v>39345</v>
      </c>
      <c r="B73">
        <v>695.6</v>
      </c>
      <c r="C73">
        <v>411.8</v>
      </c>
      <c r="D73">
        <v>206.4</v>
      </c>
      <c r="E73">
        <v>238.4</v>
      </c>
      <c r="F73" s="9">
        <f t="shared" si="21"/>
        <v>902</v>
      </c>
      <c r="G73" s="2">
        <f t="shared" si="21"/>
        <v>650.20000000000005</v>
      </c>
      <c r="H73" s="38">
        <f t="shared" si="20"/>
        <v>38.726545678252847</v>
      </c>
    </row>
    <row r="74" spans="1:9" x14ac:dyDescent="0.25">
      <c r="A74" s="29">
        <f t="shared" si="2"/>
        <v>39352</v>
      </c>
      <c r="B74">
        <v>728.9</v>
      </c>
      <c r="C74">
        <v>395.8</v>
      </c>
      <c r="D74">
        <v>249.2</v>
      </c>
      <c r="E74">
        <v>316</v>
      </c>
      <c r="F74" s="9">
        <f t="shared" si="21"/>
        <v>978.09999999999991</v>
      </c>
      <c r="G74" s="2">
        <f t="shared" si="21"/>
        <v>711.8</v>
      </c>
      <c r="H74" s="38">
        <f t="shared" si="20"/>
        <v>37.412194436639503</v>
      </c>
    </row>
    <row r="75" spans="1:9" x14ac:dyDescent="0.25">
      <c r="A75" s="29">
        <f t="shared" si="2"/>
        <v>39359</v>
      </c>
      <c r="B75">
        <v>705.1</v>
      </c>
      <c r="C75">
        <v>408.6</v>
      </c>
      <c r="D75">
        <v>361.2</v>
      </c>
      <c r="E75">
        <v>397.1</v>
      </c>
      <c r="F75" s="9">
        <f t="shared" ref="F75:G77" si="22">+B75+D75</f>
        <v>1066.3</v>
      </c>
      <c r="G75" s="2">
        <f t="shared" si="22"/>
        <v>805.7</v>
      </c>
      <c r="H75" s="38">
        <f t="shared" ref="H75:H80" si="23">+(F75/G75-1)*100</f>
        <v>32.344545116048138</v>
      </c>
    </row>
    <row r="76" spans="1:9" x14ac:dyDescent="0.25">
      <c r="A76" s="29">
        <f t="shared" si="2"/>
        <v>39366</v>
      </c>
      <c r="B76">
        <v>790.5</v>
      </c>
      <c r="C76">
        <v>341.1</v>
      </c>
      <c r="D76">
        <v>398.2</v>
      </c>
      <c r="E76">
        <v>568.79999999999995</v>
      </c>
      <c r="F76" s="9">
        <f t="shared" si="22"/>
        <v>1188.7</v>
      </c>
      <c r="G76" s="2">
        <f t="shared" si="22"/>
        <v>909.9</v>
      </c>
      <c r="H76" s="38">
        <f t="shared" si="23"/>
        <v>30.640729750522034</v>
      </c>
    </row>
    <row r="77" spans="1:9" x14ac:dyDescent="0.25">
      <c r="A77" s="29">
        <f t="shared" si="2"/>
        <v>39373</v>
      </c>
      <c r="B77">
        <v>745.9</v>
      </c>
      <c r="C77">
        <v>261.60000000000002</v>
      </c>
      <c r="D77">
        <v>484</v>
      </c>
      <c r="E77">
        <v>691.9</v>
      </c>
      <c r="F77" s="9">
        <f t="shared" si="22"/>
        <v>1229.9000000000001</v>
      </c>
      <c r="G77" s="2">
        <f t="shared" si="22"/>
        <v>953.5</v>
      </c>
      <c r="H77" s="38">
        <f t="shared" si="23"/>
        <v>28.987939171473531</v>
      </c>
    </row>
    <row r="78" spans="1:9" x14ac:dyDescent="0.25">
      <c r="A78" s="29">
        <f t="shared" si="2"/>
        <v>39380</v>
      </c>
      <c r="B78">
        <v>786</v>
      </c>
      <c r="C78">
        <v>388.1</v>
      </c>
      <c r="D78">
        <v>551.5</v>
      </c>
      <c r="E78">
        <v>721.5</v>
      </c>
      <c r="F78" s="9">
        <f t="shared" ref="F78:G80" si="24">+B78+D78</f>
        <v>1337.5</v>
      </c>
      <c r="G78" s="2">
        <f t="shared" si="24"/>
        <v>1109.5999999999999</v>
      </c>
      <c r="H78" s="38">
        <f t="shared" si="23"/>
        <v>20.538932948810395</v>
      </c>
    </row>
    <row r="79" spans="1:9" x14ac:dyDescent="0.25">
      <c r="A79" s="29">
        <f t="shared" si="2"/>
        <v>39387</v>
      </c>
      <c r="B79">
        <v>679.5</v>
      </c>
      <c r="C79">
        <v>394</v>
      </c>
      <c r="D79">
        <v>667.7</v>
      </c>
      <c r="E79">
        <v>803.3</v>
      </c>
      <c r="F79" s="9">
        <f t="shared" si="24"/>
        <v>1347.2</v>
      </c>
      <c r="G79" s="2">
        <f t="shared" si="24"/>
        <v>1197.3</v>
      </c>
      <c r="H79" s="38">
        <f t="shared" si="23"/>
        <v>12.519836298337928</v>
      </c>
    </row>
    <row r="80" spans="1:9" x14ac:dyDescent="0.25">
      <c r="A80" s="29">
        <f t="shared" si="2"/>
        <v>39394</v>
      </c>
      <c r="B80">
        <v>589.9</v>
      </c>
      <c r="C80">
        <v>356.3</v>
      </c>
      <c r="D80">
        <v>778</v>
      </c>
      <c r="E80">
        <v>905.3</v>
      </c>
      <c r="F80" s="9">
        <f t="shared" si="24"/>
        <v>1367.9</v>
      </c>
      <c r="G80" s="2">
        <f t="shared" si="24"/>
        <v>1261.5999999999999</v>
      </c>
      <c r="H80" s="38">
        <f t="shared" si="23"/>
        <v>8.425808497146491</v>
      </c>
    </row>
    <row r="81" spans="1:9" x14ac:dyDescent="0.25">
      <c r="A81" s="29">
        <f t="shared" si="2"/>
        <v>39401</v>
      </c>
      <c r="B81">
        <v>622.4</v>
      </c>
      <c r="C81">
        <v>415.8</v>
      </c>
      <c r="D81">
        <v>825.3</v>
      </c>
      <c r="E81">
        <v>922.4</v>
      </c>
      <c r="F81" s="9">
        <f t="shared" ref="F81:G83" si="25">+B81+D81</f>
        <v>1447.6999999999998</v>
      </c>
      <c r="G81" s="2">
        <f t="shared" si="25"/>
        <v>1338.2</v>
      </c>
      <c r="H81" s="38">
        <f t="shared" ref="H81:H86" si="26">+(F81/G81-1)*100</f>
        <v>8.1826333881332971</v>
      </c>
    </row>
    <row r="82" spans="1:9" x14ac:dyDescent="0.25">
      <c r="A82" s="29">
        <f t="shared" si="2"/>
        <v>39408</v>
      </c>
      <c r="B82">
        <v>643.29999999999995</v>
      </c>
      <c r="C82">
        <v>402.8</v>
      </c>
      <c r="D82">
        <v>908.5</v>
      </c>
      <c r="E82">
        <v>979</v>
      </c>
      <c r="F82" s="9">
        <f t="shared" si="25"/>
        <v>1551.8</v>
      </c>
      <c r="G82" s="2">
        <f t="shared" si="25"/>
        <v>1381.8</v>
      </c>
      <c r="H82" s="38">
        <f t="shared" si="26"/>
        <v>12.302793457808647</v>
      </c>
    </row>
    <row r="83" spans="1:9" x14ac:dyDescent="0.25">
      <c r="A83" s="29">
        <f t="shared" si="2"/>
        <v>39415</v>
      </c>
      <c r="B83">
        <v>565.29999999999995</v>
      </c>
      <c r="C83">
        <v>425</v>
      </c>
      <c r="D83">
        <v>925.3</v>
      </c>
      <c r="E83">
        <v>1044.4000000000001</v>
      </c>
      <c r="F83" s="9">
        <f t="shared" si="25"/>
        <v>1490.6</v>
      </c>
      <c r="G83" s="2">
        <f t="shared" si="25"/>
        <v>1469.4</v>
      </c>
      <c r="H83" s="38">
        <f t="shared" si="26"/>
        <v>1.4427657547298134</v>
      </c>
    </row>
    <row r="84" spans="1:9" x14ac:dyDescent="0.25">
      <c r="A84" s="29">
        <f t="shared" si="2"/>
        <v>39422</v>
      </c>
      <c r="B84">
        <v>522.70000000000005</v>
      </c>
      <c r="C84">
        <v>400.6</v>
      </c>
      <c r="D84">
        <v>998.7</v>
      </c>
      <c r="E84">
        <v>1120.5999999999999</v>
      </c>
      <c r="F84" s="9">
        <f t="shared" ref="F84:G86" si="27">+B84+D84</f>
        <v>1521.4</v>
      </c>
      <c r="G84" s="2">
        <f t="shared" si="27"/>
        <v>1521.1999999999998</v>
      </c>
      <c r="H84" s="38">
        <f t="shared" si="26"/>
        <v>1.3147515119671382E-2</v>
      </c>
    </row>
    <row r="85" spans="1:9" x14ac:dyDescent="0.25">
      <c r="A85" s="29">
        <f t="shared" si="2"/>
        <v>39429</v>
      </c>
      <c r="B85">
        <v>687.4</v>
      </c>
      <c r="C85">
        <v>406.6</v>
      </c>
      <c r="D85">
        <v>1023.6</v>
      </c>
      <c r="E85">
        <v>1163.7</v>
      </c>
      <c r="F85" s="9">
        <f t="shared" si="27"/>
        <v>1711</v>
      </c>
      <c r="G85" s="2">
        <f t="shared" si="27"/>
        <v>1570.3000000000002</v>
      </c>
      <c r="H85" s="38">
        <f t="shared" si="26"/>
        <v>8.9600713239508245</v>
      </c>
    </row>
    <row r="86" spans="1:9" x14ac:dyDescent="0.25">
      <c r="A86" s="29">
        <f t="shared" si="2"/>
        <v>39436</v>
      </c>
      <c r="B86">
        <v>717.9</v>
      </c>
      <c r="C86">
        <v>408</v>
      </c>
      <c r="D86">
        <v>1042.2</v>
      </c>
      <c r="E86">
        <v>1210.5999999999999</v>
      </c>
      <c r="F86" s="9">
        <f t="shared" si="27"/>
        <v>1760.1</v>
      </c>
      <c r="G86" s="2">
        <f t="shared" si="27"/>
        <v>1618.6</v>
      </c>
      <c r="H86" s="38">
        <f t="shared" si="26"/>
        <v>8.7421228221920231</v>
      </c>
    </row>
    <row r="87" spans="1:9" x14ac:dyDescent="0.25">
      <c r="A87" s="29">
        <f t="shared" si="2"/>
        <v>39443</v>
      </c>
      <c r="B87">
        <v>742.3</v>
      </c>
      <c r="C87">
        <v>396.2</v>
      </c>
      <c r="D87">
        <v>1067.4000000000001</v>
      </c>
      <c r="E87">
        <v>1241.9000000000001</v>
      </c>
      <c r="F87" s="9">
        <f t="shared" ref="F87:G89" si="28">+B87+D87</f>
        <v>1809.7</v>
      </c>
      <c r="G87" s="2">
        <f t="shared" si="28"/>
        <v>1638.1000000000001</v>
      </c>
      <c r="H87" s="38">
        <f t="shared" ref="H87:H92" si="29">+(F87/G87-1)*100</f>
        <v>10.475550943165857</v>
      </c>
    </row>
    <row r="88" spans="1:9" x14ac:dyDescent="0.25">
      <c r="A88" s="29">
        <f t="shared" si="2"/>
        <v>39450</v>
      </c>
      <c r="B88">
        <v>696.4</v>
      </c>
      <c r="C88">
        <v>377.2</v>
      </c>
      <c r="D88">
        <v>1144.8</v>
      </c>
      <c r="E88">
        <v>1343</v>
      </c>
      <c r="F88" s="9">
        <f t="shared" si="28"/>
        <v>1841.1999999999998</v>
      </c>
      <c r="G88" s="2">
        <f t="shared" si="28"/>
        <v>1720.2</v>
      </c>
      <c r="H88" s="38">
        <f t="shared" si="29"/>
        <v>7.0340658063015704</v>
      </c>
    </row>
    <row r="89" spans="1:9" x14ac:dyDescent="0.25">
      <c r="A89" s="29">
        <f t="shared" si="2"/>
        <v>39457</v>
      </c>
      <c r="B89">
        <v>792.8</v>
      </c>
      <c r="C89">
        <v>408.6</v>
      </c>
      <c r="D89">
        <v>1204.3</v>
      </c>
      <c r="E89">
        <v>1417.1</v>
      </c>
      <c r="F89" s="9">
        <f t="shared" si="28"/>
        <v>1997.1</v>
      </c>
      <c r="G89" s="2">
        <f t="shared" si="28"/>
        <v>1825.6999999999998</v>
      </c>
      <c r="H89" s="38">
        <f t="shared" si="29"/>
        <v>9.3881798762118773</v>
      </c>
    </row>
    <row r="90" spans="1:9" x14ac:dyDescent="0.25">
      <c r="A90" s="29">
        <f t="shared" si="2"/>
        <v>39464</v>
      </c>
      <c r="B90">
        <v>786.3</v>
      </c>
      <c r="C90">
        <v>470.1</v>
      </c>
      <c r="D90">
        <v>1322.4</v>
      </c>
      <c r="E90">
        <v>1444.8</v>
      </c>
      <c r="F90" s="9">
        <f t="shared" ref="F90:G92" si="30">+B90+D90</f>
        <v>2108.6999999999998</v>
      </c>
      <c r="G90" s="2">
        <f t="shared" si="30"/>
        <v>1914.9</v>
      </c>
      <c r="H90" s="38">
        <f t="shared" si="29"/>
        <v>10.12063293122354</v>
      </c>
    </row>
    <row r="91" spans="1:9" x14ac:dyDescent="0.25">
      <c r="A91" s="29">
        <f t="shared" si="2"/>
        <v>39471</v>
      </c>
      <c r="B91">
        <v>777.8</v>
      </c>
      <c r="C91">
        <v>487.8</v>
      </c>
      <c r="D91">
        <v>1399.5</v>
      </c>
      <c r="E91">
        <v>1563.1</v>
      </c>
      <c r="F91" s="9">
        <f t="shared" si="30"/>
        <v>2177.3000000000002</v>
      </c>
      <c r="G91" s="2">
        <f t="shared" si="30"/>
        <v>2050.9</v>
      </c>
      <c r="H91" s="38">
        <f t="shared" si="29"/>
        <v>6.1631478862938183</v>
      </c>
    </row>
    <row r="92" spans="1:9" x14ac:dyDescent="0.25">
      <c r="A92" s="29">
        <f t="shared" si="2"/>
        <v>39478</v>
      </c>
      <c r="B92">
        <v>826.4</v>
      </c>
      <c r="C92">
        <v>605.1</v>
      </c>
      <c r="D92">
        <v>1499.6</v>
      </c>
      <c r="E92">
        <v>1659.4</v>
      </c>
      <c r="F92" s="9">
        <f t="shared" si="30"/>
        <v>2326</v>
      </c>
      <c r="G92" s="2">
        <f t="shared" si="30"/>
        <v>2264.5</v>
      </c>
      <c r="H92" s="38">
        <f t="shared" si="29"/>
        <v>2.7158313093398112</v>
      </c>
    </row>
    <row r="93" spans="1:9" x14ac:dyDescent="0.25">
      <c r="A93" s="29">
        <f t="shared" si="2"/>
        <v>39485</v>
      </c>
      <c r="B93">
        <v>892.3</v>
      </c>
      <c r="C93">
        <v>607.9</v>
      </c>
      <c r="D93">
        <v>1577.3</v>
      </c>
      <c r="E93">
        <v>1670.6</v>
      </c>
      <c r="F93" s="9">
        <f t="shared" ref="F93:G95" si="31">+B93+D93</f>
        <v>2469.6</v>
      </c>
      <c r="G93" s="2">
        <f t="shared" si="31"/>
        <v>2278.5</v>
      </c>
      <c r="H93" s="38">
        <f t="shared" ref="H93:H98" si="32">+(F93/G93-1)*100</f>
        <v>8.3870967741935374</v>
      </c>
    </row>
    <row r="94" spans="1:9" x14ac:dyDescent="0.25">
      <c r="A94" s="29">
        <f t="shared" si="2"/>
        <v>39492</v>
      </c>
      <c r="B94">
        <v>993.6</v>
      </c>
      <c r="C94">
        <v>657.8</v>
      </c>
      <c r="D94">
        <v>1634.9</v>
      </c>
      <c r="E94">
        <v>1697.3</v>
      </c>
      <c r="F94" s="9">
        <f t="shared" si="31"/>
        <v>2628.5</v>
      </c>
      <c r="G94" s="2">
        <f t="shared" si="31"/>
        <v>2355.1</v>
      </c>
      <c r="H94" s="38">
        <f t="shared" si="32"/>
        <v>11.608848881151545</v>
      </c>
    </row>
    <row r="95" spans="1:9" x14ac:dyDescent="0.25">
      <c r="A95" s="29">
        <f t="shared" si="2"/>
        <v>39499</v>
      </c>
      <c r="B95">
        <v>954.7</v>
      </c>
      <c r="C95">
        <v>662.4</v>
      </c>
      <c r="D95">
        <v>1699.3</v>
      </c>
      <c r="E95">
        <v>1816.6</v>
      </c>
      <c r="F95" s="9">
        <f t="shared" si="31"/>
        <v>2654</v>
      </c>
      <c r="G95" s="2">
        <f t="shared" si="31"/>
        <v>2479</v>
      </c>
      <c r="H95" s="38">
        <f t="shared" si="32"/>
        <v>7.0592981040742186</v>
      </c>
    </row>
    <row r="96" spans="1:9" x14ac:dyDescent="0.25">
      <c r="A96" s="29">
        <f t="shared" si="2"/>
        <v>39506</v>
      </c>
      <c r="B96">
        <v>918.4</v>
      </c>
      <c r="C96">
        <v>720.9</v>
      </c>
      <c r="D96">
        <v>1797.2</v>
      </c>
      <c r="E96">
        <v>1873.3</v>
      </c>
      <c r="F96" s="9">
        <f t="shared" ref="F96:G98" si="33">+B96+D96</f>
        <v>2715.6</v>
      </c>
      <c r="G96" s="2">
        <f t="shared" si="33"/>
        <v>2594.1999999999998</v>
      </c>
      <c r="H96" s="38">
        <f t="shared" si="32"/>
        <v>4.6796700331508845</v>
      </c>
      <c r="I96">
        <v>30</v>
      </c>
    </row>
    <row r="97" spans="1:9" x14ac:dyDescent="0.25">
      <c r="A97" s="29">
        <f t="shared" si="2"/>
        <v>39513</v>
      </c>
      <c r="B97">
        <v>967.3</v>
      </c>
      <c r="C97">
        <v>826.5</v>
      </c>
      <c r="D97">
        <v>1890.5</v>
      </c>
      <c r="E97">
        <v>1958.3</v>
      </c>
      <c r="F97" s="9">
        <f t="shared" si="33"/>
        <v>2857.8</v>
      </c>
      <c r="G97" s="2">
        <f t="shared" si="33"/>
        <v>2784.8</v>
      </c>
      <c r="H97" s="38">
        <f t="shared" si="32"/>
        <v>2.6213731686297148</v>
      </c>
    </row>
    <row r="98" spans="1:9" x14ac:dyDescent="0.25">
      <c r="A98" s="29">
        <f t="shared" si="2"/>
        <v>39520</v>
      </c>
      <c r="B98">
        <v>982.7</v>
      </c>
      <c r="C98">
        <v>964.8</v>
      </c>
      <c r="D98">
        <v>1978.9</v>
      </c>
      <c r="E98">
        <v>2053.5</v>
      </c>
      <c r="F98" s="9">
        <f t="shared" si="33"/>
        <v>2961.6000000000004</v>
      </c>
      <c r="G98" s="2">
        <f t="shared" si="33"/>
        <v>3018.3</v>
      </c>
      <c r="H98" s="38">
        <f t="shared" si="32"/>
        <v>-1.8785409005068976</v>
      </c>
    </row>
    <row r="99" spans="1:9" x14ac:dyDescent="0.25">
      <c r="A99" s="29">
        <f t="shared" si="2"/>
        <v>39527</v>
      </c>
      <c r="B99">
        <v>983</v>
      </c>
      <c r="C99">
        <v>938.4</v>
      </c>
      <c r="D99">
        <v>2024.2</v>
      </c>
      <c r="E99">
        <v>2124.1999999999998</v>
      </c>
      <c r="F99" s="9">
        <f t="shared" ref="F99:G101" si="34">+B99+D99</f>
        <v>3007.2</v>
      </c>
      <c r="G99" s="2">
        <f t="shared" si="34"/>
        <v>3062.6</v>
      </c>
      <c r="H99" s="38">
        <f t="shared" ref="H99:H104" si="35">+(F99/G99-1)*100</f>
        <v>-1.8089205250440887</v>
      </c>
    </row>
    <row r="100" spans="1:9" x14ac:dyDescent="0.25">
      <c r="A100" s="29">
        <f t="shared" si="2"/>
        <v>39534</v>
      </c>
      <c r="B100">
        <v>917.4</v>
      </c>
      <c r="C100">
        <v>897.6</v>
      </c>
      <c r="D100">
        <v>2137.3000000000002</v>
      </c>
      <c r="E100">
        <v>2208.1999999999998</v>
      </c>
      <c r="F100" s="9">
        <f t="shared" si="34"/>
        <v>3054.7000000000003</v>
      </c>
      <c r="G100" s="2">
        <f t="shared" si="34"/>
        <v>3105.7999999999997</v>
      </c>
      <c r="H100" s="38">
        <f t="shared" si="35"/>
        <v>-1.6453087771266528</v>
      </c>
    </row>
    <row r="101" spans="1:9" x14ac:dyDescent="0.25">
      <c r="A101" s="29">
        <f t="shared" si="2"/>
        <v>39541</v>
      </c>
      <c r="B101">
        <v>866.3</v>
      </c>
      <c r="C101">
        <v>841.7</v>
      </c>
      <c r="D101">
        <v>2197.8000000000002</v>
      </c>
      <c r="E101">
        <v>2302.3000000000002</v>
      </c>
      <c r="F101" s="9">
        <f t="shared" si="34"/>
        <v>3064.1000000000004</v>
      </c>
      <c r="G101" s="2">
        <f t="shared" si="34"/>
        <v>3144</v>
      </c>
      <c r="H101" s="38">
        <f t="shared" si="35"/>
        <v>-2.541348600508897</v>
      </c>
    </row>
    <row r="102" spans="1:9" x14ac:dyDescent="0.25">
      <c r="A102" s="29">
        <f t="shared" si="2"/>
        <v>39548</v>
      </c>
      <c r="B102">
        <v>831.3</v>
      </c>
      <c r="C102">
        <v>865.6</v>
      </c>
      <c r="D102">
        <v>2232.9</v>
      </c>
      <c r="E102">
        <v>2400.5</v>
      </c>
      <c r="F102" s="9">
        <f t="shared" ref="F102:G104" si="36">+B102+D102</f>
        <v>3064.2</v>
      </c>
      <c r="G102" s="2">
        <f t="shared" si="36"/>
        <v>3266.1</v>
      </c>
      <c r="H102" s="38">
        <f t="shared" si="35"/>
        <v>-6.1816845779369967</v>
      </c>
    </row>
    <row r="103" spans="1:9" x14ac:dyDescent="0.25">
      <c r="A103" s="29">
        <f t="shared" si="2"/>
        <v>39555</v>
      </c>
      <c r="B103">
        <v>897.3</v>
      </c>
      <c r="C103">
        <v>833.3</v>
      </c>
      <c r="D103">
        <v>2337.3000000000002</v>
      </c>
      <c r="E103">
        <v>2476.5</v>
      </c>
      <c r="F103" s="9">
        <f t="shared" si="36"/>
        <v>3234.6000000000004</v>
      </c>
      <c r="G103" s="2">
        <f t="shared" si="36"/>
        <v>3309.8</v>
      </c>
      <c r="H103" s="38">
        <f t="shared" si="35"/>
        <v>-2.2720406066831789</v>
      </c>
    </row>
    <row r="104" spans="1:9" x14ac:dyDescent="0.25">
      <c r="A104" s="29">
        <f t="shared" si="2"/>
        <v>39562</v>
      </c>
      <c r="B104">
        <v>935.1</v>
      </c>
      <c r="C104">
        <v>826.6</v>
      </c>
      <c r="D104">
        <v>2388.6</v>
      </c>
      <c r="E104">
        <v>2583.8000000000002</v>
      </c>
      <c r="F104" s="9">
        <f t="shared" si="36"/>
        <v>3323.7</v>
      </c>
      <c r="G104" s="2">
        <f t="shared" si="36"/>
        <v>3410.4</v>
      </c>
      <c r="H104" s="38">
        <f t="shared" si="35"/>
        <v>-2.5422237860661556</v>
      </c>
    </row>
    <row r="105" spans="1:9" x14ac:dyDescent="0.25">
      <c r="A105" s="29">
        <f t="shared" si="2"/>
        <v>39569</v>
      </c>
      <c r="B105">
        <v>875.1</v>
      </c>
      <c r="C105">
        <v>789.4</v>
      </c>
      <c r="D105">
        <v>2461.1999999999998</v>
      </c>
      <c r="E105">
        <v>2639.3</v>
      </c>
      <c r="F105" s="9">
        <f t="shared" ref="F105:G107" si="37">+B105+D105</f>
        <v>3336.2999999999997</v>
      </c>
      <c r="G105" s="2">
        <f t="shared" si="37"/>
        <v>3428.7000000000003</v>
      </c>
      <c r="H105" s="38">
        <f t="shared" ref="H105:H110" si="38">+(F105/G105-1)*100</f>
        <v>-2.694898941289714</v>
      </c>
      <c r="I105">
        <v>122.1</v>
      </c>
    </row>
    <row r="106" spans="1:9" x14ac:dyDescent="0.25">
      <c r="A106" s="29">
        <f t="shared" si="2"/>
        <v>39576</v>
      </c>
      <c r="B106">
        <v>819.9</v>
      </c>
      <c r="C106">
        <v>759.6</v>
      </c>
      <c r="D106">
        <v>2545.6</v>
      </c>
      <c r="E106">
        <v>2704.5</v>
      </c>
      <c r="F106" s="9">
        <f t="shared" si="37"/>
        <v>3365.5</v>
      </c>
      <c r="G106" s="2">
        <f t="shared" si="37"/>
        <v>3464.1</v>
      </c>
      <c r="H106" s="38">
        <f t="shared" si="38"/>
        <v>-2.8463381542103261</v>
      </c>
      <c r="I106">
        <v>122.1</v>
      </c>
    </row>
    <row r="107" spans="1:9" x14ac:dyDescent="0.25">
      <c r="A107" s="29">
        <f t="shared" si="2"/>
        <v>39583</v>
      </c>
      <c r="B107">
        <v>803.7</v>
      </c>
      <c r="C107">
        <v>624.5</v>
      </c>
      <c r="D107">
        <v>2625.5</v>
      </c>
      <c r="E107">
        <v>2839.1</v>
      </c>
      <c r="F107" s="9">
        <f t="shared" si="37"/>
        <v>3429.2</v>
      </c>
      <c r="G107" s="2">
        <f t="shared" si="37"/>
        <v>3463.6</v>
      </c>
      <c r="H107" s="38">
        <f t="shared" si="38"/>
        <v>-0.99318628017092125</v>
      </c>
      <c r="I107">
        <v>122.1</v>
      </c>
    </row>
    <row r="108" spans="1:9" x14ac:dyDescent="0.25">
      <c r="A108" s="29">
        <f t="shared" si="2"/>
        <v>39590</v>
      </c>
      <c r="B108">
        <v>739.8</v>
      </c>
      <c r="C108">
        <v>683.7</v>
      </c>
      <c r="D108">
        <v>2723.9</v>
      </c>
      <c r="E108">
        <v>2907.7</v>
      </c>
      <c r="F108" s="9">
        <f t="shared" ref="F108:G110" si="39">+B108+D108</f>
        <v>3463.7</v>
      </c>
      <c r="G108" s="2">
        <f t="shared" si="39"/>
        <v>3591.3999999999996</v>
      </c>
      <c r="H108" s="38">
        <f t="shared" si="38"/>
        <v>-3.5557164337027269</v>
      </c>
      <c r="I108">
        <v>159.4</v>
      </c>
    </row>
    <row r="109" spans="1:9" x14ac:dyDescent="0.25">
      <c r="A109" s="29">
        <f t="shared" ref="A109:A252" si="40">+A108+7</f>
        <v>39597</v>
      </c>
      <c r="B109">
        <v>678.6</v>
      </c>
      <c r="C109">
        <v>663</v>
      </c>
      <c r="D109">
        <v>2792.7</v>
      </c>
      <c r="E109">
        <v>2943.3</v>
      </c>
      <c r="F109" s="9">
        <f t="shared" si="39"/>
        <v>3471.2999999999997</v>
      </c>
      <c r="G109" s="2">
        <f t="shared" si="39"/>
        <v>3606.3</v>
      </c>
      <c r="H109" s="38">
        <f t="shared" si="38"/>
        <v>-3.743448964312468</v>
      </c>
      <c r="I109">
        <v>159.4</v>
      </c>
    </row>
    <row r="110" spans="1:9" x14ac:dyDescent="0.25">
      <c r="A110" s="29">
        <f t="shared" si="40"/>
        <v>39604</v>
      </c>
      <c r="B110">
        <v>660.6</v>
      </c>
      <c r="C110">
        <v>682.9</v>
      </c>
      <c r="D110">
        <v>2830.4</v>
      </c>
      <c r="E110">
        <v>2994.6</v>
      </c>
      <c r="F110" s="9">
        <f t="shared" si="39"/>
        <v>3491</v>
      </c>
      <c r="G110" s="2">
        <f t="shared" si="39"/>
        <v>3677.5</v>
      </c>
      <c r="H110" s="38">
        <f t="shared" si="38"/>
        <v>-5.0713800135961939</v>
      </c>
      <c r="I110">
        <v>187</v>
      </c>
    </row>
    <row r="111" spans="1:9" x14ac:dyDescent="0.25">
      <c r="A111" s="29">
        <f t="shared" si="40"/>
        <v>39611</v>
      </c>
      <c r="B111">
        <v>660.6</v>
      </c>
      <c r="C111">
        <v>682.9</v>
      </c>
      <c r="D111">
        <v>2830.4</v>
      </c>
      <c r="E111">
        <v>2994.6</v>
      </c>
      <c r="F111" s="9">
        <f t="shared" ref="F111:G113" si="41">+B111+D111</f>
        <v>3491</v>
      </c>
      <c r="G111" s="2">
        <f t="shared" si="41"/>
        <v>3677.5</v>
      </c>
      <c r="H111" s="38">
        <f t="shared" ref="H111:H116" si="42">+(F111/G111-1)*100</f>
        <v>-5.0713800135961939</v>
      </c>
      <c r="I111">
        <v>187</v>
      </c>
    </row>
    <row r="112" spans="1:9" x14ac:dyDescent="0.25">
      <c r="A112" s="29">
        <f t="shared" si="40"/>
        <v>39618</v>
      </c>
      <c r="B112">
        <v>539.5</v>
      </c>
      <c r="C112">
        <v>658</v>
      </c>
      <c r="D112">
        <v>2980</v>
      </c>
      <c r="E112">
        <v>3196.4</v>
      </c>
      <c r="F112" s="9">
        <f t="shared" si="41"/>
        <v>3519.5</v>
      </c>
      <c r="G112" s="2">
        <f t="shared" si="41"/>
        <v>3854.4</v>
      </c>
      <c r="H112" s="38">
        <f t="shared" si="42"/>
        <v>-8.6887712743877188</v>
      </c>
      <c r="I112">
        <v>222.7</v>
      </c>
    </row>
    <row r="113" spans="1:10" x14ac:dyDescent="0.25">
      <c r="A113" s="29">
        <f t="shared" si="40"/>
        <v>39625</v>
      </c>
      <c r="B113">
        <v>483.6</v>
      </c>
      <c r="C113">
        <v>693.4</v>
      </c>
      <c r="D113">
        <v>3058.6</v>
      </c>
      <c r="E113">
        <v>3252.4</v>
      </c>
      <c r="F113" s="9">
        <f t="shared" si="41"/>
        <v>3542.2</v>
      </c>
      <c r="G113" s="2">
        <f t="shared" si="41"/>
        <v>3945.8</v>
      </c>
      <c r="H113" s="38">
        <f t="shared" si="42"/>
        <v>-10.228597496071778</v>
      </c>
      <c r="I113">
        <v>222.7</v>
      </c>
    </row>
    <row r="114" spans="1:10" x14ac:dyDescent="0.25">
      <c r="A114" s="29">
        <f t="shared" si="40"/>
        <v>39632</v>
      </c>
      <c r="B114">
        <v>489.7</v>
      </c>
      <c r="C114">
        <v>685.3</v>
      </c>
      <c r="D114">
        <v>3112.4</v>
      </c>
      <c r="E114">
        <v>3290.8</v>
      </c>
      <c r="F114" s="9">
        <f t="shared" ref="F114:G116" si="43">+B114+D114</f>
        <v>3602.1</v>
      </c>
      <c r="G114" s="2">
        <f t="shared" si="43"/>
        <v>3976.1000000000004</v>
      </c>
      <c r="H114" s="38">
        <f t="shared" si="42"/>
        <v>-9.4062020572923348</v>
      </c>
      <c r="I114">
        <v>222.7</v>
      </c>
    </row>
    <row r="115" spans="1:10" x14ac:dyDescent="0.25">
      <c r="A115" s="29">
        <f t="shared" si="40"/>
        <v>39639</v>
      </c>
      <c r="B115">
        <v>445.4</v>
      </c>
      <c r="C115">
        <v>657.9</v>
      </c>
      <c r="D115">
        <v>3150</v>
      </c>
      <c r="E115">
        <v>3341</v>
      </c>
      <c r="F115" s="9">
        <f t="shared" si="43"/>
        <v>3595.4</v>
      </c>
      <c r="G115" s="2">
        <f t="shared" si="43"/>
        <v>3998.9</v>
      </c>
      <c r="H115" s="38">
        <f t="shared" si="42"/>
        <v>-10.090274825577028</v>
      </c>
      <c r="I115">
        <v>241.3</v>
      </c>
    </row>
    <row r="116" spans="1:10" x14ac:dyDescent="0.25">
      <c r="A116" s="29">
        <f t="shared" si="40"/>
        <v>39646</v>
      </c>
      <c r="B116">
        <v>437.4</v>
      </c>
      <c r="C116">
        <v>633.5</v>
      </c>
      <c r="D116">
        <v>3189.1</v>
      </c>
      <c r="E116">
        <v>3383.7</v>
      </c>
      <c r="F116" s="9">
        <f t="shared" si="43"/>
        <v>3626.5</v>
      </c>
      <c r="G116" s="2">
        <f t="shared" si="43"/>
        <v>4017.2</v>
      </c>
      <c r="H116" s="38">
        <f t="shared" si="42"/>
        <v>-9.7256795778153933</v>
      </c>
      <c r="I116">
        <v>264.3</v>
      </c>
    </row>
    <row r="117" spans="1:10" x14ac:dyDescent="0.25">
      <c r="A117" s="29">
        <f t="shared" si="40"/>
        <v>39653</v>
      </c>
      <c r="B117">
        <v>367.6</v>
      </c>
      <c r="C117">
        <v>581.29999999999995</v>
      </c>
      <c r="D117">
        <v>3233.3</v>
      </c>
      <c r="E117">
        <v>3451.1</v>
      </c>
      <c r="F117" s="9">
        <f t="shared" ref="F117:G119" si="44">+B117+D117</f>
        <v>3600.9</v>
      </c>
      <c r="G117" s="2">
        <f t="shared" si="44"/>
        <v>4032.3999999999996</v>
      </c>
      <c r="H117" s="38">
        <f t="shared" ref="H117:H122" si="45">+(F117/G117-1)*100</f>
        <v>-10.700823331018739</v>
      </c>
      <c r="I117">
        <v>264.3</v>
      </c>
    </row>
    <row r="118" spans="1:10" x14ac:dyDescent="0.25">
      <c r="A118" s="29">
        <f t="shared" si="40"/>
        <v>39660</v>
      </c>
      <c r="B118">
        <v>335.8</v>
      </c>
      <c r="C118">
        <v>470.5</v>
      </c>
      <c r="D118">
        <v>3300.5</v>
      </c>
      <c r="E118">
        <v>3582.1</v>
      </c>
      <c r="F118" s="9">
        <f t="shared" si="44"/>
        <v>3636.3</v>
      </c>
      <c r="G118" s="2">
        <f t="shared" si="44"/>
        <v>4052.6</v>
      </c>
      <c r="H118" s="38">
        <f t="shared" si="45"/>
        <v>-10.272417707150961</v>
      </c>
      <c r="I118">
        <v>298</v>
      </c>
    </row>
    <row r="119" spans="1:10" x14ac:dyDescent="0.25">
      <c r="A119" s="29">
        <f t="shared" si="40"/>
        <v>39667</v>
      </c>
      <c r="B119">
        <v>306.7</v>
      </c>
      <c r="C119">
        <v>461.8</v>
      </c>
      <c r="D119">
        <v>3350.2</v>
      </c>
      <c r="E119">
        <v>3618.1</v>
      </c>
      <c r="F119" s="9">
        <f t="shared" si="44"/>
        <v>3656.8999999999996</v>
      </c>
      <c r="G119" s="2">
        <f t="shared" si="44"/>
        <v>4079.9</v>
      </c>
      <c r="H119" s="38">
        <f t="shared" si="45"/>
        <v>-10.367901174048399</v>
      </c>
      <c r="I119">
        <v>329</v>
      </c>
    </row>
    <row r="120" spans="1:10" x14ac:dyDescent="0.25">
      <c r="A120" s="29">
        <f t="shared" si="40"/>
        <v>39674</v>
      </c>
      <c r="B120">
        <v>242.3</v>
      </c>
      <c r="C120">
        <v>407.5</v>
      </c>
      <c r="D120">
        <v>3437.4</v>
      </c>
      <c r="E120">
        <v>3671.6</v>
      </c>
      <c r="F120" s="9">
        <f t="shared" ref="F120:G122" si="46">+B120+D120</f>
        <v>3679.7000000000003</v>
      </c>
      <c r="G120" s="2">
        <f t="shared" si="46"/>
        <v>4079.1</v>
      </c>
      <c r="H120" s="38">
        <f t="shared" si="45"/>
        <v>-9.7913755485278475</v>
      </c>
      <c r="I120">
        <v>444.5</v>
      </c>
    </row>
    <row r="121" spans="1:10" x14ac:dyDescent="0.25">
      <c r="A121" s="29">
        <f t="shared" si="40"/>
        <v>39681</v>
      </c>
      <c r="B121">
        <v>178.3</v>
      </c>
      <c r="C121">
        <v>257.5</v>
      </c>
      <c r="D121">
        <v>3503</v>
      </c>
      <c r="E121">
        <v>3774.7</v>
      </c>
      <c r="F121" s="9">
        <f t="shared" si="46"/>
        <v>3681.3</v>
      </c>
      <c r="G121" s="2">
        <f t="shared" si="46"/>
        <v>4032.2</v>
      </c>
      <c r="H121" s="38">
        <f t="shared" si="45"/>
        <v>-8.7024453152125254</v>
      </c>
      <c r="I121">
        <v>493.3</v>
      </c>
    </row>
    <row r="122" spans="1:10" x14ac:dyDescent="0.25">
      <c r="A122" s="29">
        <f t="shared" si="40"/>
        <v>39688</v>
      </c>
      <c r="B122">
        <v>116.4</v>
      </c>
      <c r="C122">
        <v>200.8</v>
      </c>
      <c r="D122">
        <v>3574.4</v>
      </c>
      <c r="E122">
        <v>3843.9</v>
      </c>
      <c r="F122" s="9">
        <f t="shared" si="46"/>
        <v>3690.8</v>
      </c>
      <c r="G122" s="2">
        <f t="shared" si="46"/>
        <v>4044.7000000000003</v>
      </c>
      <c r="H122" s="38">
        <f t="shared" si="45"/>
        <v>-8.7497218582342384</v>
      </c>
      <c r="I122">
        <v>488</v>
      </c>
      <c r="J122" s="9" t="e">
        <f>+F122-#REF!</f>
        <v>#REF!</v>
      </c>
    </row>
    <row r="123" spans="1:10" x14ac:dyDescent="0.25">
      <c r="A123" s="29">
        <f t="shared" si="40"/>
        <v>39695</v>
      </c>
      <c r="B123">
        <v>590</v>
      </c>
      <c r="C123">
        <v>770.4</v>
      </c>
      <c r="D123">
        <v>14.9</v>
      </c>
      <c r="E123">
        <v>17.399999999999999</v>
      </c>
      <c r="F123" s="9">
        <f t="shared" ref="F123:G125" si="47">+B123+D123</f>
        <v>604.9</v>
      </c>
      <c r="G123" s="2">
        <f t="shared" si="47"/>
        <v>787.8</v>
      </c>
      <c r="H123" s="38">
        <f t="shared" ref="H123:H128" si="48">+(F123/G123-1)*100</f>
        <v>-23.216552424473214</v>
      </c>
    </row>
    <row r="124" spans="1:10" x14ac:dyDescent="0.25">
      <c r="A124" s="29">
        <f t="shared" si="40"/>
        <v>39702</v>
      </c>
      <c r="B124">
        <v>604.29999999999995</v>
      </c>
      <c r="C124">
        <v>776.7</v>
      </c>
      <c r="D124">
        <v>38.700000000000003</v>
      </c>
      <c r="E124">
        <v>69.900000000000006</v>
      </c>
      <c r="F124" s="9">
        <f t="shared" si="47"/>
        <v>643</v>
      </c>
      <c r="G124" s="2">
        <f t="shared" si="47"/>
        <v>846.6</v>
      </c>
      <c r="H124" s="38">
        <f t="shared" si="48"/>
        <v>-24.04913772738011</v>
      </c>
    </row>
    <row r="125" spans="1:10" x14ac:dyDescent="0.25">
      <c r="A125" s="29">
        <f t="shared" si="40"/>
        <v>39709</v>
      </c>
      <c r="B125">
        <v>652.79999999999995</v>
      </c>
      <c r="C125">
        <v>695.6</v>
      </c>
      <c r="D125">
        <v>48.2</v>
      </c>
      <c r="E125">
        <v>206.4</v>
      </c>
      <c r="F125" s="9">
        <f t="shared" si="47"/>
        <v>701</v>
      </c>
      <c r="G125" s="2">
        <f t="shared" si="47"/>
        <v>902</v>
      </c>
      <c r="H125" s="38">
        <f t="shared" si="48"/>
        <v>-22.283813747228375</v>
      </c>
    </row>
    <row r="126" spans="1:10" x14ac:dyDescent="0.25">
      <c r="A126" s="29">
        <f t="shared" si="40"/>
        <v>39716</v>
      </c>
      <c r="B126">
        <v>679.2</v>
      </c>
      <c r="C126">
        <v>728.9</v>
      </c>
      <c r="D126">
        <v>76.8</v>
      </c>
      <c r="E126">
        <v>249.2</v>
      </c>
      <c r="F126" s="9">
        <f t="shared" ref="F126:G128" si="49">+B126+D126</f>
        <v>756</v>
      </c>
      <c r="G126" s="2">
        <f t="shared" si="49"/>
        <v>978.09999999999991</v>
      </c>
      <c r="H126" s="38">
        <f t="shared" si="48"/>
        <v>-22.707289643185756</v>
      </c>
    </row>
    <row r="127" spans="1:10" x14ac:dyDescent="0.25">
      <c r="A127" s="29">
        <f t="shared" si="40"/>
        <v>39723</v>
      </c>
      <c r="B127">
        <v>621.9</v>
      </c>
      <c r="C127">
        <v>705.1</v>
      </c>
      <c r="D127">
        <v>148.4</v>
      </c>
      <c r="E127">
        <v>361.2</v>
      </c>
      <c r="F127" s="9">
        <f t="shared" si="49"/>
        <v>770.3</v>
      </c>
      <c r="G127" s="2">
        <f t="shared" si="49"/>
        <v>1066.3</v>
      </c>
      <c r="H127" s="38">
        <f t="shared" si="48"/>
        <v>-27.759542342680298</v>
      </c>
    </row>
    <row r="128" spans="1:10" x14ac:dyDescent="0.25">
      <c r="A128" s="29">
        <f t="shared" si="40"/>
        <v>39730</v>
      </c>
      <c r="B128">
        <v>700.1</v>
      </c>
      <c r="C128">
        <v>790.5</v>
      </c>
      <c r="D128">
        <v>178.6</v>
      </c>
      <c r="E128">
        <v>398.2</v>
      </c>
      <c r="F128" s="9">
        <f t="shared" si="49"/>
        <v>878.7</v>
      </c>
      <c r="G128" s="2">
        <f t="shared" si="49"/>
        <v>1188.7</v>
      </c>
      <c r="H128" s="38">
        <f t="shared" si="48"/>
        <v>-26.078909733322121</v>
      </c>
    </row>
    <row r="129" spans="1:8" x14ac:dyDescent="0.25">
      <c r="A129" s="29">
        <f t="shared" si="40"/>
        <v>39737</v>
      </c>
      <c r="B129">
        <v>553.20000000000005</v>
      </c>
      <c r="C129">
        <v>745.9</v>
      </c>
      <c r="D129">
        <v>351.1</v>
      </c>
      <c r="E129">
        <v>484</v>
      </c>
      <c r="F129" s="9">
        <f t="shared" ref="F129:G131" si="50">+B129+D129</f>
        <v>904.30000000000007</v>
      </c>
      <c r="G129" s="2">
        <f t="shared" si="50"/>
        <v>1229.9000000000001</v>
      </c>
      <c r="H129" s="38">
        <f t="shared" ref="H129:H134" si="51">+(F129/G129-1)*100</f>
        <v>-26.473697048540533</v>
      </c>
    </row>
    <row r="130" spans="1:8" x14ac:dyDescent="0.25">
      <c r="A130" s="29">
        <f t="shared" si="40"/>
        <v>39744</v>
      </c>
      <c r="B130">
        <v>473</v>
      </c>
      <c r="C130">
        <v>786</v>
      </c>
      <c r="D130">
        <v>481.9</v>
      </c>
      <c r="E130">
        <v>551.5</v>
      </c>
      <c r="F130" s="9">
        <f t="shared" si="50"/>
        <v>954.9</v>
      </c>
      <c r="G130" s="2">
        <f t="shared" si="50"/>
        <v>1337.5</v>
      </c>
      <c r="H130" s="38">
        <f t="shared" si="51"/>
        <v>-28.60560747663552</v>
      </c>
    </row>
    <row r="131" spans="1:8" x14ac:dyDescent="0.25">
      <c r="A131" s="29">
        <f t="shared" si="40"/>
        <v>39751</v>
      </c>
      <c r="B131">
        <v>443.1</v>
      </c>
      <c r="C131">
        <v>679.5</v>
      </c>
      <c r="D131">
        <v>522.9</v>
      </c>
      <c r="E131">
        <v>667.7</v>
      </c>
      <c r="F131" s="9">
        <f t="shared" si="50"/>
        <v>966</v>
      </c>
      <c r="G131" s="2">
        <f t="shared" si="50"/>
        <v>1347.2</v>
      </c>
      <c r="H131" s="38">
        <f t="shared" si="51"/>
        <v>-28.295724465558191</v>
      </c>
    </row>
    <row r="132" spans="1:8" x14ac:dyDescent="0.25">
      <c r="A132" s="29">
        <f t="shared" si="40"/>
        <v>39758</v>
      </c>
      <c r="B132">
        <v>413.4</v>
      </c>
      <c r="C132">
        <v>589.9</v>
      </c>
      <c r="D132">
        <v>634.6</v>
      </c>
      <c r="E132">
        <v>778</v>
      </c>
      <c r="F132" s="9">
        <f t="shared" ref="F132:G134" si="52">+B132+D132</f>
        <v>1048</v>
      </c>
      <c r="G132" s="2">
        <f t="shared" si="52"/>
        <v>1367.9</v>
      </c>
      <c r="H132" s="38">
        <f t="shared" si="51"/>
        <v>-23.386212442430011</v>
      </c>
    </row>
    <row r="133" spans="1:8" x14ac:dyDescent="0.25">
      <c r="A133" s="29">
        <f t="shared" si="40"/>
        <v>39765</v>
      </c>
      <c r="B133">
        <v>508.7</v>
      </c>
      <c r="C133">
        <v>622.4</v>
      </c>
      <c r="D133">
        <v>661.5</v>
      </c>
      <c r="E133">
        <v>825.3</v>
      </c>
      <c r="F133" s="9">
        <f t="shared" si="52"/>
        <v>1170.2</v>
      </c>
      <c r="G133" s="2">
        <f t="shared" si="52"/>
        <v>1447.6999999999998</v>
      </c>
      <c r="H133" s="38">
        <f t="shared" si="51"/>
        <v>-19.168335981211559</v>
      </c>
    </row>
    <row r="134" spans="1:8" x14ac:dyDescent="0.25">
      <c r="A134" s="29">
        <f t="shared" si="40"/>
        <v>39772</v>
      </c>
      <c r="B134">
        <v>523.9</v>
      </c>
      <c r="C134">
        <v>643.29999999999995</v>
      </c>
      <c r="D134">
        <v>699</v>
      </c>
      <c r="E134">
        <v>908.5</v>
      </c>
      <c r="F134" s="9">
        <f t="shared" si="52"/>
        <v>1222.9000000000001</v>
      </c>
      <c r="G134" s="2">
        <f t="shared" si="52"/>
        <v>1551.8</v>
      </c>
      <c r="H134" s="38">
        <f t="shared" si="51"/>
        <v>-21.194741590411127</v>
      </c>
    </row>
    <row r="135" spans="1:8" x14ac:dyDescent="0.25">
      <c r="A135" s="29">
        <f t="shared" si="40"/>
        <v>39779</v>
      </c>
      <c r="B135">
        <v>525.6</v>
      </c>
      <c r="C135">
        <v>565.29999999999995</v>
      </c>
      <c r="D135">
        <v>749.7</v>
      </c>
      <c r="E135">
        <v>925.3</v>
      </c>
      <c r="F135" s="9">
        <f t="shared" ref="F135:G137" si="53">+B135+D135</f>
        <v>1275.3000000000002</v>
      </c>
      <c r="G135" s="2">
        <f t="shared" si="53"/>
        <v>1490.6</v>
      </c>
      <c r="H135" s="38">
        <f t="shared" ref="H135:H140" si="54">+(F135/G135-1)*100</f>
        <v>-14.443848114853065</v>
      </c>
    </row>
    <row r="136" spans="1:8" x14ac:dyDescent="0.25">
      <c r="A136" s="29">
        <f t="shared" si="40"/>
        <v>39786</v>
      </c>
      <c r="B136">
        <v>480.6</v>
      </c>
      <c r="C136">
        <v>522.70000000000005</v>
      </c>
      <c r="D136">
        <v>794.5</v>
      </c>
      <c r="E136">
        <v>998.7</v>
      </c>
      <c r="F136" s="9">
        <f t="shared" si="53"/>
        <v>1275.0999999999999</v>
      </c>
      <c r="G136" s="2">
        <f t="shared" si="53"/>
        <v>1521.4</v>
      </c>
      <c r="H136" s="38">
        <f t="shared" si="54"/>
        <v>-16.189036413829385</v>
      </c>
    </row>
    <row r="137" spans="1:8" x14ac:dyDescent="0.25">
      <c r="A137" s="29">
        <f t="shared" si="40"/>
        <v>39793</v>
      </c>
      <c r="B137">
        <v>483.6</v>
      </c>
      <c r="C137">
        <v>687.4</v>
      </c>
      <c r="D137">
        <v>816.9</v>
      </c>
      <c r="E137">
        <v>1023.6</v>
      </c>
      <c r="F137" s="9">
        <f t="shared" si="53"/>
        <v>1300.5</v>
      </c>
      <c r="G137" s="2">
        <f t="shared" si="53"/>
        <v>1711</v>
      </c>
      <c r="H137" s="38">
        <f t="shared" si="54"/>
        <v>-23.991817650496785</v>
      </c>
    </row>
    <row r="138" spans="1:8" x14ac:dyDescent="0.25">
      <c r="A138" s="29">
        <f t="shared" si="40"/>
        <v>39800</v>
      </c>
      <c r="B138">
        <v>456.1</v>
      </c>
      <c r="C138">
        <v>717.9</v>
      </c>
      <c r="D138">
        <v>856.8</v>
      </c>
      <c r="E138">
        <v>1042.2</v>
      </c>
      <c r="F138" s="9">
        <f t="shared" ref="F138:G140" si="55">+B138+D138</f>
        <v>1312.9</v>
      </c>
      <c r="G138" s="2">
        <f t="shared" si="55"/>
        <v>1760.1</v>
      </c>
      <c r="H138" s="38">
        <f t="shared" si="54"/>
        <v>-25.407647292767443</v>
      </c>
    </row>
    <row r="139" spans="1:8" x14ac:dyDescent="0.25">
      <c r="A139" s="29">
        <f t="shared" si="40"/>
        <v>39807</v>
      </c>
      <c r="B139">
        <v>448.1</v>
      </c>
      <c r="C139">
        <v>742.3</v>
      </c>
      <c r="D139">
        <v>879.2</v>
      </c>
      <c r="E139">
        <v>1067.4000000000001</v>
      </c>
      <c r="F139" s="9">
        <f t="shared" si="55"/>
        <v>1327.3000000000002</v>
      </c>
      <c r="G139" s="2">
        <f t="shared" si="55"/>
        <v>1809.7</v>
      </c>
      <c r="H139" s="38">
        <f t="shared" si="54"/>
        <v>-26.656351881527318</v>
      </c>
    </row>
    <row r="140" spans="1:8" x14ac:dyDescent="0.25">
      <c r="A140" s="29">
        <f t="shared" si="40"/>
        <v>39814</v>
      </c>
      <c r="B140">
        <v>417.2</v>
      </c>
      <c r="C140">
        <v>696.4</v>
      </c>
      <c r="D140">
        <v>928.1</v>
      </c>
      <c r="E140">
        <v>1144.8</v>
      </c>
      <c r="F140" s="9">
        <f t="shared" si="55"/>
        <v>1345.3</v>
      </c>
      <c r="G140" s="2">
        <f t="shared" si="55"/>
        <v>1841.1999999999998</v>
      </c>
      <c r="H140" s="38">
        <f t="shared" si="54"/>
        <v>-26.933521616337163</v>
      </c>
    </row>
    <row r="141" spans="1:8" x14ac:dyDescent="0.25">
      <c r="A141" s="29">
        <f t="shared" si="40"/>
        <v>39821</v>
      </c>
      <c r="B141">
        <v>307</v>
      </c>
      <c r="C141">
        <v>792.8</v>
      </c>
      <c r="D141">
        <v>1083.5</v>
      </c>
      <c r="E141">
        <v>1204.3</v>
      </c>
      <c r="F141" s="9">
        <f t="shared" ref="F141:G143" si="56">+B141+D141</f>
        <v>1390.5</v>
      </c>
      <c r="G141" s="2">
        <f t="shared" si="56"/>
        <v>1997.1</v>
      </c>
      <c r="H141" s="38">
        <f t="shared" ref="H141:H146" si="57">+(F141/G141-1)*100</f>
        <v>-30.37404236142406</v>
      </c>
    </row>
    <row r="142" spans="1:8" x14ac:dyDescent="0.25">
      <c r="A142" s="29">
        <f t="shared" si="40"/>
        <v>39828</v>
      </c>
      <c r="B142">
        <v>304.2</v>
      </c>
      <c r="C142">
        <v>786.3</v>
      </c>
      <c r="D142">
        <v>1156.7</v>
      </c>
      <c r="E142">
        <v>1322.4</v>
      </c>
      <c r="F142" s="9">
        <f t="shared" si="56"/>
        <v>1460.9</v>
      </c>
      <c r="G142" s="2">
        <f t="shared" si="56"/>
        <v>2108.6999999999998</v>
      </c>
      <c r="H142" s="38">
        <f t="shared" si="57"/>
        <v>-30.720349030208173</v>
      </c>
    </row>
    <row r="143" spans="1:8" x14ac:dyDescent="0.25">
      <c r="A143" s="29">
        <f t="shared" si="40"/>
        <v>39835</v>
      </c>
      <c r="B143">
        <v>271.8</v>
      </c>
      <c r="C143">
        <v>777.8</v>
      </c>
      <c r="D143">
        <v>1224.9000000000001</v>
      </c>
      <c r="E143">
        <v>1399.5</v>
      </c>
      <c r="F143" s="9">
        <f t="shared" si="56"/>
        <v>1496.7</v>
      </c>
      <c r="G143" s="2">
        <f t="shared" si="56"/>
        <v>2177.3000000000002</v>
      </c>
      <c r="H143" s="38">
        <f t="shared" si="57"/>
        <v>-31.258898635925235</v>
      </c>
    </row>
    <row r="144" spans="1:8" x14ac:dyDescent="0.25">
      <c r="A144" s="29">
        <f t="shared" si="40"/>
        <v>39842</v>
      </c>
      <c r="B144">
        <v>268</v>
      </c>
      <c r="C144">
        <v>826.4</v>
      </c>
      <c r="D144">
        <v>1267.5999999999999</v>
      </c>
      <c r="E144">
        <v>1499.6</v>
      </c>
      <c r="F144" s="9">
        <f t="shared" ref="F144:G146" si="58">+B144+D144</f>
        <v>1535.6</v>
      </c>
      <c r="G144" s="2">
        <f t="shared" si="58"/>
        <v>2326</v>
      </c>
      <c r="H144" s="38">
        <f t="shared" si="57"/>
        <v>-33.98108340498711</v>
      </c>
    </row>
    <row r="145" spans="1:9" x14ac:dyDescent="0.25">
      <c r="A145" s="29">
        <f t="shared" si="40"/>
        <v>39849</v>
      </c>
      <c r="B145">
        <v>285.7</v>
      </c>
      <c r="C145">
        <v>892.3</v>
      </c>
      <c r="D145">
        <v>1346</v>
      </c>
      <c r="E145">
        <v>1577.3</v>
      </c>
      <c r="F145" s="9">
        <f t="shared" si="58"/>
        <v>1631.7</v>
      </c>
      <c r="G145" s="2">
        <f t="shared" si="58"/>
        <v>2469.6</v>
      </c>
      <c r="H145" s="38">
        <f t="shared" si="57"/>
        <v>-33.928571428571416</v>
      </c>
    </row>
    <row r="146" spans="1:9" x14ac:dyDescent="0.25">
      <c r="A146" s="29">
        <f t="shared" si="40"/>
        <v>39856</v>
      </c>
      <c r="B146">
        <v>294.39999999999998</v>
      </c>
      <c r="C146">
        <v>993.6</v>
      </c>
      <c r="D146">
        <v>1385.4</v>
      </c>
      <c r="E146">
        <v>1634.9</v>
      </c>
      <c r="F146" s="9">
        <f t="shared" si="58"/>
        <v>1679.8000000000002</v>
      </c>
      <c r="G146" s="2">
        <f t="shared" si="58"/>
        <v>2628.5</v>
      </c>
      <c r="H146" s="38">
        <f t="shared" si="57"/>
        <v>-36.092828609473081</v>
      </c>
    </row>
    <row r="147" spans="1:9" x14ac:dyDescent="0.25">
      <c r="A147" s="29">
        <f t="shared" si="40"/>
        <v>39863</v>
      </c>
      <c r="B147">
        <v>258</v>
      </c>
      <c r="C147">
        <v>954.7</v>
      </c>
      <c r="D147">
        <v>1440</v>
      </c>
      <c r="E147">
        <v>1699.3</v>
      </c>
      <c r="F147" s="9">
        <f t="shared" ref="F147:G149" si="59">+B147+D147</f>
        <v>1698</v>
      </c>
      <c r="G147" s="2">
        <f t="shared" si="59"/>
        <v>2654</v>
      </c>
      <c r="H147" s="38">
        <f t="shared" ref="H147:H152" si="60">+(F147/G147-1)*100</f>
        <v>-36.021100226073855</v>
      </c>
    </row>
    <row r="148" spans="1:9" x14ac:dyDescent="0.25">
      <c r="A148" s="29">
        <f t="shared" si="40"/>
        <v>39870</v>
      </c>
      <c r="B148">
        <v>252.4</v>
      </c>
      <c r="C148">
        <v>918.4</v>
      </c>
      <c r="D148">
        <v>1479.4</v>
      </c>
      <c r="E148">
        <v>1797.2</v>
      </c>
      <c r="F148" s="9">
        <f t="shared" si="59"/>
        <v>1731.8000000000002</v>
      </c>
      <c r="G148" s="2">
        <f t="shared" si="59"/>
        <v>2715.6</v>
      </c>
      <c r="H148" s="38">
        <f t="shared" si="60"/>
        <v>-36.227721313890108</v>
      </c>
    </row>
    <row r="149" spans="1:9" x14ac:dyDescent="0.25">
      <c r="A149" s="29">
        <f t="shared" si="40"/>
        <v>39877</v>
      </c>
      <c r="B149">
        <v>388.1</v>
      </c>
      <c r="C149">
        <v>967.3</v>
      </c>
      <c r="D149">
        <v>1530.9</v>
      </c>
      <c r="E149">
        <v>1890.5</v>
      </c>
      <c r="F149" s="9">
        <f t="shared" si="59"/>
        <v>1919</v>
      </c>
      <c r="G149" s="2">
        <f t="shared" si="59"/>
        <v>2857.8</v>
      </c>
      <c r="H149" s="38">
        <f t="shared" si="60"/>
        <v>-32.850444397788515</v>
      </c>
    </row>
    <row r="150" spans="1:9" x14ac:dyDescent="0.25">
      <c r="A150" s="29">
        <f t="shared" si="40"/>
        <v>39884</v>
      </c>
      <c r="B150">
        <v>426.1</v>
      </c>
      <c r="C150">
        <v>982.7</v>
      </c>
      <c r="D150">
        <v>1551.4</v>
      </c>
      <c r="E150">
        <v>1978.9</v>
      </c>
      <c r="F150" s="9">
        <f t="shared" ref="F150:G152" si="61">+B150+D150</f>
        <v>1977.5</v>
      </c>
      <c r="G150" s="2">
        <f t="shared" si="61"/>
        <v>2961.6000000000004</v>
      </c>
      <c r="H150" s="38">
        <f t="shared" si="60"/>
        <v>-33.228660183684497</v>
      </c>
    </row>
    <row r="151" spans="1:9" x14ac:dyDescent="0.25">
      <c r="A151" s="29">
        <f t="shared" si="40"/>
        <v>39891</v>
      </c>
      <c r="B151">
        <v>461.2</v>
      </c>
      <c r="C151">
        <v>983</v>
      </c>
      <c r="D151">
        <v>1617.1</v>
      </c>
      <c r="E151">
        <v>2024.2</v>
      </c>
      <c r="F151" s="9">
        <f t="shared" si="61"/>
        <v>2078.2999999999997</v>
      </c>
      <c r="G151" s="2">
        <f t="shared" si="61"/>
        <v>3007.2</v>
      </c>
      <c r="H151" s="38">
        <f t="shared" si="60"/>
        <v>-30.889199255121046</v>
      </c>
    </row>
    <row r="152" spans="1:9" x14ac:dyDescent="0.25">
      <c r="A152" s="29">
        <f t="shared" si="40"/>
        <v>39898</v>
      </c>
      <c r="B152">
        <v>524.70000000000005</v>
      </c>
      <c r="C152">
        <v>917.4</v>
      </c>
      <c r="D152">
        <v>1684.6</v>
      </c>
      <c r="E152">
        <v>2137.3000000000002</v>
      </c>
      <c r="F152" s="9">
        <f t="shared" si="61"/>
        <v>2209.3000000000002</v>
      </c>
      <c r="G152" s="2">
        <f t="shared" si="61"/>
        <v>3054.7000000000003</v>
      </c>
      <c r="H152" s="38">
        <f t="shared" si="60"/>
        <v>-27.675385471568404</v>
      </c>
    </row>
    <row r="153" spans="1:9" x14ac:dyDescent="0.25">
      <c r="A153" s="29">
        <f t="shared" si="40"/>
        <v>39905</v>
      </c>
      <c r="B153">
        <v>497.1</v>
      </c>
      <c r="C153">
        <v>866.3</v>
      </c>
      <c r="D153">
        <v>1784.8</v>
      </c>
      <c r="E153">
        <v>2197.8000000000002</v>
      </c>
      <c r="F153" s="9">
        <f t="shared" ref="F153:F184" si="62">+B153+D153</f>
        <v>2281.9</v>
      </c>
      <c r="G153" s="2">
        <f t="shared" ref="G153:G184" si="63">+C153+E153</f>
        <v>3064.1000000000004</v>
      </c>
      <c r="H153" s="38">
        <f t="shared" ref="H153:H184" si="64">+(F153/G153-1)*100</f>
        <v>-25.527887471035548</v>
      </c>
    </row>
    <row r="154" spans="1:9" x14ac:dyDescent="0.25">
      <c r="A154" s="29">
        <f t="shared" si="40"/>
        <v>39912</v>
      </c>
      <c r="B154">
        <v>448.9</v>
      </c>
      <c r="C154">
        <v>831.3</v>
      </c>
      <c r="D154">
        <v>1855.4</v>
      </c>
      <c r="E154">
        <v>2232.9</v>
      </c>
      <c r="F154" s="9">
        <f t="shared" si="62"/>
        <v>2304.3000000000002</v>
      </c>
      <c r="G154" s="2">
        <f t="shared" si="63"/>
        <v>3064.2</v>
      </c>
      <c r="H154" s="38">
        <f t="shared" si="64"/>
        <v>-24.799295085177199</v>
      </c>
    </row>
    <row r="155" spans="1:9" x14ac:dyDescent="0.25">
      <c r="A155" s="29">
        <f t="shared" si="40"/>
        <v>39919</v>
      </c>
      <c r="B155">
        <v>440.9</v>
      </c>
      <c r="C155">
        <v>897.3</v>
      </c>
      <c r="D155">
        <v>1951.7</v>
      </c>
      <c r="E155">
        <v>2337.3000000000002</v>
      </c>
      <c r="F155" s="9">
        <f t="shared" si="62"/>
        <v>2392.6</v>
      </c>
      <c r="G155" s="2">
        <f t="shared" si="63"/>
        <v>3234.6000000000004</v>
      </c>
      <c r="H155" s="38">
        <f t="shared" si="64"/>
        <v>-26.031039386632049</v>
      </c>
    </row>
    <row r="156" spans="1:9" x14ac:dyDescent="0.25">
      <c r="A156" s="29">
        <f t="shared" si="40"/>
        <v>39926</v>
      </c>
      <c r="B156">
        <v>517.70000000000005</v>
      </c>
      <c r="C156">
        <v>935.1</v>
      </c>
      <c r="D156">
        <v>1982.9</v>
      </c>
      <c r="E156">
        <v>2388.6</v>
      </c>
      <c r="F156" s="9">
        <f t="shared" si="62"/>
        <v>2500.6000000000004</v>
      </c>
      <c r="G156" s="2">
        <f t="shared" si="63"/>
        <v>3323.7</v>
      </c>
      <c r="H156" s="38">
        <f t="shared" si="64"/>
        <v>-24.764569606161789</v>
      </c>
    </row>
    <row r="157" spans="1:9" x14ac:dyDescent="0.25">
      <c r="A157" s="29">
        <f t="shared" si="40"/>
        <v>39933</v>
      </c>
      <c r="B157">
        <v>597</v>
      </c>
      <c r="C157">
        <v>875.1</v>
      </c>
      <c r="D157">
        <v>2008.8</v>
      </c>
      <c r="E157">
        <v>2461.1999999999998</v>
      </c>
      <c r="F157" s="9">
        <f t="shared" si="62"/>
        <v>2605.8000000000002</v>
      </c>
      <c r="G157" s="2">
        <f t="shared" si="63"/>
        <v>3336.2999999999997</v>
      </c>
      <c r="H157" s="38">
        <f t="shared" si="64"/>
        <v>-21.89551299343583</v>
      </c>
      <c r="I157">
        <v>109.5</v>
      </c>
    </row>
    <row r="158" spans="1:9" x14ac:dyDescent="0.25">
      <c r="A158" s="29">
        <f t="shared" si="40"/>
        <v>39940</v>
      </c>
      <c r="B158">
        <v>635.4</v>
      </c>
      <c r="C158">
        <v>819.9</v>
      </c>
      <c r="D158">
        <v>2124</v>
      </c>
      <c r="E158">
        <v>2545.6</v>
      </c>
      <c r="F158" s="9">
        <f t="shared" si="62"/>
        <v>2759.4</v>
      </c>
      <c r="G158" s="2">
        <f t="shared" si="63"/>
        <v>3365.5</v>
      </c>
      <c r="H158" s="38">
        <f t="shared" si="64"/>
        <v>-18.009211112761847</v>
      </c>
      <c r="I158">
        <v>109.5</v>
      </c>
    </row>
    <row r="159" spans="1:9" x14ac:dyDescent="0.25">
      <c r="A159" s="29">
        <f t="shared" si="40"/>
        <v>39947</v>
      </c>
      <c r="B159">
        <v>588.9</v>
      </c>
      <c r="C159">
        <v>803.7</v>
      </c>
      <c r="D159">
        <v>2148.4</v>
      </c>
      <c r="E159">
        <v>2625.5</v>
      </c>
      <c r="F159" s="9">
        <f t="shared" si="62"/>
        <v>2737.3</v>
      </c>
      <c r="G159" s="2">
        <f t="shared" si="63"/>
        <v>3429.2</v>
      </c>
      <c r="H159" s="38">
        <f t="shared" si="64"/>
        <v>-20.176717601772999</v>
      </c>
      <c r="I159">
        <v>128.6</v>
      </c>
    </row>
    <row r="160" spans="1:9" x14ac:dyDescent="0.25">
      <c r="A160" s="29">
        <f t="shared" si="40"/>
        <v>39954</v>
      </c>
      <c r="B160">
        <v>571.6</v>
      </c>
      <c r="C160">
        <v>739.8</v>
      </c>
      <c r="D160">
        <v>2227.4</v>
      </c>
      <c r="E160">
        <v>2723.9</v>
      </c>
      <c r="F160" s="9">
        <f t="shared" si="62"/>
        <v>2799</v>
      </c>
      <c r="G160" s="2">
        <f t="shared" si="63"/>
        <v>3463.7</v>
      </c>
      <c r="H160" s="38">
        <f t="shared" si="64"/>
        <v>-19.190461067644428</v>
      </c>
      <c r="I160">
        <v>128.6</v>
      </c>
    </row>
    <row r="161" spans="1:9" x14ac:dyDescent="0.25">
      <c r="A161" s="29">
        <f t="shared" si="40"/>
        <v>39961</v>
      </c>
      <c r="B161">
        <v>498.2</v>
      </c>
      <c r="C161">
        <v>678.6</v>
      </c>
      <c r="D161">
        <v>2347.9</v>
      </c>
      <c r="E161">
        <v>2792.7</v>
      </c>
      <c r="F161" s="9">
        <f t="shared" si="62"/>
        <v>2846.1</v>
      </c>
      <c r="G161" s="2">
        <f t="shared" si="63"/>
        <v>3471.2999999999997</v>
      </c>
      <c r="H161" s="38">
        <f t="shared" si="64"/>
        <v>-18.010543600380259</v>
      </c>
      <c r="I161">
        <v>128.6</v>
      </c>
    </row>
    <row r="162" spans="1:9" x14ac:dyDescent="0.25">
      <c r="A162" s="29">
        <f t="shared" si="40"/>
        <v>39968</v>
      </c>
      <c r="B162">
        <v>415.4</v>
      </c>
      <c r="C162">
        <v>660.6</v>
      </c>
      <c r="D162">
        <v>2443.1</v>
      </c>
      <c r="E162">
        <v>2830.4</v>
      </c>
      <c r="F162" s="9">
        <f t="shared" si="62"/>
        <v>2858.5</v>
      </c>
      <c r="G162" s="2">
        <f t="shared" si="63"/>
        <v>3491</v>
      </c>
      <c r="H162" s="38">
        <f t="shared" si="64"/>
        <v>-18.118017759954164</v>
      </c>
      <c r="I162">
        <v>182.2</v>
      </c>
    </row>
    <row r="163" spans="1:9" x14ac:dyDescent="0.25">
      <c r="A163" s="29">
        <f t="shared" si="40"/>
        <v>39975</v>
      </c>
      <c r="B163">
        <v>425.9</v>
      </c>
      <c r="C163">
        <v>680.7</v>
      </c>
      <c r="D163">
        <v>2483.6</v>
      </c>
      <c r="E163">
        <v>2842.6</v>
      </c>
      <c r="F163" s="9">
        <f t="shared" si="62"/>
        <v>2909.5</v>
      </c>
      <c r="G163" s="2">
        <f t="shared" si="63"/>
        <v>3523.3</v>
      </c>
      <c r="H163" s="38">
        <f t="shared" si="64"/>
        <v>-17.421167655323146</v>
      </c>
      <c r="I163">
        <v>182.2</v>
      </c>
    </row>
    <row r="164" spans="1:9" x14ac:dyDescent="0.25">
      <c r="A164" s="29">
        <f t="shared" si="40"/>
        <v>39982</v>
      </c>
      <c r="B164">
        <v>400.2</v>
      </c>
      <c r="C164">
        <v>539.5</v>
      </c>
      <c r="D164">
        <v>2530.6</v>
      </c>
      <c r="E164">
        <v>2980</v>
      </c>
      <c r="F164" s="9">
        <f t="shared" si="62"/>
        <v>2930.7999999999997</v>
      </c>
      <c r="G164" s="2">
        <f t="shared" si="63"/>
        <v>3519.5</v>
      </c>
      <c r="H164" s="38">
        <f t="shared" si="64"/>
        <v>-16.726807785196772</v>
      </c>
      <c r="I164">
        <v>249.6</v>
      </c>
    </row>
    <row r="165" spans="1:9" x14ac:dyDescent="0.25">
      <c r="A165" s="29">
        <f t="shared" si="40"/>
        <v>39989</v>
      </c>
      <c r="B165">
        <v>404.2</v>
      </c>
      <c r="C165">
        <v>483.6</v>
      </c>
      <c r="D165">
        <v>2570.1</v>
      </c>
      <c r="E165">
        <v>3058.6</v>
      </c>
      <c r="F165" s="9">
        <f t="shared" si="62"/>
        <v>2974.2999999999997</v>
      </c>
      <c r="G165" s="2">
        <f t="shared" si="63"/>
        <v>3542.2</v>
      </c>
      <c r="H165" s="38">
        <f t="shared" si="64"/>
        <v>-16.032409237197221</v>
      </c>
      <c r="I165">
        <v>249.6</v>
      </c>
    </row>
    <row r="166" spans="1:9" x14ac:dyDescent="0.25">
      <c r="A166" s="29">
        <f t="shared" si="40"/>
        <v>39996</v>
      </c>
      <c r="B166">
        <v>301.8</v>
      </c>
      <c r="C166">
        <v>489.7</v>
      </c>
      <c r="D166">
        <v>2697.4</v>
      </c>
      <c r="E166">
        <v>3112.4</v>
      </c>
      <c r="F166" s="9">
        <f t="shared" si="62"/>
        <v>2999.2000000000003</v>
      </c>
      <c r="G166" s="2">
        <f t="shared" si="63"/>
        <v>3602.1</v>
      </c>
      <c r="H166" s="38">
        <f t="shared" si="64"/>
        <v>-16.737458704644503</v>
      </c>
      <c r="I166">
        <v>249.6</v>
      </c>
    </row>
    <row r="167" spans="1:9" x14ac:dyDescent="0.25">
      <c r="A167" s="29">
        <f t="shared" si="40"/>
        <v>40003</v>
      </c>
      <c r="B167">
        <v>255.6</v>
      </c>
      <c r="C167">
        <v>445.4</v>
      </c>
      <c r="D167">
        <v>2756.8</v>
      </c>
      <c r="E167">
        <v>3150</v>
      </c>
      <c r="F167" s="9">
        <f t="shared" si="62"/>
        <v>3012.4</v>
      </c>
      <c r="G167" s="2">
        <f t="shared" si="63"/>
        <v>3595.4</v>
      </c>
      <c r="H167" s="38">
        <f t="shared" si="64"/>
        <v>-16.21516382043723</v>
      </c>
      <c r="I167">
        <v>249.6</v>
      </c>
    </row>
    <row r="168" spans="1:9" x14ac:dyDescent="0.25">
      <c r="A168" s="29">
        <f t="shared" si="40"/>
        <v>40010</v>
      </c>
      <c r="B168">
        <v>345.6</v>
      </c>
      <c r="C168">
        <v>437.4</v>
      </c>
      <c r="D168">
        <v>2782.1</v>
      </c>
      <c r="E168">
        <v>3189.1</v>
      </c>
      <c r="F168" s="9">
        <f t="shared" si="62"/>
        <v>3127.7</v>
      </c>
      <c r="G168" s="2">
        <f t="shared" si="63"/>
        <v>3626.5</v>
      </c>
      <c r="H168" s="38">
        <f t="shared" si="64"/>
        <v>-13.75430856197436</v>
      </c>
      <c r="I168">
        <v>249.6</v>
      </c>
    </row>
    <row r="169" spans="1:9" x14ac:dyDescent="0.25">
      <c r="A169" s="29">
        <f t="shared" si="40"/>
        <v>40017</v>
      </c>
      <c r="B169">
        <v>332.3</v>
      </c>
      <c r="C169">
        <v>367.6</v>
      </c>
      <c r="D169">
        <v>2807.5</v>
      </c>
      <c r="E169">
        <v>3233.3</v>
      </c>
      <c r="F169" s="9">
        <f t="shared" si="62"/>
        <v>3139.8</v>
      </c>
      <c r="G169" s="2">
        <f t="shared" si="63"/>
        <v>3600.9</v>
      </c>
      <c r="H169" s="38">
        <f t="shared" si="64"/>
        <v>-12.805132050320756</v>
      </c>
      <c r="I169">
        <v>289.60000000000002</v>
      </c>
    </row>
    <row r="170" spans="1:9" x14ac:dyDescent="0.25">
      <c r="A170" s="29">
        <f t="shared" si="40"/>
        <v>40024</v>
      </c>
      <c r="B170">
        <v>242.7</v>
      </c>
      <c r="C170">
        <v>335.8</v>
      </c>
      <c r="D170">
        <v>2923.4</v>
      </c>
      <c r="E170">
        <v>3300.5</v>
      </c>
      <c r="F170" s="9">
        <f t="shared" si="62"/>
        <v>3166.1</v>
      </c>
      <c r="G170" s="2">
        <f t="shared" si="63"/>
        <v>3636.3</v>
      </c>
      <c r="H170" s="38">
        <f t="shared" si="64"/>
        <v>-12.930726287710037</v>
      </c>
      <c r="I170">
        <v>311.7</v>
      </c>
    </row>
    <row r="171" spans="1:9" x14ac:dyDescent="0.25">
      <c r="A171" s="29">
        <f t="shared" si="40"/>
        <v>40031</v>
      </c>
      <c r="B171">
        <v>218.1</v>
      </c>
      <c r="C171">
        <v>306.7</v>
      </c>
      <c r="D171">
        <v>2949.5</v>
      </c>
      <c r="E171">
        <v>3350.2</v>
      </c>
      <c r="F171" s="9">
        <f t="shared" si="62"/>
        <v>3167.6</v>
      </c>
      <c r="G171" s="2">
        <f t="shared" si="63"/>
        <v>3656.8999999999996</v>
      </c>
      <c r="H171" s="38">
        <f t="shared" si="64"/>
        <v>-13.380185402936906</v>
      </c>
      <c r="I171">
        <v>311.7</v>
      </c>
    </row>
    <row r="172" spans="1:9" x14ac:dyDescent="0.25">
      <c r="A172" s="29">
        <f t="shared" si="40"/>
        <v>40038</v>
      </c>
      <c r="B172">
        <v>152.9</v>
      </c>
      <c r="C172">
        <v>242.3</v>
      </c>
      <c r="D172">
        <v>3017.2</v>
      </c>
      <c r="E172">
        <v>3437.4</v>
      </c>
      <c r="F172" s="9">
        <f t="shared" si="62"/>
        <v>3170.1</v>
      </c>
      <c r="G172" s="2">
        <f t="shared" si="63"/>
        <v>3679.7000000000003</v>
      </c>
      <c r="H172" s="38">
        <f t="shared" si="64"/>
        <v>-13.848955077859614</v>
      </c>
      <c r="I172">
        <v>324.8</v>
      </c>
    </row>
    <row r="173" spans="1:9" x14ac:dyDescent="0.25">
      <c r="A173" s="29">
        <f t="shared" si="40"/>
        <v>40045</v>
      </c>
      <c r="B173">
        <v>154.9</v>
      </c>
      <c r="C173">
        <v>178.3</v>
      </c>
      <c r="D173">
        <v>3017.2</v>
      </c>
      <c r="E173">
        <v>3503</v>
      </c>
      <c r="F173" s="9">
        <f t="shared" si="62"/>
        <v>3172.1</v>
      </c>
      <c r="G173" s="2">
        <f t="shared" si="63"/>
        <v>3681.3</v>
      </c>
      <c r="H173" s="38">
        <f t="shared" si="64"/>
        <v>-13.832070192595014</v>
      </c>
      <c r="I173">
        <v>406.3</v>
      </c>
    </row>
    <row r="174" spans="1:9" x14ac:dyDescent="0.25">
      <c r="A174" s="29">
        <f t="shared" si="40"/>
        <v>40052</v>
      </c>
      <c r="B174">
        <v>116.8</v>
      </c>
      <c r="C174">
        <v>116.4</v>
      </c>
      <c r="D174">
        <v>3056.7</v>
      </c>
      <c r="E174">
        <v>3574.4</v>
      </c>
      <c r="F174" s="9">
        <f t="shared" si="62"/>
        <v>3173.5</v>
      </c>
      <c r="G174" s="2">
        <f t="shared" si="63"/>
        <v>3690.8</v>
      </c>
      <c r="H174" s="38">
        <f t="shared" si="64"/>
        <v>-14.015931505364698</v>
      </c>
      <c r="I174">
        <v>546</v>
      </c>
    </row>
    <row r="175" spans="1:9" x14ac:dyDescent="0.25">
      <c r="A175" s="29">
        <f t="shared" si="40"/>
        <v>40059</v>
      </c>
      <c r="B175">
        <v>566.79999999999995</v>
      </c>
      <c r="C175">
        <v>590</v>
      </c>
      <c r="D175">
        <v>1.1000000000000001</v>
      </c>
      <c r="E175">
        <v>14.9</v>
      </c>
      <c r="F175" s="9">
        <f t="shared" si="62"/>
        <v>567.9</v>
      </c>
      <c r="G175" s="2">
        <f t="shared" si="63"/>
        <v>604.9</v>
      </c>
      <c r="H175" s="38">
        <f t="shared" si="64"/>
        <v>-6.1167135063646905</v>
      </c>
    </row>
    <row r="176" spans="1:9" x14ac:dyDescent="0.25">
      <c r="A176" s="29">
        <f t="shared" si="40"/>
        <v>40066</v>
      </c>
      <c r="B176">
        <v>571.9</v>
      </c>
      <c r="C176">
        <v>604.29999999999995</v>
      </c>
      <c r="D176">
        <v>30.2</v>
      </c>
      <c r="E176">
        <v>38.700000000000003</v>
      </c>
      <c r="F176" s="9">
        <f t="shared" si="62"/>
        <v>602.1</v>
      </c>
      <c r="G176" s="2">
        <f t="shared" si="63"/>
        <v>643</v>
      </c>
      <c r="H176" s="38">
        <f t="shared" si="64"/>
        <v>-6.3608087091757355</v>
      </c>
    </row>
    <row r="177" spans="1:9" x14ac:dyDescent="0.25">
      <c r="A177" s="29">
        <f t="shared" si="40"/>
        <v>40073</v>
      </c>
      <c r="B177">
        <v>595</v>
      </c>
      <c r="C177">
        <v>652.79999999999995</v>
      </c>
      <c r="D177">
        <v>32.799999999999997</v>
      </c>
      <c r="E177">
        <v>48.2</v>
      </c>
      <c r="F177" s="9">
        <f t="shared" si="62"/>
        <v>627.79999999999995</v>
      </c>
      <c r="G177" s="2">
        <f t="shared" si="63"/>
        <v>701</v>
      </c>
      <c r="H177" s="38">
        <f t="shared" si="64"/>
        <v>-10.442225392296722</v>
      </c>
    </row>
    <row r="178" spans="1:9" x14ac:dyDescent="0.25">
      <c r="A178" s="29">
        <f t="shared" si="40"/>
        <v>40080</v>
      </c>
      <c r="B178">
        <v>580.5</v>
      </c>
      <c r="C178">
        <v>679.2</v>
      </c>
      <c r="D178">
        <v>58.3</v>
      </c>
      <c r="E178">
        <v>76.8</v>
      </c>
      <c r="F178" s="9">
        <f t="shared" si="62"/>
        <v>638.79999999999995</v>
      </c>
      <c r="G178" s="2">
        <f t="shared" si="63"/>
        <v>756</v>
      </c>
      <c r="H178" s="38">
        <f t="shared" si="64"/>
        <v>-15.502645502645507</v>
      </c>
    </row>
    <row r="179" spans="1:9" x14ac:dyDescent="0.25">
      <c r="A179" s="29">
        <f t="shared" si="40"/>
        <v>40087</v>
      </c>
      <c r="B179">
        <v>570.9</v>
      </c>
      <c r="C179">
        <v>621.9</v>
      </c>
      <c r="D179">
        <v>79.099999999999994</v>
      </c>
      <c r="E179">
        <v>148.4</v>
      </c>
      <c r="F179" s="9">
        <f t="shared" si="62"/>
        <v>650</v>
      </c>
      <c r="G179" s="2">
        <f t="shared" si="63"/>
        <v>770.3</v>
      </c>
      <c r="H179" s="38">
        <f t="shared" si="64"/>
        <v>-15.6172919641698</v>
      </c>
    </row>
    <row r="180" spans="1:9" x14ac:dyDescent="0.25">
      <c r="A180" s="29">
        <f t="shared" si="40"/>
        <v>40094</v>
      </c>
      <c r="B180">
        <v>510.9</v>
      </c>
      <c r="C180">
        <v>700.1</v>
      </c>
      <c r="D180">
        <v>198.9</v>
      </c>
      <c r="E180">
        <v>178.6</v>
      </c>
      <c r="F180" s="9">
        <f t="shared" si="62"/>
        <v>709.8</v>
      </c>
      <c r="G180" s="2">
        <f t="shared" si="63"/>
        <v>878.7</v>
      </c>
      <c r="H180" s="38">
        <f t="shared" si="64"/>
        <v>-19.221577330146822</v>
      </c>
    </row>
    <row r="181" spans="1:9" x14ac:dyDescent="0.25">
      <c r="A181" s="29">
        <f t="shared" si="40"/>
        <v>40101</v>
      </c>
      <c r="B181">
        <v>564.4</v>
      </c>
      <c r="C181">
        <v>553.20000000000005</v>
      </c>
      <c r="D181">
        <v>238.3</v>
      </c>
      <c r="E181">
        <v>351.1</v>
      </c>
      <c r="F181" s="9">
        <f t="shared" si="62"/>
        <v>802.7</v>
      </c>
      <c r="G181" s="2">
        <f t="shared" si="63"/>
        <v>904.30000000000007</v>
      </c>
      <c r="H181" s="38">
        <f t="shared" si="64"/>
        <v>-11.235209554351433</v>
      </c>
    </row>
    <row r="182" spans="1:9" x14ac:dyDescent="0.25">
      <c r="A182" s="29">
        <f t="shared" si="40"/>
        <v>40108</v>
      </c>
      <c r="B182">
        <v>457</v>
      </c>
      <c r="C182">
        <v>473</v>
      </c>
      <c r="D182">
        <v>387.5</v>
      </c>
      <c r="E182">
        <v>481.9</v>
      </c>
      <c r="F182" s="9">
        <f t="shared" si="62"/>
        <v>844.5</v>
      </c>
      <c r="G182" s="2">
        <f t="shared" si="63"/>
        <v>954.9</v>
      </c>
      <c r="H182" s="38">
        <f t="shared" si="64"/>
        <v>-11.561420043983661</v>
      </c>
    </row>
    <row r="183" spans="1:9" x14ac:dyDescent="0.25">
      <c r="A183" s="29">
        <f t="shared" si="40"/>
        <v>40115</v>
      </c>
      <c r="B183">
        <v>491.7</v>
      </c>
      <c r="C183">
        <v>443.1</v>
      </c>
      <c r="D183">
        <v>422</v>
      </c>
      <c r="E183">
        <v>522.9</v>
      </c>
      <c r="F183" s="9">
        <f t="shared" si="62"/>
        <v>913.7</v>
      </c>
      <c r="G183" s="2">
        <f t="shared" si="63"/>
        <v>966</v>
      </c>
      <c r="H183" s="38">
        <f t="shared" si="64"/>
        <v>-5.4140786749482306</v>
      </c>
    </row>
    <row r="184" spans="1:9" x14ac:dyDescent="0.25">
      <c r="A184" s="29">
        <f t="shared" si="40"/>
        <v>40122</v>
      </c>
      <c r="B184">
        <v>515.29999999999995</v>
      </c>
      <c r="C184">
        <v>508.7</v>
      </c>
      <c r="D184">
        <v>484.1</v>
      </c>
      <c r="E184">
        <v>661.5</v>
      </c>
      <c r="F184" s="9">
        <f t="shared" si="62"/>
        <v>999.4</v>
      </c>
      <c r="G184" s="2">
        <f t="shared" si="63"/>
        <v>1170.2</v>
      </c>
      <c r="H184" s="38">
        <f t="shared" si="64"/>
        <v>-14.595795590497351</v>
      </c>
    </row>
    <row r="185" spans="1:9" x14ac:dyDescent="0.25">
      <c r="A185" s="29">
        <f t="shared" si="40"/>
        <v>40129</v>
      </c>
      <c r="B185">
        <v>525.1</v>
      </c>
      <c r="C185">
        <v>508.7</v>
      </c>
      <c r="D185">
        <v>616.5</v>
      </c>
      <c r="E185">
        <v>661.5</v>
      </c>
      <c r="F185" s="9">
        <f t="shared" ref="F185:F216" si="65">+B185+D185</f>
        <v>1141.5999999999999</v>
      </c>
      <c r="G185" s="2">
        <f t="shared" ref="G185:G216" si="66">+C185+E185</f>
        <v>1170.2</v>
      </c>
      <c r="H185" s="38">
        <f t="shared" ref="H185:H216" si="67">+(F185/G185-1)*100</f>
        <v>-2.4440266621090556</v>
      </c>
    </row>
    <row r="186" spans="1:9" x14ac:dyDescent="0.25">
      <c r="A186" s="29">
        <f t="shared" si="40"/>
        <v>40136</v>
      </c>
      <c r="B186">
        <v>501.5</v>
      </c>
      <c r="C186">
        <v>523.9</v>
      </c>
      <c r="D186">
        <v>658</v>
      </c>
      <c r="E186">
        <v>699</v>
      </c>
      <c r="F186" s="9">
        <f t="shared" si="65"/>
        <v>1159.5</v>
      </c>
      <c r="G186" s="2">
        <f t="shared" si="66"/>
        <v>1222.9000000000001</v>
      </c>
      <c r="H186" s="38">
        <f t="shared" si="67"/>
        <v>-5.1843977430697574</v>
      </c>
    </row>
    <row r="187" spans="1:9" x14ac:dyDescent="0.25">
      <c r="A187" s="29">
        <f t="shared" si="40"/>
        <v>40143</v>
      </c>
      <c r="B187">
        <v>468</v>
      </c>
      <c r="C187">
        <v>525.6</v>
      </c>
      <c r="D187">
        <v>718.9</v>
      </c>
      <c r="E187">
        <v>749.7</v>
      </c>
      <c r="F187" s="9">
        <f t="shared" si="65"/>
        <v>1186.9000000000001</v>
      </c>
      <c r="G187" s="2">
        <f t="shared" si="66"/>
        <v>1275.3000000000002</v>
      </c>
      <c r="H187" s="38">
        <f t="shared" si="67"/>
        <v>-6.9317023445463866</v>
      </c>
      <c r="I187">
        <v>7.6</v>
      </c>
    </row>
    <row r="188" spans="1:9" x14ac:dyDescent="0.25">
      <c r="A188" s="29">
        <f t="shared" si="40"/>
        <v>40150</v>
      </c>
      <c r="B188">
        <v>368.9</v>
      </c>
      <c r="C188">
        <v>480.6</v>
      </c>
      <c r="D188">
        <v>847.2</v>
      </c>
      <c r="E188">
        <v>794.5</v>
      </c>
      <c r="F188" s="9">
        <f t="shared" si="65"/>
        <v>1216.0999999999999</v>
      </c>
      <c r="G188" s="2">
        <f t="shared" si="66"/>
        <v>1275.0999999999999</v>
      </c>
      <c r="H188" s="38">
        <f t="shared" si="67"/>
        <v>-4.627088071523799</v>
      </c>
    </row>
    <row r="189" spans="1:9" x14ac:dyDescent="0.25">
      <c r="A189" s="29">
        <f t="shared" si="40"/>
        <v>40157</v>
      </c>
      <c r="B189">
        <v>417</v>
      </c>
      <c r="C189">
        <v>483.6</v>
      </c>
      <c r="D189">
        <v>890.8</v>
      </c>
      <c r="E189">
        <v>816.9</v>
      </c>
      <c r="F189" s="9">
        <f t="shared" si="65"/>
        <v>1307.8</v>
      </c>
      <c r="G189" s="2">
        <f t="shared" si="66"/>
        <v>1300.5</v>
      </c>
      <c r="H189" s="38">
        <f t="shared" si="67"/>
        <v>0.56132256824297233</v>
      </c>
    </row>
    <row r="190" spans="1:9" x14ac:dyDescent="0.25">
      <c r="A190" s="29">
        <f t="shared" si="40"/>
        <v>40164</v>
      </c>
      <c r="B190">
        <v>404.4</v>
      </c>
      <c r="C190">
        <v>456.1</v>
      </c>
      <c r="D190">
        <v>972.1</v>
      </c>
      <c r="E190">
        <v>856.8</v>
      </c>
      <c r="F190" s="9">
        <f t="shared" si="65"/>
        <v>1376.5</v>
      </c>
      <c r="G190" s="2">
        <f t="shared" si="66"/>
        <v>1312.9</v>
      </c>
      <c r="H190" s="38">
        <f t="shared" si="67"/>
        <v>4.8442379465305718</v>
      </c>
    </row>
    <row r="191" spans="1:9" x14ac:dyDescent="0.25">
      <c r="A191" s="29">
        <f t="shared" si="40"/>
        <v>40171</v>
      </c>
      <c r="B191">
        <v>398.6</v>
      </c>
      <c r="C191">
        <v>448.1</v>
      </c>
      <c r="D191">
        <v>1027.7</v>
      </c>
      <c r="E191">
        <v>879.2</v>
      </c>
      <c r="F191" s="9">
        <f t="shared" si="65"/>
        <v>1426.3000000000002</v>
      </c>
      <c r="G191" s="2">
        <f t="shared" si="66"/>
        <v>1327.3000000000002</v>
      </c>
      <c r="H191" s="38">
        <f t="shared" si="67"/>
        <v>7.4587508475853159</v>
      </c>
    </row>
    <row r="192" spans="1:9" x14ac:dyDescent="0.25">
      <c r="A192" s="29">
        <f t="shared" si="40"/>
        <v>40178</v>
      </c>
      <c r="B192">
        <v>419.9</v>
      </c>
      <c r="C192">
        <v>417.2</v>
      </c>
      <c r="D192">
        <v>1065.5999999999999</v>
      </c>
      <c r="E192">
        <v>928.1</v>
      </c>
      <c r="F192" s="9">
        <f t="shared" si="65"/>
        <v>1485.5</v>
      </c>
      <c r="G192" s="2">
        <f t="shared" si="66"/>
        <v>1345.3</v>
      </c>
      <c r="H192" s="38">
        <f t="shared" si="67"/>
        <v>10.421467330706902</v>
      </c>
    </row>
    <row r="193" spans="1:8" x14ac:dyDescent="0.25">
      <c r="A193" s="29">
        <f t="shared" si="40"/>
        <v>40185</v>
      </c>
      <c r="B193">
        <v>431.5</v>
      </c>
      <c r="C193">
        <v>307</v>
      </c>
      <c r="D193">
        <v>1114.2</v>
      </c>
      <c r="E193">
        <v>1083.5</v>
      </c>
      <c r="F193" s="9">
        <f t="shared" si="65"/>
        <v>1545.7</v>
      </c>
      <c r="G193" s="2">
        <f t="shared" si="66"/>
        <v>1390.5</v>
      </c>
      <c r="H193" s="38">
        <f t="shared" si="67"/>
        <v>11.161452714850784</v>
      </c>
    </row>
    <row r="194" spans="1:8" x14ac:dyDescent="0.25">
      <c r="A194" s="29">
        <f t="shared" si="40"/>
        <v>40192</v>
      </c>
      <c r="B194">
        <v>463.4</v>
      </c>
      <c r="C194">
        <v>304.2</v>
      </c>
      <c r="D194">
        <v>1195.4000000000001</v>
      </c>
      <c r="E194">
        <v>1156.7</v>
      </c>
      <c r="F194" s="9">
        <f t="shared" si="65"/>
        <v>1658.8000000000002</v>
      </c>
      <c r="G194" s="2">
        <f t="shared" si="66"/>
        <v>1460.9</v>
      </c>
      <c r="H194" s="38">
        <f t="shared" si="67"/>
        <v>13.546443972893417</v>
      </c>
    </row>
    <row r="195" spans="1:8" x14ac:dyDescent="0.25">
      <c r="A195" s="29">
        <f t="shared" si="40"/>
        <v>40199</v>
      </c>
      <c r="B195">
        <v>468.6</v>
      </c>
      <c r="C195">
        <v>271.8</v>
      </c>
      <c r="D195">
        <v>1250.4000000000001</v>
      </c>
      <c r="E195">
        <v>1224.9000000000001</v>
      </c>
      <c r="F195" s="9">
        <f t="shared" si="65"/>
        <v>1719</v>
      </c>
      <c r="G195" s="2">
        <f t="shared" si="66"/>
        <v>1496.7</v>
      </c>
      <c r="H195" s="38">
        <f t="shared" si="67"/>
        <v>14.852675886951294</v>
      </c>
    </row>
    <row r="196" spans="1:8" x14ac:dyDescent="0.25">
      <c r="A196" s="29">
        <f t="shared" si="40"/>
        <v>40206</v>
      </c>
      <c r="B196">
        <v>487</v>
      </c>
      <c r="C196">
        <v>268</v>
      </c>
      <c r="D196">
        <v>1297.5999999999999</v>
      </c>
      <c r="E196">
        <v>1267.5999999999999</v>
      </c>
      <c r="F196" s="9">
        <f t="shared" si="65"/>
        <v>1784.6</v>
      </c>
      <c r="G196" s="2">
        <f t="shared" si="66"/>
        <v>1535.6</v>
      </c>
      <c r="H196" s="38">
        <f t="shared" si="67"/>
        <v>16.215160197968224</v>
      </c>
    </row>
    <row r="197" spans="1:8" x14ac:dyDescent="0.25">
      <c r="A197" s="29">
        <f t="shared" si="40"/>
        <v>40213</v>
      </c>
      <c r="B197">
        <v>513.79999999999995</v>
      </c>
      <c r="C197">
        <v>285.7</v>
      </c>
      <c r="D197">
        <v>1379.6</v>
      </c>
      <c r="E197">
        <v>1346</v>
      </c>
      <c r="F197" s="9">
        <f t="shared" si="65"/>
        <v>1893.3999999999999</v>
      </c>
      <c r="G197" s="2">
        <f t="shared" si="66"/>
        <v>1631.7</v>
      </c>
      <c r="H197" s="38">
        <f t="shared" si="67"/>
        <v>16.038487467058893</v>
      </c>
    </row>
    <row r="198" spans="1:8" x14ac:dyDescent="0.25">
      <c r="A198" s="29">
        <f t="shared" si="40"/>
        <v>40220</v>
      </c>
      <c r="B198">
        <v>573.29999999999995</v>
      </c>
      <c r="C198">
        <v>294.39999999999998</v>
      </c>
      <c r="D198">
        <v>1437.8</v>
      </c>
      <c r="E198">
        <v>1385.4</v>
      </c>
      <c r="F198" s="9">
        <f t="shared" si="65"/>
        <v>2011.1</v>
      </c>
      <c r="G198" s="2">
        <f t="shared" si="66"/>
        <v>1679.8000000000002</v>
      </c>
      <c r="H198" s="38">
        <f t="shared" si="67"/>
        <v>19.722586022145471</v>
      </c>
    </row>
    <row r="199" spans="1:8" x14ac:dyDescent="0.25">
      <c r="A199" s="29">
        <f t="shared" si="40"/>
        <v>40227</v>
      </c>
      <c r="B199">
        <v>572</v>
      </c>
      <c r="C199">
        <v>258</v>
      </c>
      <c r="D199">
        <v>1497.5</v>
      </c>
      <c r="E199">
        <v>1440</v>
      </c>
      <c r="F199" s="9">
        <f t="shared" si="65"/>
        <v>2069.5</v>
      </c>
      <c r="G199" s="2">
        <f t="shared" si="66"/>
        <v>1698</v>
      </c>
      <c r="H199" s="38">
        <f t="shared" si="67"/>
        <v>21.878680800942284</v>
      </c>
    </row>
    <row r="200" spans="1:8" x14ac:dyDescent="0.25">
      <c r="A200" s="29">
        <f t="shared" si="40"/>
        <v>40234</v>
      </c>
      <c r="B200">
        <v>541.29999999999995</v>
      </c>
      <c r="C200">
        <v>252.4</v>
      </c>
      <c r="D200">
        <v>1541.8</v>
      </c>
      <c r="E200">
        <v>1479.4</v>
      </c>
      <c r="F200" s="9">
        <f t="shared" si="65"/>
        <v>2083.1</v>
      </c>
      <c r="G200" s="2">
        <f t="shared" si="66"/>
        <v>1731.8000000000002</v>
      </c>
      <c r="H200" s="38">
        <f t="shared" si="67"/>
        <v>20.285252338607208</v>
      </c>
    </row>
    <row r="201" spans="1:8" x14ac:dyDescent="0.25">
      <c r="A201" s="29">
        <f t="shared" si="40"/>
        <v>40241</v>
      </c>
      <c r="B201">
        <v>489.9</v>
      </c>
      <c r="C201">
        <v>388.1</v>
      </c>
      <c r="D201">
        <v>1651.2</v>
      </c>
      <c r="E201">
        <v>1530.9</v>
      </c>
      <c r="F201" s="9">
        <f t="shared" si="65"/>
        <v>2141.1</v>
      </c>
      <c r="G201" s="2">
        <f t="shared" si="66"/>
        <v>1919</v>
      </c>
      <c r="H201" s="38">
        <f t="shared" si="67"/>
        <v>11.573736321000517</v>
      </c>
    </row>
    <row r="202" spans="1:8" x14ac:dyDescent="0.25">
      <c r="A202" s="29">
        <f t="shared" si="40"/>
        <v>40248</v>
      </c>
      <c r="B202">
        <v>434.9</v>
      </c>
      <c r="C202">
        <v>426.1</v>
      </c>
      <c r="D202">
        <v>1730.8</v>
      </c>
      <c r="E202">
        <v>1551.4</v>
      </c>
      <c r="F202" s="9">
        <f t="shared" si="65"/>
        <v>2165.6999999999998</v>
      </c>
      <c r="G202" s="2">
        <f t="shared" si="66"/>
        <v>1977.5</v>
      </c>
      <c r="H202" s="38">
        <f t="shared" si="67"/>
        <v>9.5170670037926683</v>
      </c>
    </row>
    <row r="203" spans="1:8" x14ac:dyDescent="0.25">
      <c r="A203" s="29">
        <f t="shared" si="40"/>
        <v>40255</v>
      </c>
      <c r="B203">
        <v>523.6</v>
      </c>
      <c r="C203">
        <v>461.2</v>
      </c>
      <c r="D203">
        <v>1799.3</v>
      </c>
      <c r="E203">
        <v>1617.1</v>
      </c>
      <c r="F203" s="9">
        <f t="shared" si="65"/>
        <v>2322.9</v>
      </c>
      <c r="G203" s="2">
        <f t="shared" si="66"/>
        <v>2078.2999999999997</v>
      </c>
      <c r="H203" s="38">
        <f t="shared" si="67"/>
        <v>11.769234470480704</v>
      </c>
    </row>
    <row r="204" spans="1:8" x14ac:dyDescent="0.25">
      <c r="A204" s="29">
        <f t="shared" si="40"/>
        <v>40262</v>
      </c>
      <c r="B204">
        <v>487.1</v>
      </c>
      <c r="C204">
        <v>524.70000000000005</v>
      </c>
      <c r="D204">
        <v>1871.7</v>
      </c>
      <c r="E204">
        <v>1684.6</v>
      </c>
      <c r="F204" s="9">
        <f t="shared" si="65"/>
        <v>2358.8000000000002</v>
      </c>
      <c r="G204" s="2">
        <f t="shared" si="66"/>
        <v>2209.3000000000002</v>
      </c>
      <c r="H204" s="38">
        <f t="shared" si="67"/>
        <v>6.7668492282623394</v>
      </c>
    </row>
    <row r="205" spans="1:8" x14ac:dyDescent="0.25">
      <c r="A205" s="29">
        <f t="shared" si="40"/>
        <v>40269</v>
      </c>
      <c r="B205">
        <v>504.5</v>
      </c>
      <c r="C205">
        <v>497.1</v>
      </c>
      <c r="D205">
        <v>1943.6</v>
      </c>
      <c r="E205">
        <v>1784.8</v>
      </c>
      <c r="F205" s="9">
        <f t="shared" si="65"/>
        <v>2448.1</v>
      </c>
      <c r="G205" s="2">
        <f t="shared" si="66"/>
        <v>2281.9</v>
      </c>
      <c r="H205" s="38">
        <f t="shared" si="67"/>
        <v>7.2834041807265715</v>
      </c>
    </row>
    <row r="206" spans="1:8" x14ac:dyDescent="0.25">
      <c r="A206" s="29">
        <f t="shared" si="40"/>
        <v>40276</v>
      </c>
      <c r="B206">
        <v>441.7</v>
      </c>
      <c r="C206">
        <v>448.9</v>
      </c>
      <c r="D206">
        <v>2047</v>
      </c>
      <c r="E206">
        <v>1855.4</v>
      </c>
      <c r="F206" s="9">
        <f t="shared" si="65"/>
        <v>2488.6999999999998</v>
      </c>
      <c r="G206" s="2">
        <f t="shared" si="66"/>
        <v>2304.3000000000002</v>
      </c>
      <c r="H206" s="38">
        <f t="shared" si="67"/>
        <v>8.0024302391181514</v>
      </c>
    </row>
    <row r="207" spans="1:8" x14ac:dyDescent="0.25">
      <c r="A207" s="29">
        <f t="shared" si="40"/>
        <v>40283</v>
      </c>
      <c r="B207">
        <v>462.1</v>
      </c>
      <c r="C207">
        <v>440.9</v>
      </c>
      <c r="D207">
        <v>2102.9</v>
      </c>
      <c r="E207">
        <v>1951.7</v>
      </c>
      <c r="F207" s="9">
        <f t="shared" si="65"/>
        <v>2565</v>
      </c>
      <c r="G207" s="2">
        <f t="shared" si="66"/>
        <v>2392.6</v>
      </c>
      <c r="H207" s="38">
        <f t="shared" si="67"/>
        <v>7.20555044721225</v>
      </c>
    </row>
    <row r="208" spans="1:8" x14ac:dyDescent="0.25">
      <c r="A208" s="29">
        <f t="shared" si="40"/>
        <v>40290</v>
      </c>
      <c r="B208">
        <v>457.2</v>
      </c>
      <c r="C208">
        <v>517.70000000000005</v>
      </c>
      <c r="D208">
        <v>2184.4</v>
      </c>
      <c r="E208">
        <v>1982.9</v>
      </c>
      <c r="F208" s="9">
        <f t="shared" si="65"/>
        <v>2641.6</v>
      </c>
      <c r="G208" s="2">
        <f t="shared" si="66"/>
        <v>2500.6000000000004</v>
      </c>
      <c r="H208" s="38">
        <f t="shared" si="67"/>
        <v>5.6386467247860228</v>
      </c>
    </row>
    <row r="209" spans="1:9" x14ac:dyDescent="0.25">
      <c r="A209" s="29">
        <f t="shared" si="40"/>
        <v>40297</v>
      </c>
      <c r="B209">
        <v>432.2</v>
      </c>
      <c r="C209">
        <v>597</v>
      </c>
      <c r="D209">
        <v>2289.1</v>
      </c>
      <c r="E209">
        <v>2008.8</v>
      </c>
      <c r="F209" s="9">
        <f t="shared" si="65"/>
        <v>2721.2999999999997</v>
      </c>
      <c r="G209" s="2">
        <f t="shared" si="66"/>
        <v>2605.8000000000002</v>
      </c>
      <c r="H209" s="38">
        <f t="shared" si="67"/>
        <v>4.4324199861846436</v>
      </c>
      <c r="I209">
        <v>40</v>
      </c>
    </row>
    <row r="210" spans="1:9" x14ac:dyDescent="0.25">
      <c r="A210" s="29">
        <f t="shared" si="40"/>
        <v>40304</v>
      </c>
      <c r="B210">
        <v>399.1</v>
      </c>
      <c r="C210">
        <v>635.4</v>
      </c>
      <c r="D210">
        <v>2372.6</v>
      </c>
      <c r="E210">
        <v>2124</v>
      </c>
      <c r="F210" s="9">
        <f t="shared" si="65"/>
        <v>2771.7</v>
      </c>
      <c r="G210" s="2">
        <f t="shared" si="66"/>
        <v>2759.4</v>
      </c>
      <c r="H210" s="38">
        <f t="shared" si="67"/>
        <v>0.44574907588605939</v>
      </c>
      <c r="I210">
        <v>40</v>
      </c>
    </row>
    <row r="211" spans="1:9" x14ac:dyDescent="0.25">
      <c r="A211" s="29">
        <f t="shared" si="40"/>
        <v>40311</v>
      </c>
      <c r="B211">
        <v>417</v>
      </c>
      <c r="C211">
        <v>588.9</v>
      </c>
      <c r="D211">
        <v>2476.9</v>
      </c>
      <c r="E211">
        <v>2148.4</v>
      </c>
      <c r="F211" s="9">
        <f t="shared" si="65"/>
        <v>2893.9</v>
      </c>
      <c r="G211" s="2">
        <f t="shared" si="66"/>
        <v>2737.3</v>
      </c>
      <c r="H211" s="38">
        <f t="shared" si="67"/>
        <v>5.7209659153180104</v>
      </c>
      <c r="I211">
        <v>40</v>
      </c>
    </row>
    <row r="212" spans="1:9" x14ac:dyDescent="0.25">
      <c r="A212" s="29">
        <f t="shared" si="40"/>
        <v>40318</v>
      </c>
      <c r="B212">
        <v>417</v>
      </c>
      <c r="C212">
        <v>588.9</v>
      </c>
      <c r="D212">
        <v>2476.9</v>
      </c>
      <c r="E212">
        <v>2148.4</v>
      </c>
      <c r="F212" s="9">
        <f t="shared" si="65"/>
        <v>2893.9</v>
      </c>
      <c r="G212" s="2">
        <f t="shared" si="66"/>
        <v>2737.3</v>
      </c>
      <c r="H212" s="38">
        <f t="shared" si="67"/>
        <v>5.7209659153180104</v>
      </c>
      <c r="I212">
        <v>40</v>
      </c>
    </row>
    <row r="213" spans="1:9" x14ac:dyDescent="0.25">
      <c r="A213" s="29">
        <f t="shared" si="40"/>
        <v>40325</v>
      </c>
      <c r="B213">
        <v>392.2</v>
      </c>
      <c r="C213">
        <v>498.2</v>
      </c>
      <c r="D213">
        <v>2569.3000000000002</v>
      </c>
      <c r="E213">
        <v>2347.9</v>
      </c>
      <c r="F213" s="9">
        <f t="shared" si="65"/>
        <v>2961.5</v>
      </c>
      <c r="G213" s="2">
        <f t="shared" si="66"/>
        <v>2846.1</v>
      </c>
      <c r="H213" s="38">
        <f t="shared" si="67"/>
        <v>4.05467130459225</v>
      </c>
      <c r="I213">
        <v>50.3</v>
      </c>
    </row>
    <row r="214" spans="1:9" x14ac:dyDescent="0.25">
      <c r="A214" s="29">
        <f t="shared" si="40"/>
        <v>40332</v>
      </c>
      <c r="B214">
        <v>382</v>
      </c>
      <c r="C214">
        <v>415.4</v>
      </c>
      <c r="D214">
        <v>2613.5</v>
      </c>
      <c r="E214">
        <v>2443.1</v>
      </c>
      <c r="F214" s="9">
        <f t="shared" si="65"/>
        <v>2995.5</v>
      </c>
      <c r="G214" s="2">
        <f t="shared" si="66"/>
        <v>2858.5</v>
      </c>
      <c r="H214" s="38">
        <f t="shared" si="67"/>
        <v>4.7927234563582388</v>
      </c>
      <c r="I214">
        <v>50.3</v>
      </c>
    </row>
    <row r="215" spans="1:9" x14ac:dyDescent="0.25">
      <c r="A215" s="29">
        <f t="shared" si="40"/>
        <v>40339</v>
      </c>
      <c r="B215">
        <v>363.9</v>
      </c>
      <c r="C215">
        <v>425.9</v>
      </c>
      <c r="D215">
        <v>2666</v>
      </c>
      <c r="E215">
        <v>2483.6</v>
      </c>
      <c r="F215" s="9">
        <f t="shared" si="65"/>
        <v>3029.9</v>
      </c>
      <c r="G215" s="2">
        <f t="shared" si="66"/>
        <v>2909.5</v>
      </c>
      <c r="H215" s="38">
        <f t="shared" si="67"/>
        <v>4.1381680701151335</v>
      </c>
      <c r="I215">
        <v>50.3</v>
      </c>
    </row>
    <row r="216" spans="1:9" x14ac:dyDescent="0.25">
      <c r="A216" s="29">
        <f t="shared" si="40"/>
        <v>40346</v>
      </c>
      <c r="B216">
        <v>302.8</v>
      </c>
      <c r="C216">
        <v>400.2</v>
      </c>
      <c r="D216">
        <v>2751.3</v>
      </c>
      <c r="E216">
        <v>2530.6</v>
      </c>
      <c r="F216" s="9">
        <f t="shared" si="65"/>
        <v>3054.1000000000004</v>
      </c>
      <c r="G216" s="2">
        <f t="shared" si="66"/>
        <v>2930.7999999999997</v>
      </c>
      <c r="H216" s="38">
        <f t="shared" si="67"/>
        <v>4.2070424457486322</v>
      </c>
      <c r="I216">
        <v>50.3</v>
      </c>
    </row>
    <row r="217" spans="1:9" x14ac:dyDescent="0.25">
      <c r="A217" s="29">
        <f t="shared" si="40"/>
        <v>40353</v>
      </c>
      <c r="B217">
        <v>286.60000000000002</v>
      </c>
      <c r="C217">
        <v>404.2</v>
      </c>
      <c r="D217">
        <v>2796</v>
      </c>
      <c r="E217">
        <v>2570.1</v>
      </c>
      <c r="F217" s="9">
        <f t="shared" ref="F217:F227" si="68">+B217+D217</f>
        <v>3082.6</v>
      </c>
      <c r="G217" s="2">
        <f t="shared" ref="G217:G227" si="69">+C217+E217</f>
        <v>2974.2999999999997</v>
      </c>
      <c r="H217" s="38">
        <f t="shared" ref="H217:H227" si="70">+(F217/G217-1)*100</f>
        <v>3.641192885721023</v>
      </c>
      <c r="I217">
        <v>50.3</v>
      </c>
    </row>
    <row r="218" spans="1:9" x14ac:dyDescent="0.25">
      <c r="A218" s="29">
        <f t="shared" si="40"/>
        <v>40360</v>
      </c>
      <c r="B218">
        <v>305.5</v>
      </c>
      <c r="C218">
        <v>301.8</v>
      </c>
      <c r="D218">
        <v>2816.9</v>
      </c>
      <c r="E218">
        <v>2697.4</v>
      </c>
      <c r="F218" s="9">
        <f t="shared" si="68"/>
        <v>3122.4</v>
      </c>
      <c r="G218" s="2">
        <f t="shared" si="69"/>
        <v>2999.2000000000003</v>
      </c>
      <c r="H218" s="38">
        <f t="shared" si="70"/>
        <v>4.1077620698853012</v>
      </c>
      <c r="I218">
        <v>130.30000000000001</v>
      </c>
    </row>
    <row r="219" spans="1:9" x14ac:dyDescent="0.25">
      <c r="A219" s="29">
        <f t="shared" si="40"/>
        <v>40367</v>
      </c>
      <c r="B219">
        <v>299</v>
      </c>
      <c r="C219">
        <v>255.6</v>
      </c>
      <c r="D219">
        <v>2879.9</v>
      </c>
      <c r="E219">
        <v>2756.8</v>
      </c>
      <c r="F219" s="9">
        <f t="shared" si="68"/>
        <v>3178.9</v>
      </c>
      <c r="G219" s="2">
        <f t="shared" si="69"/>
        <v>3012.4</v>
      </c>
      <c r="H219" s="38">
        <f t="shared" si="70"/>
        <v>5.5271544283627572</v>
      </c>
      <c r="I219">
        <v>168.5</v>
      </c>
    </row>
    <row r="220" spans="1:9" x14ac:dyDescent="0.25">
      <c r="A220" s="29">
        <f t="shared" si="40"/>
        <v>40374</v>
      </c>
      <c r="B220">
        <v>259.10000000000002</v>
      </c>
      <c r="C220">
        <v>345.6</v>
      </c>
      <c r="D220">
        <v>2941.9</v>
      </c>
      <c r="E220">
        <v>2782.1</v>
      </c>
      <c r="F220" s="9">
        <f t="shared" si="68"/>
        <v>3201</v>
      </c>
      <c r="G220" s="2">
        <f t="shared" si="69"/>
        <v>3127.7</v>
      </c>
      <c r="H220" s="38">
        <f t="shared" si="70"/>
        <v>2.343575151069488</v>
      </c>
      <c r="I220">
        <v>223.6</v>
      </c>
    </row>
    <row r="221" spans="1:9" x14ac:dyDescent="0.25">
      <c r="A221" s="29">
        <f t="shared" si="40"/>
        <v>40381</v>
      </c>
      <c r="B221">
        <v>217.9</v>
      </c>
      <c r="C221">
        <v>332.3</v>
      </c>
      <c r="D221">
        <v>2994.7</v>
      </c>
      <c r="E221">
        <v>2807.5</v>
      </c>
      <c r="F221" s="9">
        <f t="shared" si="68"/>
        <v>3212.6</v>
      </c>
      <c r="G221" s="2">
        <f t="shared" si="69"/>
        <v>3139.8</v>
      </c>
      <c r="H221" s="38">
        <f t="shared" si="70"/>
        <v>2.3186190203197565</v>
      </c>
      <c r="I221">
        <v>244.6</v>
      </c>
    </row>
    <row r="222" spans="1:9" x14ac:dyDescent="0.25">
      <c r="A222" s="29">
        <f t="shared" si="40"/>
        <v>40388</v>
      </c>
      <c r="B222">
        <v>215.6</v>
      </c>
      <c r="C222">
        <v>242.7</v>
      </c>
      <c r="D222">
        <v>3033.6</v>
      </c>
      <c r="E222">
        <v>2923.4</v>
      </c>
      <c r="F222" s="9">
        <f t="shared" si="68"/>
        <v>3249.2</v>
      </c>
      <c r="G222" s="2">
        <f t="shared" si="69"/>
        <v>3166.1</v>
      </c>
      <c r="H222" s="38">
        <f t="shared" si="70"/>
        <v>2.6246802059315844</v>
      </c>
      <c r="I222">
        <v>247.8</v>
      </c>
    </row>
    <row r="223" spans="1:9" x14ac:dyDescent="0.25">
      <c r="A223" s="29">
        <f t="shared" si="40"/>
        <v>40395</v>
      </c>
      <c r="B223">
        <v>166.1</v>
      </c>
      <c r="C223">
        <v>218.1</v>
      </c>
      <c r="D223">
        <v>3114.1</v>
      </c>
      <c r="E223">
        <v>2949.5</v>
      </c>
      <c r="F223" s="9">
        <f t="shared" si="68"/>
        <v>3280.2</v>
      </c>
      <c r="G223" s="2">
        <f t="shared" si="69"/>
        <v>3167.6</v>
      </c>
      <c r="H223" s="38">
        <f t="shared" si="70"/>
        <v>3.5547417603232656</v>
      </c>
      <c r="I223">
        <v>321.89999999999998</v>
      </c>
    </row>
    <row r="224" spans="1:9" x14ac:dyDescent="0.25">
      <c r="A224" s="29">
        <f t="shared" si="40"/>
        <v>40402</v>
      </c>
      <c r="B224">
        <v>159.30000000000001</v>
      </c>
      <c r="C224">
        <v>152.9</v>
      </c>
      <c r="D224">
        <v>3163.3</v>
      </c>
      <c r="E224">
        <v>3017.2</v>
      </c>
      <c r="F224" s="9">
        <f t="shared" si="68"/>
        <v>3322.6000000000004</v>
      </c>
      <c r="G224" s="2">
        <f t="shared" si="69"/>
        <v>3170.1</v>
      </c>
      <c r="H224" s="38">
        <f t="shared" si="70"/>
        <v>4.8105737989337927</v>
      </c>
      <c r="I224">
        <v>395.9</v>
      </c>
    </row>
    <row r="225" spans="1:9" x14ac:dyDescent="0.25">
      <c r="A225" s="29">
        <f t="shared" si="40"/>
        <v>40409</v>
      </c>
      <c r="B225">
        <v>125.8</v>
      </c>
      <c r="C225">
        <v>154.9</v>
      </c>
      <c r="D225">
        <v>3210.6</v>
      </c>
      <c r="E225">
        <v>3017.2</v>
      </c>
      <c r="F225" s="9">
        <f t="shared" si="68"/>
        <v>3336.4</v>
      </c>
      <c r="G225" s="2">
        <f t="shared" si="69"/>
        <v>3172.1</v>
      </c>
      <c r="H225" s="38">
        <f t="shared" si="70"/>
        <v>5.1795340626083819</v>
      </c>
      <c r="I225">
        <v>572.4</v>
      </c>
    </row>
    <row r="226" spans="1:9" x14ac:dyDescent="0.25">
      <c r="A226" s="29">
        <f t="shared" si="40"/>
        <v>40416</v>
      </c>
      <c r="B226">
        <v>71.599999999999994</v>
      </c>
      <c r="C226">
        <v>116.8</v>
      </c>
      <c r="D226">
        <v>3256.3</v>
      </c>
      <c r="E226">
        <v>3056.7</v>
      </c>
      <c r="F226" s="9">
        <f t="shared" si="68"/>
        <v>3327.9</v>
      </c>
      <c r="G226" s="2">
        <f t="shared" si="69"/>
        <v>3173.5</v>
      </c>
      <c r="H226" s="38">
        <f t="shared" si="70"/>
        <v>4.8652906885142677</v>
      </c>
      <c r="I226">
        <v>632.79999999999995</v>
      </c>
    </row>
    <row r="227" spans="1:9" x14ac:dyDescent="0.25">
      <c r="A227" s="29">
        <f t="shared" si="40"/>
        <v>40423</v>
      </c>
      <c r="B227">
        <v>732</v>
      </c>
      <c r="C227">
        <v>566.79999999999995</v>
      </c>
      <c r="D227">
        <v>0.2</v>
      </c>
      <c r="E227">
        <v>1.1000000000000001</v>
      </c>
      <c r="F227" s="9">
        <f t="shared" si="68"/>
        <v>732.2</v>
      </c>
      <c r="G227" s="2">
        <f t="shared" si="69"/>
        <v>567.9</v>
      </c>
      <c r="H227" s="38">
        <f t="shared" si="70"/>
        <v>28.931149850325767</v>
      </c>
    </row>
    <row r="228" spans="1:9" x14ac:dyDescent="0.25">
      <c r="A228" s="29">
        <f t="shared" si="40"/>
        <v>40430</v>
      </c>
      <c r="B228">
        <v>730</v>
      </c>
      <c r="C228">
        <v>571.9</v>
      </c>
      <c r="D228">
        <v>33.6</v>
      </c>
      <c r="E228">
        <v>30.2</v>
      </c>
      <c r="F228" s="9">
        <f t="shared" ref="F228:F264" si="71">+B228+D228</f>
        <v>763.6</v>
      </c>
      <c r="G228" s="2">
        <f t="shared" ref="G228:G264" si="72">+C228+E228</f>
        <v>602.1</v>
      </c>
      <c r="H228" s="38">
        <f t="shared" ref="H228:H264" si="73">+(F228/G228-1)*100</f>
        <v>26.822786912473017</v>
      </c>
    </row>
    <row r="229" spans="1:9" x14ac:dyDescent="0.25">
      <c r="A229" s="29">
        <f t="shared" si="40"/>
        <v>40437</v>
      </c>
      <c r="B229">
        <v>735.7</v>
      </c>
      <c r="C229">
        <v>595</v>
      </c>
      <c r="D229">
        <v>70.7</v>
      </c>
      <c r="E229">
        <v>32.799999999999997</v>
      </c>
      <c r="F229" s="9">
        <f t="shared" si="71"/>
        <v>806.40000000000009</v>
      </c>
      <c r="G229" s="2">
        <f t="shared" si="72"/>
        <v>627.79999999999995</v>
      </c>
      <c r="H229" s="38">
        <f t="shared" si="73"/>
        <v>28.448550493787849</v>
      </c>
    </row>
    <row r="230" spans="1:9" x14ac:dyDescent="0.25">
      <c r="A230" s="29">
        <f t="shared" si="40"/>
        <v>40444</v>
      </c>
      <c r="B230">
        <v>764</v>
      </c>
      <c r="C230">
        <v>580.5</v>
      </c>
      <c r="D230">
        <v>89.3</v>
      </c>
      <c r="E230">
        <v>58.3</v>
      </c>
      <c r="F230" s="9">
        <f t="shared" si="71"/>
        <v>853.3</v>
      </c>
      <c r="G230" s="2">
        <f t="shared" si="72"/>
        <v>638.79999999999995</v>
      </c>
      <c r="H230" s="38">
        <f t="shared" si="73"/>
        <v>33.578584846587354</v>
      </c>
    </row>
    <row r="231" spans="1:9" x14ac:dyDescent="0.25">
      <c r="A231" s="29">
        <f t="shared" si="40"/>
        <v>40451</v>
      </c>
      <c r="B231">
        <v>688</v>
      </c>
      <c r="C231">
        <v>570.9</v>
      </c>
      <c r="D231">
        <v>241.1</v>
      </c>
      <c r="E231">
        <v>79.099999999999994</v>
      </c>
      <c r="F231" s="9">
        <f t="shared" si="71"/>
        <v>929.1</v>
      </c>
      <c r="G231" s="2">
        <f t="shared" si="72"/>
        <v>650</v>
      </c>
      <c r="H231" s="38">
        <f t="shared" si="73"/>
        <v>42.938461538461546</v>
      </c>
    </row>
    <row r="232" spans="1:9" x14ac:dyDescent="0.25">
      <c r="A232" s="29">
        <f t="shared" si="40"/>
        <v>40458</v>
      </c>
      <c r="B232">
        <v>620.9</v>
      </c>
      <c r="C232">
        <v>510.9</v>
      </c>
      <c r="D232">
        <v>404.7</v>
      </c>
      <c r="E232">
        <v>198.9</v>
      </c>
      <c r="F232" s="9">
        <f t="shared" si="71"/>
        <v>1025.5999999999999</v>
      </c>
      <c r="G232" s="2">
        <f t="shared" si="72"/>
        <v>709.8</v>
      </c>
      <c r="H232" s="38">
        <f t="shared" si="73"/>
        <v>44.491406029867562</v>
      </c>
    </row>
    <row r="233" spans="1:9" x14ac:dyDescent="0.25">
      <c r="A233" s="29">
        <f t="shared" si="40"/>
        <v>40465</v>
      </c>
      <c r="B233">
        <v>561.70000000000005</v>
      </c>
      <c r="C233">
        <v>564.4</v>
      </c>
      <c r="D233">
        <v>515.6</v>
      </c>
      <c r="E233">
        <v>238.3</v>
      </c>
      <c r="F233" s="9">
        <f t="shared" si="71"/>
        <v>1077.3000000000002</v>
      </c>
      <c r="G233" s="2">
        <f t="shared" si="72"/>
        <v>802.7</v>
      </c>
      <c r="H233" s="38">
        <f t="shared" si="73"/>
        <v>34.209542793073396</v>
      </c>
    </row>
    <row r="234" spans="1:9" x14ac:dyDescent="0.25">
      <c r="A234" s="29">
        <f t="shared" si="40"/>
        <v>40472</v>
      </c>
      <c r="B234">
        <v>469.3</v>
      </c>
      <c r="C234">
        <v>457</v>
      </c>
      <c r="D234">
        <v>626.5</v>
      </c>
      <c r="E234">
        <v>387.5</v>
      </c>
      <c r="F234" s="9">
        <f t="shared" si="71"/>
        <v>1095.8</v>
      </c>
      <c r="G234" s="2">
        <f t="shared" si="72"/>
        <v>844.5</v>
      </c>
      <c r="H234" s="38">
        <f t="shared" si="73"/>
        <v>29.757252812314981</v>
      </c>
    </row>
    <row r="235" spans="1:9" x14ac:dyDescent="0.25">
      <c r="A235" s="29">
        <f t="shared" si="40"/>
        <v>40479</v>
      </c>
      <c r="B235">
        <v>491.3</v>
      </c>
      <c r="C235">
        <v>491.7</v>
      </c>
      <c r="D235">
        <v>701.1</v>
      </c>
      <c r="E235">
        <v>422</v>
      </c>
      <c r="F235" s="9">
        <f t="shared" si="71"/>
        <v>1192.4000000000001</v>
      </c>
      <c r="G235" s="2">
        <f t="shared" si="72"/>
        <v>913.7</v>
      </c>
      <c r="H235" s="38">
        <f t="shared" si="73"/>
        <v>30.502353069935427</v>
      </c>
    </row>
    <row r="236" spans="1:9" x14ac:dyDescent="0.25">
      <c r="A236" s="29">
        <f t="shared" si="40"/>
        <v>40486</v>
      </c>
      <c r="B236">
        <v>473.3</v>
      </c>
      <c r="C236">
        <v>515.29999999999995</v>
      </c>
      <c r="D236">
        <v>786</v>
      </c>
      <c r="E236">
        <v>484.1</v>
      </c>
      <c r="F236" s="9">
        <f t="shared" si="71"/>
        <v>1259.3</v>
      </c>
      <c r="G236" s="2">
        <f t="shared" si="72"/>
        <v>999.4</v>
      </c>
      <c r="H236" s="38">
        <f t="shared" si="73"/>
        <v>26.005603362017204</v>
      </c>
    </row>
    <row r="237" spans="1:9" x14ac:dyDescent="0.25">
      <c r="A237" s="29">
        <f t="shared" si="40"/>
        <v>40493</v>
      </c>
      <c r="B237">
        <v>550.29999999999995</v>
      </c>
      <c r="C237">
        <v>525.1</v>
      </c>
      <c r="D237">
        <v>844.5</v>
      </c>
      <c r="E237">
        <v>616.5</v>
      </c>
      <c r="F237" s="9">
        <f t="shared" si="71"/>
        <v>1394.8</v>
      </c>
      <c r="G237" s="2">
        <f t="shared" si="72"/>
        <v>1141.5999999999999</v>
      </c>
      <c r="H237" s="38">
        <f t="shared" si="73"/>
        <v>22.179397337070796</v>
      </c>
    </row>
    <row r="238" spans="1:9" x14ac:dyDescent="0.25">
      <c r="A238" s="29">
        <f t="shared" si="40"/>
        <v>40500</v>
      </c>
      <c r="B238">
        <v>531.1</v>
      </c>
      <c r="C238">
        <v>501.5</v>
      </c>
      <c r="D238">
        <v>882.8</v>
      </c>
      <c r="E238">
        <v>658</v>
      </c>
      <c r="F238" s="9">
        <f t="shared" si="71"/>
        <v>1413.9</v>
      </c>
      <c r="G238" s="2">
        <f t="shared" si="72"/>
        <v>1159.5</v>
      </c>
      <c r="H238" s="38">
        <f t="shared" si="73"/>
        <v>21.940491591203106</v>
      </c>
    </row>
    <row r="239" spans="1:9" x14ac:dyDescent="0.25">
      <c r="A239" s="29">
        <f t="shared" si="40"/>
        <v>40507</v>
      </c>
      <c r="B239">
        <v>511.6</v>
      </c>
      <c r="C239">
        <v>468</v>
      </c>
      <c r="D239">
        <v>968.2</v>
      </c>
      <c r="E239">
        <v>718.9</v>
      </c>
      <c r="F239" s="9">
        <f t="shared" si="71"/>
        <v>1479.8000000000002</v>
      </c>
      <c r="G239" s="2">
        <f t="shared" si="72"/>
        <v>1186.9000000000001</v>
      </c>
      <c r="H239" s="38">
        <f t="shared" si="73"/>
        <v>24.677731906647573</v>
      </c>
    </row>
    <row r="240" spans="1:9" x14ac:dyDescent="0.25">
      <c r="A240" s="29">
        <f t="shared" si="40"/>
        <v>40514</v>
      </c>
      <c r="B240">
        <v>498.7</v>
      </c>
      <c r="C240">
        <v>368.9</v>
      </c>
      <c r="D240">
        <v>1017.3</v>
      </c>
      <c r="E240">
        <v>847.2</v>
      </c>
      <c r="F240" s="9">
        <f t="shared" si="71"/>
        <v>1516</v>
      </c>
      <c r="G240" s="2">
        <f t="shared" si="72"/>
        <v>1216.0999999999999</v>
      </c>
      <c r="H240" s="38">
        <f t="shared" si="73"/>
        <v>24.660800920976911</v>
      </c>
    </row>
    <row r="241" spans="1:9" x14ac:dyDescent="0.25">
      <c r="A241" s="29">
        <f t="shared" si="40"/>
        <v>40521</v>
      </c>
      <c r="B241">
        <v>472.1</v>
      </c>
      <c r="C241">
        <v>417</v>
      </c>
      <c r="D241">
        <v>1048.9000000000001</v>
      </c>
      <c r="E241">
        <v>890.8</v>
      </c>
      <c r="F241" s="9">
        <f t="shared" si="71"/>
        <v>1521</v>
      </c>
      <c r="G241" s="2">
        <f t="shared" si="72"/>
        <v>1307.8</v>
      </c>
      <c r="H241" s="38">
        <f t="shared" si="73"/>
        <v>16.302186878727642</v>
      </c>
    </row>
    <row r="242" spans="1:9" x14ac:dyDescent="0.25">
      <c r="A242" s="29">
        <f t="shared" si="40"/>
        <v>40528</v>
      </c>
      <c r="B242">
        <v>386.2</v>
      </c>
      <c r="C242">
        <v>404.4</v>
      </c>
      <c r="D242">
        <v>1150.5</v>
      </c>
      <c r="E242">
        <v>972.1</v>
      </c>
      <c r="F242" s="9">
        <f t="shared" si="71"/>
        <v>1536.7</v>
      </c>
      <c r="G242" s="2">
        <f t="shared" si="72"/>
        <v>1376.5</v>
      </c>
      <c r="H242" s="38">
        <f t="shared" si="73"/>
        <v>11.638212858699614</v>
      </c>
    </row>
    <row r="243" spans="1:9" x14ac:dyDescent="0.25">
      <c r="A243" s="29">
        <f t="shared" si="40"/>
        <v>40535</v>
      </c>
      <c r="B243">
        <v>419.4</v>
      </c>
      <c r="C243">
        <v>398.6</v>
      </c>
      <c r="D243">
        <v>1209.5</v>
      </c>
      <c r="E243">
        <v>1027.7</v>
      </c>
      <c r="F243" s="9">
        <f t="shared" si="71"/>
        <v>1628.9</v>
      </c>
      <c r="G243" s="2">
        <f t="shared" si="72"/>
        <v>1426.3000000000002</v>
      </c>
      <c r="H243" s="38">
        <f t="shared" si="73"/>
        <v>14.204585290612059</v>
      </c>
    </row>
    <row r="244" spans="1:9" x14ac:dyDescent="0.25">
      <c r="A244" s="29">
        <f t="shared" si="40"/>
        <v>40542</v>
      </c>
      <c r="B244">
        <v>486.6</v>
      </c>
      <c r="C244">
        <v>419.9</v>
      </c>
      <c r="D244">
        <v>1229.7</v>
      </c>
      <c r="E244">
        <v>1065.5999999999999</v>
      </c>
      <c r="F244" s="9">
        <f t="shared" si="71"/>
        <v>1716.3000000000002</v>
      </c>
      <c r="G244" s="2">
        <f t="shared" si="72"/>
        <v>1485.5</v>
      </c>
      <c r="H244" s="38">
        <f t="shared" si="73"/>
        <v>15.536856277347709</v>
      </c>
    </row>
    <row r="245" spans="1:9" x14ac:dyDescent="0.25">
      <c r="A245" s="29">
        <f t="shared" si="40"/>
        <v>40549</v>
      </c>
      <c r="B245">
        <v>579.4</v>
      </c>
      <c r="C245">
        <v>431.5</v>
      </c>
      <c r="D245">
        <v>1229.7</v>
      </c>
      <c r="E245">
        <v>1114.2</v>
      </c>
      <c r="F245" s="9">
        <f t="shared" si="71"/>
        <v>1809.1</v>
      </c>
      <c r="G245" s="2">
        <f t="shared" si="72"/>
        <v>1545.7</v>
      </c>
      <c r="H245" s="38">
        <f t="shared" si="73"/>
        <v>17.040822928123166</v>
      </c>
      <c r="I245">
        <v>34</v>
      </c>
    </row>
    <row r="246" spans="1:9" x14ac:dyDescent="0.25">
      <c r="A246" s="29">
        <f t="shared" si="40"/>
        <v>40556</v>
      </c>
      <c r="B246">
        <v>621.70000000000005</v>
      </c>
      <c r="C246">
        <v>463.4</v>
      </c>
      <c r="D246">
        <v>1289</v>
      </c>
      <c r="E246">
        <v>1195.4000000000001</v>
      </c>
      <c r="F246" s="9">
        <f t="shared" si="71"/>
        <v>1910.7</v>
      </c>
      <c r="G246" s="2">
        <f t="shared" si="72"/>
        <v>1658.8000000000002</v>
      </c>
      <c r="H246" s="38">
        <f t="shared" si="73"/>
        <v>15.185676392572933</v>
      </c>
      <c r="I246">
        <v>34</v>
      </c>
    </row>
    <row r="247" spans="1:9" x14ac:dyDescent="0.25">
      <c r="A247" s="29">
        <f t="shared" si="40"/>
        <v>40563</v>
      </c>
      <c r="B247">
        <v>645.79999999999995</v>
      </c>
      <c r="C247">
        <v>468.6</v>
      </c>
      <c r="D247">
        <v>1332.3</v>
      </c>
      <c r="E247">
        <v>1250.4000000000001</v>
      </c>
      <c r="F247" s="9">
        <f t="shared" si="71"/>
        <v>1978.1</v>
      </c>
      <c r="G247" s="2">
        <f t="shared" si="72"/>
        <v>1719</v>
      </c>
      <c r="H247" s="38">
        <f t="shared" si="73"/>
        <v>15.072716695753341</v>
      </c>
      <c r="I247">
        <v>34</v>
      </c>
    </row>
    <row r="248" spans="1:9" x14ac:dyDescent="0.25">
      <c r="A248" s="29">
        <f t="shared" si="40"/>
        <v>40570</v>
      </c>
      <c r="B248">
        <v>636.5</v>
      </c>
      <c r="C248">
        <v>487</v>
      </c>
      <c r="D248">
        <v>1369.8</v>
      </c>
      <c r="E248">
        <v>1297.5999999999999</v>
      </c>
      <c r="F248" s="9">
        <f t="shared" si="71"/>
        <v>2006.3</v>
      </c>
      <c r="G248" s="2">
        <f t="shared" si="72"/>
        <v>1784.6</v>
      </c>
      <c r="H248" s="38">
        <f t="shared" si="73"/>
        <v>12.422951921999337</v>
      </c>
      <c r="I248">
        <v>34</v>
      </c>
    </row>
    <row r="249" spans="1:9" x14ac:dyDescent="0.25">
      <c r="A249" s="29">
        <f t="shared" si="40"/>
        <v>40577</v>
      </c>
      <c r="B249">
        <v>648.6</v>
      </c>
      <c r="C249">
        <v>513.79999999999995</v>
      </c>
      <c r="D249">
        <v>1467.4</v>
      </c>
      <c r="E249">
        <v>1379.6</v>
      </c>
      <c r="F249" s="9">
        <f t="shared" si="71"/>
        <v>2116</v>
      </c>
      <c r="G249" s="2">
        <f t="shared" si="72"/>
        <v>1893.3999999999999</v>
      </c>
      <c r="H249" s="38">
        <f t="shared" si="73"/>
        <v>11.756628287736358</v>
      </c>
      <c r="I249">
        <v>34</v>
      </c>
    </row>
    <row r="250" spans="1:9" x14ac:dyDescent="0.25">
      <c r="A250" s="29">
        <f t="shared" si="40"/>
        <v>40584</v>
      </c>
      <c r="B250">
        <v>639.20000000000005</v>
      </c>
      <c r="C250">
        <v>573.29999999999995</v>
      </c>
      <c r="D250">
        <v>1529</v>
      </c>
      <c r="E250">
        <v>1437.8</v>
      </c>
      <c r="F250" s="9">
        <f t="shared" si="71"/>
        <v>2168.1999999999998</v>
      </c>
      <c r="G250" s="2">
        <f t="shared" si="72"/>
        <v>2011.1</v>
      </c>
      <c r="H250" s="38">
        <f t="shared" si="73"/>
        <v>7.8116453682064435</v>
      </c>
      <c r="I250">
        <v>34</v>
      </c>
    </row>
    <row r="251" spans="1:9" x14ac:dyDescent="0.25">
      <c r="A251" s="29">
        <f t="shared" si="40"/>
        <v>40591</v>
      </c>
      <c r="B251">
        <v>645.70000000000005</v>
      </c>
      <c r="C251">
        <v>572</v>
      </c>
      <c r="D251">
        <v>1573.5</v>
      </c>
      <c r="E251">
        <v>1497.5</v>
      </c>
      <c r="F251" s="9">
        <f t="shared" si="71"/>
        <v>2219.1999999999998</v>
      </c>
      <c r="G251" s="2">
        <f t="shared" si="72"/>
        <v>2069.5</v>
      </c>
      <c r="H251" s="38">
        <f t="shared" si="73"/>
        <v>7.2336313119110818</v>
      </c>
      <c r="I251">
        <v>34</v>
      </c>
    </row>
    <row r="252" spans="1:9" x14ac:dyDescent="0.25">
      <c r="A252" s="29">
        <f t="shared" si="40"/>
        <v>40598</v>
      </c>
      <c r="B252">
        <v>663.6</v>
      </c>
      <c r="C252">
        <v>541.29999999999995</v>
      </c>
      <c r="D252">
        <v>1601.6</v>
      </c>
      <c r="E252">
        <v>1541.8</v>
      </c>
      <c r="F252" s="9">
        <f t="shared" si="71"/>
        <v>2265.1999999999998</v>
      </c>
      <c r="G252" s="2">
        <f t="shared" si="72"/>
        <v>2083.1</v>
      </c>
      <c r="H252" s="38">
        <f t="shared" si="73"/>
        <v>8.7417790792568617</v>
      </c>
      <c r="I252">
        <v>34</v>
      </c>
    </row>
    <row r="253" spans="1:9" x14ac:dyDescent="0.25">
      <c r="A253" s="29">
        <f t="shared" ref="A253:A316" si="74">+A252+7</f>
        <v>40605</v>
      </c>
      <c r="B253">
        <v>652</v>
      </c>
      <c r="C253">
        <v>489.9</v>
      </c>
      <c r="D253">
        <v>1643.1</v>
      </c>
      <c r="E253">
        <v>1651.2</v>
      </c>
      <c r="F253" s="9">
        <f t="shared" si="71"/>
        <v>2295.1</v>
      </c>
      <c r="G253" s="2">
        <f t="shared" si="72"/>
        <v>2141.1</v>
      </c>
      <c r="H253" s="38">
        <f t="shared" si="73"/>
        <v>7.1925645696137464</v>
      </c>
      <c r="I253">
        <v>34</v>
      </c>
    </row>
    <row r="254" spans="1:9" x14ac:dyDescent="0.25">
      <c r="A254" s="29">
        <f t="shared" si="74"/>
        <v>40612</v>
      </c>
      <c r="B254">
        <v>613.70000000000005</v>
      </c>
      <c r="C254">
        <v>434.9</v>
      </c>
      <c r="D254">
        <v>1704.8</v>
      </c>
      <c r="E254">
        <v>1730.8</v>
      </c>
      <c r="F254" s="9">
        <f t="shared" si="71"/>
        <v>2318.5</v>
      </c>
      <c r="G254" s="2">
        <f t="shared" si="72"/>
        <v>2165.6999999999998</v>
      </c>
      <c r="H254" s="38">
        <f t="shared" si="73"/>
        <v>7.055455510920261</v>
      </c>
      <c r="I254">
        <v>34</v>
      </c>
    </row>
    <row r="255" spans="1:9" x14ac:dyDescent="0.25">
      <c r="A255" s="29">
        <f t="shared" si="74"/>
        <v>40619</v>
      </c>
      <c r="B255">
        <v>678.6</v>
      </c>
      <c r="C255">
        <v>523.6</v>
      </c>
      <c r="D255">
        <v>1784.9</v>
      </c>
      <c r="E255">
        <v>1799.3</v>
      </c>
      <c r="F255" s="9">
        <f t="shared" si="71"/>
        <v>2463.5</v>
      </c>
      <c r="G255" s="2">
        <f t="shared" si="72"/>
        <v>2322.9</v>
      </c>
      <c r="H255" s="38">
        <f t="shared" si="73"/>
        <v>6.05277885401867</v>
      </c>
      <c r="I255">
        <v>34</v>
      </c>
    </row>
    <row r="256" spans="1:9" x14ac:dyDescent="0.25">
      <c r="A256" s="29">
        <f t="shared" si="74"/>
        <v>40626</v>
      </c>
      <c r="B256">
        <v>635.70000000000005</v>
      </c>
      <c r="C256">
        <v>487.1</v>
      </c>
      <c r="D256">
        <v>1858.8</v>
      </c>
      <c r="E256">
        <v>1871.7</v>
      </c>
      <c r="F256" s="9">
        <f t="shared" si="71"/>
        <v>2494.5</v>
      </c>
      <c r="G256" s="2">
        <f t="shared" si="72"/>
        <v>2358.8000000000002</v>
      </c>
      <c r="H256" s="38">
        <f t="shared" si="73"/>
        <v>5.752925216211624</v>
      </c>
      <c r="I256">
        <v>34</v>
      </c>
    </row>
    <row r="257" spans="1:9" x14ac:dyDescent="0.25">
      <c r="A257" s="29">
        <f t="shared" si="74"/>
        <v>40633</v>
      </c>
      <c r="B257">
        <v>547.79999999999995</v>
      </c>
      <c r="C257">
        <v>504.5</v>
      </c>
      <c r="D257">
        <v>1969.9</v>
      </c>
      <c r="E257">
        <v>1943.6</v>
      </c>
      <c r="F257" s="9">
        <f t="shared" si="71"/>
        <v>2517.6999999999998</v>
      </c>
      <c r="G257" s="2">
        <f t="shared" si="72"/>
        <v>2448.1</v>
      </c>
      <c r="H257" s="38">
        <f t="shared" si="73"/>
        <v>2.8430211184183651</v>
      </c>
      <c r="I257">
        <v>34</v>
      </c>
    </row>
    <row r="258" spans="1:9" x14ac:dyDescent="0.25">
      <c r="A258" s="29">
        <f t="shared" si="74"/>
        <v>40640</v>
      </c>
      <c r="B258">
        <v>569.6</v>
      </c>
      <c r="C258">
        <v>441.7</v>
      </c>
      <c r="D258">
        <v>1992.2</v>
      </c>
      <c r="E258">
        <v>2047</v>
      </c>
      <c r="F258" s="9">
        <f t="shared" si="71"/>
        <v>2561.8000000000002</v>
      </c>
      <c r="G258" s="2">
        <f t="shared" si="72"/>
        <v>2488.6999999999998</v>
      </c>
      <c r="H258" s="38">
        <f t="shared" si="73"/>
        <v>2.937276489733609</v>
      </c>
      <c r="I258">
        <v>34</v>
      </c>
    </row>
    <row r="259" spans="1:9" x14ac:dyDescent="0.25">
      <c r="A259" s="29">
        <f t="shared" si="74"/>
        <v>40647</v>
      </c>
      <c r="B259">
        <v>553.6</v>
      </c>
      <c r="C259">
        <v>462.1</v>
      </c>
      <c r="D259">
        <v>2082</v>
      </c>
      <c r="E259">
        <v>2102.9</v>
      </c>
      <c r="F259" s="9">
        <f t="shared" si="71"/>
        <v>2635.6</v>
      </c>
      <c r="G259" s="2">
        <f t="shared" si="72"/>
        <v>2565</v>
      </c>
      <c r="H259" s="38">
        <f t="shared" si="73"/>
        <v>2.752436647173484</v>
      </c>
    </row>
    <row r="260" spans="1:9" x14ac:dyDescent="0.25">
      <c r="A260" s="29">
        <f t="shared" si="74"/>
        <v>40654</v>
      </c>
      <c r="B260">
        <v>571.29999999999995</v>
      </c>
      <c r="C260">
        <v>457.2</v>
      </c>
      <c r="D260">
        <v>2127.8000000000002</v>
      </c>
      <c r="E260">
        <v>2184.5</v>
      </c>
      <c r="F260" s="9">
        <f t="shared" si="71"/>
        <v>2699.1000000000004</v>
      </c>
      <c r="G260" s="2">
        <f t="shared" si="72"/>
        <v>2641.7</v>
      </c>
      <c r="H260" s="38">
        <f t="shared" si="73"/>
        <v>2.1728432448802071</v>
      </c>
    </row>
    <row r="261" spans="1:9" x14ac:dyDescent="0.25">
      <c r="A261" s="29">
        <f t="shared" si="74"/>
        <v>40661</v>
      </c>
      <c r="B261">
        <v>507.2</v>
      </c>
      <c r="C261">
        <v>432.2</v>
      </c>
      <c r="D261">
        <v>2223.6</v>
      </c>
      <c r="E261">
        <v>2289.1</v>
      </c>
      <c r="F261" s="9">
        <f t="shared" si="71"/>
        <v>2730.7999999999997</v>
      </c>
      <c r="G261" s="2">
        <f t="shared" si="72"/>
        <v>2721.2999999999997</v>
      </c>
      <c r="H261" s="38">
        <f t="shared" si="73"/>
        <v>0.34909785764156709</v>
      </c>
      <c r="I261">
        <v>74</v>
      </c>
    </row>
    <row r="262" spans="1:9" x14ac:dyDescent="0.25">
      <c r="A262" s="29">
        <f t="shared" si="74"/>
        <v>40668</v>
      </c>
      <c r="B262">
        <v>479.1</v>
      </c>
      <c r="C262">
        <v>399.1</v>
      </c>
      <c r="D262">
        <v>2270.5</v>
      </c>
      <c r="E262">
        <v>2372.6</v>
      </c>
      <c r="F262" s="9">
        <f t="shared" si="71"/>
        <v>2749.6</v>
      </c>
      <c r="G262" s="2">
        <f t="shared" si="72"/>
        <v>2771.7</v>
      </c>
      <c r="H262" s="38">
        <f t="shared" si="73"/>
        <v>-0.79734458996283397</v>
      </c>
      <c r="I262">
        <v>74</v>
      </c>
    </row>
    <row r="263" spans="1:9" x14ac:dyDescent="0.25">
      <c r="A263" s="29">
        <f t="shared" si="74"/>
        <v>40675</v>
      </c>
      <c r="B263">
        <v>492.1</v>
      </c>
      <c r="C263">
        <v>417</v>
      </c>
      <c r="D263">
        <v>2322.1999999999998</v>
      </c>
      <c r="E263">
        <v>2476.9</v>
      </c>
      <c r="F263" s="9">
        <f t="shared" si="71"/>
        <v>2814.2999999999997</v>
      </c>
      <c r="G263" s="2">
        <f t="shared" si="72"/>
        <v>2893.9</v>
      </c>
      <c r="H263" s="38">
        <f t="shared" si="73"/>
        <v>-2.7506133591347459</v>
      </c>
      <c r="I263">
        <v>74</v>
      </c>
    </row>
    <row r="264" spans="1:9" x14ac:dyDescent="0.25">
      <c r="A264" s="29">
        <f t="shared" si="74"/>
        <v>40682</v>
      </c>
      <c r="B264">
        <v>480.2</v>
      </c>
      <c r="C264">
        <v>410.1</v>
      </c>
      <c r="D264">
        <v>2438.6</v>
      </c>
      <c r="E264">
        <v>2494.1999999999998</v>
      </c>
      <c r="F264" s="9">
        <f t="shared" si="71"/>
        <v>2918.7999999999997</v>
      </c>
      <c r="G264" s="2">
        <f t="shared" si="72"/>
        <v>2904.2999999999997</v>
      </c>
      <c r="H264" s="38">
        <f t="shared" si="73"/>
        <v>0.49925971834865468</v>
      </c>
      <c r="I264">
        <v>74</v>
      </c>
    </row>
    <row r="265" spans="1:9" x14ac:dyDescent="0.25">
      <c r="A265" s="29">
        <f t="shared" si="74"/>
        <v>40689</v>
      </c>
      <c r="B265">
        <v>421.4</v>
      </c>
      <c r="C265">
        <v>392.2</v>
      </c>
      <c r="D265">
        <v>2495.8000000000002</v>
      </c>
      <c r="E265">
        <v>2569.3000000000002</v>
      </c>
      <c r="F265" s="9">
        <f t="shared" ref="F265:F274" si="75">+B265+D265</f>
        <v>2917.2000000000003</v>
      </c>
      <c r="G265" s="2">
        <f t="shared" ref="G265:G274" si="76">+C265+E265</f>
        <v>2961.5</v>
      </c>
      <c r="H265" s="38">
        <f t="shared" ref="H265:H274" si="77">+(F265/G265-1)*100</f>
        <v>-1.4958635826439193</v>
      </c>
      <c r="I265">
        <v>89</v>
      </c>
    </row>
    <row r="266" spans="1:9" x14ac:dyDescent="0.25">
      <c r="A266" s="29">
        <f t="shared" si="74"/>
        <v>40696</v>
      </c>
      <c r="B266">
        <v>452.1</v>
      </c>
      <c r="C266">
        <v>382</v>
      </c>
      <c r="D266">
        <v>2560.9</v>
      </c>
      <c r="E266">
        <v>2613.5</v>
      </c>
      <c r="F266" s="9">
        <f t="shared" si="75"/>
        <v>3013</v>
      </c>
      <c r="G266" s="2">
        <f t="shared" si="76"/>
        <v>2995.5</v>
      </c>
      <c r="H266" s="38">
        <f t="shared" si="77"/>
        <v>0.58420964780503404</v>
      </c>
      <c r="I266">
        <v>89</v>
      </c>
    </row>
    <row r="267" spans="1:9" x14ac:dyDescent="0.25">
      <c r="A267" s="29">
        <f t="shared" si="74"/>
        <v>40703</v>
      </c>
      <c r="B267">
        <v>429.6</v>
      </c>
      <c r="C267">
        <v>363.9</v>
      </c>
      <c r="D267">
        <v>2594.1</v>
      </c>
      <c r="E267">
        <v>2666</v>
      </c>
      <c r="F267" s="9">
        <f t="shared" si="75"/>
        <v>3023.7</v>
      </c>
      <c r="G267" s="2">
        <f t="shared" si="76"/>
        <v>3029.9</v>
      </c>
      <c r="H267" s="38">
        <f t="shared" si="77"/>
        <v>-0.20462721541966156</v>
      </c>
      <c r="I267">
        <v>89</v>
      </c>
    </row>
    <row r="268" spans="1:9" x14ac:dyDescent="0.25">
      <c r="A268" s="29">
        <f t="shared" si="74"/>
        <v>40710</v>
      </c>
      <c r="B268">
        <v>405.3</v>
      </c>
      <c r="C268">
        <v>302.8</v>
      </c>
      <c r="D268">
        <v>2650.9</v>
      </c>
      <c r="E268">
        <v>2751.3</v>
      </c>
      <c r="F268" s="9">
        <f t="shared" si="75"/>
        <v>3056.2000000000003</v>
      </c>
      <c r="G268" s="2">
        <f t="shared" si="76"/>
        <v>3054.1000000000004</v>
      </c>
      <c r="H268" s="38">
        <f t="shared" si="77"/>
        <v>6.8760027504000121E-2</v>
      </c>
      <c r="I268">
        <v>89</v>
      </c>
    </row>
    <row r="269" spans="1:9" x14ac:dyDescent="0.25">
      <c r="A269" s="29">
        <f t="shared" si="74"/>
        <v>40717</v>
      </c>
      <c r="B269">
        <v>387.5</v>
      </c>
      <c r="C269">
        <v>286.60000000000002</v>
      </c>
      <c r="D269">
        <v>2669</v>
      </c>
      <c r="E269">
        <v>2796</v>
      </c>
      <c r="F269" s="9">
        <f t="shared" si="75"/>
        <v>3056.5</v>
      </c>
      <c r="G269" s="2">
        <f t="shared" si="76"/>
        <v>3082.6</v>
      </c>
      <c r="H269" s="38">
        <f t="shared" si="77"/>
        <v>-0.84668786089664438</v>
      </c>
      <c r="I269">
        <v>131</v>
      </c>
    </row>
    <row r="270" spans="1:9" x14ac:dyDescent="0.25">
      <c r="A270" s="29">
        <f t="shared" si="74"/>
        <v>40724</v>
      </c>
      <c r="B270">
        <v>381.3</v>
      </c>
      <c r="C270">
        <v>305.5</v>
      </c>
      <c r="D270">
        <v>2706.7</v>
      </c>
      <c r="E270">
        <v>2816.9</v>
      </c>
      <c r="F270" s="9">
        <f t="shared" si="75"/>
        <v>3088</v>
      </c>
      <c r="G270" s="2">
        <f t="shared" si="76"/>
        <v>3122.4</v>
      </c>
      <c r="H270" s="38">
        <f t="shared" si="77"/>
        <v>-1.1017166282346946</v>
      </c>
      <c r="I270">
        <v>131</v>
      </c>
    </row>
    <row r="271" spans="1:9" x14ac:dyDescent="0.25">
      <c r="A271" s="29">
        <f t="shared" si="74"/>
        <v>40731</v>
      </c>
      <c r="B271">
        <v>345.8</v>
      </c>
      <c r="C271">
        <v>299</v>
      </c>
      <c r="D271">
        <v>2743.9</v>
      </c>
      <c r="E271">
        <v>2879.9</v>
      </c>
      <c r="F271" s="9">
        <f t="shared" si="75"/>
        <v>3089.7000000000003</v>
      </c>
      <c r="G271" s="2">
        <f t="shared" si="76"/>
        <v>3178.9</v>
      </c>
      <c r="H271" s="38">
        <f t="shared" si="77"/>
        <v>-2.806002076189873</v>
      </c>
      <c r="I271">
        <v>131</v>
      </c>
    </row>
    <row r="272" spans="1:9" x14ac:dyDescent="0.25">
      <c r="A272" s="29">
        <f t="shared" si="74"/>
        <v>40738</v>
      </c>
      <c r="B272">
        <v>299.3</v>
      </c>
      <c r="C272">
        <v>259.10000000000002</v>
      </c>
      <c r="D272">
        <v>2811.3</v>
      </c>
      <c r="E272">
        <v>2941.9</v>
      </c>
      <c r="F272" s="9">
        <f t="shared" si="75"/>
        <v>3110.6000000000004</v>
      </c>
      <c r="G272" s="2">
        <f t="shared" si="76"/>
        <v>3201</v>
      </c>
      <c r="H272" s="38">
        <f t="shared" si="77"/>
        <v>-2.824117463292708</v>
      </c>
      <c r="I272">
        <v>131</v>
      </c>
    </row>
    <row r="273" spans="1:9" x14ac:dyDescent="0.25">
      <c r="A273" s="29">
        <f t="shared" si="74"/>
        <v>40745</v>
      </c>
      <c r="B273">
        <v>247.4</v>
      </c>
      <c r="C273">
        <v>217.9</v>
      </c>
      <c r="D273">
        <v>2881.2</v>
      </c>
      <c r="E273">
        <v>2994.7</v>
      </c>
      <c r="F273" s="9">
        <f t="shared" si="75"/>
        <v>3128.6</v>
      </c>
      <c r="G273" s="2">
        <f t="shared" si="76"/>
        <v>3212.6</v>
      </c>
      <c r="H273" s="38">
        <f t="shared" si="77"/>
        <v>-2.6147046006349983</v>
      </c>
      <c r="I273">
        <v>141.1</v>
      </c>
    </row>
    <row r="274" spans="1:9" x14ac:dyDescent="0.25">
      <c r="A274" s="29">
        <f t="shared" si="74"/>
        <v>40752</v>
      </c>
      <c r="B274">
        <v>252.4</v>
      </c>
      <c r="C274">
        <v>215.6</v>
      </c>
      <c r="D274">
        <v>2955.3</v>
      </c>
      <c r="E274">
        <v>3033.6</v>
      </c>
      <c r="F274" s="9">
        <f t="shared" si="75"/>
        <v>3207.7000000000003</v>
      </c>
      <c r="G274" s="2">
        <f t="shared" si="76"/>
        <v>3249.2</v>
      </c>
      <c r="H274" s="38">
        <f t="shared" si="77"/>
        <v>-1.2772374738396985</v>
      </c>
      <c r="I274">
        <v>141.1</v>
      </c>
    </row>
    <row r="275" spans="1:9" x14ac:dyDescent="0.25">
      <c r="A275" s="29">
        <f t="shared" si="74"/>
        <v>40759</v>
      </c>
      <c r="B275">
        <v>256.5</v>
      </c>
      <c r="C275">
        <v>166.1</v>
      </c>
      <c r="D275">
        <v>2963.3</v>
      </c>
      <c r="E275">
        <v>3114.1</v>
      </c>
      <c r="F275" s="9">
        <f t="shared" ref="F275:G293" si="78">+B275+D275</f>
        <v>3219.8</v>
      </c>
      <c r="G275" s="2">
        <f t="shared" si="78"/>
        <v>3280.2</v>
      </c>
      <c r="H275" s="38">
        <f t="shared" ref="H275:H338" si="79">+(F275/G275-1)*100</f>
        <v>-1.8413511371257685</v>
      </c>
      <c r="I275">
        <v>176</v>
      </c>
    </row>
    <row r="276" spans="1:9" x14ac:dyDescent="0.25">
      <c r="A276" s="29">
        <f t="shared" si="74"/>
        <v>40766</v>
      </c>
      <c r="B276">
        <v>193.6</v>
      </c>
      <c r="C276">
        <v>159.30000000000001</v>
      </c>
      <c r="D276">
        <v>3042.3</v>
      </c>
      <c r="E276">
        <v>3163.3</v>
      </c>
      <c r="F276" s="9">
        <f t="shared" si="78"/>
        <v>3235.9</v>
      </c>
      <c r="G276" s="2">
        <f t="shared" si="78"/>
        <v>3322.6000000000004</v>
      </c>
      <c r="H276" s="38">
        <f t="shared" si="79"/>
        <v>-2.6094022753265556</v>
      </c>
      <c r="I276">
        <v>205.7</v>
      </c>
    </row>
    <row r="277" spans="1:9" x14ac:dyDescent="0.25">
      <c r="A277" s="29">
        <f t="shared" si="74"/>
        <v>40773</v>
      </c>
      <c r="B277">
        <v>152.9</v>
      </c>
      <c r="C277">
        <v>125.8</v>
      </c>
      <c r="D277">
        <v>3130.8</v>
      </c>
      <c r="E277">
        <v>3210.6</v>
      </c>
      <c r="F277" s="9">
        <f t="shared" si="78"/>
        <v>3283.7000000000003</v>
      </c>
      <c r="G277" s="2">
        <f t="shared" si="78"/>
        <v>3336.4</v>
      </c>
      <c r="H277" s="38">
        <f t="shared" si="79"/>
        <v>-1.5795468169284232</v>
      </c>
      <c r="I277">
        <v>215.7</v>
      </c>
    </row>
    <row r="278" spans="1:9" x14ac:dyDescent="0.25">
      <c r="A278" s="29">
        <f t="shared" si="74"/>
        <v>40780</v>
      </c>
      <c r="B278">
        <v>135.80000000000001</v>
      </c>
      <c r="C278">
        <v>71.599999999999994</v>
      </c>
      <c r="D278">
        <v>3148.4</v>
      </c>
      <c r="E278">
        <v>3256.3</v>
      </c>
      <c r="F278" s="9">
        <f t="shared" si="78"/>
        <v>3284.2000000000003</v>
      </c>
      <c r="G278" s="2">
        <f t="shared" si="78"/>
        <v>3327.9</v>
      </c>
      <c r="H278" s="38">
        <f t="shared" si="79"/>
        <v>-1.3131404188827744</v>
      </c>
      <c r="I278">
        <v>291.5</v>
      </c>
    </row>
    <row r="279" spans="1:9" x14ac:dyDescent="0.25">
      <c r="A279" s="29">
        <f t="shared" si="74"/>
        <v>40787</v>
      </c>
      <c r="B279">
        <v>384.9</v>
      </c>
      <c r="C279">
        <v>732</v>
      </c>
      <c r="D279">
        <v>23</v>
      </c>
      <c r="E279">
        <v>0.2</v>
      </c>
      <c r="F279" s="9">
        <f t="shared" si="78"/>
        <v>407.9</v>
      </c>
      <c r="G279" s="2">
        <f t="shared" si="78"/>
        <v>732.2</v>
      </c>
      <c r="H279" s="38">
        <f t="shared" si="79"/>
        <v>-44.291177273968863</v>
      </c>
    </row>
    <row r="280" spans="1:9" x14ac:dyDescent="0.25">
      <c r="A280" s="29">
        <f t="shared" si="74"/>
        <v>40794</v>
      </c>
      <c r="B280">
        <v>525.4</v>
      </c>
      <c r="C280">
        <v>730</v>
      </c>
      <c r="D280">
        <v>43.6</v>
      </c>
      <c r="E280">
        <v>33.6</v>
      </c>
      <c r="F280" s="9">
        <f t="shared" si="78"/>
        <v>569</v>
      </c>
      <c r="G280" s="2">
        <f t="shared" si="78"/>
        <v>763.6</v>
      </c>
      <c r="H280" s="38">
        <f t="shared" si="79"/>
        <v>-25.484546883184912</v>
      </c>
    </row>
    <row r="281" spans="1:9" x14ac:dyDescent="0.25">
      <c r="A281" s="29">
        <f t="shared" si="74"/>
        <v>40801</v>
      </c>
      <c r="B281">
        <v>554.1</v>
      </c>
      <c r="C281">
        <v>735.7</v>
      </c>
      <c r="D281">
        <v>74.599999999999994</v>
      </c>
      <c r="E281">
        <v>70.7</v>
      </c>
      <c r="F281" s="9">
        <f t="shared" si="78"/>
        <v>628.70000000000005</v>
      </c>
      <c r="G281" s="2">
        <f t="shared" si="78"/>
        <v>806.40000000000009</v>
      </c>
      <c r="H281" s="38">
        <f t="shared" si="79"/>
        <v>-22.036210317460323</v>
      </c>
    </row>
    <row r="282" spans="1:9" x14ac:dyDescent="0.25">
      <c r="A282" s="29">
        <f t="shared" si="74"/>
        <v>40808</v>
      </c>
      <c r="B282" s="66">
        <v>684</v>
      </c>
      <c r="C282" s="66">
        <v>764</v>
      </c>
      <c r="D282" s="66">
        <v>135.4</v>
      </c>
      <c r="E282" s="66">
        <v>89.3</v>
      </c>
      <c r="F282" s="66">
        <f t="shared" si="78"/>
        <v>819.4</v>
      </c>
      <c r="G282" s="2">
        <f t="shared" si="78"/>
        <v>853.3</v>
      </c>
      <c r="H282" s="38">
        <f t="shared" si="79"/>
        <v>-3.9728114379467883</v>
      </c>
    </row>
    <row r="283" spans="1:9" x14ac:dyDescent="0.25">
      <c r="A283" s="29">
        <f t="shared" si="74"/>
        <v>40815</v>
      </c>
      <c r="B283" s="66">
        <v>753.9</v>
      </c>
      <c r="C283" s="66">
        <v>688</v>
      </c>
      <c r="D283" s="66">
        <v>167.5</v>
      </c>
      <c r="E283" s="66">
        <v>241.1</v>
      </c>
      <c r="F283" s="66">
        <f t="shared" si="78"/>
        <v>921.4</v>
      </c>
      <c r="G283" s="2">
        <f t="shared" si="78"/>
        <v>929.1</v>
      </c>
      <c r="H283" s="38">
        <f t="shared" si="79"/>
        <v>-0.82875901409966701</v>
      </c>
      <c r="I283">
        <v>40</v>
      </c>
    </row>
    <row r="284" spans="1:9" ht="15" x14ac:dyDescent="0.35">
      <c r="A284" s="29">
        <f t="shared" si="74"/>
        <v>40822</v>
      </c>
      <c r="B284" s="53">
        <v>719.2</v>
      </c>
      <c r="C284">
        <v>620.9</v>
      </c>
      <c r="D284">
        <v>282.39999999999998</v>
      </c>
      <c r="E284">
        <v>394.8</v>
      </c>
      <c r="F284" s="66">
        <f t="shared" si="78"/>
        <v>1001.6</v>
      </c>
      <c r="G284" s="2">
        <f t="shared" si="78"/>
        <v>1015.7</v>
      </c>
      <c r="H284" s="38">
        <f t="shared" si="79"/>
        <v>-1.3882051786945016</v>
      </c>
      <c r="I284">
        <v>40</v>
      </c>
    </row>
    <row r="285" spans="1:9" ht="15" x14ac:dyDescent="0.35">
      <c r="A285" s="29">
        <f t="shared" si="74"/>
        <v>40829</v>
      </c>
      <c r="B285" s="53">
        <v>625.5</v>
      </c>
      <c r="C285">
        <v>561.70000000000005</v>
      </c>
      <c r="D285">
        <v>405</v>
      </c>
      <c r="E285">
        <v>505.7</v>
      </c>
      <c r="F285" s="66">
        <f t="shared" si="78"/>
        <v>1030.5</v>
      </c>
      <c r="G285" s="2">
        <f t="shared" si="78"/>
        <v>1067.4000000000001</v>
      </c>
      <c r="H285" s="38">
        <f t="shared" si="79"/>
        <v>-3.4569983136593652</v>
      </c>
    </row>
    <row r="286" spans="1:9" x14ac:dyDescent="0.25">
      <c r="A286" s="29">
        <f t="shared" si="74"/>
        <v>40836</v>
      </c>
      <c r="B286">
        <v>544.5</v>
      </c>
      <c r="C286">
        <v>4699.3</v>
      </c>
      <c r="D286">
        <v>581.79999999999995</v>
      </c>
      <c r="E286">
        <v>616.6</v>
      </c>
      <c r="F286" s="66">
        <f t="shared" si="78"/>
        <v>1126.3</v>
      </c>
      <c r="G286" s="2">
        <f t="shared" si="78"/>
        <v>5315.9000000000005</v>
      </c>
      <c r="H286" s="38">
        <f t="shared" si="79"/>
        <v>-78.812618747530991</v>
      </c>
    </row>
    <row r="287" spans="1:9" x14ac:dyDescent="0.25">
      <c r="A287" s="29">
        <f t="shared" si="74"/>
        <v>40843</v>
      </c>
      <c r="B287">
        <v>519</v>
      </c>
      <c r="C287">
        <v>491.3</v>
      </c>
      <c r="D287">
        <v>636.6</v>
      </c>
      <c r="E287">
        <v>701.1</v>
      </c>
      <c r="F287" s="66">
        <f t="shared" si="78"/>
        <v>1155.5999999999999</v>
      </c>
      <c r="G287" s="2">
        <f t="shared" si="78"/>
        <v>1192.4000000000001</v>
      </c>
      <c r="H287" s="38">
        <f t="shared" si="79"/>
        <v>-3.0862126803086309</v>
      </c>
    </row>
    <row r="288" spans="1:9" x14ac:dyDescent="0.25">
      <c r="A288" s="29">
        <f t="shared" si="74"/>
        <v>40850</v>
      </c>
      <c r="B288" s="52">
        <v>529.9</v>
      </c>
      <c r="C288">
        <v>473.3</v>
      </c>
      <c r="D288">
        <v>673.2</v>
      </c>
      <c r="E288">
        <v>786</v>
      </c>
      <c r="F288" s="66">
        <f t="shared" si="78"/>
        <v>1203.0999999999999</v>
      </c>
      <c r="G288" s="2">
        <f t="shared" si="78"/>
        <v>1259.3</v>
      </c>
      <c r="H288" s="38">
        <f t="shared" si="79"/>
        <v>-4.4627967918685059</v>
      </c>
    </row>
    <row r="289" spans="1:9" x14ac:dyDescent="0.25">
      <c r="A289" s="29">
        <f t="shared" si="74"/>
        <v>40857</v>
      </c>
      <c r="B289" s="52">
        <v>470.7</v>
      </c>
      <c r="C289">
        <v>550.29999999999995</v>
      </c>
      <c r="D289">
        <v>786.8</v>
      </c>
      <c r="E289">
        <v>844.5</v>
      </c>
      <c r="F289" s="66">
        <f t="shared" si="78"/>
        <v>1257.5</v>
      </c>
      <c r="G289" s="2">
        <f t="shared" si="78"/>
        <v>1394.8</v>
      </c>
      <c r="H289" s="38">
        <f t="shared" si="79"/>
        <v>-9.8437051907083415</v>
      </c>
    </row>
    <row r="290" spans="1:9" x14ac:dyDescent="0.25">
      <c r="A290" s="29">
        <f t="shared" si="74"/>
        <v>40864</v>
      </c>
      <c r="B290" s="52">
        <v>451.4</v>
      </c>
      <c r="C290">
        <v>531.1</v>
      </c>
      <c r="D290">
        <v>805.2</v>
      </c>
      <c r="E290">
        <v>882.8</v>
      </c>
      <c r="F290" s="66">
        <f t="shared" si="78"/>
        <v>1256.5999999999999</v>
      </c>
      <c r="G290" s="2">
        <f t="shared" si="78"/>
        <v>1413.9</v>
      </c>
      <c r="H290" s="38">
        <f t="shared" si="79"/>
        <v>-11.125256383053973</v>
      </c>
    </row>
    <row r="291" spans="1:9" x14ac:dyDescent="0.25">
      <c r="A291" s="29">
        <f t="shared" si="74"/>
        <v>40871</v>
      </c>
      <c r="B291" s="52">
        <v>437.5</v>
      </c>
      <c r="C291">
        <v>511.6</v>
      </c>
      <c r="D291">
        <v>829.8</v>
      </c>
      <c r="E291">
        <v>968.2</v>
      </c>
      <c r="F291" s="66">
        <f t="shared" si="78"/>
        <v>1267.3</v>
      </c>
      <c r="G291" s="2">
        <f t="shared" si="78"/>
        <v>1479.8000000000002</v>
      </c>
      <c r="H291" s="38">
        <f t="shared" si="79"/>
        <v>-14.360048655223689</v>
      </c>
    </row>
    <row r="292" spans="1:9" x14ac:dyDescent="0.25">
      <c r="A292" s="29">
        <f t="shared" si="74"/>
        <v>40878</v>
      </c>
      <c r="B292" s="52">
        <v>480.2</v>
      </c>
      <c r="C292">
        <v>498.7</v>
      </c>
      <c r="D292">
        <v>863.4</v>
      </c>
      <c r="E292">
        <v>1017.3</v>
      </c>
      <c r="F292" s="66">
        <f t="shared" si="78"/>
        <v>1343.6</v>
      </c>
      <c r="G292" s="2">
        <f t="shared" si="78"/>
        <v>1516</v>
      </c>
      <c r="H292" s="38">
        <f t="shared" si="79"/>
        <v>-11.372031662269134</v>
      </c>
    </row>
    <row r="293" spans="1:9" x14ac:dyDescent="0.25">
      <c r="A293" s="29">
        <f t="shared" si="74"/>
        <v>40885</v>
      </c>
      <c r="B293" s="52">
        <v>433.4</v>
      </c>
      <c r="C293">
        <v>472.1</v>
      </c>
      <c r="D293">
        <v>929</v>
      </c>
      <c r="E293">
        <v>1048.9000000000001</v>
      </c>
      <c r="F293" s="66">
        <f t="shared" si="78"/>
        <v>1362.4</v>
      </c>
      <c r="G293" s="2">
        <f t="shared" si="78"/>
        <v>1521</v>
      </c>
      <c r="H293" s="38">
        <f t="shared" si="79"/>
        <v>-10.427350427350424</v>
      </c>
    </row>
    <row r="294" spans="1:9" x14ac:dyDescent="0.25">
      <c r="A294" s="29">
        <f t="shared" si="74"/>
        <v>40892</v>
      </c>
      <c r="B294">
        <v>446.7</v>
      </c>
      <c r="C294">
        <v>386.2</v>
      </c>
      <c r="D294">
        <v>958.9</v>
      </c>
      <c r="E294">
        <v>1150.5</v>
      </c>
      <c r="F294" s="66">
        <f t="shared" ref="F294:G296" si="80">+B294+D294</f>
        <v>1405.6</v>
      </c>
      <c r="G294" s="2">
        <f t="shared" si="80"/>
        <v>1536.7</v>
      </c>
      <c r="H294" s="38">
        <f t="shared" si="79"/>
        <v>-8.5312683022060298</v>
      </c>
      <c r="I294">
        <v>40</v>
      </c>
    </row>
    <row r="295" spans="1:9" x14ac:dyDescent="0.25">
      <c r="A295" s="29">
        <f t="shared" si="74"/>
        <v>40899</v>
      </c>
      <c r="B295">
        <v>413.3</v>
      </c>
      <c r="C295">
        <v>419.4</v>
      </c>
      <c r="D295">
        <v>993.7</v>
      </c>
      <c r="E295">
        <v>1209.5</v>
      </c>
      <c r="F295" s="66">
        <f t="shared" si="80"/>
        <v>1407</v>
      </c>
      <c r="G295" s="2">
        <f t="shared" si="80"/>
        <v>1628.9</v>
      </c>
      <c r="H295" s="38">
        <f t="shared" si="79"/>
        <v>-13.622690159003014</v>
      </c>
    </row>
    <row r="296" spans="1:9" x14ac:dyDescent="0.25">
      <c r="A296" s="29">
        <f t="shared" si="74"/>
        <v>40906</v>
      </c>
      <c r="B296">
        <v>510.4</v>
      </c>
      <c r="C296">
        <v>486.6</v>
      </c>
      <c r="D296">
        <v>1014.9</v>
      </c>
      <c r="E296">
        <v>1229.7</v>
      </c>
      <c r="F296" s="66">
        <f t="shared" si="80"/>
        <v>1525.3</v>
      </c>
      <c r="G296" s="2">
        <f t="shared" si="80"/>
        <v>1716.3000000000002</v>
      </c>
      <c r="H296" s="38">
        <f t="shared" si="79"/>
        <v>-11.128590572743702</v>
      </c>
    </row>
    <row r="297" spans="1:9" x14ac:dyDescent="0.25">
      <c r="A297" s="29">
        <f t="shared" si="74"/>
        <v>40913</v>
      </c>
      <c r="B297">
        <v>470</v>
      </c>
      <c r="C297">
        <v>579.4</v>
      </c>
      <c r="D297">
        <v>1119.8</v>
      </c>
      <c r="E297">
        <v>1229.7</v>
      </c>
      <c r="F297" s="66">
        <f t="shared" ref="F297:F328" si="81">+B297+D297</f>
        <v>1589.8</v>
      </c>
      <c r="G297" s="2">
        <f t="shared" ref="G297:G328" si="82">+C297+E297</f>
        <v>1809.1</v>
      </c>
      <c r="H297" s="38">
        <f t="shared" si="79"/>
        <v>-12.122049637941512</v>
      </c>
    </row>
    <row r="298" spans="1:9" x14ac:dyDescent="0.25">
      <c r="A298" s="29">
        <f t="shared" si="74"/>
        <v>40920</v>
      </c>
      <c r="B298">
        <v>470.7</v>
      </c>
      <c r="C298">
        <v>621.70000000000005</v>
      </c>
      <c r="D298">
        <v>1177.2</v>
      </c>
      <c r="E298">
        <v>1289</v>
      </c>
      <c r="F298" s="66">
        <f t="shared" si="81"/>
        <v>1647.9</v>
      </c>
      <c r="G298" s="2">
        <f t="shared" si="82"/>
        <v>1910.7</v>
      </c>
      <c r="H298" s="38">
        <f t="shared" si="79"/>
        <v>-13.754121526142249</v>
      </c>
      <c r="I298">
        <v>40</v>
      </c>
    </row>
    <row r="299" spans="1:9" x14ac:dyDescent="0.25">
      <c r="A299" s="29">
        <f t="shared" si="74"/>
        <v>40927</v>
      </c>
      <c r="B299">
        <v>493.1</v>
      </c>
      <c r="C299">
        <v>645.79999999999995</v>
      </c>
      <c r="D299">
        <v>1298.2</v>
      </c>
      <c r="E299">
        <v>1332.3</v>
      </c>
      <c r="F299" s="66">
        <f t="shared" si="81"/>
        <v>1791.3000000000002</v>
      </c>
      <c r="G299" s="2">
        <f t="shared" si="82"/>
        <v>1978.1</v>
      </c>
      <c r="H299" s="38">
        <f t="shared" si="79"/>
        <v>-9.4434052879025181</v>
      </c>
    </row>
    <row r="300" spans="1:9" x14ac:dyDescent="0.25">
      <c r="A300" s="29">
        <f t="shared" si="74"/>
        <v>40934</v>
      </c>
      <c r="B300">
        <v>465.4</v>
      </c>
      <c r="C300">
        <v>636.5</v>
      </c>
      <c r="D300">
        <v>1334.7</v>
      </c>
      <c r="E300">
        <v>1369.8</v>
      </c>
      <c r="F300" s="66">
        <f t="shared" si="81"/>
        <v>1800.1</v>
      </c>
      <c r="G300" s="2">
        <f t="shared" si="82"/>
        <v>2006.3</v>
      </c>
      <c r="H300" s="38">
        <f t="shared" si="79"/>
        <v>-10.277625479738827</v>
      </c>
    </row>
    <row r="301" spans="1:9" x14ac:dyDescent="0.25">
      <c r="A301" s="29">
        <f t="shared" si="74"/>
        <v>40941</v>
      </c>
      <c r="B301">
        <v>438.4</v>
      </c>
      <c r="C301">
        <v>648.6</v>
      </c>
      <c r="D301">
        <v>1365.2</v>
      </c>
      <c r="E301">
        <v>1467.4</v>
      </c>
      <c r="F301" s="66">
        <f t="shared" si="81"/>
        <v>1803.6</v>
      </c>
      <c r="G301" s="2">
        <f t="shared" si="82"/>
        <v>2116</v>
      </c>
      <c r="H301" s="38">
        <f t="shared" si="79"/>
        <v>-14.763705103969759</v>
      </c>
    </row>
    <row r="302" spans="1:9" x14ac:dyDescent="0.25">
      <c r="A302" s="29">
        <f t="shared" si="74"/>
        <v>40948</v>
      </c>
      <c r="B302">
        <v>435</v>
      </c>
      <c r="C302">
        <v>639.20000000000005</v>
      </c>
      <c r="D302">
        <v>1412.2</v>
      </c>
      <c r="E302">
        <v>1529</v>
      </c>
      <c r="F302" s="66">
        <f t="shared" si="81"/>
        <v>1847.2</v>
      </c>
      <c r="G302" s="2">
        <f t="shared" si="82"/>
        <v>2168.1999999999998</v>
      </c>
      <c r="H302" s="38">
        <f t="shared" si="79"/>
        <v>-14.804907296374859</v>
      </c>
    </row>
    <row r="303" spans="1:9" x14ac:dyDescent="0.25">
      <c r="A303" s="29">
        <f t="shared" si="74"/>
        <v>40955</v>
      </c>
      <c r="B303">
        <v>402.2</v>
      </c>
      <c r="C303">
        <v>645.70000000000005</v>
      </c>
      <c r="D303">
        <v>1487.9</v>
      </c>
      <c r="E303">
        <v>1573.5</v>
      </c>
      <c r="F303" s="66">
        <f t="shared" si="81"/>
        <v>1890.1000000000001</v>
      </c>
      <c r="G303" s="2">
        <f t="shared" si="82"/>
        <v>2219.1999999999998</v>
      </c>
      <c r="H303" s="38">
        <f t="shared" si="79"/>
        <v>-14.829668348954561</v>
      </c>
    </row>
    <row r="304" spans="1:9" x14ac:dyDescent="0.25">
      <c r="A304" s="29">
        <f t="shared" si="74"/>
        <v>40962</v>
      </c>
      <c r="B304">
        <v>435.1</v>
      </c>
      <c r="C304">
        <v>663.6</v>
      </c>
      <c r="D304">
        <v>1543</v>
      </c>
      <c r="E304">
        <v>1601.6</v>
      </c>
      <c r="F304" s="66">
        <f t="shared" si="81"/>
        <v>1978.1</v>
      </c>
      <c r="G304" s="2">
        <f t="shared" si="82"/>
        <v>2265.1999999999998</v>
      </c>
      <c r="H304" s="38">
        <f t="shared" si="79"/>
        <v>-12.674377538407199</v>
      </c>
    </row>
    <row r="305" spans="1:9" x14ac:dyDescent="0.25">
      <c r="A305" s="29">
        <f t="shared" si="74"/>
        <v>40969</v>
      </c>
      <c r="B305">
        <v>470.1</v>
      </c>
      <c r="C305">
        <v>652</v>
      </c>
      <c r="D305">
        <v>1621</v>
      </c>
      <c r="E305">
        <v>1643.1</v>
      </c>
      <c r="F305" s="66">
        <f t="shared" si="81"/>
        <v>2091.1</v>
      </c>
      <c r="G305" s="2">
        <f t="shared" si="82"/>
        <v>2295.1</v>
      </c>
      <c r="H305" s="38">
        <f t="shared" si="79"/>
        <v>-8.888501590344644</v>
      </c>
    </row>
    <row r="306" spans="1:9" x14ac:dyDescent="0.25">
      <c r="A306" s="29">
        <f t="shared" si="74"/>
        <v>40976</v>
      </c>
      <c r="B306">
        <v>532.4</v>
      </c>
      <c r="C306">
        <v>613.70000000000005</v>
      </c>
      <c r="D306">
        <v>1639</v>
      </c>
      <c r="E306">
        <v>1704.8</v>
      </c>
      <c r="F306" s="66">
        <f t="shared" si="81"/>
        <v>2171.4</v>
      </c>
      <c r="G306" s="2">
        <f t="shared" si="82"/>
        <v>2318.5</v>
      </c>
      <c r="H306" s="38">
        <f t="shared" si="79"/>
        <v>-6.3446193659693728</v>
      </c>
    </row>
    <row r="307" spans="1:9" x14ac:dyDescent="0.25">
      <c r="A307" s="29">
        <f t="shared" si="74"/>
        <v>40983</v>
      </c>
      <c r="B307">
        <v>588.29999999999995</v>
      </c>
      <c r="C307">
        <v>678.6</v>
      </c>
      <c r="D307">
        <v>1666.6</v>
      </c>
      <c r="E307">
        <v>1784.9</v>
      </c>
      <c r="F307" s="66">
        <f t="shared" si="81"/>
        <v>2254.8999999999996</v>
      </c>
      <c r="G307" s="2">
        <f t="shared" si="82"/>
        <v>2463.5</v>
      </c>
      <c r="H307" s="38">
        <f t="shared" si="79"/>
        <v>-8.4676273594479596</v>
      </c>
    </row>
    <row r="308" spans="1:9" x14ac:dyDescent="0.25">
      <c r="A308" s="29">
        <f t="shared" si="74"/>
        <v>40990</v>
      </c>
      <c r="B308">
        <v>665.6</v>
      </c>
      <c r="C308">
        <v>635.70000000000005</v>
      </c>
      <c r="D308">
        <v>1717.4</v>
      </c>
      <c r="E308">
        <v>1858.8</v>
      </c>
      <c r="F308" s="66">
        <f t="shared" si="81"/>
        <v>2383</v>
      </c>
      <c r="G308" s="2">
        <f t="shared" si="82"/>
        <v>2494.5</v>
      </c>
      <c r="H308" s="38">
        <f t="shared" si="79"/>
        <v>-4.4698336339947904</v>
      </c>
    </row>
    <row r="309" spans="1:9" x14ac:dyDescent="0.25">
      <c r="A309" s="29">
        <f t="shared" si="74"/>
        <v>40997</v>
      </c>
      <c r="B309">
        <v>619.70000000000005</v>
      </c>
      <c r="C309">
        <v>547.79999999999995</v>
      </c>
      <c r="D309">
        <v>1805.1</v>
      </c>
      <c r="E309">
        <v>1969.9</v>
      </c>
      <c r="F309" s="66">
        <f t="shared" si="81"/>
        <v>2424.8000000000002</v>
      </c>
      <c r="G309" s="2">
        <f t="shared" si="82"/>
        <v>2517.6999999999998</v>
      </c>
      <c r="H309" s="38">
        <f t="shared" si="79"/>
        <v>-3.6898756801842847</v>
      </c>
    </row>
    <row r="310" spans="1:9" x14ac:dyDescent="0.25">
      <c r="A310" s="29">
        <f t="shared" si="74"/>
        <v>41004</v>
      </c>
      <c r="B310">
        <v>502.8</v>
      </c>
      <c r="C310">
        <v>569.6</v>
      </c>
      <c r="D310">
        <v>1947.4</v>
      </c>
      <c r="E310">
        <v>1992.2</v>
      </c>
      <c r="F310" s="66">
        <f t="shared" si="81"/>
        <v>2450.2000000000003</v>
      </c>
      <c r="G310" s="2">
        <f t="shared" si="82"/>
        <v>2561.8000000000002</v>
      </c>
      <c r="H310" s="38">
        <f t="shared" si="79"/>
        <v>-4.3563119681473967</v>
      </c>
    </row>
    <row r="311" spans="1:9" x14ac:dyDescent="0.25">
      <c r="A311" s="29">
        <f t="shared" si="74"/>
        <v>41011</v>
      </c>
      <c r="B311">
        <v>498.5</v>
      </c>
      <c r="C311">
        <v>553.6</v>
      </c>
      <c r="D311">
        <v>1980.5</v>
      </c>
      <c r="E311">
        <v>2082</v>
      </c>
      <c r="F311" s="66">
        <f t="shared" si="81"/>
        <v>2479</v>
      </c>
      <c r="G311" s="2">
        <f t="shared" si="82"/>
        <v>2635.6</v>
      </c>
      <c r="H311" s="38">
        <f t="shared" si="79"/>
        <v>-5.9417210502352376</v>
      </c>
    </row>
    <row r="312" spans="1:9" x14ac:dyDescent="0.25">
      <c r="A312" s="29">
        <f t="shared" si="74"/>
        <v>41018</v>
      </c>
      <c r="B312">
        <v>548.29999999999995</v>
      </c>
      <c r="C312">
        <v>571.29999999999995</v>
      </c>
      <c r="D312">
        <v>2031.6</v>
      </c>
      <c r="E312">
        <v>2127.8000000000002</v>
      </c>
      <c r="F312" s="66">
        <f t="shared" si="81"/>
        <v>2579.8999999999996</v>
      </c>
      <c r="G312" s="2">
        <f t="shared" si="82"/>
        <v>2699.1000000000004</v>
      </c>
      <c r="H312" s="38">
        <f t="shared" si="79"/>
        <v>-4.4162869104516611</v>
      </c>
    </row>
    <row r="313" spans="1:9" x14ac:dyDescent="0.25">
      <c r="A313" s="29">
        <f t="shared" si="74"/>
        <v>41025</v>
      </c>
      <c r="B313">
        <v>578.9</v>
      </c>
      <c r="C313">
        <v>507.2</v>
      </c>
      <c r="D313">
        <v>2127.1</v>
      </c>
      <c r="E313">
        <v>2223.6</v>
      </c>
      <c r="F313" s="66">
        <f t="shared" si="81"/>
        <v>2706</v>
      </c>
      <c r="G313" s="2">
        <f t="shared" si="82"/>
        <v>2730.7999999999997</v>
      </c>
      <c r="H313" s="38">
        <f t="shared" si="79"/>
        <v>-0.90815878130949823</v>
      </c>
    </row>
    <row r="314" spans="1:9" x14ac:dyDescent="0.25">
      <c r="A314" s="29">
        <f t="shared" si="74"/>
        <v>41032</v>
      </c>
      <c r="B314">
        <v>653.79999999999995</v>
      </c>
      <c r="C314">
        <v>479.1</v>
      </c>
      <c r="D314">
        <v>2198.6999999999998</v>
      </c>
      <c r="E314">
        <v>2270.5</v>
      </c>
      <c r="F314" s="66">
        <f t="shared" si="81"/>
        <v>2852.5</v>
      </c>
      <c r="G314" s="2">
        <f t="shared" si="82"/>
        <v>2749.6</v>
      </c>
      <c r="H314" s="38">
        <f t="shared" si="79"/>
        <v>3.7423625254582538</v>
      </c>
      <c r="I314">
        <v>40</v>
      </c>
    </row>
    <row r="315" spans="1:9" x14ac:dyDescent="0.25">
      <c r="A315" s="29">
        <f t="shared" si="74"/>
        <v>41039</v>
      </c>
      <c r="B315">
        <v>669.1</v>
      </c>
      <c r="C315">
        <v>492.1</v>
      </c>
      <c r="D315">
        <v>2265.3000000000002</v>
      </c>
      <c r="E315">
        <v>2322.1999999999998</v>
      </c>
      <c r="F315" s="66">
        <f t="shared" si="81"/>
        <v>2934.4</v>
      </c>
      <c r="G315" s="2">
        <f t="shared" si="82"/>
        <v>2814.2999999999997</v>
      </c>
      <c r="H315" s="38">
        <f t="shared" si="79"/>
        <v>4.2674910279643319</v>
      </c>
      <c r="I315">
        <v>51</v>
      </c>
    </row>
    <row r="316" spans="1:9" x14ac:dyDescent="0.25">
      <c r="A316" s="29">
        <f t="shared" si="74"/>
        <v>41046</v>
      </c>
      <c r="B316">
        <v>647.79999999999995</v>
      </c>
      <c r="C316">
        <v>480.2</v>
      </c>
      <c r="D316">
        <v>2324.6999999999998</v>
      </c>
      <c r="E316">
        <v>2438.6</v>
      </c>
      <c r="F316" s="66">
        <f t="shared" si="81"/>
        <v>2972.5</v>
      </c>
      <c r="G316" s="2">
        <f t="shared" si="82"/>
        <v>2918.7999999999997</v>
      </c>
      <c r="H316" s="38">
        <f t="shared" si="79"/>
        <v>1.8397971769220423</v>
      </c>
      <c r="I316">
        <v>96</v>
      </c>
    </row>
    <row r="317" spans="1:9" x14ac:dyDescent="0.25">
      <c r="A317" s="29">
        <f t="shared" ref="A317:A380" si="83">+A316+7</f>
        <v>41053</v>
      </c>
      <c r="B317">
        <v>647.79999999999995</v>
      </c>
      <c r="C317">
        <v>480.2</v>
      </c>
      <c r="D317">
        <v>2324.6999999999998</v>
      </c>
      <c r="E317">
        <v>2438.6</v>
      </c>
      <c r="F317" s="66">
        <f t="shared" si="81"/>
        <v>2972.5</v>
      </c>
      <c r="G317" s="2">
        <f t="shared" si="82"/>
        <v>2918.7999999999997</v>
      </c>
      <c r="H317" s="38">
        <f t="shared" si="79"/>
        <v>1.8397971769220423</v>
      </c>
      <c r="I317">
        <v>96</v>
      </c>
    </row>
    <row r="318" spans="1:9" x14ac:dyDescent="0.25">
      <c r="A318" s="29">
        <f t="shared" si="83"/>
        <v>41060</v>
      </c>
      <c r="B318">
        <v>557.6</v>
      </c>
      <c r="C318">
        <v>452.1</v>
      </c>
      <c r="D318">
        <v>2471.3000000000002</v>
      </c>
      <c r="E318">
        <v>2560.9</v>
      </c>
      <c r="F318" s="66">
        <f t="shared" si="81"/>
        <v>3028.9</v>
      </c>
      <c r="G318" s="2">
        <f t="shared" si="82"/>
        <v>3013</v>
      </c>
      <c r="H318" s="38">
        <f t="shared" si="79"/>
        <v>0.52771324261533525</v>
      </c>
      <c r="I318">
        <v>133.5</v>
      </c>
    </row>
    <row r="319" spans="1:9" x14ac:dyDescent="0.25">
      <c r="A319" s="29">
        <f t="shared" si="83"/>
        <v>41067</v>
      </c>
      <c r="B319">
        <v>578</v>
      </c>
      <c r="C319">
        <v>429.6</v>
      </c>
      <c r="D319">
        <v>2499.4</v>
      </c>
      <c r="E319">
        <v>2594.1</v>
      </c>
      <c r="F319" s="66">
        <f t="shared" si="81"/>
        <v>3077.4</v>
      </c>
      <c r="G319" s="2">
        <f t="shared" si="82"/>
        <v>3023.7</v>
      </c>
      <c r="H319" s="38">
        <f t="shared" si="79"/>
        <v>1.7759698382776135</v>
      </c>
      <c r="I319">
        <v>133.5</v>
      </c>
    </row>
    <row r="320" spans="1:9" x14ac:dyDescent="0.25">
      <c r="A320" s="29">
        <f t="shared" si="83"/>
        <v>41074</v>
      </c>
      <c r="B320">
        <v>539.9</v>
      </c>
      <c r="C320">
        <v>405.3</v>
      </c>
      <c r="D320">
        <v>2558</v>
      </c>
      <c r="E320">
        <v>2650.9</v>
      </c>
      <c r="F320" s="66">
        <f t="shared" si="81"/>
        <v>3097.9</v>
      </c>
      <c r="G320" s="2">
        <f t="shared" si="82"/>
        <v>3056.2000000000003</v>
      </c>
      <c r="H320" s="38">
        <f t="shared" si="79"/>
        <v>1.3644395000327103</v>
      </c>
      <c r="I320">
        <v>133.5</v>
      </c>
    </row>
    <row r="321" spans="1:9" x14ac:dyDescent="0.25">
      <c r="A321" s="29">
        <f t="shared" si="83"/>
        <v>41081</v>
      </c>
      <c r="B321">
        <v>527.29999999999995</v>
      </c>
      <c r="C321">
        <v>387.5</v>
      </c>
      <c r="D321">
        <v>2589.6999999999998</v>
      </c>
      <c r="E321">
        <v>2669</v>
      </c>
      <c r="F321" s="66">
        <f t="shared" si="81"/>
        <v>3117</v>
      </c>
      <c r="G321" s="2">
        <f t="shared" si="82"/>
        <v>3056.5</v>
      </c>
      <c r="H321" s="38">
        <f t="shared" si="79"/>
        <v>1.9793881891051912</v>
      </c>
      <c r="I321">
        <v>143.69999999999999</v>
      </c>
    </row>
    <row r="322" spans="1:9" x14ac:dyDescent="0.25">
      <c r="A322" s="29">
        <f t="shared" si="83"/>
        <v>41088</v>
      </c>
      <c r="B322">
        <v>449.5</v>
      </c>
      <c r="C322">
        <v>381.3</v>
      </c>
      <c r="D322">
        <v>2693.4</v>
      </c>
      <c r="E322">
        <v>2706.7</v>
      </c>
      <c r="F322" s="66">
        <f t="shared" si="81"/>
        <v>3142.9</v>
      </c>
      <c r="G322" s="2">
        <f t="shared" si="82"/>
        <v>3088</v>
      </c>
      <c r="H322" s="38">
        <f t="shared" si="79"/>
        <v>1.7778497409326466</v>
      </c>
      <c r="I322">
        <v>143.69999999999999</v>
      </c>
    </row>
    <row r="323" spans="1:9" x14ac:dyDescent="0.25">
      <c r="A323" s="29">
        <f t="shared" si="83"/>
        <v>41095</v>
      </c>
      <c r="B323">
        <v>425.7</v>
      </c>
      <c r="C323">
        <v>345.8</v>
      </c>
      <c r="D323">
        <v>2727.8</v>
      </c>
      <c r="E323">
        <v>2743.9</v>
      </c>
      <c r="F323" s="66">
        <f t="shared" si="81"/>
        <v>3153.5</v>
      </c>
      <c r="G323" s="2">
        <f t="shared" si="82"/>
        <v>3089.7000000000003</v>
      </c>
      <c r="H323" s="38">
        <f t="shared" si="79"/>
        <v>2.0649253972877535</v>
      </c>
      <c r="I323">
        <v>143.69999999999999</v>
      </c>
    </row>
    <row r="324" spans="1:9" x14ac:dyDescent="0.25">
      <c r="A324" s="29">
        <f t="shared" si="83"/>
        <v>41102</v>
      </c>
      <c r="B324">
        <v>379.2</v>
      </c>
      <c r="C324">
        <v>299.3</v>
      </c>
      <c r="D324">
        <v>2780.2</v>
      </c>
      <c r="E324">
        <v>2811.3</v>
      </c>
      <c r="F324" s="66">
        <f t="shared" si="81"/>
        <v>3159.3999999999996</v>
      </c>
      <c r="G324" s="2">
        <f t="shared" si="82"/>
        <v>3110.6000000000004</v>
      </c>
      <c r="H324" s="38">
        <f t="shared" si="79"/>
        <v>1.5688291647913299</v>
      </c>
      <c r="I324">
        <v>172.3</v>
      </c>
    </row>
    <row r="325" spans="1:9" x14ac:dyDescent="0.25">
      <c r="A325" s="29">
        <f t="shared" si="83"/>
        <v>41109</v>
      </c>
      <c r="B325">
        <v>324.8</v>
      </c>
      <c r="C325">
        <v>247.4</v>
      </c>
      <c r="D325">
        <v>2842.8</v>
      </c>
      <c r="E325">
        <v>2881.2</v>
      </c>
      <c r="F325" s="66">
        <f t="shared" si="81"/>
        <v>3167.6000000000004</v>
      </c>
      <c r="G325" s="2">
        <f t="shared" si="82"/>
        <v>3128.6</v>
      </c>
      <c r="H325" s="38">
        <f t="shared" si="79"/>
        <v>1.246563958320035</v>
      </c>
      <c r="I325">
        <v>253.5</v>
      </c>
    </row>
    <row r="326" spans="1:9" x14ac:dyDescent="0.25">
      <c r="A326" s="29">
        <f t="shared" si="83"/>
        <v>41116</v>
      </c>
      <c r="B326">
        <v>267.60000000000002</v>
      </c>
      <c r="C326">
        <v>252.4</v>
      </c>
      <c r="D326">
        <v>2908.7</v>
      </c>
      <c r="E326">
        <v>2955.3</v>
      </c>
      <c r="F326" s="66">
        <f t="shared" si="81"/>
        <v>3176.2999999999997</v>
      </c>
      <c r="G326" s="2">
        <f t="shared" si="82"/>
        <v>3207.7000000000003</v>
      </c>
      <c r="H326" s="38">
        <f t="shared" si="79"/>
        <v>-0.97889453502510992</v>
      </c>
      <c r="I326">
        <v>286.89999999999998</v>
      </c>
    </row>
    <row r="327" spans="1:9" x14ac:dyDescent="0.25">
      <c r="A327" s="29">
        <f t="shared" si="83"/>
        <v>41123</v>
      </c>
      <c r="B327">
        <v>181.1</v>
      </c>
      <c r="C327">
        <v>256.5</v>
      </c>
      <c r="D327">
        <v>2996.1</v>
      </c>
      <c r="E327">
        <v>2963.3</v>
      </c>
      <c r="F327" s="66">
        <f t="shared" si="81"/>
        <v>3177.2</v>
      </c>
      <c r="G327" s="2">
        <f t="shared" si="82"/>
        <v>3219.8</v>
      </c>
      <c r="H327" s="38">
        <f t="shared" si="79"/>
        <v>-1.323063544319536</v>
      </c>
      <c r="I327">
        <v>300.89999999999998</v>
      </c>
    </row>
    <row r="328" spans="1:9" x14ac:dyDescent="0.25">
      <c r="A328" s="29">
        <f t="shared" si="83"/>
        <v>41130</v>
      </c>
      <c r="B328">
        <v>162.5</v>
      </c>
      <c r="C328">
        <v>193.6</v>
      </c>
      <c r="D328">
        <v>3015.8</v>
      </c>
      <c r="E328">
        <v>3042.3</v>
      </c>
      <c r="F328" s="66">
        <f t="shared" si="81"/>
        <v>3178.3</v>
      </c>
      <c r="G328" s="2">
        <f t="shared" si="82"/>
        <v>3235.9</v>
      </c>
      <c r="H328" s="38">
        <f t="shared" si="79"/>
        <v>-1.7800302852374883</v>
      </c>
      <c r="I328">
        <v>368.5</v>
      </c>
    </row>
    <row r="329" spans="1:9" x14ac:dyDescent="0.25">
      <c r="A329" s="29">
        <f t="shared" si="83"/>
        <v>41137</v>
      </c>
      <c r="B329">
        <v>83.4</v>
      </c>
      <c r="C329">
        <v>152.9</v>
      </c>
      <c r="D329">
        <v>3112</v>
      </c>
      <c r="E329">
        <v>3130.8</v>
      </c>
      <c r="F329" s="66">
        <f t="shared" ref="F329:F360" si="84">+B329+D329</f>
        <v>3195.4</v>
      </c>
      <c r="G329" s="2">
        <f t="shared" ref="G329:G360" si="85">+C329+E329</f>
        <v>3283.7000000000003</v>
      </c>
      <c r="H329" s="38">
        <f t="shared" si="79"/>
        <v>-2.6890398026616413</v>
      </c>
      <c r="I329">
        <v>419.9</v>
      </c>
    </row>
    <row r="330" spans="1:9" x14ac:dyDescent="0.25">
      <c r="A330" s="29">
        <f t="shared" si="83"/>
        <v>41144</v>
      </c>
      <c r="B330">
        <v>50.7</v>
      </c>
      <c r="C330">
        <v>135.80000000000001</v>
      </c>
      <c r="D330">
        <v>3146</v>
      </c>
      <c r="E330">
        <v>3148.4</v>
      </c>
      <c r="F330" s="66">
        <f t="shared" si="84"/>
        <v>3196.7</v>
      </c>
      <c r="G330" s="2">
        <f t="shared" si="85"/>
        <v>3284.2000000000003</v>
      </c>
      <c r="H330" s="38">
        <f t="shared" si="79"/>
        <v>-2.664271359844117</v>
      </c>
      <c r="I330">
        <v>430.9</v>
      </c>
    </row>
    <row r="331" spans="1:9" x14ac:dyDescent="0.25">
      <c r="A331" s="29">
        <f t="shared" si="83"/>
        <v>41151</v>
      </c>
      <c r="B331">
        <v>26.7</v>
      </c>
      <c r="C331">
        <v>384.9</v>
      </c>
      <c r="D331">
        <v>3153.1</v>
      </c>
      <c r="E331">
        <v>23</v>
      </c>
      <c r="F331" s="66">
        <f t="shared" si="84"/>
        <v>3179.7999999999997</v>
      </c>
      <c r="G331" s="2">
        <f t="shared" si="85"/>
        <v>407.9</v>
      </c>
      <c r="H331" s="38">
        <f t="shared" si="79"/>
        <v>679.55381220887466</v>
      </c>
      <c r="I331">
        <v>457.4</v>
      </c>
    </row>
    <row r="332" spans="1:9" x14ac:dyDescent="0.25">
      <c r="A332" s="29">
        <f t="shared" si="83"/>
        <v>41158</v>
      </c>
      <c r="B332">
        <v>649.70000000000005</v>
      </c>
      <c r="C332">
        <v>384.9</v>
      </c>
      <c r="D332">
        <v>6.9</v>
      </c>
      <c r="E332">
        <v>23</v>
      </c>
      <c r="F332" s="66">
        <f t="shared" si="84"/>
        <v>656.6</v>
      </c>
      <c r="G332" s="2">
        <f t="shared" si="85"/>
        <v>407.9</v>
      </c>
      <c r="H332" s="38">
        <f t="shared" si="79"/>
        <v>60.970826182887983</v>
      </c>
    </row>
    <row r="333" spans="1:9" x14ac:dyDescent="0.25">
      <c r="A333" s="29">
        <f t="shared" si="83"/>
        <v>41165</v>
      </c>
      <c r="B333">
        <v>653.9</v>
      </c>
      <c r="C333">
        <v>554.1</v>
      </c>
      <c r="D333">
        <v>34.5</v>
      </c>
      <c r="E333">
        <v>74.599999999999994</v>
      </c>
      <c r="F333" s="66">
        <f t="shared" si="84"/>
        <v>688.4</v>
      </c>
      <c r="G333" s="2">
        <f t="shared" si="85"/>
        <v>628.70000000000005</v>
      </c>
      <c r="H333" s="38">
        <f t="shared" si="79"/>
        <v>9.4957849530777683</v>
      </c>
    </row>
    <row r="334" spans="1:9" x14ac:dyDescent="0.25">
      <c r="A334" s="29">
        <f t="shared" si="83"/>
        <v>41172</v>
      </c>
      <c r="B334">
        <v>619.29999999999995</v>
      </c>
      <c r="C334">
        <v>684</v>
      </c>
      <c r="D334">
        <v>79.8</v>
      </c>
      <c r="E334">
        <v>135.4</v>
      </c>
      <c r="F334" s="66">
        <f t="shared" si="84"/>
        <v>699.09999999999991</v>
      </c>
      <c r="G334" s="2">
        <f t="shared" si="85"/>
        <v>819.4</v>
      </c>
      <c r="H334" s="38">
        <f t="shared" si="79"/>
        <v>-14.681474249450821</v>
      </c>
    </row>
    <row r="335" spans="1:9" x14ac:dyDescent="0.25">
      <c r="A335" s="29">
        <f t="shared" si="83"/>
        <v>41179</v>
      </c>
      <c r="B335">
        <v>563.4</v>
      </c>
      <c r="C335">
        <v>753.9</v>
      </c>
      <c r="D335">
        <v>198.8</v>
      </c>
      <c r="E335">
        <v>167.5</v>
      </c>
      <c r="F335" s="66">
        <f t="shared" si="84"/>
        <v>762.2</v>
      </c>
      <c r="G335" s="2">
        <f t="shared" si="85"/>
        <v>921.4</v>
      </c>
      <c r="H335" s="38">
        <f t="shared" si="79"/>
        <v>-17.278055133492508</v>
      </c>
    </row>
    <row r="336" spans="1:9" x14ac:dyDescent="0.25">
      <c r="A336" s="29">
        <f t="shared" si="83"/>
        <v>41186</v>
      </c>
      <c r="B336">
        <v>494.9</v>
      </c>
      <c r="C336">
        <v>719.2</v>
      </c>
      <c r="D336">
        <v>301.3</v>
      </c>
      <c r="E336">
        <v>282.39999999999998</v>
      </c>
      <c r="F336" s="66">
        <f t="shared" si="84"/>
        <v>796.2</v>
      </c>
      <c r="G336" s="2">
        <f t="shared" si="85"/>
        <v>1001.6</v>
      </c>
      <c r="H336" s="38">
        <f t="shared" si="79"/>
        <v>-20.507188498402552</v>
      </c>
    </row>
    <row r="337" spans="1:8" x14ac:dyDescent="0.25">
      <c r="A337" s="29">
        <f t="shared" si="83"/>
        <v>41193</v>
      </c>
      <c r="B337">
        <v>419.6</v>
      </c>
      <c r="C337">
        <v>624.5</v>
      </c>
      <c r="D337">
        <v>427.2</v>
      </c>
      <c r="E337">
        <v>405</v>
      </c>
      <c r="F337" s="66">
        <f t="shared" si="84"/>
        <v>846.8</v>
      </c>
      <c r="G337" s="2">
        <f t="shared" si="85"/>
        <v>1029.5</v>
      </c>
      <c r="H337" s="38">
        <f t="shared" si="79"/>
        <v>-17.746478873239447</v>
      </c>
    </row>
    <row r="338" spans="1:8" x14ac:dyDescent="0.25">
      <c r="A338" s="29">
        <f t="shared" si="83"/>
        <v>41200</v>
      </c>
      <c r="B338">
        <v>407.4</v>
      </c>
      <c r="C338">
        <v>544.5</v>
      </c>
      <c r="D338">
        <v>509.9</v>
      </c>
      <c r="E338">
        <v>581.79999999999995</v>
      </c>
      <c r="F338" s="66">
        <f t="shared" si="84"/>
        <v>917.3</v>
      </c>
      <c r="G338" s="2">
        <f t="shared" si="85"/>
        <v>1126.3</v>
      </c>
      <c r="H338" s="38">
        <f t="shared" si="79"/>
        <v>-18.556334901891148</v>
      </c>
    </row>
    <row r="339" spans="1:8" x14ac:dyDescent="0.25">
      <c r="A339" s="29">
        <f t="shared" si="83"/>
        <v>41207</v>
      </c>
      <c r="B339">
        <v>378.9</v>
      </c>
      <c r="C339">
        <v>519</v>
      </c>
      <c r="D339">
        <v>583.20000000000005</v>
      </c>
      <c r="E339">
        <v>636.6</v>
      </c>
      <c r="F339" s="66">
        <f t="shared" si="84"/>
        <v>962.1</v>
      </c>
      <c r="G339" s="2">
        <f t="shared" si="85"/>
        <v>1155.5999999999999</v>
      </c>
      <c r="H339" s="38">
        <f>+(F339/G339-1)*100</f>
        <v>-16.744548286604356</v>
      </c>
    </row>
    <row r="340" spans="1:8" x14ac:dyDescent="0.25">
      <c r="A340" s="29">
        <f t="shared" si="83"/>
        <v>41214</v>
      </c>
      <c r="B340">
        <v>377.8</v>
      </c>
      <c r="C340">
        <v>529.9</v>
      </c>
      <c r="D340">
        <v>605.29999999999995</v>
      </c>
      <c r="E340">
        <v>673.2</v>
      </c>
      <c r="F340" s="66">
        <f t="shared" si="84"/>
        <v>983.09999999999991</v>
      </c>
      <c r="G340" s="2">
        <f t="shared" si="85"/>
        <v>1203.0999999999999</v>
      </c>
    </row>
    <row r="341" spans="1:8" x14ac:dyDescent="0.25">
      <c r="A341" s="29">
        <f t="shared" si="83"/>
        <v>41221</v>
      </c>
      <c r="B341">
        <v>397.4</v>
      </c>
      <c r="C341">
        <v>470.7</v>
      </c>
      <c r="D341">
        <v>648.20000000000005</v>
      </c>
      <c r="E341">
        <v>786.8</v>
      </c>
      <c r="F341" s="66">
        <f t="shared" si="84"/>
        <v>1045.5999999999999</v>
      </c>
      <c r="G341" s="2">
        <f t="shared" si="85"/>
        <v>1257.5</v>
      </c>
    </row>
    <row r="342" spans="1:8" x14ac:dyDescent="0.25">
      <c r="A342" s="29">
        <f t="shared" si="83"/>
        <v>41228</v>
      </c>
      <c r="B342">
        <v>346.4</v>
      </c>
      <c r="C342">
        <v>451.4</v>
      </c>
      <c r="D342">
        <v>735.9</v>
      </c>
      <c r="E342">
        <v>805.2</v>
      </c>
      <c r="F342" s="66">
        <f t="shared" si="84"/>
        <v>1082.3</v>
      </c>
      <c r="G342" s="2">
        <f t="shared" si="85"/>
        <v>1256.5999999999999</v>
      </c>
      <c r="H342" s="66">
        <f t="shared" ref="H342:H388" si="86">+F342-F341</f>
        <v>36.700000000000045</v>
      </c>
    </row>
    <row r="343" spans="1:8" x14ac:dyDescent="0.25">
      <c r="A343" s="29">
        <f t="shared" si="83"/>
        <v>41235</v>
      </c>
      <c r="B343">
        <v>359</v>
      </c>
      <c r="C343">
        <v>437.5</v>
      </c>
      <c r="D343">
        <v>746.1</v>
      </c>
      <c r="E343">
        <v>829.8</v>
      </c>
      <c r="F343" s="66">
        <f t="shared" si="84"/>
        <v>1105.0999999999999</v>
      </c>
      <c r="G343" s="2">
        <f t="shared" si="85"/>
        <v>1267.3</v>
      </c>
      <c r="H343" s="66">
        <f t="shared" si="86"/>
        <v>22.799999999999955</v>
      </c>
    </row>
    <row r="344" spans="1:8" x14ac:dyDescent="0.25">
      <c r="A344" s="29">
        <f t="shared" si="83"/>
        <v>41242</v>
      </c>
      <c r="B344">
        <v>397.6</v>
      </c>
      <c r="C344">
        <v>480.2</v>
      </c>
      <c r="D344">
        <v>782.7</v>
      </c>
      <c r="E344">
        <v>863.4</v>
      </c>
      <c r="F344" s="66">
        <f t="shared" si="84"/>
        <v>1180.3000000000002</v>
      </c>
      <c r="G344" s="2">
        <f t="shared" si="85"/>
        <v>1343.6</v>
      </c>
      <c r="H344" s="66">
        <f t="shared" si="86"/>
        <v>75.200000000000273</v>
      </c>
    </row>
    <row r="345" spans="1:8" x14ac:dyDescent="0.25">
      <c r="A345" s="29">
        <f t="shared" si="83"/>
        <v>41249</v>
      </c>
      <c r="B345">
        <v>395.6</v>
      </c>
      <c r="C345">
        <v>433.4</v>
      </c>
      <c r="D345">
        <v>875.1</v>
      </c>
      <c r="E345">
        <v>929</v>
      </c>
      <c r="F345" s="66">
        <f t="shared" si="84"/>
        <v>1270.7</v>
      </c>
      <c r="G345" s="2">
        <f t="shared" si="85"/>
        <v>1362.4</v>
      </c>
      <c r="H345" s="66">
        <f t="shared" si="86"/>
        <v>90.399999999999864</v>
      </c>
    </row>
    <row r="346" spans="1:8" x14ac:dyDescent="0.25">
      <c r="A346" s="29">
        <f t="shared" si="83"/>
        <v>41256</v>
      </c>
      <c r="B346">
        <v>394.2</v>
      </c>
      <c r="C346">
        <v>446.7</v>
      </c>
      <c r="D346">
        <v>896.6</v>
      </c>
      <c r="E346">
        <v>958.9</v>
      </c>
      <c r="F346" s="66">
        <f t="shared" si="84"/>
        <v>1290.8</v>
      </c>
      <c r="G346" s="2">
        <f t="shared" si="85"/>
        <v>1405.6</v>
      </c>
      <c r="H346" s="66">
        <f t="shared" si="86"/>
        <v>20.099999999999909</v>
      </c>
    </row>
    <row r="347" spans="1:8" x14ac:dyDescent="0.25">
      <c r="A347" s="29">
        <f t="shared" si="83"/>
        <v>41263</v>
      </c>
      <c r="B347">
        <v>332</v>
      </c>
      <c r="C347">
        <v>413.3</v>
      </c>
      <c r="D347">
        <v>949.2</v>
      </c>
      <c r="E347">
        <v>993.7</v>
      </c>
      <c r="F347" s="66">
        <f t="shared" si="84"/>
        <v>1281.2</v>
      </c>
      <c r="G347" s="2">
        <f t="shared" si="85"/>
        <v>1407</v>
      </c>
      <c r="H347" s="66">
        <f t="shared" si="86"/>
        <v>-9.5999999999999091</v>
      </c>
    </row>
    <row r="348" spans="1:8" x14ac:dyDescent="0.25">
      <c r="A348" s="29">
        <f t="shared" si="83"/>
        <v>41270</v>
      </c>
      <c r="B348">
        <v>322.7</v>
      </c>
      <c r="C348">
        <v>510.4</v>
      </c>
      <c r="D348">
        <v>979.5</v>
      </c>
      <c r="E348">
        <v>1014.9</v>
      </c>
      <c r="F348" s="66">
        <f t="shared" si="84"/>
        <v>1302.2</v>
      </c>
      <c r="G348" s="2">
        <f t="shared" si="85"/>
        <v>1525.3</v>
      </c>
      <c r="H348" s="66">
        <f t="shared" si="86"/>
        <v>21</v>
      </c>
    </row>
    <row r="349" spans="1:8" x14ac:dyDescent="0.25">
      <c r="A349" s="29">
        <f t="shared" si="83"/>
        <v>41277</v>
      </c>
      <c r="B349">
        <v>338.3</v>
      </c>
      <c r="C349">
        <v>470</v>
      </c>
      <c r="D349">
        <v>1032.9000000000001</v>
      </c>
      <c r="E349">
        <v>1119.8</v>
      </c>
      <c r="F349" s="66">
        <f t="shared" si="84"/>
        <v>1371.2</v>
      </c>
      <c r="G349" s="2">
        <f t="shared" si="85"/>
        <v>1589.8</v>
      </c>
      <c r="H349" s="66">
        <f t="shared" si="86"/>
        <v>69</v>
      </c>
    </row>
    <row r="350" spans="1:8" x14ac:dyDescent="0.25">
      <c r="A350" s="29">
        <f t="shared" si="83"/>
        <v>41284</v>
      </c>
      <c r="B350">
        <v>365.6</v>
      </c>
      <c r="C350">
        <v>470.7</v>
      </c>
      <c r="D350">
        <v>1110.4000000000001</v>
      </c>
      <c r="E350">
        <v>1177.2</v>
      </c>
      <c r="F350" s="66">
        <f t="shared" si="84"/>
        <v>1476</v>
      </c>
      <c r="G350" s="2">
        <f t="shared" si="85"/>
        <v>1647.9</v>
      </c>
      <c r="H350" s="66">
        <f t="shared" si="86"/>
        <v>104.79999999999995</v>
      </c>
    </row>
    <row r="351" spans="1:8" x14ac:dyDescent="0.25">
      <c r="A351" s="29">
        <f t="shared" si="83"/>
        <v>41291</v>
      </c>
      <c r="B351">
        <v>420.8</v>
      </c>
      <c r="C351">
        <v>493.1</v>
      </c>
      <c r="D351">
        <v>1132.0999999999999</v>
      </c>
      <c r="E351">
        <v>1298.2</v>
      </c>
      <c r="F351" s="66">
        <f t="shared" si="84"/>
        <v>1552.8999999999999</v>
      </c>
      <c r="G351" s="2">
        <f t="shared" si="85"/>
        <v>1791.3000000000002</v>
      </c>
      <c r="H351" s="66">
        <f t="shared" si="86"/>
        <v>76.899999999999864</v>
      </c>
    </row>
    <row r="352" spans="1:8" x14ac:dyDescent="0.25">
      <c r="A352" s="29">
        <f t="shared" si="83"/>
        <v>41298</v>
      </c>
      <c r="B352">
        <v>368.8</v>
      </c>
      <c r="C352">
        <v>465.4</v>
      </c>
      <c r="D352">
        <v>1214.5999999999999</v>
      </c>
      <c r="E352">
        <v>1334.7</v>
      </c>
      <c r="F352" s="66">
        <f t="shared" si="84"/>
        <v>1583.3999999999999</v>
      </c>
      <c r="G352" s="2">
        <f t="shared" si="85"/>
        <v>1800.1</v>
      </c>
      <c r="H352" s="66">
        <f t="shared" si="86"/>
        <v>30.5</v>
      </c>
    </row>
    <row r="353" spans="1:9" x14ac:dyDescent="0.25">
      <c r="A353" s="29">
        <f t="shared" si="83"/>
        <v>41305</v>
      </c>
      <c r="B353">
        <v>352.7</v>
      </c>
      <c r="C353">
        <v>438.4</v>
      </c>
      <c r="D353">
        <v>1263.9000000000001</v>
      </c>
      <c r="E353">
        <v>1365.2</v>
      </c>
      <c r="F353" s="66">
        <f t="shared" si="84"/>
        <v>1616.6000000000001</v>
      </c>
      <c r="G353" s="2">
        <f t="shared" si="85"/>
        <v>1803.6</v>
      </c>
      <c r="H353" s="66">
        <f t="shared" si="86"/>
        <v>33.200000000000273</v>
      </c>
    </row>
    <row r="354" spans="1:9" x14ac:dyDescent="0.25">
      <c r="A354" s="29">
        <f t="shared" si="83"/>
        <v>41312</v>
      </c>
      <c r="B354">
        <v>356.1</v>
      </c>
      <c r="C354">
        <v>435</v>
      </c>
      <c r="D354">
        <v>1323</v>
      </c>
      <c r="E354">
        <v>1412.2</v>
      </c>
      <c r="F354" s="66">
        <f t="shared" si="84"/>
        <v>1679.1</v>
      </c>
      <c r="G354" s="2">
        <f t="shared" si="85"/>
        <v>1847.2</v>
      </c>
      <c r="H354" s="66">
        <f t="shared" si="86"/>
        <v>62.499999999999773</v>
      </c>
    </row>
    <row r="355" spans="1:9" x14ac:dyDescent="0.25">
      <c r="A355" s="29">
        <f t="shared" si="83"/>
        <v>41319</v>
      </c>
      <c r="B355">
        <v>306.39999999999998</v>
      </c>
      <c r="C355">
        <v>402.2</v>
      </c>
      <c r="D355">
        <v>1397.9</v>
      </c>
      <c r="E355">
        <v>1487.9</v>
      </c>
      <c r="F355" s="66">
        <f t="shared" si="84"/>
        <v>1704.3000000000002</v>
      </c>
      <c r="G355" s="2">
        <f t="shared" si="85"/>
        <v>1890.1000000000001</v>
      </c>
      <c r="H355" s="66">
        <f t="shared" si="86"/>
        <v>25.200000000000273</v>
      </c>
    </row>
    <row r="356" spans="1:9" x14ac:dyDescent="0.25">
      <c r="A356" s="29">
        <f t="shared" si="83"/>
        <v>41326</v>
      </c>
      <c r="B356">
        <v>293.7</v>
      </c>
      <c r="C356">
        <v>435.1</v>
      </c>
      <c r="D356">
        <v>1449.3</v>
      </c>
      <c r="E356">
        <v>1543</v>
      </c>
      <c r="F356" s="66">
        <f t="shared" si="84"/>
        <v>1743</v>
      </c>
      <c r="G356" s="2">
        <f t="shared" si="85"/>
        <v>1978.1</v>
      </c>
      <c r="H356" s="66">
        <f t="shared" si="86"/>
        <v>38.699999999999818</v>
      </c>
    </row>
    <row r="357" spans="1:9" x14ac:dyDescent="0.25">
      <c r="A357" s="29">
        <f t="shared" si="83"/>
        <v>41333</v>
      </c>
      <c r="B357">
        <v>307.60000000000002</v>
      </c>
      <c r="C357">
        <v>470.1</v>
      </c>
      <c r="D357">
        <v>1550.4</v>
      </c>
      <c r="E357">
        <v>1621</v>
      </c>
      <c r="F357" s="66">
        <f t="shared" si="84"/>
        <v>1858</v>
      </c>
      <c r="G357" s="2">
        <f t="shared" si="85"/>
        <v>2091.1</v>
      </c>
      <c r="H357" s="66">
        <f t="shared" si="86"/>
        <v>115</v>
      </c>
    </row>
    <row r="358" spans="1:9" x14ac:dyDescent="0.25">
      <c r="A358" s="29">
        <f t="shared" si="83"/>
        <v>41340</v>
      </c>
      <c r="B358">
        <v>260</v>
      </c>
      <c r="C358">
        <v>532.4</v>
      </c>
      <c r="D358">
        <v>1612.9</v>
      </c>
      <c r="E358">
        <v>1639</v>
      </c>
      <c r="F358" s="66">
        <f t="shared" si="84"/>
        <v>1872.9</v>
      </c>
      <c r="G358" s="2">
        <f t="shared" si="85"/>
        <v>2171.4</v>
      </c>
      <c r="H358" s="66">
        <f t="shared" si="86"/>
        <v>14.900000000000091</v>
      </c>
    </row>
    <row r="359" spans="1:9" x14ac:dyDescent="0.25">
      <c r="A359" s="29">
        <f t="shared" si="83"/>
        <v>41347</v>
      </c>
      <c r="B359">
        <v>268.89999999999998</v>
      </c>
      <c r="C359">
        <v>588.29999999999995</v>
      </c>
      <c r="D359">
        <v>1642</v>
      </c>
      <c r="E359">
        <v>1666.6</v>
      </c>
      <c r="F359" s="66">
        <f t="shared" si="84"/>
        <v>1910.9</v>
      </c>
      <c r="G359" s="2">
        <f t="shared" si="85"/>
        <v>2254.8999999999996</v>
      </c>
      <c r="H359" s="66">
        <f t="shared" si="86"/>
        <v>38</v>
      </c>
    </row>
    <row r="360" spans="1:9" x14ac:dyDescent="0.25">
      <c r="A360" s="29">
        <f t="shared" si="83"/>
        <v>41354</v>
      </c>
      <c r="B360">
        <v>256.8</v>
      </c>
      <c r="C360">
        <v>665.6</v>
      </c>
      <c r="D360">
        <v>1724.1</v>
      </c>
      <c r="E360">
        <v>1717.4</v>
      </c>
      <c r="F360" s="66">
        <f t="shared" si="84"/>
        <v>1980.8999999999999</v>
      </c>
      <c r="G360" s="2">
        <f t="shared" si="85"/>
        <v>2383</v>
      </c>
      <c r="H360" s="66">
        <f t="shared" si="86"/>
        <v>69.999999999999773</v>
      </c>
    </row>
    <row r="361" spans="1:9" x14ac:dyDescent="0.25">
      <c r="A361" s="29">
        <f t="shared" si="83"/>
        <v>41361</v>
      </c>
      <c r="B361">
        <v>324.60000000000002</v>
      </c>
      <c r="C361">
        <v>619.70000000000005</v>
      </c>
      <c r="D361">
        <v>1788.5</v>
      </c>
      <c r="E361">
        <v>1805.1</v>
      </c>
      <c r="F361" s="66">
        <f t="shared" ref="F361:F373" si="87">+B361+D361</f>
        <v>2113.1</v>
      </c>
      <c r="G361" s="2">
        <f t="shared" ref="G361:G373" si="88">+C361+E361</f>
        <v>2424.8000000000002</v>
      </c>
      <c r="H361" s="66">
        <f t="shared" si="86"/>
        <v>132.20000000000005</v>
      </c>
    </row>
    <row r="362" spans="1:9" x14ac:dyDescent="0.25">
      <c r="A362" s="29">
        <f t="shared" si="83"/>
        <v>41368</v>
      </c>
      <c r="B362">
        <v>346.2</v>
      </c>
      <c r="C362">
        <v>502.8</v>
      </c>
      <c r="D362">
        <v>1830.9</v>
      </c>
      <c r="E362">
        <v>1947.4</v>
      </c>
      <c r="F362" s="66">
        <f t="shared" si="87"/>
        <v>2177.1</v>
      </c>
      <c r="G362" s="2">
        <f t="shared" si="88"/>
        <v>2450.2000000000003</v>
      </c>
      <c r="H362" s="66">
        <f t="shared" si="86"/>
        <v>64</v>
      </c>
    </row>
    <row r="363" spans="1:9" x14ac:dyDescent="0.25">
      <c r="A363" s="29">
        <f t="shared" si="83"/>
        <v>41375</v>
      </c>
      <c r="B363">
        <v>347.5</v>
      </c>
      <c r="C363">
        <v>498.5</v>
      </c>
      <c r="D363">
        <v>1862.4</v>
      </c>
      <c r="E363">
        <v>1980.5</v>
      </c>
      <c r="F363" s="66">
        <f t="shared" si="87"/>
        <v>2209.9</v>
      </c>
      <c r="G363" s="2">
        <f t="shared" si="88"/>
        <v>2479</v>
      </c>
      <c r="H363" s="66">
        <f t="shared" si="86"/>
        <v>32.800000000000182</v>
      </c>
    </row>
    <row r="364" spans="1:9" x14ac:dyDescent="0.25">
      <c r="A364" s="29">
        <f t="shared" si="83"/>
        <v>41382</v>
      </c>
      <c r="B364">
        <v>299.2</v>
      </c>
      <c r="C364">
        <v>548.29999999999995</v>
      </c>
      <c r="D364">
        <v>1953.6</v>
      </c>
      <c r="E364">
        <v>2031.6</v>
      </c>
      <c r="F364" s="66">
        <f t="shared" si="87"/>
        <v>2252.7999999999997</v>
      </c>
      <c r="G364" s="2">
        <f t="shared" si="88"/>
        <v>2579.8999999999996</v>
      </c>
      <c r="H364" s="66">
        <f t="shared" si="86"/>
        <v>42.899999999999636</v>
      </c>
    </row>
    <row r="365" spans="1:9" x14ac:dyDescent="0.25">
      <c r="A365" s="29">
        <f t="shared" si="83"/>
        <v>41389</v>
      </c>
      <c r="B365">
        <v>314.5</v>
      </c>
      <c r="C365">
        <v>578.9</v>
      </c>
      <c r="D365">
        <v>2029.3</v>
      </c>
      <c r="E365">
        <v>2127.1</v>
      </c>
      <c r="F365" s="66">
        <f t="shared" si="87"/>
        <v>2343.8000000000002</v>
      </c>
      <c r="G365" s="2">
        <f t="shared" si="88"/>
        <v>2706</v>
      </c>
      <c r="H365" s="66">
        <f t="shared" si="86"/>
        <v>91.000000000000455</v>
      </c>
    </row>
    <row r="366" spans="1:9" x14ac:dyDescent="0.25">
      <c r="A366" s="29">
        <f t="shared" si="83"/>
        <v>41396</v>
      </c>
      <c r="B366">
        <v>388.1</v>
      </c>
      <c r="C366">
        <v>653.79999999999995</v>
      </c>
      <c r="D366">
        <v>2040</v>
      </c>
      <c r="E366">
        <v>2198.6999999999998</v>
      </c>
      <c r="F366" s="66">
        <f t="shared" si="87"/>
        <v>2428.1</v>
      </c>
      <c r="G366" s="2">
        <f t="shared" si="88"/>
        <v>2852.5</v>
      </c>
      <c r="H366" s="66">
        <f t="shared" si="86"/>
        <v>84.299999999999727</v>
      </c>
      <c r="I366">
        <v>10.6</v>
      </c>
    </row>
    <row r="367" spans="1:9" x14ac:dyDescent="0.25">
      <c r="A367" s="29">
        <f t="shared" si="83"/>
        <v>41403</v>
      </c>
      <c r="B367">
        <v>367.4</v>
      </c>
      <c r="C367">
        <v>669.1</v>
      </c>
      <c r="D367">
        <v>2071</v>
      </c>
      <c r="E367">
        <v>2265.3000000000002</v>
      </c>
      <c r="F367" s="66">
        <f t="shared" si="87"/>
        <v>2438.4</v>
      </c>
      <c r="G367" s="2">
        <f t="shared" si="88"/>
        <v>2934.4</v>
      </c>
      <c r="H367" s="66">
        <f t="shared" si="86"/>
        <v>10.300000000000182</v>
      </c>
      <c r="I367">
        <v>55.6</v>
      </c>
    </row>
    <row r="368" spans="1:9" x14ac:dyDescent="0.25">
      <c r="A368" s="29">
        <f t="shared" si="83"/>
        <v>41410</v>
      </c>
      <c r="B368">
        <v>373.7</v>
      </c>
      <c r="C368">
        <v>647.79999999999995</v>
      </c>
      <c r="D368">
        <v>2087.5</v>
      </c>
      <c r="E368">
        <v>2324.6999999999998</v>
      </c>
      <c r="F368" s="66">
        <f t="shared" si="87"/>
        <v>2461.1999999999998</v>
      </c>
      <c r="G368" s="2">
        <f t="shared" si="88"/>
        <v>2972.5</v>
      </c>
      <c r="H368" s="66">
        <f t="shared" si="86"/>
        <v>22.799999999999727</v>
      </c>
      <c r="I368">
        <v>66.5</v>
      </c>
    </row>
    <row r="369" spans="1:9" x14ac:dyDescent="0.25">
      <c r="A369" s="29">
        <f t="shared" si="83"/>
        <v>41417</v>
      </c>
      <c r="B369">
        <v>373.1</v>
      </c>
      <c r="C369">
        <v>617.6</v>
      </c>
      <c r="D369">
        <v>2099.1999999999998</v>
      </c>
      <c r="E369">
        <v>2378.6999999999998</v>
      </c>
      <c r="F369" s="66">
        <f t="shared" si="87"/>
        <v>2472.2999999999997</v>
      </c>
      <c r="G369" s="2">
        <f t="shared" si="88"/>
        <v>2996.2999999999997</v>
      </c>
      <c r="H369" s="66">
        <f t="shared" si="86"/>
        <v>11.099999999999909</v>
      </c>
      <c r="I369">
        <v>77.400000000000006</v>
      </c>
    </row>
    <row r="370" spans="1:9" x14ac:dyDescent="0.25">
      <c r="A370" s="29">
        <f t="shared" si="83"/>
        <v>41424</v>
      </c>
      <c r="B370">
        <v>383.5</v>
      </c>
      <c r="C370">
        <v>557.6</v>
      </c>
      <c r="D370">
        <v>2110.5</v>
      </c>
      <c r="E370">
        <v>2471.3000000000002</v>
      </c>
      <c r="F370" s="66">
        <f t="shared" si="87"/>
        <v>2494</v>
      </c>
      <c r="G370" s="2">
        <f t="shared" si="88"/>
        <v>3028.9</v>
      </c>
      <c r="H370" s="66">
        <f t="shared" si="86"/>
        <v>21.700000000000273</v>
      </c>
      <c r="I370">
        <v>104.3</v>
      </c>
    </row>
    <row r="371" spans="1:9" x14ac:dyDescent="0.25">
      <c r="A371" s="29">
        <f t="shared" si="83"/>
        <v>41431</v>
      </c>
      <c r="B371">
        <v>352.4</v>
      </c>
      <c r="C371">
        <v>578</v>
      </c>
      <c r="D371">
        <v>2151.1</v>
      </c>
      <c r="E371">
        <v>2499.4</v>
      </c>
      <c r="F371" s="66">
        <f t="shared" si="87"/>
        <v>2503.5</v>
      </c>
      <c r="G371" s="2">
        <f t="shared" si="88"/>
        <v>3077.4</v>
      </c>
      <c r="H371" s="66">
        <f t="shared" si="86"/>
        <v>9.5</v>
      </c>
      <c r="I371">
        <v>137.1</v>
      </c>
    </row>
    <row r="372" spans="1:9" x14ac:dyDescent="0.25">
      <c r="A372" s="29">
        <f t="shared" si="83"/>
        <v>41438</v>
      </c>
      <c r="B372">
        <v>343.9</v>
      </c>
      <c r="C372">
        <v>539.9</v>
      </c>
      <c r="D372">
        <v>2196.6</v>
      </c>
      <c r="E372">
        <v>2558</v>
      </c>
      <c r="F372" s="66">
        <f t="shared" si="87"/>
        <v>2540.5</v>
      </c>
      <c r="G372" s="2">
        <f t="shared" si="88"/>
        <v>3097.9</v>
      </c>
      <c r="H372" s="66">
        <f t="shared" si="86"/>
        <v>37</v>
      </c>
      <c r="I372">
        <v>167.1</v>
      </c>
    </row>
    <row r="373" spans="1:9" x14ac:dyDescent="0.25">
      <c r="A373" s="29">
        <f t="shared" si="83"/>
        <v>41445</v>
      </c>
      <c r="B373">
        <v>277.5</v>
      </c>
      <c r="C373">
        <v>527.29999999999995</v>
      </c>
      <c r="D373">
        <v>2258.5</v>
      </c>
      <c r="E373">
        <v>2589.6999999999998</v>
      </c>
      <c r="F373" s="66">
        <f t="shared" si="87"/>
        <v>2536</v>
      </c>
      <c r="G373" s="2">
        <f t="shared" si="88"/>
        <v>3117</v>
      </c>
      <c r="H373" s="66">
        <f t="shared" si="86"/>
        <v>-4.5</v>
      </c>
      <c r="I373">
        <v>220.1</v>
      </c>
    </row>
    <row r="374" spans="1:9" x14ac:dyDescent="0.25">
      <c r="A374" s="29">
        <f t="shared" si="83"/>
        <v>41452</v>
      </c>
      <c r="B374">
        <v>287.8</v>
      </c>
      <c r="C374">
        <v>449.5</v>
      </c>
      <c r="D374">
        <v>2288</v>
      </c>
      <c r="E374">
        <v>2693.4</v>
      </c>
      <c r="F374" s="66">
        <f t="shared" ref="F374:F388" si="89">+B374+D374</f>
        <v>2575.8000000000002</v>
      </c>
      <c r="G374" s="2">
        <f t="shared" ref="G374:G388" si="90">+C374+E374</f>
        <v>3142.9</v>
      </c>
      <c r="H374" s="66">
        <f t="shared" si="86"/>
        <v>39.800000000000182</v>
      </c>
      <c r="I374">
        <v>272.7</v>
      </c>
    </row>
    <row r="375" spans="1:9" x14ac:dyDescent="0.25">
      <c r="A375" s="29">
        <f t="shared" si="83"/>
        <v>41459</v>
      </c>
      <c r="B375">
        <v>187.4</v>
      </c>
      <c r="C375">
        <v>425.7</v>
      </c>
      <c r="D375">
        <v>2330.4</v>
      </c>
      <c r="E375">
        <v>2727.8</v>
      </c>
      <c r="F375" s="66">
        <f t="shared" si="89"/>
        <v>2517.8000000000002</v>
      </c>
      <c r="G375" s="2">
        <f t="shared" si="90"/>
        <v>3153.5</v>
      </c>
      <c r="H375" s="66">
        <f t="shared" si="86"/>
        <v>-58</v>
      </c>
      <c r="I375">
        <v>276.7</v>
      </c>
    </row>
    <row r="376" spans="1:9" x14ac:dyDescent="0.25">
      <c r="A376" s="29">
        <f t="shared" si="83"/>
        <v>41466</v>
      </c>
      <c r="B376">
        <v>181.2</v>
      </c>
      <c r="C376">
        <v>379.2</v>
      </c>
      <c r="D376">
        <v>2406.1</v>
      </c>
      <c r="E376">
        <v>2780.2</v>
      </c>
      <c r="F376" s="66">
        <f t="shared" si="89"/>
        <v>2587.2999999999997</v>
      </c>
      <c r="G376" s="2">
        <f t="shared" si="90"/>
        <v>3159.3999999999996</v>
      </c>
      <c r="H376" s="66">
        <f t="shared" si="86"/>
        <v>69.499999999999545</v>
      </c>
      <c r="I376">
        <v>318.7</v>
      </c>
    </row>
    <row r="377" spans="1:9" x14ac:dyDescent="0.25">
      <c r="A377" s="29">
        <f t="shared" si="83"/>
        <v>41473</v>
      </c>
      <c r="B377">
        <v>145.80000000000001</v>
      </c>
      <c r="C377">
        <v>324.8</v>
      </c>
      <c r="D377">
        <v>2440.1999999999998</v>
      </c>
      <c r="E377">
        <v>2842.8</v>
      </c>
      <c r="F377" s="66">
        <f t="shared" si="89"/>
        <v>2586</v>
      </c>
      <c r="G377" s="2">
        <f t="shared" si="90"/>
        <v>3167.6000000000004</v>
      </c>
      <c r="H377" s="66">
        <f t="shared" si="86"/>
        <v>-1.2999999999997272</v>
      </c>
      <c r="I377">
        <v>329.9</v>
      </c>
    </row>
    <row r="378" spans="1:9" x14ac:dyDescent="0.25">
      <c r="A378" s="29">
        <f t="shared" si="83"/>
        <v>41480</v>
      </c>
      <c r="B378">
        <v>130.9</v>
      </c>
      <c r="C378">
        <v>267.60000000000002</v>
      </c>
      <c r="D378">
        <v>2467.1</v>
      </c>
      <c r="E378">
        <v>2908.7</v>
      </c>
      <c r="F378" s="66">
        <f t="shared" si="89"/>
        <v>2598</v>
      </c>
      <c r="G378" s="2">
        <f t="shared" si="90"/>
        <v>3176.2999999999997</v>
      </c>
      <c r="H378" s="66">
        <f t="shared" si="86"/>
        <v>12</v>
      </c>
      <c r="I378">
        <v>375.9</v>
      </c>
    </row>
    <row r="379" spans="1:9" x14ac:dyDescent="0.25">
      <c r="A379" s="29">
        <f t="shared" si="83"/>
        <v>41487</v>
      </c>
      <c r="B379">
        <v>122.4</v>
      </c>
      <c r="C379">
        <v>181.1</v>
      </c>
      <c r="D379">
        <v>2477.6999999999998</v>
      </c>
      <c r="E379">
        <v>2996.1</v>
      </c>
      <c r="F379" s="66">
        <f t="shared" si="89"/>
        <v>2600.1</v>
      </c>
      <c r="G379" s="2">
        <f t="shared" si="90"/>
        <v>3177.2</v>
      </c>
      <c r="H379" s="66">
        <f t="shared" si="86"/>
        <v>2.0999999999999091</v>
      </c>
      <c r="I379">
        <v>414.5</v>
      </c>
    </row>
    <row r="380" spans="1:9" x14ac:dyDescent="0.25">
      <c r="A380" s="29">
        <f t="shared" si="83"/>
        <v>41494</v>
      </c>
      <c r="B380">
        <v>93.9</v>
      </c>
      <c r="C380">
        <v>162.5</v>
      </c>
      <c r="D380">
        <v>2508.5</v>
      </c>
      <c r="E380">
        <v>3015.8</v>
      </c>
      <c r="F380" s="66">
        <f t="shared" si="89"/>
        <v>2602.4</v>
      </c>
      <c r="G380" s="2">
        <f t="shared" si="90"/>
        <v>3178.3</v>
      </c>
      <c r="H380" s="66">
        <f t="shared" si="86"/>
        <v>2.3000000000001819</v>
      </c>
      <c r="I380">
        <v>425.4</v>
      </c>
    </row>
    <row r="381" spans="1:9" x14ac:dyDescent="0.25">
      <c r="A381" s="29">
        <f t="shared" ref="A381:A444" si="91">+A380+7</f>
        <v>41501</v>
      </c>
      <c r="B381">
        <v>93.6</v>
      </c>
      <c r="C381">
        <v>83.4</v>
      </c>
      <c r="D381">
        <v>2508.9</v>
      </c>
      <c r="E381">
        <v>3112</v>
      </c>
      <c r="F381" s="66">
        <f t="shared" si="89"/>
        <v>2602.5</v>
      </c>
      <c r="G381" s="2">
        <f t="shared" si="90"/>
        <v>3195.4</v>
      </c>
      <c r="H381" s="66">
        <f t="shared" si="86"/>
        <v>9.9999999999909051E-2</v>
      </c>
      <c r="I381">
        <v>493.6</v>
      </c>
    </row>
    <row r="382" spans="1:9" x14ac:dyDescent="0.25">
      <c r="A382" s="29">
        <f t="shared" si="91"/>
        <v>41508</v>
      </c>
      <c r="B382">
        <v>72</v>
      </c>
      <c r="C382">
        <v>50.7</v>
      </c>
      <c r="D382">
        <v>2531.8000000000002</v>
      </c>
      <c r="E382">
        <v>3146</v>
      </c>
      <c r="F382" s="66">
        <f t="shared" si="89"/>
        <v>2603.8000000000002</v>
      </c>
      <c r="G382" s="2">
        <f t="shared" si="90"/>
        <v>3196.7</v>
      </c>
      <c r="H382" s="66">
        <f t="shared" si="86"/>
        <v>1.3000000000001819</v>
      </c>
      <c r="I382">
        <v>570</v>
      </c>
    </row>
    <row r="383" spans="1:9" x14ac:dyDescent="0.25">
      <c r="A383" s="29">
        <f t="shared" si="91"/>
        <v>41515</v>
      </c>
      <c r="B383">
        <v>45.7</v>
      </c>
      <c r="C383">
        <v>26.7</v>
      </c>
      <c r="D383">
        <v>2565.4</v>
      </c>
      <c r="E383">
        <v>3153.1</v>
      </c>
      <c r="F383" s="66">
        <f t="shared" si="89"/>
        <v>2611.1</v>
      </c>
      <c r="G383" s="2">
        <f t="shared" si="90"/>
        <v>3179.7999999999997</v>
      </c>
      <c r="H383" s="66">
        <f t="shared" si="86"/>
        <v>7.2999999999997272</v>
      </c>
      <c r="I383">
        <v>558.4</v>
      </c>
    </row>
    <row r="384" spans="1:9" x14ac:dyDescent="0.25">
      <c r="A384" s="29">
        <f t="shared" si="91"/>
        <v>41522</v>
      </c>
      <c r="B384">
        <v>640.70000000000005</v>
      </c>
      <c r="C384">
        <v>649.70000000000005</v>
      </c>
      <c r="D384">
        <v>0.9</v>
      </c>
      <c r="E384">
        <v>6.9</v>
      </c>
      <c r="F384" s="66">
        <f t="shared" si="89"/>
        <v>641.6</v>
      </c>
      <c r="G384" s="2">
        <f t="shared" si="90"/>
        <v>656.6</v>
      </c>
      <c r="H384" s="66">
        <f t="shared" si="86"/>
        <v>-1969.5</v>
      </c>
    </row>
    <row r="385" spans="1:10" x14ac:dyDescent="0.25">
      <c r="A385" s="29">
        <f t="shared" si="91"/>
        <v>41529</v>
      </c>
      <c r="B385">
        <v>675.1</v>
      </c>
      <c r="C385">
        <v>653.9</v>
      </c>
      <c r="D385">
        <v>27.2</v>
      </c>
      <c r="E385">
        <v>34.5</v>
      </c>
      <c r="F385" s="66">
        <f t="shared" si="89"/>
        <v>702.30000000000007</v>
      </c>
      <c r="G385" s="2">
        <f t="shared" si="90"/>
        <v>688.4</v>
      </c>
      <c r="H385" s="66">
        <f t="shared" si="86"/>
        <v>60.700000000000045</v>
      </c>
    </row>
    <row r="386" spans="1:10" x14ac:dyDescent="0.25">
      <c r="A386" s="29">
        <f t="shared" si="91"/>
        <v>41536</v>
      </c>
      <c r="B386">
        <v>694</v>
      </c>
      <c r="C386">
        <v>619.29999999999995</v>
      </c>
      <c r="D386">
        <v>52.1</v>
      </c>
      <c r="E386">
        <v>79.8</v>
      </c>
      <c r="F386" s="66">
        <f t="shared" si="89"/>
        <v>746.1</v>
      </c>
      <c r="G386" s="2">
        <f t="shared" si="90"/>
        <v>699.09999999999991</v>
      </c>
      <c r="H386" s="66">
        <f t="shared" si="86"/>
        <v>43.799999999999955</v>
      </c>
    </row>
    <row r="387" spans="1:10" x14ac:dyDescent="0.25">
      <c r="A387" s="29">
        <f t="shared" si="91"/>
        <v>41543</v>
      </c>
      <c r="B387">
        <v>670.5</v>
      </c>
      <c r="C387">
        <v>563.4</v>
      </c>
      <c r="D387">
        <v>75.5</v>
      </c>
      <c r="E387">
        <v>198.8</v>
      </c>
      <c r="F387" s="66">
        <f t="shared" si="89"/>
        <v>746</v>
      </c>
      <c r="G387" s="2">
        <f t="shared" si="90"/>
        <v>762.2</v>
      </c>
      <c r="H387" s="66">
        <f t="shared" si="86"/>
        <v>-0.10000000000002274</v>
      </c>
    </row>
    <row r="388" spans="1:10" x14ac:dyDescent="0.25">
      <c r="A388" s="29">
        <f t="shared" si="91"/>
        <v>41550</v>
      </c>
      <c r="B388">
        <v>600.70000000000005</v>
      </c>
      <c r="C388">
        <v>494.9</v>
      </c>
      <c r="D388">
        <v>201.1</v>
      </c>
      <c r="E388">
        <v>301.3</v>
      </c>
      <c r="F388" s="66">
        <f t="shared" si="89"/>
        <v>801.80000000000007</v>
      </c>
      <c r="G388" s="2">
        <f t="shared" si="90"/>
        <v>796.2</v>
      </c>
      <c r="H388" s="66">
        <f t="shared" si="86"/>
        <v>55.800000000000068</v>
      </c>
    </row>
    <row r="389" spans="1:10" x14ac:dyDescent="0.25">
      <c r="A389" s="29">
        <f t="shared" si="91"/>
        <v>41557</v>
      </c>
    </row>
    <row r="390" spans="1:10" x14ac:dyDescent="0.25">
      <c r="A390" s="29">
        <f t="shared" si="91"/>
        <v>41564</v>
      </c>
    </row>
    <row r="391" spans="1:10" x14ac:dyDescent="0.25">
      <c r="A391" s="29">
        <f t="shared" si="91"/>
        <v>41571</v>
      </c>
      <c r="B391">
        <v>603.4</v>
      </c>
      <c r="C391">
        <v>378.9</v>
      </c>
      <c r="D391">
        <v>482.5</v>
      </c>
      <c r="E391">
        <v>583.20000000000005</v>
      </c>
      <c r="F391" s="66">
        <f t="shared" ref="F391:G393" si="92">+B391+D391</f>
        <v>1085.9000000000001</v>
      </c>
      <c r="G391" s="2">
        <f t="shared" si="92"/>
        <v>962.1</v>
      </c>
      <c r="H391" s="66">
        <f t="shared" ref="H391:H454" si="93">+F391-F390</f>
        <v>1085.9000000000001</v>
      </c>
    </row>
    <row r="392" spans="1:10" ht="15" x14ac:dyDescent="0.25">
      <c r="A392" s="29">
        <f t="shared" si="91"/>
        <v>41578</v>
      </c>
      <c r="B392">
        <v>541.5</v>
      </c>
      <c r="C392">
        <v>377.8</v>
      </c>
      <c r="D392">
        <v>575.79999999999995</v>
      </c>
      <c r="E392">
        <v>605.29999999999995</v>
      </c>
      <c r="F392" s="66">
        <f t="shared" si="92"/>
        <v>1117.3</v>
      </c>
      <c r="G392" s="2">
        <f t="shared" si="92"/>
        <v>983.09999999999991</v>
      </c>
      <c r="H392" s="66">
        <f t="shared" si="93"/>
        <v>31.399999999999864</v>
      </c>
      <c r="J392" s="285"/>
    </row>
    <row r="393" spans="1:10" x14ac:dyDescent="0.25">
      <c r="A393" s="29">
        <f t="shared" si="91"/>
        <v>41585</v>
      </c>
      <c r="B393">
        <v>533.29999999999995</v>
      </c>
      <c r="C393">
        <v>397.4</v>
      </c>
      <c r="D393">
        <v>647.1</v>
      </c>
      <c r="E393">
        <v>648.20000000000005</v>
      </c>
      <c r="F393" s="66">
        <f t="shared" si="92"/>
        <v>1180.4000000000001</v>
      </c>
      <c r="G393" s="2">
        <f t="shared" si="92"/>
        <v>1045.5999999999999</v>
      </c>
      <c r="H393" s="66">
        <f t="shared" si="93"/>
        <v>63.100000000000136</v>
      </c>
    </row>
    <row r="394" spans="1:10" x14ac:dyDescent="0.25">
      <c r="A394" s="29">
        <f t="shared" si="91"/>
        <v>41592</v>
      </c>
      <c r="B394">
        <v>676.3</v>
      </c>
      <c r="C394">
        <v>346.4</v>
      </c>
      <c r="D394">
        <v>678.8</v>
      </c>
      <c r="E394">
        <v>735.9</v>
      </c>
      <c r="F394" s="66">
        <f t="shared" ref="F394:G417" si="94">+B394+D394</f>
        <v>1355.1</v>
      </c>
      <c r="G394" s="2">
        <f t="shared" si="94"/>
        <v>1082.3</v>
      </c>
      <c r="H394" s="66">
        <f t="shared" si="93"/>
        <v>174.69999999999982</v>
      </c>
    </row>
    <row r="395" spans="1:10" x14ac:dyDescent="0.25">
      <c r="A395" s="29">
        <f t="shared" si="91"/>
        <v>41599</v>
      </c>
      <c r="B395">
        <v>660.5</v>
      </c>
      <c r="C395" s="66">
        <v>359</v>
      </c>
      <c r="D395" s="66">
        <v>769.8</v>
      </c>
      <c r="E395" s="66">
        <v>746.1</v>
      </c>
      <c r="F395" s="66">
        <f t="shared" si="94"/>
        <v>1430.3</v>
      </c>
      <c r="G395" s="2">
        <f t="shared" si="94"/>
        <v>1105.0999999999999</v>
      </c>
      <c r="H395" s="66">
        <f t="shared" si="93"/>
        <v>75.200000000000045</v>
      </c>
    </row>
    <row r="396" spans="1:10" x14ac:dyDescent="0.25">
      <c r="A396" s="29">
        <f t="shared" si="91"/>
        <v>41606</v>
      </c>
      <c r="B396">
        <v>715.3</v>
      </c>
      <c r="C396">
        <v>397.6</v>
      </c>
      <c r="D396">
        <v>801.7</v>
      </c>
      <c r="E396">
        <v>782.7</v>
      </c>
      <c r="F396" s="66">
        <f t="shared" si="94"/>
        <v>1517</v>
      </c>
      <c r="G396" s="2">
        <f t="shared" si="94"/>
        <v>1180.3000000000002</v>
      </c>
      <c r="H396" s="66">
        <f t="shared" si="93"/>
        <v>86.700000000000045</v>
      </c>
    </row>
    <row r="397" spans="1:10" x14ac:dyDescent="0.25">
      <c r="A397" s="29">
        <f t="shared" si="91"/>
        <v>41613</v>
      </c>
      <c r="B397">
        <v>749.5</v>
      </c>
      <c r="C397">
        <v>395.6</v>
      </c>
      <c r="D397" s="66">
        <v>876</v>
      </c>
      <c r="E397">
        <v>875.1</v>
      </c>
      <c r="F397" s="66">
        <f t="shared" si="94"/>
        <v>1625.5</v>
      </c>
      <c r="G397" s="2">
        <f t="shared" si="94"/>
        <v>1270.7</v>
      </c>
      <c r="H397" s="66">
        <f t="shared" si="93"/>
        <v>108.5</v>
      </c>
    </row>
    <row r="398" spans="1:10" x14ac:dyDescent="0.25">
      <c r="A398" s="29">
        <f t="shared" si="91"/>
        <v>41620</v>
      </c>
      <c r="B398">
        <v>793.4</v>
      </c>
      <c r="C398">
        <v>394.2</v>
      </c>
      <c r="D398">
        <v>918.7</v>
      </c>
      <c r="E398">
        <v>896.6</v>
      </c>
      <c r="F398" s="66">
        <f t="shared" si="94"/>
        <v>1712.1</v>
      </c>
      <c r="G398" s="2">
        <f t="shared" si="94"/>
        <v>1290.8</v>
      </c>
      <c r="H398" s="66">
        <f t="shared" si="93"/>
        <v>86.599999999999909</v>
      </c>
    </row>
    <row r="399" spans="1:10" x14ac:dyDescent="0.25">
      <c r="A399" s="29">
        <f t="shared" si="91"/>
        <v>41627</v>
      </c>
      <c r="B399">
        <v>851.1</v>
      </c>
      <c r="C399">
        <v>332</v>
      </c>
      <c r="D399" s="66">
        <v>966.6</v>
      </c>
      <c r="E399">
        <v>949.2</v>
      </c>
      <c r="F399" s="66">
        <f t="shared" si="94"/>
        <v>1817.7</v>
      </c>
      <c r="G399" s="2">
        <f t="shared" si="94"/>
        <v>1281.2</v>
      </c>
      <c r="H399" s="66">
        <f t="shared" si="93"/>
        <v>105.60000000000014</v>
      </c>
    </row>
    <row r="400" spans="1:10" x14ac:dyDescent="0.25">
      <c r="A400" s="29">
        <f t="shared" si="91"/>
        <v>41634</v>
      </c>
      <c r="B400">
        <v>816.3</v>
      </c>
      <c r="C400">
        <v>322.7</v>
      </c>
      <c r="D400">
        <v>1013.3</v>
      </c>
      <c r="E400">
        <v>979.5</v>
      </c>
      <c r="F400" s="66">
        <f t="shared" si="94"/>
        <v>1829.6</v>
      </c>
      <c r="G400" s="2">
        <f t="shared" si="94"/>
        <v>1302.2</v>
      </c>
      <c r="H400" s="66">
        <f t="shared" si="93"/>
        <v>11.899999999999864</v>
      </c>
    </row>
    <row r="401" spans="1:9" x14ac:dyDescent="0.25">
      <c r="A401" s="29">
        <f t="shared" si="91"/>
        <v>41641</v>
      </c>
      <c r="B401" s="66">
        <v>760</v>
      </c>
      <c r="C401">
        <v>338.3</v>
      </c>
      <c r="D401" s="66">
        <v>1064.5999999999999</v>
      </c>
      <c r="E401">
        <v>1032.9000000000001</v>
      </c>
      <c r="F401" s="66">
        <f t="shared" si="94"/>
        <v>1824.6</v>
      </c>
      <c r="G401" s="2">
        <f t="shared" si="94"/>
        <v>1371.2</v>
      </c>
      <c r="H401" s="66">
        <f t="shared" si="93"/>
        <v>-5</v>
      </c>
    </row>
    <row r="402" spans="1:9" ht="15" x14ac:dyDescent="0.25">
      <c r="A402" s="29">
        <f t="shared" si="91"/>
        <v>41648</v>
      </c>
      <c r="B402">
        <v>798.7</v>
      </c>
      <c r="C402">
        <v>365.6</v>
      </c>
      <c r="D402" s="66">
        <v>1110</v>
      </c>
      <c r="E402">
        <v>1110.4000000000001</v>
      </c>
      <c r="F402" s="66">
        <f t="shared" si="94"/>
        <v>1908.7</v>
      </c>
      <c r="G402" s="2">
        <f t="shared" si="94"/>
        <v>1476</v>
      </c>
      <c r="H402" s="66">
        <f t="shared" si="93"/>
        <v>84.100000000000136</v>
      </c>
      <c r="I402" s="285"/>
    </row>
    <row r="403" spans="1:9" ht="15" x14ac:dyDescent="0.25">
      <c r="A403" s="29">
        <f t="shared" si="91"/>
        <v>41655</v>
      </c>
      <c r="B403">
        <v>816.1</v>
      </c>
      <c r="C403">
        <v>420.8</v>
      </c>
      <c r="D403" s="66">
        <v>1187.2</v>
      </c>
      <c r="E403">
        <v>1132.0999999999999</v>
      </c>
      <c r="F403" s="66">
        <f t="shared" si="94"/>
        <v>2003.3000000000002</v>
      </c>
      <c r="G403" s="2">
        <f t="shared" si="94"/>
        <v>1552.8999999999999</v>
      </c>
      <c r="H403" s="66">
        <f t="shared" si="93"/>
        <v>94.600000000000136</v>
      </c>
      <c r="I403" s="285"/>
    </row>
    <row r="404" spans="1:9" x14ac:dyDescent="0.25">
      <c r="A404" s="29">
        <f t="shared" si="91"/>
        <v>41662</v>
      </c>
      <c r="B404" s="66">
        <v>929</v>
      </c>
      <c r="C404">
        <v>368.8</v>
      </c>
      <c r="D404" s="66">
        <v>1239.4000000000001</v>
      </c>
      <c r="E404">
        <v>1214.5999999999999</v>
      </c>
      <c r="F404" s="66">
        <f t="shared" si="94"/>
        <v>2168.4</v>
      </c>
      <c r="G404" s="2">
        <f t="shared" si="94"/>
        <v>1583.3999999999999</v>
      </c>
      <c r="H404" s="66">
        <f t="shared" si="93"/>
        <v>165.09999999999991</v>
      </c>
    </row>
    <row r="405" spans="1:9" ht="15" x14ac:dyDescent="0.25">
      <c r="A405" s="29">
        <f t="shared" si="91"/>
        <v>41669</v>
      </c>
      <c r="B405">
        <v>898.4</v>
      </c>
      <c r="C405">
        <v>352.7</v>
      </c>
      <c r="D405" s="66">
        <v>1322.2</v>
      </c>
      <c r="E405">
        <v>1263.9000000000001</v>
      </c>
      <c r="F405" s="66">
        <f t="shared" si="94"/>
        <v>2220.6</v>
      </c>
      <c r="G405" s="2">
        <f t="shared" si="94"/>
        <v>1616.6000000000001</v>
      </c>
      <c r="H405" s="66">
        <f t="shared" si="93"/>
        <v>52.199999999999818</v>
      </c>
      <c r="I405" s="285"/>
    </row>
    <row r="406" spans="1:9" ht="15" x14ac:dyDescent="0.25">
      <c r="A406" s="29">
        <f t="shared" si="91"/>
        <v>41676</v>
      </c>
      <c r="B406">
        <v>837.5</v>
      </c>
      <c r="C406">
        <v>356.1</v>
      </c>
      <c r="D406" s="66">
        <v>1447.9</v>
      </c>
      <c r="E406">
        <v>1323</v>
      </c>
      <c r="F406" s="66">
        <f t="shared" si="94"/>
        <v>2285.4</v>
      </c>
      <c r="G406" s="2">
        <f t="shared" si="94"/>
        <v>1679.1</v>
      </c>
      <c r="H406" s="66">
        <f t="shared" si="93"/>
        <v>64.800000000000182</v>
      </c>
      <c r="I406" s="285"/>
    </row>
    <row r="407" spans="1:9" x14ac:dyDescent="0.25">
      <c r="A407" s="29">
        <f t="shared" si="91"/>
        <v>41683</v>
      </c>
      <c r="B407">
        <v>915.6</v>
      </c>
      <c r="C407">
        <v>306.39999999999998</v>
      </c>
      <c r="D407" s="66">
        <v>1501.3</v>
      </c>
      <c r="E407">
        <v>1397.9</v>
      </c>
      <c r="F407" s="66">
        <f t="shared" si="94"/>
        <v>2416.9</v>
      </c>
      <c r="G407" s="2">
        <f t="shared" si="94"/>
        <v>1704.3000000000002</v>
      </c>
      <c r="H407" s="66">
        <f t="shared" si="93"/>
        <v>131.5</v>
      </c>
    </row>
    <row r="408" spans="1:9" x14ac:dyDescent="0.25">
      <c r="A408" s="29">
        <f t="shared" si="91"/>
        <v>41690</v>
      </c>
      <c r="B408">
        <v>942.3</v>
      </c>
      <c r="C408">
        <v>293.7</v>
      </c>
      <c r="D408" s="66">
        <v>1552.6</v>
      </c>
      <c r="E408">
        <v>1449.3</v>
      </c>
      <c r="F408" s="66">
        <f t="shared" si="94"/>
        <v>2494.8999999999996</v>
      </c>
      <c r="G408" s="2">
        <f t="shared" si="94"/>
        <v>1743</v>
      </c>
      <c r="H408" s="66">
        <f t="shared" si="93"/>
        <v>77.999999999999545</v>
      </c>
    </row>
    <row r="409" spans="1:9" x14ac:dyDescent="0.25">
      <c r="A409" s="29">
        <f t="shared" si="91"/>
        <v>41697</v>
      </c>
      <c r="B409">
        <v>1062.2</v>
      </c>
      <c r="C409">
        <v>307.60000000000002</v>
      </c>
      <c r="D409">
        <v>1630.4</v>
      </c>
      <c r="E409">
        <v>1550.4</v>
      </c>
      <c r="F409" s="66">
        <f t="shared" si="94"/>
        <v>2692.6000000000004</v>
      </c>
      <c r="G409" s="2">
        <f t="shared" si="94"/>
        <v>1858</v>
      </c>
      <c r="H409" s="66">
        <f t="shared" si="93"/>
        <v>197.70000000000073</v>
      </c>
    </row>
    <row r="410" spans="1:9" ht="15" x14ac:dyDescent="0.25">
      <c r="A410" s="29">
        <f t="shared" si="91"/>
        <v>41704</v>
      </c>
      <c r="B410" s="66">
        <v>1105</v>
      </c>
      <c r="C410" s="66">
        <v>260</v>
      </c>
      <c r="D410" s="66">
        <v>1723.9</v>
      </c>
      <c r="E410">
        <v>1612.9</v>
      </c>
      <c r="F410" s="66">
        <f t="shared" si="94"/>
        <v>2828.9</v>
      </c>
      <c r="G410" s="2">
        <f t="shared" si="94"/>
        <v>1872.9</v>
      </c>
      <c r="H410" s="66">
        <f t="shared" si="93"/>
        <v>136.29999999999973</v>
      </c>
      <c r="I410" s="285"/>
    </row>
    <row r="411" spans="1:9" x14ac:dyDescent="0.25">
      <c r="A411" s="29">
        <f t="shared" si="91"/>
        <v>41711</v>
      </c>
      <c r="B411">
        <v>1037.9000000000001</v>
      </c>
      <c r="C411">
        <v>268.89999999999998</v>
      </c>
      <c r="D411" s="66">
        <v>1826.2</v>
      </c>
      <c r="E411" s="66">
        <v>1642</v>
      </c>
      <c r="F411" s="66">
        <f t="shared" si="94"/>
        <v>2864.1000000000004</v>
      </c>
      <c r="G411" s="2">
        <f t="shared" si="94"/>
        <v>1910.9</v>
      </c>
      <c r="H411" s="66">
        <f t="shared" si="93"/>
        <v>35.200000000000273</v>
      </c>
    </row>
    <row r="412" spans="1:9" x14ac:dyDescent="0.25">
      <c r="A412" s="29">
        <f t="shared" si="91"/>
        <v>41718</v>
      </c>
      <c r="B412">
        <v>1028.4000000000001</v>
      </c>
      <c r="C412">
        <v>256.8</v>
      </c>
      <c r="D412" s="66">
        <v>1876.2</v>
      </c>
      <c r="E412">
        <v>1724.1</v>
      </c>
      <c r="F412" s="66">
        <f t="shared" si="94"/>
        <v>2904.6000000000004</v>
      </c>
      <c r="G412" s="2">
        <f t="shared" si="94"/>
        <v>1980.8999999999999</v>
      </c>
      <c r="H412" s="66">
        <f t="shared" si="93"/>
        <v>40.5</v>
      </c>
    </row>
    <row r="413" spans="1:9" x14ac:dyDescent="0.25">
      <c r="A413" s="29">
        <f t="shared" si="91"/>
        <v>41725</v>
      </c>
      <c r="B413">
        <v>959.6</v>
      </c>
      <c r="C413">
        <v>324.60000000000002</v>
      </c>
      <c r="D413" s="66">
        <v>1975.4</v>
      </c>
      <c r="E413">
        <v>1788.5</v>
      </c>
      <c r="F413" s="66">
        <f t="shared" si="94"/>
        <v>2935</v>
      </c>
      <c r="G413" s="2">
        <f t="shared" si="94"/>
        <v>2113.1</v>
      </c>
      <c r="H413" s="66">
        <f t="shared" si="93"/>
        <v>30.399999999999636</v>
      </c>
    </row>
    <row r="414" spans="1:9" x14ac:dyDescent="0.25">
      <c r="A414" s="29">
        <f t="shared" si="91"/>
        <v>41732</v>
      </c>
      <c r="B414">
        <v>934.6</v>
      </c>
      <c r="C414">
        <v>346.2</v>
      </c>
      <c r="D414" s="66">
        <v>2059.4</v>
      </c>
      <c r="E414">
        <v>1830.9</v>
      </c>
      <c r="F414" s="66">
        <f t="shared" si="94"/>
        <v>2994</v>
      </c>
      <c r="G414" s="2">
        <f t="shared" si="94"/>
        <v>2177.1</v>
      </c>
      <c r="H414" s="66">
        <f t="shared" si="93"/>
        <v>59</v>
      </c>
    </row>
    <row r="415" spans="1:9" x14ac:dyDescent="0.25">
      <c r="A415" s="29">
        <f t="shared" si="91"/>
        <v>41739</v>
      </c>
      <c r="B415">
        <v>913.7</v>
      </c>
      <c r="C415">
        <v>347.5</v>
      </c>
      <c r="D415" s="66">
        <v>2091.9</v>
      </c>
      <c r="E415">
        <v>1862.4</v>
      </c>
      <c r="F415" s="66">
        <f t="shared" si="94"/>
        <v>3005.6000000000004</v>
      </c>
      <c r="G415" s="2">
        <f t="shared" si="94"/>
        <v>2209.9</v>
      </c>
      <c r="H415" s="66">
        <f t="shared" si="93"/>
        <v>11.600000000000364</v>
      </c>
    </row>
    <row r="416" spans="1:9" x14ac:dyDescent="0.25">
      <c r="A416" s="29">
        <f t="shared" si="91"/>
        <v>41746</v>
      </c>
      <c r="B416">
        <v>861.8</v>
      </c>
      <c r="C416">
        <v>299.2</v>
      </c>
      <c r="D416" s="66">
        <v>2153.8000000000002</v>
      </c>
      <c r="E416">
        <v>1953.6</v>
      </c>
      <c r="F416" s="66">
        <f t="shared" si="94"/>
        <v>3015.6000000000004</v>
      </c>
      <c r="G416" s="2">
        <f t="shared" si="94"/>
        <v>2252.7999999999997</v>
      </c>
      <c r="H416" s="66">
        <f t="shared" si="93"/>
        <v>10</v>
      </c>
    </row>
    <row r="417" spans="1:9" x14ac:dyDescent="0.25">
      <c r="A417" s="29">
        <f t="shared" si="91"/>
        <v>41753</v>
      </c>
      <c r="B417">
        <v>790.7</v>
      </c>
      <c r="C417">
        <v>314.5</v>
      </c>
      <c r="D417" s="66">
        <v>2205.1</v>
      </c>
      <c r="E417">
        <v>2029.3</v>
      </c>
      <c r="F417" s="66">
        <f t="shared" si="94"/>
        <v>2995.8</v>
      </c>
      <c r="G417" s="2">
        <f t="shared" si="94"/>
        <v>2343.8000000000002</v>
      </c>
      <c r="H417" s="66">
        <f t="shared" si="93"/>
        <v>-19.800000000000182</v>
      </c>
    </row>
    <row r="418" spans="1:9" x14ac:dyDescent="0.25">
      <c r="A418" s="29">
        <f t="shared" si="91"/>
        <v>41760</v>
      </c>
      <c r="B418">
        <v>759.6</v>
      </c>
      <c r="C418">
        <v>388.1</v>
      </c>
      <c r="D418">
        <v>2245.5</v>
      </c>
      <c r="E418">
        <v>2040</v>
      </c>
      <c r="F418" s="66">
        <f t="shared" ref="F418:F449" si="95">+B418+D418</f>
        <v>3005.1</v>
      </c>
      <c r="G418" s="2">
        <f t="shared" ref="G418:G449" si="96">+C418+E418</f>
        <v>2428.1</v>
      </c>
      <c r="H418" s="66">
        <f t="shared" si="93"/>
        <v>9.2999999999997272</v>
      </c>
      <c r="I418">
        <v>165.6</v>
      </c>
    </row>
    <row r="419" spans="1:9" x14ac:dyDescent="0.25">
      <c r="A419" s="29">
        <f t="shared" si="91"/>
        <v>41767</v>
      </c>
      <c r="B419">
        <v>708.1</v>
      </c>
      <c r="C419">
        <v>367.4</v>
      </c>
      <c r="D419">
        <v>2334</v>
      </c>
      <c r="E419">
        <v>2071</v>
      </c>
      <c r="F419" s="66">
        <f t="shared" si="95"/>
        <v>3042.1</v>
      </c>
      <c r="G419" s="2">
        <f t="shared" si="96"/>
        <v>2438.4</v>
      </c>
      <c r="H419" s="66">
        <f t="shared" si="93"/>
        <v>37</v>
      </c>
      <c r="I419">
        <v>165.6</v>
      </c>
    </row>
    <row r="420" spans="1:9" x14ac:dyDescent="0.25">
      <c r="A420" s="29">
        <f t="shared" si="91"/>
        <v>41774</v>
      </c>
      <c r="B420">
        <v>656.3</v>
      </c>
      <c r="C420">
        <v>373.7</v>
      </c>
      <c r="D420">
        <v>2450.9</v>
      </c>
      <c r="E420">
        <v>2087.5</v>
      </c>
      <c r="F420" s="66">
        <f t="shared" si="95"/>
        <v>3107.2</v>
      </c>
      <c r="G420" s="2">
        <f t="shared" si="96"/>
        <v>2461.1999999999998</v>
      </c>
      <c r="H420" s="66">
        <f t="shared" si="93"/>
        <v>65.099999999999909</v>
      </c>
      <c r="I420">
        <v>175.5</v>
      </c>
    </row>
    <row r="421" spans="1:9" x14ac:dyDescent="0.25">
      <c r="A421" s="29">
        <f t="shared" si="91"/>
        <v>41781</v>
      </c>
      <c r="B421">
        <v>634.29999999999995</v>
      </c>
      <c r="C421">
        <v>373.1</v>
      </c>
      <c r="D421">
        <v>2486.6999999999998</v>
      </c>
      <c r="E421">
        <v>2099.1999999999998</v>
      </c>
      <c r="F421" s="66">
        <f t="shared" si="95"/>
        <v>3121</v>
      </c>
      <c r="G421" s="2">
        <f t="shared" si="96"/>
        <v>2472.2999999999997</v>
      </c>
      <c r="H421" s="66">
        <f t="shared" si="93"/>
        <v>13.800000000000182</v>
      </c>
      <c r="I421">
        <v>215.5</v>
      </c>
    </row>
    <row r="422" spans="1:9" x14ac:dyDescent="0.25">
      <c r="A422" s="29">
        <f t="shared" si="91"/>
        <v>41788</v>
      </c>
      <c r="B422">
        <v>572.20000000000005</v>
      </c>
      <c r="C422">
        <v>383.5</v>
      </c>
      <c r="D422">
        <v>2569.9</v>
      </c>
      <c r="E422">
        <v>2110.5</v>
      </c>
      <c r="F422" s="66">
        <f t="shared" si="95"/>
        <v>3142.1000000000004</v>
      </c>
      <c r="G422" s="2">
        <f t="shared" si="96"/>
        <v>2494</v>
      </c>
      <c r="H422" s="66">
        <f t="shared" si="93"/>
        <v>21.100000000000364</v>
      </c>
      <c r="I422">
        <v>215.5</v>
      </c>
    </row>
    <row r="423" spans="1:9" x14ac:dyDescent="0.25">
      <c r="A423" s="29">
        <f t="shared" si="91"/>
        <v>41795</v>
      </c>
      <c r="B423">
        <v>556.79999999999995</v>
      </c>
      <c r="C423">
        <v>352.4</v>
      </c>
      <c r="D423">
        <v>2626.8</v>
      </c>
      <c r="E423">
        <v>2151.1</v>
      </c>
      <c r="F423" s="66">
        <f t="shared" si="95"/>
        <v>3183.6000000000004</v>
      </c>
      <c r="G423" s="2">
        <f t="shared" si="96"/>
        <v>2503.5</v>
      </c>
      <c r="H423" s="66">
        <f t="shared" si="93"/>
        <v>41.5</v>
      </c>
      <c r="I423">
        <v>237</v>
      </c>
    </row>
    <row r="424" spans="1:9" x14ac:dyDescent="0.25">
      <c r="A424" s="29">
        <f t="shared" si="91"/>
        <v>41802</v>
      </c>
      <c r="B424">
        <v>505.5</v>
      </c>
      <c r="C424">
        <v>343.9</v>
      </c>
      <c r="D424">
        <v>2716</v>
      </c>
      <c r="E424">
        <v>2196.6</v>
      </c>
      <c r="F424" s="66">
        <f t="shared" si="95"/>
        <v>3221.5</v>
      </c>
      <c r="G424" s="2">
        <f t="shared" si="96"/>
        <v>2540.5</v>
      </c>
      <c r="H424" s="66">
        <f t="shared" si="93"/>
        <v>37.899999999999636</v>
      </c>
      <c r="I424">
        <v>247</v>
      </c>
    </row>
    <row r="425" spans="1:9" x14ac:dyDescent="0.25">
      <c r="A425" s="29">
        <f t="shared" si="91"/>
        <v>41809</v>
      </c>
      <c r="B425">
        <v>508.8</v>
      </c>
      <c r="C425">
        <v>277.5</v>
      </c>
      <c r="D425">
        <v>2768.9</v>
      </c>
      <c r="E425">
        <v>2258.5</v>
      </c>
      <c r="F425" s="66">
        <f t="shared" si="95"/>
        <v>3277.7000000000003</v>
      </c>
      <c r="G425" s="2">
        <f t="shared" si="96"/>
        <v>2536</v>
      </c>
      <c r="H425" s="66">
        <f t="shared" si="93"/>
        <v>56.200000000000273</v>
      </c>
      <c r="I425">
        <v>266.2</v>
      </c>
    </row>
    <row r="426" spans="1:9" x14ac:dyDescent="0.25">
      <c r="A426" s="29">
        <f t="shared" si="91"/>
        <v>41816</v>
      </c>
      <c r="B426">
        <v>466.6</v>
      </c>
      <c r="C426">
        <v>287.8</v>
      </c>
      <c r="D426">
        <v>2809.6</v>
      </c>
      <c r="E426">
        <v>2288</v>
      </c>
      <c r="F426" s="66">
        <f t="shared" si="95"/>
        <v>3276.2</v>
      </c>
      <c r="G426" s="2">
        <f t="shared" si="96"/>
        <v>2575.8000000000002</v>
      </c>
      <c r="H426" s="66">
        <f t="shared" si="93"/>
        <v>-1.5000000000004547</v>
      </c>
      <c r="I426">
        <v>311.2</v>
      </c>
    </row>
    <row r="427" spans="1:9" x14ac:dyDescent="0.25">
      <c r="A427" s="29">
        <f t="shared" si="91"/>
        <v>41823</v>
      </c>
      <c r="B427">
        <v>434.5</v>
      </c>
      <c r="C427">
        <v>187.4</v>
      </c>
      <c r="D427">
        <v>2843.9</v>
      </c>
      <c r="E427">
        <v>2330.4</v>
      </c>
      <c r="F427" s="66">
        <f t="shared" si="95"/>
        <v>3278.4</v>
      </c>
      <c r="G427" s="2">
        <f t="shared" si="96"/>
        <v>2517.8000000000002</v>
      </c>
      <c r="H427" s="66">
        <f t="shared" si="93"/>
        <v>2.2000000000002728</v>
      </c>
      <c r="I427">
        <v>311.2</v>
      </c>
    </row>
    <row r="428" spans="1:9" x14ac:dyDescent="0.25">
      <c r="A428" s="29">
        <f t="shared" si="91"/>
        <v>41830</v>
      </c>
      <c r="B428">
        <v>387.2</v>
      </c>
      <c r="C428">
        <v>181.2</v>
      </c>
      <c r="D428">
        <v>2885.9</v>
      </c>
      <c r="E428">
        <v>2406.1</v>
      </c>
      <c r="F428" s="66">
        <f t="shared" si="95"/>
        <v>3273.1</v>
      </c>
      <c r="G428" s="2">
        <f t="shared" si="96"/>
        <v>2587.2999999999997</v>
      </c>
      <c r="H428" s="66">
        <f t="shared" si="93"/>
        <v>-5.3000000000001819</v>
      </c>
      <c r="I428">
        <v>333</v>
      </c>
    </row>
    <row r="429" spans="1:9" x14ac:dyDescent="0.25">
      <c r="A429" s="29">
        <f t="shared" si="91"/>
        <v>41837</v>
      </c>
      <c r="B429">
        <v>348.8</v>
      </c>
      <c r="C429">
        <v>145.80000000000001</v>
      </c>
      <c r="D429">
        <v>2915.8</v>
      </c>
      <c r="E429">
        <v>2440.1999999999998</v>
      </c>
      <c r="F429" s="66">
        <f t="shared" si="95"/>
        <v>3264.6000000000004</v>
      </c>
      <c r="G429" s="2">
        <f t="shared" si="96"/>
        <v>2586</v>
      </c>
      <c r="H429" s="66">
        <f t="shared" si="93"/>
        <v>-8.4999999999995453</v>
      </c>
      <c r="I429">
        <v>415.4</v>
      </c>
    </row>
    <row r="430" spans="1:9" x14ac:dyDescent="0.25">
      <c r="A430" s="29">
        <f t="shared" si="91"/>
        <v>41844</v>
      </c>
      <c r="B430">
        <v>271.60000000000002</v>
      </c>
      <c r="C430">
        <v>130.9</v>
      </c>
      <c r="D430">
        <v>2996.5</v>
      </c>
      <c r="E430">
        <v>2467.1</v>
      </c>
      <c r="F430" s="66">
        <f t="shared" si="95"/>
        <v>3268.1</v>
      </c>
      <c r="G430" s="2">
        <f t="shared" si="96"/>
        <v>2598</v>
      </c>
      <c r="H430" s="66">
        <f t="shared" si="93"/>
        <v>3.4999999999995453</v>
      </c>
      <c r="I430">
        <v>544</v>
      </c>
    </row>
    <row r="431" spans="1:9" x14ac:dyDescent="0.25">
      <c r="A431" s="29">
        <f t="shared" si="91"/>
        <v>41851</v>
      </c>
      <c r="B431">
        <v>261.39999999999998</v>
      </c>
      <c r="C431">
        <v>122.4</v>
      </c>
      <c r="D431">
        <v>3011.3</v>
      </c>
      <c r="E431">
        <v>2477.6999999999998</v>
      </c>
      <c r="F431" s="66">
        <f t="shared" si="95"/>
        <v>3272.7000000000003</v>
      </c>
      <c r="G431" s="2">
        <f t="shared" si="96"/>
        <v>2600.1</v>
      </c>
      <c r="H431" s="66">
        <f t="shared" si="93"/>
        <v>4.6000000000003638</v>
      </c>
      <c r="I431">
        <v>624.70000000000005</v>
      </c>
    </row>
    <row r="432" spans="1:9" x14ac:dyDescent="0.25">
      <c r="A432" s="29">
        <f t="shared" si="91"/>
        <v>41858</v>
      </c>
      <c r="B432">
        <v>239.5</v>
      </c>
      <c r="C432">
        <v>93.9</v>
      </c>
      <c r="D432">
        <v>3038.9</v>
      </c>
      <c r="E432">
        <v>2508.5</v>
      </c>
      <c r="F432" s="66">
        <f t="shared" si="95"/>
        <v>3278.4</v>
      </c>
      <c r="G432" s="2">
        <f t="shared" si="96"/>
        <v>2602.4</v>
      </c>
      <c r="H432" s="66">
        <f t="shared" si="93"/>
        <v>5.6999999999998181</v>
      </c>
      <c r="I432">
        <v>632.9</v>
      </c>
    </row>
    <row r="433" spans="1:9" x14ac:dyDescent="0.25">
      <c r="A433" s="29">
        <f t="shared" si="91"/>
        <v>41865</v>
      </c>
      <c r="B433">
        <v>197.6</v>
      </c>
      <c r="C433">
        <v>93.6</v>
      </c>
      <c r="D433">
        <v>3081.3</v>
      </c>
      <c r="E433">
        <v>2508.9</v>
      </c>
      <c r="F433" s="66">
        <f t="shared" si="95"/>
        <v>3278.9</v>
      </c>
      <c r="G433" s="2">
        <f t="shared" si="96"/>
        <v>2602.5</v>
      </c>
      <c r="H433" s="66">
        <f t="shared" si="93"/>
        <v>0.5</v>
      </c>
      <c r="I433">
        <v>684.7</v>
      </c>
    </row>
    <row r="434" spans="1:9" x14ac:dyDescent="0.25">
      <c r="A434" s="29">
        <f t="shared" si="91"/>
        <v>41872</v>
      </c>
      <c r="B434">
        <v>123.5</v>
      </c>
      <c r="C434">
        <v>72</v>
      </c>
      <c r="D434">
        <v>3162.8</v>
      </c>
      <c r="E434">
        <v>2531.8000000000002</v>
      </c>
      <c r="F434" s="66">
        <f t="shared" si="95"/>
        <v>3286.3</v>
      </c>
      <c r="G434" s="2">
        <f t="shared" si="96"/>
        <v>2603.8000000000002</v>
      </c>
      <c r="H434" s="66">
        <f t="shared" si="93"/>
        <v>7.4000000000000909</v>
      </c>
      <c r="I434">
        <v>764</v>
      </c>
    </row>
    <row r="435" spans="1:9" x14ac:dyDescent="0.25">
      <c r="A435" s="29">
        <f t="shared" si="91"/>
        <v>41879</v>
      </c>
      <c r="B435">
        <v>103.5</v>
      </c>
      <c r="C435">
        <v>45.7</v>
      </c>
      <c r="D435">
        <v>3183.7</v>
      </c>
      <c r="E435">
        <v>2565.4</v>
      </c>
      <c r="F435" s="66">
        <f t="shared" si="95"/>
        <v>3287.2</v>
      </c>
      <c r="G435" s="2">
        <f t="shared" si="96"/>
        <v>2611.1</v>
      </c>
      <c r="H435" s="66">
        <f t="shared" si="93"/>
        <v>0.8999999999996362</v>
      </c>
      <c r="I435">
        <v>799.1</v>
      </c>
    </row>
    <row r="436" spans="1:9" x14ac:dyDescent="0.25">
      <c r="A436" s="29">
        <f t="shared" si="91"/>
        <v>41886</v>
      </c>
      <c r="B436">
        <v>891.7</v>
      </c>
      <c r="C436">
        <v>640.70000000000005</v>
      </c>
      <c r="D436">
        <v>8.8000000000000007</v>
      </c>
      <c r="E436">
        <v>0.9</v>
      </c>
      <c r="F436" s="66">
        <f t="shared" si="95"/>
        <v>900.5</v>
      </c>
      <c r="G436" s="2">
        <f t="shared" si="96"/>
        <v>641.6</v>
      </c>
      <c r="H436" s="66">
        <f t="shared" si="93"/>
        <v>-2386.6999999999998</v>
      </c>
    </row>
    <row r="437" spans="1:9" x14ac:dyDescent="0.25">
      <c r="A437" s="29">
        <f t="shared" si="91"/>
        <v>41893</v>
      </c>
      <c r="B437">
        <v>911.7</v>
      </c>
      <c r="C437">
        <v>675.1</v>
      </c>
      <c r="D437">
        <v>24.4</v>
      </c>
      <c r="E437">
        <v>27.2</v>
      </c>
      <c r="F437" s="66">
        <f t="shared" si="95"/>
        <v>936.1</v>
      </c>
      <c r="G437" s="2">
        <f t="shared" si="96"/>
        <v>702.30000000000007</v>
      </c>
      <c r="H437" s="66">
        <f t="shared" si="93"/>
        <v>35.600000000000023</v>
      </c>
    </row>
    <row r="438" spans="1:9" x14ac:dyDescent="0.25">
      <c r="A438" s="29">
        <f t="shared" si="91"/>
        <v>41900</v>
      </c>
      <c r="B438">
        <v>899.8</v>
      </c>
      <c r="C438">
        <v>694</v>
      </c>
      <c r="D438">
        <v>70.2</v>
      </c>
      <c r="E438">
        <v>52.1</v>
      </c>
      <c r="F438" s="66">
        <f t="shared" si="95"/>
        <v>970</v>
      </c>
      <c r="G438" s="2">
        <f t="shared" si="96"/>
        <v>746.1</v>
      </c>
      <c r="H438" s="66">
        <f t="shared" si="93"/>
        <v>33.899999999999977</v>
      </c>
    </row>
    <row r="439" spans="1:9" x14ac:dyDescent="0.25">
      <c r="A439" s="29">
        <f t="shared" si="91"/>
        <v>41907</v>
      </c>
      <c r="B439">
        <v>883.7</v>
      </c>
      <c r="C439">
        <v>670.5</v>
      </c>
      <c r="D439">
        <v>130.1</v>
      </c>
      <c r="E439">
        <v>75.5</v>
      </c>
      <c r="F439" s="66">
        <f t="shared" si="95"/>
        <v>1013.8000000000001</v>
      </c>
      <c r="G439" s="2">
        <f t="shared" si="96"/>
        <v>746</v>
      </c>
      <c r="H439" s="66">
        <f t="shared" si="93"/>
        <v>43.800000000000068</v>
      </c>
    </row>
    <row r="440" spans="1:9" x14ac:dyDescent="0.25">
      <c r="A440" s="29">
        <f t="shared" si="91"/>
        <v>41914</v>
      </c>
      <c r="B440">
        <v>861.1</v>
      </c>
      <c r="C440">
        <v>600.70000000000005</v>
      </c>
      <c r="D440">
        <v>207.1</v>
      </c>
      <c r="E440">
        <v>201.1</v>
      </c>
      <c r="F440" s="66">
        <f t="shared" si="95"/>
        <v>1068.2</v>
      </c>
      <c r="G440" s="2">
        <f t="shared" si="96"/>
        <v>801.80000000000007</v>
      </c>
      <c r="H440" s="66">
        <f t="shared" si="93"/>
        <v>54.399999999999977</v>
      </c>
    </row>
    <row r="441" spans="1:9" x14ac:dyDescent="0.25">
      <c r="A441" s="29">
        <f t="shared" si="91"/>
        <v>41921</v>
      </c>
      <c r="B441">
        <v>794.7</v>
      </c>
      <c r="C441">
        <v>600.70000000000005</v>
      </c>
      <c r="D441">
        <v>320.10000000000002</v>
      </c>
      <c r="E441">
        <v>201.1</v>
      </c>
      <c r="F441" s="66">
        <f t="shared" si="95"/>
        <v>1114.8000000000002</v>
      </c>
      <c r="G441" s="2">
        <f t="shared" si="96"/>
        <v>801.80000000000007</v>
      </c>
      <c r="H441" s="66">
        <f t="shared" si="93"/>
        <v>46.600000000000136</v>
      </c>
    </row>
    <row r="442" spans="1:9" x14ac:dyDescent="0.25">
      <c r="A442" s="29">
        <f t="shared" si="91"/>
        <v>41928</v>
      </c>
      <c r="B442">
        <v>777</v>
      </c>
      <c r="C442">
        <v>600.70000000000005</v>
      </c>
      <c r="D442">
        <v>392.7</v>
      </c>
      <c r="E442">
        <v>201.1</v>
      </c>
      <c r="F442" s="66">
        <f t="shared" si="95"/>
        <v>1169.7</v>
      </c>
      <c r="G442" s="2">
        <f t="shared" si="96"/>
        <v>801.80000000000007</v>
      </c>
      <c r="H442" s="66">
        <f t="shared" si="93"/>
        <v>54.899999999999864</v>
      </c>
    </row>
    <row r="443" spans="1:9" x14ac:dyDescent="0.25">
      <c r="A443" s="29">
        <f t="shared" si="91"/>
        <v>41935</v>
      </c>
      <c r="B443">
        <v>736.8</v>
      </c>
      <c r="C443">
        <v>603.4</v>
      </c>
      <c r="D443">
        <v>475.2</v>
      </c>
      <c r="E443">
        <v>482.5</v>
      </c>
      <c r="F443" s="66">
        <f t="shared" si="95"/>
        <v>1212</v>
      </c>
      <c r="G443" s="2">
        <f t="shared" si="96"/>
        <v>1085.9000000000001</v>
      </c>
      <c r="H443" s="66">
        <f t="shared" si="93"/>
        <v>42.299999999999955</v>
      </c>
    </row>
    <row r="444" spans="1:9" x14ac:dyDescent="0.25">
      <c r="A444" s="29">
        <f t="shared" si="91"/>
        <v>41942</v>
      </c>
      <c r="B444">
        <v>895.9</v>
      </c>
      <c r="C444">
        <v>541.5</v>
      </c>
      <c r="D444">
        <v>547.4</v>
      </c>
      <c r="E444">
        <v>575.79999999999995</v>
      </c>
      <c r="F444" s="66">
        <f t="shared" si="95"/>
        <v>1443.3</v>
      </c>
      <c r="G444" s="2">
        <f t="shared" si="96"/>
        <v>1117.3</v>
      </c>
      <c r="H444" s="66">
        <f t="shared" si="93"/>
        <v>231.29999999999995</v>
      </c>
    </row>
    <row r="445" spans="1:9" x14ac:dyDescent="0.25">
      <c r="A445" s="29">
        <f t="shared" ref="A445:A508" si="97">+A444+7</f>
        <v>41949</v>
      </c>
      <c r="B445">
        <v>861</v>
      </c>
      <c r="C445">
        <v>533.29999999999995</v>
      </c>
      <c r="D445">
        <v>683.4</v>
      </c>
      <c r="E445">
        <v>647.1</v>
      </c>
      <c r="F445" s="66">
        <f t="shared" si="95"/>
        <v>1544.4</v>
      </c>
      <c r="G445" s="2">
        <f t="shared" si="96"/>
        <v>1180.4000000000001</v>
      </c>
      <c r="H445" s="66">
        <f t="shared" si="93"/>
        <v>101.10000000000014</v>
      </c>
    </row>
    <row r="446" spans="1:9" x14ac:dyDescent="0.25">
      <c r="A446" s="29">
        <f t="shared" si="97"/>
        <v>41956</v>
      </c>
      <c r="B446">
        <v>885.4</v>
      </c>
      <c r="C446">
        <v>676.3</v>
      </c>
      <c r="D446">
        <v>768</v>
      </c>
      <c r="E446">
        <v>678.8</v>
      </c>
      <c r="F446" s="66">
        <f t="shared" si="95"/>
        <v>1653.4</v>
      </c>
      <c r="G446" s="2">
        <f t="shared" si="96"/>
        <v>1355.1</v>
      </c>
      <c r="H446" s="66">
        <f t="shared" si="93"/>
        <v>109</v>
      </c>
    </row>
    <row r="447" spans="1:9" x14ac:dyDescent="0.25">
      <c r="A447" s="29">
        <f t="shared" si="97"/>
        <v>41963</v>
      </c>
      <c r="B447">
        <v>850.6</v>
      </c>
      <c r="C447">
        <v>660.5</v>
      </c>
      <c r="D447">
        <v>846.5</v>
      </c>
      <c r="E447">
        <v>769.8</v>
      </c>
      <c r="F447" s="66">
        <f t="shared" si="95"/>
        <v>1697.1</v>
      </c>
      <c r="G447" s="2">
        <f t="shared" si="96"/>
        <v>1430.3</v>
      </c>
      <c r="H447" s="66">
        <f t="shared" si="93"/>
        <v>43.699999999999818</v>
      </c>
    </row>
    <row r="448" spans="1:9" x14ac:dyDescent="0.25">
      <c r="A448" s="29">
        <f t="shared" si="97"/>
        <v>41970</v>
      </c>
      <c r="B448">
        <v>831.5</v>
      </c>
      <c r="C448">
        <v>715.3</v>
      </c>
      <c r="D448">
        <v>928.4</v>
      </c>
      <c r="E448">
        <v>801.7</v>
      </c>
      <c r="F448" s="66">
        <f t="shared" si="95"/>
        <v>1759.9</v>
      </c>
      <c r="G448" s="2">
        <f t="shared" si="96"/>
        <v>1517</v>
      </c>
      <c r="H448" s="66">
        <f t="shared" si="93"/>
        <v>62.800000000000182</v>
      </c>
    </row>
    <row r="449" spans="1:8" x14ac:dyDescent="0.25">
      <c r="A449" s="29">
        <f t="shared" si="97"/>
        <v>41977</v>
      </c>
      <c r="B449">
        <v>778.8</v>
      </c>
      <c r="C449">
        <v>749.5</v>
      </c>
      <c r="D449">
        <v>1033.5</v>
      </c>
      <c r="E449">
        <v>876</v>
      </c>
      <c r="F449" s="66">
        <f t="shared" si="95"/>
        <v>1812.3</v>
      </c>
      <c r="G449" s="2">
        <f t="shared" si="96"/>
        <v>1625.5</v>
      </c>
      <c r="H449" s="66">
        <f t="shared" si="93"/>
        <v>52.399999999999864</v>
      </c>
    </row>
    <row r="450" spans="1:8" x14ac:dyDescent="0.25">
      <c r="A450" s="29">
        <f t="shared" si="97"/>
        <v>41984</v>
      </c>
      <c r="B450">
        <v>833.3</v>
      </c>
      <c r="C450">
        <v>793.4</v>
      </c>
      <c r="D450">
        <v>1096.3</v>
      </c>
      <c r="E450">
        <v>918.7</v>
      </c>
      <c r="F450" s="66">
        <f t="shared" ref="F450:F478" si="98">+B450+D450</f>
        <v>1929.6</v>
      </c>
      <c r="G450" s="2">
        <f t="shared" ref="G450:G478" si="99">+C450+E450</f>
        <v>1712.1</v>
      </c>
      <c r="H450" s="66">
        <f t="shared" si="93"/>
        <v>117.29999999999995</v>
      </c>
    </row>
    <row r="451" spans="1:8" x14ac:dyDescent="0.25">
      <c r="A451" s="29">
        <f t="shared" si="97"/>
        <v>41991</v>
      </c>
      <c r="B451">
        <v>808.2</v>
      </c>
      <c r="C451">
        <v>851.1</v>
      </c>
      <c r="D451">
        <v>1157.9000000000001</v>
      </c>
      <c r="E451">
        <v>966.6</v>
      </c>
      <c r="F451" s="66">
        <f t="shared" si="98"/>
        <v>1966.1000000000001</v>
      </c>
      <c r="G451" s="2">
        <f t="shared" si="99"/>
        <v>1817.7</v>
      </c>
      <c r="H451" s="66">
        <f t="shared" si="93"/>
        <v>36.500000000000227</v>
      </c>
    </row>
    <row r="452" spans="1:8" x14ac:dyDescent="0.25">
      <c r="A452" s="29">
        <f t="shared" si="97"/>
        <v>41998</v>
      </c>
      <c r="B452">
        <v>830.3</v>
      </c>
      <c r="C452">
        <v>816.3</v>
      </c>
      <c r="D452">
        <v>1170.5</v>
      </c>
      <c r="E452">
        <v>1013.3</v>
      </c>
      <c r="F452" s="66">
        <f t="shared" si="98"/>
        <v>2000.8</v>
      </c>
      <c r="G452" s="2">
        <f t="shared" si="99"/>
        <v>1829.6</v>
      </c>
      <c r="H452" s="66">
        <f t="shared" si="93"/>
        <v>34.699999999999818</v>
      </c>
    </row>
    <row r="453" spans="1:8" x14ac:dyDescent="0.25">
      <c r="A453" s="29">
        <f t="shared" si="97"/>
        <v>42005</v>
      </c>
      <c r="B453">
        <v>802</v>
      </c>
      <c r="C453">
        <v>760</v>
      </c>
      <c r="D453">
        <v>1280.8</v>
      </c>
      <c r="E453">
        <v>1064.5999999999999</v>
      </c>
      <c r="F453" s="66">
        <f t="shared" si="98"/>
        <v>2082.8000000000002</v>
      </c>
      <c r="G453" s="2">
        <f t="shared" si="99"/>
        <v>1824.6</v>
      </c>
      <c r="H453" s="66">
        <f t="shared" si="93"/>
        <v>82.000000000000227</v>
      </c>
    </row>
    <row r="454" spans="1:8" x14ac:dyDescent="0.25">
      <c r="A454" s="29">
        <f t="shared" si="97"/>
        <v>42012</v>
      </c>
      <c r="B454">
        <v>911.7</v>
      </c>
      <c r="C454">
        <v>798.7</v>
      </c>
      <c r="D454">
        <v>1320.1</v>
      </c>
      <c r="E454">
        <v>1110</v>
      </c>
      <c r="F454" s="66">
        <f t="shared" si="98"/>
        <v>2231.8000000000002</v>
      </c>
      <c r="G454" s="2">
        <f t="shared" si="99"/>
        <v>1908.7</v>
      </c>
      <c r="H454" s="66">
        <f t="shared" si="93"/>
        <v>149</v>
      </c>
    </row>
    <row r="455" spans="1:8" x14ac:dyDescent="0.25">
      <c r="A455" s="29">
        <f t="shared" si="97"/>
        <v>42019</v>
      </c>
      <c r="B455">
        <v>898.4</v>
      </c>
      <c r="C455">
        <v>816.1</v>
      </c>
      <c r="D455">
        <v>1399.1</v>
      </c>
      <c r="E455">
        <v>1187.2</v>
      </c>
      <c r="F455" s="66">
        <f t="shared" si="98"/>
        <v>2297.5</v>
      </c>
      <c r="G455" s="2">
        <f t="shared" si="99"/>
        <v>2003.3000000000002</v>
      </c>
      <c r="H455" s="66">
        <f t="shared" ref="H455:H518" si="100">+F455-F454</f>
        <v>65.699999999999818</v>
      </c>
    </row>
    <row r="456" spans="1:8" x14ac:dyDescent="0.25">
      <c r="A456" s="29">
        <f t="shared" si="97"/>
        <v>42026</v>
      </c>
      <c r="B456">
        <v>861.8</v>
      </c>
      <c r="C456">
        <v>929</v>
      </c>
      <c r="D456">
        <v>1504</v>
      </c>
      <c r="E456">
        <v>1239.4000000000001</v>
      </c>
      <c r="F456" s="66">
        <f t="shared" si="98"/>
        <v>2365.8000000000002</v>
      </c>
      <c r="G456" s="2">
        <f t="shared" si="99"/>
        <v>2168.4</v>
      </c>
      <c r="H456" s="66">
        <f t="shared" si="100"/>
        <v>68.300000000000182</v>
      </c>
    </row>
    <row r="457" spans="1:8" x14ac:dyDescent="0.25">
      <c r="A457" s="29">
        <f t="shared" si="97"/>
        <v>42033</v>
      </c>
      <c r="B457">
        <v>883.5</v>
      </c>
      <c r="C457">
        <v>898.4</v>
      </c>
      <c r="D457">
        <v>1533.7</v>
      </c>
      <c r="E457">
        <v>1322.2</v>
      </c>
      <c r="F457" s="66">
        <f t="shared" si="98"/>
        <v>2417.1999999999998</v>
      </c>
      <c r="G457" s="2">
        <f t="shared" si="99"/>
        <v>2220.6</v>
      </c>
      <c r="H457" s="66">
        <f t="shared" si="100"/>
        <v>51.399999999999636</v>
      </c>
    </row>
    <row r="458" spans="1:8" x14ac:dyDescent="0.25">
      <c r="A458" s="29">
        <f t="shared" si="97"/>
        <v>42040</v>
      </c>
      <c r="B458">
        <v>858.9</v>
      </c>
      <c r="C458">
        <v>837.5</v>
      </c>
      <c r="D458">
        <v>1597.6</v>
      </c>
      <c r="E458">
        <v>1447.9</v>
      </c>
      <c r="F458" s="66">
        <f t="shared" si="98"/>
        <v>2456.5</v>
      </c>
      <c r="G458" s="2">
        <f t="shared" si="99"/>
        <v>2285.4</v>
      </c>
      <c r="H458" s="66">
        <f t="shared" si="100"/>
        <v>39.300000000000182</v>
      </c>
    </row>
    <row r="459" spans="1:8" x14ac:dyDescent="0.25">
      <c r="A459" s="29">
        <f t="shared" si="97"/>
        <v>42047</v>
      </c>
      <c r="B459">
        <v>850.7</v>
      </c>
      <c r="C459">
        <v>915.6</v>
      </c>
      <c r="D459">
        <v>1624.2</v>
      </c>
      <c r="E459">
        <v>1501.3</v>
      </c>
      <c r="F459" s="66">
        <f t="shared" si="98"/>
        <v>2474.9</v>
      </c>
      <c r="G459" s="2">
        <f t="shared" si="99"/>
        <v>2416.9</v>
      </c>
      <c r="H459" s="66">
        <f t="shared" si="100"/>
        <v>18.400000000000091</v>
      </c>
    </row>
    <row r="460" spans="1:8" x14ac:dyDescent="0.25">
      <c r="A460" s="29">
        <f t="shared" si="97"/>
        <v>42054</v>
      </c>
      <c r="B460">
        <v>771</v>
      </c>
      <c r="C460">
        <v>942.3</v>
      </c>
      <c r="D460">
        <v>1735.7</v>
      </c>
      <c r="E460">
        <v>1552.6</v>
      </c>
      <c r="F460" s="66">
        <f t="shared" si="98"/>
        <v>2506.6999999999998</v>
      </c>
      <c r="G460" s="2">
        <f t="shared" si="99"/>
        <v>2494.8999999999996</v>
      </c>
      <c r="H460" s="66">
        <f t="shared" si="100"/>
        <v>31.799999999999727</v>
      </c>
    </row>
    <row r="461" spans="1:8" x14ac:dyDescent="0.25">
      <c r="A461" s="29">
        <f t="shared" si="97"/>
        <v>42061</v>
      </c>
      <c r="B461">
        <v>809.5</v>
      </c>
      <c r="C461">
        <v>1062.2</v>
      </c>
      <c r="D461">
        <v>1785.9</v>
      </c>
      <c r="E461">
        <v>1630.4</v>
      </c>
      <c r="F461" s="66">
        <f t="shared" si="98"/>
        <v>2595.4</v>
      </c>
      <c r="G461" s="2">
        <f t="shared" si="99"/>
        <v>2692.6000000000004</v>
      </c>
      <c r="H461" s="66">
        <f t="shared" si="100"/>
        <v>88.700000000000273</v>
      </c>
    </row>
    <row r="462" spans="1:8" x14ac:dyDescent="0.25">
      <c r="A462" s="29">
        <f t="shared" si="97"/>
        <v>42068</v>
      </c>
      <c r="B462">
        <v>820.5</v>
      </c>
      <c r="C462">
        <v>1105</v>
      </c>
      <c r="D462">
        <v>1827.8</v>
      </c>
      <c r="E462">
        <v>1723.9</v>
      </c>
      <c r="F462" s="66">
        <f t="shared" si="98"/>
        <v>2648.3</v>
      </c>
      <c r="G462" s="2">
        <f t="shared" si="99"/>
        <v>2828.9</v>
      </c>
      <c r="H462" s="66">
        <f t="shared" si="100"/>
        <v>52.900000000000091</v>
      </c>
    </row>
    <row r="463" spans="1:8" x14ac:dyDescent="0.25">
      <c r="A463" s="29">
        <f t="shared" si="97"/>
        <v>42075</v>
      </c>
      <c r="B463">
        <v>904.1</v>
      </c>
      <c r="C463">
        <v>1037.9000000000001</v>
      </c>
      <c r="D463">
        <v>1846.5</v>
      </c>
      <c r="E463">
        <v>1826.2</v>
      </c>
      <c r="F463" s="66">
        <f t="shared" si="98"/>
        <v>2750.6</v>
      </c>
      <c r="G463" s="2">
        <f t="shared" si="99"/>
        <v>2864.1000000000004</v>
      </c>
      <c r="H463" s="66">
        <f t="shared" si="100"/>
        <v>102.29999999999973</v>
      </c>
    </row>
    <row r="464" spans="1:8" x14ac:dyDescent="0.25">
      <c r="A464" s="29">
        <f t="shared" si="97"/>
        <v>42082</v>
      </c>
      <c r="B464">
        <v>776.4</v>
      </c>
      <c r="C464">
        <v>1028.4000000000001</v>
      </c>
      <c r="D464">
        <v>1982.6</v>
      </c>
      <c r="E464">
        <v>1876.2</v>
      </c>
      <c r="F464" s="66">
        <f t="shared" si="98"/>
        <v>2759</v>
      </c>
      <c r="G464" s="2">
        <f t="shared" si="99"/>
        <v>2904.6000000000004</v>
      </c>
      <c r="H464" s="66">
        <f t="shared" si="100"/>
        <v>8.4000000000000909</v>
      </c>
    </row>
    <row r="465" spans="1:9" x14ac:dyDescent="0.25">
      <c r="A465" s="29">
        <f t="shared" si="97"/>
        <v>42089</v>
      </c>
      <c r="B465">
        <v>846</v>
      </c>
      <c r="C465">
        <v>959.6</v>
      </c>
      <c r="D465">
        <v>2015.5</v>
      </c>
      <c r="E465">
        <v>1975.4</v>
      </c>
      <c r="F465" s="66">
        <f t="shared" si="98"/>
        <v>2861.5</v>
      </c>
      <c r="G465" s="2">
        <f t="shared" si="99"/>
        <v>2935</v>
      </c>
      <c r="H465" s="66">
        <f t="shared" si="100"/>
        <v>102.5</v>
      </c>
    </row>
    <row r="466" spans="1:9" x14ac:dyDescent="0.25">
      <c r="A466" s="29">
        <f t="shared" si="97"/>
        <v>42096</v>
      </c>
      <c r="B466">
        <v>840.6</v>
      </c>
      <c r="C466">
        <v>934.6</v>
      </c>
      <c r="D466" s="66">
        <v>2080</v>
      </c>
      <c r="E466">
        <v>2059.4</v>
      </c>
      <c r="F466" s="66">
        <f t="shared" si="98"/>
        <v>2920.6</v>
      </c>
      <c r="G466" s="2">
        <f t="shared" si="99"/>
        <v>2994</v>
      </c>
      <c r="H466" s="66">
        <f t="shared" si="100"/>
        <v>59.099999999999909</v>
      </c>
      <c r="I466">
        <v>256</v>
      </c>
    </row>
    <row r="467" spans="1:9" x14ac:dyDescent="0.25">
      <c r="A467" s="29">
        <f t="shared" si="97"/>
        <v>42103</v>
      </c>
      <c r="B467">
        <v>800.2</v>
      </c>
      <c r="C467">
        <v>913.7</v>
      </c>
      <c r="D467">
        <v>2121.1</v>
      </c>
      <c r="E467">
        <v>2091.9</v>
      </c>
      <c r="F467" s="66">
        <f t="shared" si="98"/>
        <v>2921.3</v>
      </c>
      <c r="G467" s="2">
        <f t="shared" si="99"/>
        <v>3005.6000000000004</v>
      </c>
      <c r="H467" s="66">
        <f t="shared" si="100"/>
        <v>0.70000000000027285</v>
      </c>
      <c r="I467">
        <v>256</v>
      </c>
    </row>
    <row r="468" spans="1:9" x14ac:dyDescent="0.25">
      <c r="A468" s="29">
        <f t="shared" si="97"/>
        <v>42110</v>
      </c>
      <c r="B468">
        <v>773.6</v>
      </c>
      <c r="C468">
        <v>861.8</v>
      </c>
      <c r="D468">
        <v>2171.1999999999998</v>
      </c>
      <c r="E468">
        <v>2153.8000000000002</v>
      </c>
      <c r="F468" s="66">
        <f t="shared" si="98"/>
        <v>2944.7999999999997</v>
      </c>
      <c r="G468" s="2">
        <f t="shared" si="99"/>
        <v>3015.6000000000004</v>
      </c>
      <c r="H468" s="66">
        <f t="shared" si="100"/>
        <v>23.499999999999545</v>
      </c>
      <c r="I468">
        <v>256</v>
      </c>
    </row>
    <row r="469" spans="1:9" x14ac:dyDescent="0.25">
      <c r="A469" s="29">
        <f t="shared" si="97"/>
        <v>42117</v>
      </c>
      <c r="B469">
        <v>704.4</v>
      </c>
      <c r="C469">
        <v>790.7</v>
      </c>
      <c r="D469" s="66">
        <v>2266</v>
      </c>
      <c r="E469">
        <v>2205.1</v>
      </c>
      <c r="F469" s="66">
        <f t="shared" si="98"/>
        <v>2970.4</v>
      </c>
      <c r="G469" s="2">
        <f t="shared" si="99"/>
        <v>2995.8</v>
      </c>
      <c r="H469" s="66">
        <f t="shared" si="100"/>
        <v>25.600000000000364</v>
      </c>
      <c r="I469">
        <v>256</v>
      </c>
    </row>
    <row r="470" spans="1:9" x14ac:dyDescent="0.25">
      <c r="A470" s="29">
        <f t="shared" si="97"/>
        <v>42124</v>
      </c>
      <c r="B470">
        <v>721.8</v>
      </c>
      <c r="C470">
        <v>759.6</v>
      </c>
      <c r="D470">
        <v>2316.4</v>
      </c>
      <c r="E470">
        <v>2245.5</v>
      </c>
      <c r="F470" s="66">
        <f t="shared" si="98"/>
        <v>3038.2</v>
      </c>
      <c r="G470" s="2">
        <f t="shared" si="99"/>
        <v>3005.1</v>
      </c>
      <c r="H470" s="66">
        <f t="shared" si="100"/>
        <v>67.799999999999727</v>
      </c>
      <c r="I470">
        <v>256</v>
      </c>
    </row>
    <row r="471" spans="1:9" x14ac:dyDescent="0.25">
      <c r="A471" s="29">
        <f t="shared" si="97"/>
        <v>42131</v>
      </c>
      <c r="B471">
        <v>732.5</v>
      </c>
      <c r="C471">
        <v>708.1</v>
      </c>
      <c r="D471" s="66">
        <v>2395</v>
      </c>
      <c r="E471" s="66">
        <v>2334</v>
      </c>
      <c r="F471" s="66">
        <f t="shared" si="98"/>
        <v>3127.5</v>
      </c>
      <c r="G471" s="2">
        <f t="shared" si="99"/>
        <v>3042.1</v>
      </c>
      <c r="H471" s="66">
        <f t="shared" si="100"/>
        <v>89.300000000000182</v>
      </c>
      <c r="I471">
        <v>256</v>
      </c>
    </row>
    <row r="472" spans="1:9" x14ac:dyDescent="0.25">
      <c r="A472" s="29">
        <f t="shared" si="97"/>
        <v>42138</v>
      </c>
      <c r="B472" s="66">
        <v>696</v>
      </c>
      <c r="C472">
        <v>656.3</v>
      </c>
      <c r="D472">
        <v>2453.1</v>
      </c>
      <c r="E472">
        <v>2450.9</v>
      </c>
      <c r="F472" s="66">
        <f t="shared" si="98"/>
        <v>3149.1</v>
      </c>
      <c r="G472" s="2">
        <f t="shared" si="99"/>
        <v>3107.2</v>
      </c>
      <c r="H472" s="66">
        <f t="shared" si="100"/>
        <v>21.599999999999909</v>
      </c>
      <c r="I472">
        <v>272</v>
      </c>
    </row>
    <row r="473" spans="1:9" x14ac:dyDescent="0.25">
      <c r="A473" s="29">
        <f t="shared" si="97"/>
        <v>42145</v>
      </c>
      <c r="B473">
        <v>646.79999999999995</v>
      </c>
      <c r="C473">
        <v>634.29999999999995</v>
      </c>
      <c r="D473">
        <v>2544.6999999999998</v>
      </c>
      <c r="E473">
        <v>2486.6999999999998</v>
      </c>
      <c r="F473" s="66">
        <f t="shared" si="98"/>
        <v>3191.5</v>
      </c>
      <c r="G473" s="2">
        <f t="shared" si="99"/>
        <v>3121</v>
      </c>
      <c r="H473" s="66">
        <f t="shared" si="100"/>
        <v>42.400000000000091</v>
      </c>
      <c r="I473">
        <v>272</v>
      </c>
    </row>
    <row r="474" spans="1:9" x14ac:dyDescent="0.25">
      <c r="A474" s="29">
        <f t="shared" si="97"/>
        <v>42152</v>
      </c>
      <c r="B474" s="66">
        <v>592</v>
      </c>
      <c r="C474">
        <v>572.20000000000005</v>
      </c>
      <c r="D474">
        <v>2607.1</v>
      </c>
      <c r="E474">
        <v>2569.9</v>
      </c>
      <c r="F474" s="66">
        <f t="shared" si="98"/>
        <v>3199.1</v>
      </c>
      <c r="G474" s="2">
        <f t="shared" si="99"/>
        <v>3142.1000000000004</v>
      </c>
      <c r="H474" s="66">
        <f t="shared" si="100"/>
        <v>7.5999999999999091</v>
      </c>
      <c r="I474">
        <v>286</v>
      </c>
    </row>
    <row r="475" spans="1:9" x14ac:dyDescent="0.25">
      <c r="A475" s="29">
        <f t="shared" si="97"/>
        <v>42159</v>
      </c>
      <c r="B475">
        <v>582.29999999999995</v>
      </c>
      <c r="C475">
        <v>556.79999999999995</v>
      </c>
      <c r="D475">
        <v>2671.4</v>
      </c>
      <c r="E475">
        <v>2626.8</v>
      </c>
      <c r="F475" s="66">
        <f t="shared" si="98"/>
        <v>3253.7</v>
      </c>
      <c r="G475" s="2">
        <f t="shared" si="99"/>
        <v>3183.6000000000004</v>
      </c>
      <c r="H475" s="66">
        <f t="shared" si="100"/>
        <v>54.599999999999909</v>
      </c>
      <c r="I475">
        <v>401</v>
      </c>
    </row>
    <row r="476" spans="1:9" x14ac:dyDescent="0.25">
      <c r="A476" s="29">
        <f t="shared" si="97"/>
        <v>42166</v>
      </c>
      <c r="B476">
        <v>532.29999999999995</v>
      </c>
      <c r="C476">
        <v>505.5</v>
      </c>
      <c r="D476">
        <v>2732.2</v>
      </c>
      <c r="E476" s="66">
        <v>2716</v>
      </c>
      <c r="F476" s="66">
        <f t="shared" si="98"/>
        <v>3264.5</v>
      </c>
      <c r="G476" s="2">
        <f t="shared" si="99"/>
        <v>3221.5</v>
      </c>
      <c r="H476" s="66">
        <f t="shared" si="100"/>
        <v>10.800000000000182</v>
      </c>
      <c r="I476">
        <v>401</v>
      </c>
    </row>
    <row r="477" spans="1:9" x14ac:dyDescent="0.25">
      <c r="A477" s="29">
        <f t="shared" si="97"/>
        <v>42173</v>
      </c>
      <c r="B477" s="66">
        <v>549</v>
      </c>
      <c r="C477">
        <v>508.8</v>
      </c>
      <c r="D477" s="66">
        <v>2792</v>
      </c>
      <c r="E477">
        <v>2768.9</v>
      </c>
      <c r="F477" s="66">
        <f t="shared" si="98"/>
        <v>3341</v>
      </c>
      <c r="G477" s="2">
        <f t="shared" si="99"/>
        <v>3277.7000000000003</v>
      </c>
      <c r="H477" s="66">
        <f t="shared" si="100"/>
        <v>76.5</v>
      </c>
      <c r="I477">
        <v>436.9</v>
      </c>
    </row>
    <row r="478" spans="1:9" x14ac:dyDescent="0.25">
      <c r="A478" s="29">
        <f t="shared" si="97"/>
        <v>42180</v>
      </c>
      <c r="B478" s="66">
        <v>473</v>
      </c>
      <c r="C478">
        <v>466.6</v>
      </c>
      <c r="D478" s="66">
        <v>2890</v>
      </c>
      <c r="E478">
        <v>2809.6</v>
      </c>
      <c r="F478" s="66">
        <f t="shared" si="98"/>
        <v>3363</v>
      </c>
      <c r="G478" s="2">
        <f t="shared" si="99"/>
        <v>3276.2</v>
      </c>
      <c r="H478" s="66">
        <f t="shared" si="100"/>
        <v>22</v>
      </c>
      <c r="I478">
        <v>464.9</v>
      </c>
    </row>
    <row r="479" spans="1:9" x14ac:dyDescent="0.25">
      <c r="A479" s="29">
        <f t="shared" si="97"/>
        <v>42187</v>
      </c>
      <c r="B479">
        <v>466.4</v>
      </c>
      <c r="C479">
        <v>434.5</v>
      </c>
      <c r="D479">
        <v>2910.4</v>
      </c>
      <c r="E479">
        <v>2843.9</v>
      </c>
      <c r="F479" s="66">
        <f t="shared" ref="F479:G481" si="101">+B479+D479</f>
        <v>3376.8</v>
      </c>
      <c r="G479" s="2">
        <f t="shared" si="101"/>
        <v>3278.4</v>
      </c>
      <c r="H479" s="66">
        <f t="shared" si="100"/>
        <v>13.800000000000182</v>
      </c>
      <c r="I479">
        <v>525.9</v>
      </c>
    </row>
    <row r="480" spans="1:9" x14ac:dyDescent="0.25">
      <c r="A480" s="29">
        <f t="shared" si="97"/>
        <v>42194</v>
      </c>
      <c r="B480">
        <v>360.1</v>
      </c>
      <c r="C480">
        <v>387.2</v>
      </c>
      <c r="D480">
        <v>3017.6</v>
      </c>
      <c r="E480">
        <v>2885.9</v>
      </c>
      <c r="F480" s="66">
        <f t="shared" si="101"/>
        <v>3377.7</v>
      </c>
      <c r="G480" s="2">
        <f t="shared" si="101"/>
        <v>3273.1</v>
      </c>
      <c r="H480" s="66">
        <f t="shared" si="100"/>
        <v>0.8999999999996362</v>
      </c>
      <c r="I480">
        <v>572.9</v>
      </c>
    </row>
    <row r="481" spans="1:9" x14ac:dyDescent="0.25">
      <c r="A481" s="29">
        <f t="shared" si="97"/>
        <v>42201</v>
      </c>
      <c r="B481" s="66">
        <v>324</v>
      </c>
      <c r="C481">
        <v>348.8</v>
      </c>
      <c r="D481" s="91">
        <v>3086.7</v>
      </c>
      <c r="E481">
        <v>2915.8</v>
      </c>
      <c r="F481" s="66">
        <f t="shared" si="101"/>
        <v>3410.7</v>
      </c>
      <c r="G481" s="2">
        <f t="shared" si="101"/>
        <v>3264.6000000000004</v>
      </c>
      <c r="H481" s="66">
        <f t="shared" si="100"/>
        <v>33</v>
      </c>
      <c r="I481">
        <v>647.70000000000005</v>
      </c>
    </row>
    <row r="482" spans="1:9" x14ac:dyDescent="0.25">
      <c r="A482" s="29">
        <f t="shared" si="97"/>
        <v>42208</v>
      </c>
      <c r="B482">
        <v>296.8</v>
      </c>
      <c r="C482">
        <v>271.60000000000002</v>
      </c>
      <c r="D482">
        <v>3096.6</v>
      </c>
      <c r="E482">
        <v>2996.5</v>
      </c>
      <c r="F482" s="66">
        <f t="shared" ref="F482:G489" si="102">+B482+D482</f>
        <v>3393.4</v>
      </c>
      <c r="G482" s="2">
        <f t="shared" si="102"/>
        <v>3268.1</v>
      </c>
      <c r="H482" s="66">
        <f t="shared" si="100"/>
        <v>-17.299999999999727</v>
      </c>
      <c r="I482">
        <v>722.9</v>
      </c>
    </row>
    <row r="483" spans="1:9" x14ac:dyDescent="0.25">
      <c r="A483" s="29">
        <f t="shared" si="97"/>
        <v>42215</v>
      </c>
      <c r="B483">
        <v>235.2</v>
      </c>
      <c r="C483">
        <v>261.39999999999998</v>
      </c>
      <c r="D483">
        <v>3161.7</v>
      </c>
      <c r="E483">
        <v>3011.3</v>
      </c>
      <c r="F483" s="66">
        <f t="shared" si="102"/>
        <v>3396.8999999999996</v>
      </c>
      <c r="G483" s="2">
        <f t="shared" si="102"/>
        <v>3272.7000000000003</v>
      </c>
      <c r="H483" s="66">
        <f t="shared" si="100"/>
        <v>3.4999999999995453</v>
      </c>
      <c r="I483">
        <v>743.6</v>
      </c>
    </row>
    <row r="484" spans="1:9" x14ac:dyDescent="0.25">
      <c r="A484" s="29">
        <f t="shared" si="97"/>
        <v>42222</v>
      </c>
      <c r="B484">
        <v>206.7</v>
      </c>
      <c r="C484">
        <v>239.5</v>
      </c>
      <c r="D484">
        <v>3191.2</v>
      </c>
      <c r="E484">
        <v>3038.9</v>
      </c>
      <c r="F484" s="66">
        <f t="shared" si="102"/>
        <v>3397.8999999999996</v>
      </c>
      <c r="G484" s="2">
        <f t="shared" si="102"/>
        <v>3278.4</v>
      </c>
      <c r="H484" s="66">
        <f t="shared" si="100"/>
        <v>1</v>
      </c>
      <c r="I484">
        <v>778.8</v>
      </c>
    </row>
    <row r="485" spans="1:9" x14ac:dyDescent="0.25">
      <c r="A485" s="29">
        <f t="shared" si="97"/>
        <v>42229</v>
      </c>
      <c r="B485">
        <v>66.599999999999994</v>
      </c>
      <c r="C485">
        <v>197.6</v>
      </c>
      <c r="D485">
        <v>3358.8</v>
      </c>
      <c r="E485">
        <v>3081.3</v>
      </c>
      <c r="F485" s="66">
        <f t="shared" si="102"/>
        <v>3425.4</v>
      </c>
      <c r="G485" s="2">
        <f t="shared" si="102"/>
        <v>3278.9</v>
      </c>
      <c r="H485" s="66">
        <f t="shared" si="100"/>
        <v>27.500000000000455</v>
      </c>
      <c r="I485">
        <v>847.3</v>
      </c>
    </row>
    <row r="486" spans="1:9" x14ac:dyDescent="0.25">
      <c r="A486" s="29">
        <f t="shared" si="97"/>
        <v>42236</v>
      </c>
      <c r="B486">
        <v>505.7</v>
      </c>
      <c r="C486" s="66">
        <v>123.5</v>
      </c>
      <c r="D486" s="66">
        <v>3374.5</v>
      </c>
      <c r="E486" s="66">
        <v>3162.8</v>
      </c>
      <c r="F486" s="66">
        <f t="shared" si="102"/>
        <v>3880.2</v>
      </c>
      <c r="G486" s="2">
        <f t="shared" si="102"/>
        <v>3286.3</v>
      </c>
      <c r="H486" s="66">
        <f t="shared" si="100"/>
        <v>454.79999999999973</v>
      </c>
      <c r="I486" s="66">
        <v>899</v>
      </c>
    </row>
    <row r="487" spans="1:9" x14ac:dyDescent="0.25">
      <c r="A487" s="29">
        <f t="shared" si="97"/>
        <v>42243</v>
      </c>
      <c r="B487">
        <v>11</v>
      </c>
      <c r="C487" s="66">
        <v>103.5</v>
      </c>
      <c r="D487" s="66">
        <v>3415.3</v>
      </c>
      <c r="E487" s="66">
        <v>3183.7</v>
      </c>
      <c r="F487" s="66">
        <f t="shared" si="102"/>
        <v>3426.3</v>
      </c>
      <c r="G487" s="2">
        <f t="shared" si="102"/>
        <v>3287.2</v>
      </c>
      <c r="H487" s="66">
        <f t="shared" si="100"/>
        <v>-453.89999999999964</v>
      </c>
      <c r="I487">
        <v>930.2</v>
      </c>
    </row>
    <row r="488" spans="1:9" x14ac:dyDescent="0.25">
      <c r="A488" s="29">
        <f t="shared" si="97"/>
        <v>42250</v>
      </c>
      <c r="B488">
        <v>970.6</v>
      </c>
      <c r="C488">
        <v>891.7</v>
      </c>
      <c r="D488">
        <v>1</v>
      </c>
      <c r="E488">
        <v>8.8000000000000007</v>
      </c>
      <c r="F488" s="66">
        <f t="shared" si="102"/>
        <v>971.6</v>
      </c>
      <c r="G488" s="2">
        <f t="shared" si="102"/>
        <v>900.5</v>
      </c>
      <c r="H488" s="66">
        <f t="shared" si="100"/>
        <v>-2454.7000000000003</v>
      </c>
    </row>
    <row r="489" spans="1:9" x14ac:dyDescent="0.25">
      <c r="A489" s="29">
        <f t="shared" si="97"/>
        <v>42257</v>
      </c>
      <c r="B489">
        <v>868.2</v>
      </c>
      <c r="C489">
        <v>911.7</v>
      </c>
      <c r="D489">
        <v>117.7</v>
      </c>
      <c r="E489">
        <v>24.4</v>
      </c>
      <c r="F489" s="66">
        <f t="shared" si="102"/>
        <v>985.90000000000009</v>
      </c>
      <c r="G489" s="2">
        <f t="shared" si="102"/>
        <v>936.1</v>
      </c>
      <c r="H489" s="66">
        <f t="shared" si="100"/>
        <v>14.300000000000068</v>
      </c>
    </row>
    <row r="490" spans="1:9" x14ac:dyDescent="0.25">
      <c r="A490" s="29">
        <f t="shared" si="97"/>
        <v>42264</v>
      </c>
      <c r="B490">
        <v>867.5</v>
      </c>
      <c r="C490">
        <v>899.8</v>
      </c>
      <c r="D490">
        <v>132.19999999999999</v>
      </c>
      <c r="E490">
        <v>70.2</v>
      </c>
      <c r="F490" s="66">
        <f t="shared" ref="F490:G496" si="103">+B490+D490</f>
        <v>999.7</v>
      </c>
      <c r="G490" s="2">
        <f t="shared" si="103"/>
        <v>970</v>
      </c>
      <c r="H490" s="66">
        <f t="shared" si="100"/>
        <v>13.799999999999955</v>
      </c>
    </row>
    <row r="491" spans="1:9" x14ac:dyDescent="0.25">
      <c r="A491" s="29">
        <f t="shared" si="97"/>
        <v>42271</v>
      </c>
      <c r="B491">
        <v>790.9</v>
      </c>
      <c r="C491">
        <v>883.7</v>
      </c>
      <c r="D491">
        <v>251.2</v>
      </c>
      <c r="E491">
        <v>130.1</v>
      </c>
      <c r="F491" s="66">
        <f t="shared" si="103"/>
        <v>1042.0999999999999</v>
      </c>
      <c r="G491" s="2">
        <f t="shared" si="103"/>
        <v>1013.8000000000001</v>
      </c>
      <c r="H491" s="66">
        <f t="shared" si="100"/>
        <v>42.399999999999864</v>
      </c>
    </row>
    <row r="492" spans="1:9" x14ac:dyDescent="0.25">
      <c r="A492" s="29">
        <f t="shared" si="97"/>
        <v>42278</v>
      </c>
      <c r="B492">
        <v>727.1</v>
      </c>
      <c r="C492">
        <v>861.1</v>
      </c>
      <c r="D492">
        <v>299.5</v>
      </c>
      <c r="E492">
        <v>207.1</v>
      </c>
      <c r="F492" s="66">
        <f t="shared" si="103"/>
        <v>1026.5999999999999</v>
      </c>
      <c r="G492" s="2">
        <f t="shared" si="103"/>
        <v>1068.2</v>
      </c>
      <c r="H492" s="66">
        <f t="shared" si="100"/>
        <v>-15.5</v>
      </c>
    </row>
    <row r="493" spans="1:9" x14ac:dyDescent="0.25">
      <c r="A493" s="29">
        <f t="shared" si="97"/>
        <v>42285</v>
      </c>
      <c r="B493">
        <v>716.5</v>
      </c>
      <c r="C493">
        <v>794.7</v>
      </c>
      <c r="D493">
        <v>368.2</v>
      </c>
      <c r="E493">
        <v>320.10000000000002</v>
      </c>
      <c r="F493" s="66">
        <f t="shared" si="103"/>
        <v>1084.7</v>
      </c>
      <c r="G493" s="2">
        <f t="shared" si="103"/>
        <v>1114.8000000000002</v>
      </c>
      <c r="H493" s="66">
        <f t="shared" si="100"/>
        <v>58.100000000000136</v>
      </c>
    </row>
    <row r="494" spans="1:9" x14ac:dyDescent="0.25">
      <c r="A494" s="29">
        <f t="shared" si="97"/>
        <v>42292</v>
      </c>
      <c r="B494">
        <v>693.6</v>
      </c>
      <c r="C494" s="66">
        <v>777</v>
      </c>
      <c r="D494">
        <v>568.70000000000005</v>
      </c>
      <c r="E494">
        <v>392.7</v>
      </c>
      <c r="F494" s="66">
        <f t="shared" si="103"/>
        <v>1262.3000000000002</v>
      </c>
      <c r="G494" s="2">
        <f t="shared" si="103"/>
        <v>1169.7</v>
      </c>
      <c r="H494" s="66">
        <f t="shared" si="100"/>
        <v>177.60000000000014</v>
      </c>
    </row>
    <row r="495" spans="1:9" x14ac:dyDescent="0.25">
      <c r="A495" s="29">
        <f t="shared" si="97"/>
        <v>42299</v>
      </c>
      <c r="B495" s="66">
        <v>735</v>
      </c>
      <c r="C495">
        <v>736.8</v>
      </c>
      <c r="D495">
        <v>673.4</v>
      </c>
      <c r="E495">
        <v>475.2</v>
      </c>
      <c r="F495" s="66">
        <f t="shared" si="103"/>
        <v>1408.4</v>
      </c>
      <c r="G495" s="2">
        <f t="shared" si="103"/>
        <v>1212</v>
      </c>
      <c r="H495" s="66">
        <f t="shared" si="100"/>
        <v>146.09999999999991</v>
      </c>
    </row>
    <row r="496" spans="1:9" x14ac:dyDescent="0.25">
      <c r="A496" s="29">
        <f t="shared" si="97"/>
        <v>42306</v>
      </c>
      <c r="B496">
        <v>700.7</v>
      </c>
      <c r="C496">
        <v>895.9</v>
      </c>
      <c r="D496">
        <v>741.7</v>
      </c>
      <c r="E496">
        <v>547.4</v>
      </c>
      <c r="F496" s="66">
        <f t="shared" si="103"/>
        <v>1442.4</v>
      </c>
      <c r="G496" s="2">
        <f t="shared" si="103"/>
        <v>1443.3</v>
      </c>
      <c r="H496" s="66">
        <f t="shared" si="100"/>
        <v>34</v>
      </c>
    </row>
    <row r="497" spans="1:8" x14ac:dyDescent="0.25">
      <c r="A497" s="29">
        <f t="shared" si="97"/>
        <v>42313</v>
      </c>
      <c r="B497">
        <v>635.1</v>
      </c>
      <c r="C497">
        <v>861</v>
      </c>
      <c r="D497">
        <v>862.5</v>
      </c>
      <c r="E497">
        <v>683.4</v>
      </c>
      <c r="F497" s="66">
        <f t="shared" ref="F497:G506" si="104">+B497+D497</f>
        <v>1497.6</v>
      </c>
      <c r="G497" s="2">
        <f t="shared" si="104"/>
        <v>1544.4</v>
      </c>
      <c r="H497" s="66">
        <f t="shared" si="100"/>
        <v>55.199999999999818</v>
      </c>
    </row>
    <row r="498" spans="1:8" x14ac:dyDescent="0.25">
      <c r="A498" s="29">
        <f t="shared" si="97"/>
        <v>42320</v>
      </c>
      <c r="B498">
        <v>607.79999999999995</v>
      </c>
      <c r="C498">
        <v>885.4</v>
      </c>
      <c r="D498">
        <v>899.1</v>
      </c>
      <c r="E498" s="66">
        <v>768</v>
      </c>
      <c r="F498" s="66">
        <f t="shared" si="104"/>
        <v>1506.9</v>
      </c>
      <c r="G498" s="2">
        <f t="shared" si="104"/>
        <v>1653.4</v>
      </c>
      <c r="H498" s="66">
        <f t="shared" si="100"/>
        <v>9.3000000000001819</v>
      </c>
    </row>
    <row r="499" spans="1:8" x14ac:dyDescent="0.25">
      <c r="A499" s="29">
        <f t="shared" si="97"/>
        <v>42327</v>
      </c>
      <c r="B499">
        <v>606.70000000000005</v>
      </c>
      <c r="C499">
        <v>850.6</v>
      </c>
      <c r="D499">
        <v>929.9</v>
      </c>
      <c r="E499">
        <v>846.5</v>
      </c>
      <c r="F499" s="66">
        <f t="shared" si="104"/>
        <v>1536.6</v>
      </c>
      <c r="G499" s="2">
        <f t="shared" si="104"/>
        <v>1697.1</v>
      </c>
      <c r="H499" s="66">
        <f t="shared" si="100"/>
        <v>29.699999999999818</v>
      </c>
    </row>
    <row r="500" spans="1:8" x14ac:dyDescent="0.25">
      <c r="A500" s="29">
        <f t="shared" si="97"/>
        <v>42334</v>
      </c>
      <c r="B500" s="66">
        <v>700</v>
      </c>
      <c r="C500">
        <v>831.5</v>
      </c>
      <c r="D500">
        <v>936.5</v>
      </c>
      <c r="E500">
        <v>928.4</v>
      </c>
      <c r="F500" s="66">
        <f t="shared" si="104"/>
        <v>1636.5</v>
      </c>
      <c r="G500" s="2">
        <f t="shared" si="104"/>
        <v>1759.9</v>
      </c>
      <c r="H500" s="66">
        <f t="shared" si="100"/>
        <v>99.900000000000091</v>
      </c>
    </row>
    <row r="501" spans="1:8" x14ac:dyDescent="0.25">
      <c r="A501" s="29">
        <f t="shared" si="97"/>
        <v>42341</v>
      </c>
      <c r="B501">
        <v>713.1</v>
      </c>
      <c r="C501">
        <v>778.8</v>
      </c>
      <c r="D501">
        <v>961.2</v>
      </c>
      <c r="E501">
        <v>1033.5</v>
      </c>
      <c r="F501" s="66">
        <f t="shared" si="104"/>
        <v>1674.3000000000002</v>
      </c>
      <c r="G501" s="2">
        <f t="shared" si="104"/>
        <v>1812.3</v>
      </c>
      <c r="H501" s="66">
        <f t="shared" si="100"/>
        <v>37.800000000000182</v>
      </c>
    </row>
    <row r="502" spans="1:8" x14ac:dyDescent="0.25">
      <c r="A502" s="29">
        <f t="shared" si="97"/>
        <v>42348</v>
      </c>
      <c r="B502">
        <v>739.7</v>
      </c>
      <c r="C502">
        <v>833.3</v>
      </c>
      <c r="D502">
        <v>1035.0999999999999</v>
      </c>
      <c r="E502">
        <v>1096.3</v>
      </c>
      <c r="F502" s="66">
        <f t="shared" si="104"/>
        <v>1774.8</v>
      </c>
      <c r="G502" s="2">
        <f t="shared" si="104"/>
        <v>1929.6</v>
      </c>
      <c r="H502" s="66">
        <f t="shared" si="100"/>
        <v>100.49999999999977</v>
      </c>
    </row>
    <row r="503" spans="1:8" x14ac:dyDescent="0.25">
      <c r="A503" s="29">
        <f t="shared" si="97"/>
        <v>42355</v>
      </c>
      <c r="B503">
        <v>741.6</v>
      </c>
      <c r="C503">
        <v>808.2</v>
      </c>
      <c r="D503">
        <v>1063.8</v>
      </c>
      <c r="E503">
        <v>1157.9000000000001</v>
      </c>
      <c r="F503" s="66">
        <f t="shared" si="104"/>
        <v>1805.4</v>
      </c>
      <c r="G503" s="2">
        <f t="shared" si="104"/>
        <v>1966.1000000000001</v>
      </c>
      <c r="H503" s="66">
        <f t="shared" si="100"/>
        <v>30.600000000000136</v>
      </c>
    </row>
    <row r="504" spans="1:8" x14ac:dyDescent="0.25">
      <c r="A504" s="29">
        <f t="shared" si="97"/>
        <v>42362</v>
      </c>
      <c r="B504">
        <v>698.7</v>
      </c>
      <c r="C504">
        <v>830.3</v>
      </c>
      <c r="D504">
        <v>1108.3</v>
      </c>
      <c r="E504">
        <v>1170.5</v>
      </c>
      <c r="F504" s="66">
        <f t="shared" si="104"/>
        <v>1807</v>
      </c>
      <c r="G504" s="2">
        <f t="shared" si="104"/>
        <v>2000.8</v>
      </c>
      <c r="H504" s="66">
        <f t="shared" si="100"/>
        <v>1.5999999999999091</v>
      </c>
    </row>
    <row r="505" spans="1:8" x14ac:dyDescent="0.25">
      <c r="A505" s="29">
        <f t="shared" si="97"/>
        <v>42369</v>
      </c>
      <c r="B505">
        <v>651.4</v>
      </c>
      <c r="C505" s="66">
        <v>802</v>
      </c>
      <c r="D505" s="66">
        <v>1170</v>
      </c>
      <c r="E505">
        <v>1280.8</v>
      </c>
      <c r="F505" s="66">
        <f t="shared" si="104"/>
        <v>1821.4</v>
      </c>
      <c r="G505" s="2">
        <f t="shared" si="104"/>
        <v>2082.8000000000002</v>
      </c>
      <c r="H505" s="66">
        <f t="shared" si="100"/>
        <v>14.400000000000091</v>
      </c>
    </row>
    <row r="506" spans="1:8" x14ac:dyDescent="0.25">
      <c r="A506" s="29">
        <f t="shared" si="97"/>
        <v>42376</v>
      </c>
      <c r="B506">
        <v>678.8</v>
      </c>
      <c r="C506" s="66">
        <v>911.7</v>
      </c>
      <c r="D506" s="66">
        <v>1195</v>
      </c>
      <c r="E506">
        <v>1320.1</v>
      </c>
      <c r="F506" s="66">
        <f t="shared" si="104"/>
        <v>1873.8</v>
      </c>
      <c r="G506" s="2">
        <f t="shared" si="104"/>
        <v>2231.8000000000002</v>
      </c>
      <c r="H506" s="66">
        <f t="shared" si="100"/>
        <v>52.399999999999864</v>
      </c>
    </row>
    <row r="507" spans="1:8" x14ac:dyDescent="0.25">
      <c r="A507" s="29">
        <f t="shared" si="97"/>
        <v>42383</v>
      </c>
      <c r="B507">
        <v>726.7</v>
      </c>
      <c r="C507">
        <v>898.4</v>
      </c>
      <c r="D507">
        <v>1249.5</v>
      </c>
      <c r="E507">
        <v>1399.1</v>
      </c>
      <c r="F507" s="66">
        <f t="shared" ref="F507:G510" si="105">+B507+D507</f>
        <v>1976.2</v>
      </c>
      <c r="G507" s="2">
        <f t="shared" si="105"/>
        <v>2297.5</v>
      </c>
      <c r="H507" s="66">
        <f t="shared" si="100"/>
        <v>102.40000000000009</v>
      </c>
    </row>
    <row r="508" spans="1:8" x14ac:dyDescent="0.25">
      <c r="A508" s="29">
        <f t="shared" si="97"/>
        <v>42390</v>
      </c>
      <c r="B508">
        <v>677.8</v>
      </c>
      <c r="C508">
        <v>861.8</v>
      </c>
      <c r="D508">
        <v>1365.8</v>
      </c>
      <c r="E508" s="66">
        <v>1504</v>
      </c>
      <c r="F508" s="66">
        <f t="shared" si="105"/>
        <v>2043.6</v>
      </c>
      <c r="G508" s="2">
        <f t="shared" si="105"/>
        <v>2365.8000000000002</v>
      </c>
      <c r="H508" s="66">
        <f t="shared" si="100"/>
        <v>67.399999999999864</v>
      </c>
    </row>
    <row r="509" spans="1:8" x14ac:dyDescent="0.25">
      <c r="A509" s="29">
        <f>+A508+7</f>
        <v>42397</v>
      </c>
      <c r="B509">
        <v>695.4</v>
      </c>
      <c r="C509">
        <v>883.5</v>
      </c>
      <c r="D509">
        <v>1394.5</v>
      </c>
      <c r="E509">
        <v>1533.7</v>
      </c>
      <c r="F509" s="66">
        <f t="shared" si="105"/>
        <v>2089.9</v>
      </c>
      <c r="G509" s="2">
        <f t="shared" si="105"/>
        <v>2417.1999999999998</v>
      </c>
      <c r="H509" s="66">
        <f t="shared" si="100"/>
        <v>46.300000000000182</v>
      </c>
    </row>
    <row r="510" spans="1:8" x14ac:dyDescent="0.25">
      <c r="A510" s="29">
        <f>+A509+7</f>
        <v>42404</v>
      </c>
      <c r="B510">
        <v>676.1</v>
      </c>
      <c r="C510">
        <v>858.9</v>
      </c>
      <c r="D510">
        <v>1426.4</v>
      </c>
      <c r="E510">
        <v>1597.6</v>
      </c>
      <c r="F510" s="66">
        <f t="shared" si="105"/>
        <v>2102.5</v>
      </c>
      <c r="G510" s="2">
        <f t="shared" si="105"/>
        <v>2456.5</v>
      </c>
      <c r="H510" s="66">
        <f t="shared" si="100"/>
        <v>12.599999999999909</v>
      </c>
    </row>
    <row r="511" spans="1:8" x14ac:dyDescent="0.25">
      <c r="A511" s="29">
        <f>+A510+7</f>
        <v>42411</v>
      </c>
      <c r="B511">
        <v>794.7</v>
      </c>
      <c r="C511" s="66">
        <v>850.7</v>
      </c>
      <c r="D511" s="66">
        <v>1478</v>
      </c>
      <c r="E511">
        <v>1624.2</v>
      </c>
      <c r="F511" s="66">
        <f t="shared" ref="F511:G513" si="106">+B511+D511</f>
        <v>2272.6999999999998</v>
      </c>
      <c r="G511" s="2">
        <f t="shared" si="106"/>
        <v>2474.9</v>
      </c>
      <c r="H511" s="66">
        <f t="shared" si="100"/>
        <v>170.19999999999982</v>
      </c>
    </row>
    <row r="512" spans="1:8" x14ac:dyDescent="0.25">
      <c r="A512" s="29">
        <f>+A511+7</f>
        <v>42418</v>
      </c>
      <c r="B512">
        <v>664.1</v>
      </c>
      <c r="C512" s="66">
        <v>771</v>
      </c>
      <c r="D512" s="66">
        <v>1636.3</v>
      </c>
      <c r="E512">
        <v>1735.7</v>
      </c>
      <c r="F512" s="66">
        <f t="shared" si="106"/>
        <v>2300.4</v>
      </c>
      <c r="G512" s="2">
        <f t="shared" si="106"/>
        <v>2506.6999999999998</v>
      </c>
      <c r="H512" s="66">
        <f t="shared" si="100"/>
        <v>27.700000000000273</v>
      </c>
    </row>
    <row r="513" spans="1:9" x14ac:dyDescent="0.25">
      <c r="A513" s="29">
        <f t="shared" ref="A513:A576" si="107">+A512+7</f>
        <v>42425</v>
      </c>
      <c r="B513">
        <v>699.9</v>
      </c>
      <c r="C513">
        <v>809.5</v>
      </c>
      <c r="D513">
        <v>1694.2</v>
      </c>
      <c r="E513">
        <v>1785.9</v>
      </c>
      <c r="F513" s="66">
        <f t="shared" si="106"/>
        <v>2394.1</v>
      </c>
      <c r="G513" s="2">
        <f t="shared" si="106"/>
        <v>2595.4</v>
      </c>
      <c r="H513" s="66">
        <f t="shared" si="100"/>
        <v>93.699999999999818</v>
      </c>
    </row>
    <row r="514" spans="1:9" x14ac:dyDescent="0.25">
      <c r="A514" s="29">
        <f t="shared" si="107"/>
        <v>42432</v>
      </c>
      <c r="B514" s="66">
        <v>629</v>
      </c>
      <c r="C514">
        <v>820.5</v>
      </c>
      <c r="D514">
        <v>1785.7</v>
      </c>
      <c r="E514">
        <v>1827.8</v>
      </c>
      <c r="F514" s="66">
        <f t="shared" ref="F514:G516" si="108">+B514+D514</f>
        <v>2414.6999999999998</v>
      </c>
      <c r="G514" s="2">
        <f t="shared" si="108"/>
        <v>2648.3</v>
      </c>
      <c r="H514" s="66">
        <f t="shared" si="100"/>
        <v>20.599999999999909</v>
      </c>
    </row>
    <row r="515" spans="1:9" x14ac:dyDescent="0.25">
      <c r="A515" s="29">
        <f t="shared" si="107"/>
        <v>42439</v>
      </c>
      <c r="B515">
        <v>690.7</v>
      </c>
      <c r="C515">
        <v>904.1</v>
      </c>
      <c r="D515">
        <v>1879.3</v>
      </c>
      <c r="E515">
        <v>1846.5</v>
      </c>
      <c r="F515" s="66">
        <f t="shared" si="108"/>
        <v>2570</v>
      </c>
      <c r="G515" s="2">
        <f t="shared" si="108"/>
        <v>2750.6</v>
      </c>
      <c r="H515" s="66">
        <f t="shared" si="100"/>
        <v>155.30000000000018</v>
      </c>
    </row>
    <row r="516" spans="1:9" x14ac:dyDescent="0.25">
      <c r="A516" s="29">
        <f t="shared" si="107"/>
        <v>42446</v>
      </c>
      <c r="B516">
        <v>796.8</v>
      </c>
      <c r="C516">
        <v>776.4</v>
      </c>
      <c r="D516">
        <v>1927.4</v>
      </c>
      <c r="E516">
        <v>1982.6</v>
      </c>
      <c r="F516" s="66">
        <f t="shared" si="108"/>
        <v>2724.2</v>
      </c>
      <c r="G516" s="2">
        <f t="shared" si="108"/>
        <v>2759</v>
      </c>
      <c r="H516" s="66">
        <f t="shared" si="100"/>
        <v>154.19999999999982</v>
      </c>
    </row>
    <row r="517" spans="1:9" x14ac:dyDescent="0.25">
      <c r="A517" s="29">
        <f t="shared" si="107"/>
        <v>42453</v>
      </c>
      <c r="B517">
        <v>749.7</v>
      </c>
      <c r="C517" s="66">
        <v>846</v>
      </c>
      <c r="D517" s="66">
        <v>1998</v>
      </c>
      <c r="E517">
        <v>2015.5</v>
      </c>
      <c r="F517" s="66">
        <f t="shared" ref="F517:G519" si="109">+B517+D517</f>
        <v>2747.7</v>
      </c>
      <c r="G517" s="2">
        <f t="shared" si="109"/>
        <v>2861.5</v>
      </c>
      <c r="H517" s="66">
        <f t="shared" si="100"/>
        <v>23.5</v>
      </c>
    </row>
    <row r="518" spans="1:9" x14ac:dyDescent="0.25">
      <c r="A518" s="29">
        <f t="shared" si="107"/>
        <v>42460</v>
      </c>
      <c r="B518">
        <v>764.9</v>
      </c>
      <c r="C518">
        <v>840.6</v>
      </c>
      <c r="D518">
        <v>2048.9</v>
      </c>
      <c r="E518">
        <v>2080</v>
      </c>
      <c r="F518" s="66">
        <f t="shared" si="109"/>
        <v>2813.8</v>
      </c>
      <c r="G518" s="2">
        <f t="shared" si="109"/>
        <v>2920.6</v>
      </c>
      <c r="H518" s="66">
        <f t="shared" si="100"/>
        <v>66.100000000000364</v>
      </c>
    </row>
    <row r="519" spans="1:9" x14ac:dyDescent="0.25">
      <c r="A519" s="29">
        <f t="shared" si="107"/>
        <v>42467</v>
      </c>
      <c r="B519">
        <v>797.8</v>
      </c>
      <c r="C519">
        <v>800.2</v>
      </c>
      <c r="D519">
        <v>2162.4</v>
      </c>
      <c r="E519">
        <v>2121.1</v>
      </c>
      <c r="F519" s="66">
        <f t="shared" si="109"/>
        <v>2960.2</v>
      </c>
      <c r="G519" s="2">
        <f t="shared" si="109"/>
        <v>2921.3</v>
      </c>
      <c r="H519" s="66">
        <f t="shared" ref="H519:H582" si="110">+F519-F518</f>
        <v>146.39999999999964</v>
      </c>
    </row>
    <row r="520" spans="1:9" x14ac:dyDescent="0.25">
      <c r="A520" s="29">
        <f t="shared" si="107"/>
        <v>42474</v>
      </c>
      <c r="B520">
        <v>808.4</v>
      </c>
      <c r="C520">
        <v>773.6</v>
      </c>
      <c r="D520">
        <v>2220.5</v>
      </c>
      <c r="E520">
        <v>2171.1999999999998</v>
      </c>
      <c r="F520" s="66">
        <f t="shared" ref="F520:G522" si="111">+B520+D520</f>
        <v>3028.9</v>
      </c>
      <c r="G520" s="2">
        <f t="shared" si="111"/>
        <v>2944.7999999999997</v>
      </c>
      <c r="H520" s="66">
        <f t="shared" si="110"/>
        <v>68.700000000000273</v>
      </c>
      <c r="I520">
        <v>84</v>
      </c>
    </row>
    <row r="521" spans="1:9" x14ac:dyDescent="0.25">
      <c r="A521" s="29">
        <f t="shared" si="107"/>
        <v>42481</v>
      </c>
      <c r="B521">
        <v>841.3</v>
      </c>
      <c r="C521">
        <v>704.4</v>
      </c>
      <c r="D521">
        <v>2266.1999999999998</v>
      </c>
      <c r="E521">
        <v>2266</v>
      </c>
      <c r="F521" s="66">
        <f t="shared" si="111"/>
        <v>3107.5</v>
      </c>
      <c r="G521" s="2">
        <f t="shared" si="111"/>
        <v>2970.4</v>
      </c>
      <c r="H521" s="66">
        <f t="shared" si="110"/>
        <v>78.599999999999909</v>
      </c>
      <c r="I521">
        <v>120.2</v>
      </c>
    </row>
    <row r="522" spans="1:9" x14ac:dyDescent="0.25">
      <c r="A522" s="29">
        <f t="shared" si="107"/>
        <v>42488</v>
      </c>
      <c r="B522">
        <v>834.3</v>
      </c>
      <c r="C522">
        <v>721.8</v>
      </c>
      <c r="D522">
        <v>2285.1</v>
      </c>
      <c r="E522">
        <v>2316.4</v>
      </c>
      <c r="F522" s="66">
        <f t="shared" si="111"/>
        <v>3119.3999999999996</v>
      </c>
      <c r="G522" s="2">
        <f t="shared" si="111"/>
        <v>3038.2</v>
      </c>
      <c r="H522" s="66">
        <f t="shared" si="110"/>
        <v>11.899999999999636</v>
      </c>
      <c r="I522">
        <v>562.70000000000005</v>
      </c>
    </row>
    <row r="523" spans="1:9" x14ac:dyDescent="0.25">
      <c r="A523" s="29">
        <f t="shared" si="107"/>
        <v>42495</v>
      </c>
      <c r="B523">
        <v>787.3</v>
      </c>
      <c r="C523">
        <v>732.5</v>
      </c>
      <c r="D523">
        <v>2338.4</v>
      </c>
      <c r="E523" s="66">
        <v>2395</v>
      </c>
      <c r="F523" s="66">
        <f t="shared" ref="F523:G525" si="112">+B523+D523</f>
        <v>3125.7</v>
      </c>
      <c r="G523" s="2">
        <f t="shared" si="112"/>
        <v>3127.5</v>
      </c>
      <c r="H523" s="66">
        <f t="shared" si="110"/>
        <v>6.3000000000001819</v>
      </c>
      <c r="I523">
        <v>562.70000000000005</v>
      </c>
    </row>
    <row r="524" spans="1:9" x14ac:dyDescent="0.25">
      <c r="A524" s="29">
        <f t="shared" si="107"/>
        <v>42502</v>
      </c>
      <c r="B524">
        <v>760.9</v>
      </c>
      <c r="C524">
        <v>696</v>
      </c>
      <c r="D524">
        <v>2387</v>
      </c>
      <c r="E524">
        <v>2453.1</v>
      </c>
      <c r="F524" s="66">
        <f t="shared" si="112"/>
        <v>3147.9</v>
      </c>
      <c r="G524" s="2">
        <f t="shared" si="112"/>
        <v>3149.1</v>
      </c>
      <c r="H524" s="66">
        <f t="shared" si="110"/>
        <v>22.200000000000273</v>
      </c>
      <c r="I524">
        <v>562.70000000000005</v>
      </c>
    </row>
    <row r="525" spans="1:9" x14ac:dyDescent="0.25">
      <c r="A525" s="29">
        <f t="shared" si="107"/>
        <v>42509</v>
      </c>
      <c r="B525" s="66">
        <v>757</v>
      </c>
      <c r="C525">
        <v>646.79999999999995</v>
      </c>
      <c r="D525">
        <v>2405.5</v>
      </c>
      <c r="E525">
        <v>2544.6999999999998</v>
      </c>
      <c r="F525" s="66">
        <f t="shared" si="112"/>
        <v>3162.5</v>
      </c>
      <c r="G525" s="2">
        <f t="shared" si="112"/>
        <v>3191.5</v>
      </c>
      <c r="H525" s="66">
        <f t="shared" si="110"/>
        <v>14.599999999999909</v>
      </c>
      <c r="I525">
        <v>572.70000000000005</v>
      </c>
    </row>
    <row r="526" spans="1:9" x14ac:dyDescent="0.25">
      <c r="A526" s="29">
        <f t="shared" si="107"/>
        <v>42516</v>
      </c>
      <c r="B526">
        <v>703.6</v>
      </c>
      <c r="C526">
        <v>592</v>
      </c>
      <c r="D526">
        <v>2484.8000000000002</v>
      </c>
      <c r="E526">
        <v>2607.1</v>
      </c>
      <c r="F526" s="66">
        <f t="shared" ref="F526:G528" si="113">+B526+D526</f>
        <v>3188.4</v>
      </c>
      <c r="G526" s="2">
        <f t="shared" si="113"/>
        <v>3199.1</v>
      </c>
      <c r="H526" s="66">
        <f t="shared" si="110"/>
        <v>25.900000000000091</v>
      </c>
      <c r="I526">
        <v>601.4</v>
      </c>
    </row>
    <row r="527" spans="1:9" x14ac:dyDescent="0.25">
      <c r="A527" s="29">
        <f t="shared" si="107"/>
        <v>42523</v>
      </c>
      <c r="B527">
        <v>735.5</v>
      </c>
      <c r="C527">
        <v>582.29999999999995</v>
      </c>
      <c r="D527">
        <v>2514.1999999999998</v>
      </c>
      <c r="E527">
        <v>2671.4</v>
      </c>
      <c r="F527" s="66">
        <f t="shared" si="113"/>
        <v>3249.7</v>
      </c>
      <c r="G527" s="2">
        <f t="shared" si="113"/>
        <v>3253.7</v>
      </c>
      <c r="H527" s="66">
        <f t="shared" si="110"/>
        <v>61.299999999999727</v>
      </c>
      <c r="I527">
        <v>601.4</v>
      </c>
    </row>
    <row r="528" spans="1:9" x14ac:dyDescent="0.25">
      <c r="A528" s="29">
        <f t="shared" si="107"/>
        <v>42530</v>
      </c>
      <c r="B528">
        <v>650.9</v>
      </c>
      <c r="C528">
        <v>532.29999999999995</v>
      </c>
      <c r="D528">
        <v>2566.1999999999998</v>
      </c>
      <c r="E528">
        <v>2732.2</v>
      </c>
      <c r="F528" s="66">
        <f t="shared" si="113"/>
        <v>3217.1</v>
      </c>
      <c r="G528" s="2">
        <f t="shared" si="113"/>
        <v>3264.5</v>
      </c>
      <c r="H528" s="66">
        <f t="shared" si="110"/>
        <v>-32.599999999999909</v>
      </c>
      <c r="I528">
        <v>643.4</v>
      </c>
    </row>
    <row r="529" spans="1:12" x14ac:dyDescent="0.25">
      <c r="A529" s="29">
        <f t="shared" si="107"/>
        <v>42537</v>
      </c>
      <c r="B529">
        <v>579.1</v>
      </c>
      <c r="C529">
        <v>549</v>
      </c>
      <c r="D529">
        <v>2649.9</v>
      </c>
      <c r="E529">
        <v>2792</v>
      </c>
      <c r="F529" s="66">
        <f t="shared" ref="F529:G531" si="114">+B529+D529</f>
        <v>3229</v>
      </c>
      <c r="G529" s="2">
        <f t="shared" si="114"/>
        <v>3341</v>
      </c>
      <c r="H529" s="66">
        <f t="shared" si="110"/>
        <v>11.900000000000091</v>
      </c>
      <c r="I529">
        <v>643.4</v>
      </c>
    </row>
    <row r="530" spans="1:12" x14ac:dyDescent="0.25">
      <c r="A530" s="29">
        <f t="shared" si="107"/>
        <v>42544</v>
      </c>
      <c r="B530">
        <v>530.5</v>
      </c>
      <c r="C530">
        <v>473</v>
      </c>
      <c r="D530">
        <v>2745.1</v>
      </c>
      <c r="E530">
        <v>2890</v>
      </c>
      <c r="F530" s="66">
        <f t="shared" si="114"/>
        <v>3275.6</v>
      </c>
      <c r="G530" s="2">
        <f t="shared" si="114"/>
        <v>3363</v>
      </c>
      <c r="H530" s="66">
        <f t="shared" si="110"/>
        <v>46.599999999999909</v>
      </c>
      <c r="I530">
        <v>643.4</v>
      </c>
    </row>
    <row r="531" spans="1:12" x14ac:dyDescent="0.25">
      <c r="A531" s="29">
        <f t="shared" si="107"/>
        <v>42551</v>
      </c>
      <c r="B531">
        <v>504.2</v>
      </c>
      <c r="C531">
        <v>466.4</v>
      </c>
      <c r="D531">
        <v>2807.6</v>
      </c>
      <c r="E531">
        <v>2910.4</v>
      </c>
      <c r="F531" s="66">
        <f t="shared" si="114"/>
        <v>3311.7999999999997</v>
      </c>
      <c r="G531" s="2">
        <f t="shared" si="114"/>
        <v>3376.8</v>
      </c>
      <c r="H531" s="66">
        <f t="shared" si="110"/>
        <v>36.199999999999818</v>
      </c>
      <c r="I531">
        <v>666.4</v>
      </c>
    </row>
    <row r="532" spans="1:12" x14ac:dyDescent="0.25">
      <c r="A532" s="29">
        <f t="shared" si="107"/>
        <v>42558</v>
      </c>
      <c r="B532">
        <v>477.1</v>
      </c>
      <c r="C532">
        <v>360.1</v>
      </c>
      <c r="D532">
        <v>2845.9</v>
      </c>
      <c r="E532">
        <v>3017.6</v>
      </c>
      <c r="F532" s="66">
        <f t="shared" ref="F532:G534" si="115">+B532+D532</f>
        <v>3323</v>
      </c>
      <c r="G532" s="2">
        <f t="shared" si="115"/>
        <v>3377.7</v>
      </c>
      <c r="H532" s="66">
        <f t="shared" si="110"/>
        <v>11.200000000000273</v>
      </c>
      <c r="I532">
        <v>677.3</v>
      </c>
    </row>
    <row r="533" spans="1:12" x14ac:dyDescent="0.25">
      <c r="A533" s="29">
        <f t="shared" si="107"/>
        <v>42565</v>
      </c>
      <c r="B533">
        <v>390.4</v>
      </c>
      <c r="C533">
        <v>324</v>
      </c>
      <c r="D533">
        <v>2909.7</v>
      </c>
      <c r="E533">
        <v>3086.7</v>
      </c>
      <c r="F533" s="66">
        <f t="shared" si="115"/>
        <v>3300.1</v>
      </c>
      <c r="G533" s="2">
        <f t="shared" si="115"/>
        <v>3410.7</v>
      </c>
      <c r="H533" s="66">
        <f t="shared" si="110"/>
        <v>-22.900000000000091</v>
      </c>
      <c r="I533" s="66">
        <v>734</v>
      </c>
    </row>
    <row r="534" spans="1:12" x14ac:dyDescent="0.25">
      <c r="A534" s="29">
        <f t="shared" si="107"/>
        <v>42572</v>
      </c>
      <c r="B534">
        <v>336.7</v>
      </c>
      <c r="C534">
        <v>296.8</v>
      </c>
      <c r="D534">
        <v>2962.8</v>
      </c>
      <c r="E534">
        <v>3096.6</v>
      </c>
      <c r="F534" s="66">
        <f t="shared" si="115"/>
        <v>3299.5</v>
      </c>
      <c r="G534" s="2">
        <f t="shared" si="115"/>
        <v>3393.4</v>
      </c>
      <c r="H534" s="66">
        <f t="shared" si="110"/>
        <v>-0.59999999999990905</v>
      </c>
      <c r="I534">
        <v>755.8</v>
      </c>
    </row>
    <row r="535" spans="1:12" x14ac:dyDescent="0.25">
      <c r="A535" s="29">
        <f t="shared" si="107"/>
        <v>42579</v>
      </c>
      <c r="B535">
        <v>297.2</v>
      </c>
      <c r="C535">
        <v>235.2</v>
      </c>
      <c r="D535">
        <v>3009.1</v>
      </c>
      <c r="E535">
        <v>3161.7</v>
      </c>
      <c r="F535" s="66">
        <f t="shared" ref="F535:F540" si="116">+B535+D535</f>
        <v>3306.2999999999997</v>
      </c>
      <c r="G535" s="2">
        <f t="shared" ref="G535:G540" si="117">+C535+E535</f>
        <v>3396.8999999999996</v>
      </c>
      <c r="H535" s="66">
        <f t="shared" si="110"/>
        <v>6.7999999999997272</v>
      </c>
      <c r="I535">
        <v>777.7</v>
      </c>
    </row>
    <row r="536" spans="1:12" x14ac:dyDescent="0.25">
      <c r="A536" s="29">
        <f t="shared" si="107"/>
        <v>42586</v>
      </c>
      <c r="B536">
        <v>256.89999999999998</v>
      </c>
      <c r="C536">
        <v>206.7</v>
      </c>
      <c r="D536">
        <v>3056.6</v>
      </c>
      <c r="E536">
        <v>3191.2</v>
      </c>
      <c r="F536" s="66">
        <f t="shared" si="116"/>
        <v>3313.5</v>
      </c>
      <c r="G536" s="2">
        <f t="shared" si="117"/>
        <v>3397.8999999999996</v>
      </c>
      <c r="H536" s="66">
        <f t="shared" si="110"/>
        <v>7.2000000000002728</v>
      </c>
      <c r="I536">
        <v>930.7</v>
      </c>
    </row>
    <row r="537" spans="1:12" x14ac:dyDescent="0.25">
      <c r="A537" s="29">
        <f t="shared" si="107"/>
        <v>42593</v>
      </c>
      <c r="B537">
        <v>236.5</v>
      </c>
      <c r="C537">
        <v>66.599999999999994</v>
      </c>
      <c r="D537">
        <v>3076.4</v>
      </c>
      <c r="E537">
        <v>3358.8</v>
      </c>
      <c r="F537" s="66">
        <f t="shared" si="116"/>
        <v>3312.9</v>
      </c>
      <c r="G537" s="2">
        <f t="shared" si="117"/>
        <v>3425.4</v>
      </c>
      <c r="H537" s="66">
        <f t="shared" si="110"/>
        <v>-0.59999999999990905</v>
      </c>
      <c r="I537">
        <v>941.6</v>
      </c>
    </row>
    <row r="538" spans="1:12" x14ac:dyDescent="0.25">
      <c r="A538" s="29">
        <f t="shared" si="107"/>
        <v>42600</v>
      </c>
      <c r="B538">
        <v>146.4</v>
      </c>
      <c r="C538">
        <v>50.7</v>
      </c>
      <c r="D538">
        <v>3167.5</v>
      </c>
      <c r="E538">
        <v>3374.5</v>
      </c>
      <c r="F538" s="66">
        <f t="shared" si="116"/>
        <v>3313.9</v>
      </c>
      <c r="G538" s="2">
        <f t="shared" si="117"/>
        <v>3425.2</v>
      </c>
      <c r="H538" s="66">
        <f t="shared" si="110"/>
        <v>1</v>
      </c>
      <c r="I538">
        <v>974.3</v>
      </c>
    </row>
    <row r="539" spans="1:12" x14ac:dyDescent="0.25">
      <c r="A539" s="29">
        <f t="shared" si="107"/>
        <v>42607</v>
      </c>
      <c r="B539">
        <v>119.4</v>
      </c>
      <c r="C539">
        <v>11</v>
      </c>
      <c r="D539">
        <v>3200.8</v>
      </c>
      <c r="E539">
        <v>3414.3</v>
      </c>
      <c r="F539" s="66">
        <f t="shared" si="116"/>
        <v>3320.2000000000003</v>
      </c>
      <c r="G539" s="2">
        <f t="shared" si="117"/>
        <v>3425.3</v>
      </c>
      <c r="H539" s="66">
        <f t="shared" si="110"/>
        <v>6.3000000000001819</v>
      </c>
      <c r="I539">
        <v>999.8</v>
      </c>
    </row>
    <row r="540" spans="1:12" x14ac:dyDescent="0.25">
      <c r="A540" s="29">
        <f t="shared" si="107"/>
        <v>42614</v>
      </c>
      <c r="B540">
        <v>1068.0999999999999</v>
      </c>
      <c r="C540">
        <v>970.6</v>
      </c>
      <c r="D540">
        <v>0</v>
      </c>
      <c r="E540">
        <v>1</v>
      </c>
      <c r="F540" s="66">
        <f t="shared" si="116"/>
        <v>1068.0999999999999</v>
      </c>
      <c r="G540" s="2">
        <f t="shared" si="117"/>
        <v>971.6</v>
      </c>
      <c r="H540" s="66">
        <f t="shared" si="110"/>
        <v>-2252.1000000000004</v>
      </c>
    </row>
    <row r="541" spans="1:12" ht="15" x14ac:dyDescent="0.35">
      <c r="A541" s="29">
        <f t="shared" si="107"/>
        <v>42621</v>
      </c>
      <c r="B541">
        <v>1062.8</v>
      </c>
      <c r="C541">
        <v>868.2</v>
      </c>
      <c r="D541">
        <v>72.2</v>
      </c>
      <c r="E541">
        <v>117.7</v>
      </c>
      <c r="F541" s="66">
        <f t="shared" ref="F541:G543" si="118">+B541+D541</f>
        <v>1135</v>
      </c>
      <c r="G541" s="2">
        <f t="shared" si="118"/>
        <v>985.90000000000009</v>
      </c>
      <c r="H541" s="66">
        <f t="shared" si="110"/>
        <v>66.900000000000091</v>
      </c>
      <c r="L541" s="53"/>
    </row>
    <row r="542" spans="1:12" x14ac:dyDescent="0.25">
      <c r="A542" s="29">
        <f t="shared" si="107"/>
        <v>42628</v>
      </c>
      <c r="B542">
        <v>965.3</v>
      </c>
      <c r="C542">
        <v>867.5</v>
      </c>
      <c r="D542">
        <v>167.9</v>
      </c>
      <c r="E542">
        <v>132.19999999999999</v>
      </c>
      <c r="F542" s="66">
        <f t="shared" si="118"/>
        <v>1133.2</v>
      </c>
      <c r="G542" s="2">
        <f t="shared" si="118"/>
        <v>999.7</v>
      </c>
      <c r="H542" s="66">
        <f t="shared" si="110"/>
        <v>-1.7999999999999545</v>
      </c>
    </row>
    <row r="543" spans="1:12" x14ac:dyDescent="0.25">
      <c r="A543" s="29">
        <f t="shared" si="107"/>
        <v>42635</v>
      </c>
      <c r="B543">
        <v>972.9</v>
      </c>
      <c r="C543">
        <v>790.9</v>
      </c>
      <c r="D543">
        <v>167.9</v>
      </c>
      <c r="E543">
        <v>251.2</v>
      </c>
      <c r="F543" s="66">
        <f t="shared" si="118"/>
        <v>1140.8</v>
      </c>
      <c r="G543" s="2">
        <f t="shared" si="118"/>
        <v>1042.0999999999999</v>
      </c>
      <c r="H543" s="66">
        <f t="shared" si="110"/>
        <v>7.5999999999999091</v>
      </c>
    </row>
    <row r="544" spans="1:12" x14ac:dyDescent="0.25">
      <c r="A544" s="29">
        <f t="shared" si="107"/>
        <v>42642</v>
      </c>
      <c r="B544">
        <v>973.5</v>
      </c>
      <c r="C544">
        <v>727.1</v>
      </c>
      <c r="D544">
        <v>208.9</v>
      </c>
      <c r="E544">
        <v>299.5</v>
      </c>
      <c r="F544" s="66">
        <f t="shared" ref="F544:G546" si="119">+B544+D544</f>
        <v>1182.4000000000001</v>
      </c>
      <c r="G544" s="2">
        <f t="shared" si="119"/>
        <v>1026.5999999999999</v>
      </c>
      <c r="H544" s="66">
        <f t="shared" si="110"/>
        <v>41.600000000000136</v>
      </c>
    </row>
    <row r="545" spans="1:8" x14ac:dyDescent="0.25">
      <c r="A545" s="29">
        <f t="shared" si="107"/>
        <v>42649</v>
      </c>
      <c r="B545">
        <v>884.3</v>
      </c>
      <c r="C545" s="111">
        <v>716</v>
      </c>
      <c r="D545">
        <v>298.2</v>
      </c>
      <c r="E545" s="111">
        <v>368</v>
      </c>
      <c r="F545" s="66">
        <f t="shared" si="119"/>
        <v>1182.5</v>
      </c>
      <c r="G545" s="2">
        <f t="shared" si="119"/>
        <v>1084</v>
      </c>
      <c r="H545" s="66">
        <f t="shared" si="110"/>
        <v>9.9999999999909051E-2</v>
      </c>
    </row>
    <row r="546" spans="1:8" x14ac:dyDescent="0.25">
      <c r="A546" s="29">
        <f t="shared" si="107"/>
        <v>42656</v>
      </c>
      <c r="B546">
        <v>831.9</v>
      </c>
      <c r="C546">
        <v>693.6</v>
      </c>
      <c r="D546">
        <v>432.8</v>
      </c>
      <c r="E546">
        <v>568.70000000000005</v>
      </c>
      <c r="F546" s="66">
        <f t="shared" si="119"/>
        <v>1264.7</v>
      </c>
      <c r="G546" s="2">
        <f t="shared" si="119"/>
        <v>1262.3000000000002</v>
      </c>
      <c r="H546" s="66">
        <f t="shared" si="110"/>
        <v>82.200000000000045</v>
      </c>
    </row>
    <row r="547" spans="1:8" x14ac:dyDescent="0.25">
      <c r="A547" s="29">
        <f t="shared" si="107"/>
        <v>42663</v>
      </c>
      <c r="B547">
        <v>860.1</v>
      </c>
      <c r="C547">
        <v>735</v>
      </c>
      <c r="D547">
        <v>499.1</v>
      </c>
      <c r="E547">
        <v>673.4</v>
      </c>
      <c r="F547" s="66">
        <f t="shared" ref="F547:G549" si="120">+B547+D547</f>
        <v>1359.2</v>
      </c>
      <c r="G547" s="2">
        <f t="shared" si="120"/>
        <v>1408.4</v>
      </c>
      <c r="H547" s="66">
        <f t="shared" si="110"/>
        <v>94.5</v>
      </c>
    </row>
    <row r="548" spans="1:8" x14ac:dyDescent="0.25">
      <c r="A548" s="29">
        <f t="shared" si="107"/>
        <v>42670</v>
      </c>
      <c r="B548">
        <v>876.6</v>
      </c>
      <c r="C548">
        <v>700.7</v>
      </c>
      <c r="D548">
        <v>612.9</v>
      </c>
      <c r="E548">
        <v>741.7</v>
      </c>
      <c r="F548" s="66">
        <f t="shared" si="120"/>
        <v>1489.5</v>
      </c>
      <c r="G548" s="2">
        <f t="shared" si="120"/>
        <v>1442.4</v>
      </c>
      <c r="H548" s="66">
        <f t="shared" si="110"/>
        <v>130.29999999999995</v>
      </c>
    </row>
    <row r="549" spans="1:8" x14ac:dyDescent="0.25">
      <c r="A549" s="29">
        <f t="shared" si="107"/>
        <v>42677</v>
      </c>
      <c r="B549">
        <v>780.6</v>
      </c>
      <c r="C549">
        <v>635.1</v>
      </c>
      <c r="D549">
        <v>790.7</v>
      </c>
      <c r="E549">
        <v>862.5</v>
      </c>
      <c r="F549" s="66">
        <f t="shared" si="120"/>
        <v>1571.3000000000002</v>
      </c>
      <c r="G549" s="2">
        <f t="shared" si="120"/>
        <v>1497.6</v>
      </c>
      <c r="H549" s="66">
        <f t="shared" si="110"/>
        <v>81.800000000000182</v>
      </c>
    </row>
    <row r="550" spans="1:8" x14ac:dyDescent="0.25">
      <c r="A550" s="29">
        <f t="shared" si="107"/>
        <v>42684</v>
      </c>
      <c r="B550">
        <v>754.9</v>
      </c>
      <c r="C550">
        <v>607.79999999999995</v>
      </c>
      <c r="D550">
        <v>890.8</v>
      </c>
      <c r="E550">
        <v>899.1</v>
      </c>
      <c r="F550" s="66">
        <f t="shared" ref="F550:G552" si="121">+B550+D550</f>
        <v>1645.6999999999998</v>
      </c>
      <c r="G550" s="2">
        <f t="shared" si="121"/>
        <v>1506.9</v>
      </c>
      <c r="H550" s="66">
        <f t="shared" si="110"/>
        <v>74.399999999999636</v>
      </c>
    </row>
    <row r="551" spans="1:8" x14ac:dyDescent="0.25">
      <c r="A551" s="29">
        <f t="shared" si="107"/>
        <v>42691</v>
      </c>
      <c r="B551" s="66">
        <v>738</v>
      </c>
      <c r="C551">
        <v>606.70000000000005</v>
      </c>
      <c r="D551">
        <v>974.5</v>
      </c>
      <c r="E551">
        <v>929.9</v>
      </c>
      <c r="F551" s="66">
        <f t="shared" si="121"/>
        <v>1712.5</v>
      </c>
      <c r="G551" s="2">
        <f t="shared" si="121"/>
        <v>1536.6</v>
      </c>
      <c r="H551" s="66">
        <f t="shared" si="110"/>
        <v>66.800000000000182</v>
      </c>
    </row>
    <row r="552" spans="1:8" x14ac:dyDescent="0.25">
      <c r="A552" s="29">
        <f t="shared" si="107"/>
        <v>42698</v>
      </c>
      <c r="B552">
        <v>764.5</v>
      </c>
      <c r="C552">
        <v>700</v>
      </c>
      <c r="D552">
        <v>1027.3</v>
      </c>
      <c r="E552">
        <v>936.5</v>
      </c>
      <c r="F552" s="66">
        <f t="shared" si="121"/>
        <v>1791.8</v>
      </c>
      <c r="G552" s="2">
        <f t="shared" si="121"/>
        <v>1636.5</v>
      </c>
      <c r="H552" s="66">
        <f t="shared" si="110"/>
        <v>79.299999999999955</v>
      </c>
    </row>
    <row r="553" spans="1:8" x14ac:dyDescent="0.25">
      <c r="A553" s="29">
        <f t="shared" si="107"/>
        <v>42705</v>
      </c>
      <c r="B553">
        <v>768.7</v>
      </c>
      <c r="C553">
        <v>713.1</v>
      </c>
      <c r="D553">
        <v>1086.4000000000001</v>
      </c>
      <c r="E553">
        <v>961.2</v>
      </c>
      <c r="F553" s="66">
        <f t="shared" ref="F553:G555" si="122">+B553+D553</f>
        <v>1855.1000000000001</v>
      </c>
      <c r="G553" s="2">
        <f t="shared" si="122"/>
        <v>1674.3000000000002</v>
      </c>
      <c r="H553" s="66">
        <f t="shared" si="110"/>
        <v>63.300000000000182</v>
      </c>
    </row>
    <row r="554" spans="1:8" x14ac:dyDescent="0.25">
      <c r="A554" s="29">
        <f t="shared" si="107"/>
        <v>42712</v>
      </c>
      <c r="B554">
        <v>775.4</v>
      </c>
      <c r="C554">
        <v>739.7</v>
      </c>
      <c r="D554">
        <v>1138.4000000000001</v>
      </c>
      <c r="E554">
        <v>1035.0999999999999</v>
      </c>
      <c r="F554" s="66">
        <f t="shared" si="122"/>
        <v>1913.8000000000002</v>
      </c>
      <c r="G554" s="2">
        <f t="shared" si="122"/>
        <v>1774.8</v>
      </c>
      <c r="H554" s="66">
        <f t="shared" si="110"/>
        <v>58.700000000000045</v>
      </c>
    </row>
    <row r="555" spans="1:8" x14ac:dyDescent="0.25">
      <c r="A555" s="29">
        <f t="shared" si="107"/>
        <v>42719</v>
      </c>
      <c r="B555">
        <v>755.2</v>
      </c>
      <c r="C555">
        <v>741.6</v>
      </c>
      <c r="D555">
        <v>1158.5999999999999</v>
      </c>
      <c r="E555">
        <v>1063.8</v>
      </c>
      <c r="F555" s="66">
        <f t="shared" si="122"/>
        <v>1913.8</v>
      </c>
      <c r="G555" s="2">
        <f t="shared" si="122"/>
        <v>1805.4</v>
      </c>
      <c r="H555" s="66">
        <f t="shared" si="110"/>
        <v>0</v>
      </c>
    </row>
    <row r="556" spans="1:8" x14ac:dyDescent="0.25">
      <c r="A556" s="29">
        <f t="shared" si="107"/>
        <v>42726</v>
      </c>
      <c r="B556">
        <v>741.5</v>
      </c>
      <c r="C556">
        <v>698.7</v>
      </c>
      <c r="D556">
        <v>1238.2</v>
      </c>
      <c r="E556">
        <v>1108.3</v>
      </c>
      <c r="F556" s="66">
        <f t="shared" ref="F556:G558" si="123">+B556+D556</f>
        <v>1979.7</v>
      </c>
      <c r="G556" s="2">
        <f t="shared" si="123"/>
        <v>1807</v>
      </c>
      <c r="H556" s="66">
        <f t="shared" si="110"/>
        <v>65.900000000000091</v>
      </c>
    </row>
    <row r="557" spans="1:8" x14ac:dyDescent="0.25">
      <c r="A557" s="29">
        <f t="shared" si="107"/>
        <v>42733</v>
      </c>
      <c r="B557">
        <v>748.8</v>
      </c>
      <c r="C557">
        <v>651.4</v>
      </c>
      <c r="D557">
        <v>1258.8</v>
      </c>
      <c r="E557" s="66">
        <v>1170</v>
      </c>
      <c r="F557" s="66">
        <f t="shared" si="123"/>
        <v>2007.6</v>
      </c>
      <c r="G557" s="2">
        <f t="shared" si="123"/>
        <v>1821.4</v>
      </c>
      <c r="H557" s="66">
        <f t="shared" si="110"/>
        <v>27.899999999999864</v>
      </c>
    </row>
    <row r="558" spans="1:8" x14ac:dyDescent="0.25">
      <c r="A558" s="29">
        <f t="shared" si="107"/>
        <v>42740</v>
      </c>
      <c r="B558">
        <v>758.7</v>
      </c>
      <c r="C558">
        <v>651.4</v>
      </c>
      <c r="D558">
        <v>1316.7</v>
      </c>
      <c r="E558" s="66">
        <v>1170</v>
      </c>
      <c r="F558" s="66">
        <f t="shared" si="123"/>
        <v>2075.4</v>
      </c>
      <c r="G558" s="2">
        <f t="shared" si="123"/>
        <v>1821.4</v>
      </c>
      <c r="H558" s="66">
        <f t="shared" si="110"/>
        <v>67.800000000000182</v>
      </c>
    </row>
    <row r="559" spans="1:8" x14ac:dyDescent="0.25">
      <c r="A559" s="29">
        <f t="shared" si="107"/>
        <v>42747</v>
      </c>
      <c r="B559" s="66">
        <v>873</v>
      </c>
      <c r="C559">
        <v>726.7</v>
      </c>
      <c r="D559">
        <v>1386.4</v>
      </c>
      <c r="E559">
        <v>1249.5</v>
      </c>
      <c r="F559" s="66">
        <f t="shared" ref="F559:G561" si="124">+B559+D559</f>
        <v>2259.4</v>
      </c>
      <c r="G559" s="2">
        <f t="shared" si="124"/>
        <v>1976.2</v>
      </c>
      <c r="H559" s="66">
        <f t="shared" si="110"/>
        <v>184</v>
      </c>
    </row>
    <row r="560" spans="1:8" x14ac:dyDescent="0.25">
      <c r="A560" s="29">
        <f t="shared" si="107"/>
        <v>42754</v>
      </c>
      <c r="B560">
        <v>1003.8</v>
      </c>
      <c r="C560">
        <v>677.8</v>
      </c>
      <c r="D560">
        <v>1423.4</v>
      </c>
      <c r="E560">
        <v>1365.8</v>
      </c>
      <c r="F560" s="66">
        <f t="shared" si="124"/>
        <v>2427.1999999999998</v>
      </c>
      <c r="G560" s="2">
        <f t="shared" si="124"/>
        <v>2043.6</v>
      </c>
      <c r="H560" s="66">
        <f t="shared" si="110"/>
        <v>167.79999999999973</v>
      </c>
    </row>
    <row r="561" spans="1:9" x14ac:dyDescent="0.25">
      <c r="A561" s="29">
        <f t="shared" si="107"/>
        <v>42761</v>
      </c>
      <c r="B561">
        <v>985.2</v>
      </c>
      <c r="C561">
        <v>695.4</v>
      </c>
      <c r="D561">
        <v>1520.8</v>
      </c>
      <c r="E561">
        <v>1394.5</v>
      </c>
      <c r="F561" s="66">
        <f t="shared" si="124"/>
        <v>2506</v>
      </c>
      <c r="G561" s="2">
        <f t="shared" si="124"/>
        <v>2089.9</v>
      </c>
      <c r="H561" s="66">
        <f t="shared" si="110"/>
        <v>78.800000000000182</v>
      </c>
    </row>
    <row r="562" spans="1:9" x14ac:dyDescent="0.25">
      <c r="A562" s="29">
        <f t="shared" si="107"/>
        <v>42768</v>
      </c>
      <c r="B562">
        <v>1027.0999999999999</v>
      </c>
      <c r="C562">
        <v>676.1</v>
      </c>
      <c r="D562">
        <v>1584.5</v>
      </c>
      <c r="E562">
        <v>1426.4</v>
      </c>
      <c r="F562" s="66">
        <f t="shared" ref="F562:G564" si="125">+B562+D562</f>
        <v>2611.6</v>
      </c>
      <c r="G562" s="2">
        <f t="shared" si="125"/>
        <v>2102.5</v>
      </c>
      <c r="H562" s="66">
        <f t="shared" si="110"/>
        <v>105.59999999999991</v>
      </c>
    </row>
    <row r="563" spans="1:9" x14ac:dyDescent="0.25">
      <c r="A563" s="29">
        <f t="shared" si="107"/>
        <v>42775</v>
      </c>
      <c r="B563">
        <v>994.2</v>
      </c>
      <c r="C563">
        <v>794.7</v>
      </c>
      <c r="D563">
        <v>1631.5</v>
      </c>
      <c r="E563" s="66">
        <v>1478</v>
      </c>
      <c r="F563" s="66">
        <f t="shared" si="125"/>
        <v>2625.7</v>
      </c>
      <c r="G563" s="2">
        <f t="shared" si="125"/>
        <v>2272.6999999999998</v>
      </c>
      <c r="H563" s="66">
        <f t="shared" si="110"/>
        <v>14.099999999999909</v>
      </c>
    </row>
    <row r="564" spans="1:9" x14ac:dyDescent="0.25">
      <c r="A564" s="29">
        <f t="shared" si="107"/>
        <v>42782</v>
      </c>
      <c r="B564">
        <v>1017.8</v>
      </c>
      <c r="C564">
        <v>664.1</v>
      </c>
      <c r="D564">
        <v>1751</v>
      </c>
      <c r="E564">
        <v>1636.3</v>
      </c>
      <c r="F564" s="66">
        <f t="shared" si="125"/>
        <v>2768.8</v>
      </c>
      <c r="G564" s="2">
        <f t="shared" si="125"/>
        <v>2300.4</v>
      </c>
      <c r="H564" s="66">
        <f t="shared" si="110"/>
        <v>143.10000000000036</v>
      </c>
    </row>
    <row r="565" spans="1:9" x14ac:dyDescent="0.25">
      <c r="A565" s="29">
        <f t="shared" si="107"/>
        <v>42789</v>
      </c>
      <c r="B565">
        <v>1004.3</v>
      </c>
      <c r="C565">
        <v>699.9</v>
      </c>
      <c r="D565">
        <v>1796.3</v>
      </c>
      <c r="E565">
        <v>1694.2</v>
      </c>
      <c r="F565" s="66">
        <f t="shared" ref="F565:F628" si="126">+B565+D565</f>
        <v>2800.6</v>
      </c>
      <c r="G565" s="2">
        <f t="shared" ref="G565:G628" si="127">+C565+E565</f>
        <v>2394.1</v>
      </c>
      <c r="H565" s="66">
        <f t="shared" si="110"/>
        <v>31.799999999999727</v>
      </c>
    </row>
    <row r="566" spans="1:9" x14ac:dyDescent="0.25">
      <c r="A566" s="29">
        <f t="shared" si="107"/>
        <v>42796</v>
      </c>
      <c r="B566">
        <v>1100.2</v>
      </c>
      <c r="C566">
        <v>629</v>
      </c>
      <c r="D566">
        <v>1852</v>
      </c>
      <c r="E566">
        <v>1785.7</v>
      </c>
      <c r="F566" s="66">
        <f t="shared" si="126"/>
        <v>2952.2</v>
      </c>
      <c r="G566" s="2">
        <f t="shared" si="127"/>
        <v>2414.6999999999998</v>
      </c>
      <c r="H566" s="66">
        <f t="shared" si="110"/>
        <v>151.59999999999991</v>
      </c>
    </row>
    <row r="567" spans="1:9" x14ac:dyDescent="0.25">
      <c r="A567" s="29">
        <f t="shared" si="107"/>
        <v>42803</v>
      </c>
      <c r="B567">
        <v>1037.5999999999999</v>
      </c>
      <c r="C567">
        <v>690.7</v>
      </c>
      <c r="D567">
        <v>1928.6</v>
      </c>
      <c r="E567">
        <v>1879.3</v>
      </c>
      <c r="F567" s="66">
        <f t="shared" si="126"/>
        <v>2966.2</v>
      </c>
      <c r="G567" s="2">
        <f t="shared" si="127"/>
        <v>2570</v>
      </c>
      <c r="H567" s="66">
        <f t="shared" si="110"/>
        <v>14</v>
      </c>
    </row>
    <row r="568" spans="1:9" x14ac:dyDescent="0.25">
      <c r="A568" s="29">
        <f t="shared" si="107"/>
        <v>42810</v>
      </c>
      <c r="B568">
        <v>1023.5</v>
      </c>
      <c r="C568">
        <v>796.8</v>
      </c>
      <c r="D568">
        <v>2050.1</v>
      </c>
      <c r="E568">
        <v>1927.4</v>
      </c>
      <c r="F568" s="66">
        <f t="shared" si="126"/>
        <v>3073.6</v>
      </c>
      <c r="G568" s="2">
        <f t="shared" si="127"/>
        <v>2724.2</v>
      </c>
      <c r="H568" s="66">
        <f t="shared" si="110"/>
        <v>107.40000000000009</v>
      </c>
    </row>
    <row r="569" spans="1:9" x14ac:dyDescent="0.25">
      <c r="A569" s="29">
        <f t="shared" si="107"/>
        <v>42817</v>
      </c>
      <c r="B569">
        <v>1144.7</v>
      </c>
      <c r="C569">
        <v>749.7</v>
      </c>
      <c r="D569">
        <v>2101.6</v>
      </c>
      <c r="E569">
        <v>1998</v>
      </c>
      <c r="F569" s="66">
        <f t="shared" si="126"/>
        <v>3246.3</v>
      </c>
      <c r="G569" s="2">
        <f t="shared" si="127"/>
        <v>2747.7</v>
      </c>
      <c r="H569" s="66">
        <f t="shared" si="110"/>
        <v>172.70000000000027</v>
      </c>
    </row>
    <row r="570" spans="1:9" x14ac:dyDescent="0.25">
      <c r="A570" s="29">
        <f t="shared" si="107"/>
        <v>42824</v>
      </c>
      <c r="B570">
        <v>1127.4000000000001</v>
      </c>
      <c r="C570">
        <v>764.9</v>
      </c>
      <c r="D570">
        <v>2157.1</v>
      </c>
      <c r="E570">
        <v>2048.9</v>
      </c>
      <c r="F570" s="66">
        <f t="shared" si="126"/>
        <v>3284.5</v>
      </c>
      <c r="G570" s="2">
        <f t="shared" si="127"/>
        <v>2813.8</v>
      </c>
      <c r="H570" s="66">
        <f t="shared" si="110"/>
        <v>38.199999999999818</v>
      </c>
    </row>
    <row r="571" spans="1:9" x14ac:dyDescent="0.25">
      <c r="A571" s="29">
        <f t="shared" si="107"/>
        <v>42831</v>
      </c>
      <c r="B571" s="66">
        <v>1103</v>
      </c>
      <c r="C571">
        <v>797.8</v>
      </c>
      <c r="D571">
        <v>2217.1999999999998</v>
      </c>
      <c r="E571">
        <v>2162.4</v>
      </c>
      <c r="F571" s="66">
        <f t="shared" si="126"/>
        <v>3320.2</v>
      </c>
      <c r="G571" s="2">
        <f t="shared" si="127"/>
        <v>2960.2</v>
      </c>
      <c r="H571" s="66">
        <f t="shared" si="110"/>
        <v>35.699999999999818</v>
      </c>
    </row>
    <row r="572" spans="1:9" x14ac:dyDescent="0.25">
      <c r="A572" s="29">
        <f t="shared" si="107"/>
        <v>42838</v>
      </c>
      <c r="B572">
        <v>1059.5</v>
      </c>
      <c r="C572">
        <v>808.4</v>
      </c>
      <c r="D572">
        <v>2259.5</v>
      </c>
      <c r="E572">
        <v>2220.5</v>
      </c>
      <c r="F572" s="66">
        <f t="shared" si="126"/>
        <v>3319</v>
      </c>
      <c r="G572" s="2">
        <f t="shared" si="127"/>
        <v>3028.9</v>
      </c>
      <c r="H572" s="66">
        <f t="shared" si="110"/>
        <v>-1.1999999999998181</v>
      </c>
    </row>
    <row r="573" spans="1:9" x14ac:dyDescent="0.25">
      <c r="A573" s="29">
        <f t="shared" si="107"/>
        <v>42845</v>
      </c>
      <c r="B573">
        <v>1095.9000000000001</v>
      </c>
      <c r="C573">
        <v>841.3</v>
      </c>
      <c r="D573">
        <v>2315</v>
      </c>
      <c r="E573">
        <v>2266.1999999999998</v>
      </c>
      <c r="F573" s="66">
        <f t="shared" si="126"/>
        <v>3410.9</v>
      </c>
      <c r="G573" s="2">
        <f t="shared" si="127"/>
        <v>3107.5</v>
      </c>
      <c r="H573" s="66">
        <f t="shared" si="110"/>
        <v>91.900000000000091</v>
      </c>
    </row>
    <row r="574" spans="1:9" x14ac:dyDescent="0.25">
      <c r="A574" s="29">
        <f t="shared" si="107"/>
        <v>42852</v>
      </c>
      <c r="B574">
        <v>959.7</v>
      </c>
      <c r="C574">
        <v>834.3</v>
      </c>
      <c r="D574">
        <v>2435</v>
      </c>
      <c r="E574">
        <v>2285.1</v>
      </c>
      <c r="F574" s="66">
        <f t="shared" si="126"/>
        <v>3394.7</v>
      </c>
      <c r="G574" s="2">
        <f t="shared" si="127"/>
        <v>3119.3999999999996</v>
      </c>
      <c r="H574" s="66">
        <f t="shared" si="110"/>
        <v>-16.200000000000273</v>
      </c>
      <c r="I574">
        <v>228.3</v>
      </c>
    </row>
    <row r="575" spans="1:9" x14ac:dyDescent="0.25">
      <c r="A575" s="29">
        <f t="shared" si="107"/>
        <v>42859</v>
      </c>
      <c r="B575">
        <v>967.6</v>
      </c>
      <c r="C575">
        <v>787.3</v>
      </c>
      <c r="D575">
        <v>2452.5</v>
      </c>
      <c r="E575">
        <v>2338.4</v>
      </c>
      <c r="F575" s="66">
        <f t="shared" si="126"/>
        <v>3420.1</v>
      </c>
      <c r="G575" s="2">
        <f t="shared" si="127"/>
        <v>3125.7</v>
      </c>
      <c r="H575" s="66">
        <f t="shared" si="110"/>
        <v>25.400000000000091</v>
      </c>
      <c r="I575">
        <v>228.6</v>
      </c>
    </row>
    <row r="576" spans="1:9" x14ac:dyDescent="0.25">
      <c r="A576" s="29">
        <f t="shared" si="107"/>
        <v>42866</v>
      </c>
      <c r="B576" s="66">
        <v>933</v>
      </c>
      <c r="C576">
        <v>760.9</v>
      </c>
      <c r="D576">
        <v>2513.6</v>
      </c>
      <c r="E576">
        <v>2387</v>
      </c>
      <c r="F576" s="66">
        <f t="shared" si="126"/>
        <v>3446.6</v>
      </c>
      <c r="G576" s="2">
        <f t="shared" si="127"/>
        <v>3147.9</v>
      </c>
      <c r="H576" s="66">
        <f t="shared" si="110"/>
        <v>26.5</v>
      </c>
      <c r="I576">
        <v>228.6</v>
      </c>
    </row>
    <row r="577" spans="1:9" x14ac:dyDescent="0.25">
      <c r="A577" s="29">
        <f t="shared" ref="A577:A640" si="128">+A576+7</f>
        <v>42873</v>
      </c>
      <c r="B577">
        <v>872.3</v>
      </c>
      <c r="C577">
        <v>757</v>
      </c>
      <c r="D577">
        <v>2582.5</v>
      </c>
      <c r="E577">
        <v>2405.5</v>
      </c>
      <c r="F577" s="66">
        <f t="shared" si="126"/>
        <v>3454.8</v>
      </c>
      <c r="G577" s="2">
        <f t="shared" si="127"/>
        <v>3162.5</v>
      </c>
      <c r="H577" s="66">
        <f t="shared" si="110"/>
        <v>8.2000000000002728</v>
      </c>
      <c r="I577">
        <v>228.6</v>
      </c>
    </row>
    <row r="578" spans="1:9" x14ac:dyDescent="0.25">
      <c r="A578" s="29">
        <f t="shared" si="128"/>
        <v>42880</v>
      </c>
      <c r="B578">
        <v>858.4</v>
      </c>
      <c r="C578">
        <v>703.6</v>
      </c>
      <c r="D578">
        <v>2641.3</v>
      </c>
      <c r="E578">
        <v>2484.8000000000002</v>
      </c>
      <c r="F578" s="66">
        <f t="shared" si="126"/>
        <v>3499.7000000000003</v>
      </c>
      <c r="G578" s="2">
        <f t="shared" si="127"/>
        <v>3188.4</v>
      </c>
      <c r="H578" s="66">
        <f t="shared" si="110"/>
        <v>44.900000000000091</v>
      </c>
      <c r="I578">
        <v>228.6</v>
      </c>
    </row>
    <row r="579" spans="1:9" x14ac:dyDescent="0.25">
      <c r="A579" s="29">
        <f t="shared" si="128"/>
        <v>42887</v>
      </c>
      <c r="B579">
        <v>743.1</v>
      </c>
      <c r="C579">
        <v>735.5</v>
      </c>
      <c r="D579">
        <v>2756.2</v>
      </c>
      <c r="E579">
        <v>2514.1999999999998</v>
      </c>
      <c r="F579" s="66">
        <f t="shared" si="126"/>
        <v>3499.2999999999997</v>
      </c>
      <c r="G579" s="2">
        <f t="shared" si="127"/>
        <v>3249.7</v>
      </c>
      <c r="H579" s="66">
        <f t="shared" si="110"/>
        <v>-0.4000000000005457</v>
      </c>
      <c r="I579">
        <v>246.6</v>
      </c>
    </row>
    <row r="580" spans="1:9" x14ac:dyDescent="0.25">
      <c r="A580" s="29">
        <f t="shared" si="128"/>
        <v>42894</v>
      </c>
      <c r="B580">
        <v>711.7</v>
      </c>
      <c r="C580">
        <v>650.9</v>
      </c>
      <c r="D580">
        <v>2804.1</v>
      </c>
      <c r="E580">
        <v>2566.1999999999998</v>
      </c>
      <c r="F580" s="66">
        <f t="shared" si="126"/>
        <v>3515.8</v>
      </c>
      <c r="G580" s="2">
        <f t="shared" si="127"/>
        <v>3217.1</v>
      </c>
      <c r="H580" s="66">
        <f t="shared" si="110"/>
        <v>16.500000000000455</v>
      </c>
      <c r="I580">
        <v>246.6</v>
      </c>
    </row>
    <row r="581" spans="1:9" x14ac:dyDescent="0.25">
      <c r="A581" s="29">
        <f t="shared" si="128"/>
        <v>42901</v>
      </c>
      <c r="B581">
        <v>711.7</v>
      </c>
      <c r="C581">
        <v>579.1</v>
      </c>
      <c r="D581">
        <v>2815.7</v>
      </c>
      <c r="E581">
        <v>2649.9</v>
      </c>
      <c r="F581" s="66">
        <f t="shared" si="126"/>
        <v>3527.3999999999996</v>
      </c>
      <c r="G581" s="2">
        <f t="shared" si="127"/>
        <v>3229</v>
      </c>
      <c r="H581" s="66">
        <f t="shared" si="110"/>
        <v>11.599999999999454</v>
      </c>
      <c r="I581">
        <v>246.6</v>
      </c>
    </row>
    <row r="582" spans="1:9" x14ac:dyDescent="0.25">
      <c r="A582" s="29">
        <f t="shared" si="128"/>
        <v>42908</v>
      </c>
      <c r="B582">
        <v>654.1</v>
      </c>
      <c r="C582">
        <v>504.2</v>
      </c>
      <c r="D582">
        <v>2891.4</v>
      </c>
      <c r="E582">
        <v>2807.6</v>
      </c>
      <c r="F582" s="66">
        <f t="shared" si="126"/>
        <v>3545.5</v>
      </c>
      <c r="G582" s="2">
        <f t="shared" si="127"/>
        <v>3311.7999999999997</v>
      </c>
      <c r="H582" s="66">
        <f t="shared" si="110"/>
        <v>18.100000000000364</v>
      </c>
      <c r="I582">
        <v>246.6</v>
      </c>
    </row>
    <row r="583" spans="1:9" x14ac:dyDescent="0.25">
      <c r="A583" s="29">
        <f t="shared" si="128"/>
        <v>42915</v>
      </c>
      <c r="B583">
        <v>724.7</v>
      </c>
      <c r="C583">
        <v>504.2</v>
      </c>
      <c r="D583">
        <v>2962</v>
      </c>
      <c r="E583">
        <v>2807.6</v>
      </c>
      <c r="F583" s="66">
        <f t="shared" si="126"/>
        <v>3686.7</v>
      </c>
      <c r="G583" s="2">
        <f t="shared" si="127"/>
        <v>3311.7999999999997</v>
      </c>
      <c r="H583" s="66">
        <f t="shared" ref="H583:H592" si="129">+F583-F582</f>
        <v>141.19999999999982</v>
      </c>
      <c r="I583">
        <v>246.6</v>
      </c>
    </row>
    <row r="584" spans="1:9" x14ac:dyDescent="0.25">
      <c r="A584" s="29">
        <f t="shared" si="128"/>
        <v>42922</v>
      </c>
      <c r="B584">
        <v>636.9</v>
      </c>
      <c r="C584">
        <v>477.1</v>
      </c>
      <c r="D584">
        <v>3021.4</v>
      </c>
      <c r="E584">
        <v>2845.9</v>
      </c>
      <c r="F584" s="66">
        <f t="shared" si="126"/>
        <v>3658.3</v>
      </c>
      <c r="G584" s="2">
        <f t="shared" si="127"/>
        <v>3323</v>
      </c>
      <c r="H584" s="66">
        <f t="shared" si="129"/>
        <v>-28.399999999999636</v>
      </c>
      <c r="I584">
        <v>357.6</v>
      </c>
    </row>
    <row r="585" spans="1:9" x14ac:dyDescent="0.25">
      <c r="A585" s="29">
        <f t="shared" si="128"/>
        <v>42929</v>
      </c>
      <c r="B585">
        <v>668.9</v>
      </c>
      <c r="C585">
        <v>390.4</v>
      </c>
      <c r="D585">
        <v>3070.4</v>
      </c>
      <c r="E585">
        <v>2909.7</v>
      </c>
      <c r="F585" s="66">
        <f t="shared" si="126"/>
        <v>3739.3</v>
      </c>
      <c r="G585" s="2">
        <f t="shared" si="127"/>
        <v>3300.1</v>
      </c>
      <c r="H585" s="66">
        <f t="shared" si="129"/>
        <v>81</v>
      </c>
      <c r="I585">
        <v>383.4</v>
      </c>
    </row>
    <row r="586" spans="1:9" x14ac:dyDescent="0.25">
      <c r="A586" s="29">
        <f t="shared" si="128"/>
        <v>42936</v>
      </c>
      <c r="B586">
        <v>617.4</v>
      </c>
      <c r="C586">
        <v>336.7</v>
      </c>
      <c r="D586">
        <v>3122.7</v>
      </c>
      <c r="E586">
        <v>2962.8</v>
      </c>
      <c r="F586" s="66">
        <f t="shared" si="126"/>
        <v>3740.1</v>
      </c>
      <c r="G586" s="2">
        <f t="shared" si="127"/>
        <v>3299.5</v>
      </c>
      <c r="H586" s="66">
        <f t="shared" si="129"/>
        <v>0.79999999999972715</v>
      </c>
      <c r="I586">
        <v>413.5</v>
      </c>
    </row>
    <row r="587" spans="1:9" x14ac:dyDescent="0.25">
      <c r="A587" s="29">
        <f t="shared" si="128"/>
        <v>42943</v>
      </c>
      <c r="B587" s="66">
        <v>392</v>
      </c>
      <c r="C587">
        <v>297.2</v>
      </c>
      <c r="D587">
        <v>3315</v>
      </c>
      <c r="E587">
        <v>3009.1</v>
      </c>
      <c r="F587" s="66">
        <f t="shared" si="126"/>
        <v>3707</v>
      </c>
      <c r="G587" s="2">
        <f t="shared" si="127"/>
        <v>3306.2999999999997</v>
      </c>
      <c r="H587" s="66">
        <f t="shared" si="129"/>
        <v>-33.099999999999909</v>
      </c>
      <c r="I587">
        <v>427.5</v>
      </c>
    </row>
    <row r="588" spans="1:9" x14ac:dyDescent="0.25">
      <c r="A588" s="29">
        <f t="shared" si="128"/>
        <v>42950</v>
      </c>
      <c r="B588">
        <v>385.3</v>
      </c>
      <c r="C588">
        <v>256.89999999999998</v>
      </c>
      <c r="D588">
        <v>3344.6</v>
      </c>
      <c r="E588">
        <v>3056.6</v>
      </c>
      <c r="F588" s="66">
        <f t="shared" si="126"/>
        <v>3729.9</v>
      </c>
      <c r="G588" s="2">
        <f t="shared" si="127"/>
        <v>3313.5</v>
      </c>
      <c r="H588" s="66">
        <f t="shared" si="129"/>
        <v>22.900000000000091</v>
      </c>
      <c r="I588">
        <v>547.4</v>
      </c>
    </row>
    <row r="589" spans="1:9" x14ac:dyDescent="0.25">
      <c r="A589" s="29">
        <f t="shared" si="128"/>
        <v>42957</v>
      </c>
      <c r="B589" s="66">
        <v>272</v>
      </c>
      <c r="C589">
        <v>236.5</v>
      </c>
      <c r="D589">
        <v>3488.6</v>
      </c>
      <c r="E589">
        <v>3076.4</v>
      </c>
      <c r="F589" s="66">
        <f t="shared" si="126"/>
        <v>3760.6</v>
      </c>
      <c r="G589" s="2">
        <f t="shared" si="127"/>
        <v>3312.9</v>
      </c>
      <c r="H589" s="66">
        <f t="shared" si="129"/>
        <v>30.699999999999818</v>
      </c>
      <c r="I589">
        <v>569.20000000000005</v>
      </c>
    </row>
    <row r="590" spans="1:9" x14ac:dyDescent="0.25">
      <c r="A590" s="29">
        <f t="shared" si="128"/>
        <v>42964</v>
      </c>
      <c r="B590">
        <v>239.3</v>
      </c>
      <c r="C590">
        <v>146.4</v>
      </c>
      <c r="D590">
        <v>3520.7</v>
      </c>
      <c r="E590">
        <v>3167.5</v>
      </c>
      <c r="F590" s="66">
        <f t="shared" si="126"/>
        <v>3760</v>
      </c>
      <c r="G590" s="2">
        <f t="shared" si="127"/>
        <v>3313.9</v>
      </c>
      <c r="H590" s="66">
        <f t="shared" si="129"/>
        <v>-0.59999999999990905</v>
      </c>
      <c r="I590">
        <v>595.29999999999995</v>
      </c>
    </row>
    <row r="591" spans="1:9" x14ac:dyDescent="0.25">
      <c r="A591" s="29">
        <f t="shared" si="128"/>
        <v>42971</v>
      </c>
      <c r="B591">
        <v>157.6</v>
      </c>
      <c r="C591">
        <v>119.4</v>
      </c>
      <c r="D591">
        <v>3605.7</v>
      </c>
      <c r="E591">
        <v>3200.8</v>
      </c>
      <c r="F591" s="66">
        <f t="shared" si="126"/>
        <v>3763.2999999999997</v>
      </c>
      <c r="G591" s="2">
        <f t="shared" si="127"/>
        <v>3320.2000000000003</v>
      </c>
      <c r="H591" s="66">
        <f t="shared" si="129"/>
        <v>3.2999999999997272</v>
      </c>
      <c r="I591">
        <v>595.9</v>
      </c>
    </row>
    <row r="592" spans="1:9" x14ac:dyDescent="0.25">
      <c r="A592" s="29">
        <f t="shared" si="128"/>
        <v>42978</v>
      </c>
      <c r="B592">
        <v>100.1</v>
      </c>
      <c r="C592">
        <v>67.900000000000006</v>
      </c>
      <c r="D592">
        <v>3665</v>
      </c>
      <c r="E592">
        <v>3252.6</v>
      </c>
      <c r="F592" s="66">
        <f t="shared" si="126"/>
        <v>3765.1</v>
      </c>
      <c r="G592" s="2">
        <f t="shared" si="127"/>
        <v>3320.5</v>
      </c>
      <c r="H592" s="66">
        <f t="shared" si="129"/>
        <v>1.8000000000001819</v>
      </c>
      <c r="I592">
        <v>772.7</v>
      </c>
    </row>
    <row r="593" spans="1:8" x14ac:dyDescent="0.25">
      <c r="A593" s="29">
        <f t="shared" si="128"/>
        <v>42985</v>
      </c>
      <c r="B593">
        <v>754.3</v>
      </c>
      <c r="C593">
        <v>1062.8</v>
      </c>
      <c r="D593">
        <v>84.6</v>
      </c>
      <c r="E593">
        <v>72.2</v>
      </c>
      <c r="F593" s="66">
        <f t="shared" si="126"/>
        <v>838.9</v>
      </c>
      <c r="G593" s="2">
        <f t="shared" si="127"/>
        <v>1135</v>
      </c>
      <c r="H593" s="66"/>
    </row>
    <row r="594" spans="1:8" x14ac:dyDescent="0.25">
      <c r="A594" s="29">
        <f t="shared" si="128"/>
        <v>42992</v>
      </c>
      <c r="B594">
        <v>920.1</v>
      </c>
      <c r="C594">
        <v>965.3</v>
      </c>
      <c r="D594">
        <v>131.80000000000001</v>
      </c>
      <c r="E594">
        <v>167.9</v>
      </c>
      <c r="F594" s="66">
        <f t="shared" si="126"/>
        <v>1051.9000000000001</v>
      </c>
      <c r="G594" s="2">
        <f t="shared" si="127"/>
        <v>1133.2</v>
      </c>
    </row>
    <row r="595" spans="1:8" x14ac:dyDescent="0.25">
      <c r="A595" s="29">
        <f t="shared" si="128"/>
        <v>42999</v>
      </c>
      <c r="B595">
        <v>1107.5999999999999</v>
      </c>
      <c r="C595">
        <v>972.9</v>
      </c>
      <c r="D595">
        <v>145.19999999999999</v>
      </c>
      <c r="E595">
        <v>167.9</v>
      </c>
      <c r="F595" s="66">
        <f t="shared" si="126"/>
        <v>1252.8</v>
      </c>
      <c r="G595" s="2">
        <f t="shared" si="127"/>
        <v>1140.8</v>
      </c>
    </row>
    <row r="596" spans="1:8" x14ac:dyDescent="0.25">
      <c r="A596" s="29">
        <f t="shared" si="128"/>
        <v>43006</v>
      </c>
      <c r="B596">
        <v>1072.8</v>
      </c>
      <c r="C596">
        <v>973.5</v>
      </c>
      <c r="D596">
        <v>244.4</v>
      </c>
      <c r="E596">
        <v>208.9</v>
      </c>
      <c r="F596" s="66">
        <f t="shared" si="126"/>
        <v>1317.2</v>
      </c>
      <c r="G596" s="2">
        <f t="shared" si="127"/>
        <v>1182.4000000000001</v>
      </c>
    </row>
    <row r="597" spans="1:8" x14ac:dyDescent="0.25">
      <c r="A597" s="29">
        <f t="shared" si="128"/>
        <v>43013</v>
      </c>
      <c r="B597">
        <v>1002.5</v>
      </c>
      <c r="C597">
        <v>884.3</v>
      </c>
      <c r="D597">
        <v>361</v>
      </c>
      <c r="E597">
        <v>298.2</v>
      </c>
      <c r="F597" s="66">
        <f t="shared" si="126"/>
        <v>1363.5</v>
      </c>
      <c r="G597" s="2">
        <f t="shared" si="127"/>
        <v>1182.5</v>
      </c>
    </row>
    <row r="598" spans="1:8" x14ac:dyDescent="0.25">
      <c r="A598" s="29">
        <f t="shared" si="128"/>
        <v>43020</v>
      </c>
      <c r="B598">
        <v>965.3</v>
      </c>
      <c r="C598">
        <v>831.9</v>
      </c>
      <c r="D598">
        <v>416.3</v>
      </c>
      <c r="E598">
        <v>432.8</v>
      </c>
      <c r="F598" s="66">
        <f t="shared" si="126"/>
        <v>1381.6</v>
      </c>
      <c r="G598" s="2">
        <f t="shared" si="127"/>
        <v>1264.7</v>
      </c>
    </row>
    <row r="599" spans="1:8" x14ac:dyDescent="0.25">
      <c r="A599" s="29">
        <f t="shared" si="128"/>
        <v>43027</v>
      </c>
      <c r="B599">
        <v>898.2</v>
      </c>
      <c r="C599">
        <v>860.1</v>
      </c>
      <c r="D599">
        <v>528.79999999999995</v>
      </c>
      <c r="E599">
        <v>499.1</v>
      </c>
      <c r="F599" s="66">
        <f t="shared" si="126"/>
        <v>1427</v>
      </c>
      <c r="G599" s="2">
        <f t="shared" si="127"/>
        <v>1359.2</v>
      </c>
    </row>
    <row r="600" spans="1:8" x14ac:dyDescent="0.25">
      <c r="A600" s="29">
        <f t="shared" si="128"/>
        <v>43034</v>
      </c>
      <c r="B600">
        <v>848.9</v>
      </c>
      <c r="C600">
        <v>876.6</v>
      </c>
      <c r="D600">
        <v>587.9</v>
      </c>
      <c r="E600">
        <v>612.9</v>
      </c>
      <c r="F600" s="66">
        <f t="shared" si="126"/>
        <v>1436.8</v>
      </c>
      <c r="G600" s="2">
        <f t="shared" si="127"/>
        <v>1489.5</v>
      </c>
    </row>
    <row r="601" spans="1:8" x14ac:dyDescent="0.25">
      <c r="A601" s="29">
        <f t="shared" si="128"/>
        <v>43041</v>
      </c>
      <c r="B601">
        <v>887.8</v>
      </c>
      <c r="C601">
        <v>780.6</v>
      </c>
      <c r="D601">
        <v>745</v>
      </c>
      <c r="E601">
        <v>790.7</v>
      </c>
      <c r="F601" s="66">
        <f t="shared" si="126"/>
        <v>1632.8</v>
      </c>
      <c r="G601" s="2">
        <f t="shared" si="127"/>
        <v>1571.3000000000002</v>
      </c>
    </row>
    <row r="602" spans="1:8" x14ac:dyDescent="0.25">
      <c r="A602" s="29">
        <f t="shared" si="128"/>
        <v>43048</v>
      </c>
      <c r="B602" s="66">
        <v>833</v>
      </c>
      <c r="C602">
        <v>754.9</v>
      </c>
      <c r="D602">
        <v>838.7</v>
      </c>
      <c r="E602">
        <v>890.8</v>
      </c>
      <c r="F602" s="66">
        <f t="shared" si="126"/>
        <v>1671.7</v>
      </c>
      <c r="G602" s="2">
        <f t="shared" si="127"/>
        <v>1645.6999999999998</v>
      </c>
    </row>
    <row r="603" spans="1:8" x14ac:dyDescent="0.25">
      <c r="A603" s="29">
        <f t="shared" si="128"/>
        <v>43055</v>
      </c>
      <c r="B603">
        <v>864.4</v>
      </c>
      <c r="C603">
        <v>738</v>
      </c>
      <c r="D603">
        <v>913.2</v>
      </c>
      <c r="E603">
        <v>974.5</v>
      </c>
      <c r="F603" s="66">
        <f t="shared" si="126"/>
        <v>1777.6</v>
      </c>
      <c r="G603" s="2">
        <f t="shared" si="127"/>
        <v>1712.5</v>
      </c>
    </row>
    <row r="604" spans="1:8" x14ac:dyDescent="0.25">
      <c r="A604" s="29">
        <f t="shared" si="128"/>
        <v>43062</v>
      </c>
      <c r="B604">
        <v>828.8</v>
      </c>
      <c r="C604">
        <v>764.5</v>
      </c>
      <c r="D604">
        <v>974.3</v>
      </c>
      <c r="E604">
        <v>1027.3</v>
      </c>
      <c r="F604" s="66">
        <f t="shared" si="126"/>
        <v>1803.1</v>
      </c>
      <c r="G604" s="2">
        <f t="shared" si="127"/>
        <v>1791.8</v>
      </c>
    </row>
    <row r="605" spans="1:8" x14ac:dyDescent="0.25">
      <c r="A605" s="29">
        <f t="shared" si="128"/>
        <v>43069</v>
      </c>
      <c r="B605">
        <v>839.7</v>
      </c>
      <c r="C605">
        <v>768.7</v>
      </c>
      <c r="D605">
        <v>1014.6</v>
      </c>
      <c r="E605">
        <v>1086.4000000000001</v>
      </c>
      <c r="F605" s="66">
        <f t="shared" si="126"/>
        <v>1854.3000000000002</v>
      </c>
      <c r="G605" s="2">
        <f t="shared" si="127"/>
        <v>1855.1000000000001</v>
      </c>
    </row>
    <row r="606" spans="1:8" x14ac:dyDescent="0.25">
      <c r="A606" s="29">
        <f t="shared" si="128"/>
        <v>43076</v>
      </c>
      <c r="B606" s="66">
        <v>870</v>
      </c>
      <c r="C606">
        <v>775.4</v>
      </c>
      <c r="D606">
        <v>1054.2</v>
      </c>
      <c r="E606">
        <v>1138.4000000000001</v>
      </c>
      <c r="F606" s="66">
        <f t="shared" si="126"/>
        <v>1924.2</v>
      </c>
      <c r="G606" s="2">
        <f t="shared" si="127"/>
        <v>1913.8000000000002</v>
      </c>
    </row>
    <row r="607" spans="1:8" x14ac:dyDescent="0.25">
      <c r="A607" s="29">
        <f t="shared" si="128"/>
        <v>43083</v>
      </c>
      <c r="B607">
        <v>912.5</v>
      </c>
      <c r="C607">
        <v>755.2</v>
      </c>
      <c r="D607">
        <v>1122.5999999999999</v>
      </c>
      <c r="E607">
        <v>1158.5999999999999</v>
      </c>
      <c r="F607" s="66">
        <f t="shared" si="126"/>
        <v>2035.1</v>
      </c>
      <c r="G607" s="2">
        <f t="shared" si="127"/>
        <v>1913.8</v>
      </c>
    </row>
    <row r="608" spans="1:8" x14ac:dyDescent="0.25">
      <c r="A608" s="29">
        <f t="shared" si="128"/>
        <v>43090</v>
      </c>
      <c r="B608">
        <v>880.6</v>
      </c>
      <c r="C608">
        <v>741.5</v>
      </c>
      <c r="D608">
        <v>1222</v>
      </c>
      <c r="E608">
        <v>1238.2</v>
      </c>
      <c r="F608" s="66">
        <f t="shared" si="126"/>
        <v>2102.6</v>
      </c>
      <c r="G608" s="2">
        <f t="shared" si="127"/>
        <v>1979.7</v>
      </c>
    </row>
    <row r="609" spans="1:7" x14ac:dyDescent="0.25">
      <c r="A609" s="29">
        <f t="shared" si="128"/>
        <v>43097</v>
      </c>
      <c r="B609">
        <v>842.1</v>
      </c>
      <c r="C609">
        <v>748.8</v>
      </c>
      <c r="D609">
        <v>1282.8</v>
      </c>
      <c r="E609">
        <v>1258.8</v>
      </c>
      <c r="F609" s="66">
        <f t="shared" si="126"/>
        <v>2124.9</v>
      </c>
      <c r="G609" s="2">
        <f t="shared" si="127"/>
        <v>2007.6</v>
      </c>
    </row>
    <row r="610" spans="1:7" x14ac:dyDescent="0.25">
      <c r="A610" s="29">
        <f t="shared" si="128"/>
        <v>43104</v>
      </c>
      <c r="B610">
        <v>766.5</v>
      </c>
      <c r="C610">
        <v>758.7</v>
      </c>
      <c r="D610">
        <v>1359.9</v>
      </c>
      <c r="E610">
        <v>1316.7</v>
      </c>
      <c r="F610" s="66">
        <f t="shared" si="126"/>
        <v>2126.4</v>
      </c>
      <c r="G610" s="2">
        <f t="shared" si="127"/>
        <v>2075.4</v>
      </c>
    </row>
    <row r="611" spans="1:7" x14ac:dyDescent="0.25">
      <c r="A611" s="29">
        <f t="shared" si="128"/>
        <v>43111</v>
      </c>
      <c r="B611">
        <v>903.7</v>
      </c>
      <c r="C611">
        <v>873</v>
      </c>
      <c r="D611">
        <v>1460.8</v>
      </c>
      <c r="E611">
        <v>1386.4</v>
      </c>
      <c r="F611" s="66">
        <f t="shared" si="126"/>
        <v>2364.5</v>
      </c>
      <c r="G611" s="2">
        <f t="shared" si="127"/>
        <v>2259.4</v>
      </c>
    </row>
    <row r="612" spans="1:7" x14ac:dyDescent="0.25">
      <c r="A612" s="29">
        <f t="shared" si="128"/>
        <v>43118</v>
      </c>
      <c r="B612">
        <v>938.8</v>
      </c>
      <c r="C612">
        <v>1003.8</v>
      </c>
      <c r="D612">
        <v>1512.2</v>
      </c>
      <c r="E612">
        <v>1423.4</v>
      </c>
      <c r="F612" s="66">
        <f t="shared" si="126"/>
        <v>2451</v>
      </c>
      <c r="G612" s="2">
        <f t="shared" si="127"/>
        <v>2427.1999999999998</v>
      </c>
    </row>
    <row r="613" spans="1:7" x14ac:dyDescent="0.25">
      <c r="A613" s="29">
        <f t="shared" si="128"/>
        <v>43125</v>
      </c>
      <c r="B613">
        <v>900.9</v>
      </c>
      <c r="C613">
        <v>985.2</v>
      </c>
      <c r="D613">
        <v>1562.3</v>
      </c>
      <c r="E613">
        <v>1520.8</v>
      </c>
      <c r="F613" s="66">
        <f t="shared" si="126"/>
        <v>2463.1999999999998</v>
      </c>
      <c r="G613" s="2">
        <f t="shared" si="127"/>
        <v>2506</v>
      </c>
    </row>
    <row r="614" spans="1:7" x14ac:dyDescent="0.25">
      <c r="A614" s="29">
        <f t="shared" si="128"/>
        <v>43132</v>
      </c>
      <c r="B614">
        <v>1035.9000000000001</v>
      </c>
      <c r="C614">
        <v>1027.0999999999999</v>
      </c>
      <c r="D614">
        <v>1621.6</v>
      </c>
      <c r="E614">
        <v>1584.5</v>
      </c>
      <c r="F614" s="66">
        <f t="shared" si="126"/>
        <v>2657.5</v>
      </c>
      <c r="G614" s="2">
        <f t="shared" si="127"/>
        <v>2611.6</v>
      </c>
    </row>
    <row r="615" spans="1:7" x14ac:dyDescent="0.25">
      <c r="A615" s="29">
        <f t="shared" si="128"/>
        <v>43139</v>
      </c>
      <c r="B615">
        <v>1073.5999999999999</v>
      </c>
      <c r="C615">
        <v>994.2</v>
      </c>
      <c r="D615">
        <v>1717.2</v>
      </c>
      <c r="E615">
        <v>1631.5</v>
      </c>
      <c r="F615" s="66">
        <f t="shared" si="126"/>
        <v>2790.8</v>
      </c>
      <c r="G615" s="2">
        <f t="shared" si="127"/>
        <v>2625.7</v>
      </c>
    </row>
    <row r="616" spans="1:7" x14ac:dyDescent="0.25">
      <c r="A616" s="29">
        <f t="shared" si="128"/>
        <v>43146</v>
      </c>
      <c r="B616">
        <v>1072.3</v>
      </c>
      <c r="C616">
        <v>1017.8</v>
      </c>
      <c r="D616">
        <v>1778</v>
      </c>
      <c r="E616" s="66">
        <v>1751</v>
      </c>
      <c r="F616" s="66">
        <f t="shared" si="126"/>
        <v>2850.3</v>
      </c>
      <c r="G616" s="2">
        <f t="shared" si="127"/>
        <v>2768.8</v>
      </c>
    </row>
    <row r="617" spans="1:7" x14ac:dyDescent="0.25">
      <c r="A617" s="29">
        <f t="shared" si="128"/>
        <v>43153</v>
      </c>
      <c r="B617">
        <v>1367.9</v>
      </c>
      <c r="C617">
        <v>1004.3</v>
      </c>
      <c r="D617">
        <v>1816.9</v>
      </c>
      <c r="E617">
        <v>1796.3</v>
      </c>
      <c r="F617" s="66">
        <f t="shared" si="126"/>
        <v>3184.8</v>
      </c>
      <c r="G617" s="2">
        <f t="shared" si="127"/>
        <v>2800.6</v>
      </c>
    </row>
    <row r="618" spans="1:7" x14ac:dyDescent="0.25">
      <c r="A618" s="29">
        <f t="shared" si="128"/>
        <v>43160</v>
      </c>
      <c r="B618">
        <v>1567.3</v>
      </c>
      <c r="C618">
        <v>1100.2</v>
      </c>
      <c r="D618">
        <v>1924.5</v>
      </c>
      <c r="E618" s="66">
        <v>1852</v>
      </c>
      <c r="F618" s="66">
        <f t="shared" si="126"/>
        <v>3491.8</v>
      </c>
      <c r="G618" s="2">
        <f t="shared" si="127"/>
        <v>2952.2</v>
      </c>
    </row>
    <row r="619" spans="1:7" x14ac:dyDescent="0.25">
      <c r="A619" s="29">
        <f t="shared" si="128"/>
        <v>43167</v>
      </c>
      <c r="B619">
        <v>1562.2</v>
      </c>
      <c r="C619">
        <v>1037.5999999999999</v>
      </c>
      <c r="D619">
        <v>1995.7</v>
      </c>
      <c r="E619">
        <v>1928.6</v>
      </c>
      <c r="F619" s="66">
        <f t="shared" si="126"/>
        <v>3557.9</v>
      </c>
      <c r="G619" s="2">
        <f t="shared" si="127"/>
        <v>2966.2</v>
      </c>
    </row>
    <row r="620" spans="1:7" x14ac:dyDescent="0.25">
      <c r="A620" s="29">
        <f t="shared" si="128"/>
        <v>43174</v>
      </c>
      <c r="B620">
        <v>1564.2</v>
      </c>
      <c r="C620">
        <v>1023.5</v>
      </c>
      <c r="D620">
        <v>2056.9</v>
      </c>
      <c r="E620">
        <v>2050.1</v>
      </c>
      <c r="F620" s="66">
        <f t="shared" si="126"/>
        <v>3621.1000000000004</v>
      </c>
      <c r="G620" s="2">
        <f t="shared" si="127"/>
        <v>3073.6</v>
      </c>
    </row>
    <row r="621" spans="1:7" x14ac:dyDescent="0.25">
      <c r="A621" s="29">
        <f t="shared" si="128"/>
        <v>43181</v>
      </c>
      <c r="B621">
        <v>1464.9</v>
      </c>
      <c r="C621">
        <v>1144.7</v>
      </c>
      <c r="D621">
        <v>2158.6</v>
      </c>
      <c r="E621">
        <v>2101.6</v>
      </c>
      <c r="F621" s="66">
        <f t="shared" si="126"/>
        <v>3623.5</v>
      </c>
      <c r="G621" s="2">
        <f t="shared" si="127"/>
        <v>3246.3</v>
      </c>
    </row>
    <row r="622" spans="1:7" x14ac:dyDescent="0.25">
      <c r="A622" s="29">
        <f t="shared" si="128"/>
        <v>43188</v>
      </c>
      <c r="B622">
        <v>1364.3</v>
      </c>
      <c r="C622">
        <v>1127.4000000000001</v>
      </c>
      <c r="D622">
        <v>2244.6999999999998</v>
      </c>
      <c r="E622">
        <v>2157.1</v>
      </c>
      <c r="F622" s="66">
        <f t="shared" si="126"/>
        <v>3609</v>
      </c>
      <c r="G622" s="2">
        <f t="shared" si="127"/>
        <v>3284.5</v>
      </c>
    </row>
    <row r="623" spans="1:7" x14ac:dyDescent="0.25">
      <c r="A623" s="29">
        <f t="shared" si="128"/>
        <v>43195</v>
      </c>
      <c r="B623">
        <v>1448.5</v>
      </c>
      <c r="C623">
        <v>1103</v>
      </c>
      <c r="D623">
        <v>2291.9</v>
      </c>
      <c r="E623">
        <v>2217.1999999999998</v>
      </c>
      <c r="F623" s="66">
        <f t="shared" si="126"/>
        <v>3740.4</v>
      </c>
      <c r="G623" s="2">
        <f t="shared" si="127"/>
        <v>3320.2</v>
      </c>
    </row>
    <row r="624" spans="1:7" x14ac:dyDescent="0.25">
      <c r="A624" s="29">
        <f t="shared" si="128"/>
        <v>43202</v>
      </c>
      <c r="B624">
        <v>1490.8</v>
      </c>
      <c r="C624">
        <v>1059.5</v>
      </c>
      <c r="D624">
        <v>2379.3000000000002</v>
      </c>
      <c r="E624">
        <v>2259.5</v>
      </c>
      <c r="F624" s="66">
        <f t="shared" si="126"/>
        <v>3870.1000000000004</v>
      </c>
      <c r="G624" s="2">
        <f t="shared" si="127"/>
        <v>3319</v>
      </c>
    </row>
    <row r="625" spans="1:8" x14ac:dyDescent="0.25">
      <c r="A625" s="29">
        <f t="shared" si="128"/>
        <v>43209</v>
      </c>
      <c r="B625">
        <v>1503.9</v>
      </c>
      <c r="C625">
        <v>1095.9000000000001</v>
      </c>
      <c r="D625">
        <v>2419.1999999999998</v>
      </c>
      <c r="E625" s="66">
        <v>2315</v>
      </c>
      <c r="F625" s="66">
        <f t="shared" si="126"/>
        <v>3923.1</v>
      </c>
      <c r="G625" s="2">
        <f t="shared" si="127"/>
        <v>3410.9</v>
      </c>
    </row>
    <row r="626" spans="1:8" x14ac:dyDescent="0.25">
      <c r="A626" s="29">
        <f t="shared" si="128"/>
        <v>43216</v>
      </c>
      <c r="B626">
        <v>1496.8</v>
      </c>
      <c r="C626">
        <v>959.7</v>
      </c>
      <c r="D626">
        <v>2552.5</v>
      </c>
      <c r="E626" s="66">
        <v>2435</v>
      </c>
      <c r="F626" s="66">
        <f t="shared" si="126"/>
        <v>4049.3</v>
      </c>
      <c r="G626" s="2">
        <f t="shared" si="127"/>
        <v>3394.7</v>
      </c>
    </row>
    <row r="627" spans="1:8" x14ac:dyDescent="0.25">
      <c r="A627" s="29">
        <f t="shared" si="128"/>
        <v>43223</v>
      </c>
      <c r="B627">
        <v>1448.5</v>
      </c>
      <c r="C627">
        <v>967.6</v>
      </c>
      <c r="D627">
        <v>2603.1999999999998</v>
      </c>
      <c r="E627">
        <v>2452.5</v>
      </c>
      <c r="F627" s="66">
        <f t="shared" si="126"/>
        <v>4051.7</v>
      </c>
      <c r="G627" s="2">
        <f t="shared" si="127"/>
        <v>3420.1</v>
      </c>
      <c r="H627">
        <v>442.6</v>
      </c>
    </row>
    <row r="628" spans="1:8" x14ac:dyDescent="0.25">
      <c r="A628" s="29">
        <f t="shared" si="128"/>
        <v>43230</v>
      </c>
      <c r="B628">
        <v>1455.6</v>
      </c>
      <c r="C628">
        <v>933</v>
      </c>
      <c r="D628">
        <v>2681.7</v>
      </c>
      <c r="E628">
        <v>2513.6</v>
      </c>
      <c r="F628" s="66">
        <f t="shared" si="126"/>
        <v>4137.2999999999993</v>
      </c>
      <c r="G628" s="2">
        <f t="shared" si="127"/>
        <v>3446.6</v>
      </c>
      <c r="H628">
        <v>504.6</v>
      </c>
    </row>
    <row r="629" spans="1:8" x14ac:dyDescent="0.25">
      <c r="A629" s="29">
        <f t="shared" si="128"/>
        <v>43237</v>
      </c>
      <c r="B629">
        <v>1386.3</v>
      </c>
      <c r="C629">
        <v>872.3</v>
      </c>
      <c r="D629">
        <v>2796.2</v>
      </c>
      <c r="E629">
        <v>2582.5</v>
      </c>
      <c r="F629" s="66">
        <f t="shared" ref="F629:F677" si="130">+B629+D629</f>
        <v>4182.5</v>
      </c>
      <c r="G629" s="2">
        <f t="shared" ref="G629:G677" si="131">+C629+E629</f>
        <v>3454.8</v>
      </c>
      <c r="H629">
        <v>504.6</v>
      </c>
    </row>
    <row r="630" spans="1:8" x14ac:dyDescent="0.25">
      <c r="A630" s="29">
        <f t="shared" si="128"/>
        <v>43244</v>
      </c>
      <c r="B630">
        <v>1330.1</v>
      </c>
      <c r="C630">
        <v>858.4</v>
      </c>
      <c r="D630">
        <v>2899</v>
      </c>
      <c r="E630">
        <v>2641.3</v>
      </c>
      <c r="F630" s="66">
        <f t="shared" si="130"/>
        <v>4229.1000000000004</v>
      </c>
      <c r="G630" s="2">
        <f t="shared" si="131"/>
        <v>3499.7000000000003</v>
      </c>
      <c r="H630">
        <v>504.6</v>
      </c>
    </row>
    <row r="631" spans="1:8" x14ac:dyDescent="0.25">
      <c r="A631" s="29">
        <f t="shared" si="128"/>
        <v>43251</v>
      </c>
      <c r="B631">
        <v>1274.7</v>
      </c>
      <c r="C631">
        <v>743.1</v>
      </c>
      <c r="D631">
        <v>2986.4</v>
      </c>
      <c r="E631">
        <v>2756.2</v>
      </c>
      <c r="F631" s="66">
        <f t="shared" si="130"/>
        <v>4261.1000000000004</v>
      </c>
      <c r="G631" s="2">
        <f t="shared" si="131"/>
        <v>3499.2999999999997</v>
      </c>
      <c r="H631">
        <v>504.6</v>
      </c>
    </row>
    <row r="632" spans="1:8" x14ac:dyDescent="0.25">
      <c r="A632" s="29">
        <f t="shared" si="128"/>
        <v>43258</v>
      </c>
      <c r="B632">
        <v>1154.4000000000001</v>
      </c>
      <c r="C632">
        <v>711.7</v>
      </c>
      <c r="D632">
        <v>3114.1</v>
      </c>
      <c r="E632">
        <v>2804.1</v>
      </c>
      <c r="F632" s="66">
        <f t="shared" si="130"/>
        <v>4268.5</v>
      </c>
      <c r="G632" s="2">
        <f t="shared" si="131"/>
        <v>3515.8</v>
      </c>
      <c r="H632">
        <v>659.2</v>
      </c>
    </row>
    <row r="633" spans="1:8" x14ac:dyDescent="0.25">
      <c r="A633" s="29">
        <f t="shared" si="128"/>
        <v>43265</v>
      </c>
      <c r="B633" s="66">
        <v>1042.9000000000001</v>
      </c>
      <c r="C633" s="66">
        <v>711.7</v>
      </c>
      <c r="D633" s="66">
        <v>3193.2</v>
      </c>
      <c r="E633" s="66">
        <v>2815.7</v>
      </c>
      <c r="F633" s="66">
        <f t="shared" si="130"/>
        <v>4236.1000000000004</v>
      </c>
      <c r="G633" s="2">
        <f t="shared" si="131"/>
        <v>3527.3999999999996</v>
      </c>
      <c r="H633">
        <v>659.2</v>
      </c>
    </row>
    <row r="634" spans="1:8" x14ac:dyDescent="0.25">
      <c r="A634" s="29">
        <f t="shared" si="128"/>
        <v>43272</v>
      </c>
      <c r="B634" s="66">
        <v>1015.1</v>
      </c>
      <c r="C634" s="66">
        <v>654.1</v>
      </c>
      <c r="D634" s="66">
        <v>3233.1</v>
      </c>
      <c r="E634" s="66">
        <v>2891.4</v>
      </c>
      <c r="F634" s="66">
        <f t="shared" si="130"/>
        <v>4248.2</v>
      </c>
      <c r="G634" s="2">
        <f t="shared" si="131"/>
        <v>3545.5</v>
      </c>
      <c r="H634">
        <v>794.2</v>
      </c>
    </row>
    <row r="635" spans="1:8" x14ac:dyDescent="0.25">
      <c r="A635" s="29">
        <f t="shared" si="128"/>
        <v>43279</v>
      </c>
      <c r="B635" s="66">
        <v>906.9</v>
      </c>
      <c r="C635" s="66">
        <v>724.7</v>
      </c>
      <c r="D635" s="66">
        <v>3387.6</v>
      </c>
      <c r="E635" s="66">
        <v>2962</v>
      </c>
      <c r="F635" s="66">
        <f t="shared" si="130"/>
        <v>4294.5</v>
      </c>
      <c r="G635" s="2">
        <f t="shared" si="131"/>
        <v>3686.7</v>
      </c>
      <c r="H635">
        <v>984.9</v>
      </c>
    </row>
    <row r="636" spans="1:8" x14ac:dyDescent="0.25">
      <c r="A636" s="29">
        <f t="shared" si="128"/>
        <v>43286</v>
      </c>
      <c r="B636" s="66">
        <v>808.4</v>
      </c>
      <c r="C636" s="66">
        <v>636.9</v>
      </c>
      <c r="D636" s="66">
        <v>3450.4</v>
      </c>
      <c r="E636" s="66">
        <v>3021.4</v>
      </c>
      <c r="F636" s="66">
        <f t="shared" si="130"/>
        <v>4258.8</v>
      </c>
      <c r="G636" s="2">
        <f t="shared" si="131"/>
        <v>3658.3</v>
      </c>
      <c r="H636">
        <v>1009.6</v>
      </c>
    </row>
    <row r="637" spans="1:8" x14ac:dyDescent="0.25">
      <c r="A637" s="29">
        <f t="shared" si="128"/>
        <v>43293</v>
      </c>
      <c r="B637" s="66">
        <v>755.2</v>
      </c>
      <c r="C637" s="66">
        <v>668.9</v>
      </c>
      <c r="D637" s="66">
        <v>3570.2</v>
      </c>
      <c r="E637" s="66">
        <v>3070.4</v>
      </c>
      <c r="F637" s="66">
        <f t="shared" si="130"/>
        <v>4325.3999999999996</v>
      </c>
      <c r="G637" s="2">
        <f t="shared" si="131"/>
        <v>3739.3</v>
      </c>
      <c r="H637">
        <v>1036.5999999999999</v>
      </c>
    </row>
    <row r="638" spans="1:8" x14ac:dyDescent="0.25">
      <c r="A638" s="29">
        <f t="shared" si="128"/>
        <v>43300</v>
      </c>
      <c r="B638" s="66">
        <v>711</v>
      </c>
      <c r="C638" s="66">
        <v>617.4</v>
      </c>
      <c r="D638" s="66">
        <v>3706.9</v>
      </c>
      <c r="E638" s="66">
        <v>3122.7</v>
      </c>
      <c r="F638" s="66">
        <f t="shared" si="130"/>
        <v>4417.8999999999996</v>
      </c>
      <c r="G638" s="2">
        <f t="shared" si="131"/>
        <v>3740.1</v>
      </c>
      <c r="H638">
        <v>1131.5999999999999</v>
      </c>
    </row>
    <row r="639" spans="1:8" x14ac:dyDescent="0.25">
      <c r="A639" s="29">
        <f t="shared" si="128"/>
        <v>43307</v>
      </c>
      <c r="B639" s="66">
        <v>672</v>
      </c>
      <c r="C639" s="66">
        <v>392</v>
      </c>
      <c r="D639" s="66">
        <v>3778.5</v>
      </c>
      <c r="E639" s="66">
        <v>3315</v>
      </c>
      <c r="F639" s="66">
        <f t="shared" si="130"/>
        <v>4450.5</v>
      </c>
      <c r="G639" s="2">
        <f t="shared" si="131"/>
        <v>3707</v>
      </c>
      <c r="H639">
        <v>1135.5999999999999</v>
      </c>
    </row>
    <row r="640" spans="1:8" x14ac:dyDescent="0.25">
      <c r="A640" s="29">
        <f t="shared" si="128"/>
        <v>43314</v>
      </c>
      <c r="B640" s="66">
        <v>663.7</v>
      </c>
      <c r="C640" s="66">
        <v>385.3</v>
      </c>
      <c r="D640" s="66">
        <v>3809.1</v>
      </c>
      <c r="E640" s="66">
        <v>3344.6</v>
      </c>
      <c r="F640" s="66">
        <f t="shared" si="130"/>
        <v>4472.8</v>
      </c>
      <c r="G640" s="2">
        <f t="shared" si="131"/>
        <v>3729.9</v>
      </c>
      <c r="H640">
        <v>1190.0999999999999</v>
      </c>
    </row>
    <row r="641" spans="1:8" x14ac:dyDescent="0.25">
      <c r="A641" s="29">
        <f t="shared" ref="A641:A704" si="132">+A640+7</f>
        <v>43321</v>
      </c>
      <c r="B641" s="66">
        <v>579.6</v>
      </c>
      <c r="C641" s="66">
        <v>272</v>
      </c>
      <c r="D641" s="66">
        <v>3907.4</v>
      </c>
      <c r="E641" s="66">
        <v>3488.6</v>
      </c>
      <c r="F641" s="66">
        <f t="shared" si="130"/>
        <v>4487</v>
      </c>
      <c r="G641" s="2">
        <f t="shared" si="131"/>
        <v>3760.6</v>
      </c>
      <c r="H641">
        <v>1292.0999999999999</v>
      </c>
    </row>
    <row r="642" spans="1:8" x14ac:dyDescent="0.25">
      <c r="A642" s="29">
        <f t="shared" si="132"/>
        <v>43328</v>
      </c>
      <c r="B642" s="66">
        <v>569.29999999999995</v>
      </c>
      <c r="C642" s="66">
        <v>239.3</v>
      </c>
      <c r="D642" s="66">
        <v>3951.7</v>
      </c>
      <c r="E642" s="66">
        <v>3520.7</v>
      </c>
      <c r="F642" s="66">
        <f t="shared" si="130"/>
        <v>4521</v>
      </c>
      <c r="G642" s="2">
        <f t="shared" si="131"/>
        <v>3760</v>
      </c>
      <c r="H642">
        <v>1695.1</v>
      </c>
    </row>
    <row r="643" spans="1:8" x14ac:dyDescent="0.25">
      <c r="A643" s="29">
        <f t="shared" si="132"/>
        <v>43335</v>
      </c>
      <c r="B643" s="66">
        <v>329.6</v>
      </c>
      <c r="C643" s="66">
        <v>157.6</v>
      </c>
      <c r="D643" s="66">
        <v>4170.5</v>
      </c>
      <c r="E643" s="66">
        <v>3605.7</v>
      </c>
      <c r="F643" s="66">
        <f t="shared" si="130"/>
        <v>4500.1000000000004</v>
      </c>
      <c r="G643" s="2">
        <f t="shared" si="131"/>
        <v>3763.2999999999997</v>
      </c>
      <c r="H643">
        <v>1826.3</v>
      </c>
    </row>
    <row r="644" spans="1:8" x14ac:dyDescent="0.25">
      <c r="A644" s="29">
        <f t="shared" si="132"/>
        <v>43342</v>
      </c>
      <c r="B644" s="66">
        <v>189.6</v>
      </c>
      <c r="C644" s="66">
        <v>100.1</v>
      </c>
      <c r="D644" s="66">
        <v>4231.1000000000004</v>
      </c>
      <c r="E644" s="66">
        <v>3665</v>
      </c>
      <c r="F644" s="66">
        <f t="shared" si="130"/>
        <v>4420.7000000000007</v>
      </c>
      <c r="G644" s="2">
        <f t="shared" si="131"/>
        <v>3765.1</v>
      </c>
      <c r="H644">
        <v>1860.1</v>
      </c>
    </row>
    <row r="645" spans="1:8" x14ac:dyDescent="0.25">
      <c r="A645" s="29">
        <f t="shared" si="132"/>
        <v>43349</v>
      </c>
      <c r="B645" s="66">
        <v>2005.7</v>
      </c>
      <c r="C645" s="66">
        <v>754.3</v>
      </c>
      <c r="D645" s="66">
        <v>49</v>
      </c>
      <c r="E645" s="66">
        <v>84.6</v>
      </c>
      <c r="F645" s="66">
        <f t="shared" si="130"/>
        <v>2054.6999999999998</v>
      </c>
      <c r="G645" s="2">
        <f t="shared" si="131"/>
        <v>838.9</v>
      </c>
    </row>
    <row r="646" spans="1:8" x14ac:dyDescent="0.25">
      <c r="A646" s="29">
        <f t="shared" si="132"/>
        <v>43356</v>
      </c>
      <c r="B646" s="66">
        <v>2030.4</v>
      </c>
      <c r="C646" s="66">
        <v>920.1</v>
      </c>
      <c r="D646" s="66">
        <v>190</v>
      </c>
      <c r="E646" s="66">
        <v>131.80000000000001</v>
      </c>
      <c r="F646" s="66">
        <f t="shared" si="130"/>
        <v>2220.4</v>
      </c>
      <c r="G646" s="2">
        <f t="shared" si="131"/>
        <v>1051.9000000000001</v>
      </c>
    </row>
    <row r="647" spans="1:8" x14ac:dyDescent="0.25">
      <c r="A647" s="29">
        <f t="shared" si="132"/>
        <v>43363</v>
      </c>
      <c r="B647" s="66">
        <v>1972.3</v>
      </c>
      <c r="C647" s="66">
        <v>1107.5999999999999</v>
      </c>
      <c r="D647" s="66">
        <v>293.2</v>
      </c>
      <c r="E647" s="66">
        <v>145.19999999999999</v>
      </c>
      <c r="F647" s="66">
        <f t="shared" si="130"/>
        <v>2265.5</v>
      </c>
      <c r="G647" s="2">
        <f t="shared" si="131"/>
        <v>1252.8</v>
      </c>
    </row>
    <row r="648" spans="1:8" x14ac:dyDescent="0.25">
      <c r="A648" s="29">
        <f t="shared" si="132"/>
        <v>43370</v>
      </c>
      <c r="B648" s="66">
        <v>2637</v>
      </c>
      <c r="C648" s="66">
        <v>1072.8</v>
      </c>
      <c r="D648" s="66">
        <v>359</v>
      </c>
      <c r="E648" s="66">
        <v>244.4</v>
      </c>
      <c r="F648" s="66">
        <f t="shared" si="130"/>
        <v>2996</v>
      </c>
      <c r="G648" s="2">
        <f t="shared" si="131"/>
        <v>1317.2</v>
      </c>
    </row>
    <row r="649" spans="1:8" x14ac:dyDescent="0.25">
      <c r="A649" s="29">
        <f t="shared" si="132"/>
        <v>43377</v>
      </c>
      <c r="B649" s="66">
        <v>2628.4</v>
      </c>
      <c r="C649" s="66">
        <v>1002.5</v>
      </c>
      <c r="D649" s="66">
        <v>424.6</v>
      </c>
      <c r="E649" s="66">
        <v>361</v>
      </c>
      <c r="F649" s="66">
        <f t="shared" si="130"/>
        <v>3053</v>
      </c>
      <c r="G649" s="2">
        <f t="shared" si="131"/>
        <v>1363.5</v>
      </c>
    </row>
    <row r="650" spans="1:8" x14ac:dyDescent="0.25">
      <c r="A650" s="29">
        <f t="shared" si="132"/>
        <v>43384</v>
      </c>
      <c r="B650" s="66">
        <v>2683.5</v>
      </c>
      <c r="C650" s="66">
        <v>965.3</v>
      </c>
      <c r="D650" s="66">
        <v>481</v>
      </c>
      <c r="E650" s="66">
        <v>416.3</v>
      </c>
      <c r="F650" s="66">
        <f t="shared" si="130"/>
        <v>3164.5</v>
      </c>
      <c r="G650" s="2">
        <f t="shared" si="131"/>
        <v>1381.6</v>
      </c>
    </row>
    <row r="651" spans="1:8" x14ac:dyDescent="0.25">
      <c r="A651" s="29">
        <f t="shared" si="132"/>
        <v>43391</v>
      </c>
      <c r="B651">
        <v>2594.3000000000002</v>
      </c>
      <c r="C651">
        <v>898.2</v>
      </c>
      <c r="D651">
        <v>605.9</v>
      </c>
      <c r="E651">
        <v>528.79999999999995</v>
      </c>
      <c r="F651" s="66">
        <f t="shared" si="130"/>
        <v>3200.2000000000003</v>
      </c>
      <c r="G651" s="2">
        <f t="shared" si="131"/>
        <v>1427</v>
      </c>
    </row>
    <row r="652" spans="1:8" x14ac:dyDescent="0.25">
      <c r="A652" s="29">
        <f t="shared" si="132"/>
        <v>43398</v>
      </c>
      <c r="B652">
        <v>2479.3000000000002</v>
      </c>
      <c r="C652">
        <v>848.9</v>
      </c>
      <c r="D652">
        <v>785.4</v>
      </c>
      <c r="E652">
        <v>587.9</v>
      </c>
      <c r="F652" s="66">
        <f t="shared" si="130"/>
        <v>3264.7000000000003</v>
      </c>
      <c r="G652" s="2">
        <f t="shared" si="131"/>
        <v>1436.8</v>
      </c>
    </row>
    <row r="653" spans="1:8" x14ac:dyDescent="0.25">
      <c r="A653" s="29">
        <f t="shared" si="132"/>
        <v>43405</v>
      </c>
      <c r="B653">
        <v>2369.4</v>
      </c>
      <c r="C653">
        <v>887.8</v>
      </c>
      <c r="D653">
        <v>925.6</v>
      </c>
      <c r="E653">
        <v>745</v>
      </c>
      <c r="F653" s="66">
        <f t="shared" si="130"/>
        <v>3295</v>
      </c>
      <c r="G653" s="2">
        <f t="shared" si="131"/>
        <v>1632.8</v>
      </c>
    </row>
    <row r="654" spans="1:8" x14ac:dyDescent="0.25">
      <c r="A654" s="29">
        <f t="shared" si="132"/>
        <v>43412</v>
      </c>
      <c r="B654">
        <v>2366.1</v>
      </c>
      <c r="C654" s="66">
        <v>833</v>
      </c>
      <c r="D654">
        <v>977.7</v>
      </c>
      <c r="E654">
        <v>838.7</v>
      </c>
      <c r="F654" s="66">
        <f t="shared" si="130"/>
        <v>3343.8</v>
      </c>
      <c r="G654" s="2">
        <f t="shared" si="131"/>
        <v>1671.7</v>
      </c>
    </row>
    <row r="655" spans="1:8" x14ac:dyDescent="0.25">
      <c r="A655" s="29">
        <f t="shared" si="132"/>
        <v>43419</v>
      </c>
      <c r="B655">
        <v>2282.3000000000002</v>
      </c>
      <c r="C655">
        <v>864.4</v>
      </c>
      <c r="D655">
        <v>1069.5999999999999</v>
      </c>
      <c r="E655">
        <v>913.2</v>
      </c>
      <c r="F655" s="66">
        <f t="shared" si="130"/>
        <v>3351.9</v>
      </c>
      <c r="G655" s="2">
        <f t="shared" si="131"/>
        <v>1777.6</v>
      </c>
    </row>
    <row r="656" spans="1:8" x14ac:dyDescent="0.25">
      <c r="A656" s="29">
        <f t="shared" si="132"/>
        <v>43426</v>
      </c>
      <c r="B656">
        <v>2261.6</v>
      </c>
      <c r="C656">
        <v>828.8</v>
      </c>
      <c r="D656">
        <v>1184.4000000000001</v>
      </c>
      <c r="E656">
        <v>974.3</v>
      </c>
      <c r="F656" s="66">
        <f t="shared" si="130"/>
        <v>3446</v>
      </c>
      <c r="G656" s="2">
        <f t="shared" si="131"/>
        <v>1803.1</v>
      </c>
    </row>
    <row r="657" spans="1:10" x14ac:dyDescent="0.25">
      <c r="A657" s="29">
        <f t="shared" si="132"/>
        <v>43433</v>
      </c>
      <c r="B657">
        <v>2165.1999999999998</v>
      </c>
      <c r="C657">
        <v>839.7</v>
      </c>
      <c r="D657">
        <v>1248</v>
      </c>
      <c r="E657">
        <v>1014.6</v>
      </c>
      <c r="F657" s="66">
        <f t="shared" si="130"/>
        <v>3413.2</v>
      </c>
      <c r="G657" s="2">
        <f t="shared" si="131"/>
        <v>1854.3000000000002</v>
      </c>
    </row>
    <row r="658" spans="1:10" x14ac:dyDescent="0.25">
      <c r="A658" s="29">
        <f t="shared" si="132"/>
        <v>43440</v>
      </c>
      <c r="B658">
        <v>2055.9</v>
      </c>
      <c r="C658">
        <v>870</v>
      </c>
      <c r="D658">
        <v>1363.6</v>
      </c>
      <c r="E658">
        <v>1054.2</v>
      </c>
      <c r="F658" s="66">
        <f t="shared" si="130"/>
        <v>3419.5</v>
      </c>
      <c r="G658" s="2">
        <f t="shared" si="131"/>
        <v>1924.2</v>
      </c>
    </row>
    <row r="659" spans="1:10" x14ac:dyDescent="0.25">
      <c r="A659" s="29">
        <f t="shared" si="132"/>
        <v>43447</v>
      </c>
      <c r="B659">
        <v>2300.8000000000002</v>
      </c>
      <c r="C659">
        <v>912.5</v>
      </c>
      <c r="D659">
        <v>1443.1</v>
      </c>
      <c r="E659">
        <v>1122.5999999999999</v>
      </c>
      <c r="F659" s="66">
        <f t="shared" si="130"/>
        <v>3743.9</v>
      </c>
      <c r="G659" s="2">
        <f t="shared" si="131"/>
        <v>2035.1</v>
      </c>
    </row>
    <row r="660" spans="1:10" x14ac:dyDescent="0.25">
      <c r="A660" s="29">
        <f t="shared" si="132"/>
        <v>43454</v>
      </c>
      <c r="B660">
        <v>2364.6999999999998</v>
      </c>
      <c r="C660">
        <v>880.6</v>
      </c>
      <c r="D660">
        <v>1546.1</v>
      </c>
      <c r="E660">
        <v>1222</v>
      </c>
      <c r="F660" s="66">
        <f t="shared" si="130"/>
        <v>3910.7999999999997</v>
      </c>
      <c r="G660" s="2">
        <f t="shared" si="131"/>
        <v>2102.6</v>
      </c>
    </row>
    <row r="661" spans="1:10" x14ac:dyDescent="0.25">
      <c r="A661" s="29">
        <f t="shared" si="132"/>
        <v>43461</v>
      </c>
      <c r="B661">
        <v>2303.1</v>
      </c>
      <c r="C661">
        <v>842.1</v>
      </c>
      <c r="D661">
        <v>1650.8</v>
      </c>
      <c r="E661">
        <v>1282.8</v>
      </c>
      <c r="F661" s="66">
        <f t="shared" si="130"/>
        <v>3953.8999999999996</v>
      </c>
      <c r="G661" s="2">
        <f t="shared" si="131"/>
        <v>2124.9</v>
      </c>
    </row>
    <row r="662" spans="1:10" x14ac:dyDescent="0.25">
      <c r="A662" s="29">
        <f t="shared" si="132"/>
        <v>43468</v>
      </c>
      <c r="B662">
        <v>2383.6</v>
      </c>
      <c r="C662">
        <v>766.5</v>
      </c>
      <c r="D662">
        <v>1716.3</v>
      </c>
      <c r="E662">
        <v>1359.9</v>
      </c>
      <c r="F662" s="66">
        <f t="shared" si="130"/>
        <v>4099.8999999999996</v>
      </c>
      <c r="G662" s="2">
        <f t="shared" si="131"/>
        <v>2126.4</v>
      </c>
    </row>
    <row r="663" spans="1:10" x14ac:dyDescent="0.25">
      <c r="A663" s="29">
        <f t="shared" si="132"/>
        <v>43475</v>
      </c>
      <c r="B663">
        <v>0</v>
      </c>
      <c r="C663">
        <v>903.7</v>
      </c>
      <c r="D663">
        <v>0</v>
      </c>
      <c r="E663">
        <v>1460.8</v>
      </c>
      <c r="F663" s="66">
        <f t="shared" si="130"/>
        <v>0</v>
      </c>
      <c r="G663" s="2">
        <f t="shared" si="131"/>
        <v>2364.5</v>
      </c>
    </row>
    <row r="664" spans="1:10" x14ac:dyDescent="0.25">
      <c r="A664" s="29">
        <f t="shared" si="132"/>
        <v>43482</v>
      </c>
      <c r="B664">
        <v>0</v>
      </c>
      <c r="C664">
        <v>938.8</v>
      </c>
      <c r="D664">
        <v>0</v>
      </c>
      <c r="E664">
        <v>1512.2</v>
      </c>
      <c r="F664" s="66">
        <f t="shared" si="130"/>
        <v>0</v>
      </c>
      <c r="G664" s="2">
        <f t="shared" si="131"/>
        <v>2451</v>
      </c>
    </row>
    <row r="665" spans="1:10" x14ac:dyDescent="0.25">
      <c r="A665" s="29">
        <f t="shared" si="132"/>
        <v>43489</v>
      </c>
      <c r="B665">
        <v>0</v>
      </c>
      <c r="C665">
        <v>900.9</v>
      </c>
      <c r="D665">
        <v>0</v>
      </c>
      <c r="E665">
        <v>1562.3</v>
      </c>
      <c r="F665" s="66">
        <f t="shared" si="130"/>
        <v>0</v>
      </c>
      <c r="G665" s="2">
        <f t="shared" si="131"/>
        <v>2463.1999999999998</v>
      </c>
    </row>
    <row r="666" spans="1:10" x14ac:dyDescent="0.25">
      <c r="A666" s="29">
        <f t="shared" si="132"/>
        <v>43496</v>
      </c>
      <c r="B666">
        <v>0</v>
      </c>
      <c r="C666">
        <v>1035.9000000000001</v>
      </c>
      <c r="D666">
        <v>0</v>
      </c>
      <c r="E666">
        <v>1621.6</v>
      </c>
      <c r="F666" s="66">
        <f t="shared" si="130"/>
        <v>0</v>
      </c>
      <c r="G666" s="2">
        <f t="shared" si="131"/>
        <v>2657.5</v>
      </c>
    </row>
    <row r="667" spans="1:10" x14ac:dyDescent="0.25">
      <c r="A667" s="29">
        <f t="shared" si="132"/>
        <v>43503</v>
      </c>
      <c r="B667">
        <v>0</v>
      </c>
      <c r="C667">
        <v>1073.5999999999999</v>
      </c>
      <c r="D667">
        <v>0</v>
      </c>
      <c r="E667">
        <v>1717.2</v>
      </c>
      <c r="F667" s="66">
        <f t="shared" si="130"/>
        <v>0</v>
      </c>
      <c r="G667" s="2">
        <f t="shared" si="131"/>
        <v>2790.8</v>
      </c>
      <c r="H667" s="170"/>
    </row>
    <row r="668" spans="1:10" x14ac:dyDescent="0.25">
      <c r="A668" s="29">
        <f t="shared" si="132"/>
        <v>43510</v>
      </c>
      <c r="B668">
        <v>2087.6</v>
      </c>
      <c r="C668">
        <v>1072.3</v>
      </c>
      <c r="D668">
        <v>2351.9</v>
      </c>
      <c r="E668" s="66">
        <v>1778</v>
      </c>
      <c r="F668" s="66">
        <f t="shared" si="130"/>
        <v>4439.5</v>
      </c>
      <c r="G668" s="2">
        <f t="shared" si="131"/>
        <v>2850.3</v>
      </c>
      <c r="H668" s="171">
        <f>+D668-D667</f>
        <v>2351.9</v>
      </c>
      <c r="I668" s="170"/>
    </row>
    <row r="669" spans="1:10" x14ac:dyDescent="0.25">
      <c r="A669" s="29">
        <f t="shared" si="132"/>
        <v>43517</v>
      </c>
      <c r="B669">
        <v>2039.9</v>
      </c>
      <c r="C669">
        <v>1367.9</v>
      </c>
      <c r="D669">
        <v>2433.1999999999998</v>
      </c>
      <c r="E669">
        <v>1816.9</v>
      </c>
      <c r="F669" s="66">
        <f t="shared" si="130"/>
        <v>4473.1000000000004</v>
      </c>
      <c r="G669" s="2">
        <f t="shared" si="131"/>
        <v>3184.8</v>
      </c>
      <c r="H669" s="171">
        <f>+D669-D668</f>
        <v>81.299999999999727</v>
      </c>
      <c r="I669" s="170"/>
    </row>
    <row r="670" spans="1:10" x14ac:dyDescent="0.25">
      <c r="A670" s="29">
        <f t="shared" si="132"/>
        <v>43524</v>
      </c>
      <c r="B670">
        <v>2036.6</v>
      </c>
      <c r="C670">
        <v>1567.3</v>
      </c>
      <c r="D670">
        <v>2494.5</v>
      </c>
      <c r="E670">
        <v>1924.5</v>
      </c>
      <c r="F670" s="66">
        <f t="shared" si="130"/>
        <v>4531.1000000000004</v>
      </c>
      <c r="G670" s="2">
        <f t="shared" si="131"/>
        <v>3491.8</v>
      </c>
      <c r="H670" s="171">
        <f>+D670-D669</f>
        <v>61.300000000000182</v>
      </c>
      <c r="I670" s="170"/>
    </row>
    <row r="671" spans="1:10" x14ac:dyDescent="0.25">
      <c r="A671" s="29">
        <f t="shared" si="132"/>
        <v>43531</v>
      </c>
      <c r="B671">
        <v>1887.1</v>
      </c>
      <c r="C671">
        <v>1562.2</v>
      </c>
      <c r="D671">
        <v>2711.5</v>
      </c>
      <c r="E671">
        <v>1995.7</v>
      </c>
      <c r="F671" s="66">
        <f t="shared" si="130"/>
        <v>4598.6000000000004</v>
      </c>
      <c r="G671" s="2">
        <f t="shared" si="131"/>
        <v>3557.9</v>
      </c>
      <c r="H671" s="171">
        <f>+D671-D670</f>
        <v>217</v>
      </c>
      <c r="I671" s="170"/>
      <c r="J671" s="171">
        <f t="shared" ref="J671:J694" si="133">+F671-F670</f>
        <v>67.5</v>
      </c>
    </row>
    <row r="672" spans="1:10" x14ac:dyDescent="0.25">
      <c r="A672" s="29">
        <f t="shared" si="132"/>
        <v>43538</v>
      </c>
      <c r="B672">
        <v>1717.9</v>
      </c>
      <c r="C672">
        <v>1564.2</v>
      </c>
      <c r="D672">
        <v>2849.3</v>
      </c>
      <c r="E672">
        <v>2056.9</v>
      </c>
      <c r="F672" s="66">
        <f t="shared" si="130"/>
        <v>4567.2000000000007</v>
      </c>
      <c r="G672" s="2">
        <f t="shared" si="131"/>
        <v>3621.1000000000004</v>
      </c>
      <c r="H672" s="170">
        <f>+D672-D671</f>
        <v>137.80000000000018</v>
      </c>
      <c r="J672" s="171">
        <f t="shared" si="133"/>
        <v>-31.399999999999636</v>
      </c>
    </row>
    <row r="673" spans="1:10" x14ac:dyDescent="0.25">
      <c r="A673" s="29">
        <f t="shared" si="132"/>
        <v>43545</v>
      </c>
      <c r="B673">
        <v>1679.8</v>
      </c>
      <c r="C673">
        <v>1464.9</v>
      </c>
      <c r="D673">
        <v>2895.1</v>
      </c>
      <c r="E673">
        <v>2158.6</v>
      </c>
      <c r="F673" s="66">
        <f t="shared" si="130"/>
        <v>4574.8999999999996</v>
      </c>
      <c r="G673" s="2">
        <f t="shared" si="131"/>
        <v>3623.5</v>
      </c>
      <c r="H673" s="171">
        <f t="shared" ref="H673:H696" si="134">+D673-D672</f>
        <v>45.799999999999727</v>
      </c>
      <c r="J673" s="171">
        <f t="shared" si="133"/>
        <v>7.6999999999989086</v>
      </c>
    </row>
    <row r="674" spans="1:10" x14ac:dyDescent="0.25">
      <c r="A674" s="29">
        <f t="shared" si="132"/>
        <v>43552</v>
      </c>
      <c r="B674">
        <v>1591.9</v>
      </c>
      <c r="C674">
        <v>1364.3</v>
      </c>
      <c r="D674">
        <v>2988.9</v>
      </c>
      <c r="E674">
        <v>2244.6999999999998</v>
      </c>
      <c r="F674" s="66">
        <f t="shared" si="130"/>
        <v>4580.8</v>
      </c>
      <c r="G674" s="2">
        <f t="shared" si="131"/>
        <v>3609</v>
      </c>
      <c r="H674" s="171">
        <f t="shared" si="134"/>
        <v>93.800000000000182</v>
      </c>
      <c r="J674" s="171">
        <f t="shared" si="133"/>
        <v>5.9000000000005457</v>
      </c>
    </row>
    <row r="675" spans="1:10" x14ac:dyDescent="0.25">
      <c r="A675" s="29">
        <f t="shared" si="132"/>
        <v>43559</v>
      </c>
      <c r="B675">
        <v>1555.2</v>
      </c>
      <c r="C675">
        <v>1448.5</v>
      </c>
      <c r="D675">
        <v>3096.6</v>
      </c>
      <c r="E675">
        <v>2291.9</v>
      </c>
      <c r="F675" s="66">
        <f t="shared" si="130"/>
        <v>4651.8</v>
      </c>
      <c r="G675" s="2">
        <f t="shared" si="131"/>
        <v>3740.4</v>
      </c>
      <c r="H675" s="171">
        <f t="shared" si="134"/>
        <v>107.69999999999982</v>
      </c>
      <c r="J675" s="171">
        <f t="shared" si="133"/>
        <v>71</v>
      </c>
    </row>
    <row r="676" spans="1:10" x14ac:dyDescent="0.25">
      <c r="A676" s="29">
        <f t="shared" si="132"/>
        <v>43566</v>
      </c>
      <c r="B676">
        <v>1447.6</v>
      </c>
      <c r="C676">
        <v>1490.8</v>
      </c>
      <c r="D676">
        <v>3210.9</v>
      </c>
      <c r="E676">
        <v>2379.3000000000002</v>
      </c>
      <c r="F676" s="66">
        <f t="shared" si="130"/>
        <v>4658.5</v>
      </c>
      <c r="G676" s="2">
        <f t="shared" si="131"/>
        <v>3870.1000000000004</v>
      </c>
      <c r="H676" s="171">
        <f t="shared" si="134"/>
        <v>114.30000000000018</v>
      </c>
      <c r="J676" s="171">
        <f t="shared" si="133"/>
        <v>6.6999999999998181</v>
      </c>
    </row>
    <row r="677" spans="1:10" x14ac:dyDescent="0.25">
      <c r="A677" s="29">
        <f t="shared" si="132"/>
        <v>43573</v>
      </c>
      <c r="B677">
        <v>1287.5999999999999</v>
      </c>
      <c r="C677">
        <v>1503.9</v>
      </c>
      <c r="D677">
        <v>3370.9</v>
      </c>
      <c r="E677">
        <v>2419.1999999999998</v>
      </c>
      <c r="F677" s="66">
        <f t="shared" si="130"/>
        <v>4658.5</v>
      </c>
      <c r="G677" s="2">
        <f t="shared" si="131"/>
        <v>3923.1</v>
      </c>
      <c r="H677" s="171">
        <f t="shared" si="134"/>
        <v>160</v>
      </c>
      <c r="J677" s="171">
        <f t="shared" si="133"/>
        <v>0</v>
      </c>
    </row>
    <row r="678" spans="1:10" x14ac:dyDescent="0.25">
      <c r="A678" s="29">
        <f t="shared" si="132"/>
        <v>43580</v>
      </c>
      <c r="B678">
        <v>1263.2</v>
      </c>
      <c r="C678">
        <v>1496.8</v>
      </c>
      <c r="D678">
        <v>3404.7</v>
      </c>
      <c r="E678">
        <v>2552.5</v>
      </c>
      <c r="F678" s="66">
        <f t="shared" ref="F678:F741" si="135">+B678+D678</f>
        <v>4667.8999999999996</v>
      </c>
      <c r="G678" s="2">
        <f t="shared" ref="G678:G741" si="136">+C678+E678</f>
        <v>4049.3</v>
      </c>
      <c r="H678" s="171">
        <f t="shared" si="134"/>
        <v>33.799999999999727</v>
      </c>
      <c r="I678">
        <v>190.1</v>
      </c>
      <c r="J678" s="171">
        <f t="shared" si="133"/>
        <v>9.3999999999996362</v>
      </c>
    </row>
    <row r="679" spans="1:10" x14ac:dyDescent="0.25">
      <c r="A679" s="29">
        <f t="shared" si="132"/>
        <v>43587</v>
      </c>
      <c r="B679">
        <v>1225.0999999999999</v>
      </c>
      <c r="C679">
        <v>1448.5</v>
      </c>
      <c r="D679">
        <v>3462.8</v>
      </c>
      <c r="E679">
        <v>2603.1999999999998</v>
      </c>
      <c r="F679" s="66">
        <f t="shared" si="135"/>
        <v>4687.8999999999996</v>
      </c>
      <c r="G679" s="2">
        <f t="shared" si="136"/>
        <v>4051.7</v>
      </c>
      <c r="H679" s="171">
        <f t="shared" si="134"/>
        <v>58.100000000000364</v>
      </c>
      <c r="I679">
        <v>484</v>
      </c>
      <c r="J679" s="171">
        <f t="shared" si="133"/>
        <v>20</v>
      </c>
    </row>
    <row r="680" spans="1:10" x14ac:dyDescent="0.25">
      <c r="A680" s="29">
        <f t="shared" si="132"/>
        <v>43594</v>
      </c>
      <c r="B680">
        <v>1121.5999999999999</v>
      </c>
      <c r="C680">
        <v>1455.6</v>
      </c>
      <c r="D680">
        <v>3573.3</v>
      </c>
      <c r="E680">
        <v>2681.7</v>
      </c>
      <c r="F680" s="66">
        <f t="shared" si="135"/>
        <v>4694.8999999999996</v>
      </c>
      <c r="G680" s="2">
        <f t="shared" si="136"/>
        <v>4137.2999999999993</v>
      </c>
      <c r="H680" s="171">
        <f t="shared" si="134"/>
        <v>110.5</v>
      </c>
      <c r="I680">
        <v>484</v>
      </c>
      <c r="J680" s="171">
        <f t="shared" si="133"/>
        <v>7</v>
      </c>
    </row>
    <row r="681" spans="1:10" x14ac:dyDescent="0.25">
      <c r="A681" s="29">
        <f t="shared" si="132"/>
        <v>43601</v>
      </c>
      <c r="B681">
        <v>1025.9000000000001</v>
      </c>
      <c r="C681">
        <v>1386.3</v>
      </c>
      <c r="D681">
        <v>3673.9</v>
      </c>
      <c r="E681">
        <v>2796.2</v>
      </c>
      <c r="F681" s="66">
        <f t="shared" si="135"/>
        <v>4699.8</v>
      </c>
      <c r="G681" s="2">
        <f t="shared" si="136"/>
        <v>4182.5</v>
      </c>
      <c r="H681" s="171">
        <f t="shared" si="134"/>
        <v>100.59999999999991</v>
      </c>
      <c r="I681">
        <v>484</v>
      </c>
      <c r="J681" s="171">
        <f t="shared" si="133"/>
        <v>4.9000000000005457</v>
      </c>
    </row>
    <row r="682" spans="1:10" x14ac:dyDescent="0.25">
      <c r="A682" s="29">
        <f t="shared" si="132"/>
        <v>43608</v>
      </c>
      <c r="B682" s="66">
        <v>992</v>
      </c>
      <c r="C682">
        <v>1330.1</v>
      </c>
      <c r="D682">
        <v>3705.2</v>
      </c>
      <c r="E682">
        <v>2899</v>
      </c>
      <c r="F682" s="66">
        <f t="shared" si="135"/>
        <v>4697.2</v>
      </c>
      <c r="G682" s="2">
        <f t="shared" si="136"/>
        <v>4229.1000000000004</v>
      </c>
      <c r="H682" s="171">
        <f t="shared" si="134"/>
        <v>31.299999999999727</v>
      </c>
      <c r="I682">
        <v>484</v>
      </c>
      <c r="J682" s="171">
        <f t="shared" si="133"/>
        <v>-2.6000000000003638</v>
      </c>
    </row>
    <row r="683" spans="1:10" x14ac:dyDescent="0.25">
      <c r="A683" s="29">
        <f t="shared" si="132"/>
        <v>43615</v>
      </c>
      <c r="B683">
        <v>956.1</v>
      </c>
      <c r="C683">
        <v>1274.7</v>
      </c>
      <c r="D683">
        <v>3772.4</v>
      </c>
      <c r="E683">
        <v>2986.4</v>
      </c>
      <c r="F683" s="66">
        <f t="shared" si="135"/>
        <v>4728.5</v>
      </c>
      <c r="G683" s="2">
        <f t="shared" si="136"/>
        <v>4261.1000000000004</v>
      </c>
      <c r="H683" s="171">
        <f t="shared" si="134"/>
        <v>67.200000000000273</v>
      </c>
      <c r="I683">
        <v>484</v>
      </c>
      <c r="J683" s="171">
        <f t="shared" si="133"/>
        <v>31.300000000000182</v>
      </c>
    </row>
    <row r="684" spans="1:10" x14ac:dyDescent="0.25">
      <c r="A684" s="29">
        <f t="shared" si="132"/>
        <v>43622</v>
      </c>
      <c r="B684">
        <v>881.1</v>
      </c>
      <c r="C684">
        <v>1154.4000000000001</v>
      </c>
      <c r="D684">
        <v>3848</v>
      </c>
      <c r="E684">
        <v>3114.1</v>
      </c>
      <c r="F684" s="66">
        <f t="shared" si="135"/>
        <v>4729.1000000000004</v>
      </c>
      <c r="G684" s="2">
        <f t="shared" si="136"/>
        <v>4268.5</v>
      </c>
      <c r="H684" s="171">
        <f t="shared" si="134"/>
        <v>75.599999999999909</v>
      </c>
      <c r="I684">
        <v>505</v>
      </c>
      <c r="J684" s="171">
        <f t="shared" si="133"/>
        <v>0.6000000000003638</v>
      </c>
    </row>
    <row r="685" spans="1:10" x14ac:dyDescent="0.25">
      <c r="A685" s="29">
        <f t="shared" si="132"/>
        <v>43629</v>
      </c>
      <c r="B685">
        <v>868.8</v>
      </c>
      <c r="C685">
        <v>1042.9000000000001</v>
      </c>
      <c r="D685">
        <v>3902.8</v>
      </c>
      <c r="E685">
        <v>3193.2</v>
      </c>
      <c r="F685" s="66">
        <f t="shared" si="135"/>
        <v>4771.6000000000004</v>
      </c>
      <c r="G685" s="2">
        <f t="shared" si="136"/>
        <v>4236.1000000000004</v>
      </c>
      <c r="H685" s="171">
        <f t="shared" si="134"/>
        <v>54.800000000000182</v>
      </c>
      <c r="I685">
        <v>505</v>
      </c>
      <c r="J685" s="171">
        <f t="shared" si="133"/>
        <v>42.5</v>
      </c>
    </row>
    <row r="686" spans="1:10" x14ac:dyDescent="0.25">
      <c r="A686" s="29">
        <f t="shared" si="132"/>
        <v>43636</v>
      </c>
      <c r="B686">
        <v>881.9</v>
      </c>
      <c r="C686">
        <v>1015.1</v>
      </c>
      <c r="D686">
        <v>3947.8</v>
      </c>
      <c r="E686">
        <v>3233.1</v>
      </c>
      <c r="F686" s="66">
        <f t="shared" si="135"/>
        <v>4829.7</v>
      </c>
      <c r="G686" s="2">
        <f t="shared" si="136"/>
        <v>4248.2</v>
      </c>
      <c r="H686" s="171">
        <f t="shared" si="134"/>
        <v>45</v>
      </c>
      <c r="I686">
        <v>597.4</v>
      </c>
      <c r="J686" s="171">
        <f t="shared" si="133"/>
        <v>58.099999999999454</v>
      </c>
    </row>
    <row r="687" spans="1:10" x14ac:dyDescent="0.25">
      <c r="A687" s="29">
        <f t="shared" si="132"/>
        <v>43643</v>
      </c>
      <c r="B687">
        <v>860.5</v>
      </c>
      <c r="C687">
        <v>906.9</v>
      </c>
      <c r="D687">
        <v>4035.9</v>
      </c>
      <c r="E687">
        <v>3387.6</v>
      </c>
      <c r="F687" s="66">
        <f t="shared" si="135"/>
        <v>4896.3999999999996</v>
      </c>
      <c r="G687" s="2">
        <f t="shared" si="136"/>
        <v>4294.5</v>
      </c>
      <c r="H687" s="171">
        <f t="shared" si="134"/>
        <v>88.099999999999909</v>
      </c>
      <c r="I687">
        <v>597.4</v>
      </c>
      <c r="J687" s="171">
        <f t="shared" si="133"/>
        <v>66.699999999999818</v>
      </c>
    </row>
    <row r="688" spans="1:10" x14ac:dyDescent="0.25">
      <c r="A688" s="29">
        <f t="shared" si="132"/>
        <v>43650</v>
      </c>
      <c r="B688">
        <v>805.6</v>
      </c>
      <c r="C688">
        <v>808.4</v>
      </c>
      <c r="D688">
        <v>4100.8999999999996</v>
      </c>
      <c r="E688">
        <v>3450.4</v>
      </c>
      <c r="F688" s="66">
        <f t="shared" si="135"/>
        <v>4906.5</v>
      </c>
      <c r="G688" s="2">
        <f t="shared" si="136"/>
        <v>4258.8</v>
      </c>
      <c r="H688" s="171">
        <f t="shared" si="134"/>
        <v>64.999999999999545</v>
      </c>
      <c r="I688">
        <v>597.4</v>
      </c>
      <c r="J688" s="171">
        <f t="shared" si="133"/>
        <v>10.100000000000364</v>
      </c>
    </row>
    <row r="689" spans="1:10" x14ac:dyDescent="0.25">
      <c r="A689" s="29">
        <f t="shared" si="132"/>
        <v>43657</v>
      </c>
      <c r="B689" s="66">
        <v>644</v>
      </c>
      <c r="C689">
        <v>755.2</v>
      </c>
      <c r="D689">
        <v>4230.6000000000004</v>
      </c>
      <c r="E689">
        <v>3570.2</v>
      </c>
      <c r="F689" s="66">
        <f t="shared" si="135"/>
        <v>4874.6000000000004</v>
      </c>
      <c r="G689" s="2">
        <f t="shared" si="136"/>
        <v>4325.3999999999996</v>
      </c>
      <c r="H689" s="171">
        <f t="shared" si="134"/>
        <v>129.70000000000073</v>
      </c>
      <c r="I689">
        <v>619.20000000000005</v>
      </c>
      <c r="J689" s="171">
        <f t="shared" si="133"/>
        <v>-31.899999999999636</v>
      </c>
    </row>
    <row r="690" spans="1:10" x14ac:dyDescent="0.25">
      <c r="A690" s="29">
        <f t="shared" si="132"/>
        <v>43664</v>
      </c>
      <c r="B690">
        <v>534.6</v>
      </c>
      <c r="C690">
        <v>711</v>
      </c>
      <c r="D690">
        <v>4335.8999999999996</v>
      </c>
      <c r="E690">
        <v>3706.9</v>
      </c>
      <c r="F690" s="66">
        <f t="shared" si="135"/>
        <v>4870.5</v>
      </c>
      <c r="G690" s="2">
        <f t="shared" si="136"/>
        <v>4417.8999999999996</v>
      </c>
      <c r="H690" s="171">
        <f t="shared" si="134"/>
        <v>105.29999999999927</v>
      </c>
      <c r="I690">
        <v>714.2</v>
      </c>
      <c r="J690" s="171">
        <f t="shared" si="133"/>
        <v>-4.1000000000003638</v>
      </c>
    </row>
    <row r="691" spans="1:10" x14ac:dyDescent="0.25">
      <c r="A691" s="29">
        <f t="shared" si="132"/>
        <v>43671</v>
      </c>
      <c r="B691">
        <v>453.8</v>
      </c>
      <c r="C691">
        <v>672</v>
      </c>
      <c r="D691">
        <v>4478.5</v>
      </c>
      <c r="E691">
        <v>3778.5</v>
      </c>
      <c r="F691" s="66">
        <f t="shared" si="135"/>
        <v>4932.3</v>
      </c>
      <c r="G691" s="2">
        <f t="shared" si="136"/>
        <v>4450.5</v>
      </c>
      <c r="H691" s="171">
        <f t="shared" si="134"/>
        <v>142.60000000000036</v>
      </c>
      <c r="I691">
        <v>714.2</v>
      </c>
      <c r="J691" s="171">
        <f t="shared" si="133"/>
        <v>61.800000000000182</v>
      </c>
    </row>
    <row r="692" spans="1:10" x14ac:dyDescent="0.25">
      <c r="A692" s="29">
        <f t="shared" si="132"/>
        <v>43678</v>
      </c>
      <c r="B692">
        <v>346.9</v>
      </c>
      <c r="C692">
        <v>663.7</v>
      </c>
      <c r="D692">
        <v>4591.3</v>
      </c>
      <c r="E692">
        <v>3809.1</v>
      </c>
      <c r="F692" s="66">
        <f t="shared" si="135"/>
        <v>4938.2</v>
      </c>
      <c r="G692" s="2">
        <f t="shared" si="136"/>
        <v>4472.8</v>
      </c>
      <c r="H692" s="171">
        <f t="shared" si="134"/>
        <v>112.80000000000018</v>
      </c>
      <c r="I692">
        <v>714.2</v>
      </c>
      <c r="J692" s="171">
        <f t="shared" si="133"/>
        <v>5.8999999999996362</v>
      </c>
    </row>
    <row r="693" spans="1:10" x14ac:dyDescent="0.25">
      <c r="A693" s="29">
        <f t="shared" si="132"/>
        <v>43685</v>
      </c>
      <c r="B693">
        <v>293.39999999999998</v>
      </c>
      <c r="C693">
        <v>579.6</v>
      </c>
      <c r="D693">
        <v>4658.8</v>
      </c>
      <c r="E693">
        <v>3907.4</v>
      </c>
      <c r="F693" s="66">
        <f t="shared" si="135"/>
        <v>4952.2</v>
      </c>
      <c r="G693" s="2">
        <f t="shared" si="136"/>
        <v>4487</v>
      </c>
      <c r="H693" s="171">
        <f t="shared" si="134"/>
        <v>67.5</v>
      </c>
      <c r="I693">
        <v>818.6</v>
      </c>
      <c r="J693" s="171">
        <f t="shared" si="133"/>
        <v>14</v>
      </c>
    </row>
    <row r="694" spans="1:10" x14ac:dyDescent="0.25">
      <c r="A694" s="29">
        <f t="shared" si="132"/>
        <v>43692</v>
      </c>
      <c r="B694">
        <v>213.3</v>
      </c>
      <c r="C694">
        <v>569.29999999999995</v>
      </c>
      <c r="D694">
        <v>4750.2</v>
      </c>
      <c r="E694">
        <v>3951.7</v>
      </c>
      <c r="F694" s="66">
        <f t="shared" si="135"/>
        <v>4963.5</v>
      </c>
      <c r="G694" s="2">
        <f t="shared" si="136"/>
        <v>4521</v>
      </c>
      <c r="H694" s="171">
        <f t="shared" si="134"/>
        <v>91.399999999999636</v>
      </c>
      <c r="I694" s="66">
        <v>930</v>
      </c>
      <c r="J694" s="171">
        <f t="shared" si="133"/>
        <v>11.300000000000182</v>
      </c>
    </row>
    <row r="695" spans="1:10" x14ac:dyDescent="0.25">
      <c r="A695" s="29">
        <f t="shared" si="132"/>
        <v>43699</v>
      </c>
      <c r="B695">
        <v>143.5</v>
      </c>
      <c r="C695">
        <v>329.6</v>
      </c>
      <c r="D695">
        <v>4823.2</v>
      </c>
      <c r="E695">
        <v>4170.5</v>
      </c>
      <c r="F695" s="66">
        <f t="shared" si="135"/>
        <v>4966.7</v>
      </c>
      <c r="G695" s="2">
        <f t="shared" si="136"/>
        <v>4500.1000000000004</v>
      </c>
      <c r="H695" s="171">
        <f t="shared" si="134"/>
        <v>73</v>
      </c>
      <c r="I695">
        <v>1053.0999999999999</v>
      </c>
      <c r="J695" s="171">
        <f t="shared" ref="J695:J700" si="137">+F695-F694</f>
        <v>3.1999999999998181</v>
      </c>
    </row>
    <row r="696" spans="1:10" x14ac:dyDescent="0.25">
      <c r="A696" s="29">
        <f t="shared" si="132"/>
        <v>43706</v>
      </c>
      <c r="B696">
        <v>118.6</v>
      </c>
      <c r="C696">
        <v>189.6</v>
      </c>
      <c r="D696">
        <v>4895.5</v>
      </c>
      <c r="E696">
        <v>4231.1000000000004</v>
      </c>
      <c r="F696" s="66">
        <f t="shared" si="135"/>
        <v>5014.1000000000004</v>
      </c>
      <c r="G696" s="2">
        <f t="shared" si="136"/>
        <v>4420.7000000000007</v>
      </c>
      <c r="H696" s="171">
        <f t="shared" si="134"/>
        <v>72.300000000000182</v>
      </c>
      <c r="I696">
        <v>1155.0999999999999</v>
      </c>
      <c r="J696" s="171">
        <f t="shared" si="137"/>
        <v>47.400000000000546</v>
      </c>
    </row>
    <row r="697" spans="1:10" x14ac:dyDescent="0.25">
      <c r="A697" s="29">
        <f t="shared" si="132"/>
        <v>43713</v>
      </c>
      <c r="B697">
        <v>1846.8</v>
      </c>
      <c r="C697">
        <v>2005.7</v>
      </c>
      <c r="D697">
        <v>48.8</v>
      </c>
      <c r="E697">
        <v>49</v>
      </c>
      <c r="F697" s="66">
        <f t="shared" si="135"/>
        <v>1895.6</v>
      </c>
      <c r="G697" s="2">
        <f t="shared" si="136"/>
        <v>2054.6999999999998</v>
      </c>
      <c r="H697" s="171">
        <f t="shared" ref="H697:H702" si="138">+D697-D696</f>
        <v>-4846.7</v>
      </c>
      <c r="J697" s="171">
        <f t="shared" si="137"/>
        <v>-3118.5000000000005</v>
      </c>
    </row>
    <row r="698" spans="1:10" x14ac:dyDescent="0.25">
      <c r="A698" s="29">
        <f t="shared" si="132"/>
        <v>43720</v>
      </c>
      <c r="B698">
        <v>2011.4</v>
      </c>
      <c r="C698">
        <v>2030.4</v>
      </c>
      <c r="D698">
        <v>79</v>
      </c>
      <c r="E698">
        <v>190</v>
      </c>
      <c r="F698" s="66">
        <f t="shared" si="135"/>
        <v>2090.4</v>
      </c>
      <c r="G698" s="2">
        <f t="shared" si="136"/>
        <v>2220.4</v>
      </c>
      <c r="H698" s="171">
        <f t="shared" si="138"/>
        <v>30.200000000000003</v>
      </c>
      <c r="J698" s="171">
        <f t="shared" si="137"/>
        <v>194.80000000000018</v>
      </c>
    </row>
    <row r="699" spans="1:10" x14ac:dyDescent="0.25">
      <c r="A699" s="29">
        <f t="shared" si="132"/>
        <v>43727</v>
      </c>
      <c r="B699">
        <v>1958.4</v>
      </c>
      <c r="C699">
        <v>1972.3</v>
      </c>
      <c r="D699">
        <v>183.4</v>
      </c>
      <c r="E699">
        <v>293.2</v>
      </c>
      <c r="F699" s="66">
        <f t="shared" si="135"/>
        <v>2141.8000000000002</v>
      </c>
      <c r="G699" s="2">
        <f t="shared" si="136"/>
        <v>2265.5</v>
      </c>
      <c r="H699" s="171">
        <f t="shared" si="138"/>
        <v>104.4</v>
      </c>
      <c r="J699" s="171">
        <f t="shared" si="137"/>
        <v>51.400000000000091</v>
      </c>
    </row>
    <row r="700" spans="1:10" x14ac:dyDescent="0.25">
      <c r="A700" s="29">
        <f t="shared" si="132"/>
        <v>43734</v>
      </c>
      <c r="B700">
        <v>1873.7</v>
      </c>
      <c r="C700">
        <v>2637</v>
      </c>
      <c r="D700">
        <v>301</v>
      </c>
      <c r="E700">
        <v>359</v>
      </c>
      <c r="F700" s="66">
        <f t="shared" si="135"/>
        <v>2174.6999999999998</v>
      </c>
      <c r="G700" s="2">
        <f t="shared" si="136"/>
        <v>2996</v>
      </c>
      <c r="H700" s="171">
        <f t="shared" si="138"/>
        <v>117.6</v>
      </c>
      <c r="J700" s="171">
        <f t="shared" si="137"/>
        <v>32.899999999999636</v>
      </c>
    </row>
    <row r="701" spans="1:10" x14ac:dyDescent="0.25">
      <c r="A701" s="29">
        <f t="shared" si="132"/>
        <v>43741</v>
      </c>
      <c r="B701">
        <v>1787.9</v>
      </c>
      <c r="C701">
        <v>2628.4</v>
      </c>
      <c r="D701">
        <v>422.1</v>
      </c>
      <c r="E701">
        <v>424.6</v>
      </c>
      <c r="F701" s="66">
        <f t="shared" si="135"/>
        <v>2210</v>
      </c>
      <c r="G701" s="2">
        <f t="shared" si="136"/>
        <v>3053</v>
      </c>
      <c r="H701" s="171">
        <f t="shared" si="138"/>
        <v>121.10000000000002</v>
      </c>
      <c r="J701" s="171">
        <f t="shared" ref="J701:J708" si="139">+F701-F700</f>
        <v>35.300000000000182</v>
      </c>
    </row>
    <row r="702" spans="1:10" x14ac:dyDescent="0.25">
      <c r="A702" s="29">
        <f t="shared" si="132"/>
        <v>43748</v>
      </c>
      <c r="B702" s="66">
        <v>1794</v>
      </c>
      <c r="C702">
        <v>2683.5</v>
      </c>
      <c r="D702">
        <v>518.1</v>
      </c>
      <c r="E702">
        <v>481</v>
      </c>
      <c r="F702" s="66">
        <f t="shared" si="135"/>
        <v>2312.1</v>
      </c>
      <c r="G702" s="2">
        <f t="shared" si="136"/>
        <v>3164.5</v>
      </c>
      <c r="H702" s="171">
        <f t="shared" si="138"/>
        <v>96</v>
      </c>
      <c r="J702" s="171">
        <f t="shared" si="139"/>
        <v>102.09999999999991</v>
      </c>
    </row>
    <row r="703" spans="1:10" x14ac:dyDescent="0.25">
      <c r="A703" s="29">
        <f t="shared" si="132"/>
        <v>43755</v>
      </c>
      <c r="B703">
        <v>1743.4</v>
      </c>
      <c r="C703">
        <v>2594.3000000000002</v>
      </c>
      <c r="D703">
        <v>693.2</v>
      </c>
      <c r="E703">
        <v>605.9</v>
      </c>
      <c r="F703" s="66">
        <f t="shared" si="135"/>
        <v>2436.6000000000004</v>
      </c>
      <c r="G703" s="2">
        <f t="shared" si="136"/>
        <v>3200.2000000000003</v>
      </c>
      <c r="H703" s="171">
        <f t="shared" ref="H703:H708" si="140">+D703-D702</f>
        <v>175.10000000000002</v>
      </c>
      <c r="J703" s="171">
        <f t="shared" si="139"/>
        <v>124.50000000000045</v>
      </c>
    </row>
    <row r="704" spans="1:10" x14ac:dyDescent="0.25">
      <c r="A704" s="29">
        <f t="shared" si="132"/>
        <v>43762</v>
      </c>
      <c r="B704">
        <v>1597.3</v>
      </c>
      <c r="C704">
        <v>2479.3000000000002</v>
      </c>
      <c r="D704">
        <v>900.7</v>
      </c>
      <c r="E704">
        <v>785.4</v>
      </c>
      <c r="F704" s="66">
        <f t="shared" si="135"/>
        <v>2498</v>
      </c>
      <c r="G704" s="2">
        <f t="shared" si="136"/>
        <v>3264.7000000000003</v>
      </c>
      <c r="H704" s="171">
        <f t="shared" si="140"/>
        <v>207.5</v>
      </c>
      <c r="J704" s="171">
        <f t="shared" si="139"/>
        <v>61.399999999999636</v>
      </c>
    </row>
    <row r="705" spans="1:10" x14ac:dyDescent="0.25">
      <c r="A705" s="29">
        <f t="shared" ref="A705:A768" si="141">+A704+7</f>
        <v>43769</v>
      </c>
      <c r="B705">
        <v>1635.6</v>
      </c>
      <c r="C705">
        <v>2369.4</v>
      </c>
      <c r="D705">
        <v>969.1</v>
      </c>
      <c r="E705">
        <v>925.6</v>
      </c>
      <c r="F705" s="66">
        <f t="shared" si="135"/>
        <v>2604.6999999999998</v>
      </c>
      <c r="G705" s="2">
        <f t="shared" si="136"/>
        <v>3295</v>
      </c>
      <c r="H705" s="171">
        <f t="shared" si="140"/>
        <v>68.399999999999977</v>
      </c>
      <c r="J705" s="170">
        <f t="shared" si="139"/>
        <v>106.69999999999982</v>
      </c>
    </row>
    <row r="706" spans="1:10" x14ac:dyDescent="0.25">
      <c r="A706" s="29">
        <f t="shared" si="141"/>
        <v>43776</v>
      </c>
      <c r="B706">
        <v>1513.8</v>
      </c>
      <c r="C706">
        <v>2366.1</v>
      </c>
      <c r="D706">
        <v>1100.5</v>
      </c>
      <c r="E706">
        <v>977.7</v>
      </c>
      <c r="F706" s="66">
        <f t="shared" si="135"/>
        <v>2614.3000000000002</v>
      </c>
      <c r="G706" s="2">
        <f t="shared" si="136"/>
        <v>3343.8</v>
      </c>
      <c r="H706" s="171">
        <f t="shared" si="140"/>
        <v>131.39999999999998</v>
      </c>
      <c r="J706" s="170">
        <f t="shared" si="139"/>
        <v>9.6000000000003638</v>
      </c>
    </row>
    <row r="707" spans="1:10" x14ac:dyDescent="0.25">
      <c r="A707" s="29">
        <f t="shared" si="141"/>
        <v>43783</v>
      </c>
      <c r="B707">
        <v>1517.7</v>
      </c>
      <c r="C707">
        <v>2282.3000000000002</v>
      </c>
      <c r="D707">
        <v>1153.8</v>
      </c>
      <c r="E707">
        <v>1069.5999999999999</v>
      </c>
      <c r="F707" s="66">
        <f t="shared" si="135"/>
        <v>2671.5</v>
      </c>
      <c r="G707" s="2">
        <f t="shared" si="136"/>
        <v>3351.9</v>
      </c>
      <c r="H707" s="171">
        <f t="shared" si="140"/>
        <v>53.299999999999955</v>
      </c>
      <c r="J707" s="170">
        <f t="shared" si="139"/>
        <v>57.199999999999818</v>
      </c>
    </row>
    <row r="708" spans="1:10" x14ac:dyDescent="0.25">
      <c r="A708" s="29">
        <f t="shared" si="141"/>
        <v>43790</v>
      </c>
      <c r="B708">
        <f>'1121'!B76</f>
        <v>1531.1</v>
      </c>
      <c r="C708">
        <f>'1121'!C76</f>
        <v>2261.6</v>
      </c>
      <c r="D708">
        <f>'1121'!D76</f>
        <v>1195.3</v>
      </c>
      <c r="E708">
        <f>'1121'!E76</f>
        <v>1184.4000000000001</v>
      </c>
      <c r="F708" s="66">
        <f>+B708+D708</f>
        <v>2726.3999999999996</v>
      </c>
      <c r="G708" s="2">
        <f>+C708+E708</f>
        <v>3446</v>
      </c>
      <c r="H708" s="171">
        <f t="shared" si="140"/>
        <v>41.5</v>
      </c>
      <c r="J708" s="170">
        <f t="shared" si="139"/>
        <v>54.899999999999636</v>
      </c>
    </row>
    <row r="709" spans="1:10" x14ac:dyDescent="0.25">
      <c r="A709" s="29">
        <f t="shared" si="141"/>
        <v>43797</v>
      </c>
      <c r="B709">
        <f>'1128'!B76</f>
        <v>1490.9</v>
      </c>
      <c r="C709">
        <f>'1128'!C76</f>
        <v>2165.1999999999998</v>
      </c>
      <c r="D709">
        <f>'1128'!D76</f>
        <v>1275.8</v>
      </c>
      <c r="E709">
        <f>'1128'!E76</f>
        <v>1248</v>
      </c>
      <c r="F709" s="66">
        <f t="shared" si="135"/>
        <v>2766.7</v>
      </c>
      <c r="G709" s="2">
        <f t="shared" si="136"/>
        <v>3413.2</v>
      </c>
      <c r="H709" s="171">
        <f t="shared" ref="H709:H772" si="142">+D709-D708</f>
        <v>80.5</v>
      </c>
      <c r="J709" s="170">
        <f t="shared" ref="J709:J772" si="143">+F709-F708</f>
        <v>40.300000000000182</v>
      </c>
    </row>
    <row r="710" spans="1:10" x14ac:dyDescent="0.25">
      <c r="A710" s="29">
        <f t="shared" si="141"/>
        <v>43804</v>
      </c>
      <c r="B710">
        <f>'1205'!B75</f>
        <v>1445.3</v>
      </c>
      <c r="C710">
        <f>'1205'!C75</f>
        <v>2055.9</v>
      </c>
      <c r="D710">
        <f>'1205'!D75</f>
        <v>1333</v>
      </c>
      <c r="E710">
        <f>'1205'!E75</f>
        <v>1363.6</v>
      </c>
      <c r="F710" s="66">
        <f t="shared" si="135"/>
        <v>2778.3</v>
      </c>
      <c r="G710" s="2">
        <f t="shared" si="136"/>
        <v>3419.5</v>
      </c>
      <c r="H710" s="171">
        <f t="shared" si="142"/>
        <v>57.200000000000045</v>
      </c>
      <c r="J710" s="170">
        <f t="shared" si="143"/>
        <v>11.600000000000364</v>
      </c>
    </row>
    <row r="711" spans="1:10" x14ac:dyDescent="0.25">
      <c r="A711" s="29">
        <f t="shared" si="141"/>
        <v>43811</v>
      </c>
      <c r="B711">
        <f>'1212'!B75</f>
        <v>1333.8</v>
      </c>
      <c r="C711">
        <f>'1212'!C75</f>
        <v>2300.8000000000002</v>
      </c>
      <c r="D711">
        <f>'1212'!D75</f>
        <v>1453.6</v>
      </c>
      <c r="E711">
        <f>'1212'!E75</f>
        <v>1443.1</v>
      </c>
      <c r="F711" s="66">
        <f t="shared" si="135"/>
        <v>2787.3999999999996</v>
      </c>
      <c r="G711" s="2">
        <f t="shared" si="136"/>
        <v>3743.9</v>
      </c>
      <c r="H711" s="171">
        <f t="shared" si="142"/>
        <v>120.59999999999991</v>
      </c>
      <c r="J711" s="170">
        <f t="shared" si="143"/>
        <v>9.0999999999994543</v>
      </c>
    </row>
    <row r="712" spans="1:10" x14ac:dyDescent="0.25">
      <c r="A712" s="29">
        <f t="shared" si="141"/>
        <v>43818</v>
      </c>
      <c r="B712">
        <f>'1219'!B75</f>
        <v>1342.2</v>
      </c>
      <c r="C712">
        <f>'1219'!C75</f>
        <v>2364.6999999999998</v>
      </c>
      <c r="D712">
        <f>'1219'!D75</f>
        <v>1506.7</v>
      </c>
      <c r="E712">
        <f>'1219'!E75</f>
        <v>1546.1</v>
      </c>
      <c r="F712" s="66">
        <f t="shared" si="135"/>
        <v>2848.9</v>
      </c>
      <c r="G712" s="2">
        <f t="shared" si="136"/>
        <v>3910.7999999999997</v>
      </c>
      <c r="H712" s="171">
        <f t="shared" si="142"/>
        <v>53.100000000000136</v>
      </c>
      <c r="J712" s="170">
        <f t="shared" si="143"/>
        <v>61.500000000000455</v>
      </c>
    </row>
    <row r="713" spans="1:10" x14ac:dyDescent="0.25">
      <c r="A713" s="29">
        <f t="shared" si="141"/>
        <v>43825</v>
      </c>
      <c r="B713">
        <f>'1226'!B75</f>
        <v>1232.7</v>
      </c>
      <c r="C713">
        <f>'1226'!C75</f>
        <v>2303.1</v>
      </c>
      <c r="D713">
        <f>'1226'!D75</f>
        <v>1616</v>
      </c>
      <c r="E713">
        <f>'1226'!E75</f>
        <v>1650.8</v>
      </c>
      <c r="F713" s="66">
        <f t="shared" si="135"/>
        <v>2848.7</v>
      </c>
      <c r="G713" s="2">
        <f t="shared" si="136"/>
        <v>3953.8999999999996</v>
      </c>
      <c r="H713" s="171">
        <f t="shared" si="142"/>
        <v>109.29999999999995</v>
      </c>
      <c r="J713" s="170">
        <f t="shared" si="143"/>
        <v>-0.20000000000027285</v>
      </c>
    </row>
    <row r="714" spans="1:10" x14ac:dyDescent="0.25">
      <c r="A714" s="29">
        <f t="shared" si="141"/>
        <v>43832</v>
      </c>
      <c r="B714">
        <f>'0102'!B75</f>
        <v>1131.4000000000001</v>
      </c>
      <c r="C714">
        <f>'0102'!C75</f>
        <v>2383.6</v>
      </c>
      <c r="D714">
        <f>'0102'!D75</f>
        <v>1718.5</v>
      </c>
      <c r="E714">
        <f>'0102'!E75</f>
        <v>1716.3</v>
      </c>
      <c r="F714" s="66">
        <f t="shared" si="135"/>
        <v>2849.9</v>
      </c>
      <c r="G714" s="2">
        <f t="shared" si="136"/>
        <v>4099.8999999999996</v>
      </c>
      <c r="H714" s="171">
        <f t="shared" si="142"/>
        <v>102.5</v>
      </c>
      <c r="J714" s="170">
        <f t="shared" si="143"/>
        <v>1.2000000000002728</v>
      </c>
    </row>
    <row r="715" spans="1:10" x14ac:dyDescent="0.25">
      <c r="A715" s="29">
        <f t="shared" si="141"/>
        <v>43839</v>
      </c>
      <c r="B715">
        <f>'0109'!B76</f>
        <v>1138.0999999999999</v>
      </c>
      <c r="C715">
        <f>'0109'!C76</f>
        <v>2383.6</v>
      </c>
      <c r="D715">
        <f>'0109'!D76</f>
        <v>1827.6</v>
      </c>
      <c r="E715">
        <f>'0109'!E76</f>
        <v>1716.3</v>
      </c>
      <c r="F715" s="66">
        <f t="shared" si="135"/>
        <v>2965.7</v>
      </c>
      <c r="G715" s="2">
        <f t="shared" si="136"/>
        <v>4099.8999999999996</v>
      </c>
      <c r="H715" s="171">
        <f t="shared" si="142"/>
        <v>109.09999999999991</v>
      </c>
      <c r="J715" s="170">
        <f t="shared" si="143"/>
        <v>115.79999999999973</v>
      </c>
    </row>
    <row r="716" spans="1:10" x14ac:dyDescent="0.25">
      <c r="A716" s="29">
        <f t="shared" si="141"/>
        <v>43846</v>
      </c>
      <c r="B716">
        <f>'0116'!B76</f>
        <v>1265.2</v>
      </c>
      <c r="C716">
        <f>'0116'!C76</f>
        <v>2383.6</v>
      </c>
      <c r="D716">
        <f>'0116'!D76</f>
        <v>1919.3</v>
      </c>
      <c r="E716">
        <f>'0116'!E76</f>
        <v>1716.3</v>
      </c>
      <c r="F716" s="66">
        <f t="shared" si="135"/>
        <v>3184.5</v>
      </c>
      <c r="G716" s="2">
        <f t="shared" si="136"/>
        <v>4099.8999999999996</v>
      </c>
      <c r="H716" s="171">
        <f t="shared" si="142"/>
        <v>91.700000000000045</v>
      </c>
      <c r="J716" s="170">
        <f t="shared" si="143"/>
        <v>218.80000000000018</v>
      </c>
    </row>
    <row r="717" spans="1:10" x14ac:dyDescent="0.25">
      <c r="A717" s="29">
        <f t="shared" si="141"/>
        <v>43853</v>
      </c>
      <c r="B717">
        <f>'0123'!B77</f>
        <v>1200.8</v>
      </c>
      <c r="C717">
        <f>'0123'!C77</f>
        <v>2383.6</v>
      </c>
      <c r="D717">
        <f>'0123'!D77</f>
        <v>1981.5</v>
      </c>
      <c r="E717">
        <f>'0123'!E77</f>
        <v>1716.3</v>
      </c>
      <c r="F717" s="66">
        <f t="shared" si="135"/>
        <v>3182.3</v>
      </c>
      <c r="G717" s="2">
        <f t="shared" si="136"/>
        <v>4099.8999999999996</v>
      </c>
      <c r="H717" s="171">
        <f t="shared" si="142"/>
        <v>62.200000000000045</v>
      </c>
      <c r="J717" s="170">
        <f t="shared" si="143"/>
        <v>-2.1999999999998181</v>
      </c>
    </row>
    <row r="718" spans="1:10" x14ac:dyDescent="0.25">
      <c r="A718" s="29">
        <f t="shared" si="141"/>
        <v>43860</v>
      </c>
      <c r="B718">
        <f>'0130'!B77</f>
        <v>1167.8</v>
      </c>
      <c r="C718">
        <f>'0130'!C77</f>
        <v>2383.6</v>
      </c>
      <c r="D718">
        <f>'0130'!D77</f>
        <v>2054.1999999999998</v>
      </c>
      <c r="E718">
        <f>'0130'!E77</f>
        <v>1716.3</v>
      </c>
      <c r="F718" s="66">
        <f t="shared" si="135"/>
        <v>3222</v>
      </c>
      <c r="G718" s="2">
        <f t="shared" si="136"/>
        <v>4099.8999999999996</v>
      </c>
      <c r="H718" s="171">
        <f t="shared" si="142"/>
        <v>72.699999999999818</v>
      </c>
      <c r="J718" s="170">
        <f t="shared" si="143"/>
        <v>39.699999999999818</v>
      </c>
    </row>
    <row r="719" spans="1:10" x14ac:dyDescent="0.25">
      <c r="A719" s="29">
        <f t="shared" si="141"/>
        <v>43867</v>
      </c>
      <c r="B719">
        <f>'0206'!B77</f>
        <v>1108.8</v>
      </c>
      <c r="C719">
        <f>'0206'!C77</f>
        <v>2383.6</v>
      </c>
      <c r="D719">
        <f>'0206'!D77</f>
        <v>2127.3000000000002</v>
      </c>
      <c r="E719">
        <f>'0206'!E77</f>
        <v>1716.3</v>
      </c>
      <c r="F719" s="66">
        <f t="shared" si="135"/>
        <v>3236.1000000000004</v>
      </c>
      <c r="G719" s="2">
        <f t="shared" si="136"/>
        <v>4099.8999999999996</v>
      </c>
      <c r="H719" s="171">
        <f t="shared" si="142"/>
        <v>73.100000000000364</v>
      </c>
      <c r="J719" s="170">
        <f t="shared" si="143"/>
        <v>14.100000000000364</v>
      </c>
    </row>
    <row r="720" spans="1:10" x14ac:dyDescent="0.25">
      <c r="A720" s="29">
        <f t="shared" si="141"/>
        <v>43874</v>
      </c>
      <c r="B720">
        <f>'0213'!B78</f>
        <v>1048.7</v>
      </c>
      <c r="C720">
        <f>'0213'!C78</f>
        <v>2087.6</v>
      </c>
      <c r="D720">
        <f>'0213'!D78</f>
        <v>2267.1</v>
      </c>
      <c r="E720">
        <f>'0213'!E78</f>
        <v>2351.9</v>
      </c>
      <c r="F720" s="66">
        <f t="shared" si="135"/>
        <v>3315.8</v>
      </c>
      <c r="G720" s="2">
        <f t="shared" si="136"/>
        <v>4439.5</v>
      </c>
      <c r="H720" s="171">
        <f t="shared" si="142"/>
        <v>139.79999999999973</v>
      </c>
      <c r="J720" s="170">
        <f t="shared" si="143"/>
        <v>79.699999999999818</v>
      </c>
    </row>
    <row r="721" spans="1:10" x14ac:dyDescent="0.25">
      <c r="A721" s="29">
        <f t="shared" si="141"/>
        <v>43881</v>
      </c>
      <c r="B721">
        <f>'0220'!B78</f>
        <v>949.8</v>
      </c>
      <c r="C721">
        <f>'0220'!C78</f>
        <v>2039.9</v>
      </c>
      <c r="D721">
        <f>'0220'!D78</f>
        <v>2370.1</v>
      </c>
      <c r="E721">
        <f>'0220'!E78</f>
        <v>2433.1999999999998</v>
      </c>
      <c r="F721" s="66">
        <f t="shared" si="135"/>
        <v>3319.8999999999996</v>
      </c>
      <c r="G721" s="2">
        <f t="shared" si="136"/>
        <v>4473.1000000000004</v>
      </c>
      <c r="H721" s="171">
        <f t="shared" si="142"/>
        <v>103</v>
      </c>
      <c r="J721" s="170">
        <f t="shared" si="143"/>
        <v>4.0999999999994543</v>
      </c>
    </row>
    <row r="722" spans="1:10" x14ac:dyDescent="0.25">
      <c r="A722" s="29">
        <f t="shared" si="141"/>
        <v>43888</v>
      </c>
      <c r="B722">
        <f>'0227'!B78</f>
        <v>1025.5999999999999</v>
      </c>
      <c r="C722">
        <f>'0227'!C78</f>
        <v>2036.6</v>
      </c>
      <c r="D722">
        <f>'0227'!D78</f>
        <v>2458.3000000000002</v>
      </c>
      <c r="E722">
        <f>'0227'!E78</f>
        <v>2494.5</v>
      </c>
      <c r="F722" s="66">
        <f t="shared" si="135"/>
        <v>3483.9</v>
      </c>
      <c r="G722" s="2">
        <f t="shared" si="136"/>
        <v>4531.1000000000004</v>
      </c>
      <c r="H722" s="171">
        <f t="shared" si="142"/>
        <v>88.200000000000273</v>
      </c>
      <c r="J722" s="170">
        <f t="shared" si="143"/>
        <v>164.00000000000045</v>
      </c>
    </row>
    <row r="723" spans="1:10" x14ac:dyDescent="0.25">
      <c r="A723" s="29">
        <f t="shared" si="141"/>
        <v>43895</v>
      </c>
      <c r="B723">
        <f>'0305'!B78</f>
        <v>993.2</v>
      </c>
      <c r="C723">
        <f>'0305'!C78</f>
        <v>1887.1</v>
      </c>
      <c r="D723">
        <f>'0305'!D78</f>
        <v>2512.6999999999998</v>
      </c>
      <c r="E723">
        <f>'0305'!E78</f>
        <v>2711.5</v>
      </c>
      <c r="F723" s="66">
        <f t="shared" si="135"/>
        <v>3505.8999999999996</v>
      </c>
      <c r="G723" s="2">
        <f t="shared" si="136"/>
        <v>4598.6000000000004</v>
      </c>
      <c r="H723" s="171">
        <f t="shared" si="142"/>
        <v>54.399999999999636</v>
      </c>
      <c r="J723" s="170">
        <f t="shared" si="143"/>
        <v>21.999999999999545</v>
      </c>
    </row>
    <row r="724" spans="1:10" x14ac:dyDescent="0.25">
      <c r="A724" s="29">
        <f t="shared" si="141"/>
        <v>43902</v>
      </c>
      <c r="B724">
        <f>'0312'!B79</f>
        <v>973.7</v>
      </c>
      <c r="C724">
        <f>'0312'!C79</f>
        <v>1717.9</v>
      </c>
      <c r="D724">
        <f>'0312'!D79</f>
        <v>2599.8000000000002</v>
      </c>
      <c r="E724">
        <f>'0312'!E79</f>
        <v>2829.7</v>
      </c>
      <c r="F724" s="66">
        <f t="shared" si="135"/>
        <v>3573.5</v>
      </c>
      <c r="G724" s="2">
        <f t="shared" si="136"/>
        <v>4547.6000000000004</v>
      </c>
      <c r="H724" s="171">
        <f t="shared" si="142"/>
        <v>87.100000000000364</v>
      </c>
      <c r="J724" s="170">
        <f t="shared" si="143"/>
        <v>67.600000000000364</v>
      </c>
    </row>
    <row r="725" spans="1:10" x14ac:dyDescent="0.25">
      <c r="A725" s="29">
        <f t="shared" si="141"/>
        <v>43909</v>
      </c>
      <c r="B725">
        <f>'0319'!B79</f>
        <v>927.2</v>
      </c>
      <c r="C725">
        <f>'0319'!C79</f>
        <v>1679.8</v>
      </c>
      <c r="D725">
        <f>'0319'!D79</f>
        <v>2655.3</v>
      </c>
      <c r="E725">
        <f>'0319'!E79</f>
        <v>2895.1</v>
      </c>
      <c r="F725" s="66">
        <f t="shared" si="135"/>
        <v>3582.5</v>
      </c>
      <c r="G725" s="2">
        <f t="shared" si="136"/>
        <v>4574.8999999999996</v>
      </c>
      <c r="H725" s="171">
        <f t="shared" si="142"/>
        <v>55.5</v>
      </c>
      <c r="J725" s="170">
        <f t="shared" si="143"/>
        <v>9</v>
      </c>
    </row>
    <row r="726" spans="1:10" x14ac:dyDescent="0.25">
      <c r="A726" s="29">
        <f t="shared" si="141"/>
        <v>43916</v>
      </c>
      <c r="B726">
        <f>'0326'!B79</f>
        <v>1190.5999999999999</v>
      </c>
      <c r="C726">
        <f>'0326'!C79</f>
        <v>1591.9</v>
      </c>
      <c r="D726">
        <f>'0326'!D79</f>
        <v>2779.9</v>
      </c>
      <c r="E726">
        <f>'0326'!E79</f>
        <v>2988.9</v>
      </c>
      <c r="F726" s="66">
        <f t="shared" si="135"/>
        <v>3970.5</v>
      </c>
      <c r="G726" s="2">
        <f t="shared" si="136"/>
        <v>4580.8</v>
      </c>
      <c r="H726" s="171">
        <f t="shared" si="142"/>
        <v>124.59999999999991</v>
      </c>
      <c r="J726" s="170">
        <f t="shared" si="143"/>
        <v>388</v>
      </c>
    </row>
    <row r="727" spans="1:10" x14ac:dyDescent="0.25">
      <c r="A727" s="29">
        <f t="shared" si="141"/>
        <v>43923</v>
      </c>
      <c r="B727">
        <f>'0402'!B79</f>
        <v>1203.4000000000001</v>
      </c>
      <c r="C727">
        <f>'0402'!C79</f>
        <v>1555.2</v>
      </c>
      <c r="D727">
        <f>'0402'!D79</f>
        <v>2869.8</v>
      </c>
      <c r="E727">
        <f>'0402'!E79</f>
        <v>3096.6</v>
      </c>
      <c r="F727" s="66">
        <f t="shared" si="135"/>
        <v>4073.2000000000003</v>
      </c>
      <c r="G727" s="2">
        <f t="shared" si="136"/>
        <v>4651.8</v>
      </c>
      <c r="H727" s="171">
        <f t="shared" si="142"/>
        <v>89.900000000000091</v>
      </c>
      <c r="J727" s="170">
        <f t="shared" si="143"/>
        <v>102.70000000000027</v>
      </c>
    </row>
    <row r="728" spans="1:10" x14ac:dyDescent="0.25">
      <c r="A728" s="29">
        <f t="shared" si="141"/>
        <v>43930</v>
      </c>
      <c r="B728">
        <f>'0409'!B79</f>
        <v>1102.8</v>
      </c>
      <c r="C728">
        <f>'0409'!C79</f>
        <v>1447.6</v>
      </c>
      <c r="D728">
        <f>'0409'!D79</f>
        <v>2992.8</v>
      </c>
      <c r="E728">
        <f>'0409'!E79</f>
        <v>3210.9</v>
      </c>
      <c r="F728" s="66">
        <f t="shared" si="135"/>
        <v>4095.6000000000004</v>
      </c>
      <c r="G728" s="2">
        <f t="shared" si="136"/>
        <v>4658.5</v>
      </c>
      <c r="H728" s="171">
        <f t="shared" si="142"/>
        <v>123</v>
      </c>
      <c r="J728" s="170">
        <f t="shared" si="143"/>
        <v>22.400000000000091</v>
      </c>
    </row>
    <row r="729" spans="1:10" x14ac:dyDescent="0.25">
      <c r="A729" s="29">
        <f t="shared" si="141"/>
        <v>43937</v>
      </c>
      <c r="B729">
        <f>'0416'!B79</f>
        <v>1068.9000000000001</v>
      </c>
      <c r="C729">
        <f>'0416'!C79</f>
        <v>1287.5999999999999</v>
      </c>
      <c r="D729">
        <f>'0416'!D79</f>
        <v>3034.2</v>
      </c>
      <c r="E729">
        <f>'0416'!E79</f>
        <v>3370.9</v>
      </c>
      <c r="F729" s="66">
        <f t="shared" si="135"/>
        <v>4103.1000000000004</v>
      </c>
      <c r="G729" s="2">
        <f t="shared" si="136"/>
        <v>4658.5</v>
      </c>
      <c r="H729" s="171">
        <f t="shared" si="142"/>
        <v>41.399999999999636</v>
      </c>
      <c r="J729" s="170">
        <f t="shared" si="143"/>
        <v>7.5</v>
      </c>
    </row>
    <row r="730" spans="1:10" x14ac:dyDescent="0.25">
      <c r="A730" s="29">
        <f t="shared" si="141"/>
        <v>43944</v>
      </c>
      <c r="B730">
        <f>'0423'!B79</f>
        <v>971.9</v>
      </c>
      <c r="C730">
        <f>'0423'!C79</f>
        <v>1263.2</v>
      </c>
      <c r="D730">
        <f>'0423'!D79</f>
        <v>3174.1</v>
      </c>
      <c r="E730">
        <f>'0423'!E79</f>
        <v>3404.7</v>
      </c>
      <c r="F730" s="66">
        <f t="shared" si="135"/>
        <v>4146</v>
      </c>
      <c r="G730" s="2">
        <f t="shared" si="136"/>
        <v>4667.8999999999996</v>
      </c>
      <c r="H730" s="171">
        <f t="shared" si="142"/>
        <v>139.90000000000009</v>
      </c>
      <c r="J730" s="170">
        <f t="shared" si="143"/>
        <v>42.899999999999636</v>
      </c>
    </row>
    <row r="731" spans="1:10" x14ac:dyDescent="0.25">
      <c r="A731" s="29">
        <f t="shared" si="141"/>
        <v>43951</v>
      </c>
      <c r="B731">
        <f>'0430'!B79</f>
        <v>977.3</v>
      </c>
      <c r="C731">
        <f>'0430'!C79</f>
        <v>1225.0999999999999</v>
      </c>
      <c r="D731">
        <f>'0430'!D79</f>
        <v>3239.8</v>
      </c>
      <c r="E731">
        <f>'0430'!E79</f>
        <v>3462.8</v>
      </c>
      <c r="F731" s="66">
        <f t="shared" si="135"/>
        <v>4217.1000000000004</v>
      </c>
      <c r="G731" s="2">
        <f t="shared" si="136"/>
        <v>4687.8999999999996</v>
      </c>
      <c r="H731" s="171">
        <f t="shared" si="142"/>
        <v>65.700000000000273</v>
      </c>
      <c r="I731">
        <f>'0430'!F79</f>
        <v>501</v>
      </c>
      <c r="J731" s="170">
        <f t="shared" si="143"/>
        <v>71.100000000000364</v>
      </c>
    </row>
    <row r="732" spans="1:10" x14ac:dyDescent="0.25">
      <c r="A732" s="29">
        <f t="shared" si="141"/>
        <v>43958</v>
      </c>
      <c r="B732">
        <f>'0507'!B79</f>
        <v>955.4</v>
      </c>
      <c r="C732">
        <f>'0507'!C79</f>
        <v>1121.5999999999999</v>
      </c>
      <c r="D732">
        <f>'0507'!D79</f>
        <v>3283.8</v>
      </c>
      <c r="E732">
        <f>'0507'!E79</f>
        <v>3573.3</v>
      </c>
      <c r="F732" s="66">
        <f t="shared" si="135"/>
        <v>4239.2</v>
      </c>
      <c r="G732" s="2">
        <f t="shared" si="136"/>
        <v>4694.8999999999996</v>
      </c>
      <c r="H732" s="171">
        <f t="shared" si="142"/>
        <v>44</v>
      </c>
      <c r="I732">
        <f>'0507'!F79</f>
        <v>501</v>
      </c>
      <c r="J732" s="170">
        <f t="shared" si="143"/>
        <v>22.099999999999454</v>
      </c>
    </row>
    <row r="733" spans="1:10" x14ac:dyDescent="0.25">
      <c r="A733" s="29">
        <f t="shared" si="141"/>
        <v>43965</v>
      </c>
      <c r="B733">
        <f>'0514'!B79</f>
        <v>918.6</v>
      </c>
      <c r="C733">
        <f>'0514'!C79</f>
        <v>1025.9000000000001</v>
      </c>
      <c r="D733">
        <f>'0514'!D79</f>
        <v>3345.2</v>
      </c>
      <c r="E733">
        <f>'0514'!E79</f>
        <v>3673.9</v>
      </c>
      <c r="F733" s="66">
        <f t="shared" si="135"/>
        <v>4263.8</v>
      </c>
      <c r="G733" s="2">
        <f t="shared" si="136"/>
        <v>4699.8</v>
      </c>
      <c r="H733" s="171">
        <f t="shared" si="142"/>
        <v>61.399999999999636</v>
      </c>
      <c r="I733">
        <f>'0514'!F79</f>
        <v>501</v>
      </c>
      <c r="J733" s="170">
        <f t="shared" si="143"/>
        <v>24.600000000000364</v>
      </c>
    </row>
    <row r="734" spans="1:10" x14ac:dyDescent="0.25">
      <c r="A734" s="29">
        <f t="shared" si="141"/>
        <v>43972</v>
      </c>
      <c r="B734">
        <f>'0521'!B79</f>
        <v>977.2</v>
      </c>
      <c r="C734">
        <f>'0521'!C79</f>
        <v>992</v>
      </c>
      <c r="D734">
        <f>'0521'!D79</f>
        <v>3461.5</v>
      </c>
      <c r="E734">
        <f>'0521'!E79</f>
        <v>3705.2</v>
      </c>
      <c r="F734" s="66">
        <f t="shared" si="135"/>
        <v>4438.7</v>
      </c>
      <c r="G734" s="2">
        <f t="shared" si="136"/>
        <v>4697.2</v>
      </c>
      <c r="H734" s="171">
        <f t="shared" si="142"/>
        <v>116.30000000000018</v>
      </c>
      <c r="I734">
        <f>'0521'!F79</f>
        <v>501</v>
      </c>
      <c r="J734" s="170">
        <f t="shared" si="143"/>
        <v>174.89999999999964</v>
      </c>
    </row>
    <row r="735" spans="1:10" x14ac:dyDescent="0.25">
      <c r="A735" s="29">
        <f t="shared" si="141"/>
        <v>43979</v>
      </c>
      <c r="B735">
        <f>'0528'!B80</f>
        <v>912.8</v>
      </c>
      <c r="C735">
        <f>'0528'!C80</f>
        <v>956.1</v>
      </c>
      <c r="D735">
        <f>'0528'!D80</f>
        <v>3528.3</v>
      </c>
      <c r="E735">
        <f>'0528'!E80</f>
        <v>3772.4</v>
      </c>
      <c r="F735" s="66">
        <f t="shared" si="135"/>
        <v>4441.1000000000004</v>
      </c>
      <c r="G735" s="2">
        <f t="shared" si="136"/>
        <v>4728.5</v>
      </c>
      <c r="H735" s="171">
        <f t="shared" si="142"/>
        <v>66.800000000000182</v>
      </c>
      <c r="I735">
        <f>'0528'!F80</f>
        <v>501</v>
      </c>
      <c r="J735" s="170">
        <f t="shared" si="143"/>
        <v>2.4000000000005457</v>
      </c>
    </row>
    <row r="736" spans="1:10" x14ac:dyDescent="0.25">
      <c r="A736" s="29">
        <f t="shared" si="141"/>
        <v>43986</v>
      </c>
      <c r="B736">
        <f>'0604'!B80</f>
        <v>948.8</v>
      </c>
      <c r="C736">
        <f>'0604'!C80</f>
        <v>881.1</v>
      </c>
      <c r="D736">
        <f>'0604'!D80</f>
        <v>3577.3</v>
      </c>
      <c r="E736">
        <f>'0604'!E80</f>
        <v>3848</v>
      </c>
      <c r="F736" s="66">
        <f t="shared" si="135"/>
        <v>4526.1000000000004</v>
      </c>
      <c r="G736" s="2">
        <f t="shared" si="136"/>
        <v>4729.1000000000004</v>
      </c>
      <c r="H736" s="171">
        <f t="shared" si="142"/>
        <v>49</v>
      </c>
      <c r="I736">
        <f>'0604'!F80</f>
        <v>501</v>
      </c>
      <c r="J736" s="170">
        <f t="shared" si="143"/>
        <v>85</v>
      </c>
    </row>
    <row r="737" spans="1:10" x14ac:dyDescent="0.25">
      <c r="A737" s="29">
        <f t="shared" si="141"/>
        <v>43993</v>
      </c>
      <c r="B737">
        <f>'0611'!B80</f>
        <v>887.6</v>
      </c>
      <c r="C737">
        <f>'0611'!C80</f>
        <v>868.8</v>
      </c>
      <c r="D737">
        <f>'0611'!D80</f>
        <v>3654.4</v>
      </c>
      <c r="E737">
        <f>'0611'!E80</f>
        <v>3902.8</v>
      </c>
      <c r="F737" s="66">
        <f t="shared" si="135"/>
        <v>4542</v>
      </c>
      <c r="G737" s="2">
        <f t="shared" si="136"/>
        <v>4771.6000000000004</v>
      </c>
      <c r="H737" s="171">
        <f t="shared" si="142"/>
        <v>77.099999999999909</v>
      </c>
      <c r="I737">
        <f>'0611'!F80</f>
        <v>575</v>
      </c>
      <c r="J737" s="170">
        <f t="shared" si="143"/>
        <v>15.899999999999636</v>
      </c>
    </row>
    <row r="738" spans="1:10" x14ac:dyDescent="0.25">
      <c r="A738" s="29">
        <f t="shared" si="141"/>
        <v>44000</v>
      </c>
      <c r="B738">
        <f>'0618'!B80</f>
        <v>887.3</v>
      </c>
      <c r="C738">
        <f>'0618'!C80</f>
        <v>881.9</v>
      </c>
      <c r="D738">
        <f>'0618'!D80</f>
        <v>3686.5</v>
      </c>
      <c r="E738">
        <f>'0618'!E80</f>
        <v>3947.8</v>
      </c>
      <c r="F738" s="66">
        <f t="shared" si="135"/>
        <v>4573.8</v>
      </c>
      <c r="G738" s="2">
        <f t="shared" si="136"/>
        <v>4829.7</v>
      </c>
      <c r="H738" s="171">
        <f t="shared" si="142"/>
        <v>32.099999999999909</v>
      </c>
      <c r="I738">
        <f>'0618'!F80</f>
        <v>585</v>
      </c>
      <c r="J738" s="170">
        <f t="shared" si="143"/>
        <v>31.800000000000182</v>
      </c>
    </row>
    <row r="739" spans="1:10" x14ac:dyDescent="0.25">
      <c r="A739" s="29">
        <f t="shared" si="141"/>
        <v>44007</v>
      </c>
      <c r="B739">
        <f>'0625'!B80</f>
        <v>868.1</v>
      </c>
      <c r="C739">
        <f>'0625'!C80</f>
        <v>860.5</v>
      </c>
      <c r="D739">
        <f>'0625'!D80</f>
        <v>3751.1</v>
      </c>
      <c r="E739">
        <f>'0625'!E80</f>
        <v>4035.9</v>
      </c>
      <c r="F739" s="66">
        <f t="shared" si="135"/>
        <v>4619.2</v>
      </c>
      <c r="G739" s="2">
        <f t="shared" si="136"/>
        <v>4896.3999999999996</v>
      </c>
      <c r="H739" s="171">
        <f t="shared" si="142"/>
        <v>64.599999999999909</v>
      </c>
      <c r="I739">
        <f>'0625'!F80</f>
        <v>596.20000000000005</v>
      </c>
      <c r="J739" s="170">
        <f t="shared" si="143"/>
        <v>45.399999999999636</v>
      </c>
    </row>
    <row r="740" spans="1:10" x14ac:dyDescent="0.25">
      <c r="A740" s="29">
        <f t="shared" si="141"/>
        <v>44014</v>
      </c>
      <c r="B740">
        <f>'0702'!B80</f>
        <v>780.1</v>
      </c>
      <c r="C740">
        <f>'0702'!C80</f>
        <v>805.6</v>
      </c>
      <c r="D740">
        <f>'0702'!D80</f>
        <v>3895.3</v>
      </c>
      <c r="E740">
        <f>'0702'!E80</f>
        <v>4100.8999999999996</v>
      </c>
      <c r="F740" s="66">
        <f t="shared" si="135"/>
        <v>4675.4000000000005</v>
      </c>
      <c r="G740" s="2">
        <f t="shared" si="136"/>
        <v>4906.5</v>
      </c>
      <c r="H740" s="171">
        <f t="shared" si="142"/>
        <v>144.20000000000027</v>
      </c>
      <c r="I740">
        <f>'0702'!F80</f>
        <v>650.20000000000005</v>
      </c>
      <c r="J740" s="170">
        <f t="shared" si="143"/>
        <v>56.200000000000728</v>
      </c>
    </row>
    <row r="741" spans="1:10" x14ac:dyDescent="0.25">
      <c r="A741" s="29">
        <f t="shared" si="141"/>
        <v>44021</v>
      </c>
      <c r="B741">
        <f>'0709'!B80</f>
        <v>765</v>
      </c>
      <c r="C741">
        <f>'0709'!C80</f>
        <v>644</v>
      </c>
      <c r="D741">
        <f>'0709'!D80</f>
        <v>3966.1</v>
      </c>
      <c r="E741">
        <f>'0709'!E80</f>
        <v>4230.6000000000004</v>
      </c>
      <c r="F741" s="66">
        <f t="shared" si="135"/>
        <v>4731.1000000000004</v>
      </c>
      <c r="G741" s="2">
        <f t="shared" si="136"/>
        <v>4874.6000000000004</v>
      </c>
      <c r="H741" s="171">
        <f t="shared" si="142"/>
        <v>70.799999999999727</v>
      </c>
      <c r="I741">
        <f>'0709'!F80</f>
        <v>669.8</v>
      </c>
      <c r="J741" s="170">
        <f t="shared" si="143"/>
        <v>55.699999999999818</v>
      </c>
    </row>
    <row r="742" spans="1:10" x14ac:dyDescent="0.25">
      <c r="A742" s="29">
        <f t="shared" si="141"/>
        <v>44028</v>
      </c>
      <c r="B742">
        <f>'0716'!B80</f>
        <v>668.5</v>
      </c>
      <c r="C742">
        <f>'0716'!C80</f>
        <v>534.6</v>
      </c>
      <c r="D742">
        <f>'0716'!D80</f>
        <v>4044.1</v>
      </c>
      <c r="E742">
        <f>'0716'!E80</f>
        <v>4335.8999999999996</v>
      </c>
      <c r="F742" s="66">
        <f t="shared" ref="F742:F783" si="144">+B742+D742</f>
        <v>4712.6000000000004</v>
      </c>
      <c r="G742" s="2">
        <f t="shared" ref="G742:G783" si="145">+C742+E742</f>
        <v>4870.5</v>
      </c>
      <c r="H742" s="171">
        <f t="shared" si="142"/>
        <v>78</v>
      </c>
      <c r="I742">
        <f>'0716'!F80</f>
        <v>669.8</v>
      </c>
      <c r="J742" s="170">
        <f t="shared" si="143"/>
        <v>-18.5</v>
      </c>
    </row>
    <row r="743" spans="1:10" x14ac:dyDescent="0.25">
      <c r="A743" s="29">
        <f t="shared" si="141"/>
        <v>44035</v>
      </c>
      <c r="B743">
        <f>'0723'!B79</f>
        <v>572</v>
      </c>
      <c r="C743">
        <f>'0723'!C79</f>
        <v>453.8</v>
      </c>
      <c r="D743">
        <f>'0723'!D79</f>
        <v>4157.3999999999996</v>
      </c>
      <c r="E743">
        <f>'0723'!E79</f>
        <v>4478.5</v>
      </c>
      <c r="F743" s="66">
        <f t="shared" si="144"/>
        <v>4729.3999999999996</v>
      </c>
      <c r="G743" s="2">
        <f t="shared" si="145"/>
        <v>4932.3</v>
      </c>
      <c r="H743" s="171">
        <f t="shared" si="142"/>
        <v>113.29999999999973</v>
      </c>
      <c r="I743">
        <f>'0723'!F79</f>
        <v>734.6</v>
      </c>
      <c r="J743" s="170">
        <f t="shared" si="143"/>
        <v>16.799999999999272</v>
      </c>
    </row>
    <row r="744" spans="1:10" x14ac:dyDescent="0.25">
      <c r="A744" s="29">
        <f t="shared" si="141"/>
        <v>44042</v>
      </c>
      <c r="B744">
        <f>'0730'!B79</f>
        <v>495.9</v>
      </c>
      <c r="C744">
        <f>'0730'!C79</f>
        <v>346.9</v>
      </c>
      <c r="D744">
        <f>'0730'!D79</f>
        <v>4235</v>
      </c>
      <c r="E744">
        <f>'0730'!E79</f>
        <v>4591.3</v>
      </c>
      <c r="F744" s="66">
        <f t="shared" si="144"/>
        <v>4730.8999999999996</v>
      </c>
      <c r="G744" s="2">
        <f t="shared" si="145"/>
        <v>4938.2</v>
      </c>
      <c r="H744" s="171">
        <f t="shared" si="142"/>
        <v>77.600000000000364</v>
      </c>
      <c r="I744">
        <f>'0730'!F79</f>
        <v>1086.5</v>
      </c>
      <c r="J744" s="170">
        <f t="shared" si="143"/>
        <v>1.5</v>
      </c>
    </row>
    <row r="745" spans="1:10" x14ac:dyDescent="0.25">
      <c r="A745" s="29">
        <f t="shared" si="141"/>
        <v>44049</v>
      </c>
      <c r="B745">
        <f>'0806'!B79</f>
        <v>371</v>
      </c>
      <c r="C745">
        <f>'0806'!C79</f>
        <v>293.39999999999998</v>
      </c>
      <c r="D745">
        <f>'0806'!D79</f>
        <v>4358.2</v>
      </c>
      <c r="E745">
        <f>'0806'!E79</f>
        <v>4658.8</v>
      </c>
      <c r="F745" s="66">
        <f t="shared" si="144"/>
        <v>4729.2</v>
      </c>
      <c r="G745" s="2">
        <f t="shared" si="145"/>
        <v>4952.2</v>
      </c>
      <c r="H745" s="171">
        <f t="shared" si="142"/>
        <v>123.19999999999982</v>
      </c>
      <c r="I745">
        <f>'0806'!F79</f>
        <v>1161.3</v>
      </c>
      <c r="J745" s="170">
        <f t="shared" si="143"/>
        <v>-1.6999999999998181</v>
      </c>
    </row>
    <row r="746" spans="1:10" x14ac:dyDescent="0.25">
      <c r="A746" s="29">
        <f t="shared" si="141"/>
        <v>44056</v>
      </c>
      <c r="B746">
        <f>'0813'!B79</f>
        <v>293</v>
      </c>
      <c r="C746">
        <f>'0813'!C79</f>
        <v>213.3</v>
      </c>
      <c r="D746">
        <f>'0813'!D79</f>
        <v>4438.2</v>
      </c>
      <c r="E746">
        <f>'0813'!E79</f>
        <v>4750.2</v>
      </c>
      <c r="F746" s="66">
        <f t="shared" si="144"/>
        <v>4731.2</v>
      </c>
      <c r="G746" s="2">
        <f t="shared" si="145"/>
        <v>4963.5</v>
      </c>
      <c r="H746" s="171">
        <f t="shared" si="142"/>
        <v>80</v>
      </c>
      <c r="I746">
        <f>'0813'!F79</f>
        <v>1167.3</v>
      </c>
      <c r="J746" s="170">
        <f t="shared" si="143"/>
        <v>2</v>
      </c>
    </row>
    <row r="747" spans="1:10" x14ac:dyDescent="0.25">
      <c r="A747" s="29">
        <f t="shared" si="141"/>
        <v>44063</v>
      </c>
      <c r="B747">
        <f>'0820'!B79</f>
        <v>237.8</v>
      </c>
      <c r="C747">
        <f>'0820'!C79</f>
        <v>143.5</v>
      </c>
      <c r="D747">
        <f>'0820'!D79</f>
        <v>4493</v>
      </c>
      <c r="E747">
        <f>'0820'!E79</f>
        <v>4823.2</v>
      </c>
      <c r="F747" s="66">
        <f t="shared" si="144"/>
        <v>4730.8</v>
      </c>
      <c r="G747" s="2">
        <f t="shared" si="145"/>
        <v>4966.7</v>
      </c>
      <c r="H747" s="171">
        <f t="shared" si="142"/>
        <v>54.800000000000182</v>
      </c>
      <c r="I747">
        <f>'0820'!F79</f>
        <v>1235.5999999999999</v>
      </c>
      <c r="J747" s="170">
        <f t="shared" si="143"/>
        <v>-0.3999999999996362</v>
      </c>
    </row>
    <row r="748" spans="1:10" x14ac:dyDescent="0.25">
      <c r="A748" s="29">
        <f t="shared" si="141"/>
        <v>44070</v>
      </c>
      <c r="B748">
        <f>'0827'!B79</f>
        <v>181.2</v>
      </c>
      <c r="C748">
        <f>'0827'!C79</f>
        <v>118.6</v>
      </c>
      <c r="D748">
        <f>'0827'!D79</f>
        <v>4550.8999999999996</v>
      </c>
      <c r="E748">
        <f>'0827'!E79</f>
        <v>4895.5</v>
      </c>
      <c r="F748" s="66">
        <f t="shared" si="144"/>
        <v>4732.0999999999995</v>
      </c>
      <c r="G748" s="2">
        <f t="shared" si="145"/>
        <v>5014.1000000000004</v>
      </c>
      <c r="H748" s="171">
        <f t="shared" si="142"/>
        <v>57.899999999999636</v>
      </c>
      <c r="I748">
        <f>'0827'!F79</f>
        <v>1246.5</v>
      </c>
      <c r="J748" s="170">
        <f t="shared" si="143"/>
        <v>1.2999999999992724</v>
      </c>
    </row>
    <row r="749" spans="1:10" x14ac:dyDescent="0.25">
      <c r="A749" s="29">
        <f t="shared" si="141"/>
        <v>44077</v>
      </c>
      <c r="B749">
        <f>'0903'!B57</f>
        <v>1617.6</v>
      </c>
      <c r="C749">
        <f>'0903'!C57</f>
        <v>1846.8</v>
      </c>
      <c r="D749">
        <f>'0903'!D57</f>
        <v>11</v>
      </c>
      <c r="E749">
        <f>'0903'!E57</f>
        <v>48.8</v>
      </c>
      <c r="F749" s="66">
        <f t="shared" si="144"/>
        <v>1628.6</v>
      </c>
      <c r="G749" s="2">
        <f t="shared" si="145"/>
        <v>1895.6</v>
      </c>
      <c r="H749" s="171">
        <f t="shared" si="142"/>
        <v>-4539.8999999999996</v>
      </c>
      <c r="J749" s="170">
        <f t="shared" si="143"/>
        <v>-3103.4999999999995</v>
      </c>
    </row>
    <row r="750" spans="1:10" x14ac:dyDescent="0.25">
      <c r="A750" s="29">
        <f t="shared" si="141"/>
        <v>44084</v>
      </c>
      <c r="B750">
        <f>'0910'!B59</f>
        <v>1547.9</v>
      </c>
      <c r="C750">
        <f>'0910'!C59</f>
        <v>2011.4</v>
      </c>
      <c r="D750">
        <f>'0910'!D59</f>
        <v>115.2</v>
      </c>
      <c r="E750">
        <f>'0910'!E59</f>
        <v>79</v>
      </c>
      <c r="F750" s="66">
        <f t="shared" si="144"/>
        <v>1663.1000000000001</v>
      </c>
      <c r="G750" s="2">
        <f t="shared" si="145"/>
        <v>2090.4</v>
      </c>
      <c r="H750" s="171">
        <f t="shared" si="142"/>
        <v>104.2</v>
      </c>
      <c r="J750" s="170">
        <f t="shared" si="143"/>
        <v>34.500000000000227</v>
      </c>
    </row>
    <row r="751" spans="1:10" x14ac:dyDescent="0.25">
      <c r="A751" s="29">
        <f t="shared" si="141"/>
        <v>44091</v>
      </c>
      <c r="B751">
        <f>'0917'!C62</f>
        <v>1581.7</v>
      </c>
      <c r="C751">
        <f>'0917'!D62</f>
        <v>1958.4</v>
      </c>
      <c r="D751">
        <f>'0917'!E62</f>
        <v>149.80000000000001</v>
      </c>
      <c r="E751">
        <f>'0917'!F62</f>
        <v>183.4</v>
      </c>
      <c r="F751" s="66">
        <f t="shared" si="144"/>
        <v>1731.5</v>
      </c>
      <c r="G751" s="2">
        <f t="shared" si="145"/>
        <v>2141.8000000000002</v>
      </c>
      <c r="H751" s="171">
        <f t="shared" si="142"/>
        <v>34.600000000000009</v>
      </c>
      <c r="J751" s="170">
        <f t="shared" si="143"/>
        <v>68.399999999999864</v>
      </c>
    </row>
    <row r="752" spans="1:10" x14ac:dyDescent="0.25">
      <c r="A752" s="29">
        <f t="shared" si="141"/>
        <v>44098</v>
      </c>
      <c r="B752">
        <f>'0924'!B62</f>
        <v>1713.8</v>
      </c>
      <c r="C752">
        <f>'0924'!C62</f>
        <v>1873.7</v>
      </c>
      <c r="D752">
        <f>'0924'!D62</f>
        <v>216.4</v>
      </c>
      <c r="E752">
        <f>'0924'!E62</f>
        <v>301</v>
      </c>
      <c r="F752" s="66">
        <f t="shared" si="144"/>
        <v>1930.2</v>
      </c>
      <c r="G752" s="2">
        <f t="shared" si="145"/>
        <v>2174.6999999999998</v>
      </c>
      <c r="H752" s="171">
        <f t="shared" si="142"/>
        <v>66.599999999999994</v>
      </c>
      <c r="J752" s="170">
        <f t="shared" si="143"/>
        <v>198.70000000000005</v>
      </c>
    </row>
    <row r="753" spans="1:10" x14ac:dyDescent="0.25">
      <c r="A753" s="29">
        <f t="shared" si="141"/>
        <v>44105</v>
      </c>
      <c r="B753">
        <f>'1001'!B62</f>
        <v>1795.8</v>
      </c>
      <c r="C753">
        <f>'1001'!C62</f>
        <v>1787.9</v>
      </c>
      <c r="D753">
        <f>'1001'!D62</f>
        <v>317.7</v>
      </c>
      <c r="E753">
        <f>'1001'!E62</f>
        <v>422.1</v>
      </c>
      <c r="F753" s="66">
        <f t="shared" si="144"/>
        <v>2113.5</v>
      </c>
      <c r="G753" s="2">
        <f t="shared" si="145"/>
        <v>2210</v>
      </c>
      <c r="H753" s="171">
        <f t="shared" si="142"/>
        <v>101.29999999999998</v>
      </c>
      <c r="J753" s="170">
        <f t="shared" si="143"/>
        <v>183.29999999999995</v>
      </c>
    </row>
    <row r="754" spans="1:10" x14ac:dyDescent="0.25">
      <c r="A754" s="29">
        <f t="shared" si="141"/>
        <v>44112</v>
      </c>
      <c r="B754">
        <f>'1008'!B62</f>
        <v>1858.8</v>
      </c>
      <c r="C754">
        <f>'1008'!C62</f>
        <v>1794</v>
      </c>
      <c r="D754">
        <f>'1008'!D62</f>
        <v>465.1</v>
      </c>
      <c r="E754">
        <f>'1008'!E62</f>
        <v>518.1</v>
      </c>
      <c r="F754" s="66">
        <f t="shared" si="144"/>
        <v>2323.9</v>
      </c>
      <c r="G754" s="2">
        <f t="shared" si="145"/>
        <v>2312.1</v>
      </c>
      <c r="H754" s="171">
        <f t="shared" si="142"/>
        <v>147.40000000000003</v>
      </c>
      <c r="J754" s="170">
        <f t="shared" si="143"/>
        <v>210.40000000000009</v>
      </c>
    </row>
    <row r="755" spans="1:10" x14ac:dyDescent="0.25">
      <c r="A755" s="29">
        <f t="shared" si="141"/>
        <v>44119</v>
      </c>
      <c r="B755">
        <f>'1015'!B62</f>
        <v>1904.8</v>
      </c>
      <c r="C755">
        <f>'1015'!C62</f>
        <v>1743.4</v>
      </c>
      <c r="D755">
        <f>'1015'!D62</f>
        <v>524.79999999999995</v>
      </c>
      <c r="E755">
        <f>'1015'!E62</f>
        <v>693.2</v>
      </c>
      <c r="F755" s="66">
        <f t="shared" si="144"/>
        <v>2429.6</v>
      </c>
      <c r="G755" s="2">
        <f t="shared" si="145"/>
        <v>2436.6000000000004</v>
      </c>
      <c r="H755" s="171">
        <f t="shared" si="142"/>
        <v>59.699999999999932</v>
      </c>
      <c r="J755" s="170">
        <f t="shared" si="143"/>
        <v>105.69999999999982</v>
      </c>
    </row>
    <row r="756" spans="1:10" x14ac:dyDescent="0.25">
      <c r="A756" s="29">
        <f t="shared" si="141"/>
        <v>44126</v>
      </c>
      <c r="B756">
        <f>'1022'!B62</f>
        <v>1896.1</v>
      </c>
      <c r="C756">
        <f>'1022'!C62</f>
        <v>1597.3</v>
      </c>
      <c r="D756">
        <f>'1022'!D62</f>
        <v>712.2</v>
      </c>
      <c r="E756">
        <f>'1022'!E62</f>
        <v>900.7</v>
      </c>
      <c r="F756" s="66">
        <f t="shared" si="144"/>
        <v>2608.3000000000002</v>
      </c>
      <c r="G756" s="2">
        <f t="shared" si="145"/>
        <v>2498</v>
      </c>
      <c r="H756" s="171">
        <f t="shared" si="142"/>
        <v>187.40000000000009</v>
      </c>
      <c r="J756" s="170">
        <f t="shared" si="143"/>
        <v>178.70000000000027</v>
      </c>
    </row>
    <row r="757" spans="1:10" x14ac:dyDescent="0.25">
      <c r="A757" s="29">
        <f t="shared" si="141"/>
        <v>44133</v>
      </c>
      <c r="B757">
        <f>'1029'!B63</f>
        <v>1901.6</v>
      </c>
      <c r="C757">
        <f>'1029'!C63</f>
        <v>1635.6</v>
      </c>
      <c r="D757">
        <f>'1029'!D63</f>
        <v>799.4</v>
      </c>
      <c r="E757">
        <f>'1029'!E63</f>
        <v>969.1</v>
      </c>
      <c r="F757" s="66">
        <f t="shared" si="144"/>
        <v>2701</v>
      </c>
      <c r="G757" s="2">
        <f t="shared" si="145"/>
        <v>2604.6999999999998</v>
      </c>
      <c r="H757" s="171">
        <f t="shared" si="142"/>
        <v>87.199999999999932</v>
      </c>
      <c r="J757" s="170">
        <f t="shared" si="143"/>
        <v>92.699999999999818</v>
      </c>
    </row>
    <row r="758" spans="1:10" x14ac:dyDescent="0.25">
      <c r="A758" s="29">
        <f t="shared" si="141"/>
        <v>44140</v>
      </c>
      <c r="B758">
        <f>'1105'!B63</f>
        <v>1799.2</v>
      </c>
      <c r="C758">
        <f>'1105'!C63</f>
        <v>1513.8</v>
      </c>
      <c r="D758">
        <f>'1105'!D63</f>
        <v>921.8</v>
      </c>
      <c r="E758">
        <f>'1105'!E63</f>
        <v>1100.5</v>
      </c>
      <c r="F758" s="66">
        <f t="shared" si="144"/>
        <v>2721</v>
      </c>
      <c r="G758" s="2">
        <f t="shared" si="145"/>
        <v>2614.3000000000002</v>
      </c>
      <c r="H758" s="171">
        <f t="shared" si="142"/>
        <v>122.39999999999998</v>
      </c>
      <c r="J758" s="170">
        <f t="shared" si="143"/>
        <v>20</v>
      </c>
    </row>
    <row r="759" spans="1:10" x14ac:dyDescent="0.25">
      <c r="A759" s="29">
        <f t="shared" si="141"/>
        <v>44147</v>
      </c>
      <c r="B759">
        <f>'1112'!B63</f>
        <v>1828.5</v>
      </c>
      <c r="C759">
        <f>'1112'!C63</f>
        <v>1517.7</v>
      </c>
      <c r="D759">
        <f>'1112'!D63</f>
        <v>1048.4000000000001</v>
      </c>
      <c r="E759">
        <f>'1112'!E63</f>
        <v>1153.8</v>
      </c>
      <c r="F759" s="66">
        <f t="shared" si="144"/>
        <v>2876.9</v>
      </c>
      <c r="G759" s="2">
        <f t="shared" si="145"/>
        <v>2671.5</v>
      </c>
      <c r="H759" s="171">
        <f t="shared" si="142"/>
        <v>126.60000000000014</v>
      </c>
      <c r="J759" s="170">
        <f t="shared" si="143"/>
        <v>155.90000000000009</v>
      </c>
    </row>
    <row r="760" spans="1:10" x14ac:dyDescent="0.25">
      <c r="A760" s="29">
        <f t="shared" si="141"/>
        <v>44154</v>
      </c>
      <c r="B760">
        <f>'1119'!B63</f>
        <v>1760.4</v>
      </c>
      <c r="C760">
        <f>'1119'!C63</f>
        <v>1531.1</v>
      </c>
      <c r="D760">
        <f>'1119'!D63</f>
        <v>1174.4000000000001</v>
      </c>
      <c r="E760">
        <f>'1119'!E63</f>
        <v>1195.3</v>
      </c>
      <c r="F760" s="66">
        <f t="shared" si="144"/>
        <v>2934.8</v>
      </c>
      <c r="G760" s="2">
        <f t="shared" si="145"/>
        <v>2726.3999999999996</v>
      </c>
      <c r="H760" s="171">
        <f t="shared" si="142"/>
        <v>126</v>
      </c>
      <c r="J760" s="170">
        <f t="shared" si="143"/>
        <v>57.900000000000091</v>
      </c>
    </row>
    <row r="761" spans="1:10" x14ac:dyDescent="0.25">
      <c r="A761" s="29">
        <f t="shared" si="141"/>
        <v>44161</v>
      </c>
      <c r="B761">
        <f>'1126'!B63</f>
        <v>1729.8</v>
      </c>
      <c r="C761">
        <f>'1126'!C63</f>
        <v>1490.9</v>
      </c>
      <c r="D761">
        <f>'1126'!D63</f>
        <v>1250</v>
      </c>
      <c r="E761">
        <f>'1126'!E63</f>
        <v>1275.8</v>
      </c>
      <c r="F761" s="66">
        <f t="shared" si="144"/>
        <v>2979.8</v>
      </c>
      <c r="G761" s="2">
        <f t="shared" si="145"/>
        <v>2766.7</v>
      </c>
      <c r="H761" s="171">
        <f t="shared" si="142"/>
        <v>75.599999999999909</v>
      </c>
      <c r="J761" s="170">
        <f t="shared" si="143"/>
        <v>45</v>
      </c>
    </row>
    <row r="762" spans="1:10" x14ac:dyDescent="0.25">
      <c r="A762" s="29">
        <f t="shared" si="141"/>
        <v>44168</v>
      </c>
      <c r="B762">
        <f>'1203'!B64</f>
        <v>1852.8</v>
      </c>
      <c r="C762">
        <f>'1203'!C64</f>
        <v>1445.3</v>
      </c>
      <c r="D762">
        <f>'1203'!D64</f>
        <v>1305.5999999999999</v>
      </c>
      <c r="E762">
        <f>'1203'!E64</f>
        <v>1333</v>
      </c>
      <c r="F762" s="66">
        <f t="shared" si="144"/>
        <v>3158.3999999999996</v>
      </c>
      <c r="G762" s="2">
        <f t="shared" si="145"/>
        <v>2778.3</v>
      </c>
      <c r="H762" s="171">
        <f t="shared" si="142"/>
        <v>55.599999999999909</v>
      </c>
      <c r="J762" s="170">
        <f t="shared" si="143"/>
        <v>178.59999999999945</v>
      </c>
    </row>
    <row r="763" spans="1:10" x14ac:dyDescent="0.25">
      <c r="A763" s="29">
        <f t="shared" si="141"/>
        <v>44175</v>
      </c>
      <c r="B763">
        <f>'1210'!B64</f>
        <v>1994</v>
      </c>
      <c r="C763">
        <f>'1210'!C64</f>
        <v>1333.8</v>
      </c>
      <c r="D763">
        <f>'1210'!D64</f>
        <v>1389.7</v>
      </c>
      <c r="E763">
        <f>'1210'!E64</f>
        <v>1453.6</v>
      </c>
      <c r="F763" s="66">
        <f t="shared" si="144"/>
        <v>3383.7</v>
      </c>
      <c r="G763" s="2">
        <f t="shared" si="145"/>
        <v>2787.3999999999996</v>
      </c>
      <c r="H763" s="171">
        <f t="shared" si="142"/>
        <v>84.100000000000136</v>
      </c>
      <c r="J763" s="170">
        <f t="shared" si="143"/>
        <v>225.30000000000018</v>
      </c>
    </row>
    <row r="764" spans="1:10" x14ac:dyDescent="0.25">
      <c r="A764" s="29">
        <f t="shared" si="141"/>
        <v>44182</v>
      </c>
      <c r="B764">
        <f>'1217'!B64</f>
        <v>1850</v>
      </c>
      <c r="C764">
        <f>'1217'!C64</f>
        <v>1342.2</v>
      </c>
      <c r="D764">
        <f>'1217'!D64</f>
        <v>1537.3</v>
      </c>
      <c r="E764">
        <f>'1217'!E64</f>
        <v>1506.7</v>
      </c>
      <c r="F764" s="66">
        <f t="shared" si="144"/>
        <v>3387.3</v>
      </c>
      <c r="G764" s="2">
        <f t="shared" si="145"/>
        <v>2848.9</v>
      </c>
      <c r="H764" s="171">
        <f t="shared" si="142"/>
        <v>147.59999999999991</v>
      </c>
      <c r="J764" s="170">
        <f t="shared" si="143"/>
        <v>3.6000000000003638</v>
      </c>
    </row>
    <row r="765" spans="1:10" x14ac:dyDescent="0.25">
      <c r="A765" s="29">
        <f t="shared" si="141"/>
        <v>44189</v>
      </c>
      <c r="B765">
        <f>'1224'!B65</f>
        <v>1807.5</v>
      </c>
      <c r="C765">
        <f>'1224'!C65</f>
        <v>1232.7</v>
      </c>
      <c r="D765">
        <f>'1224'!D65</f>
        <v>1610.6</v>
      </c>
      <c r="E765">
        <f>'1224'!E65</f>
        <v>1616</v>
      </c>
      <c r="F765" s="66">
        <f t="shared" si="144"/>
        <v>3418.1</v>
      </c>
      <c r="G765" s="2">
        <f t="shared" si="145"/>
        <v>2848.7</v>
      </c>
      <c r="H765" s="171">
        <f t="shared" si="142"/>
        <v>73.299999999999955</v>
      </c>
      <c r="J765" s="170">
        <f t="shared" si="143"/>
        <v>30.799999999999727</v>
      </c>
    </row>
    <row r="766" spans="1:10" x14ac:dyDescent="0.25">
      <c r="A766" s="29">
        <f t="shared" si="141"/>
        <v>44196</v>
      </c>
      <c r="B766">
        <f>'1231'!B65</f>
        <v>1693.8</v>
      </c>
      <c r="C766">
        <f>'1231'!C65</f>
        <v>1131.4000000000001</v>
      </c>
      <c r="D766">
        <f>'1231'!D65</f>
        <v>1737.9</v>
      </c>
      <c r="E766">
        <f>'1231'!E65</f>
        <v>1718.5</v>
      </c>
      <c r="F766" s="66">
        <f t="shared" si="144"/>
        <v>3431.7</v>
      </c>
      <c r="G766" s="2">
        <f t="shared" si="145"/>
        <v>2849.9</v>
      </c>
      <c r="H766" s="171">
        <f t="shared" si="142"/>
        <v>127.30000000000018</v>
      </c>
      <c r="J766" s="170">
        <f t="shared" si="143"/>
        <v>13.599999999999909</v>
      </c>
    </row>
    <row r="767" spans="1:10" x14ac:dyDescent="0.25">
      <c r="A767" s="29">
        <f t="shared" si="141"/>
        <v>44203</v>
      </c>
      <c r="B767">
        <f>'0107'!B65</f>
        <v>1682.3</v>
      </c>
      <c r="C767">
        <f>'0107'!C65</f>
        <v>1138.0999999999999</v>
      </c>
      <c r="D767">
        <f>'0107'!D65</f>
        <v>1847.4</v>
      </c>
      <c r="E767">
        <f>'0107'!E65</f>
        <v>1827.6</v>
      </c>
      <c r="F767" s="66">
        <f t="shared" si="144"/>
        <v>3529.7</v>
      </c>
      <c r="G767" s="2">
        <f t="shared" si="145"/>
        <v>2965.7</v>
      </c>
      <c r="H767" s="171">
        <f t="shared" si="142"/>
        <v>109.5</v>
      </c>
      <c r="J767" s="170">
        <f t="shared" si="143"/>
        <v>98</v>
      </c>
    </row>
    <row r="768" spans="1:10" x14ac:dyDescent="0.25">
      <c r="A768" s="29">
        <f t="shared" si="141"/>
        <v>44210</v>
      </c>
      <c r="B768">
        <f>'0114'!B67</f>
        <v>1702.2</v>
      </c>
      <c r="C768">
        <f>'0114'!C67</f>
        <v>1265.2</v>
      </c>
      <c r="D768">
        <f>'0114'!D67</f>
        <v>1940.9</v>
      </c>
      <c r="E768">
        <f>'0114'!E67</f>
        <v>1919.3</v>
      </c>
      <c r="F768" s="66">
        <f t="shared" si="144"/>
        <v>3643.1000000000004</v>
      </c>
      <c r="G768" s="2">
        <f t="shared" si="145"/>
        <v>3184.5</v>
      </c>
      <c r="H768" s="171">
        <f t="shared" si="142"/>
        <v>93.5</v>
      </c>
      <c r="J768" s="170">
        <f t="shared" si="143"/>
        <v>113.40000000000055</v>
      </c>
    </row>
    <row r="769" spans="1:10" x14ac:dyDescent="0.25">
      <c r="A769" s="29">
        <f t="shared" ref="A769:A832" si="146">+A768+7</f>
        <v>44217</v>
      </c>
      <c r="B769">
        <f>'0121'!B71</f>
        <v>1698.3</v>
      </c>
      <c r="C769">
        <f>'0121'!C71</f>
        <v>1200.8</v>
      </c>
      <c r="D769">
        <f>'0121'!D71</f>
        <v>2142.6999999999998</v>
      </c>
      <c r="E769">
        <f>'0121'!E71</f>
        <v>1981.5</v>
      </c>
      <c r="F769" s="66">
        <f t="shared" si="144"/>
        <v>3841</v>
      </c>
      <c r="G769" s="2">
        <f t="shared" si="145"/>
        <v>3182.3</v>
      </c>
      <c r="H769" s="171">
        <f t="shared" si="142"/>
        <v>201.79999999999973</v>
      </c>
      <c r="J769" s="170">
        <f t="shared" si="143"/>
        <v>197.89999999999964</v>
      </c>
    </row>
    <row r="770" spans="1:10" x14ac:dyDescent="0.25">
      <c r="A770" s="29">
        <f t="shared" si="146"/>
        <v>44224</v>
      </c>
      <c r="B770">
        <f>'0128'!B71</f>
        <v>1726.1</v>
      </c>
      <c r="C770">
        <f>'0128'!C71</f>
        <v>1167.8</v>
      </c>
      <c r="D770">
        <f>'0128'!D71</f>
        <v>2236.1999999999998</v>
      </c>
      <c r="E770">
        <f>'0128'!E71</f>
        <v>2054.1999999999998</v>
      </c>
      <c r="F770" s="66">
        <f t="shared" si="144"/>
        <v>3962.2999999999997</v>
      </c>
      <c r="G770" s="2">
        <f t="shared" si="145"/>
        <v>3222</v>
      </c>
      <c r="H770" s="171">
        <f t="shared" si="142"/>
        <v>93.5</v>
      </c>
      <c r="J770" s="170">
        <f t="shared" si="143"/>
        <v>121.29999999999973</v>
      </c>
    </row>
    <row r="771" spans="1:10" x14ac:dyDescent="0.25">
      <c r="A771" s="29">
        <f t="shared" si="146"/>
        <v>44231</v>
      </c>
      <c r="B771">
        <f>'0204'!B71</f>
        <v>1697.8</v>
      </c>
      <c r="C771">
        <f>'0204'!C71</f>
        <v>1108.8</v>
      </c>
      <c r="D771">
        <f>'0204'!D71</f>
        <v>2397.9</v>
      </c>
      <c r="E771">
        <f>'0204'!E71</f>
        <v>2127.3000000000002</v>
      </c>
      <c r="F771" s="66">
        <f t="shared" si="144"/>
        <v>4095.7</v>
      </c>
      <c r="G771" s="2">
        <f t="shared" si="145"/>
        <v>3236.1000000000004</v>
      </c>
      <c r="H771" s="171">
        <f t="shared" si="142"/>
        <v>161.70000000000027</v>
      </c>
      <c r="J771" s="170">
        <f t="shared" si="143"/>
        <v>133.40000000000009</v>
      </c>
    </row>
    <row r="772" spans="1:10" x14ac:dyDescent="0.25">
      <c r="A772" s="29">
        <f t="shared" si="146"/>
        <v>44238</v>
      </c>
      <c r="B772">
        <f>'0211'!B72</f>
        <v>1644.4</v>
      </c>
      <c r="C772">
        <f>'0211'!C72</f>
        <v>1048.7</v>
      </c>
      <c r="D772">
        <f>'0211'!D72</f>
        <v>2522.4</v>
      </c>
      <c r="E772">
        <f>'0211'!E72</f>
        <v>2267.1</v>
      </c>
      <c r="F772" s="66">
        <f t="shared" si="144"/>
        <v>4166.8</v>
      </c>
      <c r="G772" s="2">
        <f t="shared" si="145"/>
        <v>3315.8</v>
      </c>
      <c r="H772" s="171">
        <f t="shared" si="142"/>
        <v>124.5</v>
      </c>
      <c r="J772" s="170">
        <f t="shared" si="143"/>
        <v>71.100000000000364</v>
      </c>
    </row>
    <row r="773" spans="1:10" x14ac:dyDescent="0.25">
      <c r="A773" s="29">
        <f t="shared" si="146"/>
        <v>44245</v>
      </c>
      <c r="B773">
        <f>'0218'!B72</f>
        <v>1577.3</v>
      </c>
      <c r="C773">
        <f>'0218'!C72</f>
        <v>949.8</v>
      </c>
      <c r="D773">
        <f>'0218'!D72</f>
        <v>2637.1</v>
      </c>
      <c r="E773">
        <f>'0218'!E72</f>
        <v>2370.1</v>
      </c>
      <c r="F773" s="66">
        <f t="shared" si="144"/>
        <v>4214.3999999999996</v>
      </c>
      <c r="G773" s="2">
        <f t="shared" si="145"/>
        <v>3319.8999999999996</v>
      </c>
      <c r="H773" s="171">
        <f t="shared" ref="H773:H796" si="147">+D773-D772</f>
        <v>114.69999999999982</v>
      </c>
      <c r="J773" s="170">
        <f t="shared" ref="J773:J796" si="148">+F773-F772</f>
        <v>47.599999999999454</v>
      </c>
    </row>
    <row r="774" spans="1:10" x14ac:dyDescent="0.25">
      <c r="A774" s="29">
        <f t="shared" si="146"/>
        <v>44252</v>
      </c>
      <c r="B774">
        <f>'0225'!B73</f>
        <v>1652.9</v>
      </c>
      <c r="C774">
        <f>'0225'!C73</f>
        <v>1025.5999999999999</v>
      </c>
      <c r="D774">
        <f>'0225'!D73</f>
        <v>2701.2</v>
      </c>
      <c r="E774">
        <f>'0225'!E73</f>
        <v>2458.3000000000002</v>
      </c>
      <c r="F774" s="66">
        <f t="shared" si="144"/>
        <v>4354.1000000000004</v>
      </c>
      <c r="G774" s="2">
        <f t="shared" si="145"/>
        <v>3483.9</v>
      </c>
      <c r="H774" s="171">
        <f t="shared" si="147"/>
        <v>64.099999999999909</v>
      </c>
      <c r="J774" s="170">
        <f t="shared" si="148"/>
        <v>139.70000000000073</v>
      </c>
    </row>
    <row r="775" spans="1:10" x14ac:dyDescent="0.25">
      <c r="A775" s="29">
        <f t="shared" si="146"/>
        <v>44259</v>
      </c>
      <c r="B775">
        <f>'0304'!B73</f>
        <v>1669.8</v>
      </c>
      <c r="C775">
        <f>'0304'!C73</f>
        <v>993.2</v>
      </c>
      <c r="D775">
        <f>'0304'!D73</f>
        <v>2762.3</v>
      </c>
      <c r="E775">
        <f>'0304'!E73</f>
        <v>2512.6999999999998</v>
      </c>
      <c r="F775" s="66">
        <f t="shared" si="144"/>
        <v>4432.1000000000004</v>
      </c>
      <c r="G775" s="2">
        <f t="shared" si="145"/>
        <v>3505.8999999999996</v>
      </c>
      <c r="H775" s="171">
        <f t="shared" si="147"/>
        <v>61.100000000000364</v>
      </c>
      <c r="J775" s="170">
        <f t="shared" si="148"/>
        <v>78</v>
      </c>
    </row>
    <row r="776" spans="1:10" x14ac:dyDescent="0.25">
      <c r="A776" s="29">
        <f t="shared" si="146"/>
        <v>44266</v>
      </c>
      <c r="B776">
        <f>'0311'!B76</f>
        <v>1665.3</v>
      </c>
      <c r="C776">
        <f>'0311'!C76</f>
        <v>973.7</v>
      </c>
      <c r="D776">
        <f>'0311'!D76</f>
        <v>2832.7</v>
      </c>
      <c r="E776">
        <f>'0311'!E76</f>
        <v>2599.8000000000002</v>
      </c>
      <c r="F776" s="66">
        <f t="shared" si="144"/>
        <v>4498</v>
      </c>
      <c r="G776" s="2">
        <f t="shared" si="145"/>
        <v>3573.5</v>
      </c>
      <c r="H776" s="171">
        <f t="shared" si="147"/>
        <v>70.399999999999636</v>
      </c>
      <c r="J776" s="170">
        <f t="shared" si="148"/>
        <v>65.899999999999636</v>
      </c>
    </row>
    <row r="777" spans="1:10" x14ac:dyDescent="0.25">
      <c r="A777" s="29">
        <f t="shared" si="146"/>
        <v>44273</v>
      </c>
      <c r="B777">
        <f>'0318'!B76</f>
        <v>1570.8</v>
      </c>
      <c r="C777">
        <f>'0318'!C76</f>
        <v>927.2</v>
      </c>
      <c r="D777">
        <f>'0318'!D76</f>
        <v>2977.9</v>
      </c>
      <c r="E777">
        <f>'0318'!E76</f>
        <v>2655.3</v>
      </c>
      <c r="F777" s="66">
        <f t="shared" si="144"/>
        <v>4548.7</v>
      </c>
      <c r="G777" s="2">
        <f t="shared" si="145"/>
        <v>3582.5</v>
      </c>
      <c r="H777" s="171">
        <f t="shared" si="147"/>
        <v>145.20000000000027</v>
      </c>
      <c r="J777" s="170">
        <f t="shared" si="148"/>
        <v>50.699999999999818</v>
      </c>
    </row>
    <row r="778" spans="1:10" x14ac:dyDescent="0.25">
      <c r="A778" s="29">
        <f t="shared" si="146"/>
        <v>44280</v>
      </c>
      <c r="B778">
        <f>'0325'!B77</f>
        <v>1477.5</v>
      </c>
      <c r="C778">
        <f>'0325'!C77</f>
        <v>1190.5999999999999</v>
      </c>
      <c r="D778">
        <f>'0325'!D77</f>
        <v>3067.5</v>
      </c>
      <c r="E778">
        <f>'0325'!E77</f>
        <v>2779.9</v>
      </c>
      <c r="F778" s="66">
        <f t="shared" si="144"/>
        <v>4545</v>
      </c>
      <c r="G778" s="2">
        <f t="shared" si="145"/>
        <v>3970.5</v>
      </c>
      <c r="H778" s="171">
        <f t="shared" si="147"/>
        <v>89.599999999999909</v>
      </c>
      <c r="J778" s="170">
        <f t="shared" si="148"/>
        <v>-3.6999999999998181</v>
      </c>
    </row>
    <row r="779" spans="1:10" x14ac:dyDescent="0.25">
      <c r="A779" s="29">
        <f t="shared" si="146"/>
        <v>44287</v>
      </c>
      <c r="B779">
        <f>'0401'!B77</f>
        <v>1414.1</v>
      </c>
      <c r="C779">
        <f>'0401'!C77</f>
        <v>1203.4000000000001</v>
      </c>
      <c r="D779">
        <f>'0401'!D77</f>
        <v>3144</v>
      </c>
      <c r="E779">
        <f>'0401'!E77</f>
        <v>2869.8</v>
      </c>
      <c r="F779" s="66">
        <f t="shared" si="144"/>
        <v>4558.1000000000004</v>
      </c>
      <c r="G779" s="2">
        <f t="shared" si="145"/>
        <v>4073.2000000000003</v>
      </c>
      <c r="H779" s="171">
        <f t="shared" si="147"/>
        <v>76.5</v>
      </c>
      <c r="J779" s="170">
        <f t="shared" si="148"/>
        <v>13.100000000000364</v>
      </c>
    </row>
    <row r="780" spans="1:10" x14ac:dyDescent="0.25">
      <c r="A780" s="29">
        <f t="shared" si="146"/>
        <v>44294</v>
      </c>
      <c r="B780">
        <f>'0408'!B77</f>
        <v>1332.7</v>
      </c>
      <c r="C780">
        <f>'0408'!C77</f>
        <v>1102.8</v>
      </c>
      <c r="D780">
        <f>'0408'!D77</f>
        <v>3241.1</v>
      </c>
      <c r="E780">
        <f>'0408'!E77</f>
        <v>2992.8</v>
      </c>
      <c r="F780" s="66">
        <f t="shared" si="144"/>
        <v>4573.8</v>
      </c>
      <c r="G780" s="2">
        <f t="shared" si="145"/>
        <v>4095.6000000000004</v>
      </c>
      <c r="H780" s="171">
        <f t="shared" si="147"/>
        <v>97.099999999999909</v>
      </c>
      <c r="J780" s="170">
        <f t="shared" si="148"/>
        <v>15.699999999999818</v>
      </c>
    </row>
    <row r="781" spans="1:10" x14ac:dyDescent="0.25">
      <c r="A781" s="29">
        <f t="shared" si="146"/>
        <v>44301</v>
      </c>
      <c r="B781">
        <f>'0415'!B77</f>
        <v>1248.3</v>
      </c>
      <c r="C781">
        <f>'0415'!C77</f>
        <v>1068.9000000000001</v>
      </c>
      <c r="D781">
        <f>'0415'!D77</f>
        <v>3315.1</v>
      </c>
      <c r="E781">
        <f>'0415'!E77</f>
        <v>3034.2</v>
      </c>
      <c r="F781" s="66">
        <f t="shared" si="144"/>
        <v>4563.3999999999996</v>
      </c>
      <c r="G781" s="2">
        <f t="shared" si="145"/>
        <v>4103.1000000000004</v>
      </c>
      <c r="H781" s="171">
        <f t="shared" si="147"/>
        <v>74</v>
      </c>
      <c r="I781">
        <f>'0415'!F77</f>
        <v>167</v>
      </c>
      <c r="J781" s="170">
        <f t="shared" si="148"/>
        <v>-10.400000000000546</v>
      </c>
    </row>
    <row r="782" spans="1:10" x14ac:dyDescent="0.25">
      <c r="A782" s="29">
        <f t="shared" si="146"/>
        <v>44308</v>
      </c>
      <c r="B782">
        <f>'0422'!B77</f>
        <v>1301.5</v>
      </c>
      <c r="C782">
        <f>'0422'!C77</f>
        <v>971.9</v>
      </c>
      <c r="D782">
        <f>'0422'!D77</f>
        <v>3377.2</v>
      </c>
      <c r="E782">
        <f>'0422'!E77</f>
        <v>3174.1</v>
      </c>
      <c r="F782" s="66">
        <f t="shared" si="144"/>
        <v>4678.7</v>
      </c>
      <c r="G782" s="2">
        <f t="shared" si="145"/>
        <v>4146</v>
      </c>
      <c r="H782" s="171">
        <f t="shared" si="147"/>
        <v>62.099999999999909</v>
      </c>
      <c r="I782">
        <f>'0422'!F77</f>
        <v>167</v>
      </c>
      <c r="J782" s="170">
        <f t="shared" si="148"/>
        <v>115.30000000000018</v>
      </c>
    </row>
    <row r="783" spans="1:10" x14ac:dyDescent="0.25">
      <c r="A783" s="29">
        <f t="shared" si="146"/>
        <v>44315</v>
      </c>
      <c r="B783">
        <f>'0429'!B77</f>
        <v>1152.2</v>
      </c>
      <c r="C783">
        <f>'0429'!C77</f>
        <v>977.3</v>
      </c>
      <c r="D783">
        <f>'0429'!D77</f>
        <v>3473.1</v>
      </c>
      <c r="E783">
        <f>'0429'!E77</f>
        <v>3239.8</v>
      </c>
      <c r="F783" s="66">
        <f t="shared" si="144"/>
        <v>4625.3</v>
      </c>
      <c r="G783" s="2">
        <f t="shared" si="145"/>
        <v>4217.1000000000004</v>
      </c>
      <c r="H783" s="171">
        <f t="shared" si="147"/>
        <v>95.900000000000091</v>
      </c>
      <c r="I783">
        <f>'0429'!F77</f>
        <v>167</v>
      </c>
      <c r="J783" s="170">
        <f t="shared" si="148"/>
        <v>-53.399999999999636</v>
      </c>
    </row>
    <row r="784" spans="1:10" x14ac:dyDescent="0.25">
      <c r="A784" s="29">
        <f t="shared" si="146"/>
        <v>44322</v>
      </c>
      <c r="B784">
        <f>'0506'!B77</f>
        <v>1074.9000000000001</v>
      </c>
      <c r="C784">
        <f>'0506'!C77</f>
        <v>955.4</v>
      </c>
      <c r="D784">
        <f>'0506'!D77</f>
        <v>3574.9</v>
      </c>
      <c r="E784">
        <f>'0506'!E77</f>
        <v>3283.8</v>
      </c>
      <c r="F784" s="66">
        <f t="shared" ref="F784:F790" si="149">+B784+D784</f>
        <v>4649.8</v>
      </c>
      <c r="G784" s="2">
        <f t="shared" ref="G784:G790" si="150">+C784+E784</f>
        <v>4239.2</v>
      </c>
      <c r="H784" s="171">
        <f t="shared" si="147"/>
        <v>101.80000000000018</v>
      </c>
      <c r="I784">
        <f>'0506'!F77</f>
        <v>265</v>
      </c>
      <c r="J784" s="170">
        <f t="shared" si="148"/>
        <v>24.5</v>
      </c>
    </row>
    <row r="785" spans="1:10" x14ac:dyDescent="0.25">
      <c r="A785" s="29">
        <f t="shared" si="146"/>
        <v>44329</v>
      </c>
      <c r="B785">
        <f>'0513'!B77</f>
        <v>976</v>
      </c>
      <c r="C785">
        <f>'0513'!C77</f>
        <v>918.6</v>
      </c>
      <c r="D785">
        <f>'0513'!D77</f>
        <v>3678.3</v>
      </c>
      <c r="E785">
        <f>'0513'!E77</f>
        <v>3345.2</v>
      </c>
      <c r="F785" s="66">
        <f t="shared" si="149"/>
        <v>4654.3</v>
      </c>
      <c r="G785" s="2">
        <f t="shared" si="150"/>
        <v>4263.8</v>
      </c>
      <c r="H785" s="171">
        <f t="shared" si="147"/>
        <v>103.40000000000009</v>
      </c>
      <c r="I785">
        <f>'0513'!F77</f>
        <v>312.5</v>
      </c>
      <c r="J785" s="170">
        <f t="shared" si="148"/>
        <v>4.5</v>
      </c>
    </row>
    <row r="786" spans="1:10" x14ac:dyDescent="0.25">
      <c r="A786" s="29">
        <f t="shared" si="146"/>
        <v>44336</v>
      </c>
      <c r="B786">
        <f>'0520'!B77</f>
        <v>938.1</v>
      </c>
      <c r="C786">
        <f>'0520'!C77</f>
        <v>977.2</v>
      </c>
      <c r="D786">
        <f>'0520'!D77</f>
        <v>3750.9</v>
      </c>
      <c r="E786">
        <f>'0520'!E77</f>
        <v>3461.5</v>
      </c>
      <c r="F786" s="66">
        <f t="shared" si="149"/>
        <v>4689</v>
      </c>
      <c r="G786" s="2">
        <f t="shared" si="150"/>
        <v>4438.7</v>
      </c>
      <c r="H786" s="171">
        <f t="shared" si="147"/>
        <v>72.599999999999909</v>
      </c>
      <c r="I786">
        <f>'0520'!F77</f>
        <v>475</v>
      </c>
      <c r="J786" s="170">
        <f t="shared" si="148"/>
        <v>34.699999999999818</v>
      </c>
    </row>
    <row r="787" spans="1:10" x14ac:dyDescent="0.25">
      <c r="A787" s="29">
        <f t="shared" si="146"/>
        <v>44343</v>
      </c>
      <c r="B787">
        <f>'0527'!B77</f>
        <v>835.7</v>
      </c>
      <c r="C787">
        <f>'0527'!C77</f>
        <v>912.8</v>
      </c>
      <c r="D787">
        <f>'0527'!D77</f>
        <v>3854.3</v>
      </c>
      <c r="E787">
        <f>'0527'!E77</f>
        <v>3528.3</v>
      </c>
      <c r="F787" s="66">
        <f t="shared" si="149"/>
        <v>4690</v>
      </c>
      <c r="G787" s="2">
        <f t="shared" si="150"/>
        <v>4441.1000000000004</v>
      </c>
      <c r="H787" s="171">
        <f t="shared" si="147"/>
        <v>103.40000000000009</v>
      </c>
      <c r="I787">
        <f>'0527'!F77</f>
        <v>509</v>
      </c>
      <c r="J787" s="170">
        <f t="shared" si="148"/>
        <v>1</v>
      </c>
    </row>
    <row r="788" spans="1:10" x14ac:dyDescent="0.25">
      <c r="A788" s="29">
        <f t="shared" si="146"/>
        <v>44350</v>
      </c>
      <c r="B788">
        <f>'0603'!B78</f>
        <v>816.2</v>
      </c>
      <c r="C788">
        <f>'0603'!C78</f>
        <v>948.8</v>
      </c>
      <c r="D788">
        <f>'0603'!D78</f>
        <v>3932.3</v>
      </c>
      <c r="E788">
        <f>'0603'!E78</f>
        <v>3577.3</v>
      </c>
      <c r="F788" s="66">
        <f t="shared" si="149"/>
        <v>4748.5</v>
      </c>
      <c r="G788" s="2">
        <f t="shared" si="150"/>
        <v>4526.1000000000004</v>
      </c>
      <c r="H788" s="171">
        <f t="shared" si="147"/>
        <v>78</v>
      </c>
      <c r="I788">
        <f>'0603'!F78</f>
        <v>509</v>
      </c>
      <c r="J788" s="170">
        <f t="shared" si="148"/>
        <v>58.5</v>
      </c>
    </row>
    <row r="789" spans="1:10" x14ac:dyDescent="0.25">
      <c r="A789" s="29">
        <f t="shared" si="146"/>
        <v>44357</v>
      </c>
      <c r="B789">
        <f>'0610'!B78</f>
        <v>784</v>
      </c>
      <c r="C789">
        <f>'0610'!C78</f>
        <v>887.6</v>
      </c>
      <c r="D789">
        <f>'0610'!D78</f>
        <v>3965</v>
      </c>
      <c r="E789">
        <f>'0610'!E78</f>
        <v>3654.4</v>
      </c>
      <c r="F789" s="66">
        <f t="shared" si="149"/>
        <v>4749</v>
      </c>
      <c r="G789" s="2">
        <f t="shared" si="150"/>
        <v>4542</v>
      </c>
      <c r="H789" s="171">
        <f t="shared" si="147"/>
        <v>32.699999999999818</v>
      </c>
      <c r="I789">
        <f>'0610'!F78</f>
        <v>509</v>
      </c>
      <c r="J789" s="170">
        <f t="shared" si="148"/>
        <v>0.5</v>
      </c>
    </row>
    <row r="790" spans="1:10" x14ac:dyDescent="0.25">
      <c r="A790" s="29">
        <f t="shared" si="146"/>
        <v>44364</v>
      </c>
      <c r="B790">
        <f>'0617'!B78</f>
        <v>721</v>
      </c>
      <c r="C790">
        <f>'0617'!C78</f>
        <v>887.3</v>
      </c>
      <c r="D790">
        <f>'0617'!D78</f>
        <v>4030.2</v>
      </c>
      <c r="E790">
        <f>'0617'!E78</f>
        <v>3686.5</v>
      </c>
      <c r="F790" s="66">
        <f t="shared" si="149"/>
        <v>4751.2</v>
      </c>
      <c r="G790" s="2">
        <f t="shared" si="150"/>
        <v>4573.8</v>
      </c>
      <c r="H790" s="171">
        <f t="shared" si="147"/>
        <v>65.199999999999818</v>
      </c>
      <c r="I790">
        <f>'0617'!F78</f>
        <v>563.4</v>
      </c>
      <c r="J790" s="170">
        <f t="shared" si="148"/>
        <v>2.1999999999998181</v>
      </c>
    </row>
    <row r="791" spans="1:10" x14ac:dyDescent="0.25">
      <c r="A791" s="29">
        <f t="shared" si="146"/>
        <v>44371</v>
      </c>
      <c r="B791">
        <f>'0624'!B78</f>
        <v>658.4</v>
      </c>
      <c r="C791">
        <f>'0624'!C78</f>
        <v>868.1</v>
      </c>
      <c r="D791">
        <f>'0624'!D78</f>
        <v>4088.4</v>
      </c>
      <c r="E791">
        <f>'0624'!E78</f>
        <v>3751.1</v>
      </c>
      <c r="F791" s="66">
        <f t="shared" ref="F791:F796" si="151">+B791+D791</f>
        <v>4746.8</v>
      </c>
      <c r="G791" s="2">
        <f t="shared" ref="G791:G796" si="152">+C791+E791</f>
        <v>4619.2</v>
      </c>
      <c r="H791" s="171">
        <f t="shared" si="147"/>
        <v>58.200000000000273</v>
      </c>
      <c r="I791">
        <f>'0624'!F78</f>
        <v>563.4</v>
      </c>
      <c r="J791" s="170">
        <f t="shared" si="148"/>
        <v>-4.3999999999996362</v>
      </c>
    </row>
    <row r="792" spans="1:10" x14ac:dyDescent="0.25">
      <c r="A792" s="29">
        <f t="shared" si="146"/>
        <v>44378</v>
      </c>
      <c r="B792">
        <f>'0701'!B78</f>
        <v>604.70000000000005</v>
      </c>
      <c r="C792">
        <f>'0701'!C78</f>
        <v>780.1</v>
      </c>
      <c r="D792">
        <f>'0701'!D78</f>
        <v>4180.1000000000004</v>
      </c>
      <c r="E792">
        <f>'0701'!E78</f>
        <v>3895.3</v>
      </c>
      <c r="F792" s="66">
        <f t="shared" si="151"/>
        <v>4784.8</v>
      </c>
      <c r="G792" s="2">
        <f t="shared" si="152"/>
        <v>4675.4000000000005</v>
      </c>
      <c r="H792" s="171">
        <f t="shared" si="147"/>
        <v>91.700000000000273</v>
      </c>
      <c r="I792">
        <f>'0701'!F78</f>
        <v>563.4</v>
      </c>
      <c r="J792" s="170">
        <f t="shared" si="148"/>
        <v>38</v>
      </c>
    </row>
    <row r="793" spans="1:10" x14ac:dyDescent="0.25">
      <c r="A793" s="29">
        <f t="shared" si="146"/>
        <v>44385</v>
      </c>
      <c r="B793">
        <f>'0708'!B78</f>
        <v>576.4</v>
      </c>
      <c r="C793">
        <f>'0708'!C78</f>
        <v>765</v>
      </c>
      <c r="D793">
        <f>'0708'!D78</f>
        <v>4208.1000000000004</v>
      </c>
      <c r="E793">
        <f>'0708'!E78</f>
        <v>3966.1</v>
      </c>
      <c r="F793" s="66">
        <f t="shared" si="151"/>
        <v>4784.5</v>
      </c>
      <c r="G793" s="2">
        <f t="shared" si="152"/>
        <v>4731.1000000000004</v>
      </c>
      <c r="H793" s="171">
        <f t="shared" si="147"/>
        <v>28</v>
      </c>
      <c r="I793">
        <f>'0708'!F78</f>
        <v>812</v>
      </c>
      <c r="J793" s="170">
        <f t="shared" si="148"/>
        <v>-0.3000000000001819</v>
      </c>
    </row>
    <row r="794" spans="1:10" x14ac:dyDescent="0.25">
      <c r="A794" s="29">
        <f t="shared" si="146"/>
        <v>44392</v>
      </c>
      <c r="B794">
        <f>'0715'!B78</f>
        <v>529.29999999999995</v>
      </c>
      <c r="C794">
        <f>'0715'!C78</f>
        <v>668.5</v>
      </c>
      <c r="D794">
        <f>'0715'!D78</f>
        <v>4268.3999999999996</v>
      </c>
      <c r="E794">
        <f>'0715'!E78</f>
        <v>4044.1</v>
      </c>
      <c r="F794" s="66">
        <f t="shared" si="151"/>
        <v>4797.7</v>
      </c>
      <c r="G794" s="2">
        <f t="shared" si="152"/>
        <v>4712.6000000000004</v>
      </c>
      <c r="H794" s="171">
        <f t="shared" si="147"/>
        <v>60.299999999999272</v>
      </c>
      <c r="I794">
        <f>'0715'!F78</f>
        <v>879.4</v>
      </c>
      <c r="J794" s="170">
        <f t="shared" si="148"/>
        <v>13.199999999999818</v>
      </c>
    </row>
    <row r="795" spans="1:10" x14ac:dyDescent="0.25">
      <c r="A795" s="29">
        <f t="shared" si="146"/>
        <v>44399</v>
      </c>
      <c r="B795">
        <f>'0722'!B78</f>
        <v>428.7</v>
      </c>
      <c r="C795">
        <f>'0722'!C78</f>
        <v>572</v>
      </c>
      <c r="D795">
        <f>'0722'!D78</f>
        <v>4375</v>
      </c>
      <c r="E795">
        <f>'0722'!E78</f>
        <v>4157.3999999999996</v>
      </c>
      <c r="F795" s="66">
        <f t="shared" si="151"/>
        <v>4803.7</v>
      </c>
      <c r="G795" s="2">
        <f t="shared" si="152"/>
        <v>4729.3999999999996</v>
      </c>
      <c r="H795" s="171">
        <f t="shared" si="147"/>
        <v>106.60000000000036</v>
      </c>
      <c r="I795">
        <f>'0722'!F78</f>
        <v>1039.9000000000001</v>
      </c>
      <c r="J795" s="170">
        <f t="shared" si="148"/>
        <v>6</v>
      </c>
    </row>
    <row r="796" spans="1:10" x14ac:dyDescent="0.25">
      <c r="A796" s="29">
        <f t="shared" si="146"/>
        <v>44406</v>
      </c>
      <c r="B796">
        <f>'0729'!B78</f>
        <v>363.3</v>
      </c>
      <c r="C796">
        <f>'0729'!C78</f>
        <v>495.9</v>
      </c>
      <c r="D796">
        <f>'0729'!D78</f>
        <v>4439.7</v>
      </c>
      <c r="E796">
        <f>'0729'!E78</f>
        <v>4235</v>
      </c>
      <c r="F796" s="66">
        <f t="shared" si="151"/>
        <v>4803</v>
      </c>
      <c r="G796" s="2">
        <f t="shared" si="152"/>
        <v>4730.8999999999996</v>
      </c>
      <c r="H796" s="171">
        <f t="shared" si="147"/>
        <v>64.699999999999818</v>
      </c>
      <c r="I796">
        <f>'0729'!F78</f>
        <v>1083.5999999999999</v>
      </c>
      <c r="J796" s="170">
        <f t="shared" si="148"/>
        <v>-0.6999999999998181</v>
      </c>
    </row>
    <row r="797" spans="1:10" x14ac:dyDescent="0.25">
      <c r="A797" s="29">
        <f t="shared" si="146"/>
        <v>44413</v>
      </c>
      <c r="B797">
        <f>'0805'!B78</f>
        <v>325.7</v>
      </c>
      <c r="C797">
        <f>'0805'!C78</f>
        <v>371</v>
      </c>
      <c r="D797">
        <f>'0805'!D78</f>
        <v>4478.6000000000004</v>
      </c>
      <c r="E797">
        <f>'0805'!E78</f>
        <v>4358.2</v>
      </c>
      <c r="F797" s="66">
        <f t="shared" ref="F797:F803" si="153">+B797+D797</f>
        <v>4804.3</v>
      </c>
      <c r="G797" s="2">
        <f t="shared" ref="G797:G803" si="154">+C797+E797</f>
        <v>4729.2</v>
      </c>
      <c r="H797" s="171">
        <f t="shared" ref="H797:H803" si="155">+D797-D796</f>
        <v>38.900000000000546</v>
      </c>
      <c r="I797">
        <f>'0805'!F78</f>
        <v>1083.7</v>
      </c>
      <c r="J797" s="170">
        <f>+F797-F796</f>
        <v>1.3000000000001819</v>
      </c>
    </row>
    <row r="798" spans="1:10" x14ac:dyDescent="0.25">
      <c r="A798" s="29">
        <f t="shared" si="146"/>
        <v>44420</v>
      </c>
      <c r="B798">
        <f>'0812'!B78</f>
        <v>314.7</v>
      </c>
      <c r="C798">
        <f>'0812'!C78</f>
        <v>293</v>
      </c>
      <c r="D798">
        <f>'0812'!D78</f>
        <v>4490.2</v>
      </c>
      <c r="E798">
        <f>'0812'!E78</f>
        <v>4438.2</v>
      </c>
      <c r="F798" s="66">
        <f t="shared" si="153"/>
        <v>4804.8999999999996</v>
      </c>
      <c r="G798" s="2">
        <f t="shared" si="154"/>
        <v>4731.2</v>
      </c>
      <c r="H798" s="171">
        <f t="shared" si="155"/>
        <v>11.599999999999454</v>
      </c>
      <c r="I798">
        <f>'0812'!F78</f>
        <v>1112.5999999999999</v>
      </c>
      <c r="J798" s="170">
        <f>+F798-F797</f>
        <v>0.5999999999994543</v>
      </c>
    </row>
    <row r="799" spans="1:10" x14ac:dyDescent="0.25">
      <c r="A799" s="29">
        <f t="shared" si="146"/>
        <v>44427</v>
      </c>
      <c r="B799">
        <f>'0819'!B78</f>
        <v>242.5</v>
      </c>
      <c r="C799">
        <f>'0819'!C78</f>
        <v>237.8</v>
      </c>
      <c r="D799">
        <f>'0819'!D78</f>
        <v>4566.8</v>
      </c>
      <c r="E799">
        <f>'0819'!E78</f>
        <v>4493</v>
      </c>
      <c r="F799" s="66">
        <f t="shared" si="153"/>
        <v>4809.3</v>
      </c>
      <c r="G799" s="2">
        <f t="shared" si="154"/>
        <v>4730.8</v>
      </c>
      <c r="H799" s="171">
        <f t="shared" si="155"/>
        <v>76.600000000000364</v>
      </c>
      <c r="I799">
        <f>'0819'!F78</f>
        <v>1261.2</v>
      </c>
      <c r="J799" s="170">
        <f>+F799-F798</f>
        <v>4.4000000000005457</v>
      </c>
    </row>
    <row r="800" spans="1:10" x14ac:dyDescent="0.25">
      <c r="A800" s="29">
        <f t="shared" si="146"/>
        <v>44434</v>
      </c>
      <c r="B800">
        <f>'0826'!B78</f>
        <v>135.5</v>
      </c>
      <c r="C800">
        <f>'0826'!C78</f>
        <v>181.2</v>
      </c>
      <c r="D800">
        <f>'0826'!D78</f>
        <v>4677.8</v>
      </c>
      <c r="E800">
        <f>'0826'!E78</f>
        <v>4550.8999999999996</v>
      </c>
      <c r="F800" s="66">
        <f t="shared" si="153"/>
        <v>4813.3</v>
      </c>
      <c r="G800" s="2">
        <f t="shared" si="154"/>
        <v>4732.0999999999995</v>
      </c>
      <c r="H800" s="171">
        <f t="shared" si="155"/>
        <v>111</v>
      </c>
      <c r="I800">
        <f>'0826'!F78</f>
        <v>1349.9</v>
      </c>
      <c r="J800" s="170">
        <f>+F800-F799</f>
        <v>4</v>
      </c>
    </row>
    <row r="801" spans="1:10" x14ac:dyDescent="0.25">
      <c r="A801" s="29">
        <f t="shared" si="146"/>
        <v>44441</v>
      </c>
      <c r="B801">
        <f>'0902'!B57</f>
        <v>1509.3</v>
      </c>
      <c r="C801">
        <f>'0902'!C57</f>
        <v>1617.6</v>
      </c>
      <c r="D801">
        <f>'0902'!D57</f>
        <v>10.5</v>
      </c>
      <c r="E801">
        <f>'0902'!E57</f>
        <v>11</v>
      </c>
      <c r="F801" s="66">
        <f t="shared" si="153"/>
        <v>1519.8</v>
      </c>
      <c r="G801" s="2">
        <f t="shared" si="154"/>
        <v>1628.6</v>
      </c>
      <c r="H801" s="171">
        <f t="shared" si="155"/>
        <v>-4667.3</v>
      </c>
      <c r="J801" s="170"/>
    </row>
    <row r="802" spans="1:10" x14ac:dyDescent="0.25">
      <c r="A802" s="29">
        <f t="shared" si="146"/>
        <v>44448</v>
      </c>
      <c r="B802">
        <f>'0909'!B60</f>
        <v>1453.7</v>
      </c>
      <c r="C802">
        <f>'0909'!C60</f>
        <v>1547.9</v>
      </c>
      <c r="D802">
        <f>'0909'!D60</f>
        <v>79.2</v>
      </c>
      <c r="E802">
        <f>'0909'!E60</f>
        <v>115.2</v>
      </c>
      <c r="F802" s="66">
        <f t="shared" si="153"/>
        <v>1532.9</v>
      </c>
      <c r="G802" s="2">
        <f t="shared" si="154"/>
        <v>1663.1000000000001</v>
      </c>
      <c r="H802" s="171">
        <f t="shared" si="155"/>
        <v>68.7</v>
      </c>
      <c r="J802" s="170"/>
    </row>
    <row r="803" spans="1:10" x14ac:dyDescent="0.25">
      <c r="A803" s="29">
        <f t="shared" si="146"/>
        <v>44455</v>
      </c>
      <c r="B803">
        <f>'0916'!B63</f>
        <v>1455.2</v>
      </c>
      <c r="C803">
        <f>'0916'!C63</f>
        <v>1581.7</v>
      </c>
      <c r="D803">
        <f>'0916'!D63</f>
        <v>163</v>
      </c>
      <c r="E803">
        <f>'0916'!E63</f>
        <v>149.80000000000001</v>
      </c>
      <c r="F803" s="66">
        <f t="shared" si="153"/>
        <v>1618.2</v>
      </c>
      <c r="G803" s="2">
        <f t="shared" si="154"/>
        <v>1731.5</v>
      </c>
      <c r="H803" s="171">
        <f t="shared" si="155"/>
        <v>83.8</v>
      </c>
      <c r="J803" s="170"/>
    </row>
    <row r="804" spans="1:10" x14ac:dyDescent="0.25">
      <c r="A804" s="29">
        <f t="shared" si="146"/>
        <v>44462</v>
      </c>
      <c r="B804">
        <f>'0923'!B64</f>
        <v>1464.7</v>
      </c>
      <c r="C804">
        <f>'0923'!C64</f>
        <v>1713.8</v>
      </c>
      <c r="D804">
        <f>'0923'!D64</f>
        <v>196.9</v>
      </c>
      <c r="E804">
        <f>'0923'!E64</f>
        <v>216.4</v>
      </c>
      <c r="F804" s="66">
        <f>+B804+D804</f>
        <v>1661.6000000000001</v>
      </c>
      <c r="G804" s="2">
        <f>+C804+E804</f>
        <v>1930.2</v>
      </c>
      <c r="H804" s="171">
        <f>+D804-D803</f>
        <v>33.900000000000006</v>
      </c>
      <c r="J804" s="170"/>
    </row>
    <row r="805" spans="1:10" x14ac:dyDescent="0.25">
      <c r="A805" s="29">
        <f t="shared" si="146"/>
        <v>44469</v>
      </c>
      <c r="B805">
        <f>'0930'!B65</f>
        <v>1406.8</v>
      </c>
      <c r="C805">
        <f>'0930'!C65</f>
        <v>1795.8</v>
      </c>
      <c r="D805">
        <f>'0930'!D65</f>
        <v>276.10000000000002</v>
      </c>
      <c r="E805">
        <f>'0930'!E65</f>
        <v>317.7</v>
      </c>
      <c r="F805" s="66">
        <f t="shared" ref="F805:F818" si="156">+B805+D805</f>
        <v>1682.9</v>
      </c>
      <c r="G805" s="2">
        <f t="shared" ref="G805:G818" si="157">+C805+E805</f>
        <v>2113.5</v>
      </c>
      <c r="H805" s="171">
        <f t="shared" ref="H805:H818" si="158">+D805-D804</f>
        <v>79.200000000000017</v>
      </c>
      <c r="J805" s="170"/>
    </row>
    <row r="806" spans="1:10" x14ac:dyDescent="0.25">
      <c r="A806" s="29">
        <f t="shared" si="146"/>
        <v>44476</v>
      </c>
      <c r="B806">
        <f>'1007'!B65</f>
        <v>1611.7</v>
      </c>
      <c r="C806">
        <f>'1007'!C65</f>
        <v>1858.8</v>
      </c>
      <c r="D806">
        <f>'1007'!D65</f>
        <v>345</v>
      </c>
      <c r="E806">
        <f>'1007'!E65</f>
        <v>465.1</v>
      </c>
      <c r="F806" s="66">
        <f t="shared" si="156"/>
        <v>1956.7</v>
      </c>
      <c r="G806" s="2">
        <f t="shared" si="157"/>
        <v>2323.9</v>
      </c>
      <c r="H806" s="171">
        <f t="shared" si="158"/>
        <v>68.899999999999977</v>
      </c>
    </row>
    <row r="807" spans="1:10" x14ac:dyDescent="0.25">
      <c r="A807" s="29">
        <f t="shared" si="146"/>
        <v>44483</v>
      </c>
      <c r="B807">
        <f>'1014'!B65</f>
        <v>1524.4</v>
      </c>
      <c r="C807">
        <f>'1014'!C65</f>
        <v>1904.8</v>
      </c>
      <c r="D807">
        <f>'1014'!D65</f>
        <v>442.5</v>
      </c>
      <c r="E807">
        <f>'1014'!E65</f>
        <v>524.79999999999995</v>
      </c>
      <c r="F807" s="66">
        <f t="shared" si="156"/>
        <v>1966.9</v>
      </c>
      <c r="G807" s="2">
        <f t="shared" si="157"/>
        <v>2429.6</v>
      </c>
      <c r="H807" s="171">
        <f t="shared" si="158"/>
        <v>97.5</v>
      </c>
    </row>
    <row r="808" spans="1:10" x14ac:dyDescent="0.25">
      <c r="A808" s="29">
        <f t="shared" si="146"/>
        <v>44490</v>
      </c>
      <c r="B808">
        <f>'1021'!B66</f>
        <v>1430.7</v>
      </c>
      <c r="C808">
        <f>'1021'!C66</f>
        <v>1896.1</v>
      </c>
      <c r="D808">
        <f>'1021'!D66</f>
        <v>630.20000000000005</v>
      </c>
      <c r="E808">
        <f>'1021'!E66</f>
        <v>712.2</v>
      </c>
      <c r="F808" s="66">
        <f t="shared" si="156"/>
        <v>2060.9</v>
      </c>
      <c r="G808" s="2">
        <f t="shared" si="157"/>
        <v>2608.3000000000002</v>
      </c>
      <c r="H808" s="171">
        <f t="shared" si="158"/>
        <v>187.70000000000005</v>
      </c>
    </row>
    <row r="809" spans="1:10" x14ac:dyDescent="0.25">
      <c r="A809" s="29">
        <f t="shared" si="146"/>
        <v>44497</v>
      </c>
      <c r="B809">
        <f>'1028'!B67</f>
        <v>1409.4</v>
      </c>
      <c r="C809">
        <f>'1028'!C67</f>
        <v>1901.6</v>
      </c>
      <c r="D809">
        <f>'1028'!D67</f>
        <v>808.8</v>
      </c>
      <c r="E809">
        <f>'1028'!E67</f>
        <v>799.4</v>
      </c>
      <c r="F809" s="66">
        <f t="shared" si="156"/>
        <v>2218.1999999999998</v>
      </c>
      <c r="G809" s="2">
        <f t="shared" si="157"/>
        <v>2701</v>
      </c>
      <c r="H809" s="171">
        <f t="shared" si="158"/>
        <v>178.59999999999991</v>
      </c>
    </row>
    <row r="810" spans="1:10" x14ac:dyDescent="0.25">
      <c r="A810" s="29">
        <f t="shared" si="146"/>
        <v>44504</v>
      </c>
      <c r="B810">
        <v>1402.8</v>
      </c>
      <c r="C810">
        <v>1799.2</v>
      </c>
      <c r="D810">
        <v>896.1</v>
      </c>
      <c r="E810">
        <v>921.8</v>
      </c>
      <c r="F810" s="66">
        <f t="shared" si="156"/>
        <v>2298.9</v>
      </c>
      <c r="G810" s="2">
        <f t="shared" si="157"/>
        <v>2721</v>
      </c>
      <c r="H810" s="171">
        <f t="shared" si="158"/>
        <v>87.300000000000068</v>
      </c>
    </row>
    <row r="811" spans="1:10" x14ac:dyDescent="0.25">
      <c r="A811" s="29">
        <f t="shared" si="146"/>
        <v>44511</v>
      </c>
      <c r="B811">
        <f>'1111'!B68</f>
        <v>1315.1</v>
      </c>
      <c r="C811">
        <f>'1111'!C68</f>
        <v>1828.5</v>
      </c>
      <c r="D811">
        <f>'1111'!D68</f>
        <v>1019.3</v>
      </c>
      <c r="E811">
        <f>'1111'!E68</f>
        <v>1048.4000000000001</v>
      </c>
      <c r="F811" s="66">
        <f t="shared" si="156"/>
        <v>2334.3999999999996</v>
      </c>
      <c r="G811" s="2">
        <f t="shared" si="157"/>
        <v>2876.9</v>
      </c>
      <c r="H811" s="171">
        <f t="shared" si="158"/>
        <v>123.19999999999993</v>
      </c>
    </row>
    <row r="812" spans="1:10" x14ac:dyDescent="0.25">
      <c r="A812" s="29">
        <f t="shared" si="146"/>
        <v>44518</v>
      </c>
      <c r="B812">
        <f>'1118'!B68</f>
        <v>1370.6</v>
      </c>
      <c r="C812">
        <f>'1118'!C68</f>
        <v>1760.4</v>
      </c>
      <c r="D812">
        <f>'1118'!D68</f>
        <v>1132</v>
      </c>
      <c r="E812">
        <f>'1118'!E68</f>
        <v>1174.4000000000001</v>
      </c>
      <c r="F812" s="66">
        <f t="shared" si="156"/>
        <v>2502.6</v>
      </c>
      <c r="G812" s="2">
        <f t="shared" si="157"/>
        <v>2934.8</v>
      </c>
      <c r="H812" s="171">
        <f t="shared" si="158"/>
        <v>112.70000000000005</v>
      </c>
    </row>
    <row r="813" spans="1:10" x14ac:dyDescent="0.25">
      <c r="A813" s="29">
        <f t="shared" si="146"/>
        <v>44525</v>
      </c>
      <c r="B813">
        <f>'1125'!B68</f>
        <v>1275.9000000000001</v>
      </c>
      <c r="C813">
        <f>'1125'!C68</f>
        <v>1729.8</v>
      </c>
      <c r="D813">
        <f>'1125'!D68</f>
        <v>1226.5</v>
      </c>
      <c r="E813">
        <f>'1125'!E68</f>
        <v>1250</v>
      </c>
      <c r="F813" s="66">
        <f t="shared" si="156"/>
        <v>2502.4</v>
      </c>
      <c r="G813" s="2">
        <f t="shared" si="157"/>
        <v>2979.8</v>
      </c>
      <c r="H813" s="171">
        <f t="shared" si="158"/>
        <v>94.5</v>
      </c>
    </row>
    <row r="814" spans="1:10" x14ac:dyDescent="0.25">
      <c r="A814" s="29">
        <f t="shared" si="146"/>
        <v>44532</v>
      </c>
      <c r="B814">
        <f>'1202'!B69</f>
        <v>1245.8</v>
      </c>
      <c r="C814">
        <f>'1202'!C69</f>
        <v>1852.8</v>
      </c>
      <c r="D814">
        <f>'1202'!D69</f>
        <v>1353.3</v>
      </c>
      <c r="E814">
        <f>'1202'!E69</f>
        <v>1305.5999999999999</v>
      </c>
      <c r="F814" s="66">
        <f t="shared" si="156"/>
        <v>2599.1</v>
      </c>
      <c r="G814" s="2">
        <f t="shared" si="157"/>
        <v>3158.3999999999996</v>
      </c>
      <c r="H814" s="171">
        <f t="shared" si="158"/>
        <v>126.79999999999995</v>
      </c>
    </row>
    <row r="815" spans="1:10" x14ac:dyDescent="0.25">
      <c r="A815" s="29">
        <f t="shared" si="146"/>
        <v>44539</v>
      </c>
      <c r="B815">
        <f>'1209'!B70</f>
        <v>1185.5999999999999</v>
      </c>
      <c r="C815">
        <f>'1209'!C70</f>
        <v>1994</v>
      </c>
      <c r="D815">
        <f>'1209'!D70</f>
        <v>1491.3</v>
      </c>
      <c r="E815">
        <f>'1209'!E70</f>
        <v>1389.7</v>
      </c>
      <c r="F815" s="66">
        <f t="shared" si="156"/>
        <v>2676.8999999999996</v>
      </c>
      <c r="G815" s="2">
        <f t="shared" si="157"/>
        <v>3383.7</v>
      </c>
      <c r="H815" s="171">
        <f t="shared" si="158"/>
        <v>138</v>
      </c>
    </row>
    <row r="816" spans="1:10" x14ac:dyDescent="0.25">
      <c r="A816" s="29">
        <f t="shared" si="146"/>
        <v>44546</v>
      </c>
      <c r="B816">
        <f>'1216'!B70</f>
        <v>1168</v>
      </c>
      <c r="C816">
        <f>'1216'!C70</f>
        <v>1850</v>
      </c>
      <c r="D816">
        <f>'1216'!D70</f>
        <v>1604</v>
      </c>
      <c r="E816">
        <f>'1216'!E70</f>
        <v>1537.3</v>
      </c>
      <c r="F816" s="66">
        <f t="shared" si="156"/>
        <v>2772</v>
      </c>
      <c r="G816" s="2">
        <f t="shared" si="157"/>
        <v>3387.3</v>
      </c>
      <c r="H816" s="171">
        <f t="shared" si="158"/>
        <v>112.70000000000005</v>
      </c>
    </row>
    <row r="817" spans="1:9" x14ac:dyDescent="0.25">
      <c r="A817" s="29">
        <f t="shared" si="146"/>
        <v>44553</v>
      </c>
      <c r="B817">
        <f>'1223'!B71</f>
        <v>1123.0999999999999</v>
      </c>
      <c r="C817">
        <f>'1223'!C71</f>
        <v>1807.5</v>
      </c>
      <c r="D817">
        <f>'1223'!D71</f>
        <v>1665.8</v>
      </c>
      <c r="E817">
        <f>'1223'!E71</f>
        <v>1610.6</v>
      </c>
      <c r="F817" s="66">
        <f t="shared" si="156"/>
        <v>2788.8999999999996</v>
      </c>
      <c r="G817" s="2">
        <f t="shared" si="157"/>
        <v>3418.1</v>
      </c>
      <c r="H817" s="171">
        <f t="shared" si="158"/>
        <v>61.799999999999955</v>
      </c>
    </row>
    <row r="818" spans="1:9" x14ac:dyDescent="0.25">
      <c r="A818" s="29">
        <f t="shared" si="146"/>
        <v>44560</v>
      </c>
      <c r="B818">
        <f>'1230'!B74</f>
        <v>1250.4000000000001</v>
      </c>
      <c r="C818">
        <f>'1230'!C74</f>
        <v>1693.8</v>
      </c>
      <c r="D818">
        <f>'1230'!D74</f>
        <v>1722.4</v>
      </c>
      <c r="E818">
        <f>'1230'!E74</f>
        <v>1737.9</v>
      </c>
      <c r="F818" s="66">
        <f t="shared" si="156"/>
        <v>2972.8</v>
      </c>
      <c r="G818" s="2">
        <f t="shared" si="157"/>
        <v>3431.7</v>
      </c>
      <c r="H818" s="171">
        <f t="shared" si="158"/>
        <v>56.600000000000136</v>
      </c>
    </row>
    <row r="819" spans="1:9" x14ac:dyDescent="0.25">
      <c r="A819" s="29">
        <f t="shared" si="146"/>
        <v>44567</v>
      </c>
      <c r="B819">
        <f>'0106'!B74</f>
        <v>1330.5</v>
      </c>
      <c r="C819">
        <f>'0106'!C74</f>
        <v>1682.3</v>
      </c>
      <c r="D819">
        <f>'0106'!D74</f>
        <v>1830.1</v>
      </c>
      <c r="E819">
        <f>'0106'!E74</f>
        <v>1847.4</v>
      </c>
      <c r="F819" s="66">
        <f t="shared" ref="F819:F825" si="159">+B819+D819</f>
        <v>3160.6</v>
      </c>
      <c r="G819" s="2">
        <f t="shared" ref="G819:G825" si="160">+C819+E819</f>
        <v>3529.7</v>
      </c>
      <c r="H819" s="171">
        <f t="shared" ref="H819:H825" si="161">+D819-D818</f>
        <v>107.69999999999982</v>
      </c>
    </row>
    <row r="820" spans="1:9" x14ac:dyDescent="0.25">
      <c r="A820" s="29">
        <f t="shared" si="146"/>
        <v>44574</v>
      </c>
      <c r="B820">
        <f>'0113'!B74</f>
        <v>1535.5</v>
      </c>
      <c r="C820">
        <f>'0113'!C74</f>
        <v>1702.2</v>
      </c>
      <c r="D820">
        <f>'0113'!D74</f>
        <v>1978.9</v>
      </c>
      <c r="E820">
        <f>'0113'!E74</f>
        <v>1940.9</v>
      </c>
      <c r="F820" s="66">
        <f t="shared" si="159"/>
        <v>3514.4</v>
      </c>
      <c r="G820" s="2">
        <f t="shared" si="160"/>
        <v>3643.1000000000004</v>
      </c>
      <c r="H820" s="171">
        <f t="shared" si="161"/>
        <v>148.80000000000018</v>
      </c>
    </row>
    <row r="821" spans="1:9" x14ac:dyDescent="0.25">
      <c r="A821" s="29">
        <f t="shared" si="146"/>
        <v>44581</v>
      </c>
      <c r="B821">
        <f>'0120'!B75</f>
        <v>1769.6</v>
      </c>
      <c r="C821">
        <f>'0120'!C75</f>
        <v>1698.3</v>
      </c>
      <c r="D821">
        <f>'0120'!D75</f>
        <v>2090.1</v>
      </c>
      <c r="E821">
        <f>'0120'!E75</f>
        <v>2142.6999999999998</v>
      </c>
      <c r="F821" s="66">
        <f t="shared" si="159"/>
        <v>3859.7</v>
      </c>
      <c r="G821" s="2">
        <f t="shared" si="160"/>
        <v>3841</v>
      </c>
      <c r="H821" s="171">
        <f t="shared" si="161"/>
        <v>111.19999999999982</v>
      </c>
    </row>
    <row r="822" spans="1:9" x14ac:dyDescent="0.25">
      <c r="A822" s="29">
        <f t="shared" si="146"/>
        <v>44588</v>
      </c>
      <c r="B822">
        <f>'0127'!B75</f>
        <v>2047.3</v>
      </c>
      <c r="C822">
        <f>'0127'!C75</f>
        <v>1726.1</v>
      </c>
      <c r="D822">
        <f>'0127'!D75</f>
        <v>2169</v>
      </c>
      <c r="E822">
        <f>'0127'!E75</f>
        <v>2236.1999999999998</v>
      </c>
      <c r="F822" s="66">
        <f t="shared" si="159"/>
        <v>4216.3</v>
      </c>
      <c r="G822" s="2">
        <f t="shared" si="160"/>
        <v>3962.2999999999997</v>
      </c>
      <c r="H822" s="171">
        <f t="shared" si="161"/>
        <v>78.900000000000091</v>
      </c>
    </row>
    <row r="823" spans="1:9" x14ac:dyDescent="0.25">
      <c r="A823" s="29">
        <f t="shared" si="146"/>
        <v>44595</v>
      </c>
      <c r="B823">
        <f>'0203'!B75</f>
        <v>2148.1999999999998</v>
      </c>
      <c r="C823">
        <f>'0203'!C75</f>
        <v>1697.8</v>
      </c>
      <c r="D823">
        <f>'0203'!D75</f>
        <v>2279.1999999999998</v>
      </c>
      <c r="E823">
        <f>'0203'!E75</f>
        <v>2397.9</v>
      </c>
      <c r="F823" s="66">
        <f t="shared" si="159"/>
        <v>4427.3999999999996</v>
      </c>
      <c r="G823" s="2">
        <f t="shared" si="160"/>
        <v>4095.7</v>
      </c>
      <c r="H823" s="171">
        <f t="shared" si="161"/>
        <v>110.19999999999982</v>
      </c>
    </row>
    <row r="824" spans="1:9" x14ac:dyDescent="0.25">
      <c r="A824" s="29">
        <f t="shared" si="146"/>
        <v>44602</v>
      </c>
      <c r="B824">
        <f>'0210'!B75</f>
        <v>2050</v>
      </c>
      <c r="C824">
        <f>'0210'!C75</f>
        <v>1644.4</v>
      </c>
      <c r="D824">
        <f>'0210'!D75</f>
        <v>2399.6999999999998</v>
      </c>
      <c r="E824">
        <f>'0210'!E75</f>
        <v>2522.4</v>
      </c>
      <c r="F824" s="66">
        <f t="shared" si="159"/>
        <v>4449.7</v>
      </c>
      <c r="G824" s="2">
        <f t="shared" si="160"/>
        <v>4166.8</v>
      </c>
      <c r="H824" s="171">
        <f t="shared" si="161"/>
        <v>120.5</v>
      </c>
    </row>
    <row r="825" spans="1:9" x14ac:dyDescent="0.25">
      <c r="A825" s="29">
        <f t="shared" si="146"/>
        <v>44609</v>
      </c>
      <c r="B825">
        <f>'0217'!B76</f>
        <v>2008.5</v>
      </c>
      <c r="C825">
        <f>'0217'!C76</f>
        <v>1577.3</v>
      </c>
      <c r="D825">
        <f>'0217'!D76</f>
        <v>2535.1999999999998</v>
      </c>
      <c r="E825">
        <f>'0217'!E76</f>
        <v>2637.1</v>
      </c>
      <c r="F825" s="66">
        <f t="shared" si="159"/>
        <v>4543.7</v>
      </c>
      <c r="G825" s="2">
        <f t="shared" si="160"/>
        <v>4214.3999999999996</v>
      </c>
      <c r="H825" s="171">
        <f t="shared" si="161"/>
        <v>135.5</v>
      </c>
    </row>
    <row r="826" spans="1:9" x14ac:dyDescent="0.25">
      <c r="A826" s="29">
        <f t="shared" si="146"/>
        <v>44616</v>
      </c>
      <c r="B826">
        <f>'0224'!B76</f>
        <v>1990.1</v>
      </c>
      <c r="C826">
        <f>'0224'!C76</f>
        <v>1652.9</v>
      </c>
      <c r="D826">
        <f>'0224'!D76</f>
        <v>2616.5</v>
      </c>
      <c r="E826">
        <f>'0224'!E76</f>
        <v>2701.2</v>
      </c>
      <c r="F826" s="66">
        <f t="shared" ref="F826:G828" si="162">+B826+D826</f>
        <v>4606.6000000000004</v>
      </c>
      <c r="G826" s="2">
        <f t="shared" si="162"/>
        <v>4354.1000000000004</v>
      </c>
      <c r="H826" s="171">
        <f>+D826-D825</f>
        <v>81.300000000000182</v>
      </c>
    </row>
    <row r="827" spans="1:9" x14ac:dyDescent="0.25">
      <c r="A827" s="29">
        <f t="shared" si="146"/>
        <v>44623</v>
      </c>
      <c r="B827">
        <f>'0303'!B76</f>
        <v>2057</v>
      </c>
      <c r="C827">
        <f>'0303'!C76</f>
        <v>1669.8</v>
      </c>
      <c r="D827">
        <f>'0303'!D76</f>
        <v>2692.3</v>
      </c>
      <c r="E827">
        <f>'0303'!E76</f>
        <v>2762.3</v>
      </c>
      <c r="F827" s="66">
        <f t="shared" si="162"/>
        <v>4749.3</v>
      </c>
      <c r="G827" s="2">
        <f t="shared" si="162"/>
        <v>4432.1000000000004</v>
      </c>
      <c r="H827" s="171">
        <f>+D827-D826</f>
        <v>75.800000000000182</v>
      </c>
    </row>
    <row r="828" spans="1:9" x14ac:dyDescent="0.25">
      <c r="A828" s="29">
        <f t="shared" si="146"/>
        <v>44630</v>
      </c>
      <c r="B828">
        <f>'0310'!B76</f>
        <v>1992.7</v>
      </c>
      <c r="C828">
        <f>'0310'!C76</f>
        <v>1665.3</v>
      </c>
      <c r="D828">
        <f>'0310'!D76</f>
        <v>2812.9</v>
      </c>
      <c r="E828">
        <f>'0310'!E76</f>
        <v>2832.7</v>
      </c>
      <c r="F828" s="66">
        <f t="shared" si="162"/>
        <v>4805.6000000000004</v>
      </c>
      <c r="G828" s="2">
        <f t="shared" si="162"/>
        <v>4498</v>
      </c>
      <c r="H828" s="171">
        <f>+D828-D827</f>
        <v>120.59999999999991</v>
      </c>
    </row>
    <row r="829" spans="1:9" x14ac:dyDescent="0.25">
      <c r="A829" s="29">
        <f t="shared" si="146"/>
        <v>44637</v>
      </c>
      <c r="B829">
        <f>'0317'!B76</f>
        <v>1929.3</v>
      </c>
      <c r="C829">
        <f>'0317'!C76</f>
        <v>1570.8</v>
      </c>
      <c r="D829">
        <f>'0317'!D76</f>
        <v>2951.3</v>
      </c>
      <c r="E829">
        <f>'0317'!E76</f>
        <v>2977.9</v>
      </c>
      <c r="F829" s="66">
        <f t="shared" ref="F829:F834" si="163">+B829+D829</f>
        <v>4880.6000000000004</v>
      </c>
      <c r="G829" s="2">
        <f t="shared" ref="G829:G834" si="164">+C829+E829</f>
        <v>4548.7</v>
      </c>
      <c r="H829" s="171">
        <f t="shared" ref="H829:H852" si="165">+D829-D828</f>
        <v>138.40000000000009</v>
      </c>
    </row>
    <row r="830" spans="1:9" x14ac:dyDescent="0.25">
      <c r="A830" s="29">
        <f t="shared" si="146"/>
        <v>44644</v>
      </c>
      <c r="B830">
        <f>'0324'!B76</f>
        <v>1866.5</v>
      </c>
      <c r="C830">
        <f>'0324'!C76</f>
        <v>1477.5</v>
      </c>
      <c r="D830">
        <f>'0324'!D76</f>
        <v>3014.6</v>
      </c>
      <c r="E830">
        <f>'0324'!E76</f>
        <v>3067.5</v>
      </c>
      <c r="F830" s="66">
        <f t="shared" si="163"/>
        <v>4881.1000000000004</v>
      </c>
      <c r="G830" s="2">
        <f t="shared" si="164"/>
        <v>4545</v>
      </c>
      <c r="H830" s="171">
        <f t="shared" si="165"/>
        <v>63.299999999999727</v>
      </c>
    </row>
    <row r="831" spans="1:9" x14ac:dyDescent="0.25">
      <c r="A831" s="29">
        <f t="shared" si="146"/>
        <v>44651</v>
      </c>
      <c r="B831">
        <f>'0331'!B76</f>
        <v>1821.8</v>
      </c>
      <c r="C831">
        <f>'0331'!C76</f>
        <v>1414.1</v>
      </c>
      <c r="D831">
        <f>'0331'!D76</f>
        <v>3089</v>
      </c>
      <c r="E831">
        <f>'0331'!E76</f>
        <v>3144</v>
      </c>
      <c r="F831" s="66">
        <f t="shared" si="163"/>
        <v>4910.8</v>
      </c>
      <c r="G831" s="2">
        <f t="shared" si="164"/>
        <v>4558.1000000000004</v>
      </c>
      <c r="H831" s="171">
        <f t="shared" si="165"/>
        <v>74.400000000000091</v>
      </c>
    </row>
    <row r="832" spans="1:9" x14ac:dyDescent="0.25">
      <c r="A832" s="29">
        <f t="shared" si="146"/>
        <v>44658</v>
      </c>
      <c r="B832">
        <f>'0407'!B76</f>
        <v>1787.2</v>
      </c>
      <c r="C832">
        <f>'0407'!C76</f>
        <v>1332.7</v>
      </c>
      <c r="D832">
        <f>'0407'!D76</f>
        <v>3146.1</v>
      </c>
      <c r="E832">
        <f>'0407'!E76</f>
        <v>3241.1</v>
      </c>
      <c r="F832" s="66">
        <f t="shared" si="163"/>
        <v>4933.3</v>
      </c>
      <c r="G832" s="2">
        <f t="shared" si="164"/>
        <v>4573.8</v>
      </c>
      <c r="H832" s="171">
        <f t="shared" si="165"/>
        <v>57.099999999999909</v>
      </c>
      <c r="I832" s="211">
        <f>'0407'!F76</f>
        <v>385.5</v>
      </c>
    </row>
    <row r="833" spans="1:9" x14ac:dyDescent="0.25">
      <c r="A833" s="29">
        <f t="shared" ref="A833:A907" si="166">+A832+7</f>
        <v>44665</v>
      </c>
      <c r="B833">
        <f>'0414'!B76</f>
        <v>1694.3</v>
      </c>
      <c r="C833">
        <f>'0414'!C76</f>
        <v>1248.3</v>
      </c>
      <c r="D833">
        <f>'0414'!D76</f>
        <v>3248.3</v>
      </c>
      <c r="E833">
        <f>'0414'!E76</f>
        <v>3315.1</v>
      </c>
      <c r="F833" s="66">
        <f t="shared" si="163"/>
        <v>4942.6000000000004</v>
      </c>
      <c r="G833" s="2">
        <f t="shared" si="164"/>
        <v>4563.3999999999996</v>
      </c>
      <c r="H833" s="171">
        <f t="shared" si="165"/>
        <v>102.20000000000027</v>
      </c>
      <c r="I833" s="211">
        <f>'0414'!F76</f>
        <v>405.5</v>
      </c>
    </row>
    <row r="834" spans="1:9" x14ac:dyDescent="0.25">
      <c r="A834" s="29">
        <f t="shared" si="166"/>
        <v>44672</v>
      </c>
      <c r="B834">
        <f>'0421'!B76</f>
        <v>1701</v>
      </c>
      <c r="C834">
        <f>'0421'!C76</f>
        <v>1301.5</v>
      </c>
      <c r="D834">
        <f>'0421'!D76</f>
        <v>3329.7</v>
      </c>
      <c r="E834">
        <f>'0421'!E76</f>
        <v>3377.2</v>
      </c>
      <c r="F834" s="66">
        <f t="shared" si="163"/>
        <v>5030.7</v>
      </c>
      <c r="G834" s="2">
        <f t="shared" si="164"/>
        <v>4678.7</v>
      </c>
      <c r="H834" s="171">
        <f t="shared" si="165"/>
        <v>81.399999999999636</v>
      </c>
      <c r="I834" s="211">
        <f>'0421'!F76</f>
        <v>517.5</v>
      </c>
    </row>
    <row r="835" spans="1:9" x14ac:dyDescent="0.25">
      <c r="A835" s="29">
        <f t="shared" si="166"/>
        <v>44679</v>
      </c>
      <c r="B835">
        <f>'0428'!B76</f>
        <v>1683</v>
      </c>
      <c r="C835">
        <f>'0428'!C76</f>
        <v>1152.2</v>
      </c>
      <c r="D835">
        <f>'0428'!D76</f>
        <v>3411.4</v>
      </c>
      <c r="E835">
        <f>'0428'!E76</f>
        <v>3473.1</v>
      </c>
      <c r="F835" s="66">
        <f t="shared" ref="F835:G837" si="167">+B835+D835</f>
        <v>5094.3999999999996</v>
      </c>
      <c r="G835" s="2">
        <f t="shared" si="167"/>
        <v>4625.3</v>
      </c>
      <c r="H835" s="171">
        <f t="shared" si="165"/>
        <v>81.700000000000273</v>
      </c>
      <c r="I835" s="211">
        <f>'0428'!F76</f>
        <v>535.5</v>
      </c>
    </row>
    <row r="836" spans="1:9" x14ac:dyDescent="0.25">
      <c r="A836" s="29">
        <f t="shared" si="166"/>
        <v>44686</v>
      </c>
      <c r="B836">
        <f>'0505'!B76</f>
        <v>1614.1</v>
      </c>
      <c r="C836">
        <f>'0505'!C76</f>
        <v>1074.9000000000001</v>
      </c>
      <c r="D836">
        <f>'0505'!D76</f>
        <v>3500.9</v>
      </c>
      <c r="E836">
        <f>'0505'!E76</f>
        <v>3574.9</v>
      </c>
      <c r="F836" s="66">
        <f t="shared" si="167"/>
        <v>5115</v>
      </c>
      <c r="G836" s="2">
        <f t="shared" si="167"/>
        <v>4649.8</v>
      </c>
      <c r="H836" s="171">
        <f t="shared" si="165"/>
        <v>89.5</v>
      </c>
      <c r="I836" s="211">
        <f>'0505'!F76</f>
        <v>535.5</v>
      </c>
    </row>
    <row r="837" spans="1:9" x14ac:dyDescent="0.25">
      <c r="A837" s="29">
        <f t="shared" si="166"/>
        <v>44693</v>
      </c>
      <c r="B837">
        <f>'0512'!B76</f>
        <v>1488.6</v>
      </c>
      <c r="C837">
        <f>'0512'!C76</f>
        <v>976</v>
      </c>
      <c r="D837">
        <f>'0512'!D76</f>
        <v>3642.3</v>
      </c>
      <c r="E837">
        <f>'0512'!E76</f>
        <v>3678.3</v>
      </c>
      <c r="F837" s="66">
        <f t="shared" si="167"/>
        <v>5130.8999999999996</v>
      </c>
      <c r="G837" s="2">
        <f t="shared" si="167"/>
        <v>4654.3</v>
      </c>
      <c r="H837" s="171">
        <f t="shared" si="165"/>
        <v>141.40000000000009</v>
      </c>
      <c r="I837" s="211">
        <f>'0512'!F76</f>
        <v>547.5</v>
      </c>
    </row>
    <row r="838" spans="1:9" x14ac:dyDescent="0.25">
      <c r="A838" s="29">
        <f t="shared" si="166"/>
        <v>44700</v>
      </c>
      <c r="B838">
        <f>'0519'!B76</f>
        <v>1452.9</v>
      </c>
      <c r="C838">
        <f>'0519'!C76</f>
        <v>938.1</v>
      </c>
      <c r="D838">
        <f>'0519'!D76</f>
        <v>3732.7</v>
      </c>
      <c r="E838">
        <f>'0519'!E76</f>
        <v>3750.9</v>
      </c>
      <c r="F838" s="66">
        <f t="shared" ref="F838:F845" si="168">+B838+D838</f>
        <v>5185.6000000000004</v>
      </c>
      <c r="G838" s="2">
        <f t="shared" ref="G838:G845" si="169">+C838+E838</f>
        <v>4689</v>
      </c>
      <c r="H838" s="171">
        <f t="shared" si="165"/>
        <v>90.399999999999636</v>
      </c>
      <c r="I838" s="211">
        <f>'0519'!F76</f>
        <v>642.5</v>
      </c>
    </row>
    <row r="839" spans="1:9" x14ac:dyDescent="0.25">
      <c r="A839" s="29">
        <f t="shared" si="166"/>
        <v>44707</v>
      </c>
      <c r="B839">
        <f>'0526'!B76</f>
        <v>1476.6</v>
      </c>
      <c r="C839">
        <f>'0526'!C76</f>
        <v>835.7</v>
      </c>
      <c r="D839">
        <f>'0526'!D76</f>
        <v>3759.8</v>
      </c>
      <c r="E839">
        <f>'0526'!E76</f>
        <v>3842.6</v>
      </c>
      <c r="F839" s="66">
        <f t="shared" si="168"/>
        <v>5236.3999999999996</v>
      </c>
      <c r="G839" s="2">
        <f t="shared" si="169"/>
        <v>4678.3</v>
      </c>
      <c r="H839" s="171">
        <f t="shared" si="165"/>
        <v>27.100000000000364</v>
      </c>
      <c r="I839" s="211">
        <f>'0526'!F76</f>
        <v>686.5</v>
      </c>
    </row>
    <row r="840" spans="1:9" x14ac:dyDescent="0.25">
      <c r="A840" s="29">
        <f t="shared" si="166"/>
        <v>44714</v>
      </c>
      <c r="B840">
        <f>'0602'!B77</f>
        <v>1315.6</v>
      </c>
      <c r="C840">
        <f>'0602'!C77</f>
        <v>816.2</v>
      </c>
      <c r="D840">
        <f>'0602'!D77</f>
        <v>3950</v>
      </c>
      <c r="E840">
        <f>'0602'!E77</f>
        <v>3920.6</v>
      </c>
      <c r="F840" s="66">
        <f t="shared" si="168"/>
        <v>5265.6</v>
      </c>
      <c r="G840" s="2">
        <f t="shared" si="169"/>
        <v>4736.8</v>
      </c>
      <c r="H840" s="171">
        <f t="shared" si="165"/>
        <v>190.19999999999982</v>
      </c>
      <c r="I840" s="212">
        <f>'0602'!F77</f>
        <v>696.5</v>
      </c>
    </row>
    <row r="841" spans="1:9" x14ac:dyDescent="0.25">
      <c r="A841" s="29">
        <f t="shared" si="166"/>
        <v>44721</v>
      </c>
      <c r="B841">
        <f>'0609'!B77</f>
        <v>1189.8</v>
      </c>
      <c r="C841">
        <f>'0609'!C77</f>
        <v>784</v>
      </c>
      <c r="D841">
        <f>'0609'!D77</f>
        <v>4134.8</v>
      </c>
      <c r="E841">
        <f>'0609'!E77</f>
        <v>3953.3</v>
      </c>
      <c r="F841" s="66">
        <f t="shared" si="168"/>
        <v>5324.6</v>
      </c>
      <c r="G841" s="2">
        <f t="shared" si="169"/>
        <v>4737.3</v>
      </c>
      <c r="H841" s="171">
        <f t="shared" si="165"/>
        <v>184.80000000000018</v>
      </c>
      <c r="I841" s="211">
        <f>'0609'!F77</f>
        <v>706.4</v>
      </c>
    </row>
    <row r="842" spans="1:9" x14ac:dyDescent="0.25">
      <c r="A842" s="29">
        <f t="shared" si="166"/>
        <v>44728</v>
      </c>
      <c r="B842">
        <f>'0616'!B77</f>
        <v>1066.3</v>
      </c>
      <c r="C842">
        <f>'0616'!C77</f>
        <v>721</v>
      </c>
      <c r="D842">
        <f>'0616'!D77</f>
        <v>4256.3</v>
      </c>
      <c r="E842">
        <f>'0616'!E77</f>
        <v>4018.5</v>
      </c>
      <c r="F842" s="66">
        <f t="shared" si="168"/>
        <v>5322.6</v>
      </c>
      <c r="G842" s="2">
        <f t="shared" si="169"/>
        <v>4739.5</v>
      </c>
      <c r="H842" s="171">
        <f t="shared" si="165"/>
        <v>121.5</v>
      </c>
      <c r="I842" s="211">
        <f>'0616'!F77</f>
        <v>699.8</v>
      </c>
    </row>
    <row r="843" spans="1:9" x14ac:dyDescent="0.25">
      <c r="A843" s="29">
        <f t="shared" si="166"/>
        <v>44735</v>
      </c>
      <c r="B843">
        <f>'0623'!B77</f>
        <v>995.3</v>
      </c>
      <c r="C843">
        <f>'0623'!C77</f>
        <v>658.4</v>
      </c>
      <c r="D843">
        <f>'0623'!D77</f>
        <v>4329.2</v>
      </c>
      <c r="E843">
        <f>'0623'!E77</f>
        <v>4088.4</v>
      </c>
      <c r="F843" s="66">
        <f t="shared" si="168"/>
        <v>5324.5</v>
      </c>
      <c r="G843" s="2">
        <f t="shared" si="169"/>
        <v>4746.8</v>
      </c>
      <c r="H843" s="171">
        <f t="shared" si="165"/>
        <v>72.899999999999636</v>
      </c>
      <c r="I843" s="211">
        <f>'0623'!F77</f>
        <v>699.8</v>
      </c>
    </row>
    <row r="844" spans="1:9" x14ac:dyDescent="0.25">
      <c r="A844" s="29">
        <f t="shared" si="166"/>
        <v>44742</v>
      </c>
      <c r="B844">
        <f>'0630'!B77</f>
        <v>918.9</v>
      </c>
      <c r="C844">
        <f>'0630'!C77</f>
        <v>604.70000000000005</v>
      </c>
      <c r="D844">
        <f>'0630'!D77</f>
        <v>4454.5</v>
      </c>
      <c r="E844">
        <f>'0630'!E77</f>
        <v>4180.1000000000004</v>
      </c>
      <c r="F844" s="66">
        <f t="shared" si="168"/>
        <v>5373.4</v>
      </c>
      <c r="G844" s="2">
        <f t="shared" si="169"/>
        <v>4784.8</v>
      </c>
      <c r="H844" s="171">
        <f t="shared" si="165"/>
        <v>125.30000000000018</v>
      </c>
      <c r="I844" s="211">
        <f>'0630'!F77</f>
        <v>800.8</v>
      </c>
    </row>
    <row r="845" spans="1:9" x14ac:dyDescent="0.25">
      <c r="A845" s="29">
        <f t="shared" si="166"/>
        <v>44749</v>
      </c>
      <c r="B845">
        <f>'0707'!B77</f>
        <v>860.4</v>
      </c>
      <c r="C845">
        <f>'0707'!C77</f>
        <v>576.4</v>
      </c>
      <c r="D845">
        <f>'0707'!D77</f>
        <v>4523.3999999999996</v>
      </c>
      <c r="E845">
        <f>'0707'!E77</f>
        <v>4208.1000000000004</v>
      </c>
      <c r="F845" s="66">
        <f t="shared" si="168"/>
        <v>5383.7999999999993</v>
      </c>
      <c r="G845" s="2">
        <f t="shared" si="169"/>
        <v>4784.5</v>
      </c>
      <c r="H845" s="171">
        <f t="shared" si="165"/>
        <v>68.899999999999636</v>
      </c>
      <c r="I845" s="211">
        <f>'0707'!F77</f>
        <v>800.8</v>
      </c>
    </row>
    <row r="846" spans="1:9" x14ac:dyDescent="0.25">
      <c r="A846" s="29">
        <f t="shared" si="166"/>
        <v>44756</v>
      </c>
      <c r="B846">
        <f>'0714'!B77</f>
        <v>816.8</v>
      </c>
      <c r="C846">
        <f>'0714'!C77</f>
        <v>529.29999999999995</v>
      </c>
      <c r="D846">
        <f>'0714'!D77</f>
        <v>4580.2</v>
      </c>
      <c r="E846">
        <f>'0714'!E77</f>
        <v>4268.3999999999996</v>
      </c>
      <c r="F846" s="66">
        <f t="shared" ref="F846:G848" si="170">+B846+D846</f>
        <v>5397</v>
      </c>
      <c r="G846" s="2">
        <f t="shared" si="170"/>
        <v>4797.7</v>
      </c>
      <c r="H846" s="171">
        <f t="shared" si="165"/>
        <v>56.800000000000182</v>
      </c>
      <c r="I846" s="211">
        <f>'0714'!F77</f>
        <v>827.8</v>
      </c>
    </row>
    <row r="847" spans="1:9" x14ac:dyDescent="0.25">
      <c r="A847" s="29">
        <f t="shared" si="166"/>
        <v>44763</v>
      </c>
      <c r="B847">
        <f>'0721'!B77</f>
        <v>667.4</v>
      </c>
      <c r="C847">
        <f>'0721'!C77</f>
        <v>428.7</v>
      </c>
      <c r="D847">
        <f>'0721'!D77</f>
        <v>4744.1000000000004</v>
      </c>
      <c r="E847">
        <f>'0721'!E77</f>
        <v>4375</v>
      </c>
      <c r="F847" s="66">
        <f t="shared" si="170"/>
        <v>5411.5</v>
      </c>
      <c r="G847" s="2">
        <f t="shared" si="170"/>
        <v>4803.7</v>
      </c>
      <c r="H847" s="171">
        <f t="shared" si="165"/>
        <v>163.90000000000055</v>
      </c>
      <c r="I847" s="211">
        <f>'0721'!F77</f>
        <v>833.8</v>
      </c>
    </row>
    <row r="848" spans="1:9" x14ac:dyDescent="0.25">
      <c r="A848" s="29">
        <f t="shared" si="166"/>
        <v>44770</v>
      </c>
      <c r="B848">
        <f>'0728'!B77</f>
        <v>569.5</v>
      </c>
      <c r="C848">
        <f>'0728'!C77</f>
        <v>363.3</v>
      </c>
      <c r="D848">
        <f>'0728'!D77</f>
        <v>4906.8</v>
      </c>
      <c r="E848">
        <f>'0728'!E77</f>
        <v>4439.7</v>
      </c>
      <c r="F848" s="66">
        <f t="shared" si="170"/>
        <v>5476.3</v>
      </c>
      <c r="G848" s="2">
        <f t="shared" si="170"/>
        <v>4803</v>
      </c>
      <c r="H848" s="171">
        <f t="shared" si="165"/>
        <v>162.69999999999982</v>
      </c>
      <c r="I848" s="211">
        <f>'0728'!F77</f>
        <v>877.9</v>
      </c>
    </row>
    <row r="849" spans="1:9" x14ac:dyDescent="0.25">
      <c r="A849" s="29">
        <f t="shared" si="166"/>
        <v>44777</v>
      </c>
      <c r="B849">
        <f>'0804'!B78</f>
        <v>517.70000000000005</v>
      </c>
      <c r="C849">
        <f>'0804'!C78</f>
        <v>325.7</v>
      </c>
      <c r="D849">
        <f>'0804'!D78</f>
        <v>4956.8</v>
      </c>
      <c r="E849">
        <f>'0804'!E78</f>
        <v>4478.6000000000004</v>
      </c>
      <c r="F849" s="66">
        <f t="shared" ref="F849:G854" si="171">+B849+D849</f>
        <v>5474.5</v>
      </c>
      <c r="G849" s="2">
        <f t="shared" si="171"/>
        <v>4804.3</v>
      </c>
      <c r="H849" s="171">
        <f t="shared" si="165"/>
        <v>50</v>
      </c>
      <c r="I849" s="211">
        <f>'0804'!F78</f>
        <v>916.4</v>
      </c>
    </row>
    <row r="850" spans="1:9" x14ac:dyDescent="0.25">
      <c r="A850" s="29">
        <f t="shared" si="166"/>
        <v>44784</v>
      </c>
      <c r="B850">
        <f>'0811'!B77</f>
        <v>381.6</v>
      </c>
      <c r="C850">
        <f>'0811'!C77</f>
        <v>314.7</v>
      </c>
      <c r="D850">
        <f>'0811'!D77</f>
        <v>5083</v>
      </c>
      <c r="E850">
        <f>'0811'!E77</f>
        <v>4490.2</v>
      </c>
      <c r="F850" s="66">
        <f t="shared" si="171"/>
        <v>5464.6</v>
      </c>
      <c r="G850" s="2">
        <f t="shared" si="171"/>
        <v>4804.8999999999996</v>
      </c>
      <c r="H850" s="171">
        <f t="shared" si="165"/>
        <v>126.19999999999982</v>
      </c>
      <c r="I850" s="212">
        <f>'0811'!F77</f>
        <v>1081.7</v>
      </c>
    </row>
    <row r="851" spans="1:9" x14ac:dyDescent="0.25">
      <c r="A851" s="29">
        <f t="shared" si="166"/>
        <v>44791</v>
      </c>
      <c r="C851">
        <v>242.5</v>
      </c>
      <c r="E851">
        <v>4566.8</v>
      </c>
      <c r="F851" s="66">
        <f t="shared" si="171"/>
        <v>0</v>
      </c>
      <c r="G851" s="2">
        <f t="shared" si="171"/>
        <v>4809.3</v>
      </c>
      <c r="H851" s="171">
        <f t="shared" si="165"/>
        <v>-5083</v>
      </c>
    </row>
    <row r="852" spans="1:9" x14ac:dyDescent="0.25">
      <c r="A852" s="29">
        <f t="shared" si="166"/>
        <v>44798</v>
      </c>
      <c r="B852">
        <f>'0825'!B78</f>
        <v>154.1</v>
      </c>
      <c r="C852">
        <f>'0825'!C78</f>
        <v>135.5</v>
      </c>
      <c r="D852">
        <f>'0825'!D78</f>
        <v>5323.9</v>
      </c>
      <c r="E852">
        <f>'0825'!E78</f>
        <v>4677.8</v>
      </c>
      <c r="F852" s="66">
        <f t="shared" si="171"/>
        <v>5478</v>
      </c>
      <c r="G852" s="2">
        <f t="shared" si="171"/>
        <v>4813.3</v>
      </c>
      <c r="H852" s="171">
        <f t="shared" si="165"/>
        <v>5323.9</v>
      </c>
      <c r="I852">
        <f>'0825'!F78</f>
        <v>1258.4000000000001</v>
      </c>
    </row>
    <row r="853" spans="1:9" x14ac:dyDescent="0.25">
      <c r="A853" s="29">
        <f t="shared" si="166"/>
        <v>44805</v>
      </c>
      <c r="B853">
        <f>'0901'!B58</f>
        <v>1488.9</v>
      </c>
      <c r="C853">
        <f>'0901'!C58</f>
        <v>1509.3</v>
      </c>
      <c r="D853">
        <f>'0901'!D58</f>
        <v>0</v>
      </c>
      <c r="E853">
        <f>'0901'!E58</f>
        <v>10.5</v>
      </c>
      <c r="F853" s="66">
        <f t="shared" si="171"/>
        <v>1488.9</v>
      </c>
      <c r="G853" s="2">
        <f t="shared" si="171"/>
        <v>1519.8</v>
      </c>
      <c r="H853" s="171">
        <f>+D853-D852</f>
        <v>-5323.9</v>
      </c>
    </row>
    <row r="854" spans="1:9" x14ac:dyDescent="0.25">
      <c r="A854" s="29">
        <f t="shared" si="166"/>
        <v>44812</v>
      </c>
      <c r="B854">
        <f>'0908'!B60</f>
        <v>1531.4</v>
      </c>
      <c r="C854">
        <f>'0908'!C60</f>
        <v>1453.7</v>
      </c>
      <c r="D854">
        <f>'0908'!D60</f>
        <v>32.9</v>
      </c>
      <c r="E854">
        <f>'0908'!E60</f>
        <v>79.2</v>
      </c>
      <c r="F854" s="66">
        <f t="shared" si="171"/>
        <v>1564.3000000000002</v>
      </c>
      <c r="G854" s="2">
        <f t="shared" si="171"/>
        <v>1532.9</v>
      </c>
      <c r="H854" s="171">
        <f>+D854-D853</f>
        <v>32.9</v>
      </c>
    </row>
    <row r="855" spans="1:9" x14ac:dyDescent="0.25">
      <c r="A855" s="29">
        <f t="shared" si="166"/>
        <v>44819</v>
      </c>
      <c r="B855">
        <f>'0915'!B60</f>
        <v>1463.7</v>
      </c>
      <c r="C855">
        <f>'0915'!C60</f>
        <v>1455.2</v>
      </c>
      <c r="D855">
        <f>'0915'!D60</f>
        <v>171.3</v>
      </c>
      <c r="E855">
        <f>'0915'!E60</f>
        <v>163</v>
      </c>
      <c r="F855" s="66">
        <f t="shared" ref="F855:F862" si="172">+B855+D855</f>
        <v>1635</v>
      </c>
      <c r="G855" s="2">
        <f t="shared" ref="G855:G862" si="173">+C855+E855</f>
        <v>1618.2</v>
      </c>
      <c r="H855" s="171">
        <f t="shared" ref="H855:H862" si="174">+D855-D854</f>
        <v>138.4</v>
      </c>
    </row>
    <row r="856" spans="1:9" x14ac:dyDescent="0.25">
      <c r="A856" s="29">
        <f t="shared" si="166"/>
        <v>44826</v>
      </c>
      <c r="B856">
        <f>'0922'!B61</f>
        <v>1619.6</v>
      </c>
      <c r="C856">
        <f>'0922'!C61</f>
        <v>1464.7</v>
      </c>
      <c r="D856">
        <f>'0922'!D61</f>
        <v>232.4</v>
      </c>
      <c r="E856">
        <f>'0922'!E61</f>
        <v>196.9</v>
      </c>
      <c r="F856" s="66">
        <f t="shared" si="172"/>
        <v>1852</v>
      </c>
      <c r="G856" s="2">
        <f t="shared" si="173"/>
        <v>1661.6000000000001</v>
      </c>
      <c r="H856" s="171">
        <f t="shared" si="174"/>
        <v>61.099999999999994</v>
      </c>
    </row>
    <row r="857" spans="1:9" x14ac:dyDescent="0.25">
      <c r="A857" s="29">
        <f t="shared" si="166"/>
        <v>44833</v>
      </c>
      <c r="B857">
        <f>'0929'!B62</f>
        <v>1783.6</v>
      </c>
      <c r="C857">
        <f>'0929'!C62</f>
        <v>1406.8</v>
      </c>
      <c r="D857">
        <f>'0929'!D62</f>
        <v>301.8</v>
      </c>
      <c r="E857">
        <f>'0929'!E62</f>
        <v>276.10000000000002</v>
      </c>
      <c r="F857" s="66">
        <f t="shared" si="172"/>
        <v>2085.4</v>
      </c>
      <c r="G857" s="2">
        <f t="shared" si="173"/>
        <v>1682.9</v>
      </c>
      <c r="H857" s="171">
        <f t="shared" si="174"/>
        <v>69.400000000000006</v>
      </c>
    </row>
    <row r="858" spans="1:9" x14ac:dyDescent="0.25">
      <c r="A858" s="29">
        <f t="shared" si="166"/>
        <v>44840</v>
      </c>
      <c r="B858">
        <f>'1006'!B63</f>
        <v>1701.9</v>
      </c>
      <c r="C858">
        <f>'1006'!C63</f>
        <v>1611.7</v>
      </c>
      <c r="D858">
        <f>'1006'!D63</f>
        <v>394.2</v>
      </c>
      <c r="E858">
        <f>'1006'!E63</f>
        <v>345</v>
      </c>
      <c r="F858" s="66">
        <f t="shared" si="172"/>
        <v>2096.1</v>
      </c>
      <c r="G858" s="2">
        <f t="shared" si="173"/>
        <v>1956.7</v>
      </c>
      <c r="H858" s="171">
        <f t="shared" si="174"/>
        <v>92.399999999999977</v>
      </c>
    </row>
    <row r="859" spans="1:9" x14ac:dyDescent="0.25">
      <c r="A859" s="29">
        <f t="shared" si="166"/>
        <v>44847</v>
      </c>
      <c r="B859">
        <f>'1013'!B62</f>
        <v>1615.5</v>
      </c>
      <c r="C859">
        <f>'1013'!C62</f>
        <v>1524.4</v>
      </c>
      <c r="D859">
        <f>'1013'!D62</f>
        <v>492.1</v>
      </c>
      <c r="E859">
        <f>'1013'!E62</f>
        <v>442.5</v>
      </c>
      <c r="F859" s="66">
        <f t="shared" si="172"/>
        <v>2107.6</v>
      </c>
      <c r="G859" s="2">
        <f t="shared" si="173"/>
        <v>1966.9</v>
      </c>
      <c r="H859" s="171">
        <f t="shared" si="174"/>
        <v>97.900000000000034</v>
      </c>
    </row>
    <row r="860" spans="1:9" x14ac:dyDescent="0.25">
      <c r="A860" s="29">
        <f t="shared" si="166"/>
        <v>44854</v>
      </c>
      <c r="B860">
        <f>'1020'!B64</f>
        <v>1494.7</v>
      </c>
      <c r="C860">
        <f>'1020'!C64</f>
        <v>1430.7</v>
      </c>
      <c r="D860">
        <f>'1020'!D64</f>
        <v>676.4</v>
      </c>
      <c r="E860">
        <f>'1020'!E64</f>
        <v>630.20000000000005</v>
      </c>
      <c r="F860" s="66">
        <f t="shared" si="172"/>
        <v>2171.1</v>
      </c>
      <c r="G860" s="2">
        <f t="shared" si="173"/>
        <v>2060.9</v>
      </c>
      <c r="H860" s="171">
        <f t="shared" si="174"/>
        <v>184.29999999999995</v>
      </c>
    </row>
    <row r="861" spans="1:9" x14ac:dyDescent="0.25">
      <c r="A861" s="29">
        <f t="shared" si="166"/>
        <v>44861</v>
      </c>
      <c r="B861">
        <f>'1027'!B64</f>
        <v>1428.4</v>
      </c>
      <c r="C861">
        <f>'1027'!C64</f>
        <v>1409.4</v>
      </c>
      <c r="D861">
        <f>'1027'!D64</f>
        <v>785.1</v>
      </c>
      <c r="E861">
        <f>'1027'!E64</f>
        <v>808.8</v>
      </c>
      <c r="F861" s="66">
        <f t="shared" si="172"/>
        <v>2213.5</v>
      </c>
      <c r="G861" s="2">
        <f t="shared" si="173"/>
        <v>2218.1999999999998</v>
      </c>
      <c r="H861" s="171">
        <f t="shared" si="174"/>
        <v>108.70000000000005</v>
      </c>
    </row>
    <row r="862" spans="1:9" x14ac:dyDescent="0.25">
      <c r="A862" s="29">
        <f t="shared" si="166"/>
        <v>44868</v>
      </c>
      <c r="B862">
        <f>'1103'!B67</f>
        <v>1298.0999999999999</v>
      </c>
      <c r="C862">
        <f>'1103'!C67</f>
        <v>1402.8</v>
      </c>
      <c r="D862">
        <f>'1103'!D67</f>
        <v>1040</v>
      </c>
      <c r="E862">
        <f>'1103'!E67</f>
        <v>896.1</v>
      </c>
      <c r="F862" s="66">
        <f t="shared" si="172"/>
        <v>2338.1</v>
      </c>
      <c r="G862" s="2">
        <f t="shared" si="173"/>
        <v>2298.9</v>
      </c>
      <c r="H862" s="171">
        <f t="shared" si="174"/>
        <v>254.89999999999998</v>
      </c>
    </row>
    <row r="863" spans="1:9" x14ac:dyDescent="0.25">
      <c r="A863" s="29">
        <f t="shared" si="166"/>
        <v>44875</v>
      </c>
      <c r="B863">
        <f>'1110'!B67</f>
        <v>1638.3</v>
      </c>
      <c r="C863">
        <f>'1110'!C67</f>
        <v>1315.1</v>
      </c>
      <c r="D863">
        <f>'1110'!D67</f>
        <v>1155.3</v>
      </c>
      <c r="E863">
        <f>'1110'!E67</f>
        <v>1019.3</v>
      </c>
      <c r="F863" s="66">
        <f t="shared" ref="F863:F867" si="175">+B863+D863</f>
        <v>2793.6</v>
      </c>
      <c r="G863" s="2">
        <f t="shared" ref="G863:G867" si="176">+C863+E863</f>
        <v>2334.3999999999996</v>
      </c>
      <c r="H863" s="171">
        <f t="shared" ref="H863:H867" si="177">+D863-D862</f>
        <v>115.29999999999995</v>
      </c>
    </row>
    <row r="864" spans="1:9" x14ac:dyDescent="0.25">
      <c r="A864" s="29">
        <f t="shared" si="166"/>
        <v>44882</v>
      </c>
      <c r="B864">
        <f>'1117'!B67</f>
        <v>1671.4</v>
      </c>
      <c r="C864">
        <f>'1117'!C67</f>
        <v>1370.6</v>
      </c>
      <c r="D864">
        <f>'1117'!D67</f>
        <v>1241.7</v>
      </c>
      <c r="E864">
        <f>'1117'!E67</f>
        <v>1132</v>
      </c>
      <c r="F864" s="66">
        <f t="shared" si="175"/>
        <v>2913.1000000000004</v>
      </c>
      <c r="G864" s="2">
        <f t="shared" si="176"/>
        <v>2502.6</v>
      </c>
      <c r="H864" s="171">
        <f t="shared" si="177"/>
        <v>86.400000000000091</v>
      </c>
    </row>
    <row r="865" spans="1:8" x14ac:dyDescent="0.25">
      <c r="A865" s="29">
        <f t="shared" si="166"/>
        <v>44889</v>
      </c>
      <c r="B865">
        <f>'1124'!B69</f>
        <v>1671.7</v>
      </c>
      <c r="C865">
        <f>'1124'!C69</f>
        <v>1275.9000000000001</v>
      </c>
      <c r="D865">
        <f>'1124'!D69</f>
        <v>1297.5</v>
      </c>
      <c r="E865">
        <f>'1124'!E69</f>
        <v>1226.5</v>
      </c>
      <c r="F865" s="66">
        <f t="shared" si="175"/>
        <v>2969.2</v>
      </c>
      <c r="G865" s="2">
        <f t="shared" si="176"/>
        <v>2502.4</v>
      </c>
      <c r="H865" s="171">
        <f t="shared" si="177"/>
        <v>55.799999999999955</v>
      </c>
    </row>
    <row r="866" spans="1:8" x14ac:dyDescent="0.25">
      <c r="A866" s="29">
        <f t="shared" si="166"/>
        <v>44896</v>
      </c>
      <c r="B866">
        <f>'1201'!B69</f>
        <v>1736.2</v>
      </c>
      <c r="C866">
        <f>'1201'!C69</f>
        <v>1245.8</v>
      </c>
      <c r="D866">
        <f>'1201'!D69</f>
        <v>1376.4</v>
      </c>
      <c r="E866">
        <f>'1201'!E69</f>
        <v>1353.3</v>
      </c>
      <c r="F866" s="66">
        <f t="shared" si="175"/>
        <v>3112.6000000000004</v>
      </c>
      <c r="G866" s="2">
        <f t="shared" si="176"/>
        <v>2599.1</v>
      </c>
      <c r="H866" s="171">
        <f t="shared" si="177"/>
        <v>78.900000000000091</v>
      </c>
    </row>
    <row r="867" spans="1:8" x14ac:dyDescent="0.25">
      <c r="A867" s="29">
        <f t="shared" si="166"/>
        <v>44903</v>
      </c>
      <c r="B867">
        <f>'1208'!B70</f>
        <v>1727.5</v>
      </c>
      <c r="C867">
        <f>'1208'!C70</f>
        <v>1185.5999999999999</v>
      </c>
      <c r="D867">
        <f>'1208'!D70</f>
        <v>1516.4</v>
      </c>
      <c r="E867">
        <f>'1208'!E70</f>
        <v>1491.3</v>
      </c>
      <c r="F867" s="66">
        <f t="shared" si="175"/>
        <v>3243.9</v>
      </c>
      <c r="G867" s="2">
        <f t="shared" si="176"/>
        <v>2676.8999999999996</v>
      </c>
      <c r="H867" s="171">
        <f t="shared" si="177"/>
        <v>140</v>
      </c>
    </row>
    <row r="868" spans="1:8" x14ac:dyDescent="0.25">
      <c r="A868" s="29">
        <f t="shared" si="166"/>
        <v>44910</v>
      </c>
      <c r="B868">
        <f>'1215'!B70</f>
        <v>1564.6</v>
      </c>
      <c r="C868">
        <f>'1215'!C70</f>
        <v>1168</v>
      </c>
      <c r="D868">
        <f>'1215'!D70</f>
        <v>1613.2</v>
      </c>
      <c r="E868">
        <f>'1215'!E70</f>
        <v>1604</v>
      </c>
      <c r="F868" s="66">
        <f t="shared" ref="F868:F871" si="178">+B868+D868</f>
        <v>3177.8</v>
      </c>
      <c r="G868" s="2">
        <f t="shared" ref="G868:G871" si="179">+C868+E868</f>
        <v>2772</v>
      </c>
      <c r="H868" s="171">
        <f t="shared" ref="H868:H871" si="180">+D868-D867</f>
        <v>96.799999999999955</v>
      </c>
    </row>
    <row r="869" spans="1:8" x14ac:dyDescent="0.25">
      <c r="A869" s="29">
        <f t="shared" si="166"/>
        <v>44917</v>
      </c>
      <c r="B869">
        <f>'1222'!B69</f>
        <v>1495.6</v>
      </c>
      <c r="C869">
        <f>'1222'!C69</f>
        <v>1123.0999999999999</v>
      </c>
      <c r="D869">
        <f>'1222'!D69</f>
        <v>1690.9</v>
      </c>
      <c r="E869">
        <f>'1222'!E69</f>
        <v>1665.8</v>
      </c>
      <c r="F869" s="66">
        <f t="shared" si="178"/>
        <v>3186.5</v>
      </c>
      <c r="G869" s="2">
        <f t="shared" si="179"/>
        <v>2788.8999999999996</v>
      </c>
      <c r="H869" s="171">
        <f t="shared" si="180"/>
        <v>77.700000000000045</v>
      </c>
    </row>
    <row r="870" spans="1:8" x14ac:dyDescent="0.25">
      <c r="A870" s="29">
        <f t="shared" si="166"/>
        <v>44924</v>
      </c>
      <c r="B870">
        <f>'1229'!B72</f>
        <v>1428.2</v>
      </c>
      <c r="C870">
        <f>'1229'!C72</f>
        <v>1250.4000000000001</v>
      </c>
      <c r="D870">
        <f>'1229'!D72</f>
        <v>1845.9</v>
      </c>
      <c r="E870">
        <f>'1229'!E72</f>
        <v>1722.4</v>
      </c>
      <c r="F870" s="66">
        <f t="shared" si="178"/>
        <v>3274.1000000000004</v>
      </c>
      <c r="G870" s="2">
        <f t="shared" si="179"/>
        <v>2972.8</v>
      </c>
      <c r="H870" s="171">
        <f t="shared" si="180"/>
        <v>155</v>
      </c>
    </row>
    <row r="871" spans="1:8" x14ac:dyDescent="0.25">
      <c r="A871" s="29">
        <f t="shared" si="166"/>
        <v>44931</v>
      </c>
      <c r="B871">
        <f>'0105'!B72</f>
        <v>1461.9</v>
      </c>
      <c r="C871">
        <f>'0105'!C72</f>
        <v>1330.5</v>
      </c>
      <c r="D871">
        <f>'0105'!D72</f>
        <v>1912.6</v>
      </c>
      <c r="E871">
        <f>'0105'!E72</f>
        <v>1830.1</v>
      </c>
      <c r="F871" s="66">
        <f t="shared" si="178"/>
        <v>3374.5</v>
      </c>
      <c r="G871" s="2">
        <f t="shared" si="179"/>
        <v>3160.6</v>
      </c>
      <c r="H871" s="171">
        <f t="shared" si="180"/>
        <v>66.699999999999818</v>
      </c>
    </row>
    <row r="872" spans="1:8" x14ac:dyDescent="0.25">
      <c r="A872" s="29">
        <f t="shared" si="166"/>
        <v>44938</v>
      </c>
      <c r="B872">
        <f>'0112'!B72</f>
        <v>1562.6</v>
      </c>
      <c r="C872">
        <f>'0112'!C72</f>
        <v>1535.5</v>
      </c>
      <c r="D872">
        <f>'0112'!D72</f>
        <v>2074.1</v>
      </c>
      <c r="E872">
        <f>'0112'!E72</f>
        <v>1978.9</v>
      </c>
      <c r="F872" s="66">
        <f t="shared" ref="F872:F877" si="181">+B872+D872</f>
        <v>3636.7</v>
      </c>
      <c r="G872" s="2">
        <f t="shared" ref="G872:G877" si="182">+C872+E872</f>
        <v>3514.4</v>
      </c>
      <c r="H872" s="171">
        <f t="shared" ref="H872:H877" si="183">+D872-D871</f>
        <v>161.5</v>
      </c>
    </row>
    <row r="873" spans="1:8" x14ac:dyDescent="0.25">
      <c r="A873" s="29">
        <f t="shared" si="166"/>
        <v>44945</v>
      </c>
      <c r="B873">
        <f>'0119'!B73</f>
        <v>1360</v>
      </c>
      <c r="C873">
        <f>'0119'!C73</f>
        <v>1769.6</v>
      </c>
      <c r="D873">
        <f>'0119'!D73</f>
        <v>2302.6999999999998</v>
      </c>
      <c r="E873">
        <f>'0119'!E73</f>
        <v>2090.1</v>
      </c>
      <c r="F873" s="66">
        <f t="shared" si="181"/>
        <v>3662.7</v>
      </c>
      <c r="G873" s="2">
        <f t="shared" si="182"/>
        <v>3859.7</v>
      </c>
      <c r="H873" s="171">
        <f t="shared" si="183"/>
        <v>228.59999999999991</v>
      </c>
    </row>
    <row r="874" spans="1:8" x14ac:dyDescent="0.25">
      <c r="A874" s="29">
        <f t="shared" si="166"/>
        <v>44952</v>
      </c>
      <c r="B874">
        <f>'0126'!B73</f>
        <v>1350.6</v>
      </c>
      <c r="C874">
        <f>'0126'!C73</f>
        <v>2047.3</v>
      </c>
      <c r="D874">
        <f>'0126'!D73</f>
        <v>2354.6999999999998</v>
      </c>
      <c r="E874">
        <f>'0126'!E73</f>
        <v>2169</v>
      </c>
      <c r="F874" s="66">
        <f t="shared" si="181"/>
        <v>3705.2999999999997</v>
      </c>
      <c r="G874" s="2">
        <f t="shared" si="182"/>
        <v>4216.3</v>
      </c>
      <c r="H874" s="171">
        <f t="shared" si="183"/>
        <v>52</v>
      </c>
    </row>
    <row r="875" spans="1:8" x14ac:dyDescent="0.25">
      <c r="A875" s="29">
        <f t="shared" si="166"/>
        <v>44959</v>
      </c>
      <c r="B875">
        <f>'0202'!B73</f>
        <v>1120.9000000000001</v>
      </c>
      <c r="C875">
        <f>'0202'!C73</f>
        <v>2148.1999999999998</v>
      </c>
      <c r="D875">
        <f>'0202'!D73</f>
        <v>2603.5</v>
      </c>
      <c r="E875">
        <f>'0202'!E73</f>
        <v>2279.1999999999998</v>
      </c>
      <c r="F875" s="66">
        <f t="shared" si="181"/>
        <v>3724.4</v>
      </c>
      <c r="G875" s="2">
        <f t="shared" si="182"/>
        <v>4427.3999999999996</v>
      </c>
      <c r="H875" s="171">
        <f t="shared" si="183"/>
        <v>248.80000000000018</v>
      </c>
    </row>
    <row r="876" spans="1:8" x14ac:dyDescent="0.25">
      <c r="A876" s="29">
        <f t="shared" si="166"/>
        <v>44966</v>
      </c>
      <c r="B876">
        <f>'0209'!B73</f>
        <v>1205.0999999999999</v>
      </c>
      <c r="C876">
        <f>'0209'!C73</f>
        <v>2050</v>
      </c>
      <c r="D876">
        <f>'0209'!D73</f>
        <v>2717.5</v>
      </c>
      <c r="E876">
        <f>'0209'!E73</f>
        <v>2399.6999999999998</v>
      </c>
      <c r="F876" s="66">
        <f t="shared" si="181"/>
        <v>3922.6</v>
      </c>
      <c r="G876" s="2">
        <f t="shared" si="182"/>
        <v>4449.7</v>
      </c>
      <c r="H876" s="171">
        <f t="shared" si="183"/>
        <v>114</v>
      </c>
    </row>
    <row r="877" spans="1:8" x14ac:dyDescent="0.25">
      <c r="A877" s="29">
        <f t="shared" si="166"/>
        <v>44973</v>
      </c>
      <c r="B877">
        <f>'0216'!B73</f>
        <v>1190.5</v>
      </c>
      <c r="C877">
        <f>'0216'!C73</f>
        <v>2008.5</v>
      </c>
      <c r="D877">
        <f>'0216'!D73</f>
        <v>2777.2</v>
      </c>
      <c r="E877">
        <f>'0216'!E73</f>
        <v>2535.1999999999998</v>
      </c>
      <c r="F877" s="66">
        <f t="shared" si="181"/>
        <v>3967.7</v>
      </c>
      <c r="G877" s="2">
        <f t="shared" si="182"/>
        <v>4543.7</v>
      </c>
      <c r="H877" s="171">
        <f t="shared" si="183"/>
        <v>59.699999999999818</v>
      </c>
    </row>
    <row r="878" spans="1:8" x14ac:dyDescent="0.25">
      <c r="A878" s="29">
        <f t="shared" si="166"/>
        <v>44980</v>
      </c>
      <c r="B878">
        <f>'0223'!B74</f>
        <v>1176.5</v>
      </c>
      <c r="C878">
        <f>'0223'!C74</f>
        <v>1990.1</v>
      </c>
      <c r="D878">
        <f>'0223'!D74</f>
        <v>2882.5</v>
      </c>
      <c r="E878">
        <f>'0223'!E74</f>
        <v>2616.5</v>
      </c>
      <c r="F878" s="66">
        <f t="shared" ref="F878:F881" si="184">+B878+D878</f>
        <v>4059</v>
      </c>
      <c r="G878" s="2">
        <f t="shared" ref="G878:G881" si="185">+C878+E878</f>
        <v>4606.6000000000004</v>
      </c>
      <c r="H878" s="171">
        <f t="shared" ref="H878:H881" si="186">+D878-D877</f>
        <v>105.30000000000018</v>
      </c>
    </row>
    <row r="879" spans="1:8" x14ac:dyDescent="0.25">
      <c r="A879" s="29">
        <f t="shared" si="166"/>
        <v>44987</v>
      </c>
      <c r="B879">
        <f>'0302'!B74</f>
        <v>1126</v>
      </c>
      <c r="C879">
        <f>'0302'!C74</f>
        <v>2057</v>
      </c>
      <c r="D879">
        <f>'0302'!D74</f>
        <v>2990.2</v>
      </c>
      <c r="E879">
        <f>'0302'!E74</f>
        <v>2692.3</v>
      </c>
      <c r="F879" s="66">
        <f t="shared" si="184"/>
        <v>4116.2</v>
      </c>
      <c r="G879" s="2">
        <f t="shared" si="185"/>
        <v>4749.3</v>
      </c>
      <c r="H879" s="171">
        <f t="shared" si="186"/>
        <v>107.69999999999982</v>
      </c>
    </row>
    <row r="880" spans="1:8" x14ac:dyDescent="0.25">
      <c r="A880" s="29">
        <f t="shared" si="166"/>
        <v>44994</v>
      </c>
      <c r="B880">
        <f>'0309'!B76</f>
        <v>993.2</v>
      </c>
      <c r="C880">
        <f>'0309'!C76</f>
        <v>1992.7</v>
      </c>
      <c r="D880">
        <f>'0309'!D76</f>
        <v>3127.1</v>
      </c>
      <c r="E880">
        <f>'0309'!E76</f>
        <v>2812.9</v>
      </c>
      <c r="F880" s="66">
        <f t="shared" si="184"/>
        <v>4120.3</v>
      </c>
      <c r="G880" s="2">
        <f t="shared" si="185"/>
        <v>4805.6000000000004</v>
      </c>
      <c r="H880" s="171">
        <f t="shared" si="186"/>
        <v>136.90000000000009</v>
      </c>
    </row>
    <row r="881" spans="1:9" x14ac:dyDescent="0.25">
      <c r="A881" s="29">
        <f t="shared" si="166"/>
        <v>45001</v>
      </c>
      <c r="B881">
        <f>'0316'!B76</f>
        <v>1027.4000000000001</v>
      </c>
      <c r="C881">
        <f>'0316'!C76</f>
        <v>1929.3</v>
      </c>
      <c r="D881">
        <f>'0316'!D76</f>
        <v>3169.6</v>
      </c>
      <c r="E881">
        <f>'0316'!E76</f>
        <v>2951.3</v>
      </c>
      <c r="F881" s="66">
        <f t="shared" si="184"/>
        <v>4197</v>
      </c>
      <c r="G881" s="2">
        <f t="shared" si="185"/>
        <v>4880.6000000000004</v>
      </c>
      <c r="H881" s="171">
        <f t="shared" si="186"/>
        <v>42.5</v>
      </c>
    </row>
    <row r="882" spans="1:9" x14ac:dyDescent="0.25">
      <c r="A882" s="29">
        <f t="shared" si="166"/>
        <v>45008</v>
      </c>
      <c r="B882">
        <f>'0323'!B76</f>
        <v>911.7</v>
      </c>
      <c r="C882">
        <f>'0323'!C76</f>
        <v>1866.5</v>
      </c>
      <c r="D882">
        <f>'0323'!D76</f>
        <v>3288.6</v>
      </c>
      <c r="E882">
        <f>'0323'!E76</f>
        <v>3014.6</v>
      </c>
      <c r="F882" s="66">
        <f t="shared" ref="F882:F885" si="187">+B882+D882</f>
        <v>4200.3</v>
      </c>
      <c r="G882" s="2">
        <f t="shared" ref="G882:G885" si="188">+C882+E882</f>
        <v>4881.1000000000004</v>
      </c>
      <c r="H882" s="171">
        <f t="shared" ref="H882:H885" si="189">+D882-D881</f>
        <v>119</v>
      </c>
    </row>
    <row r="883" spans="1:9" x14ac:dyDescent="0.25">
      <c r="A883" s="29">
        <f t="shared" si="166"/>
        <v>45015</v>
      </c>
      <c r="B883">
        <f>'0330'!B76</f>
        <v>868</v>
      </c>
      <c r="C883">
        <f>'0330'!C76</f>
        <v>1821.8</v>
      </c>
      <c r="D883">
        <f>'0330'!D76</f>
        <v>3322.4</v>
      </c>
      <c r="E883">
        <f>'0330'!E76</f>
        <v>3089</v>
      </c>
      <c r="F883" s="66">
        <f t="shared" si="187"/>
        <v>4190.3999999999996</v>
      </c>
      <c r="G883" s="2">
        <f t="shared" si="188"/>
        <v>4910.8</v>
      </c>
      <c r="H883" s="171">
        <f t="shared" si="189"/>
        <v>33.800000000000182</v>
      </c>
    </row>
    <row r="884" spans="1:9" x14ac:dyDescent="0.25">
      <c r="A884" s="29">
        <f t="shared" si="166"/>
        <v>45022</v>
      </c>
      <c r="B884">
        <f>'0406'!B76</f>
        <v>790.7</v>
      </c>
      <c r="C884">
        <f>'0406'!C76</f>
        <v>1787.2</v>
      </c>
      <c r="D884">
        <f>'0406'!D76</f>
        <v>3398.1</v>
      </c>
      <c r="E884">
        <f>'0406'!E76</f>
        <v>3146.1</v>
      </c>
      <c r="F884" s="66">
        <f t="shared" si="187"/>
        <v>4188.8</v>
      </c>
      <c r="G884" s="2">
        <f t="shared" si="188"/>
        <v>4933.3</v>
      </c>
      <c r="H884" s="171">
        <f t="shared" si="189"/>
        <v>75.699999999999818</v>
      </c>
    </row>
    <row r="885" spans="1:9" x14ac:dyDescent="0.25">
      <c r="A885" s="29">
        <f t="shared" si="166"/>
        <v>45029</v>
      </c>
      <c r="B885">
        <f>'0413'!B76</f>
        <v>761.8</v>
      </c>
      <c r="C885">
        <f>'0413'!C76</f>
        <v>1694.3</v>
      </c>
      <c r="D885">
        <f>'0413'!D76</f>
        <v>3472.8</v>
      </c>
      <c r="E885">
        <f>'0413'!E76</f>
        <v>3248.3</v>
      </c>
      <c r="F885" s="66">
        <f t="shared" si="187"/>
        <v>4234.6000000000004</v>
      </c>
      <c r="G885" s="2">
        <f t="shared" si="188"/>
        <v>4942.6000000000004</v>
      </c>
      <c r="H885" s="171">
        <f t="shared" si="189"/>
        <v>74.700000000000273</v>
      </c>
    </row>
    <row r="886" spans="1:9" x14ac:dyDescent="0.25">
      <c r="A886" s="29">
        <f t="shared" si="166"/>
        <v>45036</v>
      </c>
      <c r="B886">
        <f>'0420'!B77</f>
        <v>785.1</v>
      </c>
      <c r="C886">
        <f>'0420'!C77</f>
        <v>1701</v>
      </c>
      <c r="D886">
        <f>'0420'!D77</f>
        <v>3525.8</v>
      </c>
      <c r="E886">
        <f>'0420'!E77</f>
        <v>3329.7</v>
      </c>
      <c r="F886" s="66">
        <f t="shared" ref="F886:F890" si="190">+B886+D886</f>
        <v>4310.9000000000005</v>
      </c>
      <c r="G886" s="2">
        <f t="shared" ref="G886:G890" si="191">+C886+E886</f>
        <v>5030.7</v>
      </c>
      <c r="H886" s="171">
        <f t="shared" ref="H886:H891" si="192">+D886-D885</f>
        <v>53</v>
      </c>
    </row>
    <row r="887" spans="1:9" x14ac:dyDescent="0.25">
      <c r="A887" s="29">
        <f t="shared" si="166"/>
        <v>45043</v>
      </c>
      <c r="B887">
        <f>'0427'!B77</f>
        <v>773.1</v>
      </c>
      <c r="C887">
        <f>'0427'!C77</f>
        <v>1683</v>
      </c>
      <c r="D887">
        <f>'0427'!D77</f>
        <v>3566.3</v>
      </c>
      <c r="E887">
        <f>'0427'!E77</f>
        <v>3411.4</v>
      </c>
      <c r="F887" s="66">
        <f t="shared" si="190"/>
        <v>4339.4000000000005</v>
      </c>
      <c r="G887" s="2">
        <f t="shared" si="191"/>
        <v>5094.3999999999996</v>
      </c>
      <c r="H887" s="171">
        <f t="shared" si="192"/>
        <v>40.5</v>
      </c>
      <c r="I887">
        <f>'0427'!F77</f>
        <v>0</v>
      </c>
    </row>
    <row r="888" spans="1:9" x14ac:dyDescent="0.25">
      <c r="A888" s="29">
        <f t="shared" si="166"/>
        <v>45050</v>
      </c>
      <c r="B888">
        <f>'0504'!B77</f>
        <v>698.9</v>
      </c>
      <c r="C888">
        <f>'0504'!C77</f>
        <v>1614.1</v>
      </c>
      <c r="D888">
        <f>'0504'!D77</f>
        <v>3640.6</v>
      </c>
      <c r="E888">
        <f>'0504'!E77</f>
        <v>3500.9</v>
      </c>
      <c r="F888" s="66">
        <f t="shared" si="190"/>
        <v>4339.5</v>
      </c>
      <c r="G888" s="2">
        <f t="shared" si="191"/>
        <v>5115</v>
      </c>
      <c r="H888" s="171">
        <f t="shared" si="192"/>
        <v>74.299999999999727</v>
      </c>
      <c r="I888">
        <f>'0504'!F77</f>
        <v>19.100000000000001</v>
      </c>
    </row>
    <row r="889" spans="1:9" x14ac:dyDescent="0.25">
      <c r="A889" s="29">
        <f t="shared" si="166"/>
        <v>45057</v>
      </c>
      <c r="B889">
        <f>'0511'!B77</f>
        <v>653.4</v>
      </c>
      <c r="C889">
        <f>'0511'!C77</f>
        <v>1488.6</v>
      </c>
      <c r="D889">
        <f>'0511'!D77</f>
        <v>3720.3</v>
      </c>
      <c r="E889">
        <f>'0511'!E77</f>
        <v>3642.3</v>
      </c>
      <c r="F889" s="66">
        <f t="shared" si="190"/>
        <v>4373.7</v>
      </c>
      <c r="G889" s="2">
        <f t="shared" si="191"/>
        <v>5130.8999999999996</v>
      </c>
      <c r="H889" s="171">
        <f t="shared" si="192"/>
        <v>79.700000000000273</v>
      </c>
      <c r="I889">
        <f>'0511'!F77</f>
        <v>84</v>
      </c>
    </row>
    <row r="890" spans="1:9" x14ac:dyDescent="0.25">
      <c r="A890" s="29">
        <f t="shared" si="166"/>
        <v>45064</v>
      </c>
      <c r="B890">
        <f>'0518'!B77</f>
        <v>615.70000000000005</v>
      </c>
      <c r="C890">
        <f>'0518'!C77</f>
        <v>1452.9</v>
      </c>
      <c r="D890">
        <f>'0518'!D77</f>
        <v>3758.1</v>
      </c>
      <c r="E890">
        <f>'0518'!E77</f>
        <v>3732.7</v>
      </c>
      <c r="F890" s="66">
        <f t="shared" si="190"/>
        <v>4373.8</v>
      </c>
      <c r="G890" s="2">
        <f t="shared" si="191"/>
        <v>5185.6000000000004</v>
      </c>
      <c r="H890" s="171">
        <f t="shared" si="192"/>
        <v>37.799999999999727</v>
      </c>
      <c r="I890">
        <f>'0518'!F77</f>
        <v>88</v>
      </c>
    </row>
    <row r="891" spans="1:9" x14ac:dyDescent="0.25">
      <c r="A891" s="29">
        <f t="shared" si="166"/>
        <v>45071</v>
      </c>
      <c r="B891">
        <f>'0525'!B77</f>
        <v>552.20000000000005</v>
      </c>
      <c r="C891">
        <f>'0525'!C77</f>
        <v>1476.6</v>
      </c>
      <c r="D891">
        <f>'0525'!D77</f>
        <v>3853.9</v>
      </c>
      <c r="E891">
        <f>'0525'!E77</f>
        <v>3759.8</v>
      </c>
      <c r="F891" s="66">
        <f t="shared" ref="F891" si="193">+B891+D891</f>
        <v>4406.1000000000004</v>
      </c>
      <c r="G891" s="2">
        <f t="shared" ref="G891" si="194">+C891+E891</f>
        <v>5236.3999999999996</v>
      </c>
      <c r="H891" s="171">
        <f t="shared" si="192"/>
        <v>95.800000000000182</v>
      </c>
      <c r="I891">
        <f>'0525'!F77</f>
        <v>124</v>
      </c>
    </row>
    <row r="892" spans="1:9" x14ac:dyDescent="0.25">
      <c r="A892" s="29">
        <f t="shared" si="166"/>
        <v>45078</v>
      </c>
      <c r="B892">
        <f>'0601'!B77</f>
        <v>502.9</v>
      </c>
      <c r="C892">
        <f>'0601'!C77</f>
        <v>1315.6</v>
      </c>
      <c r="D892">
        <f>'0601'!D77</f>
        <v>3901.7</v>
      </c>
      <c r="E892">
        <f>'0601'!E77</f>
        <v>3950</v>
      </c>
      <c r="F892" s="66">
        <f t="shared" ref="F892" si="195">+B892+D892</f>
        <v>4404.5999999999995</v>
      </c>
      <c r="G892" s="2">
        <f t="shared" ref="G892" si="196">+C892+E892</f>
        <v>5265.6</v>
      </c>
      <c r="H892" s="171">
        <f t="shared" ref="H892" si="197">+D892-D891</f>
        <v>47.799999999999727</v>
      </c>
      <c r="I892">
        <f>'0601'!F77</f>
        <v>184</v>
      </c>
    </row>
    <row r="893" spans="1:9" x14ac:dyDescent="0.25">
      <c r="A893" s="29">
        <f t="shared" si="166"/>
        <v>45085</v>
      </c>
      <c r="B893">
        <f>'0608'!B77</f>
        <v>555.6</v>
      </c>
      <c r="C893">
        <f>'0608'!C77</f>
        <v>1189.8</v>
      </c>
      <c r="D893">
        <f>'0608'!D77</f>
        <v>3935.6</v>
      </c>
      <c r="E893">
        <f>'0608'!E77</f>
        <v>4134.8</v>
      </c>
      <c r="F893" s="66">
        <f t="shared" ref="F893" si="198">+B893+D893</f>
        <v>4491.2</v>
      </c>
      <c r="G893" s="2">
        <f t="shared" ref="G893" si="199">+C893+E893</f>
        <v>5324.6</v>
      </c>
      <c r="H893" s="171">
        <f t="shared" ref="H893" si="200">+D893-D892</f>
        <v>33.900000000000091</v>
      </c>
      <c r="I893">
        <f>'0608'!F77</f>
        <v>227.6</v>
      </c>
    </row>
    <row r="894" spans="1:9" x14ac:dyDescent="0.25">
      <c r="A894" s="29">
        <f t="shared" si="166"/>
        <v>45092</v>
      </c>
      <c r="B894">
        <f>'0615'!B77</f>
        <v>604.20000000000005</v>
      </c>
      <c r="C894">
        <f>'0615'!C77</f>
        <v>1066.3</v>
      </c>
      <c r="D894">
        <f>'0615'!D77</f>
        <v>3948.7</v>
      </c>
      <c r="E894">
        <f>'0615'!E77</f>
        <v>4256.3</v>
      </c>
      <c r="F894" s="66">
        <f t="shared" ref="F894" si="201">+B894+D894</f>
        <v>4552.8999999999996</v>
      </c>
      <c r="G894" s="2">
        <f t="shared" ref="G894" si="202">+C894+E894</f>
        <v>5322.6</v>
      </c>
      <c r="H894" s="171">
        <f t="shared" ref="H894" si="203">+D894-D893</f>
        <v>13.099999999999909</v>
      </c>
      <c r="I894">
        <f>'0615'!F77</f>
        <v>354.5</v>
      </c>
    </row>
    <row r="895" spans="1:9" x14ac:dyDescent="0.25">
      <c r="A895" s="29">
        <f t="shared" si="166"/>
        <v>45099</v>
      </c>
      <c r="B895">
        <f>'0622'!B77</f>
        <v>592.20000000000005</v>
      </c>
      <c r="C895">
        <f>'0622'!C77</f>
        <v>995.3</v>
      </c>
      <c r="D895">
        <f>'0622'!D77</f>
        <v>4047.7</v>
      </c>
      <c r="E895">
        <f>'0622'!E77</f>
        <v>4329.2</v>
      </c>
      <c r="F895" s="66">
        <f t="shared" ref="F895" si="204">+B895+D895</f>
        <v>4639.8999999999996</v>
      </c>
      <c r="G895" s="2">
        <f t="shared" ref="G895" si="205">+C895+E895</f>
        <v>5324.5</v>
      </c>
      <c r="H895" s="171">
        <f t="shared" ref="H895" si="206">+D895-D894</f>
        <v>99</v>
      </c>
      <c r="I895">
        <f>'0622'!F77</f>
        <v>374.5</v>
      </c>
    </row>
    <row r="896" spans="1:9" x14ac:dyDescent="0.25">
      <c r="A896" s="29">
        <f t="shared" si="166"/>
        <v>45106</v>
      </c>
      <c r="B896">
        <f>'0629'!B77</f>
        <v>603</v>
      </c>
      <c r="C896">
        <f>'0629'!C77</f>
        <v>918.9</v>
      </c>
      <c r="D896">
        <f>'0629'!D77</f>
        <v>4092.4</v>
      </c>
      <c r="E896">
        <f>'0629'!E77</f>
        <v>4454.5</v>
      </c>
      <c r="F896" s="66">
        <f t="shared" ref="F896" si="207">+B896+D896</f>
        <v>4695.3999999999996</v>
      </c>
      <c r="G896" s="2">
        <f t="shared" ref="G896" si="208">+C896+E896</f>
        <v>5373.4</v>
      </c>
      <c r="H896" s="171">
        <f t="shared" ref="H896" si="209">+D896-D895</f>
        <v>44.700000000000273</v>
      </c>
      <c r="I896">
        <f>'0629'!F77</f>
        <v>501.7</v>
      </c>
    </row>
    <row r="897" spans="1:9" x14ac:dyDescent="0.25">
      <c r="A897" s="29">
        <f t="shared" si="166"/>
        <v>45113</v>
      </c>
      <c r="B897">
        <f>'0706'!B77</f>
        <v>602.5</v>
      </c>
      <c r="C897">
        <f>'0706'!C77</f>
        <v>860.4</v>
      </c>
      <c r="D897">
        <f>'0706'!D77</f>
        <v>4126.2</v>
      </c>
      <c r="E897">
        <f>'0706'!E77</f>
        <v>4523.3999999999996</v>
      </c>
      <c r="F897" s="66">
        <f t="shared" ref="F897" si="210">+B897+D897</f>
        <v>4728.7</v>
      </c>
      <c r="G897" s="2">
        <f t="shared" ref="G897" si="211">+C897+E897</f>
        <v>5383.7999999999993</v>
      </c>
      <c r="H897" s="171">
        <f t="shared" ref="H897" si="212">+D897-D896</f>
        <v>33.799999999999727</v>
      </c>
      <c r="I897">
        <f>'0706'!F77</f>
        <v>544.5</v>
      </c>
    </row>
    <row r="898" spans="1:9" x14ac:dyDescent="0.25">
      <c r="A898" s="29">
        <f t="shared" si="166"/>
        <v>45120</v>
      </c>
      <c r="B898">
        <f>'0713'!B77</f>
        <v>546.4</v>
      </c>
      <c r="C898">
        <f>'0713'!C77</f>
        <v>816.8</v>
      </c>
      <c r="D898">
        <f>'0713'!D77</f>
        <v>4181.7</v>
      </c>
      <c r="E898">
        <f>'0713'!E77</f>
        <v>4580.2</v>
      </c>
      <c r="F898" s="66">
        <f t="shared" ref="F898" si="213">+B898+D898</f>
        <v>4728.0999999999995</v>
      </c>
      <c r="G898" s="2">
        <f t="shared" ref="G898" si="214">+C898+E898</f>
        <v>5397</v>
      </c>
      <c r="H898" s="171">
        <f t="shared" ref="H898" si="215">+D898-D897</f>
        <v>55.5</v>
      </c>
      <c r="I898">
        <f>'0713'!F77</f>
        <v>883.7</v>
      </c>
    </row>
    <row r="899" spans="1:9" x14ac:dyDescent="0.25">
      <c r="A899" s="29">
        <f t="shared" si="166"/>
        <v>45127</v>
      </c>
      <c r="B899">
        <f>'0720'!B77</f>
        <v>504.7</v>
      </c>
      <c r="C899">
        <f>'0720'!C77</f>
        <v>667.4</v>
      </c>
      <c r="D899">
        <f>'0720'!D77</f>
        <v>4246</v>
      </c>
      <c r="E899">
        <f>'0720'!E77</f>
        <v>4744.1000000000004</v>
      </c>
      <c r="F899" s="66">
        <f t="shared" ref="F899" si="216">+B899+D899</f>
        <v>4750.7</v>
      </c>
      <c r="G899" s="2">
        <f t="shared" ref="G899" si="217">+C899+E899</f>
        <v>5411.5</v>
      </c>
      <c r="H899" s="171">
        <f t="shared" ref="H899" si="218">+D899-D898</f>
        <v>64.300000000000182</v>
      </c>
      <c r="I899">
        <f>'0720'!F77</f>
        <v>954</v>
      </c>
    </row>
    <row r="900" spans="1:9" x14ac:dyDescent="0.25">
      <c r="A900" s="29">
        <f t="shared" si="166"/>
        <v>45134</v>
      </c>
      <c r="B900">
        <f>'0727'!B77</f>
        <v>458.7</v>
      </c>
      <c r="C900">
        <f>'0727'!C77</f>
        <v>569.5</v>
      </c>
      <c r="D900">
        <f>'0727'!D77</f>
        <v>4315.5</v>
      </c>
      <c r="E900">
        <f>'0727'!E77</f>
        <v>4906.8</v>
      </c>
      <c r="F900" s="66">
        <f t="shared" ref="F900" si="219">+B900+D900</f>
        <v>4774.2</v>
      </c>
      <c r="G900" s="2">
        <f t="shared" ref="G900" si="220">+C900+E900</f>
        <v>5476.3</v>
      </c>
      <c r="H900" s="171">
        <f t="shared" ref="H900:H901" si="221">+D900-D899</f>
        <v>69.5</v>
      </c>
      <c r="I900">
        <f>'0727'!F77</f>
        <v>1120.5</v>
      </c>
    </row>
    <row r="901" spans="1:9" x14ac:dyDescent="0.25">
      <c r="A901" s="29">
        <f t="shared" si="166"/>
        <v>45141</v>
      </c>
      <c r="B901">
        <f>'0803'!B77</f>
        <v>403</v>
      </c>
      <c r="C901">
        <f>'0803'!C77</f>
        <v>517.70000000000005</v>
      </c>
      <c r="D901">
        <f>'0803'!D77</f>
        <v>4370</v>
      </c>
      <c r="E901">
        <f>'0803'!E77</f>
        <v>4956.8</v>
      </c>
      <c r="F901" s="66">
        <f t="shared" ref="F901" si="222">+B901+D901</f>
        <v>4773</v>
      </c>
      <c r="G901" s="2">
        <f t="shared" ref="G901" si="223">+C901+E901</f>
        <v>5474.5</v>
      </c>
      <c r="H901" s="171">
        <f t="shared" si="221"/>
        <v>54.5</v>
      </c>
      <c r="I901">
        <f>'0803'!F77</f>
        <v>1120.5</v>
      </c>
    </row>
    <row r="902" spans="1:9" x14ac:dyDescent="0.25">
      <c r="A902" s="29">
        <f t="shared" si="166"/>
        <v>45148</v>
      </c>
      <c r="B902">
        <f>'0810'!B77</f>
        <v>290</v>
      </c>
      <c r="C902">
        <f>'0810'!C77</f>
        <v>381.6</v>
      </c>
      <c r="D902">
        <f>'0810'!D77</f>
        <v>4404.6000000000004</v>
      </c>
      <c r="E902">
        <f>'0810'!E77</f>
        <v>5083</v>
      </c>
      <c r="F902" s="66">
        <f t="shared" ref="F902" si="224">+B902+D902</f>
        <v>4694.6000000000004</v>
      </c>
      <c r="G902" s="2">
        <f t="shared" ref="G902" si="225">+C902+E902</f>
        <v>5464.6</v>
      </c>
      <c r="H902" s="171">
        <f t="shared" ref="H902" si="226">+D902-D901</f>
        <v>34.600000000000364</v>
      </c>
      <c r="I902">
        <f>'0810'!F77</f>
        <v>1198.5999999999999</v>
      </c>
    </row>
    <row r="903" spans="1:9" x14ac:dyDescent="0.25">
      <c r="A903" s="29">
        <f t="shared" si="166"/>
        <v>45155</v>
      </c>
      <c r="B903">
        <f>'0817'!B77</f>
        <v>236.8</v>
      </c>
      <c r="C903">
        <f>'0817'!C77</f>
        <v>381.6</v>
      </c>
      <c r="D903">
        <f>'0817'!D77</f>
        <v>4459.5</v>
      </c>
      <c r="E903">
        <f>'0817'!E77</f>
        <v>5083</v>
      </c>
      <c r="F903" s="66">
        <f t="shared" ref="F903" si="227">+B903+D903</f>
        <v>4696.3</v>
      </c>
      <c r="G903" s="2">
        <f t="shared" ref="G903" si="228">+C903+E903</f>
        <v>5464.6</v>
      </c>
      <c r="H903" s="171">
        <f t="shared" ref="H903" si="229">+D903-D902</f>
        <v>54.899999999999636</v>
      </c>
      <c r="I903">
        <f>'0817'!F77</f>
        <v>1376.1</v>
      </c>
    </row>
    <row r="904" spans="1:9" x14ac:dyDescent="0.25">
      <c r="A904" s="29">
        <f t="shared" si="166"/>
        <v>45162</v>
      </c>
      <c r="B904">
        <f>'0824'!B77</f>
        <v>93.6</v>
      </c>
      <c r="C904">
        <f>'0824'!C77</f>
        <v>154.1</v>
      </c>
      <c r="D904">
        <f>'0824'!D77</f>
        <v>4547</v>
      </c>
      <c r="E904">
        <f>'0824'!E77</f>
        <v>5323.9</v>
      </c>
      <c r="F904" s="66">
        <f t="shared" ref="F904" si="230">+B904+D904</f>
        <v>4640.6000000000004</v>
      </c>
      <c r="G904" s="2">
        <f t="shared" ref="G904" si="231">+C904+E904</f>
        <v>5478</v>
      </c>
      <c r="H904" s="171">
        <f t="shared" ref="H904" si="232">+D904-D903</f>
        <v>87.5</v>
      </c>
      <c r="I904">
        <f>'0824'!F77</f>
        <v>1560.5</v>
      </c>
    </row>
    <row r="905" spans="1:9" x14ac:dyDescent="0.25">
      <c r="A905" s="29">
        <f t="shared" si="166"/>
        <v>45169</v>
      </c>
      <c r="B905">
        <f>'0831'!B77</f>
        <v>64.7</v>
      </c>
      <c r="C905">
        <f>'0831'!C77</f>
        <v>31</v>
      </c>
      <c r="D905">
        <f>'0831'!D77</f>
        <v>4569.2</v>
      </c>
      <c r="E905">
        <f>'0831'!E77</f>
        <v>5445</v>
      </c>
      <c r="F905" s="66">
        <f t="shared" ref="F905" si="233">+B905+D905</f>
        <v>4633.8999999999996</v>
      </c>
      <c r="G905" s="2">
        <f t="shared" ref="G905" si="234">+C905+E905</f>
        <v>5476</v>
      </c>
      <c r="H905" s="171">
        <f>+D905-D904</f>
        <v>22.199999999999818</v>
      </c>
      <c r="I905">
        <f>'0831'!F77</f>
        <v>1628.2</v>
      </c>
    </row>
    <row r="906" spans="1:9" x14ac:dyDescent="0.25">
      <c r="A906" s="29">
        <f t="shared" si="166"/>
        <v>45176</v>
      </c>
      <c r="B906">
        <f>'0907'!B59</f>
        <v>1551</v>
      </c>
      <c r="C906">
        <f>'0907'!C59</f>
        <v>1531.4</v>
      </c>
      <c r="D906">
        <f>'0907'!D59</f>
        <v>109.1</v>
      </c>
      <c r="E906">
        <f>'0907'!E59</f>
        <v>32.9</v>
      </c>
      <c r="F906" s="66">
        <f t="shared" ref="F906" si="235">+B906+D906</f>
        <v>1660.1</v>
      </c>
      <c r="G906" s="2">
        <f t="shared" ref="G906" si="236">+C906+E906</f>
        <v>1564.3000000000002</v>
      </c>
      <c r="H906" s="171">
        <f t="shared" ref="H906" si="237">+D906-D905</f>
        <v>-4460.0999999999995</v>
      </c>
    </row>
    <row r="907" spans="1:9" x14ac:dyDescent="0.25">
      <c r="A907" s="29">
        <f t="shared" si="166"/>
        <v>45183</v>
      </c>
      <c r="B907">
        <f>'0914'!B59</f>
        <v>1490.8</v>
      </c>
      <c r="C907">
        <f>'0914'!C59</f>
        <v>1463.7</v>
      </c>
      <c r="D907">
        <f>'0914'!D59</f>
        <v>194.3</v>
      </c>
      <c r="E907">
        <f>'0914'!E59</f>
        <v>171.3</v>
      </c>
      <c r="F907" s="66">
        <f t="shared" ref="F907:F909" si="238">+B907+D907</f>
        <v>1685.1</v>
      </c>
      <c r="G907" s="2">
        <f t="shared" ref="G907:G909" si="239">+C907+E907</f>
        <v>1635</v>
      </c>
      <c r="H907" s="171">
        <f t="shared" ref="H907:H909" si="240">+D907-D906</f>
        <v>85.200000000000017</v>
      </c>
    </row>
    <row r="908" spans="1:9" x14ac:dyDescent="0.25">
      <c r="A908" s="29">
        <f t="shared" ref="A908:A960" si="241">+A907+7</f>
        <v>45190</v>
      </c>
      <c r="B908">
        <f>'0921'!B58</f>
        <v>1623.4</v>
      </c>
      <c r="C908">
        <f>'0921'!C58</f>
        <v>1619.6</v>
      </c>
      <c r="D908">
        <f>'0921'!D58</f>
        <v>209.5</v>
      </c>
      <c r="E908">
        <f>'0921'!E58</f>
        <v>232.4</v>
      </c>
      <c r="F908" s="66">
        <f t="shared" si="238"/>
        <v>1832.9</v>
      </c>
      <c r="G908" s="2">
        <f t="shared" si="239"/>
        <v>1852</v>
      </c>
      <c r="H908" s="171">
        <f t="shared" si="240"/>
        <v>15.199999999999989</v>
      </c>
    </row>
    <row r="909" spans="1:9" x14ac:dyDescent="0.25">
      <c r="A909" s="29">
        <f t="shared" si="241"/>
        <v>45197</v>
      </c>
      <c r="B909">
        <f>'0928'!B59</f>
        <v>1516.7</v>
      </c>
      <c r="C909">
        <f>'0928'!C59</f>
        <v>1783.6</v>
      </c>
      <c r="D909">
        <f>'0928'!D59</f>
        <v>329.3</v>
      </c>
      <c r="E909">
        <f>'0928'!E59</f>
        <v>301.8</v>
      </c>
      <c r="F909" s="66">
        <f t="shared" si="238"/>
        <v>1846</v>
      </c>
      <c r="G909" s="2">
        <f t="shared" si="239"/>
        <v>2085.4</v>
      </c>
      <c r="H909" s="171">
        <f t="shared" si="240"/>
        <v>119.80000000000001</v>
      </c>
    </row>
    <row r="910" spans="1:9" x14ac:dyDescent="0.25">
      <c r="A910" s="29">
        <f t="shared" si="241"/>
        <v>45204</v>
      </c>
      <c r="B910">
        <f>'1005'!B61</f>
        <v>1603</v>
      </c>
      <c r="C910">
        <f>'1005'!C61</f>
        <v>1701.9</v>
      </c>
      <c r="D910">
        <f>'1005'!D61</f>
        <v>416.3</v>
      </c>
      <c r="E910">
        <f>'1005'!E61</f>
        <v>394.2</v>
      </c>
      <c r="F910" s="66">
        <f t="shared" ref="F910" si="242">+B910+D910</f>
        <v>2019.3</v>
      </c>
      <c r="G910" s="2">
        <f t="shared" ref="G910" si="243">+C910+E910</f>
        <v>2096.1</v>
      </c>
      <c r="H910" s="171">
        <f t="shared" ref="H910" si="244">+D910-D909</f>
        <v>87</v>
      </c>
    </row>
    <row r="911" spans="1:9" x14ac:dyDescent="0.25">
      <c r="A911" s="29">
        <f t="shared" si="241"/>
        <v>45211</v>
      </c>
      <c r="B911">
        <f>'1012'!B61</f>
        <v>1460.2</v>
      </c>
      <c r="C911">
        <f>'1012'!C61</f>
        <v>1615.5</v>
      </c>
      <c r="D911">
        <f>'1012'!D61</f>
        <v>711.8</v>
      </c>
      <c r="E911">
        <f>'1012'!E61</f>
        <v>492.1</v>
      </c>
      <c r="F911" s="66">
        <f t="shared" ref="F911" si="245">+B911+D911</f>
        <v>2172</v>
      </c>
      <c r="G911" s="2">
        <f t="shared" ref="G911" si="246">+C911+E911</f>
        <v>2107.6</v>
      </c>
      <c r="H911" s="171">
        <f t="shared" ref="H911" si="247">+D911-D910</f>
        <v>295.49999999999994</v>
      </c>
    </row>
    <row r="912" spans="1:9" x14ac:dyDescent="0.25">
      <c r="A912" s="29">
        <f t="shared" si="241"/>
        <v>45218</v>
      </c>
      <c r="B912">
        <f>'1019'!B61</f>
        <v>1558.6</v>
      </c>
      <c r="C912">
        <f>'1019'!C61</f>
        <v>1494.7</v>
      </c>
      <c r="D912">
        <f>'1019'!D61</f>
        <v>829.3</v>
      </c>
      <c r="E912">
        <f>'1019'!E61</f>
        <v>676.4</v>
      </c>
      <c r="F912" s="66">
        <f t="shared" ref="F912" si="248">+B912+D912</f>
        <v>2387.8999999999996</v>
      </c>
      <c r="G912" s="2">
        <f t="shared" ref="G912" si="249">+C912+E912</f>
        <v>2171.1</v>
      </c>
      <c r="H912" s="171">
        <f t="shared" ref="H912" si="250">+D912-D911</f>
        <v>117.5</v>
      </c>
    </row>
    <row r="913" spans="1:8" x14ac:dyDescent="0.25">
      <c r="A913" s="29">
        <f t="shared" si="241"/>
        <v>45225</v>
      </c>
      <c r="B913">
        <f>'1026'!B63</f>
        <v>1516.3</v>
      </c>
      <c r="C913">
        <f>'1026'!C63</f>
        <v>1428.4</v>
      </c>
      <c r="D913">
        <f>'1026'!D63</f>
        <v>925.1</v>
      </c>
      <c r="E913">
        <f>'1026'!E63</f>
        <v>785.1</v>
      </c>
      <c r="F913" s="66">
        <f t="shared" ref="F913" si="251">+B913+D913</f>
        <v>2441.4</v>
      </c>
      <c r="G913" s="2">
        <f t="shared" ref="G913" si="252">+C913+E913</f>
        <v>2213.5</v>
      </c>
      <c r="H913" s="171">
        <f t="shared" ref="H913" si="253">+D913-D912</f>
        <v>95.800000000000068</v>
      </c>
    </row>
    <row r="914" spans="1:8" x14ac:dyDescent="0.25">
      <c r="A914" s="29">
        <f t="shared" si="241"/>
        <v>45232</v>
      </c>
      <c r="B914">
        <f>'1102'!B65</f>
        <v>1607</v>
      </c>
      <c r="C914">
        <f>'1102'!C65</f>
        <v>1298.0999999999999</v>
      </c>
      <c r="D914">
        <f>'1102'!D65</f>
        <v>1065</v>
      </c>
      <c r="E914">
        <f>'1102'!E65</f>
        <v>969.7</v>
      </c>
      <c r="F914" s="66">
        <f t="shared" ref="F914" si="254">+B914+D914</f>
        <v>2672</v>
      </c>
      <c r="G914" s="2">
        <f t="shared" ref="G914" si="255">+C914+E914</f>
        <v>2267.8000000000002</v>
      </c>
      <c r="H914" s="171">
        <f t="shared" ref="H914" si="256">+D914-D913</f>
        <v>139.89999999999998</v>
      </c>
    </row>
    <row r="915" spans="1:8" x14ac:dyDescent="0.25">
      <c r="A915" s="29">
        <f t="shared" si="241"/>
        <v>45239</v>
      </c>
      <c r="B915">
        <f>'1109'!B65</f>
        <v>1510.1</v>
      </c>
      <c r="C915">
        <f>'1109'!C65</f>
        <v>1638.3</v>
      </c>
      <c r="D915">
        <f>'1109'!D65</f>
        <v>1174.0999999999999</v>
      </c>
      <c r="E915">
        <f>'1109'!E65</f>
        <v>1085.0999999999999</v>
      </c>
      <c r="F915" s="66">
        <f t="shared" ref="F915" si="257">+B915+D915</f>
        <v>2684.2</v>
      </c>
      <c r="G915" s="2">
        <f t="shared" ref="G915" si="258">+C915+E915</f>
        <v>2723.3999999999996</v>
      </c>
      <c r="H915" s="171">
        <f t="shared" ref="H915" si="259">+D915-D914</f>
        <v>109.09999999999991</v>
      </c>
    </row>
    <row r="916" spans="1:8" x14ac:dyDescent="0.25">
      <c r="A916" s="29">
        <f t="shared" si="241"/>
        <v>45246</v>
      </c>
      <c r="B916">
        <f>'1116'!B65</f>
        <v>1558.1</v>
      </c>
      <c r="C916">
        <f>'1116'!C65</f>
        <v>1671.4</v>
      </c>
      <c r="D916">
        <f>'1116'!D65</f>
        <v>1260.0999999999999</v>
      </c>
      <c r="E916">
        <f>'1116'!E65</f>
        <v>1161.4000000000001</v>
      </c>
      <c r="F916" s="66">
        <f t="shared" ref="F916" si="260">+B916+D916</f>
        <v>2818.2</v>
      </c>
      <c r="G916" s="2">
        <f t="shared" ref="G916" si="261">+C916+E916</f>
        <v>2832.8</v>
      </c>
      <c r="H916" s="171">
        <f t="shared" ref="H916" si="262">+D916-D915</f>
        <v>86</v>
      </c>
    </row>
    <row r="917" spans="1:8" x14ac:dyDescent="0.25">
      <c r="A917" s="29">
        <f t="shared" si="241"/>
        <v>45253</v>
      </c>
      <c r="B917">
        <f>'1123'!B67</f>
        <v>1544.7</v>
      </c>
      <c r="C917">
        <f>'1123'!C67</f>
        <v>1671.7</v>
      </c>
      <c r="D917">
        <f>'1123'!D67</f>
        <v>1366.8</v>
      </c>
      <c r="E917">
        <f>'1123'!E67</f>
        <v>1217.2</v>
      </c>
      <c r="F917" s="66">
        <f t="shared" ref="F917" si="263">+B917+D917</f>
        <v>2911.5</v>
      </c>
      <c r="G917" s="2">
        <f t="shared" ref="G917" si="264">+C917+E917</f>
        <v>2888.9</v>
      </c>
      <c r="H917" s="171">
        <f t="shared" ref="H917" si="265">+D917-D916</f>
        <v>106.70000000000005</v>
      </c>
    </row>
    <row r="918" spans="1:8" x14ac:dyDescent="0.25">
      <c r="A918" s="29">
        <f t="shared" si="241"/>
        <v>45260</v>
      </c>
      <c r="B918">
        <f>'1130'!B67</f>
        <v>1551.7</v>
      </c>
      <c r="C918">
        <f>'1130'!C67</f>
        <v>1736.2</v>
      </c>
      <c r="D918">
        <f>'1130'!D67</f>
        <v>1451</v>
      </c>
      <c r="E918">
        <f>'1130'!E67</f>
        <v>1296.0999999999999</v>
      </c>
      <c r="F918" s="66">
        <f t="shared" ref="F918" si="266">+B918+D918</f>
        <v>3002.7</v>
      </c>
      <c r="G918" s="2">
        <f t="shared" ref="G918" si="267">+C918+E918</f>
        <v>3032.3</v>
      </c>
      <c r="H918" s="171">
        <f t="shared" ref="H918" si="268">+D918-D917</f>
        <v>84.200000000000045</v>
      </c>
    </row>
    <row r="919" spans="1:8" x14ac:dyDescent="0.25">
      <c r="A919" s="29">
        <f t="shared" si="241"/>
        <v>45267</v>
      </c>
      <c r="B919">
        <f>'1207'!B67</f>
        <v>1456.5</v>
      </c>
      <c r="C919">
        <f>'1207'!C67</f>
        <v>1727.5</v>
      </c>
      <c r="D919">
        <f>'1207'!D67</f>
        <v>1545.9</v>
      </c>
      <c r="E919">
        <f>'1207'!E67</f>
        <v>1436.1</v>
      </c>
      <c r="F919" s="66">
        <f t="shared" ref="F919" si="269">+B919+D919</f>
        <v>3002.4</v>
      </c>
      <c r="G919" s="2">
        <f t="shared" ref="G919" si="270">+C919+E919</f>
        <v>3163.6</v>
      </c>
      <c r="H919" s="171">
        <f t="shared" ref="H919" si="271">+D919-D918</f>
        <v>94.900000000000091</v>
      </c>
    </row>
    <row r="920" spans="1:8" x14ac:dyDescent="0.25">
      <c r="A920" s="29">
        <f t="shared" si="241"/>
        <v>45274</v>
      </c>
      <c r="B920">
        <f>'1214'!B67</f>
        <v>1367.8</v>
      </c>
      <c r="C920">
        <f>'1214'!C67</f>
        <v>1564.6</v>
      </c>
      <c r="D920">
        <f>'1214'!D67</f>
        <v>1656.7</v>
      </c>
      <c r="E920">
        <f>'1214'!E67</f>
        <v>1613.2</v>
      </c>
      <c r="F920" s="66">
        <f t="shared" ref="F920" si="272">+B920+D920</f>
        <v>3024.5</v>
      </c>
      <c r="G920" s="2">
        <f t="shared" ref="G920" si="273">+C920+E920</f>
        <v>3177.8</v>
      </c>
      <c r="H920" s="171">
        <f t="shared" ref="H920" si="274">+D920-D919</f>
        <v>110.79999999999995</v>
      </c>
    </row>
    <row r="921" spans="1:8" x14ac:dyDescent="0.25">
      <c r="A921" s="29">
        <f t="shared" si="241"/>
        <v>45281</v>
      </c>
      <c r="B921">
        <f>'1221'!B66</f>
        <v>1324.9</v>
      </c>
      <c r="C921">
        <f>'1221'!C66</f>
        <v>1495.6</v>
      </c>
      <c r="D921">
        <f>'1221'!D66</f>
        <v>1793.5</v>
      </c>
      <c r="E921">
        <f>'1221'!E66</f>
        <v>1690.9</v>
      </c>
      <c r="F921" s="66">
        <f t="shared" ref="F921" si="275">+B921+D921</f>
        <v>3118.4</v>
      </c>
      <c r="G921" s="2">
        <f t="shared" ref="G921" si="276">+C921+E921</f>
        <v>3186.5</v>
      </c>
      <c r="H921" s="171">
        <f t="shared" ref="H921" si="277">+D921-D920</f>
        <v>136.79999999999995</v>
      </c>
    </row>
    <row r="922" spans="1:8" x14ac:dyDescent="0.25">
      <c r="A922" s="29">
        <f t="shared" si="241"/>
        <v>45288</v>
      </c>
      <c r="B922">
        <f>'1228'!B66</f>
        <v>1307</v>
      </c>
      <c r="C922">
        <f>'1228'!C66</f>
        <v>1428.2</v>
      </c>
      <c r="D922">
        <f>'1228'!D66</f>
        <v>1851.1</v>
      </c>
      <c r="E922">
        <f>'1228'!E66</f>
        <v>1845.9</v>
      </c>
      <c r="F922" s="66">
        <f t="shared" ref="F922" si="278">+B922+D922</f>
        <v>3158.1</v>
      </c>
      <c r="G922" s="2">
        <f t="shared" ref="G922" si="279">+C922+E922</f>
        <v>3274.1000000000004</v>
      </c>
      <c r="H922" s="171">
        <f t="shared" ref="H922" si="280">+D922-D921</f>
        <v>57.599999999999909</v>
      </c>
    </row>
    <row r="923" spans="1:8" x14ac:dyDescent="0.25">
      <c r="A923" s="29">
        <f t="shared" si="241"/>
        <v>45295</v>
      </c>
      <c r="B923">
        <f>'0104'!B66</f>
        <v>1233.8</v>
      </c>
      <c r="C923">
        <f>'0104'!C66</f>
        <v>1461.9</v>
      </c>
      <c r="D923">
        <f>'0104'!D66</f>
        <v>1977.5</v>
      </c>
      <c r="E923">
        <f>'0104'!E66</f>
        <v>1912.6</v>
      </c>
      <c r="F923" s="66">
        <f t="shared" ref="F923" si="281">+B923+D923</f>
        <v>3211.3</v>
      </c>
      <c r="G923" s="2">
        <f t="shared" ref="G923" si="282">+C923+E923</f>
        <v>3374.5</v>
      </c>
      <c r="H923" s="171">
        <f t="shared" ref="H923" si="283">+D923-D922</f>
        <v>126.40000000000009</v>
      </c>
    </row>
    <row r="924" spans="1:8" x14ac:dyDescent="0.25">
      <c r="A924" s="29">
        <f t="shared" si="241"/>
        <v>45302</v>
      </c>
      <c r="B924">
        <f>'0111'!B67</f>
        <v>1121.5999999999999</v>
      </c>
      <c r="C924">
        <f>'0111'!C67</f>
        <v>1562.6</v>
      </c>
      <c r="D924">
        <f>'0111'!D67</f>
        <v>2146.4</v>
      </c>
      <c r="E924">
        <f>'0111'!E67</f>
        <v>2074.1</v>
      </c>
      <c r="F924" s="66">
        <f t="shared" ref="F924" si="284">+B924+D924</f>
        <v>3268</v>
      </c>
      <c r="G924" s="2">
        <f t="shared" ref="G924" si="285">+C924+E924</f>
        <v>3636.7</v>
      </c>
      <c r="H924" s="171">
        <f t="shared" ref="H924" si="286">+D924-D923</f>
        <v>168.90000000000009</v>
      </c>
    </row>
    <row r="925" spans="1:8" x14ac:dyDescent="0.25">
      <c r="A925" s="29">
        <f t="shared" si="241"/>
        <v>45309</v>
      </c>
      <c r="B925">
        <f>'0118'!B68</f>
        <v>1198</v>
      </c>
      <c r="C925">
        <f>'0118'!C68</f>
        <v>1360</v>
      </c>
      <c r="D925">
        <f>'0118'!D68</f>
        <v>2221.1999999999998</v>
      </c>
      <c r="E925">
        <f>'0118'!E68</f>
        <v>2302.6999999999998</v>
      </c>
      <c r="F925" s="66">
        <f t="shared" ref="F925" si="287">+B925+D925</f>
        <v>3419.2</v>
      </c>
      <c r="G925" s="2">
        <f t="shared" ref="G925" si="288">+C925+E925</f>
        <v>3662.7</v>
      </c>
      <c r="H925" s="171">
        <f t="shared" ref="H925" si="289">+D925-D924</f>
        <v>74.799999999999727</v>
      </c>
    </row>
    <row r="926" spans="1:8" x14ac:dyDescent="0.25">
      <c r="A926" s="29">
        <f t="shared" si="241"/>
        <v>45316</v>
      </c>
      <c r="B926">
        <f>'0125'!B68</f>
        <v>1180.5999999999999</v>
      </c>
      <c r="C926">
        <f>'0125'!C68</f>
        <v>1350.6</v>
      </c>
      <c r="D926">
        <f>'0125'!D68</f>
        <v>2348.1</v>
      </c>
      <c r="E926">
        <f>'0125'!E68</f>
        <v>2354.6999999999998</v>
      </c>
      <c r="F926" s="66">
        <f t="shared" ref="F926" si="290">+B926+D926</f>
        <v>3528.7</v>
      </c>
      <c r="G926" s="2">
        <f t="shared" ref="G926" si="291">+C926+E926</f>
        <v>3705.2999999999997</v>
      </c>
      <c r="H926" s="171">
        <f t="shared" ref="H926" si="292">+D926-D925</f>
        <v>126.90000000000009</v>
      </c>
    </row>
    <row r="927" spans="1:8" x14ac:dyDescent="0.25">
      <c r="A927" s="29">
        <f t="shared" si="241"/>
        <v>45323</v>
      </c>
      <c r="B927">
        <f>'0201'!B68</f>
        <v>1301.9000000000001</v>
      </c>
      <c r="C927">
        <f>'0201'!C68</f>
        <v>1120.9000000000001</v>
      </c>
      <c r="D927">
        <f>'0201'!D68</f>
        <v>2466.8000000000002</v>
      </c>
      <c r="E927">
        <f>'0201'!E68</f>
        <v>2603.5</v>
      </c>
      <c r="F927" s="66">
        <f t="shared" ref="F927" si="293">+B927+D927</f>
        <v>3768.7000000000003</v>
      </c>
      <c r="G927" s="2">
        <f t="shared" ref="G927" si="294">+C927+E927</f>
        <v>3724.4</v>
      </c>
      <c r="H927" s="171">
        <f t="shared" ref="H927" si="295">+D927-D926</f>
        <v>118.70000000000027</v>
      </c>
    </row>
    <row r="928" spans="1:8" x14ac:dyDescent="0.25">
      <c r="A928" s="29">
        <f t="shared" si="241"/>
        <v>45330</v>
      </c>
      <c r="B928">
        <f>'0208'!B68</f>
        <v>1309.7</v>
      </c>
      <c r="C928">
        <f>'0208'!C68</f>
        <v>1205.0999999999999</v>
      </c>
      <c r="D928">
        <f>'0208'!D68</f>
        <v>2521.6999999999998</v>
      </c>
      <c r="E928">
        <f>'0208'!E68</f>
        <v>2717.5</v>
      </c>
      <c r="F928" s="66">
        <f t="shared" ref="F928" si="296">+B928+D928</f>
        <v>3831.3999999999996</v>
      </c>
      <c r="G928" s="2">
        <f t="shared" ref="G928" si="297">+C928+E928</f>
        <v>3922.6</v>
      </c>
      <c r="H928" s="171">
        <f t="shared" ref="H928" si="298">+D928-D927</f>
        <v>54.899999999999636</v>
      </c>
    </row>
    <row r="929" spans="1:9" x14ac:dyDescent="0.25">
      <c r="A929" s="29">
        <f t="shared" si="241"/>
        <v>45337</v>
      </c>
      <c r="B929">
        <f>'0215'!B68</f>
        <v>1118.3</v>
      </c>
      <c r="C929">
        <f>'0215'!C68</f>
        <v>1190.5</v>
      </c>
      <c r="D929">
        <f>'0215'!D68</f>
        <v>2709.5</v>
      </c>
      <c r="E929">
        <f>'0215'!E68</f>
        <v>2777.2</v>
      </c>
      <c r="F929" s="66">
        <f t="shared" ref="F929" si="299">+B929+D929</f>
        <v>3827.8</v>
      </c>
      <c r="G929" s="2">
        <f t="shared" ref="G929" si="300">+C929+E929</f>
        <v>3967.7</v>
      </c>
      <c r="H929" s="171">
        <f t="shared" ref="H929" si="301">+D929-D928</f>
        <v>187.80000000000018</v>
      </c>
    </row>
    <row r="930" spans="1:9" x14ac:dyDescent="0.25">
      <c r="A930" s="29">
        <f t="shared" si="241"/>
        <v>45344</v>
      </c>
      <c r="B930">
        <f>'0222'!B68</f>
        <v>1139.5999999999999</v>
      </c>
      <c r="C930">
        <f>'0222'!C68</f>
        <v>1176.5</v>
      </c>
      <c r="D930">
        <f>'0222'!D68</f>
        <v>2799.8</v>
      </c>
      <c r="E930">
        <f>'0222'!E68</f>
        <v>2882.5</v>
      </c>
      <c r="F930" s="66">
        <f t="shared" ref="F930" si="302">+B930+D930</f>
        <v>3939.4</v>
      </c>
      <c r="G930" s="2">
        <f t="shared" ref="G930" si="303">+C930+E930</f>
        <v>4059</v>
      </c>
      <c r="H930" s="171">
        <f t="shared" ref="H930" si="304">+D930-D929</f>
        <v>90.300000000000182</v>
      </c>
    </row>
    <row r="931" spans="1:9" x14ac:dyDescent="0.25">
      <c r="A931" s="29">
        <f t="shared" si="241"/>
        <v>45351</v>
      </c>
      <c r="B931">
        <f>'0229'!B68</f>
        <v>1070.5999999999999</v>
      </c>
      <c r="C931">
        <f>'0229'!C68</f>
        <v>1126</v>
      </c>
      <c r="D931">
        <f>'0229'!D68</f>
        <v>2878.2</v>
      </c>
      <c r="E931">
        <f>'0229'!E68</f>
        <v>2990.2</v>
      </c>
      <c r="F931" s="66">
        <f t="shared" ref="F931" si="305">+B931+D931</f>
        <v>3948.7999999999997</v>
      </c>
      <c r="G931" s="2">
        <f t="shared" ref="G931" si="306">+C931+E931</f>
        <v>4116.2</v>
      </c>
      <c r="H931" s="171">
        <f t="shared" ref="H931" si="307">+D931-D930</f>
        <v>78.399999999999636</v>
      </c>
    </row>
    <row r="932" spans="1:9" x14ac:dyDescent="0.25">
      <c r="A932" s="29">
        <f t="shared" si="241"/>
        <v>45358</v>
      </c>
      <c r="B932">
        <f>'0307'!B69</f>
        <v>1040.0999999999999</v>
      </c>
      <c r="C932">
        <f>'0307'!C69</f>
        <v>993.2</v>
      </c>
      <c r="D932">
        <f>'0307'!D69</f>
        <v>2975.4</v>
      </c>
      <c r="E932">
        <f>'0307'!E69</f>
        <v>3127.1</v>
      </c>
      <c r="F932" s="66">
        <f t="shared" ref="F932" si="308">+B932+D932</f>
        <v>4015.5</v>
      </c>
      <c r="G932" s="2">
        <f t="shared" ref="G932" si="309">+C932+E932</f>
        <v>4120.3</v>
      </c>
      <c r="H932" s="171">
        <f t="shared" ref="H932" si="310">+D932-D931</f>
        <v>97.200000000000273</v>
      </c>
    </row>
    <row r="933" spans="1:9" x14ac:dyDescent="0.25">
      <c r="A933" s="29">
        <f t="shared" si="241"/>
        <v>45365</v>
      </c>
      <c r="B933">
        <f>'0314'!B72</f>
        <v>1065.2</v>
      </c>
      <c r="C933">
        <f>'0314'!C72</f>
        <v>1027.4000000000001</v>
      </c>
      <c r="D933">
        <f>'0314'!D72</f>
        <v>3040.3</v>
      </c>
      <c r="E933">
        <f>'0314'!E72</f>
        <v>3169.6</v>
      </c>
      <c r="F933" s="66">
        <f t="shared" ref="F933" si="311">+B933+D933</f>
        <v>4105.5</v>
      </c>
      <c r="G933" s="2">
        <f t="shared" ref="G933" si="312">+C933+E933</f>
        <v>4197</v>
      </c>
      <c r="H933" s="171">
        <f t="shared" ref="H933" si="313">+D933-D932</f>
        <v>64.900000000000091</v>
      </c>
    </row>
    <row r="934" spans="1:9" x14ac:dyDescent="0.25">
      <c r="A934" s="29">
        <f t="shared" si="241"/>
        <v>45372</v>
      </c>
      <c r="B934">
        <f>'0321'!B72</f>
        <v>991.7</v>
      </c>
      <c r="C934">
        <f>'0321'!C72</f>
        <v>911.7</v>
      </c>
      <c r="D934">
        <f>'0321'!D72</f>
        <v>3150.2</v>
      </c>
      <c r="E934">
        <f>'0321'!E72</f>
        <v>3288.6</v>
      </c>
      <c r="F934" s="66">
        <f t="shared" ref="F934" si="314">+B934+D934</f>
        <v>4141.8999999999996</v>
      </c>
      <c r="G934" s="2">
        <f t="shared" ref="G934" si="315">+C934+E934</f>
        <v>4200.3</v>
      </c>
      <c r="H934" s="171">
        <f t="shared" ref="H934" si="316">+D934-D933</f>
        <v>109.89999999999964</v>
      </c>
    </row>
    <row r="935" spans="1:9" x14ac:dyDescent="0.25">
      <c r="A935" s="29">
        <f t="shared" si="241"/>
        <v>45379</v>
      </c>
      <c r="B935">
        <f>'0328'!B73</f>
        <v>910.3</v>
      </c>
      <c r="C935">
        <f>'0328'!C73</f>
        <v>868</v>
      </c>
      <c r="D935">
        <f>'0328'!D73</f>
        <v>3242.7</v>
      </c>
      <c r="E935">
        <f>'0328'!E73</f>
        <v>3322.4</v>
      </c>
      <c r="F935" s="66">
        <f t="shared" ref="F935" si="317">+B935+D935</f>
        <v>4153</v>
      </c>
      <c r="G935" s="2">
        <f t="shared" ref="G935" si="318">+C935+E935</f>
        <v>4190.3999999999996</v>
      </c>
      <c r="H935" s="171">
        <f t="shared" ref="H935" si="319">+D935-D934</f>
        <v>92.5</v>
      </c>
    </row>
    <row r="936" spans="1:9" x14ac:dyDescent="0.25">
      <c r="A936" s="29">
        <f t="shared" si="241"/>
        <v>45386</v>
      </c>
      <c r="B936">
        <f>'0404'!B73</f>
        <v>1018</v>
      </c>
      <c r="C936">
        <f>'0404'!C73</f>
        <v>790.7</v>
      </c>
      <c r="D936">
        <f>'0404'!D73</f>
        <v>3307.7</v>
      </c>
      <c r="E936">
        <f>'0404'!E73</f>
        <v>3398.1</v>
      </c>
      <c r="F936" s="66">
        <f t="shared" ref="F936" si="320">+B936+D936</f>
        <v>4325.7</v>
      </c>
      <c r="G936" s="2">
        <f t="shared" ref="G936" si="321">+C936+E936</f>
        <v>4188.8</v>
      </c>
      <c r="H936" s="171">
        <f t="shared" ref="H936" si="322">+D936-D935</f>
        <v>65</v>
      </c>
    </row>
    <row r="937" spans="1:9" x14ac:dyDescent="0.25">
      <c r="A937" s="29">
        <f t="shared" si="241"/>
        <v>45393</v>
      </c>
      <c r="B937">
        <f>'0411'!B73</f>
        <v>1081</v>
      </c>
      <c r="C937">
        <f>'0411'!C73</f>
        <v>761.8</v>
      </c>
      <c r="D937">
        <f>'0411'!D73</f>
        <v>3329.1</v>
      </c>
      <c r="E937">
        <f>'0411'!E73</f>
        <v>3472.8</v>
      </c>
      <c r="F937" s="66">
        <f t="shared" ref="F937" si="323">+B937+D937</f>
        <v>4410.1000000000004</v>
      </c>
      <c r="G937" s="2">
        <f t="shared" ref="G937" si="324">+C937+E937</f>
        <v>4234.6000000000004</v>
      </c>
      <c r="H937" s="171">
        <f t="shared" ref="H937" si="325">+D937-D936</f>
        <v>21.400000000000091</v>
      </c>
    </row>
    <row r="938" spans="1:9" x14ac:dyDescent="0.25">
      <c r="A938" s="29">
        <f t="shared" si="241"/>
        <v>45400</v>
      </c>
      <c r="B938">
        <f>'0418'!B74</f>
        <v>1095.8</v>
      </c>
      <c r="C938">
        <f>'0418'!C74</f>
        <v>785.1</v>
      </c>
      <c r="D938">
        <f>'0418'!D74</f>
        <v>3402.2</v>
      </c>
      <c r="E938">
        <f>'0418'!E74</f>
        <v>3525.8</v>
      </c>
      <c r="F938" s="66">
        <f t="shared" ref="F938" si="326">+B938+D938</f>
        <v>4498</v>
      </c>
      <c r="G938" s="2">
        <f t="shared" ref="G938" si="327">+C938+E938</f>
        <v>4310.9000000000005</v>
      </c>
      <c r="H938" s="171">
        <f t="shared" ref="H938" si="328">+D938-D937</f>
        <v>73.099999999999909</v>
      </c>
    </row>
    <row r="939" spans="1:9" x14ac:dyDescent="0.25">
      <c r="A939" s="29">
        <f t="shared" si="241"/>
        <v>45407</v>
      </c>
      <c r="B939">
        <f>'0425'!B71</f>
        <v>1061.9000000000001</v>
      </c>
      <c r="C939">
        <f>'0425'!C71</f>
        <v>773.1</v>
      </c>
      <c r="D939">
        <f>'0425'!D71</f>
        <v>3435.5</v>
      </c>
      <c r="E939">
        <f>'0425'!E71</f>
        <v>3566.3</v>
      </c>
      <c r="F939" s="66">
        <f t="shared" ref="F939" si="329">+B939+D939</f>
        <v>4497.3999999999996</v>
      </c>
      <c r="G939" s="2">
        <f t="shared" ref="G939" si="330">+C939+E939</f>
        <v>4339.4000000000005</v>
      </c>
      <c r="H939" s="171">
        <f t="shared" ref="H939" si="331">+D939-D938</f>
        <v>33.300000000000182</v>
      </c>
      <c r="I939">
        <f>'0425'!F71</f>
        <v>142.30000000000001</v>
      </c>
    </row>
    <row r="940" spans="1:9" x14ac:dyDescent="0.25">
      <c r="A940" s="29">
        <f t="shared" si="241"/>
        <v>45414</v>
      </c>
      <c r="B940">
        <f>'0502'!B71</f>
        <v>1012.7</v>
      </c>
      <c r="C940">
        <f>'0502'!C71</f>
        <v>698.9</v>
      </c>
      <c r="D940">
        <f>'0502'!D71</f>
        <v>3485.7</v>
      </c>
      <c r="E940">
        <f>'0502'!E71</f>
        <v>3640.6</v>
      </c>
      <c r="F940" s="66">
        <f t="shared" ref="F940" si="332">+B940+D940</f>
        <v>4498.3999999999996</v>
      </c>
      <c r="G940" s="2">
        <f t="shared" ref="G940" si="333">+C940+E940</f>
        <v>4339.5</v>
      </c>
      <c r="H940" s="171">
        <f t="shared" ref="H940" si="334">+D940-D939</f>
        <v>50.199999999999818</v>
      </c>
      <c r="I940">
        <f>'0502'!F71</f>
        <v>142.30000000000001</v>
      </c>
    </row>
    <row r="941" spans="1:9" x14ac:dyDescent="0.25">
      <c r="A941" s="29">
        <f t="shared" si="241"/>
        <v>45421</v>
      </c>
      <c r="B941">
        <f>'0509'!B71</f>
        <v>1043.5</v>
      </c>
      <c r="C941">
        <f>'0509'!C71</f>
        <v>653.4</v>
      </c>
      <c r="D941">
        <f>'0509'!D71</f>
        <v>3541.6</v>
      </c>
      <c r="E941">
        <f>'0509'!E71</f>
        <v>3720.3</v>
      </c>
      <c r="F941" s="66">
        <f t="shared" ref="F941" si="335">+B941+D941</f>
        <v>4585.1000000000004</v>
      </c>
      <c r="G941" s="2">
        <f t="shared" ref="G941" si="336">+C941+E941</f>
        <v>4373.7</v>
      </c>
      <c r="H941" s="171">
        <f t="shared" ref="H941" si="337">+D941-D940</f>
        <v>55.900000000000091</v>
      </c>
      <c r="I941">
        <f>'0509'!F71</f>
        <v>142.30000000000001</v>
      </c>
    </row>
    <row r="942" spans="1:9" x14ac:dyDescent="0.25">
      <c r="A942" s="29">
        <f t="shared" si="241"/>
        <v>45428</v>
      </c>
      <c r="B942">
        <f>'0516'!B71</f>
        <v>952.4</v>
      </c>
      <c r="C942">
        <f>'0516'!C71</f>
        <v>615.70000000000005</v>
      </c>
      <c r="D942">
        <f>'0516'!D71</f>
        <v>3629.4</v>
      </c>
      <c r="E942">
        <f>'0516'!E71</f>
        <v>3758.1</v>
      </c>
      <c r="F942" s="66">
        <f t="shared" ref="F942" si="338">+B942+D942</f>
        <v>4581.8</v>
      </c>
      <c r="G942" s="2">
        <f t="shared" ref="G942:G947" si="339">+C942+E942</f>
        <v>4373.8</v>
      </c>
      <c r="H942" s="171">
        <f t="shared" ref="H942" si="340">+D942-D941</f>
        <v>87.800000000000182</v>
      </c>
      <c r="I942">
        <f>'0516'!F71</f>
        <v>142.30000000000001</v>
      </c>
    </row>
    <row r="943" spans="1:9" x14ac:dyDescent="0.25">
      <c r="A943" s="29">
        <f t="shared" si="241"/>
        <v>45435</v>
      </c>
      <c r="B943">
        <f>'0523'!B71</f>
        <v>939.3</v>
      </c>
      <c r="C943">
        <f>'0523'!C71</f>
        <v>552.20000000000005</v>
      </c>
      <c r="D943">
        <f>'0523'!D71</f>
        <v>3653.9</v>
      </c>
      <c r="E943">
        <f>'0523'!E71</f>
        <v>3853.9</v>
      </c>
      <c r="F943" s="66">
        <f t="shared" ref="F943" si="341">+B943+D943</f>
        <v>4593.2</v>
      </c>
      <c r="G943" s="2">
        <f t="shared" si="339"/>
        <v>4406.1000000000004</v>
      </c>
      <c r="H943" s="171">
        <f t="shared" ref="H943" si="342">+D943-D942</f>
        <v>24.5</v>
      </c>
      <c r="I943">
        <f>'0523'!F71</f>
        <v>142.30000000000001</v>
      </c>
    </row>
    <row r="944" spans="1:9" x14ac:dyDescent="0.25">
      <c r="A944" s="29">
        <f t="shared" si="241"/>
        <v>45442</v>
      </c>
      <c r="B944">
        <f>'0530'!B72</f>
        <v>911.5</v>
      </c>
      <c r="C944">
        <f>'0530'!C72</f>
        <v>502.9</v>
      </c>
      <c r="D944">
        <f>'0530'!D72</f>
        <v>3732.8</v>
      </c>
      <c r="E944">
        <f>'0530'!E72</f>
        <v>3901.7</v>
      </c>
      <c r="F944" s="66">
        <f t="shared" ref="F944" si="343">+B944+D944</f>
        <v>4644.3</v>
      </c>
      <c r="G944" s="2">
        <f t="shared" si="339"/>
        <v>4404.5999999999995</v>
      </c>
      <c r="H944" s="171">
        <f t="shared" ref="H944" si="344">+D944-D943</f>
        <v>78.900000000000091</v>
      </c>
      <c r="I944">
        <f>'0530'!F72</f>
        <v>142.30000000000001</v>
      </c>
    </row>
    <row r="945" spans="1:9" x14ac:dyDescent="0.25">
      <c r="A945" s="29">
        <f t="shared" si="241"/>
        <v>45449</v>
      </c>
      <c r="B945">
        <f>'0606'!B67</f>
        <v>892.8</v>
      </c>
      <c r="C945">
        <f>'0606'!C67</f>
        <v>502.9</v>
      </c>
      <c r="D945">
        <f>'0606'!D67</f>
        <v>3784.8</v>
      </c>
      <c r="E945">
        <f>'0606'!E67</f>
        <v>3901.7</v>
      </c>
      <c r="F945" s="66">
        <f t="shared" ref="F945" si="345">+B945+D945</f>
        <v>4677.6000000000004</v>
      </c>
      <c r="G945" s="2">
        <f t="shared" si="339"/>
        <v>4404.5999999999995</v>
      </c>
      <c r="H945" s="171">
        <f t="shared" ref="H945" si="346">+D945-D944</f>
        <v>52</v>
      </c>
      <c r="I945">
        <f>'0606'!F67</f>
        <v>142.30000000000001</v>
      </c>
    </row>
    <row r="946" spans="1:9" x14ac:dyDescent="0.25">
      <c r="A946" s="29">
        <f t="shared" si="241"/>
        <v>45456</v>
      </c>
      <c r="B946">
        <f>'0613'!B67</f>
        <v>906.2</v>
      </c>
      <c r="C946">
        <f>'0613'!C67</f>
        <v>604.20000000000005</v>
      </c>
      <c r="D946">
        <f>'0613'!D67</f>
        <v>3817.4</v>
      </c>
      <c r="E946">
        <f>'0613'!E67</f>
        <v>3948.7</v>
      </c>
      <c r="F946" s="66">
        <f t="shared" ref="F946" si="347">+B946+D946</f>
        <v>4723.6000000000004</v>
      </c>
      <c r="G946" s="2">
        <f t="shared" si="339"/>
        <v>4552.8999999999996</v>
      </c>
      <c r="H946" s="171">
        <f t="shared" ref="H946" si="348">+D946-D945</f>
        <v>32.599999999999909</v>
      </c>
      <c r="I946">
        <f>'0613'!F67</f>
        <v>142.30000000000001</v>
      </c>
    </row>
    <row r="947" spans="1:9" x14ac:dyDescent="0.25">
      <c r="A947" s="29">
        <f t="shared" si="241"/>
        <v>45463</v>
      </c>
      <c r="B947">
        <f>'0620'!B67</f>
        <v>865.4</v>
      </c>
      <c r="C947">
        <f>'0620'!C67</f>
        <v>592.20000000000005</v>
      </c>
      <c r="D947">
        <f>'0620'!D67</f>
        <v>3878.9</v>
      </c>
      <c r="E947">
        <f>'0620'!E67</f>
        <v>4047.7</v>
      </c>
      <c r="F947" s="66">
        <f t="shared" ref="F947" si="349">+B947+D947</f>
        <v>4744.3</v>
      </c>
      <c r="G947" s="2">
        <f t="shared" si="339"/>
        <v>4639.8999999999996</v>
      </c>
      <c r="H947" s="171">
        <f t="shared" ref="H947" si="350">+D947-D946</f>
        <v>61.5</v>
      </c>
      <c r="I947">
        <f>'0620'!F67</f>
        <v>142.30000000000001</v>
      </c>
    </row>
    <row r="948" spans="1:9" x14ac:dyDescent="0.25">
      <c r="A948" s="29">
        <f t="shared" si="241"/>
        <v>45470</v>
      </c>
      <c r="B948">
        <f>'0627'!B67</f>
        <v>839.4</v>
      </c>
      <c r="C948">
        <f>'0627'!C67</f>
        <v>603</v>
      </c>
      <c r="D948">
        <f>'0627'!D67</f>
        <v>3921.2</v>
      </c>
      <c r="E948">
        <f>'0627'!E67</f>
        <v>4092.4</v>
      </c>
      <c r="F948" s="66">
        <f t="shared" ref="F948" si="351">+B948+D948</f>
        <v>4760.5999999999995</v>
      </c>
      <c r="G948" s="2">
        <f t="shared" ref="G948" si="352">+C948+E948</f>
        <v>4695.3999999999996</v>
      </c>
      <c r="H948" s="171">
        <f t="shared" ref="H948" si="353">+D948-D947</f>
        <v>42.299999999999727</v>
      </c>
      <c r="I948">
        <f>'0627'!F67</f>
        <v>142.30000000000001</v>
      </c>
    </row>
    <row r="949" spans="1:9" x14ac:dyDescent="0.25">
      <c r="A949" s="29">
        <f t="shared" si="241"/>
        <v>45477</v>
      </c>
      <c r="B949">
        <f>'0704'!B67</f>
        <v>880.4</v>
      </c>
      <c r="C949">
        <f>'0704'!C67</f>
        <v>602.5</v>
      </c>
      <c r="D949">
        <f>'0704'!D67</f>
        <v>3942.3</v>
      </c>
      <c r="E949">
        <f>'0704'!E67</f>
        <v>4126.2</v>
      </c>
      <c r="F949" s="66">
        <f t="shared" ref="F949" si="354">+B949+D949</f>
        <v>4822.7</v>
      </c>
      <c r="G949" s="2">
        <f t="shared" ref="G949" si="355">+C949+E949</f>
        <v>4728.7</v>
      </c>
      <c r="H949" s="171">
        <f t="shared" ref="H949" si="356">+D949-D948</f>
        <v>21.100000000000364</v>
      </c>
      <c r="I949">
        <f>'0704'!F67</f>
        <v>237.6</v>
      </c>
    </row>
    <row r="950" spans="1:9" x14ac:dyDescent="0.25">
      <c r="A950" s="29">
        <f t="shared" si="241"/>
        <v>45484</v>
      </c>
      <c r="B950">
        <f>'0711'!B67</f>
        <v>800.5</v>
      </c>
      <c r="C950">
        <f>'0711'!C67</f>
        <v>546.4</v>
      </c>
      <c r="D950">
        <f>'0711'!D67</f>
        <v>4018.2</v>
      </c>
      <c r="E950">
        <f>'0711'!E67</f>
        <v>4181.7</v>
      </c>
      <c r="F950" s="66">
        <f t="shared" ref="F950" si="357">+B950+D950</f>
        <v>4818.7</v>
      </c>
      <c r="G950" s="2">
        <f t="shared" ref="G950" si="358">+C950+E950</f>
        <v>4728.0999999999995</v>
      </c>
      <c r="H950" s="171">
        <f t="shared" ref="H950" si="359">+D950-D949</f>
        <v>75.899999999999636</v>
      </c>
      <c r="I950">
        <f>'0711'!F67</f>
        <v>378.1</v>
      </c>
    </row>
    <row r="951" spans="1:9" x14ac:dyDescent="0.25">
      <c r="A951" s="29">
        <f t="shared" si="241"/>
        <v>45491</v>
      </c>
      <c r="B951">
        <f>'0718'!B67</f>
        <v>702.6</v>
      </c>
      <c r="C951">
        <f>'0718'!C67</f>
        <v>504.7</v>
      </c>
      <c r="D951">
        <f>'0718'!D67</f>
        <v>4115.8999999999996</v>
      </c>
      <c r="E951">
        <f>'0718'!E67</f>
        <v>4246</v>
      </c>
      <c r="F951" s="66">
        <f t="shared" ref="F951" si="360">+B951+D951</f>
        <v>4818.5</v>
      </c>
      <c r="G951" s="2">
        <f t="shared" ref="G951" si="361">+C951+E951</f>
        <v>4750.7</v>
      </c>
      <c r="H951" s="171">
        <f t="shared" ref="H951" si="362">+D951-D950</f>
        <v>97.699999999999818</v>
      </c>
      <c r="I951">
        <f>'0718'!F67</f>
        <v>378.1</v>
      </c>
    </row>
    <row r="952" spans="1:9" x14ac:dyDescent="0.25">
      <c r="A952" s="29">
        <f t="shared" si="241"/>
        <v>45498</v>
      </c>
      <c r="B952">
        <f>'0725'!B67</f>
        <v>611.29999999999995</v>
      </c>
      <c r="C952">
        <f>'0725'!C67</f>
        <v>458.7</v>
      </c>
      <c r="D952">
        <f>'0725'!D67</f>
        <v>4253.2</v>
      </c>
      <c r="E952">
        <f>'0725'!E67</f>
        <v>4315.5</v>
      </c>
      <c r="F952" s="66">
        <f t="shared" ref="F952" si="363">+B952+D952</f>
        <v>4864.5</v>
      </c>
      <c r="G952" s="2">
        <f t="shared" ref="G952" si="364">+C952+E952</f>
        <v>4774.2</v>
      </c>
      <c r="H952" s="171">
        <f t="shared" ref="H952" si="365">+D952-D951</f>
        <v>137.30000000000018</v>
      </c>
      <c r="I952">
        <f>'0725'!F67</f>
        <v>421.6</v>
      </c>
    </row>
    <row r="953" spans="1:9" x14ac:dyDescent="0.25">
      <c r="A953" s="29">
        <f t="shared" si="241"/>
        <v>45505</v>
      </c>
      <c r="B953">
        <f>'0801'!B68</f>
        <v>505.8</v>
      </c>
      <c r="C953">
        <f>'0801'!C68</f>
        <v>403</v>
      </c>
      <c r="D953">
        <f>'0801'!D68</f>
        <v>4340.6000000000004</v>
      </c>
      <c r="E953">
        <f>'0801'!E68</f>
        <v>4370</v>
      </c>
      <c r="F953" s="66">
        <f t="shared" ref="F953" si="366">+B953+D953</f>
        <v>4846.4000000000005</v>
      </c>
      <c r="G953" s="2">
        <f t="shared" ref="G953" si="367">+C953+E953</f>
        <v>4773</v>
      </c>
      <c r="H953" s="171">
        <f t="shared" ref="H953" si="368">+D953-D952</f>
        <v>87.400000000000546</v>
      </c>
      <c r="I953">
        <f>'0801'!F68</f>
        <v>456.6</v>
      </c>
    </row>
    <row r="954" spans="1:9" x14ac:dyDescent="0.25">
      <c r="A954" s="29">
        <f t="shared" si="241"/>
        <v>45512</v>
      </c>
      <c r="B954">
        <f>'0808'!B68</f>
        <v>408.1</v>
      </c>
      <c r="C954">
        <f>'0808'!C68</f>
        <v>290</v>
      </c>
      <c r="D954">
        <f>'0808'!D68</f>
        <v>4415.3</v>
      </c>
      <c r="E954">
        <f>'0808'!E68</f>
        <v>4404.6000000000004</v>
      </c>
      <c r="F954" s="66">
        <f t="shared" ref="F954" si="369">+B954+D954</f>
        <v>4823.4000000000005</v>
      </c>
      <c r="G954" s="2">
        <f t="shared" ref="G954" si="370">+C954+E954</f>
        <v>4694.6000000000004</v>
      </c>
      <c r="H954" s="171">
        <f t="shared" ref="H954" si="371">+D954-D953</f>
        <v>74.699999999999818</v>
      </c>
      <c r="I954">
        <f>'0808'!F68</f>
        <v>589.79999999999995</v>
      </c>
    </row>
    <row r="955" spans="1:9" x14ac:dyDescent="0.25">
      <c r="A955" s="29">
        <f t="shared" si="241"/>
        <v>45519</v>
      </c>
      <c r="B955">
        <f>'0815'!B69</f>
        <v>336.6</v>
      </c>
      <c r="C955">
        <f>'0815'!C69</f>
        <v>236.8</v>
      </c>
      <c r="D955">
        <f>'0815'!D69</f>
        <v>4488.8</v>
      </c>
      <c r="E955">
        <f>'0815'!E69</f>
        <v>4459.5</v>
      </c>
      <c r="F955" s="66">
        <f t="shared" ref="F955" si="372">+B955+D955</f>
        <v>4825.4000000000005</v>
      </c>
      <c r="G955" s="2">
        <f t="shared" ref="G955" si="373">+C955+E955</f>
        <v>4696.3</v>
      </c>
      <c r="H955" s="171">
        <f t="shared" ref="H955" si="374">+D955-D954</f>
        <v>73.5</v>
      </c>
      <c r="I955">
        <f>'0815'!F69</f>
        <v>703.5</v>
      </c>
    </row>
    <row r="956" spans="1:9" x14ac:dyDescent="0.25">
      <c r="A956" s="29">
        <f t="shared" si="241"/>
        <v>45526</v>
      </c>
      <c r="B956">
        <f>'0822'!B68</f>
        <v>202.6</v>
      </c>
      <c r="C956">
        <f>'0822'!C68</f>
        <v>93.6</v>
      </c>
      <c r="D956">
        <f>'0822'!D68</f>
        <v>4626.6000000000004</v>
      </c>
      <c r="E956">
        <f>'0822'!E68</f>
        <v>4547</v>
      </c>
      <c r="F956" s="66">
        <f t="shared" ref="F956" si="375">+B956+D956</f>
        <v>4829.2000000000007</v>
      </c>
      <c r="G956" s="2">
        <f t="shared" ref="G956" si="376">+C956+E956</f>
        <v>4640.6000000000004</v>
      </c>
      <c r="H956" s="171">
        <f t="shared" ref="H956" si="377">+D956-D955</f>
        <v>137.80000000000018</v>
      </c>
      <c r="I956">
        <f>'0822'!F68</f>
        <v>940.2</v>
      </c>
    </row>
    <row r="957" spans="1:9" x14ac:dyDescent="0.25">
      <c r="A957" s="29">
        <f t="shared" si="241"/>
        <v>45533</v>
      </c>
      <c r="B957">
        <f>'0829'!B68</f>
        <v>90.4</v>
      </c>
      <c r="C957">
        <f>'0829'!C68</f>
        <v>64.7</v>
      </c>
      <c r="D957">
        <f>'0829'!D68</f>
        <v>4727.3999999999996</v>
      </c>
      <c r="E957">
        <f>'0829'!E68</f>
        <v>4569.2</v>
      </c>
      <c r="F957" s="66">
        <f t="shared" ref="F957" si="378">+B957+D957</f>
        <v>4817.7999999999993</v>
      </c>
      <c r="G957" s="2">
        <f t="shared" ref="G957" si="379">+C957+E957</f>
        <v>4633.8999999999996</v>
      </c>
      <c r="H957" s="171">
        <f t="shared" ref="H957" si="380">+D957-D956</f>
        <v>100.79999999999927</v>
      </c>
      <c r="I957">
        <f>'0829'!F68</f>
        <v>978.8</v>
      </c>
    </row>
    <row r="958" spans="1:9" x14ac:dyDescent="0.25">
      <c r="A958" s="29">
        <f t="shared" si="241"/>
        <v>45540</v>
      </c>
      <c r="B958">
        <f>'090524'!B66</f>
        <v>1104.5999999999999</v>
      </c>
      <c r="C958">
        <f>'090524'!C66</f>
        <v>64.7</v>
      </c>
      <c r="D958">
        <f>'090524'!D66</f>
        <v>54.7</v>
      </c>
      <c r="E958">
        <f>'090524'!E66</f>
        <v>4569.2</v>
      </c>
      <c r="F958" s="66">
        <f t="shared" ref="F958" si="381">+B958+D958</f>
        <v>1159.3</v>
      </c>
      <c r="G958" s="2">
        <f t="shared" ref="G958" si="382">+C958+E958</f>
        <v>4633.8999999999996</v>
      </c>
      <c r="H958" s="171">
        <f t="shared" ref="H958" si="383">+D958-D957</f>
        <v>-4672.7</v>
      </c>
    </row>
    <row r="959" spans="1:9" x14ac:dyDescent="0.25">
      <c r="A959" s="29">
        <f t="shared" si="241"/>
        <v>45547</v>
      </c>
      <c r="B959">
        <f>'912'!B59</f>
        <v>1183.9000000000001</v>
      </c>
      <c r="C959">
        <f>'912'!C59</f>
        <v>1490.8</v>
      </c>
      <c r="D959">
        <f>'912'!D59</f>
        <v>142</v>
      </c>
      <c r="E959">
        <f>'912'!E59</f>
        <v>194.3</v>
      </c>
      <c r="F959" s="66">
        <f t="shared" ref="F959" si="384">+B959+D959</f>
        <v>1325.9</v>
      </c>
      <c r="G959" s="2">
        <f t="shared" ref="G959" si="385">+C959+E959</f>
        <v>1685.1</v>
      </c>
      <c r="H959" s="171">
        <f t="shared" ref="H959" si="386">+D959-D958</f>
        <v>87.3</v>
      </c>
    </row>
    <row r="960" spans="1:9" x14ac:dyDescent="0.25">
      <c r="A960" s="29">
        <f t="shared" si="241"/>
        <v>45554</v>
      </c>
      <c r="B960">
        <f>'919'!B59</f>
        <v>1197.7</v>
      </c>
      <c r="C960">
        <f>'919'!C59</f>
        <v>1623.4</v>
      </c>
      <c r="D960">
        <f>'919'!D59</f>
        <v>196.9</v>
      </c>
      <c r="E960">
        <f>'919'!E59</f>
        <v>209.5</v>
      </c>
      <c r="F960" s="66">
        <f t="shared" ref="F960" si="387">+B960+D960</f>
        <v>1394.6000000000001</v>
      </c>
      <c r="G960" s="2">
        <f t="shared" ref="G960" si="388">+C960+E960</f>
        <v>1832.9</v>
      </c>
      <c r="H960" s="171">
        <f t="shared" ref="H960" si="389">+D960-D959</f>
        <v>54.900000000000006</v>
      </c>
    </row>
    <row r="961" spans="1:8" x14ac:dyDescent="0.25">
      <c r="A961" s="29">
        <f t="shared" ref="A961:A988" si="390">+A960+7</f>
        <v>45561</v>
      </c>
      <c r="B961">
        <f>'926'!B62</f>
        <v>1175.8</v>
      </c>
      <c r="C961">
        <f>'926'!C62</f>
        <v>1516.7</v>
      </c>
      <c r="D961">
        <f>'926'!D62</f>
        <v>208</v>
      </c>
      <c r="E961">
        <f>'926'!E62</f>
        <v>329.3</v>
      </c>
      <c r="F961" s="66">
        <f t="shared" ref="F961" si="391">+B961+D961</f>
        <v>1383.8</v>
      </c>
      <c r="G961" s="2">
        <f t="shared" ref="G961" si="392">+C961+E961</f>
        <v>1846</v>
      </c>
      <c r="H961" s="171">
        <f t="shared" ref="H961" si="393">+D961-D960</f>
        <v>11.099999999999994</v>
      </c>
    </row>
    <row r="962" spans="1:8" x14ac:dyDescent="0.25">
      <c r="A962" s="29">
        <f t="shared" si="390"/>
        <v>45568</v>
      </c>
      <c r="B962">
        <f>'103'!B65</f>
        <v>1200.0999999999999</v>
      </c>
      <c r="C962">
        <f>'103'!C65</f>
        <v>1603</v>
      </c>
      <c r="D962">
        <f>'103'!D65</f>
        <v>318.7</v>
      </c>
      <c r="E962">
        <f>'103'!E65</f>
        <v>416.3</v>
      </c>
      <c r="F962" s="66">
        <f t="shared" ref="F962" si="394">+B962+D962</f>
        <v>1518.8</v>
      </c>
      <c r="G962" s="2">
        <f t="shared" ref="G962" si="395">+C962+E962</f>
        <v>2019.3</v>
      </c>
      <c r="H962" s="171">
        <f t="shared" ref="H962" si="396">+D962-D961</f>
        <v>110.69999999999999</v>
      </c>
    </row>
    <row r="963" spans="1:8" x14ac:dyDescent="0.25">
      <c r="A963" s="29">
        <f t="shared" si="390"/>
        <v>45575</v>
      </c>
      <c r="B963">
        <f>'101024'!B66</f>
        <v>1198</v>
      </c>
      <c r="C963">
        <f>'101024'!C66</f>
        <v>1460.2</v>
      </c>
      <c r="D963">
        <f>'101024'!D66</f>
        <v>407.3</v>
      </c>
      <c r="E963">
        <f>'101024'!E66</f>
        <v>711.8</v>
      </c>
      <c r="F963" s="66">
        <f t="shared" ref="F963" si="397">+B963+D963</f>
        <v>1605.3</v>
      </c>
      <c r="G963" s="2">
        <f t="shared" ref="G963" si="398">+C963+E963</f>
        <v>2172</v>
      </c>
      <c r="H963" s="171">
        <f t="shared" ref="H963" si="399">+D963-D962</f>
        <v>88.600000000000023</v>
      </c>
    </row>
    <row r="964" spans="1:8" x14ac:dyDescent="0.25">
      <c r="A964" s="29">
        <f t="shared" si="390"/>
        <v>45582</v>
      </c>
      <c r="B964">
        <f>'101724'!B66</f>
        <v>1273</v>
      </c>
      <c r="C964">
        <f>'101724'!C66</f>
        <v>1558.6</v>
      </c>
      <c r="D964">
        <f>'101724'!D66</f>
        <v>540.29999999999995</v>
      </c>
      <c r="E964">
        <f>'101724'!E66</f>
        <v>829.3</v>
      </c>
      <c r="F964" s="66">
        <f t="shared" ref="F964" si="400">+B964+D964</f>
        <v>1813.3</v>
      </c>
      <c r="G964" s="2">
        <f t="shared" ref="G964" si="401">+C964+E964</f>
        <v>2387.8999999999996</v>
      </c>
      <c r="H964" s="171">
        <f t="shared" ref="H964" si="402">+D964-D963</f>
        <v>132.99999999999994</v>
      </c>
    </row>
    <row r="965" spans="1:8" x14ac:dyDescent="0.25">
      <c r="A965" s="29">
        <f t="shared" si="390"/>
        <v>45589</v>
      </c>
      <c r="B965">
        <f>'102424'!B66</f>
        <v>1356.1</v>
      </c>
      <c r="C965">
        <f>'102424'!C66</f>
        <v>1516.3</v>
      </c>
      <c r="D965">
        <f>'102424'!D66</f>
        <v>756.6</v>
      </c>
      <c r="E965">
        <f>'102424'!E66</f>
        <v>925.1</v>
      </c>
      <c r="F965" s="66">
        <f t="shared" ref="F965" si="403">+B965+D965</f>
        <v>2112.6999999999998</v>
      </c>
      <c r="G965" s="2">
        <f t="shared" ref="G965" si="404">+C965+E965</f>
        <v>2441.4</v>
      </c>
      <c r="H965" s="171">
        <f t="shared" ref="H965" si="405">+D965-D964</f>
        <v>216.30000000000007</v>
      </c>
    </row>
    <row r="966" spans="1:8" x14ac:dyDescent="0.25">
      <c r="A966" s="29">
        <f t="shared" si="390"/>
        <v>45596</v>
      </c>
      <c r="B966">
        <f>'103124'!B66</f>
        <v>1249.2</v>
      </c>
      <c r="C966">
        <f>'103124'!C66</f>
        <v>1607</v>
      </c>
      <c r="D966">
        <f>'103124'!D66</f>
        <v>879.7</v>
      </c>
      <c r="E966">
        <f>'103124'!E66</f>
        <v>1065</v>
      </c>
      <c r="F966" s="66">
        <f t="shared" ref="F966" si="406">+B966+D966</f>
        <v>2128.9</v>
      </c>
      <c r="G966" s="2">
        <f t="shared" ref="G966" si="407">+C966+E966</f>
        <v>2672</v>
      </c>
      <c r="H966" s="171">
        <f t="shared" ref="H966" si="408">+D966-D965</f>
        <v>123.10000000000002</v>
      </c>
    </row>
    <row r="967" spans="1:8" x14ac:dyDescent="0.25">
      <c r="A967" s="29">
        <f t="shared" si="390"/>
        <v>45603</v>
      </c>
      <c r="B967">
        <f>'110724'!B66</f>
        <v>1231.9000000000001</v>
      </c>
      <c r="C967">
        <f>'110724'!C66</f>
        <v>1510.1</v>
      </c>
      <c r="D967">
        <f>'110724'!D66</f>
        <v>977.2</v>
      </c>
      <c r="E967">
        <f>'110724'!E66</f>
        <v>1174.0999999999999</v>
      </c>
      <c r="F967" s="66">
        <f t="shared" ref="F967" si="409">+B967+D967</f>
        <v>2209.1000000000004</v>
      </c>
      <c r="G967" s="2">
        <f t="shared" ref="G967" si="410">+C967+E967</f>
        <v>2684.2</v>
      </c>
      <c r="H967" s="171">
        <f t="shared" ref="H967" si="411">+D967-D966</f>
        <v>97.5</v>
      </c>
    </row>
    <row r="968" spans="1:8" x14ac:dyDescent="0.25">
      <c r="A968" s="29">
        <f t="shared" si="390"/>
        <v>45610</v>
      </c>
      <c r="B968">
        <f>'111424'!B66</f>
        <v>1309.5999999999999</v>
      </c>
      <c r="C968">
        <f>'111424'!C66</f>
        <v>1558.1</v>
      </c>
      <c r="D968">
        <f>'111424'!D66</f>
        <v>1068.5999999999999</v>
      </c>
      <c r="E968">
        <f>'111424'!E66</f>
        <v>1260.0999999999999</v>
      </c>
      <c r="F968" s="66">
        <f t="shared" ref="F968" si="412">+B968+D968</f>
        <v>2378.1999999999998</v>
      </c>
      <c r="G968" s="2">
        <f t="shared" ref="G968" si="413">+C968+E968</f>
        <v>2818.2</v>
      </c>
      <c r="H968" s="171">
        <f t="shared" ref="H968" si="414">+D968-D967</f>
        <v>91.399999999999864</v>
      </c>
    </row>
    <row r="969" spans="1:8" x14ac:dyDescent="0.25">
      <c r="A969" s="29">
        <f t="shared" si="390"/>
        <v>45617</v>
      </c>
      <c r="B969">
        <f>'112124'!B69</f>
        <v>1433.5</v>
      </c>
      <c r="C969">
        <f>'112124'!C69</f>
        <v>1544.7</v>
      </c>
      <c r="D969">
        <f>'112124'!D69</f>
        <v>1283.5999999999999</v>
      </c>
      <c r="E969">
        <f>'112124'!E69</f>
        <v>1366.8</v>
      </c>
      <c r="F969" s="66">
        <f t="shared" ref="F969" si="415">+B969+D969</f>
        <v>2717.1</v>
      </c>
      <c r="G969" s="2">
        <f t="shared" ref="G969" si="416">+C969+E969</f>
        <v>2911.5</v>
      </c>
      <c r="H969" s="171">
        <f t="shared" ref="H969" si="417">+D969-D968</f>
        <v>215</v>
      </c>
    </row>
    <row r="970" spans="1:8" x14ac:dyDescent="0.25">
      <c r="A970" s="29">
        <f t="shared" si="390"/>
        <v>45624</v>
      </c>
      <c r="B970">
        <f>'112824'!B69</f>
        <v>1536.1</v>
      </c>
      <c r="C970">
        <f>'112824'!C69</f>
        <v>1551.7</v>
      </c>
      <c r="D970">
        <f>'112824'!D69</f>
        <v>1362.1</v>
      </c>
      <c r="E970">
        <f>'112824'!E69</f>
        <v>1451</v>
      </c>
      <c r="F970" s="66">
        <f t="shared" ref="F970" si="418">+B970+D970</f>
        <v>2898.2</v>
      </c>
      <c r="G970" s="2">
        <f t="shared" ref="G970" si="419">+C970+E970</f>
        <v>3002.7</v>
      </c>
      <c r="H970" s="171">
        <f t="shared" ref="H970" si="420">+D970-D969</f>
        <v>78.5</v>
      </c>
    </row>
    <row r="971" spans="1:8" x14ac:dyDescent="0.25">
      <c r="A971" s="29">
        <f t="shared" si="390"/>
        <v>45631</v>
      </c>
      <c r="B971">
        <f>'120524'!B69</f>
        <v>1581.1</v>
      </c>
      <c r="C971">
        <f>'120524'!C69</f>
        <v>1456.5</v>
      </c>
      <c r="D971">
        <f>'120524'!D69</f>
        <v>1473.5</v>
      </c>
      <c r="E971">
        <f>'120524'!E69</f>
        <v>1545.9</v>
      </c>
      <c r="F971" s="66">
        <f t="shared" ref="F971" si="421">+B971+D971</f>
        <v>3054.6</v>
      </c>
      <c r="G971" s="2">
        <f t="shared" ref="G971" si="422">+C971+E971</f>
        <v>3002.4</v>
      </c>
      <c r="H971" s="171">
        <f t="shared" ref="H971" si="423">+D971-D970</f>
        <v>111.40000000000009</v>
      </c>
    </row>
    <row r="972" spans="1:8" x14ac:dyDescent="0.25">
      <c r="A972" s="29">
        <f t="shared" si="390"/>
        <v>45638</v>
      </c>
      <c r="B972">
        <f>'121224'!B68</f>
        <v>1439.3</v>
      </c>
      <c r="C972">
        <f>'121224'!C68</f>
        <v>1367.8</v>
      </c>
      <c r="D972">
        <f>'121224'!D68</f>
        <v>1650.1</v>
      </c>
      <c r="E972">
        <f>'121224'!E68</f>
        <v>1656.7</v>
      </c>
      <c r="F972" s="66">
        <f t="shared" ref="F972" si="424">+B972+D972</f>
        <v>3089.3999999999996</v>
      </c>
      <c r="G972" s="2">
        <f t="shared" ref="G972" si="425">+C972+E972</f>
        <v>3024.5</v>
      </c>
      <c r="H972" s="171">
        <f t="shared" ref="H972" si="426">+D972-D971</f>
        <v>176.59999999999991</v>
      </c>
    </row>
    <row r="973" spans="1:8" x14ac:dyDescent="0.25">
      <c r="A973" s="29">
        <f t="shared" si="390"/>
        <v>45645</v>
      </c>
      <c r="B973">
        <f>'121924'!C68</f>
        <v>1378.1</v>
      </c>
      <c r="C973">
        <f>'121924'!D68</f>
        <v>1324.9</v>
      </c>
      <c r="D973">
        <f>'121924'!E68</f>
        <v>1787.1</v>
      </c>
      <c r="E973">
        <f>'121924'!F68</f>
        <v>1793.5</v>
      </c>
      <c r="F973" s="66">
        <f t="shared" ref="F973" si="427">+B973+D973</f>
        <v>3165.2</v>
      </c>
      <c r="G973" s="2">
        <f t="shared" ref="G973" si="428">+C973+E973</f>
        <v>3118.4</v>
      </c>
      <c r="H973" s="171">
        <f t="shared" ref="H973" si="429">+D973-D972</f>
        <v>137</v>
      </c>
    </row>
    <row r="974" spans="1:8" x14ac:dyDescent="0.25">
      <c r="A974" s="29">
        <f t="shared" si="390"/>
        <v>45652</v>
      </c>
      <c r="B974">
        <f>'122624'!B68</f>
        <v>1307.9000000000001</v>
      </c>
      <c r="C974">
        <f>'122624'!C68</f>
        <v>1307</v>
      </c>
      <c r="D974">
        <f>'122624'!D68</f>
        <v>1911.1</v>
      </c>
      <c r="E974">
        <f>'122624'!E68</f>
        <v>1851.1</v>
      </c>
      <c r="F974" s="66">
        <f t="shared" ref="F974" si="430">+B974+D974</f>
        <v>3219</v>
      </c>
      <c r="G974" s="2">
        <f t="shared" ref="G974" si="431">+C974+E974</f>
        <v>3158.1</v>
      </c>
      <c r="H974" s="171">
        <f t="shared" ref="H974" si="432">+D974-D973</f>
        <v>124</v>
      </c>
    </row>
    <row r="975" spans="1:8" x14ac:dyDescent="0.25">
      <c r="A975" s="29">
        <f t="shared" si="390"/>
        <v>45659</v>
      </c>
      <c r="B975">
        <f>'010225'!B68</f>
        <v>1311</v>
      </c>
      <c r="C975">
        <f>'010225'!C68</f>
        <v>1233.8</v>
      </c>
      <c r="D975">
        <f>'010225'!D68</f>
        <v>1976.3</v>
      </c>
      <c r="E975">
        <f>'010225'!E68</f>
        <v>1977.5</v>
      </c>
      <c r="F975" s="66">
        <f t="shared" ref="F975" si="433">+B975+D975</f>
        <v>3287.3</v>
      </c>
      <c r="G975" s="2">
        <f t="shared" ref="G975" si="434">+C975+E975</f>
        <v>3211.3</v>
      </c>
      <c r="H975" s="171">
        <f t="shared" ref="H975" si="435">+D975-D974</f>
        <v>65.200000000000045</v>
      </c>
    </row>
    <row r="976" spans="1:8" x14ac:dyDescent="0.25">
      <c r="A976" s="29">
        <f t="shared" si="390"/>
        <v>45666</v>
      </c>
      <c r="B976">
        <f>'010925'!B69</f>
        <v>1377.5</v>
      </c>
      <c r="C976">
        <f>'010925'!C69</f>
        <v>1121.5999999999999</v>
      </c>
      <c r="D976">
        <f>'010925'!D69</f>
        <v>2034.7</v>
      </c>
      <c r="E976">
        <f>'010925'!E69</f>
        <v>2146.4</v>
      </c>
      <c r="F976" s="66">
        <f t="shared" ref="F976" si="436">+B976+D976</f>
        <v>3412.2</v>
      </c>
      <c r="G976" s="2">
        <f t="shared" ref="G976" si="437">+C976+E976</f>
        <v>3268</v>
      </c>
      <c r="H976" s="171">
        <f t="shared" ref="H976" si="438">+D976-D975</f>
        <v>58.400000000000091</v>
      </c>
    </row>
    <row r="977" spans="1:8" x14ac:dyDescent="0.25">
      <c r="A977" s="29">
        <f t="shared" si="390"/>
        <v>45673</v>
      </c>
      <c r="B977">
        <f>'011625'!B69</f>
        <v>1417.7</v>
      </c>
      <c r="C977">
        <f>'011625'!C69</f>
        <v>1198</v>
      </c>
      <c r="D977">
        <f>'011625'!D69</f>
        <v>2114.4</v>
      </c>
      <c r="E977">
        <f>'011625'!E69</f>
        <v>2221.1999999999998</v>
      </c>
      <c r="F977" s="66">
        <f t="shared" ref="F977" si="439">+B977+D977</f>
        <v>3532.1000000000004</v>
      </c>
      <c r="G977" s="2">
        <f t="shared" ref="G977" si="440">+C977+E977</f>
        <v>3419.2</v>
      </c>
      <c r="H977" s="171">
        <f t="shared" ref="H977" si="441">+D977-D976</f>
        <v>79.700000000000045</v>
      </c>
    </row>
    <row r="978" spans="1:8" x14ac:dyDescent="0.25">
      <c r="A978" s="29">
        <f t="shared" si="390"/>
        <v>45680</v>
      </c>
      <c r="B978">
        <f>'012325'!B69</f>
        <v>1344.5</v>
      </c>
      <c r="C978">
        <f>'012325'!C69</f>
        <v>1180.5999999999999</v>
      </c>
      <c r="D978">
        <f>'012325'!D69</f>
        <v>2211.5</v>
      </c>
      <c r="E978">
        <f>'012325'!E69</f>
        <v>2348.1</v>
      </c>
      <c r="F978" s="66">
        <f t="shared" ref="F978" si="442">+B978+D978</f>
        <v>3556</v>
      </c>
      <c r="G978" s="2">
        <f t="shared" ref="G978" si="443">+C978+E978</f>
        <v>3528.7</v>
      </c>
      <c r="H978" s="171">
        <f t="shared" ref="H978" si="444">+D978-D977</f>
        <v>97.099999999999909</v>
      </c>
    </row>
    <row r="979" spans="1:8" x14ac:dyDescent="0.25">
      <c r="A979" s="29">
        <f t="shared" si="390"/>
        <v>45687</v>
      </c>
      <c r="B979">
        <f>'013025'!B69</f>
        <v>1285.4000000000001</v>
      </c>
      <c r="C979">
        <f>'013025'!C69</f>
        <v>1301.9000000000001</v>
      </c>
      <c r="D979">
        <f>'013025'!D69</f>
        <v>2334.3000000000002</v>
      </c>
      <c r="E979">
        <f>'013025'!E69</f>
        <v>2466.8000000000002</v>
      </c>
      <c r="F979" s="66">
        <f t="shared" ref="F979" si="445">+B979+D979</f>
        <v>3619.7000000000003</v>
      </c>
      <c r="G979" s="2">
        <f t="shared" ref="G979" si="446">+C979+E979</f>
        <v>3768.7000000000003</v>
      </c>
      <c r="H979" s="171">
        <f t="shared" ref="H979" si="447">+D979-D978</f>
        <v>122.80000000000018</v>
      </c>
    </row>
    <row r="980" spans="1:8" x14ac:dyDescent="0.25">
      <c r="A980" s="29">
        <f t="shared" si="390"/>
        <v>45694</v>
      </c>
      <c r="B980">
        <f>'020625'!B69</f>
        <v>1233.8</v>
      </c>
      <c r="C980">
        <f>'020625'!C69</f>
        <v>1309.7</v>
      </c>
      <c r="D980">
        <f>'020625'!D69</f>
        <v>2415.1</v>
      </c>
      <c r="E980">
        <f>'020625'!E69</f>
        <v>2521.6999999999998</v>
      </c>
      <c r="F980" s="66">
        <f t="shared" ref="F980" si="448">+B980+D980</f>
        <v>3648.8999999999996</v>
      </c>
      <c r="G980" s="2">
        <f t="shared" ref="G980" si="449">+C980+E980</f>
        <v>3831.3999999999996</v>
      </c>
      <c r="H980" s="171">
        <f t="shared" ref="H980" si="450">+D980-D979</f>
        <v>80.799999999999727</v>
      </c>
    </row>
    <row r="981" spans="1:8" x14ac:dyDescent="0.25">
      <c r="A981" s="29">
        <f t="shared" si="390"/>
        <v>45701</v>
      </c>
      <c r="B981">
        <f>'021325'!B69</f>
        <v>1179.5999999999999</v>
      </c>
      <c r="C981">
        <f>'021325'!C69</f>
        <v>1118.3</v>
      </c>
      <c r="D981">
        <f>'021325'!D69</f>
        <v>2543</v>
      </c>
      <c r="E981">
        <f>'021325'!E69</f>
        <v>2709.5</v>
      </c>
      <c r="F981" s="66">
        <f t="shared" ref="F981" si="451">+B981+D981</f>
        <v>3722.6</v>
      </c>
      <c r="G981" s="2">
        <f t="shared" ref="G981" si="452">+C981+E981</f>
        <v>3827.8</v>
      </c>
      <c r="H981" s="171">
        <f t="shared" ref="H981" si="453">+D981-D980</f>
        <v>127.90000000000009</v>
      </c>
    </row>
    <row r="982" spans="1:8" x14ac:dyDescent="0.25">
      <c r="A982" s="29">
        <f t="shared" si="390"/>
        <v>45708</v>
      </c>
      <c r="B982">
        <f>'022025'!B70</f>
        <v>1112.2</v>
      </c>
      <c r="C982">
        <f>'022025'!C70</f>
        <v>1139.5999999999999</v>
      </c>
      <c r="D982">
        <f>'022025'!D70</f>
        <v>2696.4</v>
      </c>
      <c r="E982">
        <f>'022025'!E70</f>
        <v>2799.8</v>
      </c>
      <c r="F982" s="66">
        <f t="shared" ref="F982" si="454">+B982+D982</f>
        <v>3808.6000000000004</v>
      </c>
      <c r="G982" s="2">
        <f t="shared" ref="G982" si="455">+C982+E982</f>
        <v>3939.4</v>
      </c>
      <c r="H982" s="171">
        <f t="shared" ref="H982" si="456">+D982-D981</f>
        <v>153.40000000000009</v>
      </c>
    </row>
    <row r="983" spans="1:8" x14ac:dyDescent="0.25">
      <c r="A983" s="29">
        <f t="shared" si="390"/>
        <v>45715</v>
      </c>
      <c r="B983">
        <f>'022725'!B69</f>
        <v>1095.5999999999999</v>
      </c>
      <c r="C983">
        <f>'022725'!C69</f>
        <v>1070.5999999999999</v>
      </c>
      <c r="D983">
        <f>'022725'!D69</f>
        <v>2768</v>
      </c>
      <c r="E983">
        <f>'022725'!E69</f>
        <v>2878.2</v>
      </c>
      <c r="F983" s="66">
        <f t="shared" ref="F983" si="457">+B983+D983</f>
        <v>3863.6</v>
      </c>
      <c r="G983" s="2">
        <f t="shared" ref="G983" si="458">+C983+E983</f>
        <v>3948.7999999999997</v>
      </c>
      <c r="H983" s="171">
        <f t="shared" ref="H983" si="459">+D983-D982</f>
        <v>71.599999999999909</v>
      </c>
    </row>
    <row r="984" spans="1:8" x14ac:dyDescent="0.25">
      <c r="A984" s="29">
        <f t="shared" si="390"/>
        <v>45722</v>
      </c>
      <c r="B984">
        <f>'030625'!B69</f>
        <v>1040.2</v>
      </c>
      <c r="C984">
        <f>'030625'!C69</f>
        <v>1040.0999999999999</v>
      </c>
      <c r="D984">
        <f>'030625'!D69</f>
        <v>2820.9</v>
      </c>
      <c r="E984">
        <f>'030625'!E69</f>
        <v>2975.4</v>
      </c>
      <c r="F984" s="66">
        <f t="shared" ref="F984" si="460">+B984+D984</f>
        <v>3861.1000000000004</v>
      </c>
      <c r="G984" s="2">
        <f t="shared" ref="G984" si="461">+C984+E984</f>
        <v>4015.5</v>
      </c>
      <c r="H984" s="171">
        <f t="shared" ref="H984" si="462">+D984-D983</f>
        <v>52.900000000000091</v>
      </c>
    </row>
    <row r="985" spans="1:8" x14ac:dyDescent="0.25">
      <c r="A985" s="29">
        <f t="shared" si="390"/>
        <v>45729</v>
      </c>
      <c r="B985">
        <f>'031325'!B72</f>
        <v>950</v>
      </c>
      <c r="C985">
        <f>'031325'!C72</f>
        <v>1065.2</v>
      </c>
      <c r="D985">
        <f>'031325'!D72</f>
        <v>2916.9</v>
      </c>
      <c r="E985">
        <f>'031325'!E72</f>
        <v>3040.3</v>
      </c>
      <c r="F985" s="66">
        <f t="shared" ref="F985" si="463">+B985+D985</f>
        <v>3866.9</v>
      </c>
      <c r="G985" s="2">
        <f t="shared" ref="G985" si="464">+C985+E985</f>
        <v>4105.5</v>
      </c>
      <c r="H985" s="171">
        <f t="shared" ref="H985" si="465">+D985-D984</f>
        <v>96</v>
      </c>
    </row>
    <row r="986" spans="1:8" x14ac:dyDescent="0.25">
      <c r="A986" s="29">
        <f t="shared" si="390"/>
        <v>45736</v>
      </c>
      <c r="B986">
        <f>'032025'!B72</f>
        <v>1138.4000000000001</v>
      </c>
      <c r="C986">
        <f>'032025'!C72</f>
        <v>991.7</v>
      </c>
      <c r="D986">
        <f>'032025'!D72</f>
        <v>2989.4</v>
      </c>
      <c r="E986">
        <f>'032025'!E72</f>
        <v>3150.2</v>
      </c>
      <c r="F986" s="66">
        <f t="shared" ref="F986" si="466">+B986+D986</f>
        <v>4127.8</v>
      </c>
      <c r="G986" s="2">
        <f t="shared" ref="G986" si="467">+C986+E986</f>
        <v>4141.8999999999996</v>
      </c>
      <c r="H986" s="171">
        <f t="shared" ref="H986" si="468">+D986-D985</f>
        <v>72.5</v>
      </c>
    </row>
    <row r="987" spans="1:8" x14ac:dyDescent="0.25">
      <c r="A987" s="29">
        <f t="shared" si="390"/>
        <v>45743</v>
      </c>
      <c r="B987">
        <f>'032725'!B73</f>
        <v>1123.4000000000001</v>
      </c>
      <c r="C987">
        <f>'032725'!C73</f>
        <v>910.3</v>
      </c>
      <c r="D987">
        <f>'032725'!D73</f>
        <v>3069.1</v>
      </c>
      <c r="E987">
        <f>'032725'!E73</f>
        <v>3242.7</v>
      </c>
      <c r="F987" s="66">
        <f t="shared" ref="F987" si="469">+B987+D987</f>
        <v>4192.5</v>
      </c>
      <c r="G987" s="2">
        <f t="shared" ref="G987" si="470">+C987+E987</f>
        <v>4153</v>
      </c>
      <c r="H987" s="171">
        <f t="shared" ref="H987" si="471">+D987-D986</f>
        <v>79.699999999999818</v>
      </c>
    </row>
    <row r="988" spans="1:8" x14ac:dyDescent="0.25">
      <c r="A988" s="29">
        <f t="shared" si="390"/>
        <v>45750</v>
      </c>
      <c r="B988">
        <f>'040325'!B74</f>
        <v>1081.8</v>
      </c>
      <c r="C988">
        <f>'040325'!C74</f>
        <v>1018</v>
      </c>
      <c r="D988">
        <f>'040325'!D74</f>
        <v>3133</v>
      </c>
      <c r="E988">
        <f>'040325'!E74</f>
        <v>3307.7</v>
      </c>
      <c r="F988" s="66">
        <f t="shared" ref="F988" si="472">+B988+D988</f>
        <v>4214.8</v>
      </c>
      <c r="G988" s="2">
        <f t="shared" ref="G988" si="473">+C988+E988</f>
        <v>4325.7</v>
      </c>
      <c r="H988" s="171">
        <f t="shared" ref="H988" si="474">+D988-D987</f>
        <v>63.900000000000091</v>
      </c>
    </row>
    <row r="991" spans="1:8" x14ac:dyDescent="0.25">
      <c r="B991" s="164"/>
    </row>
    <row r="65486" spans="1:1" x14ac:dyDescent="0.25">
      <c r="A65486" s="29"/>
    </row>
  </sheetData>
  <mergeCells count="2">
    <mergeCell ref="D1:E1"/>
    <mergeCell ref="F1:G1"/>
  </mergeCells>
  <phoneticPr fontId="2" type="noConversion"/>
  <pageMargins left="0.75" right="0.75" top="1" bottom="1" header="0.5" footer="0.5"/>
  <pageSetup orientation="portrait"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tabColor indexed="42"/>
  </sheetPr>
  <dimension ref="A1:O990"/>
  <sheetViews>
    <sheetView zoomScale="130" zoomScaleNormal="130" workbookViewId="0">
      <pane xSplit="1" ySplit="2" topLeftCell="B976" activePane="bottomRight" state="frozen"/>
      <selection pane="topRight" activeCell="C1" sqref="C1"/>
      <selection pane="bottomLeft" activeCell="A3" sqref="A3"/>
      <selection pane="bottomRight" activeCell="B990" sqref="B990"/>
    </sheetView>
  </sheetViews>
  <sheetFormatPr defaultRowHeight="13.2" x14ac:dyDescent="0.25"/>
  <cols>
    <col min="1" max="1" width="10.44140625" customWidth="1"/>
    <col min="2" max="2" width="14.88671875" customWidth="1"/>
    <col min="3" max="3" width="10.88671875" customWidth="1"/>
    <col min="4" max="4" width="10.33203125" customWidth="1"/>
    <col min="5" max="5" width="14.44140625" customWidth="1"/>
    <col min="6" max="6" width="10.5546875" customWidth="1"/>
    <col min="7" max="7" width="9.88671875" customWidth="1"/>
    <col min="8" max="9" width="10" customWidth="1"/>
    <col min="10" max="10" width="10.5546875" bestFit="1" customWidth="1"/>
  </cols>
  <sheetData>
    <row r="1" spans="1:12" ht="14.25" customHeight="1" x14ac:dyDescent="0.25">
      <c r="A1" s="3" t="s">
        <v>445</v>
      </c>
      <c r="B1" s="127" t="s">
        <v>642</v>
      </c>
      <c r="C1" s="127"/>
      <c r="D1" s="324" t="s">
        <v>643</v>
      </c>
      <c r="E1" s="325"/>
      <c r="F1" s="324" t="s">
        <v>644</v>
      </c>
      <c r="G1" s="325"/>
      <c r="H1" s="154"/>
      <c r="I1" s="127" t="s">
        <v>666</v>
      </c>
      <c r="J1" s="127" t="s">
        <v>665</v>
      </c>
      <c r="K1" s="7"/>
      <c r="L1" s="7"/>
    </row>
    <row r="2" spans="1:12" ht="13.5" customHeight="1" x14ac:dyDescent="0.25">
      <c r="A2" s="3" t="s">
        <v>686</v>
      </c>
      <c r="B2" s="155" t="s">
        <v>649</v>
      </c>
      <c r="C2" s="155" t="s">
        <v>650</v>
      </c>
      <c r="D2" s="155" t="s">
        <v>649</v>
      </c>
      <c r="E2" s="155" t="s">
        <v>650</v>
      </c>
      <c r="F2" s="155" t="s">
        <v>649</v>
      </c>
      <c r="G2" s="155" t="s">
        <v>650</v>
      </c>
      <c r="H2" s="156" t="s">
        <v>4</v>
      </c>
      <c r="I2" s="153" t="s">
        <v>671</v>
      </c>
      <c r="J2" s="153" t="s">
        <v>670</v>
      </c>
      <c r="K2" s="6"/>
      <c r="L2" s="6"/>
    </row>
    <row r="3" spans="1:12" x14ac:dyDescent="0.25">
      <c r="A3" s="29">
        <v>38855</v>
      </c>
      <c r="B3">
        <v>370</v>
      </c>
      <c r="C3">
        <v>438.6</v>
      </c>
      <c r="D3">
        <v>2197.5</v>
      </c>
      <c r="E3">
        <v>2358.1999999999998</v>
      </c>
      <c r="F3" s="9">
        <f t="shared" ref="F3:G7" si="0">+B3+D3</f>
        <v>2567.5</v>
      </c>
      <c r="G3" s="2">
        <f t="shared" si="0"/>
        <v>2796.7999999999997</v>
      </c>
      <c r="H3" s="38">
        <f t="shared" ref="H3:H38" si="1">+(F3/G3-1)*100</f>
        <v>-8.1986556064073124</v>
      </c>
      <c r="I3" s="38"/>
    </row>
    <row r="4" spans="1:12" x14ac:dyDescent="0.25">
      <c r="A4" s="29">
        <f t="shared" ref="A4:A252" si="2">+A3+7</f>
        <v>38862</v>
      </c>
      <c r="B4">
        <v>365.1</v>
      </c>
      <c r="C4">
        <v>411</v>
      </c>
      <c r="D4">
        <v>2254.9</v>
      </c>
      <c r="E4">
        <v>2431.1999999999998</v>
      </c>
      <c r="F4" s="9">
        <f t="shared" si="0"/>
        <v>2620</v>
      </c>
      <c r="G4" s="2">
        <f t="shared" si="0"/>
        <v>2842.2</v>
      </c>
      <c r="H4" s="38">
        <f t="shared" si="1"/>
        <v>-7.8178875518964075</v>
      </c>
      <c r="I4" s="38"/>
      <c r="J4">
        <v>393.2</v>
      </c>
    </row>
    <row r="5" spans="1:12" x14ac:dyDescent="0.25">
      <c r="A5" s="29">
        <f t="shared" si="2"/>
        <v>38869</v>
      </c>
      <c r="B5">
        <v>370.9</v>
      </c>
      <c r="C5">
        <v>385.2</v>
      </c>
      <c r="D5">
        <v>2347.3000000000002</v>
      </c>
      <c r="E5">
        <v>2450.1</v>
      </c>
      <c r="F5" s="9">
        <f t="shared" si="0"/>
        <v>2718.2000000000003</v>
      </c>
      <c r="G5" s="2">
        <f t="shared" si="0"/>
        <v>2835.2999999999997</v>
      </c>
      <c r="H5" s="38">
        <f t="shared" si="1"/>
        <v>-4.1300744189327165</v>
      </c>
      <c r="I5" s="38"/>
      <c r="J5">
        <v>393.2</v>
      </c>
    </row>
    <row r="6" spans="1:12" x14ac:dyDescent="0.25">
      <c r="A6" s="29">
        <f t="shared" si="2"/>
        <v>38876</v>
      </c>
      <c r="B6">
        <v>436.7</v>
      </c>
      <c r="C6">
        <v>428.9</v>
      </c>
      <c r="D6">
        <v>2353.1</v>
      </c>
      <c r="E6">
        <v>2509.6</v>
      </c>
      <c r="F6" s="9">
        <f t="shared" si="0"/>
        <v>2789.7999999999997</v>
      </c>
      <c r="G6" s="2">
        <f t="shared" si="0"/>
        <v>2938.5</v>
      </c>
      <c r="H6" s="38">
        <f t="shared" si="1"/>
        <v>-5.0604049685213592</v>
      </c>
      <c r="I6" s="38"/>
      <c r="J6">
        <v>393.4</v>
      </c>
    </row>
    <row r="7" spans="1:12" x14ac:dyDescent="0.25">
      <c r="A7" s="29">
        <f t="shared" si="2"/>
        <v>38883</v>
      </c>
      <c r="B7">
        <v>366.6</v>
      </c>
      <c r="C7">
        <v>356</v>
      </c>
      <c r="D7">
        <v>2416</v>
      </c>
      <c r="E7">
        <v>2610.6999999999998</v>
      </c>
      <c r="F7" s="9">
        <f t="shared" si="0"/>
        <v>2782.6</v>
      </c>
      <c r="G7" s="2">
        <f t="shared" si="0"/>
        <v>2966.7</v>
      </c>
      <c r="H7" s="38">
        <f t="shared" si="1"/>
        <v>-6.2055482522668237</v>
      </c>
      <c r="I7" s="38"/>
      <c r="J7">
        <v>393.4</v>
      </c>
    </row>
    <row r="8" spans="1:12" x14ac:dyDescent="0.25">
      <c r="A8" s="29">
        <f t="shared" si="2"/>
        <v>38890</v>
      </c>
      <c r="B8">
        <v>417.1</v>
      </c>
      <c r="C8">
        <v>357.5</v>
      </c>
      <c r="D8">
        <v>2451.1</v>
      </c>
      <c r="E8">
        <v>2647.5</v>
      </c>
      <c r="F8" s="9">
        <f t="shared" ref="F8:G38" si="3">+B8+D8</f>
        <v>2868.2</v>
      </c>
      <c r="G8" s="2">
        <f t="shared" si="3"/>
        <v>3005</v>
      </c>
      <c r="H8" s="38">
        <f t="shared" si="1"/>
        <v>-4.552412645590687</v>
      </c>
      <c r="I8" s="38"/>
      <c r="J8">
        <v>393.4</v>
      </c>
    </row>
    <row r="9" spans="1:12" x14ac:dyDescent="0.25">
      <c r="A9" s="29">
        <f t="shared" si="2"/>
        <v>38897</v>
      </c>
      <c r="B9">
        <v>458.1</v>
      </c>
      <c r="C9">
        <v>371</v>
      </c>
      <c r="D9">
        <v>2477.8000000000002</v>
      </c>
      <c r="E9">
        <v>2660.1</v>
      </c>
      <c r="F9" s="9">
        <f t="shared" si="3"/>
        <v>2935.9</v>
      </c>
      <c r="G9" s="2">
        <f t="shared" si="3"/>
        <v>3031.1</v>
      </c>
      <c r="H9" s="38">
        <f t="shared" si="1"/>
        <v>-3.1407739764441889</v>
      </c>
      <c r="I9" s="38"/>
      <c r="J9">
        <v>393.4</v>
      </c>
    </row>
    <row r="10" spans="1:12" x14ac:dyDescent="0.25">
      <c r="A10" s="29">
        <f t="shared" si="2"/>
        <v>38904</v>
      </c>
      <c r="B10">
        <v>435.4</v>
      </c>
      <c r="C10">
        <v>393.4</v>
      </c>
      <c r="D10">
        <v>2517.6</v>
      </c>
      <c r="E10">
        <v>2684</v>
      </c>
      <c r="F10" s="9">
        <f t="shared" si="3"/>
        <v>2953</v>
      </c>
      <c r="G10" s="2">
        <f t="shared" si="3"/>
        <v>3077.4</v>
      </c>
      <c r="H10" s="38">
        <f t="shared" si="1"/>
        <v>-4.0423734321180298</v>
      </c>
      <c r="I10" s="38"/>
      <c r="J10">
        <v>393.6</v>
      </c>
    </row>
    <row r="11" spans="1:12" x14ac:dyDescent="0.25">
      <c r="A11" s="29">
        <f t="shared" si="2"/>
        <v>38911</v>
      </c>
      <c r="B11">
        <v>494.8</v>
      </c>
      <c r="C11">
        <v>365.3</v>
      </c>
      <c r="D11">
        <v>2541.1</v>
      </c>
      <c r="E11">
        <v>2729.4</v>
      </c>
      <c r="F11" s="9">
        <f t="shared" si="3"/>
        <v>3035.9</v>
      </c>
      <c r="G11" s="2">
        <f t="shared" si="3"/>
        <v>3094.7000000000003</v>
      </c>
      <c r="H11" s="38">
        <f t="shared" si="1"/>
        <v>-1.900022619316899</v>
      </c>
      <c r="I11" s="38"/>
      <c r="J11">
        <v>393.6</v>
      </c>
    </row>
    <row r="12" spans="1:12" x14ac:dyDescent="0.25">
      <c r="A12" s="29">
        <f t="shared" si="2"/>
        <v>38918</v>
      </c>
      <c r="B12">
        <v>448.3</v>
      </c>
      <c r="C12">
        <v>326.39999999999998</v>
      </c>
      <c r="D12">
        <v>2614.4</v>
      </c>
      <c r="E12">
        <v>2804</v>
      </c>
      <c r="F12" s="9">
        <f t="shared" si="3"/>
        <v>3062.7000000000003</v>
      </c>
      <c r="G12" s="2">
        <f t="shared" si="3"/>
        <v>3130.4</v>
      </c>
      <c r="H12" s="38">
        <f t="shared" si="1"/>
        <v>-2.1626629184768653</v>
      </c>
      <c r="I12" s="38"/>
      <c r="J12">
        <v>410.2</v>
      </c>
    </row>
    <row r="13" spans="1:12" x14ac:dyDescent="0.25">
      <c r="A13" s="29">
        <f t="shared" si="2"/>
        <v>38925</v>
      </c>
      <c r="B13">
        <v>381.1</v>
      </c>
      <c r="C13">
        <v>373.5</v>
      </c>
      <c r="D13">
        <v>2700.7</v>
      </c>
      <c r="E13">
        <v>2810.7</v>
      </c>
      <c r="F13" s="9">
        <f t="shared" si="3"/>
        <v>3081.7999999999997</v>
      </c>
      <c r="G13" s="2">
        <f t="shared" si="3"/>
        <v>3184.2</v>
      </c>
      <c r="H13" s="38">
        <f t="shared" si="1"/>
        <v>-3.2158783995980156</v>
      </c>
      <c r="I13" s="38"/>
      <c r="J13">
        <v>410.2</v>
      </c>
    </row>
    <row r="14" spans="1:12" x14ac:dyDescent="0.25">
      <c r="A14" s="29">
        <f t="shared" si="2"/>
        <v>38932</v>
      </c>
      <c r="B14">
        <v>354.1</v>
      </c>
      <c r="C14">
        <v>331.9</v>
      </c>
      <c r="D14">
        <v>2744.8</v>
      </c>
      <c r="E14">
        <v>2851.9</v>
      </c>
      <c r="F14" s="9">
        <f t="shared" si="3"/>
        <v>3098.9</v>
      </c>
      <c r="G14" s="2">
        <f t="shared" si="3"/>
        <v>3183.8</v>
      </c>
      <c r="H14" s="38">
        <f t="shared" si="1"/>
        <v>-2.6666247879892024</v>
      </c>
      <c r="I14" s="38"/>
      <c r="J14">
        <v>444.2</v>
      </c>
    </row>
    <row r="15" spans="1:12" x14ac:dyDescent="0.25">
      <c r="A15" s="29">
        <f t="shared" si="2"/>
        <v>38939</v>
      </c>
      <c r="B15">
        <v>329.9</v>
      </c>
      <c r="C15">
        <v>256</v>
      </c>
      <c r="D15">
        <v>2757.7</v>
      </c>
      <c r="E15">
        <v>2966.1</v>
      </c>
      <c r="F15" s="9">
        <f t="shared" si="3"/>
        <v>3087.6</v>
      </c>
      <c r="G15" s="2">
        <f t="shared" si="3"/>
        <v>3222.1</v>
      </c>
      <c r="H15" s="38">
        <f t="shared" si="1"/>
        <v>-4.1742962664101046</v>
      </c>
      <c r="I15" s="38"/>
      <c r="J15">
        <v>498</v>
      </c>
    </row>
    <row r="16" spans="1:12" x14ac:dyDescent="0.25">
      <c r="A16" s="29">
        <f t="shared" si="2"/>
        <v>38946</v>
      </c>
      <c r="B16">
        <v>262.89999999999998</v>
      </c>
      <c r="C16">
        <v>267.3</v>
      </c>
      <c r="D16">
        <v>2910.7</v>
      </c>
      <c r="E16">
        <v>3000.6</v>
      </c>
      <c r="F16" s="9">
        <f t="shared" si="3"/>
        <v>3173.6</v>
      </c>
      <c r="G16" s="2">
        <f t="shared" si="3"/>
        <v>3267.9</v>
      </c>
      <c r="H16" s="38">
        <f t="shared" si="1"/>
        <v>-2.8856452155818779</v>
      </c>
      <c r="I16" s="38"/>
      <c r="J16">
        <v>524.4</v>
      </c>
    </row>
    <row r="17" spans="1:10" x14ac:dyDescent="0.25">
      <c r="A17" s="29">
        <f t="shared" si="2"/>
        <v>38953</v>
      </c>
      <c r="B17">
        <v>279.39999999999998</v>
      </c>
      <c r="C17">
        <v>173.9</v>
      </c>
      <c r="D17">
        <v>2950.9</v>
      </c>
      <c r="E17">
        <v>3110.3</v>
      </c>
      <c r="F17" s="9">
        <f t="shared" si="3"/>
        <v>3230.3</v>
      </c>
      <c r="G17" s="2">
        <f t="shared" si="3"/>
        <v>3284.2000000000003</v>
      </c>
      <c r="H17" s="38">
        <f t="shared" si="1"/>
        <v>-1.6411911576639682</v>
      </c>
      <c r="I17" s="38"/>
      <c r="J17">
        <v>534</v>
      </c>
    </row>
    <row r="18" spans="1:10" x14ac:dyDescent="0.25">
      <c r="A18" s="29">
        <f t="shared" si="2"/>
        <v>38960</v>
      </c>
      <c r="B18">
        <v>209</v>
      </c>
      <c r="C18">
        <v>167.6</v>
      </c>
      <c r="D18">
        <v>3018.8</v>
      </c>
      <c r="E18">
        <v>3121.6</v>
      </c>
      <c r="F18" s="9">
        <f t="shared" si="3"/>
        <v>3227.8</v>
      </c>
      <c r="G18" s="2">
        <f t="shared" si="3"/>
        <v>3289.2</v>
      </c>
      <c r="H18" s="38">
        <f t="shared" si="1"/>
        <v>-1.8667153107138401</v>
      </c>
      <c r="I18" s="38"/>
      <c r="J18">
        <v>776</v>
      </c>
    </row>
    <row r="19" spans="1:10" x14ac:dyDescent="0.25">
      <c r="A19" s="40">
        <f t="shared" si="2"/>
        <v>38967</v>
      </c>
      <c r="B19">
        <v>739</v>
      </c>
      <c r="C19">
        <v>656</v>
      </c>
      <c r="D19">
        <v>40.6</v>
      </c>
      <c r="E19">
        <v>1.4</v>
      </c>
      <c r="F19" s="9">
        <f t="shared" si="3"/>
        <v>779.6</v>
      </c>
      <c r="G19" s="2">
        <f t="shared" si="3"/>
        <v>657.4</v>
      </c>
      <c r="H19" s="38">
        <f t="shared" si="1"/>
        <v>18.588378460602371</v>
      </c>
      <c r="I19" s="38"/>
    </row>
    <row r="20" spans="1:10" x14ac:dyDescent="0.25">
      <c r="A20" s="29">
        <f t="shared" si="2"/>
        <v>38974</v>
      </c>
      <c r="B20">
        <v>777.8</v>
      </c>
      <c r="C20">
        <v>626.20000000000005</v>
      </c>
      <c r="D20">
        <v>95.9</v>
      </c>
      <c r="E20">
        <v>46.6</v>
      </c>
      <c r="F20" s="9">
        <f t="shared" si="3"/>
        <v>873.69999999999993</v>
      </c>
      <c r="G20" s="2">
        <f t="shared" si="3"/>
        <v>672.80000000000007</v>
      </c>
      <c r="H20" s="38">
        <f t="shared" si="1"/>
        <v>29.860285374554074</v>
      </c>
      <c r="I20" s="38"/>
    </row>
    <row r="21" spans="1:10" x14ac:dyDescent="0.25">
      <c r="A21" s="29">
        <f t="shared" si="2"/>
        <v>38981</v>
      </c>
      <c r="B21">
        <v>871.3</v>
      </c>
      <c r="C21">
        <v>672.1</v>
      </c>
      <c r="D21">
        <v>105.6</v>
      </c>
      <c r="E21">
        <v>47.3</v>
      </c>
      <c r="F21" s="9">
        <f t="shared" si="3"/>
        <v>976.9</v>
      </c>
      <c r="G21" s="2">
        <f t="shared" si="3"/>
        <v>719.4</v>
      </c>
      <c r="H21" s="38">
        <f t="shared" si="1"/>
        <v>35.793716986377547</v>
      </c>
      <c r="I21" s="38"/>
    </row>
    <row r="22" spans="1:10" x14ac:dyDescent="0.25">
      <c r="A22" s="29">
        <f t="shared" si="2"/>
        <v>38988</v>
      </c>
      <c r="B22">
        <v>859.6</v>
      </c>
      <c r="C22">
        <v>680</v>
      </c>
      <c r="D22">
        <v>142.80000000000001</v>
      </c>
      <c r="E22">
        <v>64.400000000000006</v>
      </c>
      <c r="F22" s="9">
        <f t="shared" si="3"/>
        <v>1002.4000000000001</v>
      </c>
      <c r="G22" s="2">
        <f t="shared" si="3"/>
        <v>744.4</v>
      </c>
      <c r="H22" s="38">
        <f t="shared" si="1"/>
        <v>34.658785599140259</v>
      </c>
      <c r="I22" s="38"/>
    </row>
    <row r="23" spans="1:10" x14ac:dyDescent="0.25">
      <c r="A23" s="29">
        <f t="shared" si="2"/>
        <v>38995</v>
      </c>
      <c r="B23">
        <v>888.7</v>
      </c>
      <c r="C23">
        <v>783.4</v>
      </c>
      <c r="D23">
        <v>199.4</v>
      </c>
      <c r="E23">
        <v>82.1</v>
      </c>
      <c r="F23" s="9">
        <f t="shared" si="3"/>
        <v>1088.1000000000001</v>
      </c>
      <c r="G23" s="2">
        <f t="shared" si="3"/>
        <v>865.5</v>
      </c>
      <c r="H23" s="38">
        <f t="shared" si="1"/>
        <v>25.719237435008679</v>
      </c>
      <c r="I23" s="38"/>
    </row>
    <row r="24" spans="1:10" x14ac:dyDescent="0.25">
      <c r="A24" s="29">
        <f t="shared" si="2"/>
        <v>39002</v>
      </c>
      <c r="B24">
        <v>865.8</v>
      </c>
      <c r="C24">
        <v>800.7</v>
      </c>
      <c r="D24">
        <v>271.7</v>
      </c>
      <c r="E24">
        <v>155.9</v>
      </c>
      <c r="F24" s="9">
        <f t="shared" si="3"/>
        <v>1137.5</v>
      </c>
      <c r="G24" s="2">
        <f t="shared" si="3"/>
        <v>956.6</v>
      </c>
      <c r="H24" s="38">
        <f t="shared" si="1"/>
        <v>18.910725486096581</v>
      </c>
      <c r="I24" s="38"/>
    </row>
    <row r="25" spans="1:10" x14ac:dyDescent="0.25">
      <c r="A25" s="29">
        <f t="shared" si="2"/>
        <v>39009</v>
      </c>
      <c r="B25">
        <v>775.1</v>
      </c>
      <c r="C25">
        <v>798.4</v>
      </c>
      <c r="D25">
        <v>363.7</v>
      </c>
      <c r="E25">
        <v>243.9</v>
      </c>
      <c r="F25" s="9">
        <f t="shared" si="3"/>
        <v>1138.8</v>
      </c>
      <c r="G25" s="2">
        <f t="shared" si="3"/>
        <v>1042.3</v>
      </c>
      <c r="H25" s="38">
        <f t="shared" si="1"/>
        <v>9.2583709104864234</v>
      </c>
      <c r="I25" s="38"/>
    </row>
    <row r="26" spans="1:10" x14ac:dyDescent="0.25">
      <c r="A26" s="29">
        <f t="shared" si="2"/>
        <v>39016</v>
      </c>
      <c r="B26">
        <v>775.8</v>
      </c>
      <c r="C26">
        <v>792.9</v>
      </c>
      <c r="D26">
        <v>397.4</v>
      </c>
      <c r="E26">
        <v>311.89999999999998</v>
      </c>
      <c r="F26" s="9">
        <f t="shared" si="3"/>
        <v>1173.1999999999998</v>
      </c>
      <c r="G26" s="2">
        <f t="shared" si="3"/>
        <v>1104.8</v>
      </c>
      <c r="H26" s="38">
        <f t="shared" si="1"/>
        <v>6.1911658218682053</v>
      </c>
      <c r="I26" s="38"/>
    </row>
    <row r="27" spans="1:10" x14ac:dyDescent="0.25">
      <c r="A27" s="29">
        <f t="shared" si="2"/>
        <v>39023</v>
      </c>
      <c r="B27">
        <v>838.6</v>
      </c>
      <c r="C27">
        <v>802.3</v>
      </c>
      <c r="D27">
        <v>410.4</v>
      </c>
      <c r="E27">
        <v>346.8</v>
      </c>
      <c r="F27" s="9">
        <f t="shared" si="3"/>
        <v>1249</v>
      </c>
      <c r="G27" s="2">
        <f t="shared" si="3"/>
        <v>1149.0999999999999</v>
      </c>
      <c r="H27" s="38">
        <f t="shared" si="1"/>
        <v>8.6937603341745717</v>
      </c>
      <c r="I27" s="38"/>
    </row>
    <row r="28" spans="1:10" x14ac:dyDescent="0.25">
      <c r="A28" s="29">
        <f t="shared" si="2"/>
        <v>39030</v>
      </c>
      <c r="B28">
        <v>740.6</v>
      </c>
      <c r="C28">
        <v>882.6</v>
      </c>
      <c r="D28">
        <v>538.79999999999995</v>
      </c>
      <c r="E28">
        <v>362.3</v>
      </c>
      <c r="F28" s="9">
        <f t="shared" si="3"/>
        <v>1279.4000000000001</v>
      </c>
      <c r="G28" s="2">
        <f t="shared" si="3"/>
        <v>1244.9000000000001</v>
      </c>
      <c r="H28" s="38">
        <f t="shared" si="1"/>
        <v>2.7713069322837125</v>
      </c>
      <c r="I28" s="38"/>
    </row>
    <row r="29" spans="1:10" x14ac:dyDescent="0.25">
      <c r="A29" s="29">
        <f t="shared" si="2"/>
        <v>39037</v>
      </c>
      <c r="B29">
        <v>783.4</v>
      </c>
      <c r="C29">
        <v>815.8</v>
      </c>
      <c r="D29">
        <v>600.79999999999995</v>
      </c>
      <c r="E29">
        <v>451</v>
      </c>
      <c r="F29" s="9">
        <f t="shared" si="3"/>
        <v>1384.1999999999998</v>
      </c>
      <c r="G29" s="2">
        <f t="shared" si="3"/>
        <v>1266.8</v>
      </c>
      <c r="H29" s="38">
        <f t="shared" si="1"/>
        <v>9.2674455320492566</v>
      </c>
      <c r="I29" s="38"/>
    </row>
    <row r="30" spans="1:10" x14ac:dyDescent="0.25">
      <c r="A30" s="29">
        <f t="shared" si="2"/>
        <v>39044</v>
      </c>
      <c r="B30">
        <v>747.8</v>
      </c>
      <c r="C30">
        <v>674.2</v>
      </c>
      <c r="D30">
        <v>675.6</v>
      </c>
      <c r="E30">
        <v>565.20000000000005</v>
      </c>
      <c r="F30" s="9">
        <f t="shared" si="3"/>
        <v>1423.4</v>
      </c>
      <c r="G30" s="2">
        <f t="shared" si="3"/>
        <v>1239.4000000000001</v>
      </c>
      <c r="H30" s="38">
        <f t="shared" si="1"/>
        <v>14.845893174116508</v>
      </c>
      <c r="I30" s="38"/>
    </row>
    <row r="31" spans="1:10" x14ac:dyDescent="0.25">
      <c r="A31" s="29">
        <f t="shared" si="2"/>
        <v>39051</v>
      </c>
      <c r="B31">
        <v>821.5</v>
      </c>
      <c r="C31">
        <v>603.4</v>
      </c>
      <c r="D31">
        <v>731.9</v>
      </c>
      <c r="E31">
        <v>666.2</v>
      </c>
      <c r="F31" s="9">
        <f t="shared" si="3"/>
        <v>1553.4</v>
      </c>
      <c r="G31" s="2">
        <f t="shared" si="3"/>
        <v>1269.5999999999999</v>
      </c>
      <c r="H31" s="38">
        <f t="shared" si="1"/>
        <v>22.353497164461267</v>
      </c>
      <c r="I31" s="38"/>
    </row>
    <row r="32" spans="1:10" x14ac:dyDescent="0.25">
      <c r="A32" s="29">
        <f t="shared" si="2"/>
        <v>39058</v>
      </c>
      <c r="B32">
        <v>777.9</v>
      </c>
      <c r="C32">
        <v>621.4</v>
      </c>
      <c r="D32">
        <v>833.5</v>
      </c>
      <c r="E32">
        <v>761.5</v>
      </c>
      <c r="F32" s="9">
        <f t="shared" si="3"/>
        <v>1611.4</v>
      </c>
      <c r="G32" s="2">
        <f t="shared" si="3"/>
        <v>1382.9</v>
      </c>
      <c r="H32" s="38">
        <f t="shared" si="1"/>
        <v>16.523248246438648</v>
      </c>
      <c r="I32" s="38"/>
    </row>
    <row r="33" spans="1:10" x14ac:dyDescent="0.25">
      <c r="A33" s="29">
        <f t="shared" si="2"/>
        <v>39065</v>
      </c>
      <c r="B33">
        <v>701.3</v>
      </c>
      <c r="C33">
        <v>652.1</v>
      </c>
      <c r="D33">
        <v>948.6</v>
      </c>
      <c r="E33">
        <v>802.6</v>
      </c>
      <c r="F33" s="9">
        <f t="shared" si="3"/>
        <v>1649.9</v>
      </c>
      <c r="G33" s="2">
        <f t="shared" si="3"/>
        <v>1454.7</v>
      </c>
      <c r="H33" s="38">
        <f t="shared" si="1"/>
        <v>13.41857427648312</v>
      </c>
      <c r="I33" s="38"/>
    </row>
    <row r="34" spans="1:10" x14ac:dyDescent="0.25">
      <c r="A34" s="29">
        <f t="shared" si="2"/>
        <v>39072</v>
      </c>
      <c r="B34">
        <v>766.7</v>
      </c>
      <c r="C34">
        <v>665.8</v>
      </c>
      <c r="D34">
        <v>964.3</v>
      </c>
      <c r="E34">
        <v>852.8</v>
      </c>
      <c r="F34" s="9">
        <f t="shared" si="3"/>
        <v>1731</v>
      </c>
      <c r="G34" s="2">
        <f t="shared" si="3"/>
        <v>1518.6</v>
      </c>
      <c r="H34" s="38">
        <f t="shared" si="1"/>
        <v>13.9865665744765</v>
      </c>
      <c r="I34" s="38"/>
    </row>
    <row r="35" spans="1:10" x14ac:dyDescent="0.25">
      <c r="A35" s="29">
        <f t="shared" si="2"/>
        <v>39079</v>
      </c>
      <c r="B35">
        <v>749.8</v>
      </c>
      <c r="C35">
        <v>650.5</v>
      </c>
      <c r="D35">
        <v>996.8</v>
      </c>
      <c r="E35">
        <v>903.3</v>
      </c>
      <c r="F35" s="9">
        <f t="shared" si="3"/>
        <v>1746.6</v>
      </c>
      <c r="G35" s="2">
        <f t="shared" si="3"/>
        <v>1553.8</v>
      </c>
      <c r="H35" s="38">
        <f t="shared" si="1"/>
        <v>12.408289355129366</v>
      </c>
      <c r="I35" s="38"/>
      <c r="J35">
        <v>13.6</v>
      </c>
    </row>
    <row r="36" spans="1:10" x14ac:dyDescent="0.25">
      <c r="A36" s="29">
        <f t="shared" si="2"/>
        <v>39086</v>
      </c>
      <c r="B36">
        <v>724.1</v>
      </c>
      <c r="C36">
        <v>624.9</v>
      </c>
      <c r="D36">
        <v>1051.5</v>
      </c>
      <c r="E36">
        <v>994.1</v>
      </c>
      <c r="F36" s="9">
        <f t="shared" si="3"/>
        <v>1775.6</v>
      </c>
      <c r="G36" s="2">
        <f t="shared" si="3"/>
        <v>1619</v>
      </c>
      <c r="H36" s="38">
        <f t="shared" si="1"/>
        <v>9.6726374305126548</v>
      </c>
      <c r="I36" s="38"/>
    </row>
    <row r="37" spans="1:10" x14ac:dyDescent="0.25">
      <c r="A37" s="29">
        <f t="shared" si="2"/>
        <v>39093</v>
      </c>
      <c r="B37">
        <v>761</v>
      </c>
      <c r="C37">
        <v>619.70000000000005</v>
      </c>
      <c r="D37">
        <v>1080.9000000000001</v>
      </c>
      <c r="E37">
        <v>1092</v>
      </c>
      <c r="F37" s="9">
        <f t="shared" si="3"/>
        <v>1841.9</v>
      </c>
      <c r="G37" s="2">
        <f t="shared" si="3"/>
        <v>1711.7</v>
      </c>
      <c r="H37" s="38">
        <f t="shared" si="1"/>
        <v>7.6064730969211958</v>
      </c>
      <c r="I37" s="38"/>
    </row>
    <row r="38" spans="1:10" x14ac:dyDescent="0.25">
      <c r="A38" s="29">
        <f t="shared" si="2"/>
        <v>39100</v>
      </c>
      <c r="B38">
        <v>755</v>
      </c>
      <c r="C38">
        <v>594</v>
      </c>
      <c r="D38">
        <v>1139.0999999999999</v>
      </c>
      <c r="E38">
        <v>1200.2</v>
      </c>
      <c r="F38" s="9">
        <f t="shared" si="3"/>
        <v>1894.1</v>
      </c>
      <c r="G38" s="2">
        <f t="shared" si="3"/>
        <v>1794.2</v>
      </c>
      <c r="H38" s="38">
        <f t="shared" si="1"/>
        <v>5.5679411436851955</v>
      </c>
      <c r="I38" s="38"/>
      <c r="J38">
        <v>16.3</v>
      </c>
    </row>
    <row r="39" spans="1:10" x14ac:dyDescent="0.25">
      <c r="A39" s="29">
        <f t="shared" si="2"/>
        <v>39107</v>
      </c>
      <c r="B39">
        <v>782.6</v>
      </c>
      <c r="C39">
        <v>581.29999999999995</v>
      </c>
      <c r="D39">
        <v>1186.0999999999999</v>
      </c>
      <c r="E39">
        <v>1286.8</v>
      </c>
      <c r="F39" s="9">
        <f t="shared" ref="F39:G41" si="4">+B39+D39</f>
        <v>1968.6999999999998</v>
      </c>
      <c r="G39" s="2">
        <f t="shared" si="4"/>
        <v>1868.1</v>
      </c>
      <c r="H39" s="38">
        <f t="shared" ref="H39:H44" si="5">+(F39/G39-1)*100</f>
        <v>5.3851506878646704</v>
      </c>
      <c r="I39" s="38"/>
    </row>
    <row r="40" spans="1:10" x14ac:dyDescent="0.25">
      <c r="A40" s="29">
        <f t="shared" si="2"/>
        <v>39114</v>
      </c>
      <c r="B40">
        <v>689.3</v>
      </c>
      <c r="C40">
        <v>554.79999999999995</v>
      </c>
      <c r="D40">
        <v>1291.4000000000001</v>
      </c>
      <c r="E40">
        <v>1318.3</v>
      </c>
      <c r="F40" s="9">
        <f t="shared" si="4"/>
        <v>1980.7</v>
      </c>
      <c r="G40" s="2">
        <f t="shared" si="4"/>
        <v>1873.1</v>
      </c>
      <c r="H40" s="38">
        <f t="shared" si="5"/>
        <v>5.744487747584226</v>
      </c>
      <c r="I40" s="38"/>
    </row>
    <row r="41" spans="1:10" x14ac:dyDescent="0.25">
      <c r="A41" s="29">
        <f t="shared" si="2"/>
        <v>39121</v>
      </c>
      <c r="B41">
        <v>730.6</v>
      </c>
      <c r="C41">
        <v>464</v>
      </c>
      <c r="D41">
        <v>1363.1</v>
      </c>
      <c r="E41">
        <v>1418.6</v>
      </c>
      <c r="F41" s="9">
        <f t="shared" si="4"/>
        <v>2093.6999999999998</v>
      </c>
      <c r="G41" s="2">
        <f t="shared" si="4"/>
        <v>1882.6</v>
      </c>
      <c r="H41" s="38">
        <f t="shared" si="5"/>
        <v>11.213215765430773</v>
      </c>
      <c r="I41" s="38"/>
    </row>
    <row r="42" spans="1:10" x14ac:dyDescent="0.25">
      <c r="A42" s="29">
        <f t="shared" si="2"/>
        <v>39128</v>
      </c>
      <c r="B42">
        <v>704.3</v>
      </c>
      <c r="C42">
        <v>484</v>
      </c>
      <c r="D42">
        <v>1432.8</v>
      </c>
      <c r="E42">
        <v>1441.4</v>
      </c>
      <c r="F42" s="9">
        <f t="shared" ref="F42:G44" si="6">+B42+D42</f>
        <v>2137.1</v>
      </c>
      <c r="G42" s="2">
        <f t="shared" si="6"/>
        <v>1925.4</v>
      </c>
      <c r="H42" s="38">
        <f t="shared" si="5"/>
        <v>10.995117897579721</v>
      </c>
      <c r="I42" s="38"/>
    </row>
    <row r="43" spans="1:10" x14ac:dyDescent="0.25">
      <c r="A43" s="29">
        <f t="shared" si="2"/>
        <v>39135</v>
      </c>
      <c r="B43">
        <v>622.79999999999995</v>
      </c>
      <c r="C43">
        <v>507.9</v>
      </c>
      <c r="D43">
        <v>1556.8</v>
      </c>
      <c r="E43">
        <v>1456.4</v>
      </c>
      <c r="F43" s="9">
        <f t="shared" si="6"/>
        <v>2179.6</v>
      </c>
      <c r="G43" s="2">
        <f t="shared" si="6"/>
        <v>1964.3000000000002</v>
      </c>
      <c r="H43" s="38">
        <f t="shared" si="5"/>
        <v>10.960647558926828</v>
      </c>
      <c r="I43" s="38"/>
    </row>
    <row r="44" spans="1:10" x14ac:dyDescent="0.25">
      <c r="A44" s="29">
        <f t="shared" si="2"/>
        <v>39142</v>
      </c>
      <c r="B44">
        <v>654.1</v>
      </c>
      <c r="C44">
        <v>500</v>
      </c>
      <c r="D44">
        <v>1642.8</v>
      </c>
      <c r="E44">
        <v>1594.5</v>
      </c>
      <c r="F44" s="9">
        <f t="shared" si="6"/>
        <v>2296.9</v>
      </c>
      <c r="G44" s="2">
        <f t="shared" si="6"/>
        <v>2094.5</v>
      </c>
      <c r="H44" s="38">
        <f t="shared" si="5"/>
        <v>9.6634041537359892</v>
      </c>
      <c r="I44" s="38"/>
    </row>
    <row r="45" spans="1:10" x14ac:dyDescent="0.25">
      <c r="A45" s="29">
        <f t="shared" si="2"/>
        <v>39149</v>
      </c>
      <c r="B45">
        <v>602.5</v>
      </c>
      <c r="C45">
        <v>434.9</v>
      </c>
      <c r="D45">
        <v>1726.8</v>
      </c>
      <c r="E45">
        <v>1671</v>
      </c>
      <c r="F45" s="9">
        <f t="shared" ref="F45:G47" si="7">+B45+D45</f>
        <v>2329.3000000000002</v>
      </c>
      <c r="G45" s="2">
        <f t="shared" si="7"/>
        <v>2105.9</v>
      </c>
      <c r="H45" s="38">
        <f t="shared" ref="H45:H50" si="8">+(F45/G45-1)*100</f>
        <v>10.608290991974933</v>
      </c>
      <c r="I45" s="38"/>
    </row>
    <row r="46" spans="1:10" x14ac:dyDescent="0.25">
      <c r="A46" s="29">
        <f t="shared" si="2"/>
        <v>39156</v>
      </c>
      <c r="B46">
        <v>558.9</v>
      </c>
      <c r="C46">
        <v>432.9</v>
      </c>
      <c r="D46">
        <v>1782.8</v>
      </c>
      <c r="E46">
        <v>1692.8</v>
      </c>
      <c r="F46" s="9">
        <f t="shared" si="7"/>
        <v>2341.6999999999998</v>
      </c>
      <c r="G46" s="2">
        <f t="shared" si="7"/>
        <v>2125.6999999999998</v>
      </c>
      <c r="H46" s="38">
        <f t="shared" si="8"/>
        <v>10.161358611281003</v>
      </c>
      <c r="I46" s="38"/>
    </row>
    <row r="47" spans="1:10" x14ac:dyDescent="0.25">
      <c r="A47" s="29">
        <f t="shared" si="2"/>
        <v>39163</v>
      </c>
      <c r="B47">
        <v>514.5</v>
      </c>
      <c r="C47">
        <v>413.6</v>
      </c>
      <c r="D47">
        <v>1832.3</v>
      </c>
      <c r="E47">
        <v>1731.1</v>
      </c>
      <c r="F47" s="9">
        <f t="shared" si="7"/>
        <v>2346.8000000000002</v>
      </c>
      <c r="G47" s="2">
        <f t="shared" si="7"/>
        <v>2144.6999999999998</v>
      </c>
      <c r="H47" s="38">
        <f t="shared" si="8"/>
        <v>9.423229356087127</v>
      </c>
      <c r="I47" s="38"/>
    </row>
    <row r="48" spans="1:10" x14ac:dyDescent="0.25">
      <c r="A48" s="29">
        <f t="shared" si="2"/>
        <v>39170</v>
      </c>
      <c r="B48">
        <v>636.20000000000005</v>
      </c>
      <c r="C48">
        <v>431.4</v>
      </c>
      <c r="D48">
        <v>1901.8</v>
      </c>
      <c r="E48">
        <v>1806.3</v>
      </c>
      <c r="F48" s="9">
        <f t="shared" ref="F48:G50" si="9">+B48+D48</f>
        <v>2538</v>
      </c>
      <c r="G48" s="2">
        <f t="shared" si="9"/>
        <v>2237.6999999999998</v>
      </c>
      <c r="H48" s="38">
        <f t="shared" si="8"/>
        <v>13.420029494570329</v>
      </c>
      <c r="I48" s="38"/>
    </row>
    <row r="49" spans="1:10" x14ac:dyDescent="0.25">
      <c r="A49" s="29">
        <f t="shared" si="2"/>
        <v>39177</v>
      </c>
      <c r="B49">
        <v>635.29999999999995</v>
      </c>
      <c r="C49">
        <v>444.4</v>
      </c>
      <c r="D49">
        <v>1946.5</v>
      </c>
      <c r="E49">
        <v>1835.5</v>
      </c>
      <c r="F49" s="9">
        <f t="shared" si="9"/>
        <v>2581.8000000000002</v>
      </c>
      <c r="G49" s="2">
        <f t="shared" si="9"/>
        <v>2279.9</v>
      </c>
      <c r="H49" s="38">
        <f t="shared" si="8"/>
        <v>13.241808851265402</v>
      </c>
      <c r="I49" s="38"/>
    </row>
    <row r="50" spans="1:10" x14ac:dyDescent="0.25">
      <c r="A50" s="29">
        <f t="shared" si="2"/>
        <v>39184</v>
      </c>
      <c r="B50">
        <v>620.6</v>
      </c>
      <c r="C50">
        <v>382.7</v>
      </c>
      <c r="D50">
        <v>2021.7</v>
      </c>
      <c r="E50">
        <v>1918.7</v>
      </c>
      <c r="F50" s="9">
        <f t="shared" si="9"/>
        <v>2642.3</v>
      </c>
      <c r="G50" s="2">
        <f t="shared" si="9"/>
        <v>2301.4</v>
      </c>
      <c r="H50" s="38">
        <f t="shared" si="8"/>
        <v>14.812722690536194</v>
      </c>
      <c r="I50" s="38"/>
    </row>
    <row r="51" spans="1:10" x14ac:dyDescent="0.25">
      <c r="A51" s="29">
        <f t="shared" si="2"/>
        <v>39191</v>
      </c>
      <c r="B51">
        <v>576.29999999999995</v>
      </c>
      <c r="C51">
        <v>354.4</v>
      </c>
      <c r="D51">
        <v>2131.4</v>
      </c>
      <c r="E51">
        <v>1954.5</v>
      </c>
      <c r="F51" s="9">
        <f t="shared" ref="F51:G53" si="10">+B51+D51</f>
        <v>2707.7</v>
      </c>
      <c r="G51" s="2">
        <f t="shared" si="10"/>
        <v>2308.9</v>
      </c>
      <c r="H51" s="38">
        <f t="shared" ref="H51:H56" si="11">+(F51/G51-1)*100</f>
        <v>17.272294166053094</v>
      </c>
      <c r="I51" s="38"/>
    </row>
    <row r="52" spans="1:10" x14ac:dyDescent="0.25">
      <c r="A52" s="29">
        <f t="shared" si="2"/>
        <v>39198</v>
      </c>
      <c r="B52">
        <v>610.6</v>
      </c>
      <c r="C52">
        <v>366.6</v>
      </c>
      <c r="D52">
        <v>2152.3000000000002</v>
      </c>
      <c r="E52">
        <v>2000.4</v>
      </c>
      <c r="F52" s="9">
        <f t="shared" si="10"/>
        <v>2762.9</v>
      </c>
      <c r="G52" s="2">
        <f t="shared" si="10"/>
        <v>2367</v>
      </c>
      <c r="H52" s="38">
        <f t="shared" si="11"/>
        <v>16.725813265737234</v>
      </c>
      <c r="I52" s="38"/>
    </row>
    <row r="53" spans="1:10" x14ac:dyDescent="0.25">
      <c r="A53" s="29">
        <f t="shared" si="2"/>
        <v>39205</v>
      </c>
      <c r="B53">
        <v>560.70000000000005</v>
      </c>
      <c r="C53">
        <v>410.3</v>
      </c>
      <c r="D53">
        <v>2196.9</v>
      </c>
      <c r="E53">
        <v>2031.4</v>
      </c>
      <c r="F53" s="9">
        <f t="shared" si="10"/>
        <v>2757.6000000000004</v>
      </c>
      <c r="G53" s="2">
        <f t="shared" si="10"/>
        <v>2441.7000000000003</v>
      </c>
      <c r="H53" s="38">
        <f t="shared" si="11"/>
        <v>12.937707335053439</v>
      </c>
      <c r="I53" s="38"/>
      <c r="J53">
        <v>166.8</v>
      </c>
    </row>
    <row r="54" spans="1:10" x14ac:dyDescent="0.25">
      <c r="A54" s="29">
        <f t="shared" si="2"/>
        <v>39212</v>
      </c>
      <c r="B54">
        <v>550</v>
      </c>
      <c r="C54">
        <v>420.6</v>
      </c>
      <c r="D54">
        <v>2226.6999999999998</v>
      </c>
      <c r="E54">
        <v>2075.4</v>
      </c>
      <c r="F54" s="9">
        <f t="shared" ref="F54:G56" si="12">+B54+D54</f>
        <v>2776.7</v>
      </c>
      <c r="G54" s="2">
        <f t="shared" si="12"/>
        <v>2496</v>
      </c>
      <c r="H54" s="38">
        <f t="shared" si="11"/>
        <v>11.245993589743586</v>
      </c>
      <c r="I54" s="38"/>
      <c r="J54">
        <v>242.8</v>
      </c>
    </row>
    <row r="55" spans="1:10" x14ac:dyDescent="0.25">
      <c r="A55" s="29">
        <f t="shared" si="2"/>
        <v>39219</v>
      </c>
      <c r="B55">
        <v>409.2</v>
      </c>
      <c r="C55">
        <v>370</v>
      </c>
      <c r="D55">
        <v>2345.6</v>
      </c>
      <c r="E55">
        <v>2152.6</v>
      </c>
      <c r="F55" s="9">
        <f t="shared" si="12"/>
        <v>2754.7999999999997</v>
      </c>
      <c r="G55" s="2">
        <f t="shared" si="12"/>
        <v>2522.6</v>
      </c>
      <c r="H55" s="38">
        <f t="shared" si="11"/>
        <v>9.2047887100610524</v>
      </c>
      <c r="I55" s="38"/>
      <c r="J55">
        <v>267.8</v>
      </c>
    </row>
    <row r="56" spans="1:10" x14ac:dyDescent="0.25">
      <c r="A56" s="29">
        <f t="shared" si="2"/>
        <v>39226</v>
      </c>
      <c r="B56">
        <v>395.2</v>
      </c>
      <c r="C56">
        <v>365.1</v>
      </c>
      <c r="D56">
        <v>2377</v>
      </c>
      <c r="E56">
        <v>2210</v>
      </c>
      <c r="F56" s="9">
        <f t="shared" si="12"/>
        <v>2772.2</v>
      </c>
      <c r="G56" s="2">
        <f t="shared" si="12"/>
        <v>2575.1</v>
      </c>
      <c r="H56" s="38">
        <f t="shared" si="11"/>
        <v>7.6540716865364455</v>
      </c>
      <c r="I56" s="38"/>
      <c r="J56">
        <v>268.39999999999998</v>
      </c>
    </row>
    <row r="57" spans="1:10" x14ac:dyDescent="0.25">
      <c r="A57" s="29">
        <f t="shared" si="2"/>
        <v>39233</v>
      </c>
      <c r="B57">
        <v>382.9</v>
      </c>
      <c r="C57">
        <v>370.9</v>
      </c>
      <c r="D57">
        <v>2418.9</v>
      </c>
      <c r="E57">
        <v>2302.4</v>
      </c>
      <c r="F57" s="9">
        <f t="shared" ref="F57:G59" si="13">+B57+D57</f>
        <v>2801.8</v>
      </c>
      <c r="G57" s="2">
        <f t="shared" si="13"/>
        <v>2673.3</v>
      </c>
      <c r="H57" s="38">
        <f t="shared" ref="H57:H62" si="14">+(F57/G57-1)*100</f>
        <v>4.806793102158391</v>
      </c>
      <c r="I57" s="38"/>
      <c r="J57">
        <v>268.39999999999998</v>
      </c>
    </row>
    <row r="58" spans="1:10" x14ac:dyDescent="0.25">
      <c r="A58" s="29">
        <f t="shared" si="2"/>
        <v>39240</v>
      </c>
      <c r="B58">
        <v>385</v>
      </c>
      <c r="C58">
        <v>436.7</v>
      </c>
      <c r="D58">
        <v>2462.5</v>
      </c>
      <c r="E58">
        <v>2308.1</v>
      </c>
      <c r="F58" s="9">
        <f t="shared" si="13"/>
        <v>2847.5</v>
      </c>
      <c r="G58" s="2">
        <f t="shared" si="13"/>
        <v>2744.7999999999997</v>
      </c>
      <c r="H58" s="38">
        <f t="shared" si="14"/>
        <v>3.7416205187992047</v>
      </c>
      <c r="I58" s="38"/>
      <c r="J58">
        <v>268.39999999999998</v>
      </c>
    </row>
    <row r="59" spans="1:10" x14ac:dyDescent="0.25">
      <c r="A59" s="29">
        <f t="shared" si="2"/>
        <v>39247</v>
      </c>
      <c r="B59">
        <v>432.1</v>
      </c>
      <c r="C59">
        <v>366.6</v>
      </c>
      <c r="D59">
        <v>2492.9</v>
      </c>
      <c r="E59">
        <v>2416</v>
      </c>
      <c r="F59" s="9">
        <f t="shared" si="13"/>
        <v>2925</v>
      </c>
      <c r="G59" s="2">
        <f t="shared" si="13"/>
        <v>2782.6</v>
      </c>
      <c r="H59" s="38">
        <f t="shared" si="14"/>
        <v>5.1175159922374869</v>
      </c>
      <c r="I59" s="38"/>
      <c r="J59">
        <v>268.89999999999998</v>
      </c>
    </row>
    <row r="60" spans="1:10" x14ac:dyDescent="0.25">
      <c r="A60" s="29">
        <f t="shared" si="2"/>
        <v>39254</v>
      </c>
      <c r="B60">
        <v>467.4</v>
      </c>
      <c r="C60">
        <v>417.1</v>
      </c>
      <c r="D60">
        <v>2532.8000000000002</v>
      </c>
      <c r="E60">
        <v>2451.1</v>
      </c>
      <c r="F60" s="9">
        <f t="shared" ref="F60:G62" si="15">+B60+D60</f>
        <v>3000.2000000000003</v>
      </c>
      <c r="G60" s="2">
        <f t="shared" si="15"/>
        <v>2868.2</v>
      </c>
      <c r="H60" s="38">
        <f t="shared" si="14"/>
        <v>4.6021895265323298</v>
      </c>
      <c r="I60" s="38"/>
      <c r="J60">
        <v>277</v>
      </c>
    </row>
    <row r="61" spans="1:10" x14ac:dyDescent="0.25">
      <c r="A61" s="29">
        <f t="shared" si="2"/>
        <v>39261</v>
      </c>
      <c r="B61">
        <v>378.4</v>
      </c>
      <c r="C61">
        <v>458.1</v>
      </c>
      <c r="D61">
        <v>2644.3</v>
      </c>
      <c r="E61">
        <v>2477.8000000000002</v>
      </c>
      <c r="F61" s="9">
        <f t="shared" si="15"/>
        <v>3022.7000000000003</v>
      </c>
      <c r="G61" s="2">
        <f t="shared" si="15"/>
        <v>2935.9</v>
      </c>
      <c r="H61" s="38">
        <f t="shared" si="14"/>
        <v>2.9565039681188177</v>
      </c>
      <c r="I61" s="38"/>
      <c r="J61">
        <v>278.3</v>
      </c>
    </row>
    <row r="62" spans="1:10" x14ac:dyDescent="0.25">
      <c r="A62" s="29">
        <f t="shared" si="2"/>
        <v>39268</v>
      </c>
      <c r="B62">
        <v>425.2</v>
      </c>
      <c r="C62">
        <v>435.4</v>
      </c>
      <c r="D62">
        <v>2648.8</v>
      </c>
      <c r="E62">
        <v>2517.6</v>
      </c>
      <c r="F62" s="9">
        <f t="shared" si="15"/>
        <v>3074</v>
      </c>
      <c r="G62" s="2">
        <f t="shared" si="15"/>
        <v>2953</v>
      </c>
      <c r="H62" s="38">
        <f t="shared" si="14"/>
        <v>4.0975279376904927</v>
      </c>
      <c r="I62" s="38"/>
      <c r="J62">
        <v>278.3</v>
      </c>
    </row>
    <row r="63" spans="1:10" x14ac:dyDescent="0.25">
      <c r="A63" s="29">
        <f t="shared" si="2"/>
        <v>39275</v>
      </c>
      <c r="B63">
        <v>419.8</v>
      </c>
      <c r="C63">
        <v>494.8</v>
      </c>
      <c r="D63">
        <v>2757</v>
      </c>
      <c r="E63">
        <v>2541.1</v>
      </c>
      <c r="F63" s="9">
        <f t="shared" ref="F63:G65" si="16">+B63+D63</f>
        <v>3176.8</v>
      </c>
      <c r="G63" s="2">
        <f t="shared" si="16"/>
        <v>3035.9</v>
      </c>
      <c r="H63" s="38">
        <f t="shared" ref="H63:H68" si="17">+(F63/G63-1)*100</f>
        <v>4.6411278368852837</v>
      </c>
      <c r="I63" s="38"/>
      <c r="J63">
        <v>278.3</v>
      </c>
    </row>
    <row r="64" spans="1:10" x14ac:dyDescent="0.25">
      <c r="A64" s="29">
        <f t="shared" si="2"/>
        <v>39282</v>
      </c>
      <c r="B64">
        <v>487.2</v>
      </c>
      <c r="C64">
        <v>448.3</v>
      </c>
      <c r="D64">
        <v>2803.6</v>
      </c>
      <c r="E64">
        <v>2614.4</v>
      </c>
      <c r="F64" s="9">
        <f t="shared" si="16"/>
        <v>3290.7999999999997</v>
      </c>
      <c r="G64" s="2">
        <f t="shared" si="16"/>
        <v>3062.7000000000003</v>
      </c>
      <c r="H64" s="38">
        <f t="shared" si="17"/>
        <v>7.447676886407395</v>
      </c>
      <c r="I64" s="38"/>
      <c r="J64">
        <v>279.8</v>
      </c>
    </row>
    <row r="65" spans="1:11" x14ac:dyDescent="0.25">
      <c r="A65" s="29">
        <f t="shared" si="2"/>
        <v>39289</v>
      </c>
      <c r="B65">
        <v>494.8</v>
      </c>
      <c r="C65">
        <v>381.1</v>
      </c>
      <c r="D65">
        <v>2812.2</v>
      </c>
      <c r="E65">
        <v>2700.7</v>
      </c>
      <c r="F65" s="9">
        <f t="shared" si="16"/>
        <v>3307</v>
      </c>
      <c r="G65" s="2">
        <f t="shared" si="16"/>
        <v>3081.7999999999997</v>
      </c>
      <c r="H65" s="38">
        <f t="shared" si="17"/>
        <v>7.3074177428775533</v>
      </c>
      <c r="I65" s="38"/>
      <c r="J65">
        <v>307.39999999999998</v>
      </c>
    </row>
    <row r="66" spans="1:11" x14ac:dyDescent="0.25">
      <c r="A66" s="29">
        <f t="shared" si="2"/>
        <v>39296</v>
      </c>
      <c r="B66">
        <v>380.8</v>
      </c>
      <c r="C66">
        <v>354.1</v>
      </c>
      <c r="D66">
        <v>2927.4</v>
      </c>
      <c r="E66">
        <v>2744.8</v>
      </c>
      <c r="F66" s="9">
        <f t="shared" ref="F66:G68" si="18">+B66+D66</f>
        <v>3308.2000000000003</v>
      </c>
      <c r="G66" s="2">
        <f t="shared" si="18"/>
        <v>3098.9</v>
      </c>
      <c r="H66" s="38">
        <f t="shared" si="17"/>
        <v>6.7540094872374112</v>
      </c>
      <c r="I66" s="38"/>
      <c r="J66">
        <v>307.60000000000002</v>
      </c>
    </row>
    <row r="67" spans="1:11" x14ac:dyDescent="0.25">
      <c r="A67" s="29">
        <f t="shared" si="2"/>
        <v>39303</v>
      </c>
      <c r="B67">
        <v>365.6</v>
      </c>
      <c r="C67">
        <v>329.9</v>
      </c>
      <c r="D67">
        <v>2944.4</v>
      </c>
      <c r="E67">
        <v>2757.7</v>
      </c>
      <c r="F67" s="9">
        <f t="shared" si="18"/>
        <v>3310</v>
      </c>
      <c r="G67" s="2">
        <f t="shared" si="18"/>
        <v>3087.6</v>
      </c>
      <c r="H67" s="38">
        <f t="shared" si="17"/>
        <v>7.2030055706697738</v>
      </c>
      <c r="I67" s="38"/>
      <c r="J67">
        <v>307.60000000000002</v>
      </c>
    </row>
    <row r="68" spans="1:11" x14ac:dyDescent="0.25">
      <c r="A68" s="29">
        <f t="shared" si="2"/>
        <v>39310</v>
      </c>
      <c r="B68">
        <v>259.60000000000002</v>
      </c>
      <c r="C68">
        <v>262.89999999999998</v>
      </c>
      <c r="D68">
        <v>3032</v>
      </c>
      <c r="E68">
        <v>2910.7</v>
      </c>
      <c r="F68" s="9">
        <f t="shared" si="18"/>
        <v>3291.6</v>
      </c>
      <c r="G68" s="2">
        <f t="shared" si="18"/>
        <v>3173.6</v>
      </c>
      <c r="H68" s="38">
        <f t="shared" si="17"/>
        <v>3.7181749432820821</v>
      </c>
      <c r="I68" s="38"/>
      <c r="J68">
        <v>411.2</v>
      </c>
    </row>
    <row r="69" spans="1:11" x14ac:dyDescent="0.25">
      <c r="A69" s="29">
        <f t="shared" si="2"/>
        <v>39317</v>
      </c>
      <c r="B69">
        <v>198.1</v>
      </c>
      <c r="C69">
        <v>279.39999999999998</v>
      </c>
      <c r="D69">
        <v>3114.5</v>
      </c>
      <c r="E69">
        <v>2950.9</v>
      </c>
      <c r="F69" s="9">
        <f t="shared" ref="F69:G71" si="19">+B69+D69</f>
        <v>3312.6</v>
      </c>
      <c r="G69" s="2">
        <f t="shared" si="19"/>
        <v>3230.3</v>
      </c>
      <c r="H69" s="38">
        <f t="shared" ref="H69:H74" si="20">+(F69/G69-1)*100</f>
        <v>2.5477509828808476</v>
      </c>
      <c r="I69" s="38"/>
      <c r="J69">
        <v>413.9</v>
      </c>
    </row>
    <row r="70" spans="1:11" x14ac:dyDescent="0.25">
      <c r="A70" s="29">
        <f t="shared" si="2"/>
        <v>39324</v>
      </c>
      <c r="B70">
        <v>175.2</v>
      </c>
      <c r="C70">
        <v>209</v>
      </c>
      <c r="D70">
        <v>3158.5</v>
      </c>
      <c r="E70">
        <v>3018.8</v>
      </c>
      <c r="F70" s="9">
        <f t="shared" si="19"/>
        <v>3333.7</v>
      </c>
      <c r="G70" s="2">
        <f t="shared" si="19"/>
        <v>3227.8</v>
      </c>
      <c r="H70" s="38">
        <f t="shared" si="20"/>
        <v>3.2808724208439166</v>
      </c>
      <c r="I70" s="38"/>
      <c r="J70">
        <v>445.8</v>
      </c>
    </row>
    <row r="71" spans="1:11" x14ac:dyDescent="0.25">
      <c r="A71" s="41">
        <f t="shared" si="2"/>
        <v>39331</v>
      </c>
      <c r="B71">
        <v>694.7</v>
      </c>
      <c r="C71">
        <v>739</v>
      </c>
      <c r="D71">
        <v>1</v>
      </c>
      <c r="E71">
        <v>35.299999999999997</v>
      </c>
      <c r="F71" s="9">
        <f t="shared" si="19"/>
        <v>695.7</v>
      </c>
      <c r="G71" s="2">
        <f t="shared" si="19"/>
        <v>774.3</v>
      </c>
      <c r="H71" s="38">
        <f t="shared" si="20"/>
        <v>-10.151104223169305</v>
      </c>
      <c r="I71" s="38"/>
    </row>
    <row r="72" spans="1:11" x14ac:dyDescent="0.25">
      <c r="A72" s="29">
        <f t="shared" si="2"/>
        <v>39338</v>
      </c>
      <c r="B72">
        <v>771.3</v>
      </c>
      <c r="C72">
        <v>777.8</v>
      </c>
      <c r="D72">
        <v>78.099999999999994</v>
      </c>
      <c r="E72">
        <v>85.4</v>
      </c>
      <c r="F72" s="9">
        <f t="shared" ref="F72:G74" si="21">+B72+D72</f>
        <v>849.4</v>
      </c>
      <c r="G72" s="2">
        <f t="shared" si="21"/>
        <v>863.19999999999993</v>
      </c>
      <c r="H72" s="38">
        <f t="shared" si="20"/>
        <v>-1.598702502316951</v>
      </c>
      <c r="I72" s="38"/>
    </row>
    <row r="73" spans="1:11" x14ac:dyDescent="0.25">
      <c r="A73" s="29">
        <f t="shared" si="2"/>
        <v>39345</v>
      </c>
      <c r="B73">
        <v>736.5</v>
      </c>
      <c r="C73">
        <v>871.3</v>
      </c>
      <c r="D73">
        <v>133</v>
      </c>
      <c r="E73">
        <v>105.6</v>
      </c>
      <c r="F73" s="9">
        <f t="shared" si="21"/>
        <v>869.5</v>
      </c>
      <c r="G73" s="2">
        <f t="shared" si="21"/>
        <v>976.9</v>
      </c>
      <c r="H73" s="38">
        <f t="shared" si="20"/>
        <v>-10.993960487255606</v>
      </c>
      <c r="I73" s="38"/>
    </row>
    <row r="74" spans="1:11" x14ac:dyDescent="0.25">
      <c r="A74" s="29">
        <f t="shared" si="2"/>
        <v>39352</v>
      </c>
      <c r="B74">
        <v>704.7</v>
      </c>
      <c r="C74">
        <v>859.6</v>
      </c>
      <c r="D74">
        <v>188.5</v>
      </c>
      <c r="E74">
        <v>142.80000000000001</v>
      </c>
      <c r="F74" s="9">
        <f t="shared" si="21"/>
        <v>893.2</v>
      </c>
      <c r="G74" s="2">
        <f t="shared" si="21"/>
        <v>1002.4000000000001</v>
      </c>
      <c r="H74" s="38">
        <f t="shared" si="20"/>
        <v>-10.89385474860336</v>
      </c>
      <c r="I74" s="38"/>
    </row>
    <row r="75" spans="1:11" x14ac:dyDescent="0.25">
      <c r="A75" s="29">
        <f t="shared" si="2"/>
        <v>39359</v>
      </c>
      <c r="B75">
        <v>708.6</v>
      </c>
      <c r="C75">
        <v>888.7</v>
      </c>
      <c r="D75">
        <v>207.7</v>
      </c>
      <c r="E75">
        <v>199.4</v>
      </c>
      <c r="F75" s="9">
        <f t="shared" ref="F75:G77" si="22">+B75+D75</f>
        <v>916.3</v>
      </c>
      <c r="G75" s="2">
        <f t="shared" si="22"/>
        <v>1088.1000000000001</v>
      </c>
      <c r="H75" s="38">
        <f t="shared" ref="H75:H80" si="23">+(F75/G75-1)*100</f>
        <v>-15.788989982538382</v>
      </c>
      <c r="I75" s="38"/>
    </row>
    <row r="76" spans="1:11" x14ac:dyDescent="0.25">
      <c r="A76" s="29">
        <f t="shared" si="2"/>
        <v>39366</v>
      </c>
      <c r="B76">
        <v>681.6</v>
      </c>
      <c r="C76">
        <v>865.8</v>
      </c>
      <c r="D76">
        <v>326.8</v>
      </c>
      <c r="E76">
        <v>271.7</v>
      </c>
      <c r="F76" s="9">
        <f t="shared" si="22"/>
        <v>1008.4000000000001</v>
      </c>
      <c r="G76" s="2">
        <f t="shared" si="22"/>
        <v>1137.5</v>
      </c>
      <c r="H76" s="38">
        <f t="shared" si="23"/>
        <v>-11.349450549450546</v>
      </c>
      <c r="I76" s="38"/>
    </row>
    <row r="77" spans="1:11" x14ac:dyDescent="0.25">
      <c r="A77" s="29">
        <f t="shared" si="2"/>
        <v>39373</v>
      </c>
      <c r="B77">
        <v>633.70000000000005</v>
      </c>
      <c r="C77">
        <v>775.1</v>
      </c>
      <c r="D77">
        <v>395.7</v>
      </c>
      <c r="E77">
        <v>360.5</v>
      </c>
      <c r="F77" s="9">
        <f t="shared" si="22"/>
        <v>1029.4000000000001</v>
      </c>
      <c r="G77" s="2">
        <f t="shared" si="22"/>
        <v>1135.5999999999999</v>
      </c>
      <c r="H77" s="38">
        <f t="shared" si="23"/>
        <v>-9.3518844663613816</v>
      </c>
      <c r="I77" s="38"/>
    </row>
    <row r="78" spans="1:11" x14ac:dyDescent="0.25">
      <c r="A78" s="29">
        <f t="shared" si="2"/>
        <v>39380</v>
      </c>
      <c r="B78">
        <v>660.3</v>
      </c>
      <c r="C78">
        <v>775.8</v>
      </c>
      <c r="D78">
        <v>447.6</v>
      </c>
      <c r="E78">
        <v>397.4</v>
      </c>
      <c r="F78" s="9">
        <f t="shared" ref="F78:G80" si="24">+B78+D78</f>
        <v>1107.9000000000001</v>
      </c>
      <c r="G78" s="2">
        <f t="shared" si="24"/>
        <v>1173.1999999999998</v>
      </c>
      <c r="H78" s="38">
        <f t="shared" si="23"/>
        <v>-5.5659734060688475</v>
      </c>
      <c r="I78" s="38"/>
    </row>
    <row r="79" spans="1:11" x14ac:dyDescent="0.25">
      <c r="A79" s="29">
        <f t="shared" si="2"/>
        <v>39387</v>
      </c>
      <c r="B79">
        <v>750.9</v>
      </c>
      <c r="C79">
        <v>838.6</v>
      </c>
      <c r="D79">
        <v>456</v>
      </c>
      <c r="E79">
        <v>410.4</v>
      </c>
      <c r="F79" s="9">
        <f t="shared" si="24"/>
        <v>1206.9000000000001</v>
      </c>
      <c r="G79" s="2">
        <f t="shared" si="24"/>
        <v>1249</v>
      </c>
      <c r="H79" s="38">
        <f t="shared" si="23"/>
        <v>-3.3706965572457892</v>
      </c>
      <c r="I79" s="38"/>
      <c r="K79">
        <v>19.5</v>
      </c>
    </row>
    <row r="80" spans="1:11" x14ac:dyDescent="0.25">
      <c r="A80" s="29">
        <f t="shared" si="2"/>
        <v>39394</v>
      </c>
      <c r="B80">
        <v>792.3</v>
      </c>
      <c r="C80">
        <v>740.6</v>
      </c>
      <c r="D80">
        <v>600.70000000000005</v>
      </c>
      <c r="E80">
        <v>538.79999999999995</v>
      </c>
      <c r="F80" s="9">
        <f t="shared" si="24"/>
        <v>1393</v>
      </c>
      <c r="G80" s="2">
        <f t="shared" si="24"/>
        <v>1279.4000000000001</v>
      </c>
      <c r="H80" s="38">
        <f t="shared" si="23"/>
        <v>8.8791621072377591</v>
      </c>
      <c r="I80" s="38"/>
      <c r="K80">
        <v>19.5</v>
      </c>
    </row>
    <row r="81" spans="1:11" x14ac:dyDescent="0.25">
      <c r="A81" s="29">
        <f t="shared" si="2"/>
        <v>39401</v>
      </c>
      <c r="B81">
        <v>750.3</v>
      </c>
      <c r="C81">
        <v>783.4</v>
      </c>
      <c r="D81">
        <v>656</v>
      </c>
      <c r="E81">
        <v>600.79999999999995</v>
      </c>
      <c r="F81" s="9">
        <f t="shared" ref="F81:G83" si="25">+B81+D81</f>
        <v>1406.3</v>
      </c>
      <c r="G81" s="2">
        <f t="shared" si="25"/>
        <v>1384.1999999999998</v>
      </c>
      <c r="H81" s="38">
        <f t="shared" ref="H81:H86" si="26">+(F81/G81-1)*100</f>
        <v>1.5965900881375727</v>
      </c>
      <c r="I81" s="38"/>
    </row>
    <row r="82" spans="1:11" x14ac:dyDescent="0.25">
      <c r="A82" s="29">
        <f t="shared" si="2"/>
        <v>39408</v>
      </c>
      <c r="B82">
        <v>786.8</v>
      </c>
      <c r="C82">
        <v>747.8</v>
      </c>
      <c r="D82">
        <v>752.3</v>
      </c>
      <c r="E82">
        <v>675.6</v>
      </c>
      <c r="F82" s="9">
        <f t="shared" si="25"/>
        <v>1539.1</v>
      </c>
      <c r="G82" s="2">
        <f t="shared" si="25"/>
        <v>1423.4</v>
      </c>
      <c r="H82" s="38">
        <f t="shared" si="26"/>
        <v>8.1284248981312146</v>
      </c>
      <c r="I82" s="38"/>
    </row>
    <row r="83" spans="1:11" x14ac:dyDescent="0.25">
      <c r="A83" s="29">
        <f t="shared" si="2"/>
        <v>39415</v>
      </c>
      <c r="B83">
        <v>815.8</v>
      </c>
      <c r="C83">
        <v>821.5</v>
      </c>
      <c r="D83">
        <v>777.3</v>
      </c>
      <c r="E83">
        <v>731.9</v>
      </c>
      <c r="F83" s="9">
        <f t="shared" si="25"/>
        <v>1593.1</v>
      </c>
      <c r="G83" s="2">
        <f t="shared" si="25"/>
        <v>1553.4</v>
      </c>
      <c r="H83" s="38">
        <f t="shared" si="26"/>
        <v>2.5556843053946121</v>
      </c>
      <c r="I83" s="38"/>
    </row>
    <row r="84" spans="1:11" x14ac:dyDescent="0.25">
      <c r="A84" s="29">
        <f t="shared" si="2"/>
        <v>39422</v>
      </c>
      <c r="B84">
        <v>868</v>
      </c>
      <c r="C84">
        <v>777.9</v>
      </c>
      <c r="D84">
        <v>784.4</v>
      </c>
      <c r="E84">
        <v>833.5</v>
      </c>
      <c r="F84" s="9">
        <f t="shared" ref="F84:G86" si="27">+B84+D84</f>
        <v>1652.4</v>
      </c>
      <c r="G84" s="2">
        <f t="shared" si="27"/>
        <v>1611.4</v>
      </c>
      <c r="H84" s="38">
        <f t="shared" si="26"/>
        <v>2.5443713541020152</v>
      </c>
      <c r="I84" s="38"/>
    </row>
    <row r="85" spans="1:11" x14ac:dyDescent="0.25">
      <c r="A85" s="29">
        <f t="shared" si="2"/>
        <v>39429</v>
      </c>
      <c r="B85">
        <v>837.7</v>
      </c>
      <c r="C85">
        <v>701.3</v>
      </c>
      <c r="D85">
        <v>855.8</v>
      </c>
      <c r="E85">
        <v>948.6</v>
      </c>
      <c r="F85" s="9">
        <f t="shared" si="27"/>
        <v>1693.5</v>
      </c>
      <c r="G85" s="2">
        <f t="shared" si="27"/>
        <v>1649.9</v>
      </c>
      <c r="H85" s="38">
        <f t="shared" si="26"/>
        <v>2.6425843990544928</v>
      </c>
      <c r="I85" s="38"/>
    </row>
    <row r="86" spans="1:11" x14ac:dyDescent="0.25">
      <c r="A86" s="29">
        <f t="shared" si="2"/>
        <v>39436</v>
      </c>
      <c r="B86">
        <v>793.2</v>
      </c>
      <c r="C86">
        <v>766.7</v>
      </c>
      <c r="D86">
        <v>905.4</v>
      </c>
      <c r="E86">
        <v>964.3</v>
      </c>
      <c r="F86" s="9">
        <f t="shared" si="27"/>
        <v>1698.6</v>
      </c>
      <c r="G86" s="2">
        <f t="shared" si="27"/>
        <v>1731</v>
      </c>
      <c r="H86" s="38">
        <f t="shared" si="26"/>
        <v>-1.8717504332755652</v>
      </c>
      <c r="I86" s="38"/>
    </row>
    <row r="87" spans="1:11" x14ac:dyDescent="0.25">
      <c r="A87" s="29">
        <f t="shared" si="2"/>
        <v>39443</v>
      </c>
      <c r="B87">
        <v>787</v>
      </c>
      <c r="C87">
        <v>749.8</v>
      </c>
      <c r="D87">
        <v>927.7</v>
      </c>
      <c r="E87">
        <v>996.8</v>
      </c>
      <c r="F87" s="9">
        <f t="shared" ref="F87:G89" si="28">+B87+D87</f>
        <v>1714.7</v>
      </c>
      <c r="G87" s="2">
        <f t="shared" si="28"/>
        <v>1746.6</v>
      </c>
      <c r="H87" s="38">
        <f t="shared" ref="H87:H92" si="29">+(F87/G87-1)*100</f>
        <v>-1.8264055879995356</v>
      </c>
      <c r="I87" s="38"/>
    </row>
    <row r="88" spans="1:11" x14ac:dyDescent="0.25">
      <c r="A88" s="29">
        <f t="shared" si="2"/>
        <v>39450</v>
      </c>
      <c r="B88">
        <v>724.2</v>
      </c>
      <c r="C88">
        <v>724.1</v>
      </c>
      <c r="D88">
        <v>1014.4</v>
      </c>
      <c r="E88">
        <v>1051.5</v>
      </c>
      <c r="F88" s="9">
        <f t="shared" si="28"/>
        <v>1738.6</v>
      </c>
      <c r="G88" s="2">
        <f t="shared" si="28"/>
        <v>1775.6</v>
      </c>
      <c r="H88" s="38">
        <f t="shared" si="29"/>
        <v>-2.0838026582563618</v>
      </c>
      <c r="I88" s="38"/>
      <c r="K88">
        <v>345.5</v>
      </c>
    </row>
    <row r="89" spans="1:11" x14ac:dyDescent="0.25">
      <c r="A89" s="29">
        <f t="shared" si="2"/>
        <v>39457</v>
      </c>
      <c r="B89">
        <v>845.6</v>
      </c>
      <c r="C89">
        <v>761</v>
      </c>
      <c r="D89">
        <v>1077.3</v>
      </c>
      <c r="E89">
        <v>1080.9000000000001</v>
      </c>
      <c r="F89" s="9">
        <f t="shared" si="28"/>
        <v>1922.9</v>
      </c>
      <c r="G89" s="2">
        <f t="shared" si="28"/>
        <v>1841.9</v>
      </c>
      <c r="H89" s="38">
        <f t="shared" si="29"/>
        <v>4.3976328790922503</v>
      </c>
      <c r="I89" s="38"/>
    </row>
    <row r="90" spans="1:11" x14ac:dyDescent="0.25">
      <c r="A90" s="29">
        <f t="shared" si="2"/>
        <v>39464</v>
      </c>
      <c r="B90">
        <v>866.7</v>
      </c>
      <c r="C90">
        <v>755</v>
      </c>
      <c r="D90">
        <v>1130.5999999999999</v>
      </c>
      <c r="E90">
        <v>1139.0999999999999</v>
      </c>
      <c r="F90" s="9">
        <f t="shared" ref="F90:G92" si="30">+B90+D90</f>
        <v>1997.3</v>
      </c>
      <c r="G90" s="2">
        <f t="shared" si="30"/>
        <v>1894.1</v>
      </c>
      <c r="H90" s="38">
        <f t="shared" si="29"/>
        <v>5.4484979673723677</v>
      </c>
      <c r="I90" s="38"/>
      <c r="K90">
        <v>354</v>
      </c>
    </row>
    <row r="91" spans="1:11" x14ac:dyDescent="0.25">
      <c r="A91" s="29">
        <f t="shared" si="2"/>
        <v>39471</v>
      </c>
      <c r="B91">
        <v>821.5</v>
      </c>
      <c r="C91">
        <v>782.6</v>
      </c>
      <c r="D91">
        <v>1183.8</v>
      </c>
      <c r="E91">
        <v>1186.0999999999999</v>
      </c>
      <c r="F91" s="9">
        <f t="shared" si="30"/>
        <v>2005.3</v>
      </c>
      <c r="G91" s="2">
        <f t="shared" si="30"/>
        <v>1968.6999999999998</v>
      </c>
      <c r="H91" s="38">
        <f t="shared" si="29"/>
        <v>1.8590948341545177</v>
      </c>
      <c r="I91" s="38"/>
      <c r="K91">
        <v>360.3</v>
      </c>
    </row>
    <row r="92" spans="1:11" x14ac:dyDescent="0.25">
      <c r="A92" s="29">
        <f t="shared" si="2"/>
        <v>39478</v>
      </c>
      <c r="B92">
        <v>783.2</v>
      </c>
      <c r="C92">
        <v>689.3</v>
      </c>
      <c r="D92">
        <v>1280.7</v>
      </c>
      <c r="E92">
        <v>1291.4000000000001</v>
      </c>
      <c r="F92" s="9">
        <f t="shared" si="30"/>
        <v>2063.9</v>
      </c>
      <c r="G92" s="2">
        <f t="shared" si="30"/>
        <v>1980.7</v>
      </c>
      <c r="H92" s="38">
        <f t="shared" si="29"/>
        <v>4.2005351643358502</v>
      </c>
      <c r="I92" s="38"/>
    </row>
    <row r="93" spans="1:11" x14ac:dyDescent="0.25">
      <c r="A93" s="29">
        <f t="shared" si="2"/>
        <v>39485</v>
      </c>
      <c r="B93">
        <v>744.1</v>
      </c>
      <c r="C93">
        <v>730.6</v>
      </c>
      <c r="D93">
        <v>1356.4</v>
      </c>
      <c r="E93">
        <v>1363.1</v>
      </c>
      <c r="F93" s="9">
        <f t="shared" ref="F93:G95" si="31">+B93+D93</f>
        <v>2100.5</v>
      </c>
      <c r="G93" s="2">
        <f t="shared" si="31"/>
        <v>2093.6999999999998</v>
      </c>
      <c r="H93" s="38">
        <f t="shared" ref="H93:H98" si="32">+(F93/G93-1)*100</f>
        <v>0.3247838754358412</v>
      </c>
      <c r="I93" s="38"/>
    </row>
    <row r="94" spans="1:11" x14ac:dyDescent="0.25">
      <c r="A94" s="29">
        <f t="shared" si="2"/>
        <v>39492</v>
      </c>
      <c r="B94">
        <v>725.4</v>
      </c>
      <c r="C94">
        <v>704.3</v>
      </c>
      <c r="D94">
        <v>1411.7</v>
      </c>
      <c r="E94">
        <v>1432.8</v>
      </c>
      <c r="F94" s="9">
        <f t="shared" si="31"/>
        <v>2137.1</v>
      </c>
      <c r="G94" s="2">
        <f t="shared" si="31"/>
        <v>2137.1</v>
      </c>
      <c r="H94" s="38">
        <f t="shared" si="32"/>
        <v>0</v>
      </c>
      <c r="I94" s="38"/>
    </row>
    <row r="95" spans="1:11" x14ac:dyDescent="0.25">
      <c r="A95" s="29">
        <f t="shared" si="2"/>
        <v>39499</v>
      </c>
      <c r="B95">
        <v>802.7</v>
      </c>
      <c r="C95">
        <v>622.79999999999995</v>
      </c>
      <c r="D95">
        <v>1434.9</v>
      </c>
      <c r="E95">
        <v>1556.8</v>
      </c>
      <c r="F95" s="9">
        <f t="shared" si="31"/>
        <v>2237.6000000000004</v>
      </c>
      <c r="G95" s="2">
        <f t="shared" si="31"/>
        <v>2179.6</v>
      </c>
      <c r="H95" s="38">
        <f t="shared" si="32"/>
        <v>2.6610387227014254</v>
      </c>
      <c r="I95" s="38"/>
    </row>
    <row r="96" spans="1:11" x14ac:dyDescent="0.25">
      <c r="A96" s="29">
        <f t="shared" si="2"/>
        <v>39506</v>
      </c>
      <c r="B96">
        <v>788.9</v>
      </c>
      <c r="C96">
        <v>654.1</v>
      </c>
      <c r="D96">
        <v>1464.3</v>
      </c>
      <c r="E96">
        <v>1642.8</v>
      </c>
      <c r="F96" s="9">
        <f t="shared" ref="F96:G98" si="33">+B96+D96</f>
        <v>2253.1999999999998</v>
      </c>
      <c r="G96" s="2">
        <f t="shared" si="33"/>
        <v>2296.9</v>
      </c>
      <c r="H96" s="38">
        <f t="shared" si="32"/>
        <v>-1.9025643258304803</v>
      </c>
      <c r="I96" s="38"/>
      <c r="K96">
        <v>398.2</v>
      </c>
    </row>
    <row r="97" spans="1:11" x14ac:dyDescent="0.25">
      <c r="A97" s="29">
        <f t="shared" si="2"/>
        <v>39513</v>
      </c>
      <c r="B97">
        <v>766</v>
      </c>
      <c r="C97">
        <v>602.5</v>
      </c>
      <c r="D97">
        <v>1523.3</v>
      </c>
      <c r="E97">
        <v>1726.8</v>
      </c>
      <c r="F97" s="9">
        <f t="shared" si="33"/>
        <v>2289.3000000000002</v>
      </c>
      <c r="G97" s="2">
        <f t="shared" si="33"/>
        <v>2329.3000000000002</v>
      </c>
      <c r="H97" s="38">
        <f t="shared" si="32"/>
        <v>-1.7172541106770245</v>
      </c>
      <c r="I97" s="38"/>
      <c r="K97">
        <v>398.2</v>
      </c>
    </row>
    <row r="98" spans="1:11" x14ac:dyDescent="0.25">
      <c r="A98" s="29">
        <f t="shared" si="2"/>
        <v>39520</v>
      </c>
      <c r="B98">
        <v>737.5</v>
      </c>
      <c r="C98">
        <v>558.9</v>
      </c>
      <c r="D98">
        <v>1600</v>
      </c>
      <c r="E98">
        <v>1782.8</v>
      </c>
      <c r="F98" s="9">
        <f t="shared" si="33"/>
        <v>2337.5</v>
      </c>
      <c r="G98" s="2">
        <f t="shared" si="33"/>
        <v>2341.6999999999998</v>
      </c>
      <c r="H98" s="38">
        <f t="shared" si="32"/>
        <v>-0.17935687748216189</v>
      </c>
      <c r="I98" s="38"/>
      <c r="K98">
        <v>472.1</v>
      </c>
    </row>
    <row r="99" spans="1:11" x14ac:dyDescent="0.25">
      <c r="A99" s="29">
        <f t="shared" si="2"/>
        <v>39527</v>
      </c>
      <c r="B99">
        <v>633.70000000000005</v>
      </c>
      <c r="C99">
        <v>514.5</v>
      </c>
      <c r="D99">
        <v>1709.1</v>
      </c>
      <c r="E99">
        <v>1832.3</v>
      </c>
      <c r="F99" s="9">
        <f t="shared" ref="F99:G101" si="34">+B99+D99</f>
        <v>2342.8000000000002</v>
      </c>
      <c r="G99" s="2">
        <f t="shared" si="34"/>
        <v>2346.8000000000002</v>
      </c>
      <c r="H99" s="38">
        <f t="shared" ref="H99:H104" si="35">+(F99/G99-1)*100</f>
        <v>-0.17044486108743762</v>
      </c>
      <c r="I99" s="38"/>
    </row>
    <row r="100" spans="1:11" x14ac:dyDescent="0.25">
      <c r="A100" s="29">
        <f t="shared" si="2"/>
        <v>39534</v>
      </c>
      <c r="B100">
        <v>686.1</v>
      </c>
      <c r="C100">
        <v>636.20000000000005</v>
      </c>
      <c r="D100">
        <v>1715.7</v>
      </c>
      <c r="E100">
        <v>1901.8</v>
      </c>
      <c r="F100" s="9">
        <f t="shared" si="34"/>
        <v>2401.8000000000002</v>
      </c>
      <c r="G100" s="2">
        <f t="shared" si="34"/>
        <v>2538</v>
      </c>
      <c r="H100" s="38">
        <f t="shared" si="35"/>
        <v>-5.366430260047272</v>
      </c>
      <c r="I100" s="38"/>
    </row>
    <row r="101" spans="1:11" x14ac:dyDescent="0.25">
      <c r="A101" s="29">
        <f t="shared" si="2"/>
        <v>39541</v>
      </c>
      <c r="B101">
        <v>703.4</v>
      </c>
      <c r="C101">
        <v>635.29999999999995</v>
      </c>
      <c r="D101">
        <v>1767.8</v>
      </c>
      <c r="E101">
        <v>1946.5</v>
      </c>
      <c r="F101" s="9">
        <f t="shared" si="34"/>
        <v>2471.1999999999998</v>
      </c>
      <c r="G101" s="2">
        <f t="shared" si="34"/>
        <v>2581.8000000000002</v>
      </c>
      <c r="H101" s="38">
        <f t="shared" si="35"/>
        <v>-4.2838329847393446</v>
      </c>
      <c r="I101" s="38"/>
    </row>
    <row r="102" spans="1:11" x14ac:dyDescent="0.25">
      <c r="A102" s="29">
        <f t="shared" si="2"/>
        <v>39548</v>
      </c>
      <c r="B102">
        <v>655.20000000000005</v>
      </c>
      <c r="C102">
        <v>620.6</v>
      </c>
      <c r="D102">
        <v>1846.2</v>
      </c>
      <c r="E102">
        <v>2021.7</v>
      </c>
      <c r="F102" s="9">
        <f t="shared" ref="F102:G104" si="36">+B102+D102</f>
        <v>2501.4</v>
      </c>
      <c r="G102" s="2">
        <f t="shared" si="36"/>
        <v>2642.3</v>
      </c>
      <c r="H102" s="38">
        <f t="shared" si="35"/>
        <v>-5.3324754948340551</v>
      </c>
      <c r="I102" s="38"/>
    </row>
    <row r="103" spans="1:11" x14ac:dyDescent="0.25">
      <c r="A103" s="29">
        <f t="shared" si="2"/>
        <v>39555</v>
      </c>
      <c r="B103">
        <v>639.79999999999995</v>
      </c>
      <c r="C103">
        <v>576.29999999999995</v>
      </c>
      <c r="D103">
        <v>1897.5</v>
      </c>
      <c r="E103">
        <v>2131.4</v>
      </c>
      <c r="F103" s="9">
        <f t="shared" si="36"/>
        <v>2537.3000000000002</v>
      </c>
      <c r="G103" s="2">
        <f t="shared" si="36"/>
        <v>2707.7</v>
      </c>
      <c r="H103" s="38">
        <f t="shared" si="35"/>
        <v>-6.2931639398751571</v>
      </c>
      <c r="I103" s="38"/>
    </row>
    <row r="104" spans="1:11" x14ac:dyDescent="0.25">
      <c r="A104" s="29">
        <f t="shared" si="2"/>
        <v>39562</v>
      </c>
      <c r="B104">
        <v>601.6</v>
      </c>
      <c r="C104">
        <v>610.6</v>
      </c>
      <c r="D104">
        <v>1961</v>
      </c>
      <c r="E104">
        <v>2152.3000000000002</v>
      </c>
      <c r="F104" s="9">
        <f t="shared" si="36"/>
        <v>2562.6</v>
      </c>
      <c r="G104" s="2">
        <f t="shared" si="36"/>
        <v>2762.9</v>
      </c>
      <c r="H104" s="38">
        <f t="shared" si="35"/>
        <v>-7.249629012993597</v>
      </c>
      <c r="I104" s="38"/>
    </row>
    <row r="105" spans="1:11" x14ac:dyDescent="0.25">
      <c r="A105" s="29">
        <f t="shared" si="2"/>
        <v>39569</v>
      </c>
      <c r="B105">
        <v>573</v>
      </c>
      <c r="C105">
        <v>560.70000000000005</v>
      </c>
      <c r="D105">
        <v>1990.2</v>
      </c>
      <c r="E105">
        <v>2196.9</v>
      </c>
      <c r="F105" s="9">
        <f t="shared" ref="F105:G107" si="37">+B105+D105</f>
        <v>2563.1999999999998</v>
      </c>
      <c r="G105" s="2">
        <f t="shared" si="37"/>
        <v>2757.6000000000004</v>
      </c>
      <c r="H105" s="38">
        <f t="shared" ref="H105:H110" si="38">+(F105/G105-1)*100</f>
        <v>-7.0496083550914079</v>
      </c>
      <c r="I105" s="38"/>
      <c r="J105">
        <v>646.70000000000005</v>
      </c>
    </row>
    <row r="106" spans="1:11" x14ac:dyDescent="0.25">
      <c r="A106" s="29">
        <f t="shared" si="2"/>
        <v>39576</v>
      </c>
      <c r="B106">
        <v>541.20000000000005</v>
      </c>
      <c r="C106">
        <v>550</v>
      </c>
      <c r="D106">
        <v>2025.4</v>
      </c>
      <c r="E106">
        <v>2226.6999999999998</v>
      </c>
      <c r="F106" s="9">
        <f t="shared" si="37"/>
        <v>2566.6000000000004</v>
      </c>
      <c r="G106" s="2">
        <f t="shared" si="37"/>
        <v>2776.7</v>
      </c>
      <c r="H106" s="38">
        <f t="shared" si="38"/>
        <v>-7.5665358158965468</v>
      </c>
      <c r="I106" s="38"/>
      <c r="J106">
        <v>647</v>
      </c>
    </row>
    <row r="107" spans="1:11" x14ac:dyDescent="0.25">
      <c r="A107" s="29">
        <f t="shared" si="2"/>
        <v>39583</v>
      </c>
      <c r="B107">
        <v>579.4</v>
      </c>
      <c r="C107">
        <v>409.2</v>
      </c>
      <c r="D107">
        <v>2088.9</v>
      </c>
      <c r="E107">
        <v>2345.6</v>
      </c>
      <c r="F107" s="9">
        <f t="shared" si="37"/>
        <v>2668.3</v>
      </c>
      <c r="G107" s="2">
        <f t="shared" si="37"/>
        <v>2754.7999999999997</v>
      </c>
      <c r="H107" s="38">
        <f t="shared" si="38"/>
        <v>-3.1399738638013486</v>
      </c>
      <c r="I107" s="38"/>
      <c r="J107">
        <v>647</v>
      </c>
    </row>
    <row r="108" spans="1:11" x14ac:dyDescent="0.25">
      <c r="A108" s="29">
        <f t="shared" si="2"/>
        <v>39590</v>
      </c>
      <c r="B108">
        <v>610.9</v>
      </c>
      <c r="C108">
        <v>395.2</v>
      </c>
      <c r="D108">
        <v>2134.5</v>
      </c>
      <c r="E108">
        <v>2377</v>
      </c>
      <c r="F108" s="9">
        <f t="shared" ref="F108:G110" si="39">+B108+D108</f>
        <v>2745.4</v>
      </c>
      <c r="G108" s="2">
        <f t="shared" si="39"/>
        <v>2772.2</v>
      </c>
      <c r="H108" s="38">
        <f t="shared" si="38"/>
        <v>-0.96674121636244337</v>
      </c>
      <c r="I108" s="38"/>
      <c r="J108">
        <v>647.4</v>
      </c>
    </row>
    <row r="109" spans="1:11" x14ac:dyDescent="0.25">
      <c r="A109" s="29">
        <f t="shared" si="2"/>
        <v>39597</v>
      </c>
      <c r="B109">
        <v>601.1</v>
      </c>
      <c r="C109">
        <v>382.9</v>
      </c>
      <c r="D109">
        <v>2165.1999999999998</v>
      </c>
      <c r="E109">
        <v>2418.9</v>
      </c>
      <c r="F109" s="9">
        <f t="shared" si="39"/>
        <v>2766.2999999999997</v>
      </c>
      <c r="G109" s="2">
        <f t="shared" si="39"/>
        <v>2801.8</v>
      </c>
      <c r="H109" s="38">
        <f t="shared" si="38"/>
        <v>-1.2670426154615</v>
      </c>
      <c r="I109" s="38"/>
      <c r="J109">
        <v>648.4</v>
      </c>
    </row>
    <row r="110" spans="1:11" x14ac:dyDescent="0.25">
      <c r="A110" s="29">
        <f t="shared" si="2"/>
        <v>39604</v>
      </c>
      <c r="B110">
        <v>601.1</v>
      </c>
      <c r="C110">
        <v>385</v>
      </c>
      <c r="D110">
        <v>2196</v>
      </c>
      <c r="E110">
        <v>2462.5</v>
      </c>
      <c r="F110" s="9">
        <f t="shared" si="39"/>
        <v>2797.1</v>
      </c>
      <c r="G110" s="2">
        <f t="shared" si="39"/>
        <v>2847.5</v>
      </c>
      <c r="H110" s="38">
        <f t="shared" si="38"/>
        <v>-1.7699736611062389</v>
      </c>
      <c r="I110" s="38"/>
      <c r="J110">
        <v>649.4</v>
      </c>
    </row>
    <row r="111" spans="1:11" x14ac:dyDescent="0.25">
      <c r="A111" s="29">
        <f t="shared" si="2"/>
        <v>39611</v>
      </c>
      <c r="B111">
        <v>601.1</v>
      </c>
      <c r="C111">
        <v>385</v>
      </c>
      <c r="D111">
        <v>2196</v>
      </c>
      <c r="E111">
        <v>2462.5</v>
      </c>
      <c r="F111" s="9">
        <f t="shared" ref="F111:G113" si="40">+B111+D111</f>
        <v>2797.1</v>
      </c>
      <c r="G111" s="2">
        <f t="shared" si="40"/>
        <v>2847.5</v>
      </c>
      <c r="H111" s="38">
        <f t="shared" ref="H111:H116" si="41">+(F111/G111-1)*100</f>
        <v>-1.7699736611062389</v>
      </c>
      <c r="I111" s="38"/>
      <c r="J111">
        <v>649.4</v>
      </c>
    </row>
    <row r="112" spans="1:11" x14ac:dyDescent="0.25">
      <c r="A112" s="29">
        <f t="shared" si="2"/>
        <v>39618</v>
      </c>
      <c r="B112">
        <v>509.4</v>
      </c>
      <c r="C112">
        <v>467.4</v>
      </c>
      <c r="D112">
        <v>2337.5</v>
      </c>
      <c r="E112">
        <v>2532.8000000000002</v>
      </c>
      <c r="F112" s="9">
        <f t="shared" si="40"/>
        <v>2846.9</v>
      </c>
      <c r="G112" s="2">
        <f t="shared" si="40"/>
        <v>3000.2000000000003</v>
      </c>
      <c r="H112" s="38">
        <f t="shared" si="41"/>
        <v>-5.1096593560429397</v>
      </c>
      <c r="I112" s="38"/>
      <c r="J112">
        <v>672.2</v>
      </c>
    </row>
    <row r="113" spans="1:11" x14ac:dyDescent="0.25">
      <c r="A113" s="29">
        <f t="shared" si="2"/>
        <v>39625</v>
      </c>
      <c r="B113">
        <v>531.6</v>
      </c>
      <c r="C113">
        <v>378.4</v>
      </c>
      <c r="D113">
        <v>2371.8000000000002</v>
      </c>
      <c r="E113">
        <v>2644.3</v>
      </c>
      <c r="F113" s="9">
        <f t="shared" si="40"/>
        <v>2903.4</v>
      </c>
      <c r="G113" s="2">
        <f t="shared" si="40"/>
        <v>3022.7000000000003</v>
      </c>
      <c r="H113" s="38">
        <f t="shared" si="41"/>
        <v>-3.9468025275416041</v>
      </c>
      <c r="I113" s="38"/>
      <c r="J113">
        <v>683.7</v>
      </c>
    </row>
    <row r="114" spans="1:11" x14ac:dyDescent="0.25">
      <c r="A114" s="29">
        <f t="shared" si="2"/>
        <v>39632</v>
      </c>
      <c r="B114">
        <v>513.29999999999995</v>
      </c>
      <c r="C114">
        <v>425.2</v>
      </c>
      <c r="D114">
        <v>2404.6</v>
      </c>
      <c r="E114">
        <v>2648.8</v>
      </c>
      <c r="F114" s="9">
        <f t="shared" ref="F114:G116" si="42">+B114+D114</f>
        <v>2917.8999999999996</v>
      </c>
      <c r="G114" s="2">
        <f t="shared" si="42"/>
        <v>3074</v>
      </c>
      <c r="H114" s="38">
        <f t="shared" si="41"/>
        <v>-5.0780741704619548</v>
      </c>
      <c r="I114" s="38"/>
      <c r="J114">
        <v>738.7</v>
      </c>
    </row>
    <row r="115" spans="1:11" x14ac:dyDescent="0.25">
      <c r="A115" s="29">
        <f t="shared" si="2"/>
        <v>39639</v>
      </c>
      <c r="B115">
        <v>507.2</v>
      </c>
      <c r="C115">
        <v>419.8</v>
      </c>
      <c r="D115">
        <v>2431.1999999999998</v>
      </c>
      <c r="E115">
        <v>2757</v>
      </c>
      <c r="F115" s="9">
        <f t="shared" si="42"/>
        <v>2938.3999999999996</v>
      </c>
      <c r="G115" s="2">
        <f t="shared" si="42"/>
        <v>3176.8</v>
      </c>
      <c r="H115" s="38">
        <f t="shared" si="41"/>
        <v>-7.5044069503903525</v>
      </c>
      <c r="I115" s="38"/>
      <c r="J115">
        <v>759.1</v>
      </c>
    </row>
    <row r="116" spans="1:11" x14ac:dyDescent="0.25">
      <c r="A116" s="29">
        <f t="shared" si="2"/>
        <v>39646</v>
      </c>
      <c r="B116">
        <v>512.5</v>
      </c>
      <c r="C116">
        <v>487.2</v>
      </c>
      <c r="D116">
        <v>2436.3000000000002</v>
      </c>
      <c r="E116">
        <v>2803.6</v>
      </c>
      <c r="F116" s="9">
        <f t="shared" si="42"/>
        <v>2948.8</v>
      </c>
      <c r="G116" s="2">
        <f t="shared" si="42"/>
        <v>3290.7999999999997</v>
      </c>
      <c r="H116" s="38">
        <f t="shared" si="41"/>
        <v>-10.392609699769039</v>
      </c>
      <c r="I116" s="38"/>
      <c r="J116">
        <v>761.6</v>
      </c>
    </row>
    <row r="117" spans="1:11" x14ac:dyDescent="0.25">
      <c r="A117" s="29">
        <f t="shared" si="2"/>
        <v>39653</v>
      </c>
      <c r="B117">
        <v>475.4</v>
      </c>
      <c r="C117">
        <v>494.8</v>
      </c>
      <c r="D117">
        <v>2538</v>
      </c>
      <c r="E117">
        <v>2812.2</v>
      </c>
      <c r="F117" s="9">
        <f t="shared" ref="F117:G119" si="43">+B117+D117</f>
        <v>3013.4</v>
      </c>
      <c r="G117" s="2">
        <f t="shared" si="43"/>
        <v>3307</v>
      </c>
      <c r="H117" s="38">
        <f t="shared" ref="H117:H122" si="44">+(F117/G117-1)*100</f>
        <v>-8.8781372845479272</v>
      </c>
      <c r="I117" s="38"/>
      <c r="J117">
        <v>787.6</v>
      </c>
    </row>
    <row r="118" spans="1:11" x14ac:dyDescent="0.25">
      <c r="A118" s="29">
        <f t="shared" si="2"/>
        <v>39660</v>
      </c>
      <c r="B118">
        <v>468.6</v>
      </c>
      <c r="C118">
        <v>380.8</v>
      </c>
      <c r="D118">
        <v>2553.1999999999998</v>
      </c>
      <c r="E118">
        <v>2927.4</v>
      </c>
      <c r="F118" s="9">
        <f t="shared" si="43"/>
        <v>3021.7999999999997</v>
      </c>
      <c r="G118" s="2">
        <f t="shared" si="43"/>
        <v>3308.2000000000003</v>
      </c>
      <c r="H118" s="38">
        <f t="shared" si="44"/>
        <v>-8.6572758599842921</v>
      </c>
      <c r="I118" s="38"/>
      <c r="J118">
        <v>796.6</v>
      </c>
    </row>
    <row r="119" spans="1:11" x14ac:dyDescent="0.25">
      <c r="A119" s="29">
        <f t="shared" si="2"/>
        <v>39667</v>
      </c>
      <c r="B119">
        <v>430.6</v>
      </c>
      <c r="C119">
        <v>365.6</v>
      </c>
      <c r="D119">
        <v>2592.1</v>
      </c>
      <c r="E119">
        <v>2944.4</v>
      </c>
      <c r="F119" s="9">
        <f t="shared" si="43"/>
        <v>3022.7</v>
      </c>
      <c r="G119" s="2">
        <f t="shared" si="43"/>
        <v>3310</v>
      </c>
      <c r="H119" s="38">
        <f t="shared" si="44"/>
        <v>-8.6797583081571048</v>
      </c>
      <c r="I119" s="38"/>
      <c r="J119">
        <v>824.6</v>
      </c>
    </row>
    <row r="120" spans="1:11" x14ac:dyDescent="0.25">
      <c r="A120" s="29">
        <f t="shared" si="2"/>
        <v>39674</v>
      </c>
      <c r="B120">
        <v>350</v>
      </c>
      <c r="C120">
        <v>259.60000000000002</v>
      </c>
      <c r="D120">
        <v>2599.9</v>
      </c>
      <c r="E120">
        <v>3032</v>
      </c>
      <c r="F120" s="9">
        <f t="shared" ref="F120:G122" si="45">+B120+D120</f>
        <v>2949.9</v>
      </c>
      <c r="G120" s="2">
        <f t="shared" si="45"/>
        <v>3291.6</v>
      </c>
      <c r="H120" s="38">
        <f t="shared" si="44"/>
        <v>-10.380969741159307</v>
      </c>
      <c r="I120" s="38"/>
      <c r="J120">
        <v>911</v>
      </c>
    </row>
    <row r="121" spans="1:11" x14ac:dyDescent="0.25">
      <c r="A121" s="29">
        <f t="shared" si="2"/>
        <v>39681</v>
      </c>
      <c r="B121">
        <v>274.10000000000002</v>
      </c>
      <c r="C121">
        <v>198.1</v>
      </c>
      <c r="D121">
        <v>2679.7</v>
      </c>
      <c r="E121">
        <v>3114.5</v>
      </c>
      <c r="F121" s="9">
        <f t="shared" si="45"/>
        <v>2953.7999999999997</v>
      </c>
      <c r="G121" s="2">
        <f t="shared" si="45"/>
        <v>3312.6</v>
      </c>
      <c r="H121" s="38">
        <f t="shared" si="44"/>
        <v>-10.831371128418766</v>
      </c>
      <c r="I121" s="38"/>
      <c r="J121">
        <v>937.2</v>
      </c>
    </row>
    <row r="122" spans="1:11" x14ac:dyDescent="0.25">
      <c r="A122" s="29">
        <f t="shared" si="2"/>
        <v>39688</v>
      </c>
      <c r="B122">
        <v>270.60000000000002</v>
      </c>
      <c r="C122">
        <v>175.2</v>
      </c>
      <c r="D122">
        <v>2683.2</v>
      </c>
      <c r="E122">
        <v>3158.5</v>
      </c>
      <c r="F122" s="9">
        <f t="shared" si="45"/>
        <v>2953.7999999999997</v>
      </c>
      <c r="G122" s="2">
        <f t="shared" si="45"/>
        <v>3333.7</v>
      </c>
      <c r="H122" s="38">
        <f t="shared" si="44"/>
        <v>-11.395746467888534</v>
      </c>
      <c r="I122" s="38"/>
      <c r="J122">
        <v>921</v>
      </c>
      <c r="K122" s="9"/>
    </row>
    <row r="123" spans="1:11" x14ac:dyDescent="0.25">
      <c r="A123" s="29">
        <f t="shared" si="2"/>
        <v>39695</v>
      </c>
      <c r="B123">
        <v>1204.3</v>
      </c>
      <c r="C123">
        <v>694.7</v>
      </c>
      <c r="D123">
        <v>1.6</v>
      </c>
      <c r="E123">
        <v>1</v>
      </c>
      <c r="F123" s="9">
        <f t="shared" ref="F123:G125" si="46">+B123+D123</f>
        <v>1205.8999999999999</v>
      </c>
      <c r="G123" s="2">
        <f t="shared" si="46"/>
        <v>695.7</v>
      </c>
      <c r="H123" s="38">
        <f t="shared" ref="H123:H128" si="47">+(F123/G123-1)*100</f>
        <v>73.33620813569064</v>
      </c>
      <c r="I123" s="38"/>
    </row>
    <row r="124" spans="1:11" x14ac:dyDescent="0.25">
      <c r="A124" s="29">
        <f t="shared" si="2"/>
        <v>39702</v>
      </c>
      <c r="B124">
        <v>1178.3</v>
      </c>
      <c r="C124">
        <v>771.3</v>
      </c>
      <c r="D124">
        <v>109</v>
      </c>
      <c r="E124">
        <v>78.099999999999994</v>
      </c>
      <c r="F124" s="9">
        <f t="shared" si="46"/>
        <v>1287.3</v>
      </c>
      <c r="G124" s="2">
        <f t="shared" si="46"/>
        <v>849.4</v>
      </c>
      <c r="H124" s="38">
        <f t="shared" si="47"/>
        <v>51.554038144572644</v>
      </c>
      <c r="I124" s="38"/>
    </row>
    <row r="125" spans="1:11" x14ac:dyDescent="0.25">
      <c r="A125" s="29">
        <f t="shared" si="2"/>
        <v>39709</v>
      </c>
      <c r="B125">
        <v>1188.5999999999999</v>
      </c>
      <c r="C125">
        <v>736.5</v>
      </c>
      <c r="D125">
        <v>121</v>
      </c>
      <c r="E125">
        <v>133</v>
      </c>
      <c r="F125" s="9">
        <f t="shared" si="46"/>
        <v>1309.5999999999999</v>
      </c>
      <c r="G125" s="2">
        <f t="shared" si="46"/>
        <v>869.5</v>
      </c>
      <c r="H125" s="38">
        <f t="shared" si="47"/>
        <v>50.615296147211033</v>
      </c>
      <c r="I125" s="38"/>
    </row>
    <row r="126" spans="1:11" x14ac:dyDescent="0.25">
      <c r="A126" s="29">
        <f t="shared" si="2"/>
        <v>39716</v>
      </c>
      <c r="B126">
        <v>1170.3</v>
      </c>
      <c r="C126">
        <v>704.7</v>
      </c>
      <c r="D126">
        <v>132.4</v>
      </c>
      <c r="E126">
        <v>188.5</v>
      </c>
      <c r="F126" s="9">
        <f t="shared" ref="F126:G128" si="48">+B126+D126</f>
        <v>1302.7</v>
      </c>
      <c r="G126" s="2">
        <f t="shared" si="48"/>
        <v>893.2</v>
      </c>
      <c r="H126" s="38">
        <f t="shared" si="47"/>
        <v>45.846394984326011</v>
      </c>
      <c r="I126" s="38"/>
    </row>
    <row r="127" spans="1:11" x14ac:dyDescent="0.25">
      <c r="A127" s="29">
        <f t="shared" si="2"/>
        <v>39723</v>
      </c>
      <c r="B127">
        <v>1221.0999999999999</v>
      </c>
      <c r="C127">
        <v>708.6</v>
      </c>
      <c r="D127">
        <v>175.7</v>
      </c>
      <c r="E127">
        <v>207.7</v>
      </c>
      <c r="F127" s="9">
        <f t="shared" si="48"/>
        <v>1396.8</v>
      </c>
      <c r="G127" s="2">
        <f t="shared" si="48"/>
        <v>916.3</v>
      </c>
      <c r="H127" s="38">
        <f t="shared" si="47"/>
        <v>52.439157481174291</v>
      </c>
      <c r="I127" s="38"/>
    </row>
    <row r="128" spans="1:11" x14ac:dyDescent="0.25">
      <c r="A128" s="29">
        <f t="shared" si="2"/>
        <v>39730</v>
      </c>
      <c r="B128">
        <v>1238.0999999999999</v>
      </c>
      <c r="C128">
        <v>681.6</v>
      </c>
      <c r="D128">
        <v>180.1</v>
      </c>
      <c r="E128">
        <v>326.8</v>
      </c>
      <c r="F128" s="9">
        <f t="shared" si="48"/>
        <v>1418.1999999999998</v>
      </c>
      <c r="G128" s="2">
        <f t="shared" si="48"/>
        <v>1008.4000000000001</v>
      </c>
      <c r="H128" s="38">
        <f t="shared" si="47"/>
        <v>40.638635462118167</v>
      </c>
      <c r="I128" s="38"/>
    </row>
    <row r="129" spans="1:9" x14ac:dyDescent="0.25">
      <c r="A129" s="29">
        <f t="shared" si="2"/>
        <v>39737</v>
      </c>
      <c r="B129">
        <v>1047.3</v>
      </c>
      <c r="C129">
        <v>633.70000000000005</v>
      </c>
      <c r="D129">
        <v>339.1</v>
      </c>
      <c r="E129">
        <v>395.7</v>
      </c>
      <c r="F129" s="9">
        <f t="shared" ref="F129:G131" si="49">+B129+D129</f>
        <v>1386.4</v>
      </c>
      <c r="G129" s="2">
        <f t="shared" si="49"/>
        <v>1029.4000000000001</v>
      </c>
      <c r="H129" s="38">
        <f t="shared" ref="H129:H134" si="50">+(F129/G129-1)*100</f>
        <v>34.680396347386818</v>
      </c>
      <c r="I129" s="38"/>
    </row>
    <row r="130" spans="1:9" x14ac:dyDescent="0.25">
      <c r="A130" s="29">
        <f t="shared" si="2"/>
        <v>39744</v>
      </c>
      <c r="B130">
        <v>1094.0999999999999</v>
      </c>
      <c r="C130">
        <v>660.3</v>
      </c>
      <c r="D130">
        <v>369.6</v>
      </c>
      <c r="E130">
        <v>447.6</v>
      </c>
      <c r="F130" s="9">
        <f t="shared" si="49"/>
        <v>1463.6999999999998</v>
      </c>
      <c r="G130" s="2">
        <f t="shared" si="49"/>
        <v>1107.9000000000001</v>
      </c>
      <c r="H130" s="38">
        <f t="shared" si="50"/>
        <v>32.114811806119661</v>
      </c>
      <c r="I130" s="38"/>
    </row>
    <row r="131" spans="1:9" x14ac:dyDescent="0.25">
      <c r="A131" s="29">
        <f t="shared" si="2"/>
        <v>39751</v>
      </c>
      <c r="B131">
        <v>1168.2</v>
      </c>
      <c r="C131">
        <v>750.9</v>
      </c>
      <c r="D131">
        <v>393</v>
      </c>
      <c r="E131">
        <v>456</v>
      </c>
      <c r="F131" s="9">
        <f t="shared" si="49"/>
        <v>1561.2</v>
      </c>
      <c r="G131" s="2">
        <f t="shared" si="49"/>
        <v>1206.9000000000001</v>
      </c>
      <c r="H131" s="38">
        <f t="shared" si="50"/>
        <v>29.356201839423314</v>
      </c>
      <c r="I131" s="38"/>
    </row>
    <row r="132" spans="1:9" x14ac:dyDescent="0.25">
      <c r="A132" s="29">
        <f t="shared" si="2"/>
        <v>39758</v>
      </c>
      <c r="B132">
        <v>1164.2</v>
      </c>
      <c r="C132">
        <v>792.3</v>
      </c>
      <c r="D132">
        <v>415.8</v>
      </c>
      <c r="E132">
        <v>600.70000000000005</v>
      </c>
      <c r="F132" s="9">
        <f t="shared" ref="F132:G134" si="51">+B132+D132</f>
        <v>1580</v>
      </c>
      <c r="G132" s="2">
        <f t="shared" si="51"/>
        <v>1393</v>
      </c>
      <c r="H132" s="38">
        <f t="shared" si="50"/>
        <v>13.424264178033019</v>
      </c>
      <c r="I132" s="38"/>
    </row>
    <row r="133" spans="1:9" x14ac:dyDescent="0.25">
      <c r="A133" s="29">
        <f t="shared" si="2"/>
        <v>39765</v>
      </c>
      <c r="B133">
        <v>1123.9000000000001</v>
      </c>
      <c r="C133">
        <v>750.3</v>
      </c>
      <c r="D133">
        <v>481.9</v>
      </c>
      <c r="E133">
        <v>656</v>
      </c>
      <c r="F133" s="9">
        <f t="shared" si="51"/>
        <v>1605.8000000000002</v>
      </c>
      <c r="G133" s="2">
        <f t="shared" si="51"/>
        <v>1406.3</v>
      </c>
      <c r="H133" s="38">
        <f t="shared" si="50"/>
        <v>14.186162269785974</v>
      </c>
      <c r="I133" s="38"/>
    </row>
    <row r="134" spans="1:9" x14ac:dyDescent="0.25">
      <c r="A134" s="29">
        <f t="shared" si="2"/>
        <v>39772</v>
      </c>
      <c r="B134">
        <v>1160.5</v>
      </c>
      <c r="C134">
        <v>786.8</v>
      </c>
      <c r="D134">
        <v>542.20000000000005</v>
      </c>
      <c r="E134">
        <v>752.3</v>
      </c>
      <c r="F134" s="9">
        <f t="shared" si="51"/>
        <v>1702.7</v>
      </c>
      <c r="G134" s="2">
        <f t="shared" si="51"/>
        <v>1539.1</v>
      </c>
      <c r="H134" s="38">
        <f t="shared" si="50"/>
        <v>10.629588720680916</v>
      </c>
      <c r="I134" s="38"/>
    </row>
    <row r="135" spans="1:9" x14ac:dyDescent="0.25">
      <c r="A135" s="29">
        <f t="shared" si="2"/>
        <v>39779</v>
      </c>
      <c r="B135">
        <v>1101</v>
      </c>
      <c r="C135">
        <v>815.8</v>
      </c>
      <c r="D135">
        <v>610.4</v>
      </c>
      <c r="E135">
        <v>777.3</v>
      </c>
      <c r="F135" s="9">
        <f t="shared" ref="F135:G137" si="52">+B135+D135</f>
        <v>1711.4</v>
      </c>
      <c r="G135" s="2">
        <f t="shared" si="52"/>
        <v>1593.1</v>
      </c>
      <c r="H135" s="38">
        <f t="shared" ref="H135:H140" si="53">+(F135/G135-1)*100</f>
        <v>7.4257736488607229</v>
      </c>
      <c r="I135" s="38"/>
    </row>
    <row r="136" spans="1:9" x14ac:dyDescent="0.25">
      <c r="A136" s="29">
        <f t="shared" si="2"/>
        <v>39786</v>
      </c>
      <c r="B136">
        <v>1082.5999999999999</v>
      </c>
      <c r="C136">
        <v>868</v>
      </c>
      <c r="D136">
        <v>631.6</v>
      </c>
      <c r="E136">
        <v>784.4</v>
      </c>
      <c r="F136" s="9">
        <f t="shared" si="52"/>
        <v>1714.1999999999998</v>
      </c>
      <c r="G136" s="2">
        <f t="shared" si="52"/>
        <v>1652.4</v>
      </c>
      <c r="H136" s="38">
        <f t="shared" si="53"/>
        <v>3.740014524328239</v>
      </c>
      <c r="I136" s="38"/>
    </row>
    <row r="137" spans="1:9" x14ac:dyDescent="0.25">
      <c r="A137" s="29">
        <f t="shared" si="2"/>
        <v>39793</v>
      </c>
      <c r="B137">
        <v>1042.5</v>
      </c>
      <c r="C137">
        <v>837.7</v>
      </c>
      <c r="D137">
        <v>653.4</v>
      </c>
      <c r="E137">
        <v>855.8</v>
      </c>
      <c r="F137" s="9">
        <f t="shared" si="52"/>
        <v>1695.9</v>
      </c>
      <c r="G137" s="2">
        <f t="shared" si="52"/>
        <v>1693.5</v>
      </c>
      <c r="H137" s="38">
        <f t="shared" si="53"/>
        <v>0.14171833480958185</v>
      </c>
      <c r="I137" s="38"/>
    </row>
    <row r="138" spans="1:9" x14ac:dyDescent="0.25">
      <c r="A138" s="29">
        <f t="shared" si="2"/>
        <v>39800</v>
      </c>
      <c r="B138">
        <v>984</v>
      </c>
      <c r="C138">
        <v>793.2</v>
      </c>
      <c r="D138">
        <v>710.5</v>
      </c>
      <c r="E138">
        <v>905.4</v>
      </c>
      <c r="F138" s="9">
        <f t="shared" ref="F138:G140" si="54">+B138+D138</f>
        <v>1694.5</v>
      </c>
      <c r="G138" s="2">
        <f t="shared" si="54"/>
        <v>1698.6</v>
      </c>
      <c r="H138" s="38">
        <f t="shared" si="53"/>
        <v>-0.241375250206044</v>
      </c>
      <c r="I138" s="38"/>
    </row>
    <row r="139" spans="1:9" x14ac:dyDescent="0.25">
      <c r="A139" s="29">
        <f t="shared" si="2"/>
        <v>39807</v>
      </c>
      <c r="B139">
        <v>993.8</v>
      </c>
      <c r="C139">
        <v>787</v>
      </c>
      <c r="D139">
        <v>788.6</v>
      </c>
      <c r="E139">
        <v>927.7</v>
      </c>
      <c r="F139" s="9">
        <f t="shared" si="54"/>
        <v>1782.4</v>
      </c>
      <c r="G139" s="2">
        <f t="shared" si="54"/>
        <v>1714.7</v>
      </c>
      <c r="H139" s="38">
        <f t="shared" si="53"/>
        <v>3.9482125153088132</v>
      </c>
      <c r="I139" s="38"/>
    </row>
    <row r="140" spans="1:9" x14ac:dyDescent="0.25">
      <c r="A140" s="29">
        <f t="shared" si="2"/>
        <v>39814</v>
      </c>
      <c r="B140">
        <v>1036.0999999999999</v>
      </c>
      <c r="C140">
        <v>724.2</v>
      </c>
      <c r="D140">
        <v>803.8</v>
      </c>
      <c r="E140">
        <v>1014.4</v>
      </c>
      <c r="F140" s="9">
        <f t="shared" si="54"/>
        <v>1839.8999999999999</v>
      </c>
      <c r="G140" s="2">
        <f t="shared" si="54"/>
        <v>1738.6</v>
      </c>
      <c r="H140" s="38">
        <f t="shared" si="53"/>
        <v>5.8265270907626787</v>
      </c>
      <c r="I140" s="38"/>
    </row>
    <row r="141" spans="1:9" x14ac:dyDescent="0.25">
      <c r="A141" s="29">
        <f t="shared" si="2"/>
        <v>39821</v>
      </c>
      <c r="B141">
        <v>987.7</v>
      </c>
      <c r="C141">
        <v>845.6</v>
      </c>
      <c r="D141">
        <v>886.9</v>
      </c>
      <c r="E141">
        <v>1077.3</v>
      </c>
      <c r="F141" s="9">
        <f t="shared" ref="F141:G143" si="55">+B141+D141</f>
        <v>1874.6</v>
      </c>
      <c r="G141" s="2">
        <f t="shared" si="55"/>
        <v>1922.9</v>
      </c>
      <c r="H141" s="38">
        <f t="shared" ref="H141:H146" si="56">+(F141/G141-1)*100</f>
        <v>-2.511831088460148</v>
      </c>
      <c r="I141" s="38"/>
    </row>
    <row r="142" spans="1:9" x14ac:dyDescent="0.25">
      <c r="A142" s="29">
        <f t="shared" si="2"/>
        <v>39828</v>
      </c>
      <c r="B142">
        <v>930</v>
      </c>
      <c r="C142">
        <v>866.7</v>
      </c>
      <c r="D142">
        <v>967</v>
      </c>
      <c r="E142">
        <v>1130.5999999999999</v>
      </c>
      <c r="F142" s="9">
        <f t="shared" si="55"/>
        <v>1897</v>
      </c>
      <c r="G142" s="2">
        <f t="shared" si="55"/>
        <v>1997.3</v>
      </c>
      <c r="H142" s="38">
        <f t="shared" si="56"/>
        <v>-5.0217794021929603</v>
      </c>
      <c r="I142" s="38"/>
    </row>
    <row r="143" spans="1:9" x14ac:dyDescent="0.25">
      <c r="A143" s="29">
        <f t="shared" si="2"/>
        <v>39835</v>
      </c>
      <c r="B143">
        <v>881.3</v>
      </c>
      <c r="C143">
        <v>821.5</v>
      </c>
      <c r="D143">
        <v>1018.1</v>
      </c>
      <c r="E143">
        <v>1183.8</v>
      </c>
      <c r="F143" s="9">
        <f t="shared" si="55"/>
        <v>1899.4</v>
      </c>
      <c r="G143" s="2">
        <f t="shared" si="55"/>
        <v>2005.3</v>
      </c>
      <c r="H143" s="38">
        <f t="shared" si="56"/>
        <v>-5.2810053358599678</v>
      </c>
      <c r="I143" s="38"/>
    </row>
    <row r="144" spans="1:9" x14ac:dyDescent="0.25">
      <c r="A144" s="29">
        <f t="shared" si="2"/>
        <v>39842</v>
      </c>
      <c r="B144">
        <v>926.7</v>
      </c>
      <c r="C144">
        <v>783.2</v>
      </c>
      <c r="D144">
        <v>1055.5999999999999</v>
      </c>
      <c r="E144">
        <v>1280.7</v>
      </c>
      <c r="F144" s="9">
        <f t="shared" ref="F144:G146" si="57">+B144+D144</f>
        <v>1982.3</v>
      </c>
      <c r="G144" s="2">
        <f t="shared" si="57"/>
        <v>2063.9</v>
      </c>
      <c r="H144" s="38">
        <f t="shared" si="56"/>
        <v>-3.9536799263530265</v>
      </c>
      <c r="I144" s="38"/>
    </row>
    <row r="145" spans="1:10" x14ac:dyDescent="0.25">
      <c r="A145" s="29">
        <f t="shared" si="2"/>
        <v>39849</v>
      </c>
      <c r="B145">
        <v>873.2</v>
      </c>
      <c r="C145">
        <v>744.1</v>
      </c>
      <c r="D145">
        <v>1113.5999999999999</v>
      </c>
      <c r="E145">
        <v>1356.4</v>
      </c>
      <c r="F145" s="9">
        <f t="shared" si="57"/>
        <v>1986.8</v>
      </c>
      <c r="G145" s="2">
        <f t="shared" si="57"/>
        <v>2100.5</v>
      </c>
      <c r="H145" s="38">
        <f t="shared" si="56"/>
        <v>-5.4129969054986908</v>
      </c>
      <c r="I145" s="38"/>
    </row>
    <row r="146" spans="1:10" x14ac:dyDescent="0.25">
      <c r="A146" s="29">
        <f t="shared" si="2"/>
        <v>39856</v>
      </c>
      <c r="B146">
        <v>837.5</v>
      </c>
      <c r="C146">
        <v>725.4</v>
      </c>
      <c r="D146">
        <v>1165.2</v>
      </c>
      <c r="E146">
        <v>1411.7</v>
      </c>
      <c r="F146" s="9">
        <f t="shared" si="57"/>
        <v>2002.7</v>
      </c>
      <c r="G146" s="2">
        <f t="shared" si="57"/>
        <v>2137.1</v>
      </c>
      <c r="H146" s="38">
        <f t="shared" si="56"/>
        <v>-6.2888961677038946</v>
      </c>
      <c r="I146" s="38"/>
    </row>
    <row r="147" spans="1:10" x14ac:dyDescent="0.25">
      <c r="A147" s="29">
        <f t="shared" si="2"/>
        <v>39863</v>
      </c>
      <c r="B147">
        <v>809.4</v>
      </c>
      <c r="C147">
        <v>802.7</v>
      </c>
      <c r="D147">
        <v>1211.8</v>
      </c>
      <c r="E147">
        <v>1434.9</v>
      </c>
      <c r="F147" s="9">
        <f t="shared" ref="F147:G149" si="58">+B147+D147</f>
        <v>2021.1999999999998</v>
      </c>
      <c r="G147" s="2">
        <f t="shared" si="58"/>
        <v>2237.6000000000004</v>
      </c>
      <c r="H147" s="38">
        <f t="shared" ref="H147:H152" si="59">+(F147/G147-1)*100</f>
        <v>-9.6710761530211187</v>
      </c>
      <c r="I147" s="38"/>
    </row>
    <row r="148" spans="1:10" x14ac:dyDescent="0.25">
      <c r="A148" s="29">
        <f t="shared" si="2"/>
        <v>39870</v>
      </c>
      <c r="B148">
        <v>819.2</v>
      </c>
      <c r="C148">
        <v>788.9</v>
      </c>
      <c r="D148">
        <v>1252.5</v>
      </c>
      <c r="E148">
        <v>1464.3</v>
      </c>
      <c r="F148" s="9">
        <f t="shared" si="58"/>
        <v>2071.6999999999998</v>
      </c>
      <c r="G148" s="2">
        <f t="shared" si="58"/>
        <v>2253.1999999999998</v>
      </c>
      <c r="H148" s="38">
        <f t="shared" si="59"/>
        <v>-8.0552103674773612</v>
      </c>
      <c r="I148" s="38"/>
    </row>
    <row r="149" spans="1:10" x14ac:dyDescent="0.25">
      <c r="A149" s="29">
        <f t="shared" si="2"/>
        <v>39877</v>
      </c>
      <c r="B149">
        <v>745.9</v>
      </c>
      <c r="C149">
        <v>766</v>
      </c>
      <c r="D149">
        <v>1327.3</v>
      </c>
      <c r="E149">
        <v>1523.3</v>
      </c>
      <c r="F149" s="9">
        <f t="shared" si="58"/>
        <v>2073.1999999999998</v>
      </c>
      <c r="G149" s="2">
        <f t="shared" si="58"/>
        <v>2289.3000000000002</v>
      </c>
      <c r="H149" s="38">
        <f t="shared" si="59"/>
        <v>-9.4395666797711275</v>
      </c>
      <c r="I149" s="38"/>
    </row>
    <row r="150" spans="1:10" x14ac:dyDescent="0.25">
      <c r="A150" s="29">
        <f t="shared" si="2"/>
        <v>39884</v>
      </c>
      <c r="B150">
        <v>709</v>
      </c>
      <c r="C150">
        <v>737.5</v>
      </c>
      <c r="D150">
        <v>1380.3</v>
      </c>
      <c r="E150">
        <v>1600</v>
      </c>
      <c r="F150" s="9">
        <f t="shared" ref="F150:G152" si="60">+B150+D150</f>
        <v>2089.3000000000002</v>
      </c>
      <c r="G150" s="2">
        <f t="shared" si="60"/>
        <v>2337.5</v>
      </c>
      <c r="H150" s="38">
        <f t="shared" si="59"/>
        <v>-10.618181818181816</v>
      </c>
      <c r="I150" s="38"/>
    </row>
    <row r="151" spans="1:10" x14ac:dyDescent="0.25">
      <c r="A151" s="29">
        <f t="shared" si="2"/>
        <v>39891</v>
      </c>
      <c r="B151">
        <v>699.7</v>
      </c>
      <c r="C151">
        <v>633.70000000000005</v>
      </c>
      <c r="D151">
        <v>1390.9</v>
      </c>
      <c r="E151">
        <v>1709.1</v>
      </c>
      <c r="F151" s="9">
        <f t="shared" si="60"/>
        <v>2090.6000000000004</v>
      </c>
      <c r="G151" s="2">
        <f t="shared" si="60"/>
        <v>2342.8000000000002</v>
      </c>
      <c r="H151" s="38">
        <f t="shared" si="59"/>
        <v>-10.764896704797666</v>
      </c>
      <c r="I151" s="38"/>
    </row>
    <row r="152" spans="1:10" x14ac:dyDescent="0.25">
      <c r="A152" s="29">
        <f t="shared" si="2"/>
        <v>39898</v>
      </c>
      <c r="B152">
        <v>691.9</v>
      </c>
      <c r="C152">
        <v>686.1</v>
      </c>
      <c r="D152">
        <v>1515</v>
      </c>
      <c r="E152">
        <v>1715.7</v>
      </c>
      <c r="F152" s="9">
        <f t="shared" si="60"/>
        <v>2206.9</v>
      </c>
      <c r="G152" s="2">
        <f t="shared" si="60"/>
        <v>2401.8000000000002</v>
      </c>
      <c r="H152" s="38">
        <f t="shared" si="59"/>
        <v>-8.1147472728786756</v>
      </c>
      <c r="I152" s="38"/>
    </row>
    <row r="153" spans="1:10" x14ac:dyDescent="0.25">
      <c r="A153" s="29">
        <f t="shared" si="2"/>
        <v>39905</v>
      </c>
      <c r="B153">
        <v>689.1</v>
      </c>
      <c r="C153">
        <v>703.4</v>
      </c>
      <c r="D153">
        <v>1540</v>
      </c>
      <c r="E153">
        <v>1767.8</v>
      </c>
      <c r="F153" s="9">
        <f t="shared" ref="F153:F184" si="61">+B153+D153</f>
        <v>2229.1</v>
      </c>
      <c r="G153" s="2">
        <f t="shared" ref="G153:G184" si="62">+C153+E153</f>
        <v>2471.1999999999998</v>
      </c>
      <c r="H153" s="38">
        <f t="shared" ref="H153:H184" si="63">+(F153/G153-1)*100</f>
        <v>-9.796859825186143</v>
      </c>
      <c r="I153" s="38"/>
    </row>
    <row r="154" spans="1:10" x14ac:dyDescent="0.25">
      <c r="A154" s="29">
        <f t="shared" si="2"/>
        <v>39912</v>
      </c>
      <c r="B154">
        <v>671.6</v>
      </c>
      <c r="C154">
        <v>655.20000000000005</v>
      </c>
      <c r="D154">
        <v>1558.2</v>
      </c>
      <c r="E154">
        <v>1846.2</v>
      </c>
      <c r="F154" s="9">
        <f t="shared" si="61"/>
        <v>2229.8000000000002</v>
      </c>
      <c r="G154" s="2">
        <f t="shared" si="62"/>
        <v>2501.4</v>
      </c>
      <c r="H154" s="38">
        <f t="shared" si="63"/>
        <v>-10.857919565043572</v>
      </c>
      <c r="I154" s="38"/>
    </row>
    <row r="155" spans="1:10" x14ac:dyDescent="0.25">
      <c r="A155" s="29">
        <f t="shared" si="2"/>
        <v>39919</v>
      </c>
      <c r="B155">
        <v>610.1</v>
      </c>
      <c r="C155">
        <v>639.79999999999995</v>
      </c>
      <c r="D155">
        <v>1634.1</v>
      </c>
      <c r="E155">
        <v>1897.5</v>
      </c>
      <c r="F155" s="9">
        <f t="shared" si="61"/>
        <v>2244.1999999999998</v>
      </c>
      <c r="G155" s="2">
        <f t="shared" si="62"/>
        <v>2537.3000000000002</v>
      </c>
      <c r="H155" s="38">
        <f t="shared" si="63"/>
        <v>-11.551649391085029</v>
      </c>
      <c r="I155" s="38"/>
    </row>
    <row r="156" spans="1:10" x14ac:dyDescent="0.25">
      <c r="A156" s="29">
        <f t="shared" si="2"/>
        <v>39926</v>
      </c>
      <c r="B156">
        <v>574.1</v>
      </c>
      <c r="C156">
        <v>601.6</v>
      </c>
      <c r="D156">
        <v>1697</v>
      </c>
      <c r="E156">
        <v>1961</v>
      </c>
      <c r="F156" s="9">
        <f t="shared" si="61"/>
        <v>2271.1</v>
      </c>
      <c r="G156" s="2">
        <f t="shared" si="62"/>
        <v>2562.6</v>
      </c>
      <c r="H156" s="38">
        <f t="shared" si="63"/>
        <v>-11.375165847186452</v>
      </c>
      <c r="I156" s="38"/>
    </row>
    <row r="157" spans="1:10" x14ac:dyDescent="0.25">
      <c r="A157" s="29">
        <f t="shared" si="2"/>
        <v>39933</v>
      </c>
      <c r="B157">
        <v>589.20000000000005</v>
      </c>
      <c r="C157">
        <v>573</v>
      </c>
      <c r="D157">
        <v>1700.3</v>
      </c>
      <c r="E157">
        <v>1990.2</v>
      </c>
      <c r="F157" s="9">
        <f t="shared" si="61"/>
        <v>2289.5</v>
      </c>
      <c r="G157" s="2">
        <f t="shared" si="62"/>
        <v>2563.1999999999998</v>
      </c>
      <c r="H157" s="38">
        <f t="shared" si="63"/>
        <v>-10.678058676654178</v>
      </c>
      <c r="I157" s="38"/>
      <c r="J157">
        <v>80.400000000000006</v>
      </c>
    </row>
    <row r="158" spans="1:10" x14ac:dyDescent="0.25">
      <c r="A158" s="29">
        <f t="shared" si="2"/>
        <v>39940</v>
      </c>
      <c r="B158">
        <v>557</v>
      </c>
      <c r="C158">
        <v>541.20000000000005</v>
      </c>
      <c r="D158">
        <v>1741.6</v>
      </c>
      <c r="E158">
        <v>2025.4</v>
      </c>
      <c r="F158" s="9">
        <f t="shared" si="61"/>
        <v>2298.6</v>
      </c>
      <c r="G158" s="2">
        <f t="shared" si="62"/>
        <v>2566.6000000000004</v>
      </c>
      <c r="H158" s="38">
        <f t="shared" si="63"/>
        <v>-10.441829657913203</v>
      </c>
      <c r="I158" s="38"/>
      <c r="J158">
        <v>80.400000000000006</v>
      </c>
    </row>
    <row r="159" spans="1:10" x14ac:dyDescent="0.25">
      <c r="A159" s="29">
        <f t="shared" si="2"/>
        <v>39947</v>
      </c>
      <c r="B159">
        <v>552.29999999999995</v>
      </c>
      <c r="C159">
        <v>579.4</v>
      </c>
      <c r="D159">
        <v>1798.3</v>
      </c>
      <c r="E159">
        <v>2088.9</v>
      </c>
      <c r="F159" s="9">
        <f t="shared" si="61"/>
        <v>2350.6</v>
      </c>
      <c r="G159" s="2">
        <f t="shared" si="62"/>
        <v>2668.3</v>
      </c>
      <c r="H159" s="38">
        <f t="shared" si="63"/>
        <v>-11.906457294906881</v>
      </c>
      <c r="I159" s="38"/>
      <c r="J159">
        <v>80.8</v>
      </c>
    </row>
    <row r="160" spans="1:10" x14ac:dyDescent="0.25">
      <c r="A160" s="29">
        <f t="shared" si="2"/>
        <v>39954</v>
      </c>
      <c r="B160">
        <v>553.20000000000005</v>
      </c>
      <c r="C160">
        <v>610.9</v>
      </c>
      <c r="D160">
        <v>1850.2</v>
      </c>
      <c r="E160">
        <v>2134.5</v>
      </c>
      <c r="F160" s="9">
        <f t="shared" si="61"/>
        <v>2403.4</v>
      </c>
      <c r="G160" s="2">
        <f t="shared" si="62"/>
        <v>2745.4</v>
      </c>
      <c r="H160" s="38">
        <f t="shared" si="63"/>
        <v>-12.457201136446416</v>
      </c>
      <c r="I160" s="38"/>
      <c r="J160">
        <v>80.8</v>
      </c>
    </row>
    <row r="161" spans="1:10" x14ac:dyDescent="0.25">
      <c r="A161" s="29">
        <f t="shared" si="2"/>
        <v>39961</v>
      </c>
      <c r="B161">
        <v>523.4</v>
      </c>
      <c r="C161">
        <v>601.1</v>
      </c>
      <c r="D161">
        <v>1864.4</v>
      </c>
      <c r="E161">
        <v>2165.1999999999998</v>
      </c>
      <c r="F161" s="9">
        <f t="shared" si="61"/>
        <v>2387.8000000000002</v>
      </c>
      <c r="G161" s="2">
        <f t="shared" si="62"/>
        <v>2766.2999999999997</v>
      </c>
      <c r="H161" s="38">
        <f t="shared" si="63"/>
        <v>-13.682536239742603</v>
      </c>
      <c r="I161" s="38"/>
      <c r="J161">
        <v>80.8</v>
      </c>
    </row>
    <row r="162" spans="1:10" x14ac:dyDescent="0.25">
      <c r="A162" s="29">
        <f t="shared" si="2"/>
        <v>39968</v>
      </c>
      <c r="B162">
        <v>526.79999999999995</v>
      </c>
      <c r="C162">
        <v>601.1</v>
      </c>
      <c r="D162">
        <v>1872.2</v>
      </c>
      <c r="E162">
        <v>2196</v>
      </c>
      <c r="F162" s="9">
        <f t="shared" si="61"/>
        <v>2399</v>
      </c>
      <c r="G162" s="2">
        <f t="shared" si="62"/>
        <v>2797.1</v>
      </c>
      <c r="H162" s="38">
        <f t="shared" si="63"/>
        <v>-14.232598047978263</v>
      </c>
      <c r="I162" s="38"/>
      <c r="J162">
        <v>80.8</v>
      </c>
    </row>
    <row r="163" spans="1:10" x14ac:dyDescent="0.25">
      <c r="A163" s="29">
        <f t="shared" si="2"/>
        <v>39975</v>
      </c>
      <c r="B163">
        <v>528.5</v>
      </c>
      <c r="C163">
        <v>554</v>
      </c>
      <c r="D163">
        <v>1875.8</v>
      </c>
      <c r="E163">
        <v>2270.3000000000002</v>
      </c>
      <c r="F163" s="9">
        <f t="shared" si="61"/>
        <v>2404.3000000000002</v>
      </c>
      <c r="G163" s="2">
        <f t="shared" si="62"/>
        <v>2824.3</v>
      </c>
      <c r="H163" s="38">
        <f t="shared" si="63"/>
        <v>-14.870941472223208</v>
      </c>
      <c r="I163" s="38"/>
      <c r="J163">
        <v>80.8</v>
      </c>
    </row>
    <row r="164" spans="1:10" x14ac:dyDescent="0.25">
      <c r="A164" s="29">
        <f t="shared" si="2"/>
        <v>39982</v>
      </c>
      <c r="B164">
        <v>481.4</v>
      </c>
      <c r="C164">
        <v>509.4</v>
      </c>
      <c r="D164">
        <v>1952.2</v>
      </c>
      <c r="E164">
        <v>2337.5</v>
      </c>
      <c r="F164" s="9">
        <f t="shared" si="61"/>
        <v>2433.6</v>
      </c>
      <c r="G164" s="2">
        <f t="shared" si="62"/>
        <v>2846.9</v>
      </c>
      <c r="H164" s="38">
        <f t="shared" si="63"/>
        <v>-14.517545400259934</v>
      </c>
      <c r="I164" s="38"/>
      <c r="J164">
        <v>80.8</v>
      </c>
    </row>
    <row r="165" spans="1:10" x14ac:dyDescent="0.25">
      <c r="A165" s="29">
        <f t="shared" si="2"/>
        <v>39989</v>
      </c>
      <c r="B165">
        <v>502.4</v>
      </c>
      <c r="C165">
        <v>531.6</v>
      </c>
      <c r="D165">
        <v>1998.4</v>
      </c>
      <c r="E165">
        <v>2371.8000000000002</v>
      </c>
      <c r="F165" s="9">
        <f t="shared" si="61"/>
        <v>2500.8000000000002</v>
      </c>
      <c r="G165" s="2">
        <f t="shared" si="62"/>
        <v>2903.4</v>
      </c>
      <c r="H165" s="38">
        <f t="shared" si="63"/>
        <v>-13.866501343252736</v>
      </c>
      <c r="I165" s="38"/>
      <c r="J165">
        <v>80.8</v>
      </c>
    </row>
    <row r="166" spans="1:10" x14ac:dyDescent="0.25">
      <c r="A166" s="29">
        <f t="shared" si="2"/>
        <v>39996</v>
      </c>
      <c r="B166">
        <v>510.4</v>
      </c>
      <c r="C166">
        <v>513.29999999999995</v>
      </c>
      <c r="D166">
        <v>2001.7</v>
      </c>
      <c r="E166">
        <v>2404.6</v>
      </c>
      <c r="F166" s="9">
        <f t="shared" si="61"/>
        <v>2512.1</v>
      </c>
      <c r="G166" s="2">
        <f t="shared" si="62"/>
        <v>2917.8999999999996</v>
      </c>
      <c r="H166" s="38">
        <f t="shared" si="63"/>
        <v>-13.907262072038106</v>
      </c>
      <c r="I166" s="38"/>
      <c r="J166">
        <v>80.900000000000006</v>
      </c>
    </row>
    <row r="167" spans="1:10" x14ac:dyDescent="0.25">
      <c r="A167" s="29">
        <f t="shared" si="2"/>
        <v>40003</v>
      </c>
      <c r="B167">
        <v>489</v>
      </c>
      <c r="C167">
        <v>507.2</v>
      </c>
      <c r="D167">
        <v>2064.5</v>
      </c>
      <c r="E167">
        <v>2431.1999999999998</v>
      </c>
      <c r="F167" s="9">
        <f t="shared" si="61"/>
        <v>2553.5</v>
      </c>
      <c r="G167" s="2">
        <f t="shared" si="62"/>
        <v>2938.3999999999996</v>
      </c>
      <c r="H167" s="38">
        <f t="shared" si="63"/>
        <v>-13.098965423359644</v>
      </c>
      <c r="I167" s="38"/>
      <c r="J167">
        <v>80.900000000000006</v>
      </c>
    </row>
    <row r="168" spans="1:10" x14ac:dyDescent="0.25">
      <c r="A168" s="29">
        <f t="shared" si="2"/>
        <v>40010</v>
      </c>
      <c r="B168">
        <v>445.7</v>
      </c>
      <c r="C168">
        <v>512.5</v>
      </c>
      <c r="D168">
        <v>2129.6</v>
      </c>
      <c r="E168">
        <v>2436.3000000000002</v>
      </c>
      <c r="F168" s="9">
        <f t="shared" si="61"/>
        <v>2575.2999999999997</v>
      </c>
      <c r="G168" s="2">
        <f t="shared" si="62"/>
        <v>2948.8</v>
      </c>
      <c r="H168" s="38">
        <f t="shared" si="63"/>
        <v>-12.666169289202401</v>
      </c>
      <c r="I168" s="38"/>
      <c r="J168">
        <v>80.900000000000006</v>
      </c>
    </row>
    <row r="169" spans="1:10" x14ac:dyDescent="0.25">
      <c r="A169" s="29">
        <f t="shared" si="2"/>
        <v>40017</v>
      </c>
      <c r="B169">
        <v>486.5</v>
      </c>
      <c r="C169">
        <v>475.4</v>
      </c>
      <c r="D169">
        <v>2141.3000000000002</v>
      </c>
      <c r="E169">
        <v>2538</v>
      </c>
      <c r="F169" s="9">
        <f t="shared" si="61"/>
        <v>2627.8</v>
      </c>
      <c r="G169" s="2">
        <f t="shared" si="62"/>
        <v>3013.4</v>
      </c>
      <c r="H169" s="38">
        <f t="shared" si="63"/>
        <v>-12.79617707572841</v>
      </c>
      <c r="I169" s="38"/>
      <c r="J169">
        <v>161.9</v>
      </c>
    </row>
    <row r="170" spans="1:10" x14ac:dyDescent="0.25">
      <c r="A170" s="29">
        <f t="shared" si="2"/>
        <v>40024</v>
      </c>
      <c r="B170">
        <v>422.9</v>
      </c>
      <c r="C170">
        <v>468.6</v>
      </c>
      <c r="D170">
        <v>2204.9</v>
      </c>
      <c r="E170">
        <v>2553.1999999999998</v>
      </c>
      <c r="F170" s="9">
        <f t="shared" si="61"/>
        <v>2627.8</v>
      </c>
      <c r="G170" s="2">
        <f t="shared" si="62"/>
        <v>3021.7999999999997</v>
      </c>
      <c r="H170" s="38">
        <f t="shared" si="63"/>
        <v>-13.038586273082252</v>
      </c>
      <c r="I170" s="38"/>
      <c r="J170">
        <v>162.1</v>
      </c>
    </row>
    <row r="171" spans="1:10" x14ac:dyDescent="0.25">
      <c r="A171" s="29">
        <f t="shared" si="2"/>
        <v>40031</v>
      </c>
      <c r="B171">
        <v>454.5</v>
      </c>
      <c r="C171">
        <v>430.6</v>
      </c>
      <c r="D171">
        <v>2206.9</v>
      </c>
      <c r="E171">
        <v>2592.1</v>
      </c>
      <c r="F171" s="9">
        <f t="shared" si="61"/>
        <v>2661.4</v>
      </c>
      <c r="G171" s="2">
        <f t="shared" si="62"/>
        <v>3022.7</v>
      </c>
      <c r="H171" s="38">
        <f t="shared" si="63"/>
        <v>-11.952889800509469</v>
      </c>
      <c r="I171" s="38"/>
      <c r="J171">
        <v>196.5</v>
      </c>
    </row>
    <row r="172" spans="1:10" x14ac:dyDescent="0.25">
      <c r="A172" s="29">
        <f t="shared" si="2"/>
        <v>40038</v>
      </c>
      <c r="B172">
        <v>413.9</v>
      </c>
      <c r="C172">
        <v>350</v>
      </c>
      <c r="D172">
        <v>2253.4</v>
      </c>
      <c r="E172">
        <v>2599.9</v>
      </c>
      <c r="F172" s="9">
        <f t="shared" si="61"/>
        <v>2667.3</v>
      </c>
      <c r="G172" s="2">
        <f t="shared" si="62"/>
        <v>2949.9</v>
      </c>
      <c r="H172" s="38">
        <f t="shared" si="63"/>
        <v>-9.5799857622292262</v>
      </c>
      <c r="I172" s="38"/>
      <c r="J172">
        <v>196.5</v>
      </c>
    </row>
    <row r="173" spans="1:10" x14ac:dyDescent="0.25">
      <c r="A173" s="29">
        <f t="shared" si="2"/>
        <v>40045</v>
      </c>
      <c r="B173">
        <v>409.3</v>
      </c>
      <c r="C173">
        <v>274.10000000000002</v>
      </c>
      <c r="D173">
        <v>2394.5</v>
      </c>
      <c r="E173">
        <v>2679.7</v>
      </c>
      <c r="F173" s="9">
        <f t="shared" si="61"/>
        <v>2803.8</v>
      </c>
      <c r="G173" s="2">
        <f t="shared" si="62"/>
        <v>2953.7999999999997</v>
      </c>
      <c r="H173" s="38">
        <f t="shared" si="63"/>
        <v>-5.078204346942905</v>
      </c>
      <c r="I173" s="38"/>
      <c r="J173">
        <v>196.5</v>
      </c>
    </row>
    <row r="174" spans="1:10" x14ac:dyDescent="0.25">
      <c r="A174" s="29">
        <f t="shared" si="2"/>
        <v>40052</v>
      </c>
      <c r="B174">
        <v>384.1</v>
      </c>
      <c r="C174">
        <v>270.60000000000002</v>
      </c>
      <c r="D174">
        <v>2408</v>
      </c>
      <c r="E174">
        <v>2683.2</v>
      </c>
      <c r="F174" s="9">
        <f t="shared" si="61"/>
        <v>2792.1</v>
      </c>
      <c r="G174" s="2">
        <f t="shared" si="62"/>
        <v>2953.7999999999997</v>
      </c>
      <c r="H174" s="38">
        <f t="shared" si="63"/>
        <v>-5.4743042860044611</v>
      </c>
      <c r="I174" s="38"/>
      <c r="J174">
        <v>247.2</v>
      </c>
    </row>
    <row r="175" spans="1:10" x14ac:dyDescent="0.25">
      <c r="A175" s="29">
        <f t="shared" si="2"/>
        <v>40059</v>
      </c>
      <c r="B175">
        <v>706.3</v>
      </c>
      <c r="C175">
        <v>1204.3</v>
      </c>
      <c r="D175">
        <v>1.2</v>
      </c>
      <c r="E175">
        <v>1.6</v>
      </c>
      <c r="F175" s="9">
        <f t="shared" si="61"/>
        <v>707.5</v>
      </c>
      <c r="G175" s="2">
        <f t="shared" si="62"/>
        <v>1205.8999999999999</v>
      </c>
      <c r="H175" s="38">
        <f t="shared" si="63"/>
        <v>-41.330126876192054</v>
      </c>
      <c r="I175" s="38"/>
    </row>
    <row r="176" spans="1:10" x14ac:dyDescent="0.25">
      <c r="A176" s="29">
        <f t="shared" si="2"/>
        <v>40066</v>
      </c>
      <c r="B176">
        <v>693.1</v>
      </c>
      <c r="C176">
        <v>1178.3</v>
      </c>
      <c r="D176">
        <v>24.1</v>
      </c>
      <c r="E176">
        <v>109</v>
      </c>
      <c r="F176" s="9">
        <f t="shared" si="61"/>
        <v>717.2</v>
      </c>
      <c r="G176" s="2">
        <f t="shared" si="62"/>
        <v>1287.3</v>
      </c>
      <c r="H176" s="38">
        <f t="shared" si="63"/>
        <v>-44.286491105414427</v>
      </c>
      <c r="I176" s="38"/>
    </row>
    <row r="177" spans="1:10" x14ac:dyDescent="0.25">
      <c r="A177" s="29">
        <f t="shared" si="2"/>
        <v>40073</v>
      </c>
      <c r="B177">
        <v>707.8</v>
      </c>
      <c r="C177">
        <v>1188.5999999999999</v>
      </c>
      <c r="D177">
        <v>65.400000000000006</v>
      </c>
      <c r="E177">
        <v>121</v>
      </c>
      <c r="F177" s="9">
        <f t="shared" si="61"/>
        <v>773.19999999999993</v>
      </c>
      <c r="G177" s="2">
        <f t="shared" si="62"/>
        <v>1309.5999999999999</v>
      </c>
      <c r="H177" s="38">
        <f t="shared" si="63"/>
        <v>-40.959071472205252</v>
      </c>
      <c r="I177" s="38"/>
    </row>
    <row r="178" spans="1:10" x14ac:dyDescent="0.25">
      <c r="A178" s="29">
        <f t="shared" si="2"/>
        <v>40080</v>
      </c>
      <c r="B178">
        <v>736</v>
      </c>
      <c r="C178">
        <v>1170.3</v>
      </c>
      <c r="D178">
        <v>103.9</v>
      </c>
      <c r="E178">
        <v>132.4</v>
      </c>
      <c r="F178" s="9">
        <f t="shared" si="61"/>
        <v>839.9</v>
      </c>
      <c r="G178" s="2">
        <f t="shared" si="62"/>
        <v>1302.7</v>
      </c>
      <c r="H178" s="38">
        <f t="shared" si="63"/>
        <v>-35.526214784677975</v>
      </c>
      <c r="I178" s="38"/>
    </row>
    <row r="179" spans="1:10" x14ac:dyDescent="0.25">
      <c r="A179" s="29">
        <f t="shared" si="2"/>
        <v>40087</v>
      </c>
      <c r="B179">
        <v>763.1</v>
      </c>
      <c r="C179">
        <v>1221.0999999999999</v>
      </c>
      <c r="D179">
        <v>164.9</v>
      </c>
      <c r="E179">
        <v>175.7</v>
      </c>
      <c r="F179" s="9">
        <f t="shared" si="61"/>
        <v>928</v>
      </c>
      <c r="G179" s="2">
        <f t="shared" si="62"/>
        <v>1396.8</v>
      </c>
      <c r="H179" s="38">
        <f t="shared" si="63"/>
        <v>-33.562428407789234</v>
      </c>
      <c r="I179" s="38"/>
    </row>
    <row r="180" spans="1:10" x14ac:dyDescent="0.25">
      <c r="A180" s="29">
        <f t="shared" si="2"/>
        <v>40094</v>
      </c>
      <c r="B180">
        <v>778.7</v>
      </c>
      <c r="C180">
        <v>1238.0999999999999</v>
      </c>
      <c r="D180">
        <v>167.6</v>
      </c>
      <c r="E180">
        <v>180.1</v>
      </c>
      <c r="F180" s="9">
        <f t="shared" si="61"/>
        <v>946.30000000000007</v>
      </c>
      <c r="G180" s="2">
        <f t="shared" si="62"/>
        <v>1418.1999999999998</v>
      </c>
      <c r="H180" s="38">
        <f t="shared" si="63"/>
        <v>-33.274573402905069</v>
      </c>
      <c r="I180" s="38"/>
    </row>
    <row r="181" spans="1:10" x14ac:dyDescent="0.25">
      <c r="A181" s="29">
        <f t="shared" si="2"/>
        <v>40101</v>
      </c>
      <c r="B181">
        <v>772</v>
      </c>
      <c r="C181">
        <v>1047.3</v>
      </c>
      <c r="D181">
        <v>217.4</v>
      </c>
      <c r="E181">
        <v>339.1</v>
      </c>
      <c r="F181" s="9">
        <f t="shared" si="61"/>
        <v>989.4</v>
      </c>
      <c r="G181" s="2">
        <f t="shared" si="62"/>
        <v>1386.4</v>
      </c>
      <c r="H181" s="38">
        <f t="shared" si="63"/>
        <v>-28.635314483554541</v>
      </c>
      <c r="I181" s="38"/>
    </row>
    <row r="182" spans="1:10" x14ac:dyDescent="0.25">
      <c r="A182" s="29">
        <f t="shared" si="2"/>
        <v>40108</v>
      </c>
      <c r="B182">
        <v>771.2</v>
      </c>
      <c r="C182">
        <v>1094.0999999999999</v>
      </c>
      <c r="D182">
        <v>239.2</v>
      </c>
      <c r="E182">
        <v>369.6</v>
      </c>
      <c r="F182" s="9">
        <f t="shared" si="61"/>
        <v>1010.4000000000001</v>
      </c>
      <c r="G182" s="2">
        <f t="shared" si="62"/>
        <v>1463.6999999999998</v>
      </c>
      <c r="H182" s="38">
        <f t="shared" si="63"/>
        <v>-30.969460955113735</v>
      </c>
      <c r="I182" s="38"/>
    </row>
    <row r="183" spans="1:10" x14ac:dyDescent="0.25">
      <c r="A183" s="29">
        <f t="shared" si="2"/>
        <v>40115</v>
      </c>
      <c r="B183">
        <v>770.3</v>
      </c>
      <c r="C183">
        <v>1168.2</v>
      </c>
      <c r="D183">
        <v>286.10000000000002</v>
      </c>
      <c r="E183">
        <v>393</v>
      </c>
      <c r="F183" s="9">
        <f t="shared" si="61"/>
        <v>1056.4000000000001</v>
      </c>
      <c r="G183" s="2">
        <f t="shared" si="62"/>
        <v>1561.2</v>
      </c>
      <c r="H183" s="38">
        <f t="shared" si="63"/>
        <v>-32.334101972841403</v>
      </c>
      <c r="I183" s="38"/>
    </row>
    <row r="184" spans="1:10" x14ac:dyDescent="0.25">
      <c r="A184" s="29">
        <f t="shared" si="2"/>
        <v>40122</v>
      </c>
      <c r="B184">
        <v>756.9</v>
      </c>
      <c r="C184">
        <v>1123.9000000000001</v>
      </c>
      <c r="D184">
        <v>426.2</v>
      </c>
      <c r="E184">
        <v>481.9</v>
      </c>
      <c r="F184" s="9">
        <f t="shared" si="61"/>
        <v>1183.0999999999999</v>
      </c>
      <c r="G184" s="2">
        <f t="shared" si="62"/>
        <v>1605.8000000000002</v>
      </c>
      <c r="H184" s="38">
        <f t="shared" si="63"/>
        <v>-26.323327936231177</v>
      </c>
      <c r="I184" s="38"/>
    </row>
    <row r="185" spans="1:10" x14ac:dyDescent="0.25">
      <c r="A185" s="29">
        <f t="shared" si="2"/>
        <v>40129</v>
      </c>
      <c r="B185">
        <v>721.1</v>
      </c>
      <c r="C185">
        <v>1123.9000000000001</v>
      </c>
      <c r="D185">
        <v>467.6</v>
      </c>
      <c r="E185">
        <v>481.9</v>
      </c>
      <c r="F185" s="9">
        <f t="shared" ref="F185:F216" si="64">+B185+D185</f>
        <v>1188.7</v>
      </c>
      <c r="G185" s="2">
        <f t="shared" ref="G185:G216" si="65">+C185+E185</f>
        <v>1605.8000000000002</v>
      </c>
      <c r="H185" s="38">
        <f t="shared" ref="H185:H216" si="66">+(F185/G185-1)*100</f>
        <v>-25.974592103624371</v>
      </c>
      <c r="I185" s="38"/>
    </row>
    <row r="186" spans="1:10" x14ac:dyDescent="0.25">
      <c r="A186" s="29">
        <f t="shared" si="2"/>
        <v>40136</v>
      </c>
      <c r="B186">
        <v>636.29999999999995</v>
      </c>
      <c r="C186">
        <v>1160.5</v>
      </c>
      <c r="D186">
        <v>538.29999999999995</v>
      </c>
      <c r="E186">
        <v>542.20000000000005</v>
      </c>
      <c r="F186" s="9">
        <f t="shared" si="64"/>
        <v>1174.5999999999999</v>
      </c>
      <c r="G186" s="2">
        <f t="shared" si="65"/>
        <v>1702.7</v>
      </c>
      <c r="H186" s="38">
        <f t="shared" si="66"/>
        <v>-31.015446056263585</v>
      </c>
      <c r="I186" s="38"/>
    </row>
    <row r="187" spans="1:10" x14ac:dyDescent="0.25">
      <c r="A187" s="29">
        <f t="shared" si="2"/>
        <v>40143</v>
      </c>
      <c r="B187">
        <v>636.4</v>
      </c>
      <c r="C187">
        <v>1101</v>
      </c>
      <c r="D187">
        <v>566.6</v>
      </c>
      <c r="E187">
        <v>610.4</v>
      </c>
      <c r="F187" s="9">
        <f t="shared" si="64"/>
        <v>1203</v>
      </c>
      <c r="G187" s="2">
        <f t="shared" si="65"/>
        <v>1711.4</v>
      </c>
      <c r="H187" s="38">
        <f t="shared" si="66"/>
        <v>-29.706672899380628</v>
      </c>
      <c r="I187" s="38"/>
    </row>
    <row r="188" spans="1:10" x14ac:dyDescent="0.25">
      <c r="A188" s="29">
        <f t="shared" si="2"/>
        <v>40150</v>
      </c>
      <c r="B188">
        <v>675.5</v>
      </c>
      <c r="C188">
        <v>1082.5999999999999</v>
      </c>
      <c r="D188">
        <v>640.79999999999995</v>
      </c>
      <c r="E188">
        <v>631.6</v>
      </c>
      <c r="F188" s="9">
        <f t="shared" si="64"/>
        <v>1316.3</v>
      </c>
      <c r="G188" s="2">
        <f t="shared" si="65"/>
        <v>1714.1999999999998</v>
      </c>
      <c r="H188" s="38">
        <f t="shared" si="66"/>
        <v>-23.211993933029984</v>
      </c>
      <c r="I188" s="38"/>
      <c r="J188">
        <v>2.8</v>
      </c>
    </row>
    <row r="189" spans="1:10" x14ac:dyDescent="0.25">
      <c r="A189" s="29">
        <f t="shared" si="2"/>
        <v>40157</v>
      </c>
      <c r="B189">
        <v>641.70000000000005</v>
      </c>
      <c r="C189">
        <v>1042.5</v>
      </c>
      <c r="D189">
        <v>651.4</v>
      </c>
      <c r="E189">
        <v>653.4</v>
      </c>
      <c r="F189" s="9">
        <f t="shared" si="64"/>
        <v>1293.0999999999999</v>
      </c>
      <c r="G189" s="2">
        <f t="shared" si="65"/>
        <v>1695.9</v>
      </c>
      <c r="H189" s="38">
        <f t="shared" si="66"/>
        <v>-23.751400436346493</v>
      </c>
      <c r="I189" s="38"/>
      <c r="J189">
        <v>2.8</v>
      </c>
    </row>
    <row r="190" spans="1:10" x14ac:dyDescent="0.25">
      <c r="A190" s="29">
        <f t="shared" si="2"/>
        <v>40164</v>
      </c>
      <c r="B190">
        <v>648.20000000000005</v>
      </c>
      <c r="C190">
        <v>984</v>
      </c>
      <c r="D190">
        <v>673.8</v>
      </c>
      <c r="E190">
        <v>710.5</v>
      </c>
      <c r="F190" s="9">
        <f t="shared" si="64"/>
        <v>1322</v>
      </c>
      <c r="G190" s="2">
        <f t="shared" si="65"/>
        <v>1694.5</v>
      </c>
      <c r="H190" s="38">
        <f t="shared" si="66"/>
        <v>-21.982885807022722</v>
      </c>
      <c r="I190" s="38"/>
      <c r="J190">
        <v>2.8</v>
      </c>
    </row>
    <row r="191" spans="1:10" x14ac:dyDescent="0.25">
      <c r="A191" s="29">
        <f t="shared" si="2"/>
        <v>40171</v>
      </c>
      <c r="B191">
        <v>671.8</v>
      </c>
      <c r="C191">
        <v>993.8</v>
      </c>
      <c r="D191">
        <v>723.2</v>
      </c>
      <c r="E191">
        <v>788.6</v>
      </c>
      <c r="F191" s="9">
        <f t="shared" si="64"/>
        <v>1395</v>
      </c>
      <c r="G191" s="2">
        <f t="shared" si="65"/>
        <v>1782.4</v>
      </c>
      <c r="H191" s="38">
        <f t="shared" si="66"/>
        <v>-21.734739676840221</v>
      </c>
      <c r="I191" s="38"/>
      <c r="J191">
        <v>2.8</v>
      </c>
    </row>
    <row r="192" spans="1:10" x14ac:dyDescent="0.25">
      <c r="A192" s="29">
        <f t="shared" si="2"/>
        <v>40178</v>
      </c>
      <c r="B192">
        <v>692.2</v>
      </c>
      <c r="C192">
        <v>1036.0999999999999</v>
      </c>
      <c r="D192">
        <v>789.7</v>
      </c>
      <c r="E192">
        <v>803.8</v>
      </c>
      <c r="F192" s="9">
        <f t="shared" si="64"/>
        <v>1481.9</v>
      </c>
      <c r="G192" s="2">
        <f t="shared" si="65"/>
        <v>1839.8999999999999</v>
      </c>
      <c r="H192" s="38">
        <f t="shared" si="66"/>
        <v>-19.457579216261745</v>
      </c>
      <c r="I192" s="38"/>
      <c r="J192">
        <v>2.8</v>
      </c>
    </row>
    <row r="193" spans="1:10" x14ac:dyDescent="0.25">
      <c r="A193" s="29">
        <f t="shared" si="2"/>
        <v>40185</v>
      </c>
      <c r="B193">
        <v>672.1</v>
      </c>
      <c r="C193">
        <v>987.7</v>
      </c>
      <c r="D193">
        <v>841.9</v>
      </c>
      <c r="E193">
        <v>886.9</v>
      </c>
      <c r="F193" s="9">
        <f t="shared" si="64"/>
        <v>1514</v>
      </c>
      <c r="G193" s="2">
        <f t="shared" si="65"/>
        <v>1874.6</v>
      </c>
      <c r="H193" s="38">
        <f t="shared" si="66"/>
        <v>-19.23610370212312</v>
      </c>
      <c r="I193" s="38"/>
      <c r="J193">
        <v>2.8</v>
      </c>
    </row>
    <row r="194" spans="1:10" x14ac:dyDescent="0.25">
      <c r="A194" s="29">
        <f t="shared" si="2"/>
        <v>40192</v>
      </c>
      <c r="B194">
        <v>612.6</v>
      </c>
      <c r="C194">
        <v>930</v>
      </c>
      <c r="D194">
        <v>902.1</v>
      </c>
      <c r="E194">
        <v>967</v>
      </c>
      <c r="F194" s="9">
        <f t="shared" si="64"/>
        <v>1514.7</v>
      </c>
      <c r="G194" s="2">
        <f t="shared" si="65"/>
        <v>1897</v>
      </c>
      <c r="H194" s="38">
        <f t="shared" si="66"/>
        <v>-20.152872957301003</v>
      </c>
      <c r="I194" s="38"/>
      <c r="J194">
        <v>8.8000000000000007</v>
      </c>
    </row>
    <row r="195" spans="1:10" x14ac:dyDescent="0.25">
      <c r="A195" s="29">
        <f t="shared" si="2"/>
        <v>40199</v>
      </c>
      <c r="B195">
        <v>610</v>
      </c>
      <c r="C195">
        <v>881.3</v>
      </c>
      <c r="D195">
        <v>978.4</v>
      </c>
      <c r="E195">
        <v>1018.1</v>
      </c>
      <c r="F195" s="9">
        <f t="shared" si="64"/>
        <v>1588.4</v>
      </c>
      <c r="G195" s="2">
        <f t="shared" si="65"/>
        <v>1899.4</v>
      </c>
      <c r="H195" s="38">
        <f t="shared" si="66"/>
        <v>-16.373591660524379</v>
      </c>
      <c r="I195" s="38"/>
      <c r="J195">
        <v>17.399999999999999</v>
      </c>
    </row>
    <row r="196" spans="1:10" x14ac:dyDescent="0.25">
      <c r="A196" s="29">
        <f t="shared" si="2"/>
        <v>40206</v>
      </c>
      <c r="B196">
        <v>566.70000000000005</v>
      </c>
      <c r="C196">
        <v>926.7</v>
      </c>
      <c r="D196">
        <v>1042.2</v>
      </c>
      <c r="E196">
        <v>1055.5999999999999</v>
      </c>
      <c r="F196" s="9">
        <f t="shared" si="64"/>
        <v>1608.9</v>
      </c>
      <c r="G196" s="2">
        <f t="shared" si="65"/>
        <v>1982.3</v>
      </c>
      <c r="H196" s="38">
        <f t="shared" si="66"/>
        <v>-18.836704837814654</v>
      </c>
      <c r="I196" s="38"/>
      <c r="J196">
        <v>20.5</v>
      </c>
    </row>
    <row r="197" spans="1:10" x14ac:dyDescent="0.25">
      <c r="A197" s="29">
        <f t="shared" si="2"/>
        <v>40213</v>
      </c>
      <c r="B197">
        <v>575.79999999999995</v>
      </c>
      <c r="C197">
        <v>873.2</v>
      </c>
      <c r="D197">
        <v>1056.5</v>
      </c>
      <c r="E197">
        <v>1113.5999999999999</v>
      </c>
      <c r="F197" s="9">
        <f t="shared" si="64"/>
        <v>1632.3</v>
      </c>
      <c r="G197" s="2">
        <f t="shared" si="65"/>
        <v>1986.8</v>
      </c>
      <c r="H197" s="38">
        <f t="shared" si="66"/>
        <v>-17.842762230722776</v>
      </c>
      <c r="I197" s="38"/>
      <c r="J197">
        <v>31.8</v>
      </c>
    </row>
    <row r="198" spans="1:10" x14ac:dyDescent="0.25">
      <c r="A198" s="29">
        <f t="shared" si="2"/>
        <v>40220</v>
      </c>
      <c r="B198">
        <v>573.79999999999995</v>
      </c>
      <c r="C198">
        <v>837.5</v>
      </c>
      <c r="D198">
        <v>1082.5999999999999</v>
      </c>
      <c r="E198">
        <v>1165.2</v>
      </c>
      <c r="F198" s="9">
        <f t="shared" si="64"/>
        <v>1656.3999999999999</v>
      </c>
      <c r="G198" s="2">
        <f t="shared" si="65"/>
        <v>2002.7</v>
      </c>
      <c r="H198" s="38">
        <f t="shared" si="66"/>
        <v>-17.291656264043553</v>
      </c>
      <c r="I198" s="38"/>
      <c r="J198">
        <v>32</v>
      </c>
    </row>
    <row r="199" spans="1:10" x14ac:dyDescent="0.25">
      <c r="A199" s="29">
        <f t="shared" si="2"/>
        <v>40227</v>
      </c>
      <c r="B199">
        <v>548.5</v>
      </c>
      <c r="C199">
        <v>809.4</v>
      </c>
      <c r="D199">
        <v>1154.5999999999999</v>
      </c>
      <c r="E199">
        <v>1211.8</v>
      </c>
      <c r="F199" s="9">
        <f t="shared" si="64"/>
        <v>1703.1</v>
      </c>
      <c r="G199" s="2">
        <f t="shared" si="65"/>
        <v>2021.1999999999998</v>
      </c>
      <c r="H199" s="38">
        <f t="shared" si="66"/>
        <v>-15.738175341381355</v>
      </c>
      <c r="I199" s="38"/>
      <c r="J199">
        <v>34.9</v>
      </c>
    </row>
    <row r="200" spans="1:10" x14ac:dyDescent="0.25">
      <c r="A200" s="29">
        <f t="shared" si="2"/>
        <v>40234</v>
      </c>
      <c r="B200">
        <v>552.9</v>
      </c>
      <c r="C200">
        <v>819.2</v>
      </c>
      <c r="D200">
        <v>1225.5999999999999</v>
      </c>
      <c r="E200">
        <v>1252.5</v>
      </c>
      <c r="F200" s="9">
        <f t="shared" si="64"/>
        <v>1778.5</v>
      </c>
      <c r="G200" s="2">
        <f t="shared" si="65"/>
        <v>2071.6999999999998</v>
      </c>
      <c r="H200" s="38">
        <f t="shared" si="66"/>
        <v>-14.15262827629482</v>
      </c>
      <c r="I200" s="38"/>
    </row>
    <row r="201" spans="1:10" x14ac:dyDescent="0.25">
      <c r="A201" s="29">
        <f t="shared" si="2"/>
        <v>40241</v>
      </c>
      <c r="B201">
        <v>552.29999999999995</v>
      </c>
      <c r="C201">
        <v>745.9</v>
      </c>
      <c r="D201">
        <v>1259</v>
      </c>
      <c r="E201">
        <v>1327.3</v>
      </c>
      <c r="F201" s="9">
        <f t="shared" si="64"/>
        <v>1811.3</v>
      </c>
      <c r="G201" s="2">
        <f t="shared" si="65"/>
        <v>2073.1999999999998</v>
      </c>
      <c r="H201" s="38">
        <f t="shared" si="66"/>
        <v>-12.632645186185599</v>
      </c>
      <c r="I201" s="38"/>
      <c r="J201">
        <v>37</v>
      </c>
    </row>
    <row r="202" spans="1:10" x14ac:dyDescent="0.25">
      <c r="A202" s="29">
        <f t="shared" si="2"/>
        <v>40248</v>
      </c>
      <c r="B202">
        <v>553.1</v>
      </c>
      <c r="C202">
        <v>709</v>
      </c>
      <c r="D202">
        <v>1300.5999999999999</v>
      </c>
      <c r="E202">
        <v>1380.3</v>
      </c>
      <c r="F202" s="9">
        <f t="shared" si="64"/>
        <v>1853.6999999999998</v>
      </c>
      <c r="G202" s="2">
        <f t="shared" si="65"/>
        <v>2089.3000000000002</v>
      </c>
      <c r="H202" s="38">
        <f t="shared" si="66"/>
        <v>-11.276504092279726</v>
      </c>
      <c r="I202" s="38"/>
    </row>
    <row r="203" spans="1:10" x14ac:dyDescent="0.25">
      <c r="A203" s="29">
        <f t="shared" si="2"/>
        <v>40255</v>
      </c>
      <c r="B203">
        <v>524.20000000000005</v>
      </c>
      <c r="C203">
        <v>699.7</v>
      </c>
      <c r="D203">
        <v>1384.4</v>
      </c>
      <c r="E203">
        <v>1390.9</v>
      </c>
      <c r="F203" s="9">
        <f t="shared" si="64"/>
        <v>1908.6000000000001</v>
      </c>
      <c r="G203" s="2">
        <f t="shared" si="65"/>
        <v>2090.6000000000004</v>
      </c>
      <c r="H203" s="38">
        <f t="shared" si="66"/>
        <v>-8.7056347460059413</v>
      </c>
      <c r="I203" s="38"/>
      <c r="J203">
        <v>42.3</v>
      </c>
    </row>
    <row r="204" spans="1:10" x14ac:dyDescent="0.25">
      <c r="A204" s="29">
        <f t="shared" si="2"/>
        <v>40262</v>
      </c>
      <c r="B204">
        <v>368.3</v>
      </c>
      <c r="C204">
        <v>691.9</v>
      </c>
      <c r="D204">
        <v>1583.7</v>
      </c>
      <c r="E204">
        <v>1515</v>
      </c>
      <c r="F204" s="9">
        <f t="shared" si="64"/>
        <v>1952</v>
      </c>
      <c r="G204" s="2">
        <f t="shared" si="65"/>
        <v>2206.9</v>
      </c>
      <c r="H204" s="38">
        <f t="shared" si="66"/>
        <v>-11.550138202909066</v>
      </c>
      <c r="I204" s="38"/>
    </row>
    <row r="205" spans="1:10" x14ac:dyDescent="0.25">
      <c r="A205" s="29">
        <f t="shared" si="2"/>
        <v>40269</v>
      </c>
      <c r="B205">
        <v>399.7</v>
      </c>
      <c r="C205">
        <v>689.1</v>
      </c>
      <c r="D205">
        <v>1597.5</v>
      </c>
      <c r="E205">
        <v>1540</v>
      </c>
      <c r="F205" s="9">
        <f t="shared" si="64"/>
        <v>1997.2</v>
      </c>
      <c r="G205" s="2">
        <f t="shared" si="65"/>
        <v>2229.1</v>
      </c>
      <c r="H205" s="38">
        <f t="shared" si="66"/>
        <v>-10.403301780987839</v>
      </c>
      <c r="I205" s="38"/>
      <c r="J205">
        <v>45.3</v>
      </c>
    </row>
    <row r="206" spans="1:10" x14ac:dyDescent="0.25">
      <c r="A206" s="29">
        <f t="shared" si="2"/>
        <v>40276</v>
      </c>
      <c r="B206">
        <v>386.2</v>
      </c>
      <c r="C206">
        <v>671.6</v>
      </c>
      <c r="D206">
        <v>1659.4</v>
      </c>
      <c r="E206">
        <v>1558.2</v>
      </c>
      <c r="F206" s="9">
        <f t="shared" si="64"/>
        <v>2045.6000000000001</v>
      </c>
      <c r="G206" s="2">
        <f t="shared" si="65"/>
        <v>2229.8000000000002</v>
      </c>
      <c r="H206" s="38">
        <f t="shared" si="66"/>
        <v>-8.2608305677639216</v>
      </c>
      <c r="I206" s="38"/>
      <c r="J206">
        <v>50</v>
      </c>
    </row>
    <row r="207" spans="1:10" x14ac:dyDescent="0.25">
      <c r="A207" s="29">
        <f t="shared" si="2"/>
        <v>40283</v>
      </c>
      <c r="B207">
        <v>349.3</v>
      </c>
      <c r="C207">
        <v>610.1</v>
      </c>
      <c r="D207">
        <v>1726.1</v>
      </c>
      <c r="E207">
        <v>1634.1</v>
      </c>
      <c r="F207" s="9">
        <f t="shared" si="64"/>
        <v>2075.4</v>
      </c>
      <c r="G207" s="2">
        <f t="shared" si="65"/>
        <v>2244.1999999999998</v>
      </c>
      <c r="H207" s="38">
        <f t="shared" si="66"/>
        <v>-7.5216112645931643</v>
      </c>
      <c r="I207" s="38"/>
      <c r="J207">
        <v>50</v>
      </c>
    </row>
    <row r="208" spans="1:10" x14ac:dyDescent="0.25">
      <c r="A208" s="29">
        <f t="shared" si="2"/>
        <v>40290</v>
      </c>
      <c r="B208">
        <v>345.6</v>
      </c>
      <c r="C208">
        <v>574.1</v>
      </c>
      <c r="D208">
        <v>1754.1</v>
      </c>
      <c r="E208">
        <v>1697</v>
      </c>
      <c r="F208" s="9">
        <f t="shared" si="64"/>
        <v>2099.6999999999998</v>
      </c>
      <c r="G208" s="2">
        <f t="shared" si="65"/>
        <v>2271.1</v>
      </c>
      <c r="H208" s="38">
        <f t="shared" si="66"/>
        <v>-7.547003654616713</v>
      </c>
      <c r="I208" s="38"/>
      <c r="J208">
        <v>50</v>
      </c>
    </row>
    <row r="209" spans="1:10" x14ac:dyDescent="0.25">
      <c r="A209" s="29">
        <f t="shared" si="2"/>
        <v>40297</v>
      </c>
      <c r="B209">
        <v>347.7</v>
      </c>
      <c r="C209">
        <v>589.20000000000005</v>
      </c>
      <c r="D209">
        <v>1803.7</v>
      </c>
      <c r="E209">
        <v>1700.3</v>
      </c>
      <c r="F209" s="9">
        <f t="shared" si="64"/>
        <v>2151.4</v>
      </c>
      <c r="G209" s="2">
        <f t="shared" si="65"/>
        <v>2289.5</v>
      </c>
      <c r="H209" s="38">
        <f t="shared" si="66"/>
        <v>-6.0318846909805597</v>
      </c>
      <c r="I209" s="38"/>
      <c r="J209">
        <v>51.2</v>
      </c>
    </row>
    <row r="210" spans="1:10" x14ac:dyDescent="0.25">
      <c r="A210" s="29">
        <f t="shared" si="2"/>
        <v>40304</v>
      </c>
      <c r="B210">
        <v>333.1</v>
      </c>
      <c r="C210">
        <v>557</v>
      </c>
      <c r="D210">
        <v>1771.7</v>
      </c>
      <c r="E210">
        <v>1741.6</v>
      </c>
      <c r="F210" s="9">
        <f t="shared" si="64"/>
        <v>2104.8000000000002</v>
      </c>
      <c r="G210" s="2">
        <f t="shared" si="65"/>
        <v>2298.6</v>
      </c>
      <c r="H210" s="38">
        <f t="shared" si="66"/>
        <v>-8.4312190028713037</v>
      </c>
      <c r="I210" s="38"/>
      <c r="J210">
        <v>52</v>
      </c>
    </row>
    <row r="211" spans="1:10" x14ac:dyDescent="0.25">
      <c r="A211" s="29">
        <f t="shared" si="2"/>
        <v>40311</v>
      </c>
      <c r="B211">
        <v>344.2</v>
      </c>
      <c r="C211">
        <v>552.29999999999995</v>
      </c>
      <c r="D211">
        <v>1814.8</v>
      </c>
      <c r="E211">
        <v>1798.3</v>
      </c>
      <c r="F211" s="9">
        <f t="shared" si="64"/>
        <v>2159</v>
      </c>
      <c r="G211" s="2">
        <f t="shared" si="65"/>
        <v>2350.6</v>
      </c>
      <c r="H211" s="38">
        <f t="shared" si="66"/>
        <v>-8.151110354803027</v>
      </c>
      <c r="I211" s="38"/>
      <c r="J211">
        <v>52.9</v>
      </c>
    </row>
    <row r="212" spans="1:10" x14ac:dyDescent="0.25">
      <c r="A212" s="29">
        <f t="shared" si="2"/>
        <v>40318</v>
      </c>
      <c r="B212">
        <v>344.2</v>
      </c>
      <c r="C212">
        <v>552.29999999999995</v>
      </c>
      <c r="D212">
        <v>1814.8</v>
      </c>
      <c r="E212">
        <v>1798.3</v>
      </c>
      <c r="F212" s="9">
        <f t="shared" si="64"/>
        <v>2159</v>
      </c>
      <c r="G212" s="2">
        <f t="shared" si="65"/>
        <v>2350.6</v>
      </c>
      <c r="H212" s="38">
        <f t="shared" si="66"/>
        <v>-8.151110354803027</v>
      </c>
      <c r="I212" s="38"/>
      <c r="J212">
        <v>52.9</v>
      </c>
    </row>
    <row r="213" spans="1:10" x14ac:dyDescent="0.25">
      <c r="A213" s="29">
        <f t="shared" si="2"/>
        <v>40325</v>
      </c>
      <c r="B213">
        <v>272.8</v>
      </c>
      <c r="C213">
        <v>523.4</v>
      </c>
      <c r="D213">
        <v>1904.1</v>
      </c>
      <c r="E213">
        <v>1864.4</v>
      </c>
      <c r="F213" s="9">
        <f t="shared" si="64"/>
        <v>2176.9</v>
      </c>
      <c r="G213" s="2">
        <f t="shared" si="65"/>
        <v>2387.8000000000002</v>
      </c>
      <c r="H213" s="38">
        <f t="shared" si="66"/>
        <v>-8.8323980232850374</v>
      </c>
      <c r="I213" s="38"/>
      <c r="J213">
        <v>55.7</v>
      </c>
    </row>
    <row r="214" spans="1:10" x14ac:dyDescent="0.25">
      <c r="A214" s="29">
        <f t="shared" si="2"/>
        <v>40332</v>
      </c>
      <c r="B214">
        <v>605.79999999999995</v>
      </c>
      <c r="C214">
        <v>526.79999999999995</v>
      </c>
      <c r="D214">
        <v>1907.1</v>
      </c>
      <c r="E214">
        <v>1872.2</v>
      </c>
      <c r="F214" s="9">
        <f t="shared" si="64"/>
        <v>2512.8999999999996</v>
      </c>
      <c r="G214" s="2">
        <f t="shared" si="65"/>
        <v>2399</v>
      </c>
      <c r="H214" s="38">
        <f t="shared" si="66"/>
        <v>4.74781158816171</v>
      </c>
      <c r="I214" s="38"/>
      <c r="J214">
        <v>55.7</v>
      </c>
    </row>
    <row r="215" spans="1:10" x14ac:dyDescent="0.25">
      <c r="A215" s="29">
        <f t="shared" si="2"/>
        <v>40339</v>
      </c>
      <c r="B215">
        <v>320.10000000000002</v>
      </c>
      <c r="C215">
        <v>528.5</v>
      </c>
      <c r="D215">
        <v>1922.6</v>
      </c>
      <c r="E215">
        <v>1875.8</v>
      </c>
      <c r="F215" s="9">
        <f t="shared" si="64"/>
        <v>2242.6999999999998</v>
      </c>
      <c r="G215" s="2">
        <f t="shared" si="65"/>
        <v>2404.3000000000002</v>
      </c>
      <c r="H215" s="38">
        <f t="shared" si="66"/>
        <v>-6.7212910202553928</v>
      </c>
      <c r="I215" s="38"/>
      <c r="J215">
        <v>55.8</v>
      </c>
    </row>
    <row r="216" spans="1:10" x14ac:dyDescent="0.25">
      <c r="A216" s="29">
        <f t="shared" si="2"/>
        <v>40346</v>
      </c>
      <c r="B216">
        <v>426.5</v>
      </c>
      <c r="C216">
        <v>481.4</v>
      </c>
      <c r="D216">
        <v>1962.8</v>
      </c>
      <c r="E216">
        <v>1952.2</v>
      </c>
      <c r="F216" s="9">
        <f t="shared" si="64"/>
        <v>2389.3000000000002</v>
      </c>
      <c r="G216" s="2">
        <f t="shared" si="65"/>
        <v>2433.6</v>
      </c>
      <c r="H216" s="38">
        <f t="shared" si="66"/>
        <v>-1.8203484549638271</v>
      </c>
      <c r="I216" s="38"/>
      <c r="J216">
        <v>55.8</v>
      </c>
    </row>
    <row r="217" spans="1:10" x14ac:dyDescent="0.25">
      <c r="A217" s="29">
        <f t="shared" si="2"/>
        <v>40353</v>
      </c>
      <c r="B217">
        <v>417.7</v>
      </c>
      <c r="C217">
        <v>502.4</v>
      </c>
      <c r="D217">
        <v>1999.4</v>
      </c>
      <c r="E217">
        <v>1998.4</v>
      </c>
      <c r="F217" s="9">
        <f t="shared" ref="F217:F227" si="67">+B217+D217</f>
        <v>2417.1</v>
      </c>
      <c r="G217" s="2">
        <f t="shared" ref="G217:G227" si="68">+C217+E217</f>
        <v>2500.8000000000002</v>
      </c>
      <c r="H217" s="38">
        <f t="shared" ref="H217:H227" si="69">+(F217/G217-1)*100</f>
        <v>-3.3469289827255388</v>
      </c>
      <c r="I217" s="38"/>
      <c r="J217">
        <v>55.8</v>
      </c>
    </row>
    <row r="218" spans="1:10" x14ac:dyDescent="0.25">
      <c r="A218" s="29">
        <f t="shared" si="2"/>
        <v>40360</v>
      </c>
      <c r="B218">
        <v>340.1</v>
      </c>
      <c r="C218">
        <v>510.4</v>
      </c>
      <c r="D218">
        <v>2028.7</v>
      </c>
      <c r="E218">
        <v>2001.7</v>
      </c>
      <c r="F218" s="9">
        <f t="shared" si="67"/>
        <v>2368.8000000000002</v>
      </c>
      <c r="G218" s="2">
        <f t="shared" si="68"/>
        <v>2512.1</v>
      </c>
      <c r="H218" s="38">
        <f t="shared" si="69"/>
        <v>-5.7043907487759116</v>
      </c>
      <c r="I218" s="38"/>
      <c r="J218">
        <v>56.5</v>
      </c>
    </row>
    <row r="219" spans="1:10" x14ac:dyDescent="0.25">
      <c r="A219" s="29">
        <f t="shared" si="2"/>
        <v>40367</v>
      </c>
      <c r="B219">
        <v>364.6</v>
      </c>
      <c r="C219">
        <v>489</v>
      </c>
      <c r="D219">
        <v>2046.1</v>
      </c>
      <c r="E219">
        <v>2064.5</v>
      </c>
      <c r="F219" s="9">
        <f t="shared" si="67"/>
        <v>2410.6999999999998</v>
      </c>
      <c r="G219" s="2">
        <f t="shared" si="68"/>
        <v>2553.5</v>
      </c>
      <c r="H219" s="38">
        <f t="shared" si="69"/>
        <v>-5.5923242608184935</v>
      </c>
      <c r="I219" s="38"/>
      <c r="J219">
        <v>56.9</v>
      </c>
    </row>
    <row r="220" spans="1:10" x14ac:dyDescent="0.25">
      <c r="A220" s="29">
        <f t="shared" si="2"/>
        <v>40374</v>
      </c>
      <c r="B220">
        <v>332.9</v>
      </c>
      <c r="C220">
        <v>445.7</v>
      </c>
      <c r="D220">
        <v>2083.1999999999998</v>
      </c>
      <c r="E220">
        <v>2129.6</v>
      </c>
      <c r="F220" s="9">
        <f t="shared" si="67"/>
        <v>2416.1</v>
      </c>
      <c r="G220" s="2">
        <f t="shared" si="68"/>
        <v>2575.2999999999997</v>
      </c>
      <c r="H220" s="38">
        <f t="shared" si="69"/>
        <v>-6.1818040616627101</v>
      </c>
      <c r="I220" s="38"/>
      <c r="J220">
        <v>132.19999999999999</v>
      </c>
    </row>
    <row r="221" spans="1:10" x14ac:dyDescent="0.25">
      <c r="A221" s="29">
        <f t="shared" si="2"/>
        <v>40381</v>
      </c>
      <c r="B221">
        <v>329.5</v>
      </c>
      <c r="C221">
        <v>486.5</v>
      </c>
      <c r="D221">
        <v>2096.6</v>
      </c>
      <c r="E221">
        <v>2141.3000000000002</v>
      </c>
      <c r="F221" s="9">
        <f t="shared" si="67"/>
        <v>2426.1</v>
      </c>
      <c r="G221" s="2">
        <f t="shared" si="68"/>
        <v>2627.8</v>
      </c>
      <c r="H221" s="38">
        <f t="shared" si="69"/>
        <v>-7.6756221934698328</v>
      </c>
      <c r="I221" s="38"/>
      <c r="J221">
        <v>181.1</v>
      </c>
    </row>
    <row r="222" spans="1:10" x14ac:dyDescent="0.25">
      <c r="A222" s="29">
        <f t="shared" si="2"/>
        <v>40388</v>
      </c>
      <c r="B222">
        <v>361.6</v>
      </c>
      <c r="C222">
        <v>422.9</v>
      </c>
      <c r="D222">
        <v>2119.6999999999998</v>
      </c>
      <c r="E222">
        <v>2204.9</v>
      </c>
      <c r="F222" s="9">
        <f t="shared" si="67"/>
        <v>2481.2999999999997</v>
      </c>
      <c r="G222" s="2">
        <f t="shared" si="68"/>
        <v>2627.8</v>
      </c>
      <c r="H222" s="38">
        <f t="shared" si="69"/>
        <v>-5.5750057081969899</v>
      </c>
      <c r="I222" s="38"/>
      <c r="J222">
        <v>190.6</v>
      </c>
    </row>
    <row r="223" spans="1:10" x14ac:dyDescent="0.25">
      <c r="A223" s="29">
        <f t="shared" si="2"/>
        <v>40395</v>
      </c>
      <c r="B223">
        <v>342.6</v>
      </c>
      <c r="C223">
        <v>454.5</v>
      </c>
      <c r="D223">
        <v>2207.1999999999998</v>
      </c>
      <c r="E223">
        <v>2206.9</v>
      </c>
      <c r="F223" s="9">
        <f t="shared" si="67"/>
        <v>2549.7999999999997</v>
      </c>
      <c r="G223" s="2">
        <f t="shared" si="68"/>
        <v>2661.4</v>
      </c>
      <c r="H223" s="38">
        <f t="shared" si="69"/>
        <v>-4.1932817314195621</v>
      </c>
      <c r="I223" s="38"/>
      <c r="J223">
        <v>191.6</v>
      </c>
    </row>
    <row r="224" spans="1:10" x14ac:dyDescent="0.25">
      <c r="A224" s="29">
        <f t="shared" si="2"/>
        <v>40402</v>
      </c>
      <c r="B224">
        <v>322.10000000000002</v>
      </c>
      <c r="C224">
        <v>413.9</v>
      </c>
      <c r="D224">
        <v>2253.9</v>
      </c>
      <c r="E224">
        <v>2253.4</v>
      </c>
      <c r="F224" s="9">
        <f t="shared" si="67"/>
        <v>2576</v>
      </c>
      <c r="G224" s="2">
        <f t="shared" si="68"/>
        <v>2667.3</v>
      </c>
      <c r="H224" s="38">
        <f t="shared" si="69"/>
        <v>-3.422937052450048</v>
      </c>
      <c r="I224" s="38"/>
      <c r="J224">
        <v>217.1</v>
      </c>
    </row>
    <row r="225" spans="1:11" x14ac:dyDescent="0.25">
      <c r="A225" s="29">
        <f t="shared" si="2"/>
        <v>40409</v>
      </c>
      <c r="B225">
        <v>281.39999999999998</v>
      </c>
      <c r="C225">
        <v>409.3</v>
      </c>
      <c r="D225">
        <v>2327.3000000000002</v>
      </c>
      <c r="E225">
        <v>2394.5</v>
      </c>
      <c r="F225" s="9">
        <f t="shared" si="67"/>
        <v>2608.7000000000003</v>
      </c>
      <c r="G225" s="2">
        <f t="shared" si="68"/>
        <v>2803.8</v>
      </c>
      <c r="H225" s="38">
        <f t="shared" si="69"/>
        <v>-6.9584135815678678</v>
      </c>
      <c r="I225" s="38"/>
      <c r="J225">
        <v>253.7</v>
      </c>
    </row>
    <row r="226" spans="1:11" x14ac:dyDescent="0.25">
      <c r="A226" s="29">
        <f t="shared" si="2"/>
        <v>40416</v>
      </c>
      <c r="B226">
        <v>279.3</v>
      </c>
      <c r="C226">
        <v>384.1</v>
      </c>
      <c r="D226">
        <v>2341.6</v>
      </c>
      <c r="E226">
        <v>2408</v>
      </c>
      <c r="F226" s="9">
        <f t="shared" si="67"/>
        <v>2620.9</v>
      </c>
      <c r="G226" s="2">
        <f t="shared" si="68"/>
        <v>2792.1</v>
      </c>
      <c r="H226" s="38">
        <f t="shared" si="69"/>
        <v>-6.1315855449303296</v>
      </c>
      <c r="I226" s="38"/>
      <c r="J226">
        <v>290.3</v>
      </c>
    </row>
    <row r="227" spans="1:11" x14ac:dyDescent="0.25">
      <c r="A227" s="29">
        <f t="shared" si="2"/>
        <v>40423</v>
      </c>
      <c r="B227">
        <v>627.1</v>
      </c>
      <c r="C227">
        <v>706.3</v>
      </c>
      <c r="D227">
        <v>0.6</v>
      </c>
      <c r="E227">
        <v>1.2</v>
      </c>
      <c r="F227" s="9">
        <f t="shared" si="67"/>
        <v>627.70000000000005</v>
      </c>
      <c r="G227" s="2">
        <f t="shared" si="68"/>
        <v>707.5</v>
      </c>
      <c r="H227" s="38">
        <f t="shared" si="69"/>
        <v>-11.279151943462896</v>
      </c>
      <c r="I227" s="38"/>
    </row>
    <row r="228" spans="1:11" x14ac:dyDescent="0.25">
      <c r="A228" s="29">
        <f t="shared" si="2"/>
        <v>40430</v>
      </c>
      <c r="B228">
        <v>602.29999999999995</v>
      </c>
      <c r="C228">
        <v>693.1</v>
      </c>
      <c r="D228">
        <v>24.7</v>
      </c>
      <c r="E228">
        <v>24.1</v>
      </c>
      <c r="F228" s="9">
        <f t="shared" ref="F228:F264" si="70">+B228+D228</f>
        <v>627</v>
      </c>
      <c r="G228" s="2">
        <f t="shared" ref="G228:G264" si="71">+C228+E228</f>
        <v>717.2</v>
      </c>
      <c r="H228" s="38">
        <f t="shared" ref="H228:H264" si="72">+(F228/G228-1)*100</f>
        <v>-12.576687116564422</v>
      </c>
      <c r="I228" s="38"/>
    </row>
    <row r="229" spans="1:11" x14ac:dyDescent="0.25">
      <c r="A229" s="29">
        <f t="shared" si="2"/>
        <v>40437</v>
      </c>
      <c r="B229">
        <v>599.9</v>
      </c>
      <c r="C229">
        <v>707.8</v>
      </c>
      <c r="D229">
        <v>47.6</v>
      </c>
      <c r="E229">
        <v>65.400000000000006</v>
      </c>
      <c r="F229" s="9">
        <f t="shared" si="70"/>
        <v>647.5</v>
      </c>
      <c r="G229" s="2">
        <f t="shared" si="71"/>
        <v>773.19999999999993</v>
      </c>
      <c r="H229" s="38">
        <f t="shared" si="72"/>
        <v>-16.257113295395754</v>
      </c>
      <c r="I229" s="38"/>
    </row>
    <row r="230" spans="1:11" x14ac:dyDescent="0.25">
      <c r="A230" s="29">
        <f t="shared" si="2"/>
        <v>40444</v>
      </c>
      <c r="B230">
        <v>657.5</v>
      </c>
      <c r="C230">
        <v>736</v>
      </c>
      <c r="D230">
        <v>60.4</v>
      </c>
      <c r="E230">
        <v>103.9</v>
      </c>
      <c r="F230" s="9">
        <f t="shared" si="70"/>
        <v>717.9</v>
      </c>
      <c r="G230" s="2">
        <f t="shared" si="71"/>
        <v>839.9</v>
      </c>
      <c r="H230" s="38">
        <f t="shared" si="72"/>
        <v>-14.525538754613642</v>
      </c>
      <c r="I230" s="38"/>
    </row>
    <row r="231" spans="1:11" x14ac:dyDescent="0.25">
      <c r="A231" s="29">
        <f t="shared" si="2"/>
        <v>40451</v>
      </c>
      <c r="B231">
        <v>655</v>
      </c>
      <c r="C231">
        <v>763.1</v>
      </c>
      <c r="D231">
        <v>73.3</v>
      </c>
      <c r="E231">
        <v>164.9</v>
      </c>
      <c r="F231" s="9">
        <f t="shared" si="70"/>
        <v>728.3</v>
      </c>
      <c r="G231" s="2">
        <f t="shared" si="71"/>
        <v>928</v>
      </c>
      <c r="H231" s="38">
        <f t="shared" si="72"/>
        <v>-21.519396551724146</v>
      </c>
      <c r="I231" s="38"/>
    </row>
    <row r="232" spans="1:11" x14ac:dyDescent="0.25">
      <c r="A232" s="29">
        <f t="shared" si="2"/>
        <v>40458</v>
      </c>
      <c r="B232">
        <v>682</v>
      </c>
      <c r="C232">
        <v>778.7</v>
      </c>
      <c r="D232">
        <v>125.1</v>
      </c>
      <c r="E232">
        <v>167.6</v>
      </c>
      <c r="F232" s="9">
        <f t="shared" si="70"/>
        <v>807.1</v>
      </c>
      <c r="G232" s="2">
        <f t="shared" si="71"/>
        <v>946.30000000000007</v>
      </c>
      <c r="H232" s="38">
        <f t="shared" si="72"/>
        <v>-14.709922857444791</v>
      </c>
      <c r="I232" s="38"/>
    </row>
    <row r="233" spans="1:11" x14ac:dyDescent="0.25">
      <c r="A233" s="29">
        <f t="shared" si="2"/>
        <v>40465</v>
      </c>
      <c r="B233">
        <v>716.7</v>
      </c>
      <c r="C233">
        <v>772</v>
      </c>
      <c r="D233">
        <v>205.5</v>
      </c>
      <c r="E233">
        <v>217.4</v>
      </c>
      <c r="F233" s="9">
        <f t="shared" si="70"/>
        <v>922.2</v>
      </c>
      <c r="G233" s="2">
        <f t="shared" si="71"/>
        <v>989.4</v>
      </c>
      <c r="H233" s="38">
        <f t="shared" si="72"/>
        <v>-6.7919951485748919</v>
      </c>
      <c r="I233" s="38"/>
    </row>
    <row r="234" spans="1:11" x14ac:dyDescent="0.25">
      <c r="A234" s="29">
        <f t="shared" si="2"/>
        <v>40472</v>
      </c>
      <c r="B234">
        <v>712.2</v>
      </c>
      <c r="C234">
        <v>771.2</v>
      </c>
      <c r="D234">
        <v>256</v>
      </c>
      <c r="E234">
        <v>239.2</v>
      </c>
      <c r="F234" s="9">
        <f t="shared" si="70"/>
        <v>968.2</v>
      </c>
      <c r="G234" s="2">
        <f t="shared" si="71"/>
        <v>1010.4000000000001</v>
      </c>
      <c r="H234" s="38">
        <f t="shared" si="72"/>
        <v>-4.1765637371338098</v>
      </c>
      <c r="I234" s="38"/>
    </row>
    <row r="235" spans="1:11" x14ac:dyDescent="0.25">
      <c r="A235" s="29">
        <f t="shared" si="2"/>
        <v>40479</v>
      </c>
      <c r="B235">
        <v>786.9</v>
      </c>
      <c r="C235">
        <v>770.3</v>
      </c>
      <c r="D235">
        <v>270.10000000000002</v>
      </c>
      <c r="E235">
        <v>286.10000000000002</v>
      </c>
      <c r="F235" s="9">
        <f t="shared" si="70"/>
        <v>1057</v>
      </c>
      <c r="G235" s="2">
        <f t="shared" si="71"/>
        <v>1056.4000000000001</v>
      </c>
      <c r="H235" s="38">
        <f t="shared" si="72"/>
        <v>5.6796667928815658E-2</v>
      </c>
      <c r="I235" s="38"/>
    </row>
    <row r="236" spans="1:11" x14ac:dyDescent="0.25">
      <c r="A236" s="29">
        <f t="shared" si="2"/>
        <v>40486</v>
      </c>
      <c r="B236">
        <v>777.6</v>
      </c>
      <c r="C236">
        <v>756.9</v>
      </c>
      <c r="D236">
        <v>364.5</v>
      </c>
      <c r="E236">
        <v>426.2</v>
      </c>
      <c r="F236" s="9">
        <f t="shared" si="70"/>
        <v>1142.0999999999999</v>
      </c>
      <c r="G236" s="2">
        <f t="shared" si="71"/>
        <v>1183.0999999999999</v>
      </c>
      <c r="H236" s="38">
        <f t="shared" si="72"/>
        <v>-3.4654720649142101</v>
      </c>
      <c r="I236" s="38"/>
      <c r="K236">
        <v>30</v>
      </c>
    </row>
    <row r="237" spans="1:11" x14ac:dyDescent="0.25">
      <c r="A237" s="29">
        <f t="shared" si="2"/>
        <v>40493</v>
      </c>
      <c r="B237">
        <v>762.2</v>
      </c>
      <c r="C237">
        <v>721.1</v>
      </c>
      <c r="D237">
        <v>430.3</v>
      </c>
      <c r="E237">
        <v>467.6</v>
      </c>
      <c r="F237" s="9">
        <f t="shared" si="70"/>
        <v>1192.5</v>
      </c>
      <c r="G237" s="2">
        <f t="shared" si="71"/>
        <v>1188.7</v>
      </c>
      <c r="H237" s="38">
        <f t="shared" si="72"/>
        <v>0.31967695802135321</v>
      </c>
      <c r="I237" s="38"/>
    </row>
    <row r="238" spans="1:11" x14ac:dyDescent="0.25">
      <c r="A238" s="29">
        <f t="shared" si="2"/>
        <v>40500</v>
      </c>
      <c r="B238">
        <v>782.2</v>
      </c>
      <c r="C238">
        <v>636.29999999999995</v>
      </c>
      <c r="D238">
        <v>478.6</v>
      </c>
      <c r="E238">
        <v>538.29999999999995</v>
      </c>
      <c r="F238" s="9">
        <f t="shared" si="70"/>
        <v>1260.8000000000002</v>
      </c>
      <c r="G238" s="2">
        <f t="shared" si="71"/>
        <v>1174.5999999999999</v>
      </c>
      <c r="H238" s="38">
        <f t="shared" si="72"/>
        <v>7.3386684828878224</v>
      </c>
      <c r="I238" s="38"/>
    </row>
    <row r="239" spans="1:11" x14ac:dyDescent="0.25">
      <c r="A239" s="29">
        <f t="shared" si="2"/>
        <v>40507</v>
      </c>
      <c r="B239">
        <v>578.6</v>
      </c>
      <c r="C239">
        <v>636.4</v>
      </c>
      <c r="D239">
        <v>509.8</v>
      </c>
      <c r="E239">
        <v>566.6</v>
      </c>
      <c r="F239" s="9">
        <f t="shared" si="70"/>
        <v>1088.4000000000001</v>
      </c>
      <c r="G239" s="2">
        <f t="shared" si="71"/>
        <v>1203</v>
      </c>
      <c r="H239" s="38">
        <f t="shared" si="72"/>
        <v>-9.526184538653359</v>
      </c>
      <c r="I239" s="38"/>
    </row>
    <row r="240" spans="1:11" x14ac:dyDescent="0.25">
      <c r="A240" s="29">
        <f t="shared" si="2"/>
        <v>40514</v>
      </c>
      <c r="B240">
        <v>503.5</v>
      </c>
      <c r="C240">
        <v>675.5</v>
      </c>
      <c r="D240">
        <v>590.6</v>
      </c>
      <c r="E240">
        <v>640.79999999999995</v>
      </c>
      <c r="F240" s="9">
        <f t="shared" si="70"/>
        <v>1094.0999999999999</v>
      </c>
      <c r="G240" s="2">
        <f t="shared" si="71"/>
        <v>1316.3</v>
      </c>
      <c r="H240" s="38">
        <f t="shared" si="72"/>
        <v>-16.880650307680622</v>
      </c>
      <c r="I240" s="38"/>
      <c r="K240">
        <v>78</v>
      </c>
    </row>
    <row r="241" spans="1:11" x14ac:dyDescent="0.25">
      <c r="A241" s="29">
        <f t="shared" si="2"/>
        <v>40521</v>
      </c>
      <c r="B241">
        <v>516.5</v>
      </c>
      <c r="C241">
        <v>641.70000000000005</v>
      </c>
      <c r="D241">
        <v>625.20000000000005</v>
      </c>
      <c r="E241">
        <v>651.4</v>
      </c>
      <c r="F241" s="9">
        <f t="shared" si="70"/>
        <v>1141.7</v>
      </c>
      <c r="G241" s="2">
        <f t="shared" si="71"/>
        <v>1293.0999999999999</v>
      </c>
      <c r="H241" s="38">
        <f t="shared" si="72"/>
        <v>-11.708297888794361</v>
      </c>
      <c r="I241" s="38"/>
    </row>
    <row r="242" spans="1:11" x14ac:dyDescent="0.25">
      <c r="A242" s="29">
        <f t="shared" si="2"/>
        <v>40528</v>
      </c>
      <c r="B242">
        <v>500</v>
      </c>
      <c r="C242">
        <v>648.20000000000005</v>
      </c>
      <c r="D242">
        <v>680.6</v>
      </c>
      <c r="E242">
        <v>673.8</v>
      </c>
      <c r="F242" s="9">
        <f t="shared" si="70"/>
        <v>1180.5999999999999</v>
      </c>
      <c r="G242" s="2">
        <f t="shared" si="71"/>
        <v>1322</v>
      </c>
      <c r="H242" s="38">
        <f t="shared" si="72"/>
        <v>-10.695915279878976</v>
      </c>
      <c r="I242" s="38"/>
      <c r="K242">
        <v>78</v>
      </c>
    </row>
    <row r="243" spans="1:11" x14ac:dyDescent="0.25">
      <c r="A243" s="29">
        <f t="shared" si="2"/>
        <v>40535</v>
      </c>
      <c r="B243">
        <v>471.4</v>
      </c>
      <c r="C243">
        <v>671.8</v>
      </c>
      <c r="D243">
        <v>723.6</v>
      </c>
      <c r="E243">
        <v>714</v>
      </c>
      <c r="F243" s="9">
        <f t="shared" si="70"/>
        <v>1195</v>
      </c>
      <c r="G243" s="2">
        <f t="shared" si="71"/>
        <v>1385.8</v>
      </c>
      <c r="H243" s="38">
        <f t="shared" si="72"/>
        <v>-13.76822052244191</v>
      </c>
      <c r="I243" s="38"/>
    </row>
    <row r="244" spans="1:11" x14ac:dyDescent="0.25">
      <c r="A244" s="29">
        <f t="shared" si="2"/>
        <v>40542</v>
      </c>
      <c r="B244">
        <v>451.6</v>
      </c>
      <c r="C244">
        <v>692.2</v>
      </c>
      <c r="D244">
        <v>773.4</v>
      </c>
      <c r="E244">
        <v>789.7</v>
      </c>
      <c r="F244" s="9">
        <f t="shared" si="70"/>
        <v>1225</v>
      </c>
      <c r="G244" s="2">
        <f t="shared" si="71"/>
        <v>1481.9</v>
      </c>
      <c r="H244" s="38">
        <f t="shared" si="72"/>
        <v>-17.335852621634395</v>
      </c>
      <c r="I244" s="38"/>
    </row>
    <row r="245" spans="1:11" x14ac:dyDescent="0.25">
      <c r="A245" s="29">
        <f t="shared" si="2"/>
        <v>40549</v>
      </c>
      <c r="B245">
        <v>450.1</v>
      </c>
      <c r="C245">
        <v>672.1</v>
      </c>
      <c r="D245">
        <v>775.2</v>
      </c>
      <c r="E245">
        <v>841.9</v>
      </c>
      <c r="F245" s="9">
        <f t="shared" si="70"/>
        <v>1225.3000000000002</v>
      </c>
      <c r="G245" s="2">
        <f t="shared" si="71"/>
        <v>1514</v>
      </c>
      <c r="H245" s="38">
        <f t="shared" si="72"/>
        <v>-19.068692206076609</v>
      </c>
      <c r="I245" s="38"/>
      <c r="J245">
        <v>81.400000000000006</v>
      </c>
    </row>
    <row r="246" spans="1:11" x14ac:dyDescent="0.25">
      <c r="A246" s="29">
        <f t="shared" si="2"/>
        <v>40556</v>
      </c>
      <c r="B246">
        <v>525.70000000000005</v>
      </c>
      <c r="C246">
        <v>612.6</v>
      </c>
      <c r="D246">
        <v>830.3</v>
      </c>
      <c r="E246">
        <v>902.1</v>
      </c>
      <c r="F246" s="9">
        <f t="shared" si="70"/>
        <v>1356</v>
      </c>
      <c r="G246" s="2">
        <f t="shared" si="71"/>
        <v>1514.7</v>
      </c>
      <c r="H246" s="38">
        <f t="shared" si="72"/>
        <v>-10.47732224202813</v>
      </c>
      <c r="I246" s="38"/>
      <c r="J246">
        <v>84.2</v>
      </c>
    </row>
    <row r="247" spans="1:11" x14ac:dyDescent="0.25">
      <c r="A247" s="29">
        <f t="shared" si="2"/>
        <v>40563</v>
      </c>
      <c r="B247">
        <v>525.70000000000005</v>
      </c>
      <c r="C247">
        <v>610</v>
      </c>
      <c r="D247">
        <v>842.5</v>
      </c>
      <c r="E247">
        <v>978.4</v>
      </c>
      <c r="F247" s="9">
        <f t="shared" si="70"/>
        <v>1368.2</v>
      </c>
      <c r="G247" s="2">
        <f t="shared" si="71"/>
        <v>1588.4</v>
      </c>
      <c r="H247" s="38">
        <f t="shared" si="72"/>
        <v>-13.863006799294887</v>
      </c>
      <c r="I247" s="38"/>
      <c r="J247">
        <v>84.5</v>
      </c>
    </row>
    <row r="248" spans="1:11" x14ac:dyDescent="0.25">
      <c r="A248" s="29">
        <f t="shared" si="2"/>
        <v>40570</v>
      </c>
      <c r="B248">
        <v>584.9</v>
      </c>
      <c r="C248">
        <v>566.70000000000005</v>
      </c>
      <c r="D248">
        <v>887.3</v>
      </c>
      <c r="E248">
        <v>1042.2</v>
      </c>
      <c r="F248" s="9">
        <f t="shared" si="70"/>
        <v>1472.1999999999998</v>
      </c>
      <c r="G248" s="2">
        <f t="shared" si="71"/>
        <v>1608.9</v>
      </c>
      <c r="H248" s="38">
        <f t="shared" si="72"/>
        <v>-8.4964882839207121</v>
      </c>
      <c r="I248" s="38"/>
      <c r="J248">
        <v>84.5</v>
      </c>
    </row>
    <row r="249" spans="1:11" x14ac:dyDescent="0.25">
      <c r="A249" s="29">
        <f t="shared" si="2"/>
        <v>40577</v>
      </c>
      <c r="B249">
        <v>645.4</v>
      </c>
      <c r="C249">
        <v>575.79999999999995</v>
      </c>
      <c r="D249">
        <v>961.8</v>
      </c>
      <c r="E249">
        <v>1056.5</v>
      </c>
      <c r="F249" s="9">
        <f t="shared" si="70"/>
        <v>1607.1999999999998</v>
      </c>
      <c r="G249" s="2">
        <f t="shared" si="71"/>
        <v>1632.3</v>
      </c>
      <c r="H249" s="38">
        <f t="shared" si="72"/>
        <v>-1.5377075292532072</v>
      </c>
      <c r="I249" s="38"/>
      <c r="J249">
        <v>86.5</v>
      </c>
    </row>
    <row r="250" spans="1:11" x14ac:dyDescent="0.25">
      <c r="A250" s="29">
        <f t="shared" si="2"/>
        <v>40584</v>
      </c>
      <c r="B250">
        <v>643.5</v>
      </c>
      <c r="C250">
        <v>573.79999999999995</v>
      </c>
      <c r="D250">
        <v>986.1</v>
      </c>
      <c r="E250">
        <v>1082.5999999999999</v>
      </c>
      <c r="F250" s="9">
        <f t="shared" si="70"/>
        <v>1629.6</v>
      </c>
      <c r="G250" s="2">
        <f t="shared" si="71"/>
        <v>1656.3999999999999</v>
      </c>
      <c r="H250" s="38">
        <f t="shared" si="72"/>
        <v>-1.6179666747162536</v>
      </c>
      <c r="I250" s="38"/>
      <c r="J250">
        <v>88.2</v>
      </c>
    </row>
    <row r="251" spans="1:11" x14ac:dyDescent="0.25">
      <c r="A251" s="29">
        <f t="shared" si="2"/>
        <v>40591</v>
      </c>
      <c r="B251">
        <v>653.4</v>
      </c>
      <c r="C251">
        <v>548.5</v>
      </c>
      <c r="D251">
        <v>1017.4</v>
      </c>
      <c r="E251">
        <v>1154.5999999999999</v>
      </c>
      <c r="F251" s="9">
        <f t="shared" si="70"/>
        <v>1670.8</v>
      </c>
      <c r="G251" s="2">
        <f t="shared" si="71"/>
        <v>1703.1</v>
      </c>
      <c r="H251" s="38">
        <f t="shared" si="72"/>
        <v>-1.8965416006106461</v>
      </c>
      <c r="I251" s="38"/>
      <c r="J251">
        <v>88.2</v>
      </c>
    </row>
    <row r="252" spans="1:11" x14ac:dyDescent="0.25">
      <c r="A252" s="29">
        <f t="shared" si="2"/>
        <v>40598</v>
      </c>
      <c r="B252">
        <v>727</v>
      </c>
      <c r="C252">
        <v>552.9</v>
      </c>
      <c r="D252">
        <v>1079.9000000000001</v>
      </c>
      <c r="E252">
        <v>1225.5999999999999</v>
      </c>
      <c r="F252" s="9">
        <f t="shared" si="70"/>
        <v>1806.9</v>
      </c>
      <c r="G252" s="2">
        <f t="shared" si="71"/>
        <v>1778.5</v>
      </c>
      <c r="H252" s="38">
        <f t="shared" si="72"/>
        <v>1.5968512791678435</v>
      </c>
      <c r="I252" s="38"/>
    </row>
    <row r="253" spans="1:11" x14ac:dyDescent="0.25">
      <c r="A253" s="29">
        <f t="shared" ref="A253:A316" si="73">+A252+7</f>
        <v>40605</v>
      </c>
      <c r="B253">
        <v>722</v>
      </c>
      <c r="C253">
        <v>552.29999999999995</v>
      </c>
      <c r="D253">
        <v>1109.7</v>
      </c>
      <c r="E253">
        <v>1259</v>
      </c>
      <c r="F253" s="9">
        <f t="shared" si="70"/>
        <v>1831.7</v>
      </c>
      <c r="G253" s="2">
        <f t="shared" si="71"/>
        <v>1811.3</v>
      </c>
      <c r="H253" s="38">
        <f t="shared" si="72"/>
        <v>1.1262629050957873</v>
      </c>
      <c r="I253" s="38"/>
    </row>
    <row r="254" spans="1:11" x14ac:dyDescent="0.25">
      <c r="A254" s="29">
        <f t="shared" si="73"/>
        <v>40612</v>
      </c>
      <c r="B254">
        <v>738.2</v>
      </c>
      <c r="C254">
        <v>553.1</v>
      </c>
      <c r="D254">
        <v>1119.9000000000001</v>
      </c>
      <c r="E254">
        <v>1300.5999999999999</v>
      </c>
      <c r="F254" s="9">
        <f t="shared" si="70"/>
        <v>1858.1000000000001</v>
      </c>
      <c r="G254" s="2">
        <f t="shared" si="71"/>
        <v>1853.6999999999998</v>
      </c>
      <c r="H254" s="38">
        <f t="shared" si="72"/>
        <v>0.23736311161461909</v>
      </c>
      <c r="I254" s="38"/>
      <c r="J254">
        <v>104.8</v>
      </c>
    </row>
    <row r="255" spans="1:11" x14ac:dyDescent="0.25">
      <c r="A255" s="29">
        <f t="shared" si="73"/>
        <v>40619</v>
      </c>
      <c r="B255">
        <v>729</v>
      </c>
      <c r="C255">
        <v>524.20000000000005</v>
      </c>
      <c r="D255">
        <v>1161.5</v>
      </c>
      <c r="E255">
        <v>1384.4</v>
      </c>
      <c r="F255" s="9">
        <f t="shared" si="70"/>
        <v>1890.5</v>
      </c>
      <c r="G255" s="2">
        <f t="shared" si="71"/>
        <v>1908.6000000000001</v>
      </c>
      <c r="H255" s="38">
        <f t="shared" si="72"/>
        <v>-0.94833909672011885</v>
      </c>
      <c r="I255" s="38"/>
      <c r="J255">
        <v>104.8</v>
      </c>
    </row>
    <row r="256" spans="1:11" x14ac:dyDescent="0.25">
      <c r="A256" s="29">
        <f t="shared" si="73"/>
        <v>40626</v>
      </c>
      <c r="B256">
        <v>615.6</v>
      </c>
      <c r="C256">
        <v>368.3</v>
      </c>
      <c r="D256">
        <v>1276.5</v>
      </c>
      <c r="E256">
        <v>1527.9</v>
      </c>
      <c r="F256" s="9">
        <f t="shared" si="70"/>
        <v>1892.1</v>
      </c>
      <c r="G256" s="2">
        <f t="shared" si="71"/>
        <v>1896.2</v>
      </c>
      <c r="H256" s="38">
        <f t="shared" si="72"/>
        <v>-0.21622191751925479</v>
      </c>
      <c r="I256" s="38"/>
    </row>
    <row r="257" spans="1:10" x14ac:dyDescent="0.25">
      <c r="A257" s="29">
        <f t="shared" si="73"/>
        <v>40633</v>
      </c>
      <c r="B257">
        <v>614.1</v>
      </c>
      <c r="C257">
        <v>399.7</v>
      </c>
      <c r="D257">
        <v>1309.0999999999999</v>
      </c>
      <c r="E257">
        <v>1541.8</v>
      </c>
      <c r="F257" s="9">
        <f t="shared" si="70"/>
        <v>1923.1999999999998</v>
      </c>
      <c r="G257" s="2">
        <f t="shared" si="71"/>
        <v>1941.5</v>
      </c>
      <c r="H257" s="38">
        <f t="shared" si="72"/>
        <v>-0.94257017769766582</v>
      </c>
      <c r="I257" s="38"/>
      <c r="J257">
        <v>113.5</v>
      </c>
    </row>
    <row r="258" spans="1:10" x14ac:dyDescent="0.25">
      <c r="A258" s="29">
        <f t="shared" si="73"/>
        <v>40640</v>
      </c>
      <c r="B258">
        <v>634.79999999999995</v>
      </c>
      <c r="C258">
        <v>386.2</v>
      </c>
      <c r="D258">
        <v>1315.4</v>
      </c>
      <c r="E258">
        <v>1603.7</v>
      </c>
      <c r="F258" s="9">
        <f t="shared" si="70"/>
        <v>1950.2</v>
      </c>
      <c r="G258" s="2">
        <f t="shared" si="71"/>
        <v>1989.9</v>
      </c>
      <c r="H258" s="38">
        <f t="shared" si="72"/>
        <v>-1.9950751294034896</v>
      </c>
      <c r="I258" s="38"/>
      <c r="J258">
        <v>114.1</v>
      </c>
    </row>
    <row r="259" spans="1:10" x14ac:dyDescent="0.25">
      <c r="A259" s="29">
        <f t="shared" si="73"/>
        <v>40647</v>
      </c>
      <c r="B259">
        <v>566.5</v>
      </c>
      <c r="C259">
        <v>349.3</v>
      </c>
      <c r="D259">
        <v>1387.4</v>
      </c>
      <c r="E259">
        <v>1670.4</v>
      </c>
      <c r="F259" s="9">
        <f t="shared" si="70"/>
        <v>1953.9</v>
      </c>
      <c r="G259" s="2">
        <f t="shared" si="71"/>
        <v>2019.7</v>
      </c>
      <c r="H259" s="38">
        <f t="shared" si="72"/>
        <v>-3.2579095905332478</v>
      </c>
      <c r="I259" s="38"/>
    </row>
    <row r="260" spans="1:10" x14ac:dyDescent="0.25">
      <c r="A260" s="29">
        <f t="shared" si="73"/>
        <v>40654</v>
      </c>
      <c r="B260">
        <v>521.6</v>
      </c>
      <c r="C260">
        <v>345.6</v>
      </c>
      <c r="D260">
        <v>1438.1</v>
      </c>
      <c r="E260">
        <v>1698.4</v>
      </c>
      <c r="F260" s="9">
        <f t="shared" si="70"/>
        <v>1959.6999999999998</v>
      </c>
      <c r="G260" s="2">
        <f t="shared" si="71"/>
        <v>2044</v>
      </c>
      <c r="H260" s="38">
        <f t="shared" si="72"/>
        <v>-4.1242661448141043</v>
      </c>
      <c r="I260" s="38"/>
    </row>
    <row r="261" spans="1:10" x14ac:dyDescent="0.25">
      <c r="A261" s="29">
        <f t="shared" si="73"/>
        <v>40661</v>
      </c>
      <c r="B261">
        <v>519.20000000000005</v>
      </c>
      <c r="C261">
        <v>347.7</v>
      </c>
      <c r="D261">
        <v>1442</v>
      </c>
      <c r="E261">
        <v>1748</v>
      </c>
      <c r="F261" s="9">
        <f t="shared" si="70"/>
        <v>1961.2</v>
      </c>
      <c r="G261" s="2">
        <f t="shared" si="71"/>
        <v>2095.6999999999998</v>
      </c>
      <c r="H261" s="38">
        <f t="shared" si="72"/>
        <v>-6.417903325857699</v>
      </c>
      <c r="I261" s="38"/>
      <c r="J261">
        <v>114.4</v>
      </c>
    </row>
    <row r="262" spans="1:10" x14ac:dyDescent="0.25">
      <c r="A262" s="29">
        <f t="shared" si="73"/>
        <v>40668</v>
      </c>
      <c r="B262">
        <v>532.79999999999995</v>
      </c>
      <c r="C262">
        <v>333.1</v>
      </c>
      <c r="D262">
        <v>1455.4</v>
      </c>
      <c r="E262">
        <v>1771.7</v>
      </c>
      <c r="F262" s="9">
        <f t="shared" si="70"/>
        <v>1988.2</v>
      </c>
      <c r="G262" s="2">
        <f t="shared" si="71"/>
        <v>2104.8000000000002</v>
      </c>
      <c r="H262" s="38">
        <f t="shared" si="72"/>
        <v>-5.5397187381223905</v>
      </c>
      <c r="I262" s="38"/>
      <c r="J262">
        <v>117.7</v>
      </c>
    </row>
    <row r="263" spans="1:10" x14ac:dyDescent="0.25">
      <c r="A263" s="29">
        <f t="shared" si="73"/>
        <v>40675</v>
      </c>
      <c r="B263">
        <v>526.29999999999995</v>
      </c>
      <c r="C263">
        <v>344.2</v>
      </c>
      <c r="D263">
        <v>1484.4</v>
      </c>
      <c r="E263">
        <v>1814.8</v>
      </c>
      <c r="F263" s="9">
        <f t="shared" si="70"/>
        <v>2010.7</v>
      </c>
      <c r="G263" s="2">
        <f t="shared" si="71"/>
        <v>2159</v>
      </c>
      <c r="H263" s="38">
        <f t="shared" si="72"/>
        <v>-6.8689207966651233</v>
      </c>
      <c r="I263" s="38"/>
    </row>
    <row r="264" spans="1:10" x14ac:dyDescent="0.25">
      <c r="A264" s="29">
        <f t="shared" si="73"/>
        <v>40682</v>
      </c>
      <c r="B264">
        <v>503.8</v>
      </c>
      <c r="C264">
        <v>325.3</v>
      </c>
      <c r="D264">
        <v>1510.2</v>
      </c>
      <c r="E264">
        <v>1852</v>
      </c>
      <c r="F264" s="9">
        <f t="shared" si="70"/>
        <v>2014</v>
      </c>
      <c r="G264" s="2">
        <f t="shared" si="71"/>
        <v>2177.3000000000002</v>
      </c>
      <c r="H264" s="38">
        <f t="shared" si="72"/>
        <v>-7.500114821108717</v>
      </c>
      <c r="I264" s="38"/>
      <c r="J264">
        <v>118.5</v>
      </c>
    </row>
    <row r="265" spans="1:10" x14ac:dyDescent="0.25">
      <c r="A265" s="29">
        <f t="shared" si="73"/>
        <v>40689</v>
      </c>
      <c r="B265">
        <v>510.4</v>
      </c>
      <c r="C265">
        <v>272.8</v>
      </c>
      <c r="D265">
        <v>1536.4</v>
      </c>
      <c r="E265">
        <v>1904.1</v>
      </c>
      <c r="F265" s="9">
        <f t="shared" ref="F265:F274" si="74">+B265+D265</f>
        <v>2046.8000000000002</v>
      </c>
      <c r="G265" s="2">
        <f t="shared" ref="G265:G274" si="75">+C265+E265</f>
        <v>2176.9</v>
      </c>
      <c r="H265" s="38">
        <f t="shared" ref="H265:H274" si="76">+(F265/G265-1)*100</f>
        <v>-5.9763884422803004</v>
      </c>
      <c r="I265" s="38"/>
      <c r="J265">
        <v>118.5</v>
      </c>
    </row>
    <row r="266" spans="1:10" x14ac:dyDescent="0.25">
      <c r="A266" s="29">
        <f t="shared" si="73"/>
        <v>40696</v>
      </c>
      <c r="B266">
        <v>528.4</v>
      </c>
      <c r="C266">
        <v>605.79999999999995</v>
      </c>
      <c r="D266">
        <v>1543.3</v>
      </c>
      <c r="E266">
        <v>1907.1</v>
      </c>
      <c r="F266" s="9">
        <f t="shared" si="74"/>
        <v>2071.6999999999998</v>
      </c>
      <c r="G266" s="2">
        <f t="shared" si="75"/>
        <v>2512.8999999999996</v>
      </c>
      <c r="H266" s="38">
        <f t="shared" si="76"/>
        <v>-17.557403796410519</v>
      </c>
      <c r="I266" s="38"/>
      <c r="J266">
        <v>118.5</v>
      </c>
    </row>
    <row r="267" spans="1:10" x14ac:dyDescent="0.25">
      <c r="A267" s="29">
        <f t="shared" si="73"/>
        <v>40703</v>
      </c>
      <c r="B267">
        <v>575.1</v>
      </c>
      <c r="C267">
        <v>320.10000000000002</v>
      </c>
      <c r="D267">
        <v>1586.6</v>
      </c>
      <c r="E267">
        <v>1922.6</v>
      </c>
      <c r="F267" s="9">
        <f t="shared" si="74"/>
        <v>2161.6999999999998</v>
      </c>
      <c r="G267" s="2">
        <f t="shared" si="75"/>
        <v>2242.6999999999998</v>
      </c>
      <c r="H267" s="38">
        <f t="shared" si="76"/>
        <v>-3.6117180184598974</v>
      </c>
      <c r="I267" s="38"/>
      <c r="J267">
        <v>119.5</v>
      </c>
    </row>
    <row r="268" spans="1:10" x14ac:dyDescent="0.25">
      <c r="A268" s="29">
        <f t="shared" si="73"/>
        <v>40710</v>
      </c>
      <c r="B268">
        <v>641</v>
      </c>
      <c r="C268">
        <v>426.5</v>
      </c>
      <c r="D268">
        <v>1591.8</v>
      </c>
      <c r="E268">
        <v>1962.8</v>
      </c>
      <c r="F268" s="9">
        <f t="shared" si="74"/>
        <v>2232.8000000000002</v>
      </c>
      <c r="G268" s="2">
        <f t="shared" si="75"/>
        <v>2389.3000000000002</v>
      </c>
      <c r="H268" s="38">
        <f t="shared" si="76"/>
        <v>-6.5500355752730943</v>
      </c>
      <c r="I268" s="38"/>
      <c r="J268">
        <v>119.5</v>
      </c>
    </row>
    <row r="269" spans="1:10" x14ac:dyDescent="0.25">
      <c r="A269" s="29">
        <f t="shared" si="73"/>
        <v>40717</v>
      </c>
      <c r="B269">
        <v>698.8</v>
      </c>
      <c r="C269">
        <v>417.7</v>
      </c>
      <c r="D269">
        <v>1618.1</v>
      </c>
      <c r="E269">
        <v>1999.4</v>
      </c>
      <c r="F269" s="9">
        <f t="shared" si="74"/>
        <v>2316.8999999999996</v>
      </c>
      <c r="G269" s="2">
        <f t="shared" si="75"/>
        <v>2417.1</v>
      </c>
      <c r="H269" s="38">
        <f t="shared" si="76"/>
        <v>-4.1454635720491577</v>
      </c>
      <c r="I269" s="38"/>
      <c r="J269">
        <v>122.4</v>
      </c>
    </row>
    <row r="270" spans="1:10" x14ac:dyDescent="0.25">
      <c r="A270" s="29">
        <f t="shared" si="73"/>
        <v>40724</v>
      </c>
      <c r="B270">
        <v>626.29999999999995</v>
      </c>
      <c r="C270">
        <v>340.1</v>
      </c>
      <c r="D270">
        <v>1648.1</v>
      </c>
      <c r="E270">
        <v>2028.7</v>
      </c>
      <c r="F270" s="9">
        <f t="shared" si="74"/>
        <v>2274.3999999999996</v>
      </c>
      <c r="G270" s="2">
        <f t="shared" si="75"/>
        <v>2368.8000000000002</v>
      </c>
      <c r="H270" s="38">
        <f t="shared" si="76"/>
        <v>-3.9851401553529398</v>
      </c>
      <c r="I270" s="38"/>
      <c r="J270">
        <v>119.7</v>
      </c>
    </row>
    <row r="271" spans="1:10" x14ac:dyDescent="0.25">
      <c r="A271" s="29">
        <f t="shared" si="73"/>
        <v>40731</v>
      </c>
      <c r="B271">
        <v>562.79999999999995</v>
      </c>
      <c r="C271">
        <v>364.6</v>
      </c>
      <c r="D271">
        <v>1662.2</v>
      </c>
      <c r="E271">
        <v>2046.1</v>
      </c>
      <c r="F271" s="9">
        <f t="shared" si="74"/>
        <v>2225</v>
      </c>
      <c r="G271" s="2">
        <f t="shared" si="75"/>
        <v>2410.6999999999998</v>
      </c>
      <c r="H271" s="38">
        <f t="shared" si="76"/>
        <v>-7.7031567594474604</v>
      </c>
      <c r="I271" s="38"/>
      <c r="J271">
        <v>119.7</v>
      </c>
    </row>
    <row r="272" spans="1:10" x14ac:dyDescent="0.25">
      <c r="A272" s="29">
        <f t="shared" si="73"/>
        <v>40738</v>
      </c>
      <c r="B272">
        <v>547.1</v>
      </c>
      <c r="C272">
        <v>332.9</v>
      </c>
      <c r="D272">
        <v>1685.4</v>
      </c>
      <c r="E272">
        <v>2083.1999999999998</v>
      </c>
      <c r="F272" s="9">
        <f t="shared" si="74"/>
        <v>2232.5</v>
      </c>
      <c r="G272" s="2">
        <f t="shared" si="75"/>
        <v>2416.1</v>
      </c>
      <c r="H272" s="38">
        <f t="shared" si="76"/>
        <v>-7.5990232192376101</v>
      </c>
      <c r="I272" s="38"/>
      <c r="J272">
        <v>122.5</v>
      </c>
    </row>
    <row r="273" spans="1:10" x14ac:dyDescent="0.25">
      <c r="A273" s="29">
        <f t="shared" si="73"/>
        <v>40745</v>
      </c>
      <c r="B273">
        <v>446.5</v>
      </c>
      <c r="C273">
        <v>329.5</v>
      </c>
      <c r="D273">
        <v>1745.4</v>
      </c>
      <c r="E273">
        <v>2096.6999999999998</v>
      </c>
      <c r="F273" s="9">
        <f t="shared" si="74"/>
        <v>2191.9</v>
      </c>
      <c r="G273" s="2">
        <f t="shared" si="75"/>
        <v>2426.1999999999998</v>
      </c>
      <c r="H273" s="38">
        <f t="shared" si="76"/>
        <v>-9.6570769103948457</v>
      </c>
      <c r="I273" s="38"/>
      <c r="J273">
        <v>122.6</v>
      </c>
    </row>
    <row r="274" spans="1:10" x14ac:dyDescent="0.25">
      <c r="A274" s="29">
        <f t="shared" si="73"/>
        <v>40752</v>
      </c>
      <c r="B274">
        <v>425.1</v>
      </c>
      <c r="C274">
        <v>361.6</v>
      </c>
      <c r="D274">
        <v>1777.6</v>
      </c>
      <c r="E274">
        <v>2119.6999999999998</v>
      </c>
      <c r="F274" s="9">
        <f t="shared" si="74"/>
        <v>2202.6999999999998</v>
      </c>
      <c r="G274" s="2">
        <f t="shared" si="75"/>
        <v>2481.2999999999997</v>
      </c>
      <c r="H274" s="38">
        <f t="shared" si="76"/>
        <v>-11.227985330270418</v>
      </c>
      <c r="I274" s="38"/>
      <c r="J274">
        <v>123.2</v>
      </c>
    </row>
    <row r="275" spans="1:10" x14ac:dyDescent="0.25">
      <c r="A275" s="29">
        <f t="shared" si="73"/>
        <v>40759</v>
      </c>
      <c r="B275">
        <v>401.2</v>
      </c>
      <c r="C275">
        <v>342.6</v>
      </c>
      <c r="D275">
        <v>1791.8</v>
      </c>
      <c r="E275">
        <v>2207.1999999999998</v>
      </c>
      <c r="F275" s="9">
        <f t="shared" ref="F275:G293" si="77">+B275+D275</f>
        <v>2193</v>
      </c>
      <c r="G275" s="2">
        <f t="shared" si="77"/>
        <v>2549.7999999999997</v>
      </c>
      <c r="H275" s="38">
        <f t="shared" ref="H275:H296" si="78">+(F275/G275-1)*100</f>
        <v>-13.993254372891982</v>
      </c>
      <c r="I275" s="38"/>
      <c r="J275">
        <v>123.4</v>
      </c>
    </row>
    <row r="276" spans="1:10" x14ac:dyDescent="0.25">
      <c r="A276" s="29">
        <f t="shared" si="73"/>
        <v>40766</v>
      </c>
      <c r="B276">
        <v>416.7</v>
      </c>
      <c r="C276">
        <v>322.10000000000002</v>
      </c>
      <c r="D276">
        <v>1816.1</v>
      </c>
      <c r="E276">
        <v>2253.9</v>
      </c>
      <c r="F276" s="9">
        <f t="shared" si="77"/>
        <v>2232.7999999999997</v>
      </c>
      <c r="G276" s="2">
        <f t="shared" si="77"/>
        <v>2576</v>
      </c>
      <c r="H276" s="38">
        <f t="shared" si="78"/>
        <v>-13.32298136645964</v>
      </c>
      <c r="I276" s="38"/>
      <c r="J276">
        <v>123.5</v>
      </c>
    </row>
    <row r="277" spans="1:10" x14ac:dyDescent="0.25">
      <c r="A277" s="29">
        <f t="shared" si="73"/>
        <v>40773</v>
      </c>
      <c r="B277">
        <v>413.8</v>
      </c>
      <c r="C277">
        <v>281.39999999999998</v>
      </c>
      <c r="D277">
        <v>1839</v>
      </c>
      <c r="E277">
        <v>2327.3000000000002</v>
      </c>
      <c r="F277" s="9">
        <f t="shared" si="77"/>
        <v>2252.8000000000002</v>
      </c>
      <c r="G277" s="2">
        <f t="shared" si="77"/>
        <v>2608.7000000000003</v>
      </c>
      <c r="H277" s="38">
        <f t="shared" si="78"/>
        <v>-13.64281059531568</v>
      </c>
      <c r="I277" s="38"/>
      <c r="J277">
        <v>123.5</v>
      </c>
    </row>
    <row r="278" spans="1:10" x14ac:dyDescent="0.25">
      <c r="A278" s="29">
        <f t="shared" si="73"/>
        <v>40780</v>
      </c>
      <c r="B278">
        <v>337</v>
      </c>
      <c r="C278">
        <v>279.3</v>
      </c>
      <c r="D278">
        <v>1876.9</v>
      </c>
      <c r="E278">
        <v>2341.6</v>
      </c>
      <c r="F278" s="9">
        <f t="shared" si="77"/>
        <v>2213.9</v>
      </c>
      <c r="G278" s="2">
        <f t="shared" si="77"/>
        <v>2620.9</v>
      </c>
      <c r="H278" s="38">
        <f t="shared" si="78"/>
        <v>-15.52901674997138</v>
      </c>
      <c r="I278" s="38"/>
      <c r="J278">
        <v>124.4</v>
      </c>
    </row>
    <row r="279" spans="1:10" x14ac:dyDescent="0.25">
      <c r="A279" s="29">
        <f t="shared" si="73"/>
        <v>40787</v>
      </c>
      <c r="B279">
        <v>509.8</v>
      </c>
      <c r="C279">
        <v>627.1</v>
      </c>
      <c r="D279">
        <v>0.1</v>
      </c>
      <c r="E279">
        <v>0.6</v>
      </c>
      <c r="F279" s="9">
        <f t="shared" si="77"/>
        <v>509.90000000000003</v>
      </c>
      <c r="G279" s="2">
        <f t="shared" si="77"/>
        <v>627.70000000000005</v>
      </c>
      <c r="H279" s="38">
        <f t="shared" si="78"/>
        <v>-18.766926875896129</v>
      </c>
      <c r="I279" s="38"/>
    </row>
    <row r="280" spans="1:10" x14ac:dyDescent="0.25">
      <c r="A280" s="29">
        <f t="shared" si="73"/>
        <v>40794</v>
      </c>
      <c r="B280">
        <v>507.5</v>
      </c>
      <c r="C280">
        <v>602.4</v>
      </c>
      <c r="D280">
        <v>3.5</v>
      </c>
      <c r="E280">
        <v>24.7</v>
      </c>
      <c r="F280" s="9">
        <f t="shared" si="77"/>
        <v>511</v>
      </c>
      <c r="G280" s="2">
        <f t="shared" si="77"/>
        <v>627.1</v>
      </c>
      <c r="H280" s="38">
        <f t="shared" si="78"/>
        <v>-18.513793653324829</v>
      </c>
      <c r="I280" s="38"/>
    </row>
    <row r="281" spans="1:10" x14ac:dyDescent="0.25">
      <c r="A281" s="29">
        <f t="shared" si="73"/>
        <v>40801</v>
      </c>
      <c r="B281" s="52">
        <v>532.1</v>
      </c>
      <c r="C281" s="52">
        <v>599.9</v>
      </c>
      <c r="D281" s="52">
        <v>49.4</v>
      </c>
      <c r="E281" s="52">
        <v>47.6</v>
      </c>
      <c r="F281" s="9">
        <f t="shared" si="77"/>
        <v>581.5</v>
      </c>
      <c r="G281" s="2">
        <f t="shared" si="77"/>
        <v>647.5</v>
      </c>
      <c r="H281" s="38">
        <f t="shared" si="78"/>
        <v>-10.19305019305019</v>
      </c>
      <c r="I281" s="38"/>
      <c r="J281" s="52"/>
    </row>
    <row r="282" spans="1:10" x14ac:dyDescent="0.25">
      <c r="A282" s="29">
        <f t="shared" si="73"/>
        <v>40808</v>
      </c>
      <c r="B282" s="52">
        <v>533</v>
      </c>
      <c r="C282" s="52">
        <v>657.5</v>
      </c>
      <c r="D282" s="52">
        <v>69.900000000000006</v>
      </c>
      <c r="E282" s="52">
        <v>60.4</v>
      </c>
      <c r="F282" s="9">
        <f t="shared" si="77"/>
        <v>602.9</v>
      </c>
      <c r="G282" s="2">
        <f t="shared" si="77"/>
        <v>717.9</v>
      </c>
      <c r="H282" s="38">
        <f t="shared" si="78"/>
        <v>-16.018944142638247</v>
      </c>
      <c r="I282" s="38"/>
      <c r="J282" s="52"/>
    </row>
    <row r="283" spans="1:10" x14ac:dyDescent="0.25">
      <c r="A283" s="29">
        <f t="shared" si="73"/>
        <v>40815</v>
      </c>
      <c r="B283" s="52">
        <v>545.70000000000005</v>
      </c>
      <c r="C283" s="52">
        <v>655</v>
      </c>
      <c r="D283" s="52">
        <v>110.1</v>
      </c>
      <c r="E283" s="52">
        <v>73.3</v>
      </c>
      <c r="F283" s="9">
        <f t="shared" si="77"/>
        <v>655.80000000000007</v>
      </c>
      <c r="G283" s="2">
        <f t="shared" si="77"/>
        <v>728.3</v>
      </c>
      <c r="H283" s="38">
        <f t="shared" si="78"/>
        <v>-9.954689001784967</v>
      </c>
      <c r="I283" s="38"/>
      <c r="J283" s="52"/>
    </row>
    <row r="284" spans="1:10" ht="15" x14ac:dyDescent="0.35">
      <c r="A284" s="29">
        <f t="shared" si="73"/>
        <v>40822</v>
      </c>
      <c r="B284" s="53">
        <v>490.5</v>
      </c>
      <c r="C284" s="52">
        <v>682</v>
      </c>
      <c r="D284" s="52">
        <v>116.8</v>
      </c>
      <c r="E284" s="52">
        <v>125.1</v>
      </c>
      <c r="F284" s="9">
        <f t="shared" si="77"/>
        <v>607.29999999999995</v>
      </c>
      <c r="G284" s="2">
        <f t="shared" si="77"/>
        <v>807.1</v>
      </c>
      <c r="H284" s="38">
        <f t="shared" si="78"/>
        <v>-24.755296741419908</v>
      </c>
      <c r="I284" s="38"/>
      <c r="J284" s="52"/>
    </row>
    <row r="285" spans="1:10" x14ac:dyDescent="0.25">
      <c r="A285" s="29">
        <f t="shared" si="73"/>
        <v>40829</v>
      </c>
      <c r="B285" s="52">
        <v>489</v>
      </c>
      <c r="C285" s="52">
        <v>716.7</v>
      </c>
      <c r="D285" s="52">
        <v>157.69999999999999</v>
      </c>
      <c r="E285" s="52">
        <v>205.5</v>
      </c>
      <c r="F285" s="9">
        <f t="shared" si="77"/>
        <v>646.70000000000005</v>
      </c>
      <c r="G285" s="2">
        <f t="shared" si="77"/>
        <v>922.2</v>
      </c>
      <c r="H285" s="38">
        <f t="shared" si="78"/>
        <v>-29.874213836477981</v>
      </c>
      <c r="I285" s="38"/>
      <c r="J285" s="52"/>
    </row>
    <row r="286" spans="1:10" x14ac:dyDescent="0.25">
      <c r="A286" s="29">
        <f t="shared" si="73"/>
        <v>40836</v>
      </c>
      <c r="B286" s="52">
        <v>497.8</v>
      </c>
      <c r="C286" s="52">
        <v>712.2</v>
      </c>
      <c r="D286" s="52">
        <v>172.4</v>
      </c>
      <c r="E286" s="52">
        <v>256</v>
      </c>
      <c r="F286" s="9">
        <f t="shared" si="77"/>
        <v>670.2</v>
      </c>
      <c r="G286" s="2">
        <f t="shared" si="77"/>
        <v>968.2</v>
      </c>
      <c r="H286" s="38">
        <f t="shared" si="78"/>
        <v>-30.778764718033457</v>
      </c>
      <c r="I286" s="38"/>
      <c r="J286" s="52"/>
    </row>
    <row r="287" spans="1:10" x14ac:dyDescent="0.25">
      <c r="A287" s="29">
        <f t="shared" si="73"/>
        <v>40843</v>
      </c>
      <c r="B287" s="52">
        <v>498</v>
      </c>
      <c r="C287" s="52">
        <v>786.9</v>
      </c>
      <c r="D287" s="52">
        <v>220.7</v>
      </c>
      <c r="E287" s="52">
        <v>270.10000000000002</v>
      </c>
      <c r="F287" s="9">
        <f t="shared" si="77"/>
        <v>718.7</v>
      </c>
      <c r="G287" s="2">
        <f t="shared" si="77"/>
        <v>1057</v>
      </c>
      <c r="H287" s="38">
        <f t="shared" si="78"/>
        <v>-32.005676442762535</v>
      </c>
      <c r="I287" s="38"/>
      <c r="J287" s="52">
        <v>27</v>
      </c>
    </row>
    <row r="288" spans="1:10" x14ac:dyDescent="0.25">
      <c r="A288" s="29">
        <f t="shared" si="73"/>
        <v>40850</v>
      </c>
      <c r="B288" s="52">
        <v>498</v>
      </c>
      <c r="C288" s="52">
        <v>776.6</v>
      </c>
      <c r="D288" s="52">
        <v>267.89999999999998</v>
      </c>
      <c r="E288" s="52">
        <v>364.5</v>
      </c>
      <c r="F288" s="9">
        <f t="shared" si="77"/>
        <v>765.9</v>
      </c>
      <c r="G288" s="2">
        <f t="shared" si="77"/>
        <v>1141.0999999999999</v>
      </c>
      <c r="H288" s="38">
        <f t="shared" si="78"/>
        <v>-32.880553851546743</v>
      </c>
      <c r="I288" s="38"/>
      <c r="J288" s="52">
        <v>29.8</v>
      </c>
    </row>
    <row r="289" spans="1:10" x14ac:dyDescent="0.25">
      <c r="A289" s="29">
        <f t="shared" si="73"/>
        <v>40857</v>
      </c>
      <c r="B289" s="52">
        <v>489</v>
      </c>
      <c r="C289" s="52">
        <v>762.2</v>
      </c>
      <c r="D289" s="52">
        <v>293.8</v>
      </c>
      <c r="E289" s="52">
        <v>430.3</v>
      </c>
      <c r="F289" s="9">
        <f t="shared" si="77"/>
        <v>782.8</v>
      </c>
      <c r="G289" s="9">
        <f t="shared" si="77"/>
        <v>1192.5</v>
      </c>
      <c r="H289" s="38">
        <f t="shared" si="78"/>
        <v>-34.356394129979037</v>
      </c>
      <c r="I289" s="38"/>
      <c r="J289" s="52"/>
    </row>
    <row r="290" spans="1:10" x14ac:dyDescent="0.25">
      <c r="A290" s="29">
        <f t="shared" si="73"/>
        <v>40864</v>
      </c>
      <c r="B290" s="52">
        <v>485.3</v>
      </c>
      <c r="C290" s="52">
        <v>782.2</v>
      </c>
      <c r="D290" s="52">
        <v>329.1</v>
      </c>
      <c r="E290" s="52">
        <v>478.6</v>
      </c>
      <c r="F290" s="9">
        <f t="shared" si="77"/>
        <v>814.40000000000009</v>
      </c>
      <c r="G290" s="9">
        <f t="shared" si="77"/>
        <v>1260.8000000000002</v>
      </c>
      <c r="H290" s="38">
        <f t="shared" si="78"/>
        <v>-35.406091370558379</v>
      </c>
      <c r="I290" s="38"/>
      <c r="J290" s="52"/>
    </row>
    <row r="291" spans="1:10" x14ac:dyDescent="0.25">
      <c r="A291" s="29">
        <f t="shared" si="73"/>
        <v>40871</v>
      </c>
      <c r="B291" s="52">
        <v>477.9</v>
      </c>
      <c r="C291" s="52">
        <v>578.6</v>
      </c>
      <c r="D291" s="52">
        <v>385.5</v>
      </c>
      <c r="E291" s="52">
        <v>509.8</v>
      </c>
      <c r="F291" s="9">
        <f t="shared" si="77"/>
        <v>863.4</v>
      </c>
      <c r="G291" s="9">
        <f t="shared" si="77"/>
        <v>1088.4000000000001</v>
      </c>
      <c r="H291" s="38">
        <f t="shared" si="78"/>
        <v>-20.67254685777289</v>
      </c>
      <c r="I291" s="38"/>
      <c r="J291" s="52"/>
    </row>
    <row r="292" spans="1:10" x14ac:dyDescent="0.25">
      <c r="A292" s="29">
        <f t="shared" si="73"/>
        <v>40878</v>
      </c>
      <c r="B292" s="52">
        <v>507.4</v>
      </c>
      <c r="C292" s="52">
        <v>503.5</v>
      </c>
      <c r="D292" s="52">
        <v>396.5</v>
      </c>
      <c r="E292" s="52">
        <v>590.6</v>
      </c>
      <c r="F292" s="9">
        <f t="shared" si="77"/>
        <v>903.9</v>
      </c>
      <c r="G292" s="9">
        <f t="shared" si="77"/>
        <v>1094.0999999999999</v>
      </c>
      <c r="H292" s="38">
        <f t="shared" si="78"/>
        <v>-17.384151357279954</v>
      </c>
      <c r="I292" s="38"/>
      <c r="J292" s="52"/>
    </row>
    <row r="293" spans="1:10" x14ac:dyDescent="0.25">
      <c r="A293" s="29">
        <f t="shared" si="73"/>
        <v>40885</v>
      </c>
      <c r="B293" s="72">
        <v>475</v>
      </c>
      <c r="C293" s="52">
        <v>516.5</v>
      </c>
      <c r="D293" s="52">
        <v>495.4</v>
      </c>
      <c r="E293" s="52">
        <v>625.20000000000005</v>
      </c>
      <c r="F293" s="9">
        <f t="shared" si="77"/>
        <v>970.4</v>
      </c>
      <c r="G293" s="9">
        <f t="shared" si="77"/>
        <v>1141.7</v>
      </c>
      <c r="H293" s="38">
        <f t="shared" si="78"/>
        <v>-15.003941490759399</v>
      </c>
      <c r="I293" s="38"/>
      <c r="J293" s="52"/>
    </row>
    <row r="294" spans="1:10" x14ac:dyDescent="0.25">
      <c r="A294" s="29">
        <f t="shared" si="73"/>
        <v>40892</v>
      </c>
      <c r="B294">
        <v>488.8</v>
      </c>
      <c r="C294">
        <v>500</v>
      </c>
      <c r="D294">
        <v>509.6</v>
      </c>
      <c r="E294">
        <v>680.6</v>
      </c>
      <c r="F294" s="9">
        <f t="shared" ref="F294:G297" si="79">+B294+D294</f>
        <v>998.40000000000009</v>
      </c>
      <c r="G294" s="9">
        <f t="shared" si="79"/>
        <v>1180.5999999999999</v>
      </c>
      <c r="H294" s="38">
        <f t="shared" si="78"/>
        <v>-15.432830764018279</v>
      </c>
      <c r="I294" s="38"/>
      <c r="J294" s="38">
        <v>60.1</v>
      </c>
    </row>
    <row r="295" spans="1:10" x14ac:dyDescent="0.25">
      <c r="A295" s="29">
        <f t="shared" si="73"/>
        <v>40899</v>
      </c>
      <c r="B295" s="52">
        <v>513.9</v>
      </c>
      <c r="C295" s="52">
        <v>471.4</v>
      </c>
      <c r="D295" s="52">
        <v>532.4</v>
      </c>
      <c r="E295" s="52">
        <v>723.6</v>
      </c>
      <c r="F295" s="9">
        <f t="shared" si="79"/>
        <v>1046.3</v>
      </c>
      <c r="G295" s="9">
        <f t="shared" si="79"/>
        <v>1195</v>
      </c>
      <c r="H295" s="38">
        <f t="shared" si="78"/>
        <v>-12.443514644351472</v>
      </c>
      <c r="I295" s="38"/>
      <c r="J295" s="52"/>
    </row>
    <row r="296" spans="1:10" x14ac:dyDescent="0.25">
      <c r="A296" s="29">
        <f t="shared" si="73"/>
        <v>40906</v>
      </c>
      <c r="B296" s="52">
        <v>503.9</v>
      </c>
      <c r="C296" s="52">
        <v>451.6</v>
      </c>
      <c r="D296" s="52">
        <v>599.4</v>
      </c>
      <c r="E296" s="52">
        <v>773.4</v>
      </c>
      <c r="F296" s="9">
        <f t="shared" si="79"/>
        <v>1103.3</v>
      </c>
      <c r="G296" s="9">
        <f t="shared" si="79"/>
        <v>1225</v>
      </c>
      <c r="H296" s="38">
        <f t="shared" si="78"/>
        <v>-9.9346938775510267</v>
      </c>
      <c r="I296" s="38"/>
      <c r="J296" s="52"/>
    </row>
    <row r="297" spans="1:10" x14ac:dyDescent="0.25">
      <c r="A297" s="29">
        <f t="shared" si="73"/>
        <v>40913</v>
      </c>
      <c r="B297">
        <v>503.9</v>
      </c>
      <c r="C297">
        <v>450.1</v>
      </c>
      <c r="D297">
        <v>623.79999999999995</v>
      </c>
      <c r="E297">
        <v>775.2</v>
      </c>
      <c r="F297" s="9">
        <f t="shared" si="79"/>
        <v>1127.6999999999998</v>
      </c>
      <c r="G297" s="9">
        <f t="shared" si="79"/>
        <v>1225.3000000000002</v>
      </c>
      <c r="H297" s="38">
        <f t="shared" ref="H297:H328" si="80">+(F297/G297-1)*100</f>
        <v>-7.9653962294948482</v>
      </c>
      <c r="I297" s="38"/>
      <c r="J297" s="38">
        <v>60.9</v>
      </c>
    </row>
    <row r="298" spans="1:10" x14ac:dyDescent="0.25">
      <c r="A298" s="29">
        <f t="shared" si="73"/>
        <v>40920</v>
      </c>
      <c r="B298">
        <v>406.5</v>
      </c>
      <c r="C298">
        <v>525.70000000000005</v>
      </c>
      <c r="D298">
        <v>666.2</v>
      </c>
      <c r="E298">
        <v>830.3</v>
      </c>
      <c r="F298" s="9">
        <f t="shared" ref="F298:F329" si="81">+B298+D298</f>
        <v>1072.7</v>
      </c>
      <c r="G298" s="9">
        <f t="shared" ref="G298:G329" si="82">+C298+E298</f>
        <v>1356</v>
      </c>
      <c r="H298" s="38">
        <f t="shared" si="80"/>
        <v>-20.892330383480818</v>
      </c>
      <c r="I298" s="38"/>
      <c r="J298" s="52"/>
    </row>
    <row r="299" spans="1:10" x14ac:dyDescent="0.25">
      <c r="A299" s="29">
        <f t="shared" si="73"/>
        <v>40927</v>
      </c>
      <c r="B299">
        <v>357.5</v>
      </c>
      <c r="C299">
        <v>525.70000000000005</v>
      </c>
      <c r="D299">
        <v>706.7</v>
      </c>
      <c r="E299">
        <v>842.5</v>
      </c>
      <c r="F299" s="9">
        <f t="shared" si="81"/>
        <v>1064.2</v>
      </c>
      <c r="G299" s="9">
        <f t="shared" si="82"/>
        <v>1368.2</v>
      </c>
      <c r="H299" s="38">
        <f t="shared" si="80"/>
        <v>-22.218973834234756</v>
      </c>
      <c r="I299" s="38"/>
      <c r="J299" s="52"/>
    </row>
    <row r="300" spans="1:10" x14ac:dyDescent="0.25">
      <c r="A300" s="29">
        <f t="shared" si="73"/>
        <v>40934</v>
      </c>
      <c r="B300">
        <v>361.3</v>
      </c>
      <c r="C300">
        <v>584.9</v>
      </c>
      <c r="D300">
        <v>747.1</v>
      </c>
      <c r="E300">
        <v>887.3</v>
      </c>
      <c r="F300" s="9">
        <f t="shared" si="81"/>
        <v>1108.4000000000001</v>
      </c>
      <c r="G300" s="9">
        <f t="shared" si="82"/>
        <v>1472.1999999999998</v>
      </c>
      <c r="H300" s="38">
        <f t="shared" si="80"/>
        <v>-24.711316397228622</v>
      </c>
      <c r="I300" s="38"/>
      <c r="J300" s="52"/>
    </row>
    <row r="301" spans="1:10" x14ac:dyDescent="0.25">
      <c r="A301" s="29">
        <f t="shared" si="73"/>
        <v>40941</v>
      </c>
      <c r="B301">
        <v>371</v>
      </c>
      <c r="C301">
        <v>645.4</v>
      </c>
      <c r="D301">
        <v>792.6</v>
      </c>
      <c r="E301">
        <v>961.8</v>
      </c>
      <c r="F301" s="9">
        <f t="shared" si="81"/>
        <v>1163.5999999999999</v>
      </c>
      <c r="G301" s="9">
        <f t="shared" si="82"/>
        <v>1607.1999999999998</v>
      </c>
      <c r="H301" s="38">
        <f t="shared" si="80"/>
        <v>-27.600796416127427</v>
      </c>
      <c r="I301" s="38"/>
      <c r="J301" s="52"/>
    </row>
    <row r="302" spans="1:10" x14ac:dyDescent="0.25">
      <c r="A302" s="29">
        <f t="shared" si="73"/>
        <v>40948</v>
      </c>
      <c r="B302">
        <v>373.6</v>
      </c>
      <c r="C302">
        <v>643.5</v>
      </c>
      <c r="D302">
        <v>814.6</v>
      </c>
      <c r="E302">
        <v>986.1</v>
      </c>
      <c r="F302" s="9">
        <f t="shared" si="81"/>
        <v>1188.2</v>
      </c>
      <c r="G302" s="9">
        <f t="shared" si="82"/>
        <v>1629.6</v>
      </c>
      <c r="H302" s="38">
        <f t="shared" si="80"/>
        <v>-27.086401570937646</v>
      </c>
      <c r="I302" s="38"/>
      <c r="J302" s="52"/>
    </row>
    <row r="303" spans="1:10" x14ac:dyDescent="0.25">
      <c r="A303" s="29">
        <f t="shared" si="73"/>
        <v>40955</v>
      </c>
      <c r="B303">
        <v>384.7</v>
      </c>
      <c r="C303">
        <v>653.4</v>
      </c>
      <c r="D303">
        <v>869.1</v>
      </c>
      <c r="E303">
        <v>1017.4</v>
      </c>
      <c r="F303" s="9">
        <f t="shared" si="81"/>
        <v>1253.8</v>
      </c>
      <c r="G303" s="9">
        <f t="shared" si="82"/>
        <v>1670.8</v>
      </c>
      <c r="H303" s="38">
        <f t="shared" si="80"/>
        <v>-24.958103902322236</v>
      </c>
      <c r="I303" s="38"/>
    </row>
    <row r="304" spans="1:10" x14ac:dyDescent="0.25">
      <c r="A304" s="29">
        <f t="shared" si="73"/>
        <v>40962</v>
      </c>
      <c r="B304">
        <v>350.6</v>
      </c>
      <c r="C304">
        <v>727</v>
      </c>
      <c r="D304">
        <v>923.8</v>
      </c>
      <c r="E304">
        <v>1079.9000000000001</v>
      </c>
      <c r="F304" s="9">
        <f t="shared" si="81"/>
        <v>1274.4000000000001</v>
      </c>
      <c r="G304" s="9">
        <f t="shared" si="82"/>
        <v>1806.9</v>
      </c>
      <c r="H304" s="38">
        <f t="shared" si="80"/>
        <v>-29.470363606176321</v>
      </c>
      <c r="I304" s="38"/>
    </row>
    <row r="305" spans="1:10" x14ac:dyDescent="0.25">
      <c r="A305" s="29">
        <f t="shared" si="73"/>
        <v>40969</v>
      </c>
      <c r="B305">
        <v>343.4</v>
      </c>
      <c r="C305">
        <v>722</v>
      </c>
      <c r="D305">
        <v>994.5</v>
      </c>
      <c r="E305">
        <v>1109.7</v>
      </c>
      <c r="F305" s="9">
        <f t="shared" si="81"/>
        <v>1337.9</v>
      </c>
      <c r="G305" s="9">
        <f t="shared" si="82"/>
        <v>1831.7</v>
      </c>
      <c r="H305" s="38">
        <f t="shared" si="80"/>
        <v>-26.958563083474363</v>
      </c>
      <c r="I305" s="38"/>
    </row>
    <row r="306" spans="1:10" x14ac:dyDescent="0.25">
      <c r="A306" s="29">
        <f t="shared" si="73"/>
        <v>40976</v>
      </c>
      <c r="B306">
        <v>374</v>
      </c>
      <c r="C306">
        <v>738.2</v>
      </c>
      <c r="D306">
        <v>1030.2</v>
      </c>
      <c r="E306">
        <v>1119.9000000000001</v>
      </c>
      <c r="F306" s="9">
        <f t="shared" si="81"/>
        <v>1404.2</v>
      </c>
      <c r="G306" s="9">
        <f t="shared" si="82"/>
        <v>1858.1000000000001</v>
      </c>
      <c r="H306" s="38">
        <f t="shared" si="80"/>
        <v>-24.428179322964315</v>
      </c>
      <c r="I306" s="38"/>
    </row>
    <row r="307" spans="1:10" x14ac:dyDescent="0.25">
      <c r="A307" s="29">
        <f t="shared" si="73"/>
        <v>40983</v>
      </c>
      <c r="B307">
        <v>358</v>
      </c>
      <c r="C307">
        <v>729</v>
      </c>
      <c r="D307">
        <v>1040.3</v>
      </c>
      <c r="E307">
        <v>1161.5</v>
      </c>
      <c r="F307" s="9">
        <f t="shared" si="81"/>
        <v>1398.3</v>
      </c>
      <c r="G307" s="9">
        <f t="shared" si="82"/>
        <v>1890.5</v>
      </c>
      <c r="H307" s="38">
        <f t="shared" si="80"/>
        <v>-26.035440359693208</v>
      </c>
      <c r="I307" s="38"/>
    </row>
    <row r="308" spans="1:10" x14ac:dyDescent="0.25">
      <c r="A308" s="29">
        <f t="shared" si="73"/>
        <v>40990</v>
      </c>
      <c r="B308">
        <v>357.1</v>
      </c>
      <c r="C308">
        <v>615.6</v>
      </c>
      <c r="D308">
        <v>1104.2</v>
      </c>
      <c r="E308">
        <v>1276.5</v>
      </c>
      <c r="F308" s="9">
        <f t="shared" si="81"/>
        <v>1461.3000000000002</v>
      </c>
      <c r="G308" s="9">
        <f t="shared" si="82"/>
        <v>1892.1</v>
      </c>
      <c r="H308" s="38">
        <f t="shared" si="80"/>
        <v>-22.768352624068477</v>
      </c>
      <c r="I308" s="38"/>
    </row>
    <row r="309" spans="1:10" x14ac:dyDescent="0.25">
      <c r="A309" s="29">
        <f t="shared" si="73"/>
        <v>40997</v>
      </c>
      <c r="B309">
        <v>295.3</v>
      </c>
      <c r="C309">
        <v>614.1</v>
      </c>
      <c r="D309">
        <v>1179.9000000000001</v>
      </c>
      <c r="E309">
        <v>1309.0999999999999</v>
      </c>
      <c r="F309" s="9">
        <f t="shared" si="81"/>
        <v>1475.2</v>
      </c>
      <c r="G309" s="9">
        <f t="shared" si="82"/>
        <v>1923.1999999999998</v>
      </c>
      <c r="H309" s="38">
        <f t="shared" si="80"/>
        <v>-23.294509151414299</v>
      </c>
      <c r="I309" s="38"/>
    </row>
    <row r="310" spans="1:10" x14ac:dyDescent="0.25">
      <c r="A310" s="29">
        <f t="shared" si="73"/>
        <v>41004</v>
      </c>
      <c r="B310">
        <v>316.5</v>
      </c>
      <c r="C310">
        <v>634.79999999999995</v>
      </c>
      <c r="D310">
        <v>1183.2</v>
      </c>
      <c r="E310">
        <v>1315.5</v>
      </c>
      <c r="F310" s="9">
        <f t="shared" si="81"/>
        <v>1499.7</v>
      </c>
      <c r="G310" s="9">
        <f t="shared" si="82"/>
        <v>1950.3</v>
      </c>
      <c r="H310" s="38">
        <f t="shared" si="80"/>
        <v>-23.104137824950001</v>
      </c>
      <c r="I310" s="38"/>
    </row>
    <row r="311" spans="1:10" x14ac:dyDescent="0.25">
      <c r="A311" s="29">
        <f t="shared" si="73"/>
        <v>41011</v>
      </c>
      <c r="B311">
        <v>282.89999999999998</v>
      </c>
      <c r="C311">
        <v>566.5</v>
      </c>
      <c r="D311">
        <v>1228</v>
      </c>
      <c r="E311">
        <v>1387.4</v>
      </c>
      <c r="F311" s="9">
        <f t="shared" si="81"/>
        <v>1510.9</v>
      </c>
      <c r="G311" s="9">
        <f t="shared" si="82"/>
        <v>1953.9</v>
      </c>
      <c r="H311" s="38">
        <f t="shared" si="80"/>
        <v>-22.672603510926859</v>
      </c>
      <c r="I311" s="38"/>
    </row>
    <row r="312" spans="1:10" x14ac:dyDescent="0.25">
      <c r="A312" s="29">
        <f t="shared" si="73"/>
        <v>41018</v>
      </c>
      <c r="B312">
        <v>318.89999999999998</v>
      </c>
      <c r="C312">
        <v>521.6</v>
      </c>
      <c r="D312">
        <v>1232</v>
      </c>
      <c r="E312">
        <v>1438.1</v>
      </c>
      <c r="F312" s="9">
        <f t="shared" si="81"/>
        <v>1550.9</v>
      </c>
      <c r="G312" s="9">
        <f t="shared" si="82"/>
        <v>1959.6999999999998</v>
      </c>
      <c r="H312" s="38">
        <f t="shared" si="80"/>
        <v>-20.860335765678407</v>
      </c>
      <c r="I312" s="38"/>
    </row>
    <row r="313" spans="1:10" x14ac:dyDescent="0.25">
      <c r="A313" s="29">
        <f t="shared" si="73"/>
        <v>41025</v>
      </c>
      <c r="B313">
        <v>344.4</v>
      </c>
      <c r="C313">
        <v>519.20000000000005</v>
      </c>
      <c r="D313">
        <v>1245.0999999999999</v>
      </c>
      <c r="E313">
        <v>1442</v>
      </c>
      <c r="F313" s="9">
        <f t="shared" si="81"/>
        <v>1589.5</v>
      </c>
      <c r="G313" s="9">
        <f t="shared" si="82"/>
        <v>1961.2</v>
      </c>
      <c r="H313" s="38">
        <f t="shared" si="80"/>
        <v>-18.952682031409338</v>
      </c>
      <c r="I313" s="38"/>
    </row>
    <row r="314" spans="1:10" x14ac:dyDescent="0.25">
      <c r="A314" s="29">
        <f t="shared" si="73"/>
        <v>41032</v>
      </c>
      <c r="B314">
        <v>333.4</v>
      </c>
      <c r="C314">
        <v>532.79999999999995</v>
      </c>
      <c r="D314">
        <v>1280.8</v>
      </c>
      <c r="E314">
        <v>1455.4</v>
      </c>
      <c r="F314" s="9">
        <f t="shared" si="81"/>
        <v>1614.1999999999998</v>
      </c>
      <c r="G314" s="9">
        <f t="shared" si="82"/>
        <v>1988.2</v>
      </c>
      <c r="H314" s="38">
        <f t="shared" si="80"/>
        <v>-18.81098481038126</v>
      </c>
      <c r="I314" s="38"/>
      <c r="J314">
        <v>91.4</v>
      </c>
    </row>
    <row r="315" spans="1:10" x14ac:dyDescent="0.25">
      <c r="A315" s="29">
        <f t="shared" si="73"/>
        <v>41039</v>
      </c>
      <c r="B315">
        <v>333.3</v>
      </c>
      <c r="C315">
        <v>526.29999999999995</v>
      </c>
      <c r="D315">
        <v>1332.4</v>
      </c>
      <c r="E315">
        <v>1484.4</v>
      </c>
      <c r="F315" s="9">
        <f t="shared" si="81"/>
        <v>1665.7</v>
      </c>
      <c r="G315" s="9">
        <f t="shared" si="82"/>
        <v>2010.7</v>
      </c>
      <c r="H315" s="38">
        <f t="shared" si="80"/>
        <v>-17.158203610682843</v>
      </c>
      <c r="I315" s="38"/>
      <c r="J315">
        <v>129.4</v>
      </c>
    </row>
    <row r="316" spans="1:10" x14ac:dyDescent="0.25">
      <c r="A316" s="29">
        <f t="shared" si="73"/>
        <v>41046</v>
      </c>
      <c r="B316">
        <v>335.9</v>
      </c>
      <c r="C316">
        <v>503.8</v>
      </c>
      <c r="D316">
        <v>1336.6</v>
      </c>
      <c r="E316">
        <v>1510.2</v>
      </c>
      <c r="F316" s="9">
        <f t="shared" si="81"/>
        <v>1672.5</v>
      </c>
      <c r="G316" s="9">
        <f t="shared" si="82"/>
        <v>2014</v>
      </c>
      <c r="H316" s="38">
        <f t="shared" si="80"/>
        <v>-16.956305858987086</v>
      </c>
      <c r="I316" s="38"/>
      <c r="J316">
        <v>120</v>
      </c>
    </row>
    <row r="317" spans="1:10" x14ac:dyDescent="0.25">
      <c r="A317" s="29">
        <f t="shared" ref="A317:A386" si="83">+A316+7</f>
        <v>41053</v>
      </c>
      <c r="B317">
        <v>335.9</v>
      </c>
      <c r="C317">
        <v>503.8</v>
      </c>
      <c r="D317">
        <v>1336.6</v>
      </c>
      <c r="E317">
        <v>1510.2</v>
      </c>
      <c r="F317" s="9">
        <f t="shared" si="81"/>
        <v>1672.5</v>
      </c>
      <c r="G317" s="9">
        <f t="shared" si="82"/>
        <v>2014</v>
      </c>
      <c r="H317" s="38">
        <f t="shared" si="80"/>
        <v>-16.956305858987086</v>
      </c>
      <c r="I317" s="38"/>
      <c r="J317">
        <v>120</v>
      </c>
    </row>
    <row r="318" spans="1:10" x14ac:dyDescent="0.25">
      <c r="A318" s="29">
        <f t="shared" si="83"/>
        <v>41060</v>
      </c>
      <c r="B318">
        <v>330.1</v>
      </c>
      <c r="C318">
        <v>528.4</v>
      </c>
      <c r="D318">
        <v>1379.1</v>
      </c>
      <c r="E318">
        <v>1543.3</v>
      </c>
      <c r="F318" s="9">
        <f t="shared" si="81"/>
        <v>1709.1999999999998</v>
      </c>
      <c r="G318" s="9">
        <f t="shared" si="82"/>
        <v>2071.6999999999998</v>
      </c>
      <c r="H318" s="38">
        <f t="shared" si="80"/>
        <v>-17.497707196987978</v>
      </c>
      <c r="I318" s="38"/>
      <c r="J318">
        <v>122.5</v>
      </c>
    </row>
    <row r="319" spans="1:10" x14ac:dyDescent="0.25">
      <c r="A319" s="29">
        <f t="shared" si="83"/>
        <v>41067</v>
      </c>
      <c r="B319">
        <v>318.2</v>
      </c>
      <c r="C319">
        <v>575.1</v>
      </c>
      <c r="D319">
        <v>1409.6</v>
      </c>
      <c r="E319">
        <v>1586.6</v>
      </c>
      <c r="F319" s="9">
        <f t="shared" si="81"/>
        <v>1727.8</v>
      </c>
      <c r="G319" s="9">
        <f t="shared" si="82"/>
        <v>2161.6999999999998</v>
      </c>
      <c r="H319" s="38">
        <f t="shared" si="80"/>
        <v>-20.072165425359668</v>
      </c>
      <c r="I319" s="38"/>
    </row>
    <row r="320" spans="1:10" x14ac:dyDescent="0.25">
      <c r="A320" s="29">
        <f t="shared" si="83"/>
        <v>41074</v>
      </c>
      <c r="B320">
        <v>346.4</v>
      </c>
      <c r="C320">
        <v>641</v>
      </c>
      <c r="D320">
        <v>1453.3</v>
      </c>
      <c r="E320">
        <v>1591.8</v>
      </c>
      <c r="F320" s="9">
        <f t="shared" si="81"/>
        <v>1799.6999999999998</v>
      </c>
      <c r="G320" s="9">
        <f t="shared" si="82"/>
        <v>2232.8000000000002</v>
      </c>
      <c r="H320" s="38">
        <f t="shared" si="80"/>
        <v>-19.397169473307073</v>
      </c>
      <c r="I320" s="38"/>
    </row>
    <row r="321" spans="1:10" x14ac:dyDescent="0.25">
      <c r="A321" s="29">
        <f t="shared" si="83"/>
        <v>41081</v>
      </c>
      <c r="B321">
        <v>342.5</v>
      </c>
      <c r="C321">
        <v>698.8</v>
      </c>
      <c r="D321">
        <v>1483.1</v>
      </c>
      <c r="E321">
        <v>1618.1</v>
      </c>
      <c r="F321" s="9">
        <f t="shared" si="81"/>
        <v>1825.6</v>
      </c>
      <c r="G321" s="9">
        <f t="shared" si="82"/>
        <v>2316.8999999999996</v>
      </c>
      <c r="H321" s="38">
        <f t="shared" si="80"/>
        <v>-21.205058483318219</v>
      </c>
      <c r="I321" s="38"/>
    </row>
    <row r="322" spans="1:10" x14ac:dyDescent="0.25">
      <c r="A322" s="29">
        <f t="shared" si="83"/>
        <v>41088</v>
      </c>
      <c r="B322">
        <v>284.60000000000002</v>
      </c>
      <c r="C322">
        <v>626.29999999999995</v>
      </c>
      <c r="D322">
        <v>1485.2</v>
      </c>
      <c r="E322">
        <v>1648.1</v>
      </c>
      <c r="F322" s="9">
        <f t="shared" si="81"/>
        <v>1769.8000000000002</v>
      </c>
      <c r="G322" s="9">
        <f t="shared" si="82"/>
        <v>2274.3999999999996</v>
      </c>
      <c r="H322" s="38">
        <f t="shared" si="80"/>
        <v>-22.186071051705923</v>
      </c>
      <c r="I322" s="38"/>
      <c r="J322">
        <v>123.7</v>
      </c>
    </row>
    <row r="323" spans="1:10" x14ac:dyDescent="0.25">
      <c r="A323" s="29">
        <f t="shared" si="83"/>
        <v>41095</v>
      </c>
      <c r="B323">
        <v>310</v>
      </c>
      <c r="C323">
        <v>562.79999999999995</v>
      </c>
      <c r="D323">
        <v>1487.8</v>
      </c>
      <c r="E323">
        <v>1662.2</v>
      </c>
      <c r="F323" s="9">
        <f t="shared" si="81"/>
        <v>1797.8</v>
      </c>
      <c r="G323" s="9">
        <f t="shared" si="82"/>
        <v>2225</v>
      </c>
      <c r="H323" s="38">
        <f t="shared" si="80"/>
        <v>-19.200000000000006</v>
      </c>
      <c r="I323" s="38"/>
      <c r="J323">
        <v>123.7</v>
      </c>
    </row>
    <row r="324" spans="1:10" x14ac:dyDescent="0.25">
      <c r="A324" s="29">
        <f t="shared" si="83"/>
        <v>41102</v>
      </c>
      <c r="B324">
        <v>227.5</v>
      </c>
      <c r="C324">
        <v>547.1</v>
      </c>
      <c r="D324">
        <v>1557.9</v>
      </c>
      <c r="E324">
        <v>1685.4</v>
      </c>
      <c r="F324" s="9">
        <f t="shared" si="81"/>
        <v>1785.4</v>
      </c>
      <c r="G324" s="9">
        <f t="shared" si="82"/>
        <v>2232.5</v>
      </c>
      <c r="H324" s="38">
        <f t="shared" si="80"/>
        <v>-20.026875699888013</v>
      </c>
      <c r="I324" s="38"/>
      <c r="J324">
        <v>123.7</v>
      </c>
    </row>
    <row r="325" spans="1:10" x14ac:dyDescent="0.25">
      <c r="A325" s="29">
        <f t="shared" si="83"/>
        <v>41109</v>
      </c>
      <c r="B325">
        <v>224.3</v>
      </c>
      <c r="C325">
        <v>446.5</v>
      </c>
      <c r="D325">
        <v>1561</v>
      </c>
      <c r="E325">
        <v>1745.4</v>
      </c>
      <c r="F325" s="9">
        <f t="shared" si="81"/>
        <v>1785.3</v>
      </c>
      <c r="G325" s="9">
        <f t="shared" si="82"/>
        <v>2191.9</v>
      </c>
      <c r="H325" s="38">
        <f t="shared" si="80"/>
        <v>-18.550116337424161</v>
      </c>
      <c r="I325" s="38"/>
      <c r="J325">
        <v>124.4</v>
      </c>
    </row>
    <row r="326" spans="1:10" x14ac:dyDescent="0.25">
      <c r="A326" s="29">
        <f t="shared" si="83"/>
        <v>41116</v>
      </c>
      <c r="B326">
        <v>232</v>
      </c>
      <c r="C326">
        <v>425.1</v>
      </c>
      <c r="D326">
        <v>1563.4</v>
      </c>
      <c r="E326">
        <v>1777.6</v>
      </c>
      <c r="F326" s="9">
        <f t="shared" si="81"/>
        <v>1795.4</v>
      </c>
      <c r="G326" s="9">
        <f t="shared" si="82"/>
        <v>2202.6999999999998</v>
      </c>
      <c r="H326" s="38">
        <f t="shared" si="80"/>
        <v>-18.490942933672304</v>
      </c>
      <c r="I326" s="38"/>
      <c r="J326">
        <v>129.1</v>
      </c>
    </row>
    <row r="327" spans="1:10" x14ac:dyDescent="0.25">
      <c r="A327" s="29">
        <f t="shared" si="83"/>
        <v>41123</v>
      </c>
      <c r="B327">
        <v>226.6</v>
      </c>
      <c r="C327">
        <v>401.2</v>
      </c>
      <c r="D327">
        <v>1573.5</v>
      </c>
      <c r="E327">
        <v>1791.8</v>
      </c>
      <c r="F327" s="9">
        <f t="shared" si="81"/>
        <v>1800.1</v>
      </c>
      <c r="G327" s="9">
        <f t="shared" si="82"/>
        <v>2193</v>
      </c>
      <c r="H327" s="38">
        <f t="shared" si="80"/>
        <v>-17.916096671226633</v>
      </c>
      <c r="I327" s="38"/>
      <c r="J327">
        <v>129.30000000000001</v>
      </c>
    </row>
    <row r="328" spans="1:10" x14ac:dyDescent="0.25">
      <c r="A328" s="29">
        <f t="shared" si="83"/>
        <v>41130</v>
      </c>
      <c r="B328">
        <v>257.3</v>
      </c>
      <c r="C328">
        <v>416.7</v>
      </c>
      <c r="D328">
        <v>1601.8</v>
      </c>
      <c r="E328">
        <v>1816.1</v>
      </c>
      <c r="F328" s="9">
        <f t="shared" si="81"/>
        <v>1859.1</v>
      </c>
      <c r="G328" s="9">
        <f t="shared" si="82"/>
        <v>2232.7999999999997</v>
      </c>
      <c r="H328" s="38">
        <f t="shared" si="80"/>
        <v>-16.736832676460047</v>
      </c>
      <c r="I328" s="38"/>
      <c r="J328">
        <v>129.6</v>
      </c>
    </row>
    <row r="329" spans="1:10" x14ac:dyDescent="0.25">
      <c r="A329" s="29">
        <f t="shared" si="83"/>
        <v>41137</v>
      </c>
      <c r="B329">
        <v>223.7</v>
      </c>
      <c r="C329">
        <v>413.8</v>
      </c>
      <c r="D329">
        <v>1644.8</v>
      </c>
      <c r="E329">
        <v>1839</v>
      </c>
      <c r="F329" s="9">
        <f t="shared" si="81"/>
        <v>1868.5</v>
      </c>
      <c r="G329" s="9">
        <f t="shared" si="82"/>
        <v>2252.8000000000002</v>
      </c>
      <c r="H329" s="38">
        <f t="shared" ref="H329:H360" si="84">+(F329/G329-1)*100</f>
        <v>-17.058771306818187</v>
      </c>
      <c r="I329" s="38"/>
      <c r="J329">
        <v>129.6</v>
      </c>
    </row>
    <row r="330" spans="1:10" x14ac:dyDescent="0.25">
      <c r="A330" s="29">
        <f t="shared" si="83"/>
        <v>41144</v>
      </c>
      <c r="B330">
        <v>218.7</v>
      </c>
      <c r="C330">
        <v>377</v>
      </c>
      <c r="D330">
        <v>1670.7</v>
      </c>
      <c r="E330">
        <v>1876.9</v>
      </c>
      <c r="F330" s="9">
        <f t="shared" ref="F330:F361" si="85">+B330+D330</f>
        <v>1889.4</v>
      </c>
      <c r="G330" s="9">
        <f t="shared" ref="G330:G361" si="86">+C330+E330</f>
        <v>2253.9</v>
      </c>
      <c r="H330" s="38">
        <f t="shared" si="84"/>
        <v>-16.171968587781183</v>
      </c>
      <c r="I330" s="38"/>
      <c r="J330">
        <v>156.1</v>
      </c>
    </row>
    <row r="331" spans="1:10" x14ac:dyDescent="0.25">
      <c r="A331" s="29">
        <f t="shared" si="83"/>
        <v>41151</v>
      </c>
      <c r="B331">
        <v>217.7</v>
      </c>
      <c r="C331">
        <v>509.8</v>
      </c>
      <c r="D331">
        <v>1672.5</v>
      </c>
      <c r="E331">
        <v>0.1</v>
      </c>
      <c r="F331" s="9">
        <f t="shared" si="85"/>
        <v>1890.2</v>
      </c>
      <c r="G331" s="9">
        <f t="shared" si="86"/>
        <v>509.90000000000003</v>
      </c>
      <c r="H331" s="38">
        <f t="shared" si="84"/>
        <v>270.70013728181993</v>
      </c>
      <c r="I331" s="38"/>
      <c r="J331">
        <v>156.19999999999999</v>
      </c>
    </row>
    <row r="332" spans="1:10" x14ac:dyDescent="0.25">
      <c r="A332" s="29">
        <f t="shared" si="83"/>
        <v>41158</v>
      </c>
      <c r="B332">
        <v>381.9</v>
      </c>
      <c r="C332">
        <v>509.8</v>
      </c>
      <c r="D332">
        <v>29.3</v>
      </c>
      <c r="E332">
        <v>0.1</v>
      </c>
      <c r="F332" s="9">
        <f t="shared" si="85"/>
        <v>411.2</v>
      </c>
      <c r="G332" s="9">
        <f t="shared" si="86"/>
        <v>509.90000000000003</v>
      </c>
      <c r="H332" s="38">
        <f t="shared" si="84"/>
        <v>-19.356736615022562</v>
      </c>
      <c r="I332" s="38"/>
    </row>
    <row r="333" spans="1:10" x14ac:dyDescent="0.25">
      <c r="A333" s="29">
        <f t="shared" si="83"/>
        <v>41165</v>
      </c>
      <c r="B333">
        <v>397</v>
      </c>
      <c r="C333">
        <v>532.1</v>
      </c>
      <c r="D333">
        <v>60</v>
      </c>
      <c r="E333">
        <v>49.4</v>
      </c>
      <c r="F333" s="9">
        <f t="shared" si="85"/>
        <v>457</v>
      </c>
      <c r="G333" s="9">
        <f t="shared" si="86"/>
        <v>581.5</v>
      </c>
      <c r="H333" s="38">
        <f t="shared" si="84"/>
        <v>-21.410146173688737</v>
      </c>
      <c r="I333" s="38"/>
      <c r="J333">
        <v>5.5</v>
      </c>
    </row>
    <row r="334" spans="1:10" x14ac:dyDescent="0.25">
      <c r="A334" s="29">
        <f t="shared" si="83"/>
        <v>41172</v>
      </c>
      <c r="B334">
        <v>422.8</v>
      </c>
      <c r="C334">
        <v>533</v>
      </c>
      <c r="D334">
        <v>96.9</v>
      </c>
      <c r="E334">
        <v>69.900000000000006</v>
      </c>
      <c r="F334" s="9">
        <f t="shared" si="85"/>
        <v>519.70000000000005</v>
      </c>
      <c r="G334" s="9">
        <f t="shared" si="86"/>
        <v>602.9</v>
      </c>
      <c r="H334" s="38">
        <f t="shared" si="84"/>
        <v>-13.799966827002807</v>
      </c>
      <c r="I334" s="38"/>
    </row>
    <row r="335" spans="1:10" x14ac:dyDescent="0.25">
      <c r="A335" s="29">
        <f t="shared" si="83"/>
        <v>41179</v>
      </c>
      <c r="B335">
        <v>416.3</v>
      </c>
      <c r="C335">
        <v>545.70000000000005</v>
      </c>
      <c r="D335">
        <v>100.2</v>
      </c>
      <c r="E335">
        <v>110.1</v>
      </c>
      <c r="F335" s="9">
        <f t="shared" si="85"/>
        <v>516.5</v>
      </c>
      <c r="G335" s="9">
        <f t="shared" si="86"/>
        <v>655.80000000000007</v>
      </c>
      <c r="H335" s="38">
        <f t="shared" si="84"/>
        <v>-21.241232082952134</v>
      </c>
      <c r="I335" s="38"/>
      <c r="J335">
        <v>10</v>
      </c>
    </row>
    <row r="336" spans="1:10" x14ac:dyDescent="0.25">
      <c r="A336" s="29">
        <f t="shared" si="83"/>
        <v>41186</v>
      </c>
      <c r="B336">
        <v>456.4</v>
      </c>
      <c r="C336">
        <v>490.5</v>
      </c>
      <c r="D336">
        <v>169.9</v>
      </c>
      <c r="E336">
        <v>116.8</v>
      </c>
      <c r="F336" s="9">
        <f t="shared" si="85"/>
        <v>626.29999999999995</v>
      </c>
      <c r="G336" s="9">
        <f t="shared" si="86"/>
        <v>607.29999999999995</v>
      </c>
      <c r="H336" s="38">
        <f t="shared" si="84"/>
        <v>3.1286020088918232</v>
      </c>
      <c r="I336" s="38"/>
      <c r="J336">
        <v>33</v>
      </c>
    </row>
    <row r="337" spans="1:10" x14ac:dyDescent="0.25">
      <c r="A337" s="29">
        <f t="shared" si="83"/>
        <v>41193</v>
      </c>
      <c r="B337">
        <v>438.2</v>
      </c>
      <c r="C337">
        <v>489</v>
      </c>
      <c r="D337">
        <v>214.1</v>
      </c>
      <c r="E337">
        <v>157.69999999999999</v>
      </c>
      <c r="F337" s="9">
        <f t="shared" si="85"/>
        <v>652.29999999999995</v>
      </c>
      <c r="G337" s="9">
        <f t="shared" si="86"/>
        <v>646.70000000000005</v>
      </c>
      <c r="H337" s="38">
        <f t="shared" si="84"/>
        <v>0.86593474563165795</v>
      </c>
      <c r="I337" s="38"/>
      <c r="J337">
        <v>36.6</v>
      </c>
    </row>
    <row r="338" spans="1:10" x14ac:dyDescent="0.25">
      <c r="A338" s="29">
        <f t="shared" si="83"/>
        <v>41200</v>
      </c>
      <c r="B338">
        <v>427.7</v>
      </c>
      <c r="C338">
        <v>497.8</v>
      </c>
      <c r="D338">
        <v>258.7</v>
      </c>
      <c r="E338">
        <v>172.4</v>
      </c>
      <c r="F338" s="9">
        <f t="shared" si="85"/>
        <v>686.4</v>
      </c>
      <c r="G338" s="9">
        <f t="shared" si="86"/>
        <v>670.2</v>
      </c>
      <c r="H338" s="38">
        <f t="shared" si="84"/>
        <v>2.4171888988361534</v>
      </c>
      <c r="I338" s="38"/>
      <c r="J338">
        <v>36.6</v>
      </c>
    </row>
    <row r="339" spans="1:10" x14ac:dyDescent="0.25">
      <c r="A339" s="29">
        <f t="shared" si="83"/>
        <v>41207</v>
      </c>
      <c r="B339">
        <v>394.5</v>
      </c>
      <c r="C339">
        <v>498</v>
      </c>
      <c r="D339">
        <v>319.89999999999998</v>
      </c>
      <c r="E339">
        <v>220.7</v>
      </c>
      <c r="F339" s="9">
        <f t="shared" si="85"/>
        <v>714.4</v>
      </c>
      <c r="G339" s="9">
        <f t="shared" si="86"/>
        <v>718.7</v>
      </c>
      <c r="H339" s="38">
        <f t="shared" si="84"/>
        <v>-0.59830249060804919</v>
      </c>
      <c r="I339" s="38"/>
    </row>
    <row r="340" spans="1:10" x14ac:dyDescent="0.25">
      <c r="A340" s="29">
        <f t="shared" si="83"/>
        <v>41214</v>
      </c>
      <c r="B340">
        <v>352</v>
      </c>
      <c r="C340">
        <v>498</v>
      </c>
      <c r="D340">
        <v>358.3</v>
      </c>
      <c r="E340">
        <v>267.89999999999998</v>
      </c>
      <c r="F340" s="9">
        <f t="shared" si="85"/>
        <v>710.3</v>
      </c>
      <c r="G340" s="9">
        <f t="shared" si="86"/>
        <v>765.9</v>
      </c>
      <c r="H340" s="38">
        <f t="shared" si="84"/>
        <v>-7.2594333463898764</v>
      </c>
      <c r="I340" s="38"/>
      <c r="J340">
        <v>61.5</v>
      </c>
    </row>
    <row r="341" spans="1:10" x14ac:dyDescent="0.25">
      <c r="A341" s="29">
        <f t="shared" si="83"/>
        <v>41221</v>
      </c>
      <c r="B341">
        <v>389</v>
      </c>
      <c r="C341">
        <v>489</v>
      </c>
      <c r="D341">
        <v>370.2</v>
      </c>
      <c r="E341">
        <v>293.8</v>
      </c>
      <c r="F341" s="9">
        <f t="shared" si="85"/>
        <v>759.2</v>
      </c>
      <c r="G341" s="9">
        <f t="shared" si="86"/>
        <v>782.8</v>
      </c>
      <c r="H341" s="38">
        <f t="shared" si="84"/>
        <v>-3.014818599897795</v>
      </c>
      <c r="I341" s="38"/>
      <c r="J341">
        <v>87</v>
      </c>
    </row>
    <row r="342" spans="1:10" x14ac:dyDescent="0.25">
      <c r="A342" s="29">
        <f t="shared" si="83"/>
        <v>41228</v>
      </c>
      <c r="B342">
        <v>373.9</v>
      </c>
      <c r="C342">
        <v>485.3</v>
      </c>
      <c r="D342">
        <v>490.7</v>
      </c>
      <c r="E342">
        <v>329.1</v>
      </c>
      <c r="F342" s="9">
        <f t="shared" si="85"/>
        <v>864.59999999999991</v>
      </c>
      <c r="G342" s="9">
        <f t="shared" si="86"/>
        <v>814.40000000000009</v>
      </c>
      <c r="H342" s="38">
        <f t="shared" si="84"/>
        <v>6.1640471512769857</v>
      </c>
      <c r="I342" s="38"/>
    </row>
    <row r="343" spans="1:10" x14ac:dyDescent="0.25">
      <c r="A343" s="29">
        <f t="shared" si="83"/>
        <v>41235</v>
      </c>
      <c r="B343">
        <v>299.7</v>
      </c>
      <c r="C343">
        <v>477.9</v>
      </c>
      <c r="D343">
        <v>572.1</v>
      </c>
      <c r="E343">
        <v>385.5</v>
      </c>
      <c r="F343" s="9">
        <f t="shared" si="85"/>
        <v>871.8</v>
      </c>
      <c r="G343" s="9">
        <f t="shared" si="86"/>
        <v>863.4</v>
      </c>
      <c r="H343" s="38">
        <f t="shared" si="84"/>
        <v>0.97289784572620608</v>
      </c>
      <c r="I343" s="38"/>
      <c r="J343">
        <v>87</v>
      </c>
    </row>
    <row r="344" spans="1:10" x14ac:dyDescent="0.25">
      <c r="A344" s="29">
        <f t="shared" si="83"/>
        <v>41242</v>
      </c>
      <c r="B344">
        <v>313.8</v>
      </c>
      <c r="C344">
        <v>507.4</v>
      </c>
      <c r="D344">
        <v>616.5</v>
      </c>
      <c r="E344">
        <v>396.5</v>
      </c>
      <c r="F344" s="9">
        <f t="shared" si="85"/>
        <v>930.3</v>
      </c>
      <c r="G344" s="9">
        <f t="shared" si="86"/>
        <v>903.9</v>
      </c>
      <c r="H344" s="38">
        <f t="shared" si="84"/>
        <v>2.9206770660471282</v>
      </c>
      <c r="I344" s="38"/>
      <c r="J344">
        <v>88</v>
      </c>
    </row>
    <row r="345" spans="1:10" x14ac:dyDescent="0.25">
      <c r="A345" s="29">
        <f t="shared" si="83"/>
        <v>41249</v>
      </c>
      <c r="B345">
        <v>339.3</v>
      </c>
      <c r="C345">
        <v>475</v>
      </c>
      <c r="D345">
        <v>618.5</v>
      </c>
      <c r="E345">
        <v>495.4</v>
      </c>
      <c r="F345" s="9">
        <f t="shared" si="85"/>
        <v>957.8</v>
      </c>
      <c r="G345" s="9">
        <f t="shared" si="86"/>
        <v>970.4</v>
      </c>
      <c r="H345" s="38">
        <f t="shared" si="84"/>
        <v>-1.2984336356141823</v>
      </c>
      <c r="I345" s="38"/>
      <c r="J345">
        <v>88</v>
      </c>
    </row>
    <row r="346" spans="1:10" x14ac:dyDescent="0.25">
      <c r="A346" s="29">
        <f t="shared" si="83"/>
        <v>41256</v>
      </c>
      <c r="B346">
        <v>342.6</v>
      </c>
      <c r="C346">
        <v>488.8</v>
      </c>
      <c r="D346">
        <v>673.3</v>
      </c>
      <c r="E346">
        <v>509.6</v>
      </c>
      <c r="F346" s="9">
        <f t="shared" si="85"/>
        <v>1015.9</v>
      </c>
      <c r="G346" s="9">
        <f t="shared" si="86"/>
        <v>998.40000000000009</v>
      </c>
      <c r="H346" s="38">
        <f t="shared" si="84"/>
        <v>1.7528044871794712</v>
      </c>
      <c r="I346" s="38"/>
    </row>
    <row r="347" spans="1:10" x14ac:dyDescent="0.25">
      <c r="A347" s="29">
        <f t="shared" si="83"/>
        <v>41263</v>
      </c>
      <c r="B347">
        <v>353.2</v>
      </c>
      <c r="C347">
        <v>513.9</v>
      </c>
      <c r="D347">
        <v>686</v>
      </c>
      <c r="E347">
        <v>532.4</v>
      </c>
      <c r="F347" s="9">
        <f t="shared" si="85"/>
        <v>1039.2</v>
      </c>
      <c r="G347" s="9">
        <f t="shared" si="86"/>
        <v>1046.3</v>
      </c>
      <c r="H347" s="38">
        <f t="shared" si="84"/>
        <v>-0.67858166873744352</v>
      </c>
      <c r="I347" s="38"/>
      <c r="J347">
        <v>98.5</v>
      </c>
    </row>
    <row r="348" spans="1:10" x14ac:dyDescent="0.25">
      <c r="A348" s="29">
        <f t="shared" si="83"/>
        <v>41270</v>
      </c>
      <c r="B348">
        <v>344.9</v>
      </c>
      <c r="C348">
        <v>503.9</v>
      </c>
      <c r="D348">
        <v>741.9</v>
      </c>
      <c r="E348">
        <v>599.4</v>
      </c>
      <c r="F348" s="9">
        <f t="shared" si="85"/>
        <v>1086.8</v>
      </c>
      <c r="G348" s="9">
        <f t="shared" si="86"/>
        <v>1103.3</v>
      </c>
      <c r="H348" s="38">
        <f t="shared" si="84"/>
        <v>-1.4955134596211339</v>
      </c>
      <c r="I348" s="38"/>
    </row>
    <row r="349" spans="1:10" x14ac:dyDescent="0.25">
      <c r="A349" s="29">
        <f t="shared" si="83"/>
        <v>41277</v>
      </c>
      <c r="B349">
        <v>345.5</v>
      </c>
      <c r="C349">
        <v>503.9</v>
      </c>
      <c r="D349">
        <v>745.2</v>
      </c>
      <c r="E349">
        <v>623.79999999999995</v>
      </c>
      <c r="F349" s="9">
        <f t="shared" si="85"/>
        <v>1090.7</v>
      </c>
      <c r="G349" s="9">
        <f t="shared" si="86"/>
        <v>1127.6999999999998</v>
      </c>
      <c r="H349" s="38">
        <f t="shared" si="84"/>
        <v>-3.281014454198794</v>
      </c>
      <c r="I349" s="38"/>
    </row>
    <row r="350" spans="1:10" x14ac:dyDescent="0.25">
      <c r="A350" s="29">
        <f t="shared" si="83"/>
        <v>41284</v>
      </c>
      <c r="B350">
        <v>362.2</v>
      </c>
      <c r="C350">
        <v>406.5</v>
      </c>
      <c r="D350">
        <v>798.4</v>
      </c>
      <c r="E350">
        <v>666.2</v>
      </c>
      <c r="F350" s="9">
        <f t="shared" si="85"/>
        <v>1160.5999999999999</v>
      </c>
      <c r="G350" s="9">
        <f t="shared" si="86"/>
        <v>1072.7</v>
      </c>
      <c r="H350" s="38">
        <f t="shared" si="84"/>
        <v>8.1942761256641905</v>
      </c>
      <c r="I350" s="38"/>
      <c r="J350">
        <v>99.9</v>
      </c>
    </row>
    <row r="351" spans="1:10" x14ac:dyDescent="0.25">
      <c r="A351" s="29">
        <f t="shared" si="83"/>
        <v>41291</v>
      </c>
      <c r="B351">
        <v>331.6</v>
      </c>
      <c r="C351">
        <v>357.5</v>
      </c>
      <c r="D351">
        <v>869.5</v>
      </c>
      <c r="E351">
        <v>706.7</v>
      </c>
      <c r="F351" s="9">
        <f t="shared" si="85"/>
        <v>1201.0999999999999</v>
      </c>
      <c r="G351" s="9">
        <f t="shared" si="86"/>
        <v>1064.2</v>
      </c>
      <c r="H351" s="38">
        <f t="shared" si="84"/>
        <v>12.864123285096763</v>
      </c>
      <c r="I351" s="38"/>
      <c r="J351">
        <v>99.9</v>
      </c>
    </row>
    <row r="352" spans="1:10" x14ac:dyDescent="0.25">
      <c r="A352" s="29">
        <f t="shared" si="83"/>
        <v>41298</v>
      </c>
      <c r="B352">
        <v>303</v>
      </c>
      <c r="C352">
        <v>361.3</v>
      </c>
      <c r="D352">
        <v>911.2</v>
      </c>
      <c r="E352">
        <v>747.1</v>
      </c>
      <c r="F352" s="9">
        <f t="shared" si="85"/>
        <v>1214.2</v>
      </c>
      <c r="G352" s="9">
        <f t="shared" si="86"/>
        <v>1108.4000000000001</v>
      </c>
      <c r="H352" s="38">
        <f t="shared" si="84"/>
        <v>9.545290508841564</v>
      </c>
      <c r="I352" s="38"/>
      <c r="J352">
        <v>99.9</v>
      </c>
    </row>
    <row r="353" spans="1:10" x14ac:dyDescent="0.25">
      <c r="A353" s="29">
        <f t="shared" si="83"/>
        <v>41305</v>
      </c>
      <c r="B353">
        <v>330.1</v>
      </c>
      <c r="C353">
        <v>371</v>
      </c>
      <c r="D353">
        <v>921.7</v>
      </c>
      <c r="E353">
        <v>792.6</v>
      </c>
      <c r="F353" s="9">
        <f t="shared" si="85"/>
        <v>1251.8000000000002</v>
      </c>
      <c r="G353" s="9">
        <f t="shared" si="86"/>
        <v>1163.5999999999999</v>
      </c>
      <c r="H353" s="38">
        <f t="shared" si="84"/>
        <v>7.5799243726366594</v>
      </c>
      <c r="I353" s="38"/>
      <c r="J353">
        <v>100</v>
      </c>
    </row>
    <row r="354" spans="1:10" x14ac:dyDescent="0.25">
      <c r="A354" s="29">
        <f t="shared" si="83"/>
        <v>41312</v>
      </c>
      <c r="B354">
        <v>321.7</v>
      </c>
      <c r="C354">
        <v>373.6</v>
      </c>
      <c r="D354">
        <v>966</v>
      </c>
      <c r="E354">
        <v>814.6</v>
      </c>
      <c r="F354" s="9">
        <f t="shared" si="85"/>
        <v>1287.7</v>
      </c>
      <c r="G354" s="9">
        <f t="shared" si="86"/>
        <v>1188.2</v>
      </c>
      <c r="H354" s="38">
        <f t="shared" si="84"/>
        <v>8.3740111092408753</v>
      </c>
      <c r="I354" s="38"/>
      <c r="J354">
        <v>101</v>
      </c>
    </row>
    <row r="355" spans="1:10" x14ac:dyDescent="0.25">
      <c r="A355" s="29">
        <f t="shared" si="83"/>
        <v>41319</v>
      </c>
      <c r="B355">
        <v>323.39999999999998</v>
      </c>
      <c r="C355">
        <v>384.7</v>
      </c>
      <c r="D355">
        <v>1028.5</v>
      </c>
      <c r="E355">
        <v>869.1</v>
      </c>
      <c r="F355" s="9">
        <f t="shared" si="85"/>
        <v>1351.9</v>
      </c>
      <c r="G355" s="9">
        <f t="shared" si="86"/>
        <v>1253.8</v>
      </c>
      <c r="H355" s="38">
        <f t="shared" si="84"/>
        <v>7.8242143882597093</v>
      </c>
      <c r="I355" s="38"/>
      <c r="J355">
        <v>101</v>
      </c>
    </row>
    <row r="356" spans="1:10" x14ac:dyDescent="0.25">
      <c r="A356" s="29">
        <f t="shared" si="83"/>
        <v>41326</v>
      </c>
      <c r="B356">
        <v>345.7</v>
      </c>
      <c r="C356">
        <v>350.6</v>
      </c>
      <c r="D356">
        <v>1052</v>
      </c>
      <c r="E356">
        <v>923.8</v>
      </c>
      <c r="F356" s="9">
        <f t="shared" si="85"/>
        <v>1397.7</v>
      </c>
      <c r="G356" s="9">
        <f t="shared" si="86"/>
        <v>1274.4000000000001</v>
      </c>
      <c r="H356" s="38">
        <f t="shared" si="84"/>
        <v>9.6751412429378458</v>
      </c>
      <c r="I356" s="38"/>
      <c r="J356">
        <v>103</v>
      </c>
    </row>
    <row r="357" spans="1:10" x14ac:dyDescent="0.25">
      <c r="A357" s="29">
        <f t="shared" si="83"/>
        <v>41333</v>
      </c>
      <c r="B357">
        <v>319.89999999999998</v>
      </c>
      <c r="C357">
        <v>343.4</v>
      </c>
      <c r="D357">
        <v>1089.5</v>
      </c>
      <c r="E357">
        <v>994.5</v>
      </c>
      <c r="F357" s="9">
        <f t="shared" si="85"/>
        <v>1409.4</v>
      </c>
      <c r="G357" s="9">
        <f t="shared" si="86"/>
        <v>1337.9</v>
      </c>
      <c r="H357" s="38">
        <f t="shared" si="84"/>
        <v>5.3441961282607142</v>
      </c>
      <c r="I357" s="38"/>
      <c r="J357">
        <v>104.6</v>
      </c>
    </row>
    <row r="358" spans="1:10" x14ac:dyDescent="0.25">
      <c r="A358" s="29">
        <f t="shared" si="83"/>
        <v>41340</v>
      </c>
      <c r="B358">
        <v>276.5</v>
      </c>
      <c r="C358">
        <v>374</v>
      </c>
      <c r="D358">
        <v>1153.4000000000001</v>
      </c>
      <c r="E358">
        <v>1030.2</v>
      </c>
      <c r="F358" s="9">
        <f t="shared" si="85"/>
        <v>1429.9</v>
      </c>
      <c r="G358" s="9">
        <f t="shared" si="86"/>
        <v>1404.2</v>
      </c>
      <c r="H358" s="38">
        <f t="shared" si="84"/>
        <v>1.830223614869686</v>
      </c>
      <c r="I358" s="38"/>
      <c r="J358">
        <v>104.6</v>
      </c>
    </row>
    <row r="359" spans="1:10" x14ac:dyDescent="0.25">
      <c r="A359" s="29">
        <f t="shared" si="83"/>
        <v>41347</v>
      </c>
      <c r="B359">
        <v>282</v>
      </c>
      <c r="C359">
        <v>358</v>
      </c>
      <c r="D359">
        <v>1155.7</v>
      </c>
      <c r="E359">
        <v>1040.3</v>
      </c>
      <c r="F359" s="9">
        <f t="shared" si="85"/>
        <v>1437.7</v>
      </c>
      <c r="G359" s="9">
        <f t="shared" si="86"/>
        <v>1398.3</v>
      </c>
      <c r="H359" s="38">
        <f t="shared" si="84"/>
        <v>2.8177072159050409</v>
      </c>
      <c r="I359" s="38"/>
      <c r="J359">
        <v>112.9</v>
      </c>
    </row>
    <row r="360" spans="1:10" x14ac:dyDescent="0.25">
      <c r="A360" s="29">
        <f t="shared" si="83"/>
        <v>41354</v>
      </c>
      <c r="B360">
        <v>259</v>
      </c>
      <c r="C360">
        <v>357.1</v>
      </c>
      <c r="D360">
        <v>1194.2</v>
      </c>
      <c r="E360">
        <v>1104.2</v>
      </c>
      <c r="F360" s="9">
        <f t="shared" si="85"/>
        <v>1453.2</v>
      </c>
      <c r="G360" s="9">
        <f t="shared" si="86"/>
        <v>1461.3000000000002</v>
      </c>
      <c r="H360" s="38">
        <f t="shared" si="84"/>
        <v>-0.55430096489428315</v>
      </c>
      <c r="I360" s="38"/>
      <c r="J360">
        <v>114.6</v>
      </c>
    </row>
    <row r="361" spans="1:10" x14ac:dyDescent="0.25">
      <c r="A361" s="29">
        <f t="shared" si="83"/>
        <v>41361</v>
      </c>
      <c r="B361">
        <v>242.8</v>
      </c>
      <c r="C361">
        <v>295.3</v>
      </c>
      <c r="D361">
        <v>1223.7</v>
      </c>
      <c r="E361">
        <v>1179.9000000000001</v>
      </c>
      <c r="F361" s="9">
        <f t="shared" si="85"/>
        <v>1466.5</v>
      </c>
      <c r="G361" s="9">
        <f t="shared" si="86"/>
        <v>1475.2</v>
      </c>
      <c r="H361" s="38">
        <f t="shared" ref="H361:H373" si="87">+(F361/G361-1)*100</f>
        <v>-0.58975054229934987</v>
      </c>
      <c r="I361" s="38"/>
      <c r="J361">
        <v>115.7</v>
      </c>
    </row>
    <row r="362" spans="1:10" x14ac:dyDescent="0.25">
      <c r="A362" s="29">
        <f t="shared" si="83"/>
        <v>41368</v>
      </c>
      <c r="B362">
        <v>226</v>
      </c>
      <c r="C362">
        <v>316.5</v>
      </c>
      <c r="D362">
        <v>1291.9000000000001</v>
      </c>
      <c r="E362">
        <v>1183.2</v>
      </c>
      <c r="F362" s="9">
        <f t="shared" ref="F362:F373" si="88">+B362+D362</f>
        <v>1517.9</v>
      </c>
      <c r="G362" s="9">
        <f t="shared" ref="G362:G373" si="89">+C362+E362</f>
        <v>1499.7</v>
      </c>
      <c r="H362" s="38">
        <f t="shared" si="87"/>
        <v>1.2135760485430414</v>
      </c>
      <c r="I362" s="38"/>
      <c r="J362">
        <v>117.2</v>
      </c>
    </row>
    <row r="363" spans="1:10" x14ac:dyDescent="0.25">
      <c r="A363" s="29">
        <f t="shared" si="83"/>
        <v>41375</v>
      </c>
      <c r="B363">
        <v>263.7</v>
      </c>
      <c r="C363">
        <v>282.89999999999998</v>
      </c>
      <c r="D363">
        <v>1294.2</v>
      </c>
      <c r="E363">
        <v>1228</v>
      </c>
      <c r="F363" s="9">
        <f t="shared" si="88"/>
        <v>1557.9</v>
      </c>
      <c r="G363" s="9">
        <f t="shared" si="89"/>
        <v>1510.9</v>
      </c>
      <c r="H363" s="38">
        <f t="shared" si="87"/>
        <v>3.1107287047455134</v>
      </c>
      <c r="I363" s="38"/>
      <c r="J363">
        <v>125.8</v>
      </c>
    </row>
    <row r="364" spans="1:10" x14ac:dyDescent="0.25">
      <c r="A364" s="29">
        <f t="shared" si="83"/>
        <v>41382</v>
      </c>
      <c r="B364">
        <v>261.60000000000002</v>
      </c>
      <c r="C364">
        <v>318.89999999999998</v>
      </c>
      <c r="D364">
        <v>1308.8</v>
      </c>
      <c r="E364">
        <v>1232</v>
      </c>
      <c r="F364" s="9">
        <f t="shared" si="88"/>
        <v>1570.4</v>
      </c>
      <c r="G364" s="9">
        <f t="shared" si="89"/>
        <v>1550.9</v>
      </c>
      <c r="H364" s="38">
        <f t="shared" si="87"/>
        <v>1.257334450963965</v>
      </c>
      <c r="I364" s="38"/>
      <c r="J364">
        <v>126.8</v>
      </c>
    </row>
    <row r="365" spans="1:10" x14ac:dyDescent="0.25">
      <c r="A365" s="29">
        <f t="shared" si="83"/>
        <v>41389</v>
      </c>
      <c r="B365">
        <v>276.89999999999998</v>
      </c>
      <c r="C365">
        <v>344.4</v>
      </c>
      <c r="D365">
        <v>1312.9</v>
      </c>
      <c r="E365">
        <v>1245.0999999999999</v>
      </c>
      <c r="F365" s="9">
        <f t="shared" si="88"/>
        <v>1589.8000000000002</v>
      </c>
      <c r="G365" s="9">
        <f t="shared" si="89"/>
        <v>1589.5</v>
      </c>
      <c r="H365" s="38">
        <f t="shared" si="87"/>
        <v>1.8873859704315876E-2</v>
      </c>
      <c r="I365" s="38"/>
      <c r="J365">
        <v>126.8</v>
      </c>
    </row>
    <row r="366" spans="1:10" x14ac:dyDescent="0.25">
      <c r="A366" s="29">
        <f t="shared" si="83"/>
        <v>41396</v>
      </c>
      <c r="B366">
        <v>271.8</v>
      </c>
      <c r="C366">
        <v>333.4</v>
      </c>
      <c r="D366">
        <v>1344.2</v>
      </c>
      <c r="E366">
        <v>1280.8</v>
      </c>
      <c r="F366" s="9">
        <f t="shared" si="88"/>
        <v>1616</v>
      </c>
      <c r="G366" s="9">
        <f t="shared" si="89"/>
        <v>1614.1999999999998</v>
      </c>
      <c r="H366" s="38">
        <f t="shared" si="87"/>
        <v>0.11151034568208651</v>
      </c>
      <c r="I366" s="38"/>
      <c r="J366">
        <v>127.7</v>
      </c>
    </row>
    <row r="367" spans="1:10" x14ac:dyDescent="0.25">
      <c r="A367" s="29">
        <f t="shared" si="83"/>
        <v>41403</v>
      </c>
      <c r="B367">
        <v>256.7</v>
      </c>
      <c r="C367">
        <v>333.3</v>
      </c>
      <c r="D367">
        <v>1357.4</v>
      </c>
      <c r="E367">
        <v>1332.4</v>
      </c>
      <c r="F367" s="9">
        <f t="shared" si="88"/>
        <v>1614.1000000000001</v>
      </c>
      <c r="G367" s="9">
        <f t="shared" si="89"/>
        <v>1665.7</v>
      </c>
      <c r="H367" s="38">
        <f t="shared" si="87"/>
        <v>-3.0977967220988112</v>
      </c>
      <c r="I367" s="38"/>
      <c r="J367">
        <v>130.80000000000001</v>
      </c>
    </row>
    <row r="368" spans="1:10" x14ac:dyDescent="0.25">
      <c r="A368" s="29">
        <f t="shared" si="83"/>
        <v>41410</v>
      </c>
      <c r="B368">
        <v>283.89999999999998</v>
      </c>
      <c r="C368">
        <v>335.9</v>
      </c>
      <c r="D368">
        <v>1365.4</v>
      </c>
      <c r="E368">
        <v>1336.6</v>
      </c>
      <c r="F368" s="9">
        <f t="shared" si="88"/>
        <v>1649.3000000000002</v>
      </c>
      <c r="G368" s="9">
        <f t="shared" si="89"/>
        <v>1672.5</v>
      </c>
      <c r="H368" s="38">
        <f t="shared" si="87"/>
        <v>-1.3871449925261459</v>
      </c>
      <c r="I368" s="38"/>
      <c r="J368">
        <v>132.19999999999999</v>
      </c>
    </row>
    <row r="369" spans="1:10" x14ac:dyDescent="0.25">
      <c r="A369" s="29">
        <f t="shared" si="83"/>
        <v>41417</v>
      </c>
      <c r="B369">
        <v>306.39999999999998</v>
      </c>
      <c r="C369">
        <v>335.6</v>
      </c>
      <c r="D369">
        <v>1417.6</v>
      </c>
      <c r="E369">
        <v>1340.9</v>
      </c>
      <c r="F369" s="9">
        <f t="shared" si="88"/>
        <v>1724</v>
      </c>
      <c r="G369" s="9">
        <f t="shared" si="89"/>
        <v>1676.5</v>
      </c>
      <c r="H369" s="38">
        <f t="shared" si="87"/>
        <v>2.8332836266030448</v>
      </c>
      <c r="I369" s="38"/>
      <c r="J369">
        <v>132.69999999999999</v>
      </c>
    </row>
    <row r="370" spans="1:10" x14ac:dyDescent="0.25">
      <c r="A370" s="29">
        <f t="shared" si="83"/>
        <v>41424</v>
      </c>
      <c r="B370">
        <v>299.8</v>
      </c>
      <c r="C370">
        <v>330.1</v>
      </c>
      <c r="D370">
        <v>1426.5</v>
      </c>
      <c r="E370">
        <v>1379.1</v>
      </c>
      <c r="F370" s="9">
        <f t="shared" si="88"/>
        <v>1726.3</v>
      </c>
      <c r="G370" s="9">
        <f t="shared" si="89"/>
        <v>1709.1999999999998</v>
      </c>
      <c r="H370" s="38">
        <f t="shared" si="87"/>
        <v>1.0004680552305301</v>
      </c>
      <c r="I370" s="38"/>
      <c r="J370">
        <v>132.69999999999999</v>
      </c>
    </row>
    <row r="371" spans="1:10" x14ac:dyDescent="0.25">
      <c r="A371" s="29">
        <f t="shared" si="83"/>
        <v>41431</v>
      </c>
      <c r="B371">
        <v>285.3</v>
      </c>
      <c r="C371">
        <v>318.2</v>
      </c>
      <c r="D371">
        <v>1470.2</v>
      </c>
      <c r="E371">
        <v>1409.6</v>
      </c>
      <c r="F371" s="9">
        <f t="shared" si="88"/>
        <v>1755.5</v>
      </c>
      <c r="G371" s="9">
        <f t="shared" si="89"/>
        <v>1727.8</v>
      </c>
      <c r="H371" s="38">
        <f t="shared" si="87"/>
        <v>1.6031948142146035</v>
      </c>
      <c r="I371" s="38"/>
      <c r="J371">
        <v>133.80000000000001</v>
      </c>
    </row>
    <row r="372" spans="1:10" x14ac:dyDescent="0.25">
      <c r="A372" s="29">
        <f t="shared" si="83"/>
        <v>41438</v>
      </c>
      <c r="B372">
        <v>283</v>
      </c>
      <c r="C372">
        <v>346.4</v>
      </c>
      <c r="D372">
        <v>1473.7</v>
      </c>
      <c r="E372">
        <v>1453.3</v>
      </c>
      <c r="F372" s="9">
        <f t="shared" si="88"/>
        <v>1756.7</v>
      </c>
      <c r="G372" s="9">
        <f t="shared" si="89"/>
        <v>1799.6999999999998</v>
      </c>
      <c r="H372" s="38">
        <f t="shared" si="87"/>
        <v>-2.3892871034061125</v>
      </c>
      <c r="I372" s="38"/>
      <c r="J372">
        <v>135.30000000000001</v>
      </c>
    </row>
    <row r="373" spans="1:10" x14ac:dyDescent="0.25">
      <c r="A373" s="29">
        <f t="shared" si="83"/>
        <v>41445</v>
      </c>
      <c r="B373">
        <v>257.3</v>
      </c>
      <c r="C373">
        <v>342.5</v>
      </c>
      <c r="D373">
        <v>1500.6</v>
      </c>
      <c r="E373">
        <v>1483.1</v>
      </c>
      <c r="F373" s="9">
        <f t="shared" si="88"/>
        <v>1757.8999999999999</v>
      </c>
      <c r="G373" s="9">
        <f t="shared" si="89"/>
        <v>1825.6</v>
      </c>
      <c r="H373" s="38">
        <f t="shared" si="87"/>
        <v>-3.7083698510078866</v>
      </c>
      <c r="I373" s="38"/>
      <c r="J373">
        <v>137.69999999999999</v>
      </c>
    </row>
    <row r="374" spans="1:10" x14ac:dyDescent="0.25">
      <c r="A374" s="29">
        <f t="shared" si="83"/>
        <v>41452</v>
      </c>
      <c r="B374">
        <v>217.4</v>
      </c>
      <c r="C374">
        <v>284.60000000000002</v>
      </c>
      <c r="D374">
        <v>1549.2</v>
      </c>
      <c r="E374">
        <v>1485.2</v>
      </c>
      <c r="F374" s="9">
        <f t="shared" ref="F374:F388" si="90">+B374+D374</f>
        <v>1766.6000000000001</v>
      </c>
      <c r="G374" s="9">
        <f t="shared" ref="G374:G388" si="91">+C374+E374</f>
        <v>1769.8000000000002</v>
      </c>
      <c r="H374" s="38">
        <f t="shared" ref="H374:H388" si="92">+(F374/G374-1)*100</f>
        <v>-0.18081139111764122</v>
      </c>
      <c r="I374" s="38"/>
      <c r="J374">
        <v>137.69999999999999</v>
      </c>
    </row>
    <row r="375" spans="1:10" x14ac:dyDescent="0.25">
      <c r="A375" s="29">
        <f t="shared" si="83"/>
        <v>41459</v>
      </c>
      <c r="B375">
        <v>203.5</v>
      </c>
      <c r="C375">
        <v>310</v>
      </c>
      <c r="D375">
        <v>1564.3</v>
      </c>
      <c r="E375">
        <v>1487.8</v>
      </c>
      <c r="F375" s="9">
        <f t="shared" si="90"/>
        <v>1767.8</v>
      </c>
      <c r="G375" s="9">
        <f t="shared" si="91"/>
        <v>1797.8</v>
      </c>
      <c r="H375" s="38">
        <f t="shared" si="92"/>
        <v>-1.668706196462344</v>
      </c>
      <c r="I375" s="38"/>
      <c r="J375">
        <v>137.69999999999999</v>
      </c>
    </row>
    <row r="376" spans="1:10" x14ac:dyDescent="0.25">
      <c r="A376" s="29">
        <f t="shared" si="83"/>
        <v>41466</v>
      </c>
      <c r="B376">
        <v>198.2</v>
      </c>
      <c r="C376">
        <v>227.5</v>
      </c>
      <c r="D376">
        <v>1579</v>
      </c>
      <c r="E376">
        <v>1557.9</v>
      </c>
      <c r="F376" s="9">
        <f t="shared" si="90"/>
        <v>1777.2</v>
      </c>
      <c r="G376" s="9">
        <f t="shared" si="91"/>
        <v>1785.4</v>
      </c>
      <c r="H376" s="38">
        <f t="shared" si="92"/>
        <v>-0.45928083342668957</v>
      </c>
      <c r="I376" s="38"/>
      <c r="J376">
        <v>138.30000000000001</v>
      </c>
    </row>
    <row r="377" spans="1:10" x14ac:dyDescent="0.25">
      <c r="A377" s="29">
        <f t="shared" si="83"/>
        <v>41473</v>
      </c>
      <c r="B377">
        <v>221.2</v>
      </c>
      <c r="C377">
        <v>224.3</v>
      </c>
      <c r="D377">
        <v>1585.8</v>
      </c>
      <c r="E377">
        <v>1561</v>
      </c>
      <c r="F377" s="9">
        <f t="shared" si="90"/>
        <v>1807</v>
      </c>
      <c r="G377" s="9">
        <f t="shared" si="91"/>
        <v>1785.3</v>
      </c>
      <c r="H377" s="38">
        <f t="shared" si="92"/>
        <v>1.2154819918221094</v>
      </c>
      <c r="I377" s="38"/>
      <c r="J377">
        <v>154.69999999999999</v>
      </c>
    </row>
    <row r="378" spans="1:10" x14ac:dyDescent="0.25">
      <c r="A378" s="29">
        <f t="shared" si="83"/>
        <v>41480</v>
      </c>
      <c r="B378">
        <v>190.5</v>
      </c>
      <c r="C378">
        <v>232</v>
      </c>
      <c r="D378">
        <v>1618.9</v>
      </c>
      <c r="E378">
        <v>1563.4</v>
      </c>
      <c r="F378" s="9">
        <f t="shared" si="90"/>
        <v>1809.4</v>
      </c>
      <c r="G378" s="9">
        <f t="shared" si="91"/>
        <v>1795.4</v>
      </c>
      <c r="H378" s="38">
        <f t="shared" si="92"/>
        <v>0.77977052467417263</v>
      </c>
      <c r="I378" s="38"/>
      <c r="J378">
        <v>154.69999999999999</v>
      </c>
    </row>
    <row r="379" spans="1:10" x14ac:dyDescent="0.25">
      <c r="A379" s="29">
        <f t="shared" si="83"/>
        <v>41487</v>
      </c>
      <c r="B379">
        <v>181.7</v>
      </c>
      <c r="C379">
        <v>226.6</v>
      </c>
      <c r="D379">
        <v>1637.8</v>
      </c>
      <c r="E379">
        <v>1573.5</v>
      </c>
      <c r="F379" s="9">
        <f t="shared" si="90"/>
        <v>1819.5</v>
      </c>
      <c r="G379" s="9">
        <f t="shared" si="91"/>
        <v>1800.1</v>
      </c>
      <c r="H379" s="38">
        <f t="shared" si="92"/>
        <v>1.0777179045608598</v>
      </c>
      <c r="I379" s="38"/>
      <c r="J379">
        <v>177.1</v>
      </c>
    </row>
    <row r="380" spans="1:10" x14ac:dyDescent="0.25">
      <c r="A380" s="29">
        <f t="shared" si="83"/>
        <v>41494</v>
      </c>
      <c r="B380">
        <v>143</v>
      </c>
      <c r="C380">
        <v>257.3</v>
      </c>
      <c r="D380">
        <v>1692.1</v>
      </c>
      <c r="E380">
        <v>1601.8</v>
      </c>
      <c r="F380" s="9">
        <f t="shared" si="90"/>
        <v>1835.1</v>
      </c>
      <c r="G380" s="9">
        <f t="shared" si="91"/>
        <v>1859.1</v>
      </c>
      <c r="H380" s="38">
        <f t="shared" si="92"/>
        <v>-1.2909472325318694</v>
      </c>
      <c r="I380" s="38"/>
      <c r="J380">
        <v>237.4</v>
      </c>
    </row>
    <row r="381" spans="1:10" x14ac:dyDescent="0.25">
      <c r="A381" s="29">
        <f t="shared" si="83"/>
        <v>41501</v>
      </c>
      <c r="B381">
        <v>138.9</v>
      </c>
      <c r="C381">
        <v>223.7</v>
      </c>
      <c r="D381">
        <v>1719.5</v>
      </c>
      <c r="E381">
        <v>1644.8</v>
      </c>
      <c r="F381" s="9">
        <f t="shared" si="90"/>
        <v>1858.4</v>
      </c>
      <c r="G381" s="9">
        <f t="shared" si="91"/>
        <v>1868.5</v>
      </c>
      <c r="H381" s="38">
        <f t="shared" si="92"/>
        <v>-0.54054054054053502</v>
      </c>
      <c r="I381" s="38"/>
      <c r="J381">
        <v>230.6</v>
      </c>
    </row>
    <row r="382" spans="1:10" x14ac:dyDescent="0.25">
      <c r="A382" s="29">
        <f t="shared" si="83"/>
        <v>41508</v>
      </c>
      <c r="B382">
        <v>123.8</v>
      </c>
      <c r="C382">
        <v>218.7</v>
      </c>
      <c r="D382">
        <v>1745</v>
      </c>
      <c r="E382">
        <v>1670.7</v>
      </c>
      <c r="F382" s="9">
        <f t="shared" si="90"/>
        <v>1868.8</v>
      </c>
      <c r="G382" s="9">
        <f t="shared" si="91"/>
        <v>1889.4</v>
      </c>
      <c r="H382" s="38">
        <f t="shared" si="92"/>
        <v>-1.0902932147771827</v>
      </c>
      <c r="I382" s="38"/>
      <c r="J382">
        <v>250.7</v>
      </c>
    </row>
    <row r="383" spans="1:10" x14ac:dyDescent="0.25">
      <c r="A383" s="29">
        <f t="shared" si="83"/>
        <v>41515</v>
      </c>
      <c r="B383">
        <v>121.5</v>
      </c>
      <c r="C383">
        <v>217.7</v>
      </c>
      <c r="D383">
        <v>1748.2</v>
      </c>
      <c r="E383">
        <v>1672.5</v>
      </c>
      <c r="F383" s="9">
        <f t="shared" si="90"/>
        <v>1869.7</v>
      </c>
      <c r="G383" s="9">
        <f t="shared" si="91"/>
        <v>1890.2</v>
      </c>
      <c r="H383" s="38">
        <f t="shared" si="92"/>
        <v>-1.0845413183790065</v>
      </c>
      <c r="I383" s="38"/>
      <c r="J383">
        <v>250.9</v>
      </c>
    </row>
    <row r="384" spans="1:10" x14ac:dyDescent="0.25">
      <c r="A384" s="29">
        <f t="shared" si="83"/>
        <v>41522</v>
      </c>
      <c r="B384">
        <v>379.9</v>
      </c>
      <c r="C384">
        <v>381.9</v>
      </c>
      <c r="D384">
        <v>1</v>
      </c>
      <c r="E384">
        <v>29.3</v>
      </c>
      <c r="F384" s="9">
        <f t="shared" si="90"/>
        <v>380.9</v>
      </c>
      <c r="G384" s="9">
        <f t="shared" si="91"/>
        <v>411.2</v>
      </c>
      <c r="H384" s="38">
        <f t="shared" si="92"/>
        <v>-7.3686770428015631</v>
      </c>
      <c r="I384" s="38"/>
    </row>
    <row r="385" spans="1:14" x14ac:dyDescent="0.25">
      <c r="A385" s="29">
        <f t="shared" si="83"/>
        <v>41529</v>
      </c>
      <c r="B385">
        <v>380.5</v>
      </c>
      <c r="C385">
        <v>397</v>
      </c>
      <c r="D385">
        <v>23.1</v>
      </c>
      <c r="E385">
        <v>60</v>
      </c>
      <c r="F385" s="9">
        <f t="shared" si="90"/>
        <v>403.6</v>
      </c>
      <c r="G385" s="9">
        <f t="shared" si="91"/>
        <v>457</v>
      </c>
      <c r="H385" s="38">
        <f t="shared" si="92"/>
        <v>-11.684901531728665</v>
      </c>
      <c r="I385" s="38"/>
    </row>
    <row r="386" spans="1:14" x14ac:dyDescent="0.25">
      <c r="A386" s="29">
        <f t="shared" si="83"/>
        <v>41536</v>
      </c>
      <c r="B386">
        <v>362.8</v>
      </c>
      <c r="C386">
        <v>422.8</v>
      </c>
      <c r="D386">
        <v>52.3</v>
      </c>
      <c r="E386">
        <v>96.9</v>
      </c>
      <c r="F386" s="9">
        <f t="shared" si="90"/>
        <v>415.1</v>
      </c>
      <c r="G386" s="9">
        <f t="shared" si="91"/>
        <v>519.70000000000005</v>
      </c>
      <c r="H386" s="38">
        <f t="shared" si="92"/>
        <v>-20.126996344044645</v>
      </c>
      <c r="I386" s="38"/>
    </row>
    <row r="387" spans="1:14" x14ac:dyDescent="0.25">
      <c r="A387" s="29">
        <f t="shared" ref="A387:A450" si="93">+A386+7</f>
        <v>41543</v>
      </c>
      <c r="B387">
        <v>377.6</v>
      </c>
      <c r="C387">
        <v>416.3</v>
      </c>
      <c r="D387">
        <v>55.8</v>
      </c>
      <c r="E387">
        <v>100.2</v>
      </c>
      <c r="F387" s="9">
        <f t="shared" si="90"/>
        <v>433.40000000000003</v>
      </c>
      <c r="G387" s="9">
        <f t="shared" si="91"/>
        <v>516.5</v>
      </c>
      <c r="H387" s="38">
        <f t="shared" si="92"/>
        <v>-16.089060987415294</v>
      </c>
      <c r="I387" s="38"/>
    </row>
    <row r="388" spans="1:14" x14ac:dyDescent="0.25">
      <c r="A388" s="29">
        <f t="shared" si="93"/>
        <v>41550</v>
      </c>
      <c r="B388">
        <v>432.8</v>
      </c>
      <c r="C388">
        <v>456.4</v>
      </c>
      <c r="D388">
        <v>96.7</v>
      </c>
      <c r="E388">
        <v>169.9</v>
      </c>
      <c r="F388" s="9">
        <f t="shared" si="90"/>
        <v>529.5</v>
      </c>
      <c r="G388" s="9">
        <f t="shared" si="91"/>
        <v>626.29999999999995</v>
      </c>
      <c r="H388" s="38">
        <f t="shared" si="92"/>
        <v>-15.455851828197343</v>
      </c>
      <c r="I388" s="38"/>
    </row>
    <row r="389" spans="1:14" x14ac:dyDescent="0.25">
      <c r="A389" s="29">
        <f t="shared" si="93"/>
        <v>41557</v>
      </c>
    </row>
    <row r="390" spans="1:14" ht="15" x14ac:dyDescent="0.25">
      <c r="A390" s="29">
        <f t="shared" si="93"/>
        <v>41564</v>
      </c>
      <c r="N390" s="285"/>
    </row>
    <row r="391" spans="1:14" x14ac:dyDescent="0.25">
      <c r="A391" s="29">
        <f t="shared" si="93"/>
        <v>41571</v>
      </c>
      <c r="B391">
        <v>469.5</v>
      </c>
      <c r="C391">
        <v>34.5</v>
      </c>
      <c r="D391">
        <v>243.6</v>
      </c>
      <c r="E391">
        <v>319.89999999999998</v>
      </c>
      <c r="F391" s="9">
        <f t="shared" ref="F391:G393" si="94">+B391+D391</f>
        <v>713.1</v>
      </c>
      <c r="G391" s="9">
        <f t="shared" si="94"/>
        <v>354.4</v>
      </c>
      <c r="H391" s="38">
        <f t="shared" ref="H391:H417" si="95">+(F391/G391-1)*100</f>
        <v>101.21331828442442</v>
      </c>
      <c r="I391" s="38"/>
    </row>
    <row r="392" spans="1:14" ht="15" x14ac:dyDescent="0.25">
      <c r="A392" s="29">
        <f t="shared" si="93"/>
        <v>41578</v>
      </c>
      <c r="B392">
        <v>487.7</v>
      </c>
      <c r="C392">
        <v>352</v>
      </c>
      <c r="D392">
        <v>292.7</v>
      </c>
      <c r="E392">
        <v>358.3</v>
      </c>
      <c r="F392" s="9">
        <f t="shared" si="94"/>
        <v>780.4</v>
      </c>
      <c r="G392" s="9">
        <f t="shared" si="94"/>
        <v>710.3</v>
      </c>
      <c r="H392" s="38">
        <f t="shared" si="95"/>
        <v>9.8690694072927077</v>
      </c>
      <c r="I392" s="38"/>
      <c r="L392" s="285"/>
    </row>
    <row r="393" spans="1:14" x14ac:dyDescent="0.25">
      <c r="A393" s="29">
        <f t="shared" si="93"/>
        <v>41585</v>
      </c>
      <c r="B393">
        <v>486.2</v>
      </c>
      <c r="C393">
        <v>389</v>
      </c>
      <c r="D393">
        <v>326.3</v>
      </c>
      <c r="E393">
        <v>370.2</v>
      </c>
      <c r="F393" s="9">
        <f t="shared" si="94"/>
        <v>812.5</v>
      </c>
      <c r="G393" s="9">
        <f t="shared" si="94"/>
        <v>759.2</v>
      </c>
      <c r="H393" s="38">
        <f t="shared" si="95"/>
        <v>7.0205479452054798</v>
      </c>
      <c r="I393" s="38"/>
    </row>
    <row r="394" spans="1:14" x14ac:dyDescent="0.25">
      <c r="A394" s="29">
        <f t="shared" si="93"/>
        <v>41592</v>
      </c>
      <c r="B394">
        <v>489.9</v>
      </c>
      <c r="C394">
        <v>373.9</v>
      </c>
      <c r="D394">
        <v>338.4</v>
      </c>
      <c r="E394">
        <v>490.7</v>
      </c>
      <c r="F394" s="9">
        <f t="shared" ref="F394:G417" si="96">+B394+D394</f>
        <v>828.3</v>
      </c>
      <c r="G394" s="9">
        <f t="shared" si="96"/>
        <v>864.59999999999991</v>
      </c>
      <c r="H394" s="38">
        <f t="shared" si="95"/>
        <v>-4.1984732824427384</v>
      </c>
      <c r="I394" s="38"/>
    </row>
    <row r="395" spans="1:14" x14ac:dyDescent="0.25">
      <c r="A395" s="29">
        <f t="shared" si="93"/>
        <v>41599</v>
      </c>
      <c r="B395" s="66">
        <v>455</v>
      </c>
      <c r="C395" s="66">
        <v>299.7</v>
      </c>
      <c r="D395" s="66">
        <v>418.1</v>
      </c>
      <c r="E395" s="66">
        <v>572.1</v>
      </c>
      <c r="F395" s="9">
        <f t="shared" si="96"/>
        <v>873.1</v>
      </c>
      <c r="G395" s="9">
        <f t="shared" si="96"/>
        <v>871.8</v>
      </c>
      <c r="H395" s="38">
        <f t="shared" si="95"/>
        <v>0.14911676990136957</v>
      </c>
      <c r="I395" s="38"/>
    </row>
    <row r="396" spans="1:14" x14ac:dyDescent="0.25">
      <c r="A396" s="29">
        <f t="shared" si="93"/>
        <v>41606</v>
      </c>
      <c r="B396">
        <v>451.6</v>
      </c>
      <c r="C396">
        <v>313.8</v>
      </c>
      <c r="D396">
        <v>457.3</v>
      </c>
      <c r="E396">
        <v>616.5</v>
      </c>
      <c r="F396" s="9">
        <f t="shared" si="96"/>
        <v>908.90000000000009</v>
      </c>
      <c r="G396" s="9">
        <f t="shared" si="96"/>
        <v>930.3</v>
      </c>
      <c r="H396" s="38">
        <f t="shared" si="95"/>
        <v>-2.3003332258411113</v>
      </c>
      <c r="I396" s="38"/>
    </row>
    <row r="397" spans="1:14" x14ac:dyDescent="0.25">
      <c r="A397" s="29">
        <f t="shared" si="93"/>
        <v>41613</v>
      </c>
      <c r="B397">
        <v>451.5</v>
      </c>
      <c r="C397">
        <v>339.3</v>
      </c>
      <c r="D397">
        <v>508.3</v>
      </c>
      <c r="E397">
        <v>618.5</v>
      </c>
      <c r="F397" s="9">
        <f t="shared" si="96"/>
        <v>959.8</v>
      </c>
      <c r="G397" s="9">
        <f t="shared" si="96"/>
        <v>957.8</v>
      </c>
      <c r="H397" s="38">
        <f t="shared" si="95"/>
        <v>0.20881186051366907</v>
      </c>
      <c r="I397" s="38"/>
    </row>
    <row r="398" spans="1:14" x14ac:dyDescent="0.25">
      <c r="A398" s="29">
        <f t="shared" si="93"/>
        <v>41620</v>
      </c>
      <c r="B398">
        <v>449.7</v>
      </c>
      <c r="C398">
        <v>342.6</v>
      </c>
      <c r="D398">
        <v>541.79999999999995</v>
      </c>
      <c r="E398">
        <v>673.3</v>
      </c>
      <c r="F398" s="9">
        <f t="shared" si="96"/>
        <v>991.5</v>
      </c>
      <c r="G398" s="9">
        <f t="shared" si="96"/>
        <v>1015.9</v>
      </c>
      <c r="H398" s="38">
        <f t="shared" si="95"/>
        <v>-2.4018112018899473</v>
      </c>
      <c r="I398" s="38"/>
    </row>
    <row r="399" spans="1:14" x14ac:dyDescent="0.25">
      <c r="A399" s="29">
        <f t="shared" si="93"/>
        <v>41627</v>
      </c>
      <c r="B399">
        <v>461.2</v>
      </c>
      <c r="C399">
        <v>353.2</v>
      </c>
      <c r="D399">
        <v>574.20000000000005</v>
      </c>
      <c r="E399" s="66">
        <v>686</v>
      </c>
      <c r="F399" s="9">
        <f t="shared" si="96"/>
        <v>1035.4000000000001</v>
      </c>
      <c r="G399" s="9">
        <f t="shared" si="96"/>
        <v>1039.2</v>
      </c>
      <c r="H399" s="38">
        <f t="shared" si="95"/>
        <v>-0.36566589684372541</v>
      </c>
      <c r="I399" s="38"/>
    </row>
    <row r="400" spans="1:14" x14ac:dyDescent="0.25">
      <c r="A400" s="29">
        <f t="shared" si="93"/>
        <v>41634</v>
      </c>
      <c r="B400">
        <v>461.2</v>
      </c>
      <c r="C400">
        <v>344.9</v>
      </c>
      <c r="D400">
        <v>628.1</v>
      </c>
      <c r="E400">
        <v>741.9</v>
      </c>
      <c r="F400" s="9">
        <f t="shared" si="96"/>
        <v>1089.3</v>
      </c>
      <c r="G400" s="9">
        <f t="shared" si="96"/>
        <v>1086.8</v>
      </c>
      <c r="H400" s="38">
        <f t="shared" si="95"/>
        <v>0.23003312476996829</v>
      </c>
      <c r="I400" s="38"/>
    </row>
    <row r="401" spans="1:15" x14ac:dyDescent="0.25">
      <c r="A401" s="29">
        <f t="shared" si="93"/>
        <v>41641</v>
      </c>
      <c r="B401">
        <v>460.3</v>
      </c>
      <c r="C401">
        <v>345.5</v>
      </c>
      <c r="D401">
        <v>645.5</v>
      </c>
      <c r="E401">
        <v>745.2</v>
      </c>
      <c r="F401" s="9">
        <f t="shared" si="96"/>
        <v>1105.8</v>
      </c>
      <c r="G401" s="9">
        <f t="shared" si="96"/>
        <v>1090.7</v>
      </c>
      <c r="H401" s="38">
        <f t="shared" si="95"/>
        <v>1.3844320161364276</v>
      </c>
      <c r="I401" s="38"/>
    </row>
    <row r="402" spans="1:15" ht="15" x14ac:dyDescent="0.25">
      <c r="A402" s="29">
        <f t="shared" si="93"/>
        <v>41648</v>
      </c>
      <c r="B402">
        <v>456.9</v>
      </c>
      <c r="C402">
        <v>362.2</v>
      </c>
      <c r="D402">
        <v>671.4</v>
      </c>
      <c r="E402">
        <v>798.4</v>
      </c>
      <c r="F402" s="9">
        <f t="shared" si="96"/>
        <v>1128.3</v>
      </c>
      <c r="G402" s="9">
        <f t="shared" si="96"/>
        <v>1160.5999999999999</v>
      </c>
      <c r="H402" s="38">
        <f t="shared" si="95"/>
        <v>-2.7830432534895699</v>
      </c>
      <c r="I402" s="38"/>
      <c r="K402" s="285"/>
      <c r="N402" s="285"/>
    </row>
    <row r="403" spans="1:15" ht="15" x14ac:dyDescent="0.25">
      <c r="A403" s="29">
        <f t="shared" si="93"/>
        <v>41655</v>
      </c>
      <c r="B403">
        <v>493.3</v>
      </c>
      <c r="C403">
        <v>331.6</v>
      </c>
      <c r="D403">
        <v>677.5</v>
      </c>
      <c r="E403">
        <v>869.5</v>
      </c>
      <c r="F403" s="9">
        <f t="shared" si="96"/>
        <v>1170.8</v>
      </c>
      <c r="G403" s="9">
        <f t="shared" si="96"/>
        <v>1201.0999999999999</v>
      </c>
      <c r="H403" s="38">
        <f t="shared" si="95"/>
        <v>-2.522687536424939</v>
      </c>
      <c r="I403" s="38"/>
      <c r="K403" s="285"/>
    </row>
    <row r="404" spans="1:15" x14ac:dyDescent="0.25">
      <c r="A404" s="29">
        <f t="shared" si="93"/>
        <v>41662</v>
      </c>
      <c r="B404">
        <v>441.3</v>
      </c>
      <c r="C404">
        <v>303</v>
      </c>
      <c r="D404">
        <v>806.3</v>
      </c>
      <c r="E404">
        <v>911.2</v>
      </c>
      <c r="F404" s="9">
        <f t="shared" si="96"/>
        <v>1247.5999999999999</v>
      </c>
      <c r="G404" s="9">
        <f t="shared" si="96"/>
        <v>1214.2</v>
      </c>
      <c r="H404" s="38">
        <f t="shared" si="95"/>
        <v>2.7507824081699717</v>
      </c>
      <c r="I404" s="38"/>
    </row>
    <row r="405" spans="1:15" ht="15" x14ac:dyDescent="0.25">
      <c r="A405" s="29">
        <f t="shared" si="93"/>
        <v>41669</v>
      </c>
      <c r="B405">
        <v>462.3</v>
      </c>
      <c r="C405">
        <v>330.1</v>
      </c>
      <c r="D405">
        <v>859.7</v>
      </c>
      <c r="E405">
        <v>921.7</v>
      </c>
      <c r="F405" s="9">
        <f t="shared" si="96"/>
        <v>1322</v>
      </c>
      <c r="G405" s="9">
        <f t="shared" si="96"/>
        <v>1251.8000000000002</v>
      </c>
      <c r="H405" s="38">
        <f t="shared" si="95"/>
        <v>5.6079245885924056</v>
      </c>
      <c r="I405" s="38"/>
      <c r="K405" s="285"/>
      <c r="L405" s="285"/>
      <c r="O405" s="285"/>
    </row>
    <row r="406" spans="1:15" ht="15" x14ac:dyDescent="0.25">
      <c r="A406" s="29">
        <f t="shared" si="93"/>
        <v>41676</v>
      </c>
      <c r="B406">
        <v>448.4</v>
      </c>
      <c r="C406">
        <v>321.7</v>
      </c>
      <c r="D406">
        <v>776.9</v>
      </c>
      <c r="E406" s="66">
        <v>966</v>
      </c>
      <c r="F406" s="9">
        <f t="shared" si="96"/>
        <v>1225.3</v>
      </c>
      <c r="G406" s="9">
        <f t="shared" si="96"/>
        <v>1287.7</v>
      </c>
      <c r="H406" s="38">
        <f t="shared" si="95"/>
        <v>-4.8458491884755812</v>
      </c>
      <c r="I406" s="38"/>
      <c r="K406" s="285"/>
    </row>
    <row r="407" spans="1:15" x14ac:dyDescent="0.25">
      <c r="A407" s="29">
        <f t="shared" si="93"/>
        <v>41683</v>
      </c>
      <c r="B407">
        <v>493.1</v>
      </c>
      <c r="C407">
        <v>323.39999999999998</v>
      </c>
      <c r="D407">
        <v>919.2</v>
      </c>
      <c r="E407">
        <v>1018.5</v>
      </c>
      <c r="F407" s="9">
        <f t="shared" si="96"/>
        <v>1412.3000000000002</v>
      </c>
      <c r="G407" s="9">
        <f t="shared" si="96"/>
        <v>1341.9</v>
      </c>
      <c r="H407" s="38">
        <f t="shared" si="95"/>
        <v>5.2462925702362329</v>
      </c>
      <c r="I407" s="38"/>
    </row>
    <row r="408" spans="1:15" x14ac:dyDescent="0.25">
      <c r="A408" s="29">
        <f t="shared" si="93"/>
        <v>41690</v>
      </c>
      <c r="B408">
        <v>458.3</v>
      </c>
      <c r="C408">
        <v>345.7</v>
      </c>
      <c r="D408">
        <v>981.9</v>
      </c>
      <c r="E408" s="66">
        <v>1052</v>
      </c>
      <c r="F408" s="9">
        <f t="shared" si="96"/>
        <v>1440.2</v>
      </c>
      <c r="G408" s="9">
        <f t="shared" si="96"/>
        <v>1397.7</v>
      </c>
      <c r="H408" s="38">
        <f t="shared" si="95"/>
        <v>3.0407097374257619</v>
      </c>
      <c r="I408" s="38"/>
    </row>
    <row r="409" spans="1:15" x14ac:dyDescent="0.25">
      <c r="A409" s="29">
        <f t="shared" si="93"/>
        <v>41697</v>
      </c>
      <c r="B409">
        <v>479.6</v>
      </c>
      <c r="C409">
        <v>319.89999999999998</v>
      </c>
      <c r="D409">
        <v>1012.7</v>
      </c>
      <c r="E409">
        <v>1089.5</v>
      </c>
      <c r="F409" s="9">
        <f t="shared" si="96"/>
        <v>1492.3000000000002</v>
      </c>
      <c r="G409" s="9">
        <f t="shared" si="96"/>
        <v>1409.4</v>
      </c>
      <c r="H409" s="38">
        <f t="shared" si="95"/>
        <v>5.8819355754221814</v>
      </c>
      <c r="I409" s="38"/>
    </row>
    <row r="410" spans="1:15" ht="15" x14ac:dyDescent="0.25">
      <c r="A410" s="29">
        <f t="shared" si="93"/>
        <v>41704</v>
      </c>
      <c r="B410">
        <v>469.4</v>
      </c>
      <c r="C410">
        <v>276.5</v>
      </c>
      <c r="D410">
        <v>1088.5999999999999</v>
      </c>
      <c r="E410" s="66">
        <v>1153.4000000000001</v>
      </c>
      <c r="F410" s="9">
        <f t="shared" si="96"/>
        <v>1558</v>
      </c>
      <c r="G410" s="9">
        <f t="shared" si="96"/>
        <v>1429.9</v>
      </c>
      <c r="H410" s="38">
        <f t="shared" si="95"/>
        <v>8.9586684383523352</v>
      </c>
      <c r="I410" s="38"/>
      <c r="L410" s="285"/>
    </row>
    <row r="411" spans="1:15" x14ac:dyDescent="0.25">
      <c r="A411" s="29">
        <f t="shared" si="93"/>
        <v>41711</v>
      </c>
      <c r="B411">
        <v>461.9</v>
      </c>
      <c r="C411" s="66">
        <v>282</v>
      </c>
      <c r="D411">
        <v>1094.7</v>
      </c>
      <c r="E411">
        <v>1155.7</v>
      </c>
      <c r="F411" s="9">
        <f t="shared" si="96"/>
        <v>1556.6</v>
      </c>
      <c r="G411" s="9">
        <f t="shared" si="96"/>
        <v>1437.7</v>
      </c>
      <c r="H411" s="38">
        <f t="shared" si="95"/>
        <v>8.2701537177436002</v>
      </c>
      <c r="I411" s="38"/>
    </row>
    <row r="412" spans="1:15" x14ac:dyDescent="0.25">
      <c r="A412" s="29">
        <f t="shared" si="93"/>
        <v>41718</v>
      </c>
      <c r="B412">
        <v>451.9</v>
      </c>
      <c r="C412" s="66">
        <v>259</v>
      </c>
      <c r="D412">
        <v>1177.5999999999999</v>
      </c>
      <c r="E412" s="66">
        <v>1194.2</v>
      </c>
      <c r="F412" s="9">
        <f t="shared" si="96"/>
        <v>1629.5</v>
      </c>
      <c r="G412" s="9">
        <f t="shared" si="96"/>
        <v>1453.2</v>
      </c>
      <c r="H412" s="38">
        <f t="shared" si="95"/>
        <v>12.131846958436544</v>
      </c>
      <c r="I412" s="38"/>
    </row>
    <row r="413" spans="1:15" x14ac:dyDescent="0.25">
      <c r="A413" s="29">
        <f t="shared" si="93"/>
        <v>41725</v>
      </c>
      <c r="B413">
        <v>451.3</v>
      </c>
      <c r="C413" s="66">
        <v>242.8</v>
      </c>
      <c r="D413">
        <v>1200.5</v>
      </c>
      <c r="E413">
        <v>1223.7</v>
      </c>
      <c r="F413" s="9">
        <f t="shared" si="96"/>
        <v>1651.8</v>
      </c>
      <c r="G413" s="9">
        <f t="shared" si="96"/>
        <v>1466.5</v>
      </c>
      <c r="H413" s="38">
        <f t="shared" si="95"/>
        <v>12.635526764405046</v>
      </c>
      <c r="I413" s="38"/>
    </row>
    <row r="414" spans="1:15" x14ac:dyDescent="0.25">
      <c r="A414" s="29">
        <f t="shared" si="93"/>
        <v>41732</v>
      </c>
      <c r="B414" s="66">
        <v>384.4</v>
      </c>
      <c r="C414" s="66">
        <v>226</v>
      </c>
      <c r="D414">
        <v>1286.0999999999999</v>
      </c>
      <c r="E414" s="66">
        <v>1291.9000000000001</v>
      </c>
      <c r="F414" s="9">
        <f t="shared" si="96"/>
        <v>1670.5</v>
      </c>
      <c r="G414" s="9">
        <f t="shared" si="96"/>
        <v>1517.9</v>
      </c>
      <c r="H414" s="38">
        <f t="shared" si="95"/>
        <v>10.053363199156728</v>
      </c>
      <c r="I414" s="38"/>
    </row>
    <row r="415" spans="1:15" x14ac:dyDescent="0.25">
      <c r="A415" s="29">
        <f t="shared" si="93"/>
        <v>41739</v>
      </c>
      <c r="B415" s="66">
        <v>391</v>
      </c>
      <c r="C415" s="66">
        <v>263.7</v>
      </c>
      <c r="D415">
        <v>1314.4</v>
      </c>
      <c r="E415">
        <v>1294.2</v>
      </c>
      <c r="F415" s="9">
        <f t="shared" si="96"/>
        <v>1705.4</v>
      </c>
      <c r="G415" s="9">
        <f t="shared" si="96"/>
        <v>1557.9</v>
      </c>
      <c r="H415" s="38">
        <f t="shared" si="95"/>
        <v>9.4678734193465619</v>
      </c>
      <c r="I415" s="38"/>
    </row>
    <row r="416" spans="1:15" x14ac:dyDescent="0.25">
      <c r="A416" s="29">
        <f t="shared" si="93"/>
        <v>41746</v>
      </c>
      <c r="B416">
        <v>366.4</v>
      </c>
      <c r="C416" s="66">
        <v>261.60000000000002</v>
      </c>
      <c r="D416">
        <v>1342.4</v>
      </c>
      <c r="E416" s="66">
        <v>1308.8</v>
      </c>
      <c r="F416" s="9">
        <f t="shared" si="96"/>
        <v>1708.8000000000002</v>
      </c>
      <c r="G416" s="9">
        <f t="shared" si="96"/>
        <v>1570.4</v>
      </c>
      <c r="H416" s="38">
        <f t="shared" si="95"/>
        <v>8.8130412633723907</v>
      </c>
      <c r="I416" s="38"/>
    </row>
    <row r="417" spans="1:10" x14ac:dyDescent="0.25">
      <c r="A417" s="29">
        <f t="shared" si="93"/>
        <v>41753</v>
      </c>
      <c r="B417">
        <v>363.4</v>
      </c>
      <c r="C417" s="66">
        <v>276.89999999999998</v>
      </c>
      <c r="D417">
        <v>1357.5</v>
      </c>
      <c r="E417">
        <v>1312.9</v>
      </c>
      <c r="F417" s="9">
        <f t="shared" si="96"/>
        <v>1720.9</v>
      </c>
      <c r="G417" s="9">
        <f t="shared" si="96"/>
        <v>1589.8000000000002</v>
      </c>
      <c r="H417" s="38">
        <f t="shared" si="95"/>
        <v>8.2463202918606093</v>
      </c>
      <c r="I417" s="38"/>
    </row>
    <row r="418" spans="1:10" x14ac:dyDescent="0.25">
      <c r="A418" s="29">
        <f t="shared" si="93"/>
        <v>41760</v>
      </c>
      <c r="B418">
        <v>378</v>
      </c>
      <c r="C418">
        <v>271.8</v>
      </c>
      <c r="D418">
        <v>1362.6</v>
      </c>
      <c r="E418">
        <v>1344.2</v>
      </c>
      <c r="F418" s="9">
        <f t="shared" ref="F418:F449" si="97">+B418+D418</f>
        <v>1740.6</v>
      </c>
      <c r="G418" s="9">
        <f t="shared" ref="G418:G449" si="98">+C418+E418</f>
        <v>1616</v>
      </c>
      <c r="H418" s="38">
        <f t="shared" ref="H418:H449" si="99">+(F418/G418-1)*100</f>
        <v>7.7103960396039506</v>
      </c>
      <c r="I418" s="38"/>
      <c r="J418">
        <v>191.4</v>
      </c>
    </row>
    <row r="419" spans="1:10" x14ac:dyDescent="0.25">
      <c r="A419" s="29">
        <f t="shared" si="93"/>
        <v>41767</v>
      </c>
      <c r="B419">
        <v>353.6</v>
      </c>
      <c r="C419">
        <v>256.7</v>
      </c>
      <c r="D419">
        <v>1412.6</v>
      </c>
      <c r="E419">
        <v>1357.4</v>
      </c>
      <c r="F419" s="9">
        <f t="shared" si="97"/>
        <v>1766.1999999999998</v>
      </c>
      <c r="G419" s="9">
        <f t="shared" si="98"/>
        <v>1614.1000000000001</v>
      </c>
      <c r="H419" s="38">
        <f t="shared" si="99"/>
        <v>9.4232079796790593</v>
      </c>
      <c r="I419" s="38"/>
      <c r="J419">
        <v>191.8</v>
      </c>
    </row>
    <row r="420" spans="1:10" x14ac:dyDescent="0.25">
      <c r="A420" s="29">
        <f t="shared" si="93"/>
        <v>41774</v>
      </c>
      <c r="B420">
        <v>330.9</v>
      </c>
      <c r="C420">
        <v>283.89999999999998</v>
      </c>
      <c r="D420">
        <v>1445.9</v>
      </c>
      <c r="E420">
        <v>1365.4</v>
      </c>
      <c r="F420" s="9">
        <f t="shared" si="97"/>
        <v>1776.8000000000002</v>
      </c>
      <c r="G420" s="9">
        <f t="shared" si="98"/>
        <v>1649.3000000000002</v>
      </c>
      <c r="H420" s="38">
        <f t="shared" si="99"/>
        <v>7.7305523555447841</v>
      </c>
      <c r="I420" s="38"/>
      <c r="J420">
        <v>207</v>
      </c>
    </row>
    <row r="421" spans="1:10" x14ac:dyDescent="0.25">
      <c r="A421" s="29">
        <f t="shared" si="93"/>
        <v>41781</v>
      </c>
      <c r="B421">
        <v>328.3</v>
      </c>
      <c r="C421">
        <v>306.39999999999998</v>
      </c>
      <c r="D421">
        <v>1467.7</v>
      </c>
      <c r="E421">
        <v>1417.6</v>
      </c>
      <c r="F421" s="9">
        <f t="shared" si="97"/>
        <v>1796</v>
      </c>
      <c r="G421" s="9">
        <f t="shared" si="98"/>
        <v>1724</v>
      </c>
      <c r="H421" s="38">
        <f t="shared" si="99"/>
        <v>4.1763341067285298</v>
      </c>
      <c r="I421" s="38"/>
      <c r="J421">
        <v>207.1</v>
      </c>
    </row>
    <row r="422" spans="1:10" x14ac:dyDescent="0.25">
      <c r="A422" s="29">
        <f t="shared" si="93"/>
        <v>41788</v>
      </c>
      <c r="B422">
        <v>304.39999999999998</v>
      </c>
      <c r="C422">
        <v>299.8</v>
      </c>
      <c r="D422">
        <v>1520.6</v>
      </c>
      <c r="E422">
        <v>1426.5</v>
      </c>
      <c r="F422" s="9">
        <f t="shared" si="97"/>
        <v>1825</v>
      </c>
      <c r="G422" s="9">
        <f t="shared" si="98"/>
        <v>1726.3</v>
      </c>
      <c r="H422" s="38">
        <f t="shared" si="99"/>
        <v>5.7174303423507045</v>
      </c>
      <c r="I422" s="38"/>
      <c r="J422">
        <v>207.3</v>
      </c>
    </row>
    <row r="423" spans="1:10" x14ac:dyDescent="0.25">
      <c r="A423" s="29">
        <f t="shared" si="93"/>
        <v>41795</v>
      </c>
      <c r="B423">
        <v>281.3</v>
      </c>
      <c r="C423">
        <v>285.3</v>
      </c>
      <c r="D423">
        <v>1544.8</v>
      </c>
      <c r="E423">
        <v>1470.2</v>
      </c>
      <c r="F423" s="9">
        <f t="shared" si="97"/>
        <v>1826.1</v>
      </c>
      <c r="G423" s="9">
        <f t="shared" si="98"/>
        <v>1755.5</v>
      </c>
      <c r="H423" s="38">
        <f t="shared" si="99"/>
        <v>4.0216462546283083</v>
      </c>
      <c r="I423" s="38"/>
      <c r="J423">
        <v>234.7</v>
      </c>
    </row>
    <row r="424" spans="1:10" x14ac:dyDescent="0.25">
      <c r="A424" s="29">
        <f t="shared" si="93"/>
        <v>41802</v>
      </c>
      <c r="B424">
        <v>274.60000000000002</v>
      </c>
      <c r="C424">
        <v>283</v>
      </c>
      <c r="D424">
        <v>1592.7</v>
      </c>
      <c r="E424">
        <v>1473.7</v>
      </c>
      <c r="F424" s="9">
        <f t="shared" si="97"/>
        <v>1867.3000000000002</v>
      </c>
      <c r="G424" s="9">
        <f t="shared" si="98"/>
        <v>1756.7</v>
      </c>
      <c r="H424" s="38">
        <f t="shared" si="99"/>
        <v>6.2958957135538229</v>
      </c>
      <c r="I424" s="38"/>
      <c r="J424">
        <v>233.5</v>
      </c>
    </row>
    <row r="425" spans="1:10" x14ac:dyDescent="0.25">
      <c r="A425" s="29">
        <f t="shared" si="93"/>
        <v>41809</v>
      </c>
      <c r="B425">
        <v>253</v>
      </c>
      <c r="C425">
        <v>257.3</v>
      </c>
      <c r="D425">
        <v>1614.8</v>
      </c>
      <c r="E425">
        <v>1500.6</v>
      </c>
      <c r="F425" s="9">
        <f t="shared" si="97"/>
        <v>1867.8</v>
      </c>
      <c r="G425" s="9">
        <f t="shared" si="98"/>
        <v>1757.8999999999999</v>
      </c>
      <c r="H425" s="38">
        <f t="shared" si="99"/>
        <v>6.2517776892883514</v>
      </c>
      <c r="I425" s="38"/>
      <c r="J425">
        <v>234</v>
      </c>
    </row>
    <row r="426" spans="1:10" x14ac:dyDescent="0.25">
      <c r="A426" s="29">
        <f t="shared" si="93"/>
        <v>41816</v>
      </c>
      <c r="B426">
        <v>251.4</v>
      </c>
      <c r="C426">
        <v>217.4</v>
      </c>
      <c r="D426">
        <v>1619.4</v>
      </c>
      <c r="E426">
        <v>1549.2</v>
      </c>
      <c r="F426" s="9">
        <f t="shared" si="97"/>
        <v>1870.8000000000002</v>
      </c>
      <c r="G426" s="9">
        <f t="shared" si="98"/>
        <v>1766.6000000000001</v>
      </c>
      <c r="H426" s="38">
        <f t="shared" si="99"/>
        <v>5.8983357862560926</v>
      </c>
      <c r="I426" s="38"/>
      <c r="J426">
        <v>234.5</v>
      </c>
    </row>
    <row r="427" spans="1:10" x14ac:dyDescent="0.25">
      <c r="A427" s="29">
        <f t="shared" si="93"/>
        <v>41823</v>
      </c>
      <c r="B427">
        <v>250.6</v>
      </c>
      <c r="C427">
        <v>203.5</v>
      </c>
      <c r="D427">
        <v>1641.3</v>
      </c>
      <c r="E427">
        <v>1564.3</v>
      </c>
      <c r="F427" s="9">
        <f t="shared" si="97"/>
        <v>1891.8999999999999</v>
      </c>
      <c r="G427" s="9">
        <f t="shared" si="98"/>
        <v>1767.8</v>
      </c>
      <c r="H427" s="38">
        <f t="shared" si="99"/>
        <v>7.0200248896933992</v>
      </c>
      <c r="I427" s="38"/>
      <c r="J427">
        <v>234.9</v>
      </c>
    </row>
    <row r="428" spans="1:10" x14ac:dyDescent="0.25">
      <c r="A428" s="29">
        <f t="shared" si="93"/>
        <v>41830</v>
      </c>
      <c r="B428">
        <v>223.8</v>
      </c>
      <c r="C428">
        <v>198.2</v>
      </c>
      <c r="D428">
        <v>1669.3</v>
      </c>
      <c r="E428">
        <v>1579</v>
      </c>
      <c r="F428" s="9">
        <f t="shared" si="97"/>
        <v>1893.1</v>
      </c>
      <c r="G428" s="9">
        <f t="shared" si="98"/>
        <v>1777.2</v>
      </c>
      <c r="H428" s="38">
        <f t="shared" si="99"/>
        <v>6.5214944857078461</v>
      </c>
      <c r="I428" s="38"/>
      <c r="J428">
        <v>218</v>
      </c>
    </row>
    <row r="429" spans="1:10" x14ac:dyDescent="0.25">
      <c r="A429" s="29">
        <f t="shared" si="93"/>
        <v>41837</v>
      </c>
      <c r="B429">
        <v>202</v>
      </c>
      <c r="C429">
        <v>221.2</v>
      </c>
      <c r="D429">
        <v>1701.3</v>
      </c>
      <c r="E429">
        <v>1585.8</v>
      </c>
      <c r="F429" s="9">
        <f t="shared" si="97"/>
        <v>1903.3</v>
      </c>
      <c r="G429" s="9">
        <f t="shared" si="98"/>
        <v>1807</v>
      </c>
      <c r="H429" s="38">
        <f t="shared" si="99"/>
        <v>5.3292750415052659</v>
      </c>
      <c r="I429" s="38"/>
      <c r="J429">
        <v>218.6</v>
      </c>
    </row>
    <row r="430" spans="1:10" x14ac:dyDescent="0.25">
      <c r="A430" s="29">
        <f t="shared" si="93"/>
        <v>41844</v>
      </c>
      <c r="B430">
        <v>199</v>
      </c>
      <c r="C430">
        <v>190.5</v>
      </c>
      <c r="D430">
        <v>1704.3</v>
      </c>
      <c r="E430">
        <v>1618.9</v>
      </c>
      <c r="F430" s="9">
        <f t="shared" si="97"/>
        <v>1903.3</v>
      </c>
      <c r="G430" s="9">
        <f t="shared" si="98"/>
        <v>1809.4</v>
      </c>
      <c r="H430" s="38">
        <f t="shared" si="99"/>
        <v>5.1895656018569714</v>
      </c>
      <c r="I430" s="38"/>
      <c r="J430">
        <v>288.60000000000002</v>
      </c>
    </row>
    <row r="431" spans="1:10" x14ac:dyDescent="0.25">
      <c r="A431" s="29">
        <f t="shared" si="93"/>
        <v>41851</v>
      </c>
      <c r="B431">
        <v>177.9</v>
      </c>
      <c r="C431">
        <v>181.7</v>
      </c>
      <c r="D431">
        <v>1725.6</v>
      </c>
      <c r="E431">
        <v>1637.8</v>
      </c>
      <c r="F431" s="9">
        <f t="shared" si="97"/>
        <v>1903.5</v>
      </c>
      <c r="G431" s="9">
        <f t="shared" si="98"/>
        <v>1819.5</v>
      </c>
      <c r="H431" s="38">
        <f t="shared" si="99"/>
        <v>4.6166529266281842</v>
      </c>
      <c r="I431" s="38"/>
      <c r="J431">
        <v>288.8</v>
      </c>
    </row>
    <row r="432" spans="1:10" x14ac:dyDescent="0.25">
      <c r="A432" s="29">
        <f t="shared" si="93"/>
        <v>41858</v>
      </c>
      <c r="B432">
        <v>140.80000000000001</v>
      </c>
      <c r="C432">
        <v>143</v>
      </c>
      <c r="D432">
        <v>1750.6</v>
      </c>
      <c r="E432">
        <v>1692.1</v>
      </c>
      <c r="F432" s="9">
        <f t="shared" si="97"/>
        <v>1891.3999999999999</v>
      </c>
      <c r="G432" s="9">
        <f t="shared" si="98"/>
        <v>1835.1</v>
      </c>
      <c r="H432" s="38">
        <f t="shared" si="99"/>
        <v>3.0679527001253204</v>
      </c>
      <c r="I432" s="38"/>
      <c r="J432">
        <v>288.8</v>
      </c>
    </row>
    <row r="433" spans="1:10" x14ac:dyDescent="0.25">
      <c r="A433" s="29">
        <f t="shared" si="93"/>
        <v>41865</v>
      </c>
      <c r="B433">
        <v>140.19999999999999</v>
      </c>
      <c r="C433">
        <v>138.9</v>
      </c>
      <c r="D433">
        <v>1763.9</v>
      </c>
      <c r="E433">
        <v>1719.5</v>
      </c>
      <c r="F433" s="9">
        <f t="shared" si="97"/>
        <v>1904.1000000000001</v>
      </c>
      <c r="G433" s="9">
        <f t="shared" si="98"/>
        <v>1858.4</v>
      </c>
      <c r="H433" s="38">
        <f t="shared" si="99"/>
        <v>2.459104606112783</v>
      </c>
      <c r="I433" s="38"/>
      <c r="J433">
        <v>288.8</v>
      </c>
    </row>
    <row r="434" spans="1:10" x14ac:dyDescent="0.25">
      <c r="A434" s="29">
        <f t="shared" si="93"/>
        <v>41872</v>
      </c>
      <c r="B434">
        <v>112.5</v>
      </c>
      <c r="C434">
        <v>123.8</v>
      </c>
      <c r="D434">
        <v>1801.4</v>
      </c>
      <c r="E434">
        <v>1745</v>
      </c>
      <c r="F434" s="9">
        <f t="shared" si="97"/>
        <v>1913.9</v>
      </c>
      <c r="G434" s="9">
        <f t="shared" si="98"/>
        <v>1868.8</v>
      </c>
      <c r="H434" s="38">
        <f t="shared" si="99"/>
        <v>2.4133133561643927</v>
      </c>
      <c r="I434" s="38"/>
      <c r="J434">
        <v>329.1</v>
      </c>
    </row>
    <row r="435" spans="1:10" x14ac:dyDescent="0.25">
      <c r="A435" s="29">
        <f t="shared" si="93"/>
        <v>41879</v>
      </c>
      <c r="B435">
        <v>109.5</v>
      </c>
      <c r="C435">
        <v>121.5</v>
      </c>
      <c r="D435">
        <v>1804.3</v>
      </c>
      <c r="E435">
        <v>1748.2</v>
      </c>
      <c r="F435" s="9">
        <f t="shared" si="97"/>
        <v>1913.8</v>
      </c>
      <c r="G435" s="9">
        <f t="shared" si="98"/>
        <v>1869.7</v>
      </c>
      <c r="H435" s="38">
        <f t="shared" si="99"/>
        <v>2.3586671658554881</v>
      </c>
      <c r="I435" s="38"/>
      <c r="J435">
        <v>329.1</v>
      </c>
    </row>
    <row r="436" spans="1:10" x14ac:dyDescent="0.25">
      <c r="A436" s="29">
        <f t="shared" si="93"/>
        <v>41886</v>
      </c>
      <c r="B436">
        <v>456.8</v>
      </c>
      <c r="C436">
        <v>379.9</v>
      </c>
      <c r="D436">
        <v>0.6</v>
      </c>
      <c r="E436">
        <v>1</v>
      </c>
      <c r="F436" s="9">
        <f t="shared" si="97"/>
        <v>457.40000000000003</v>
      </c>
      <c r="G436" s="9">
        <f t="shared" si="98"/>
        <v>380.9</v>
      </c>
      <c r="H436" s="38">
        <f t="shared" si="99"/>
        <v>20.084011551588365</v>
      </c>
      <c r="I436" s="38"/>
    </row>
    <row r="437" spans="1:10" x14ac:dyDescent="0.25">
      <c r="A437" s="29">
        <f t="shared" si="93"/>
        <v>41893</v>
      </c>
      <c r="B437">
        <v>463.5</v>
      </c>
      <c r="C437">
        <v>380.5</v>
      </c>
      <c r="D437">
        <v>3.6</v>
      </c>
      <c r="E437">
        <v>23.1</v>
      </c>
      <c r="F437" s="9">
        <f t="shared" si="97"/>
        <v>467.1</v>
      </c>
      <c r="G437" s="9">
        <f t="shared" si="98"/>
        <v>403.6</v>
      </c>
      <c r="H437" s="38">
        <f t="shared" si="99"/>
        <v>15.733399405351832</v>
      </c>
      <c r="I437" s="38"/>
    </row>
    <row r="438" spans="1:10" x14ac:dyDescent="0.25">
      <c r="A438" s="29">
        <f t="shared" si="93"/>
        <v>41900</v>
      </c>
      <c r="B438">
        <v>461.7</v>
      </c>
      <c r="C438">
        <v>362.8</v>
      </c>
      <c r="D438">
        <v>15.5</v>
      </c>
      <c r="E438">
        <v>52.3</v>
      </c>
      <c r="F438" s="9">
        <f t="shared" si="97"/>
        <v>477.2</v>
      </c>
      <c r="G438" s="9">
        <f t="shared" si="98"/>
        <v>415.1</v>
      </c>
      <c r="H438" s="38">
        <f t="shared" si="99"/>
        <v>14.960250542038045</v>
      </c>
      <c r="I438" s="38"/>
    </row>
    <row r="439" spans="1:10" x14ac:dyDescent="0.25">
      <c r="A439" s="29">
        <f t="shared" si="93"/>
        <v>41907</v>
      </c>
      <c r="B439">
        <v>494.2</v>
      </c>
      <c r="C439">
        <v>377.6</v>
      </c>
      <c r="D439">
        <v>18</v>
      </c>
      <c r="E439">
        <v>55.8</v>
      </c>
      <c r="F439" s="9">
        <f t="shared" si="97"/>
        <v>512.20000000000005</v>
      </c>
      <c r="G439" s="9">
        <f t="shared" si="98"/>
        <v>433.40000000000003</v>
      </c>
      <c r="H439" s="38">
        <f t="shared" si="99"/>
        <v>18.181818181818187</v>
      </c>
      <c r="I439" s="38"/>
    </row>
    <row r="440" spans="1:10" x14ac:dyDescent="0.25">
      <c r="A440" s="29">
        <f t="shared" si="93"/>
        <v>41914</v>
      </c>
      <c r="B440">
        <v>496.6</v>
      </c>
      <c r="C440">
        <v>432.8</v>
      </c>
      <c r="D440">
        <v>47.7</v>
      </c>
      <c r="E440">
        <v>96.7</v>
      </c>
      <c r="F440" s="9">
        <f t="shared" si="97"/>
        <v>544.30000000000007</v>
      </c>
      <c r="G440" s="9">
        <f t="shared" si="98"/>
        <v>529.5</v>
      </c>
      <c r="H440" s="38">
        <f t="shared" si="99"/>
        <v>2.7950897072710257</v>
      </c>
      <c r="I440" s="38"/>
    </row>
    <row r="441" spans="1:10" x14ac:dyDescent="0.25">
      <c r="A441" s="29">
        <f t="shared" si="93"/>
        <v>41921</v>
      </c>
      <c r="B441">
        <v>501.2</v>
      </c>
      <c r="C441">
        <v>432.8</v>
      </c>
      <c r="D441">
        <v>90.6</v>
      </c>
      <c r="E441">
        <v>96.7</v>
      </c>
      <c r="F441" s="9">
        <f t="shared" si="97"/>
        <v>591.79999999999995</v>
      </c>
      <c r="G441" s="9">
        <f t="shared" si="98"/>
        <v>529.5</v>
      </c>
      <c r="H441" s="38">
        <f t="shared" si="99"/>
        <v>11.765816808309726</v>
      </c>
      <c r="I441" s="38"/>
    </row>
    <row r="442" spans="1:10" x14ac:dyDescent="0.25">
      <c r="A442" s="29">
        <f t="shared" si="93"/>
        <v>41928</v>
      </c>
      <c r="B442">
        <v>518.5</v>
      </c>
      <c r="C442">
        <v>432.8</v>
      </c>
      <c r="D442">
        <v>122.6</v>
      </c>
      <c r="E442">
        <v>96.7</v>
      </c>
      <c r="F442" s="9">
        <f t="shared" si="97"/>
        <v>641.1</v>
      </c>
      <c r="G442" s="9">
        <f t="shared" si="98"/>
        <v>529.5</v>
      </c>
      <c r="H442" s="38">
        <f t="shared" si="99"/>
        <v>21.076487252124654</v>
      </c>
      <c r="I442" s="38"/>
    </row>
    <row r="443" spans="1:10" x14ac:dyDescent="0.25">
      <c r="A443" s="29">
        <f t="shared" si="93"/>
        <v>41935</v>
      </c>
      <c r="B443">
        <v>530.1</v>
      </c>
      <c r="C443">
        <v>469.5</v>
      </c>
      <c r="D443">
        <v>156.4</v>
      </c>
      <c r="E443">
        <v>243.6</v>
      </c>
      <c r="F443" s="9">
        <f t="shared" si="97"/>
        <v>686.5</v>
      </c>
      <c r="G443" s="9">
        <f t="shared" si="98"/>
        <v>713.1</v>
      </c>
      <c r="H443" s="38">
        <f t="shared" si="99"/>
        <v>-3.7301921189174081</v>
      </c>
      <c r="I443" s="38"/>
    </row>
    <row r="444" spans="1:10" x14ac:dyDescent="0.25">
      <c r="A444" s="29">
        <f t="shared" si="93"/>
        <v>41942</v>
      </c>
      <c r="B444">
        <v>535.5</v>
      </c>
      <c r="C444">
        <v>487.7</v>
      </c>
      <c r="D444">
        <v>182.8</v>
      </c>
      <c r="E444">
        <v>292.7</v>
      </c>
      <c r="F444" s="9">
        <f t="shared" si="97"/>
        <v>718.3</v>
      </c>
      <c r="G444" s="9">
        <f t="shared" si="98"/>
        <v>780.4</v>
      </c>
      <c r="H444" s="38">
        <f t="shared" si="99"/>
        <v>-7.9574577139928326</v>
      </c>
      <c r="I444" s="38"/>
    </row>
    <row r="445" spans="1:10" x14ac:dyDescent="0.25">
      <c r="A445" s="29">
        <f t="shared" si="93"/>
        <v>41949</v>
      </c>
      <c r="B445">
        <v>557.29999999999995</v>
      </c>
      <c r="C445">
        <v>486.2</v>
      </c>
      <c r="D445">
        <v>206.4</v>
      </c>
      <c r="E445">
        <v>326.3</v>
      </c>
      <c r="F445" s="9">
        <f t="shared" si="97"/>
        <v>763.69999999999993</v>
      </c>
      <c r="G445" s="9">
        <f t="shared" si="98"/>
        <v>812.5</v>
      </c>
      <c r="H445" s="38">
        <f t="shared" si="99"/>
        <v>-6.0061538461538504</v>
      </c>
      <c r="I445" s="38"/>
    </row>
    <row r="446" spans="1:10" x14ac:dyDescent="0.25">
      <c r="A446" s="29">
        <f t="shared" si="93"/>
        <v>41956</v>
      </c>
      <c r="B446">
        <v>571.5</v>
      </c>
      <c r="C446">
        <v>489.9</v>
      </c>
      <c r="D446">
        <v>270.39999999999998</v>
      </c>
      <c r="E446">
        <v>338.4</v>
      </c>
      <c r="F446" s="9">
        <f t="shared" si="97"/>
        <v>841.9</v>
      </c>
      <c r="G446" s="9">
        <f t="shared" si="98"/>
        <v>828.3</v>
      </c>
      <c r="H446" s="38">
        <f t="shared" si="99"/>
        <v>1.6419171797657839</v>
      </c>
      <c r="I446" s="38"/>
    </row>
    <row r="447" spans="1:10" x14ac:dyDescent="0.25">
      <c r="A447" s="29">
        <f t="shared" si="93"/>
        <v>41963</v>
      </c>
      <c r="B447">
        <v>545.4</v>
      </c>
      <c r="C447">
        <v>455</v>
      </c>
      <c r="D447">
        <v>314.89999999999998</v>
      </c>
      <c r="E447">
        <v>418.1</v>
      </c>
      <c r="F447" s="9">
        <f t="shared" si="97"/>
        <v>860.3</v>
      </c>
      <c r="G447" s="9">
        <f t="shared" si="98"/>
        <v>873.1</v>
      </c>
      <c r="H447" s="38">
        <f t="shared" si="99"/>
        <v>-1.4660405451838332</v>
      </c>
      <c r="I447" s="38"/>
    </row>
    <row r="448" spans="1:10" x14ac:dyDescent="0.25">
      <c r="A448" s="29">
        <f t="shared" si="93"/>
        <v>41970</v>
      </c>
      <c r="B448">
        <v>611.20000000000005</v>
      </c>
      <c r="C448">
        <v>451.6</v>
      </c>
      <c r="D448">
        <v>319.39999999999998</v>
      </c>
      <c r="E448">
        <v>457.3</v>
      </c>
      <c r="F448" s="9">
        <f t="shared" si="97"/>
        <v>930.6</v>
      </c>
      <c r="G448" s="9">
        <f t="shared" si="98"/>
        <v>908.90000000000009</v>
      </c>
      <c r="H448" s="38">
        <f t="shared" si="99"/>
        <v>2.387501375288803</v>
      </c>
      <c r="I448" s="38"/>
    </row>
    <row r="449" spans="1:10" x14ac:dyDescent="0.25">
      <c r="A449" s="29">
        <f t="shared" si="93"/>
        <v>41977</v>
      </c>
      <c r="B449">
        <v>622.1</v>
      </c>
      <c r="C449">
        <v>451.5</v>
      </c>
      <c r="D449">
        <v>383.1</v>
      </c>
      <c r="E449">
        <v>508.3</v>
      </c>
      <c r="F449" s="9">
        <f t="shared" si="97"/>
        <v>1005.2</v>
      </c>
      <c r="G449" s="9">
        <f t="shared" si="98"/>
        <v>959.8</v>
      </c>
      <c r="H449" s="38">
        <f t="shared" si="99"/>
        <v>4.7301521150239667</v>
      </c>
      <c r="I449" s="38"/>
    </row>
    <row r="450" spans="1:10" x14ac:dyDescent="0.25">
      <c r="A450" s="29">
        <f t="shared" si="93"/>
        <v>41984</v>
      </c>
      <c r="B450">
        <v>687.8</v>
      </c>
      <c r="C450">
        <v>449.7</v>
      </c>
      <c r="D450">
        <v>386</v>
      </c>
      <c r="E450">
        <v>541.79999999999995</v>
      </c>
      <c r="F450" s="9">
        <f t="shared" ref="F450:F481" si="100">+B450+D450</f>
        <v>1073.8</v>
      </c>
      <c r="G450" s="9">
        <f t="shared" ref="G450:G481" si="101">+C450+E450</f>
        <v>991.5</v>
      </c>
      <c r="H450" s="38">
        <f t="shared" ref="H450:H481" si="102">+(F450/G450-1)*100</f>
        <v>8.3005547150781567</v>
      </c>
      <c r="I450" s="38"/>
    </row>
    <row r="451" spans="1:10" x14ac:dyDescent="0.25">
      <c r="A451" s="29">
        <f t="shared" ref="A451:A514" si="103">+A450+7</f>
        <v>41991</v>
      </c>
      <c r="B451">
        <v>667.8</v>
      </c>
      <c r="C451">
        <v>461.2</v>
      </c>
      <c r="D451">
        <v>478.7</v>
      </c>
      <c r="E451">
        <v>574.20000000000005</v>
      </c>
      <c r="F451" s="9">
        <f t="shared" si="100"/>
        <v>1146.5</v>
      </c>
      <c r="G451" s="9">
        <f t="shared" si="101"/>
        <v>1035.4000000000001</v>
      </c>
      <c r="H451" s="38">
        <f t="shared" si="102"/>
        <v>10.73015259802974</v>
      </c>
      <c r="I451" s="38"/>
    </row>
    <row r="452" spans="1:10" x14ac:dyDescent="0.25">
      <c r="A452" s="29">
        <f t="shared" si="103"/>
        <v>41998</v>
      </c>
      <c r="B452">
        <v>671</v>
      </c>
      <c r="C452">
        <v>462.1</v>
      </c>
      <c r="D452">
        <v>482.5</v>
      </c>
      <c r="E452">
        <v>628.1</v>
      </c>
      <c r="F452" s="9">
        <f t="shared" si="100"/>
        <v>1153.5</v>
      </c>
      <c r="G452" s="9">
        <f t="shared" si="101"/>
        <v>1090.2</v>
      </c>
      <c r="H452" s="38">
        <f t="shared" si="102"/>
        <v>5.8062740781507971</v>
      </c>
      <c r="I452" s="38"/>
    </row>
    <row r="453" spans="1:10" x14ac:dyDescent="0.25">
      <c r="A453" s="29">
        <f t="shared" si="103"/>
        <v>42005</v>
      </c>
      <c r="B453">
        <v>625.79999999999995</v>
      </c>
      <c r="C453">
        <v>460.3</v>
      </c>
      <c r="D453">
        <v>539.20000000000005</v>
      </c>
      <c r="E453">
        <v>645.5</v>
      </c>
      <c r="F453" s="9">
        <f t="shared" si="100"/>
        <v>1165</v>
      </c>
      <c r="G453" s="9">
        <f t="shared" si="101"/>
        <v>1105.8</v>
      </c>
      <c r="H453" s="38">
        <f t="shared" si="102"/>
        <v>5.3535901609694347</v>
      </c>
      <c r="I453" s="38"/>
    </row>
    <row r="454" spans="1:10" x14ac:dyDescent="0.25">
      <c r="A454" s="29">
        <f t="shared" si="103"/>
        <v>42012</v>
      </c>
      <c r="B454">
        <v>595.1</v>
      </c>
      <c r="C454">
        <v>456.9</v>
      </c>
      <c r="D454">
        <v>606.20000000000005</v>
      </c>
      <c r="E454">
        <v>671.4</v>
      </c>
      <c r="F454" s="9">
        <f t="shared" si="100"/>
        <v>1201.3000000000002</v>
      </c>
      <c r="G454" s="9">
        <f t="shared" si="101"/>
        <v>1128.3</v>
      </c>
      <c r="H454" s="38">
        <f t="shared" si="102"/>
        <v>6.4699104848001676</v>
      </c>
      <c r="I454" s="38"/>
    </row>
    <row r="455" spans="1:10" x14ac:dyDescent="0.25">
      <c r="A455" s="29">
        <f t="shared" si="103"/>
        <v>42019</v>
      </c>
      <c r="B455">
        <v>587</v>
      </c>
      <c r="C455">
        <v>493.3</v>
      </c>
      <c r="D455">
        <v>671.8</v>
      </c>
      <c r="E455">
        <v>677.5</v>
      </c>
      <c r="F455" s="9">
        <f t="shared" si="100"/>
        <v>1258.8</v>
      </c>
      <c r="G455" s="9">
        <f t="shared" si="101"/>
        <v>1170.8</v>
      </c>
      <c r="H455" s="38">
        <f t="shared" si="102"/>
        <v>7.5162282200204933</v>
      </c>
      <c r="I455" s="38"/>
    </row>
    <row r="456" spans="1:10" x14ac:dyDescent="0.25">
      <c r="A456" s="29">
        <f t="shared" si="103"/>
        <v>42026</v>
      </c>
      <c r="B456">
        <v>519.70000000000005</v>
      </c>
      <c r="C456">
        <v>441.3</v>
      </c>
      <c r="D456">
        <v>783.2</v>
      </c>
      <c r="E456">
        <v>806.3</v>
      </c>
      <c r="F456" s="9">
        <f t="shared" si="100"/>
        <v>1302.9000000000001</v>
      </c>
      <c r="G456" s="9">
        <f t="shared" si="101"/>
        <v>1247.5999999999999</v>
      </c>
      <c r="H456" s="38">
        <f t="shared" si="102"/>
        <v>4.4325104200064303</v>
      </c>
      <c r="I456" s="38"/>
    </row>
    <row r="457" spans="1:10" x14ac:dyDescent="0.25">
      <c r="A457" s="29">
        <f t="shared" si="103"/>
        <v>42033</v>
      </c>
      <c r="B457">
        <v>590.5</v>
      </c>
      <c r="C457">
        <v>462.3</v>
      </c>
      <c r="D457">
        <v>793.8</v>
      </c>
      <c r="E457">
        <v>859.7</v>
      </c>
      <c r="F457" s="9">
        <f t="shared" si="100"/>
        <v>1384.3</v>
      </c>
      <c r="G457" s="9">
        <f t="shared" si="101"/>
        <v>1322</v>
      </c>
      <c r="H457" s="38">
        <f t="shared" si="102"/>
        <v>4.7125567322239048</v>
      </c>
      <c r="I457" s="38"/>
    </row>
    <row r="458" spans="1:10" x14ac:dyDescent="0.25">
      <c r="A458" s="29">
        <f t="shared" si="103"/>
        <v>42040</v>
      </c>
      <c r="B458">
        <v>518.79999999999995</v>
      </c>
      <c r="C458">
        <v>448.4</v>
      </c>
      <c r="D458">
        <v>811</v>
      </c>
      <c r="E458">
        <v>876.9</v>
      </c>
      <c r="F458" s="9">
        <f t="shared" si="100"/>
        <v>1329.8</v>
      </c>
      <c r="G458" s="9">
        <f t="shared" si="101"/>
        <v>1325.3</v>
      </c>
      <c r="H458" s="38">
        <f t="shared" si="102"/>
        <v>0.33954576322341445</v>
      </c>
      <c r="I458" s="38"/>
    </row>
    <row r="459" spans="1:10" x14ac:dyDescent="0.25">
      <c r="A459" s="29">
        <f t="shared" si="103"/>
        <v>42047</v>
      </c>
      <c r="B459">
        <v>545.1</v>
      </c>
      <c r="C459">
        <v>493.1</v>
      </c>
      <c r="D459">
        <v>862.3</v>
      </c>
      <c r="E459">
        <v>919.2</v>
      </c>
      <c r="F459" s="9">
        <f t="shared" si="100"/>
        <v>1407.4</v>
      </c>
      <c r="G459" s="9">
        <f t="shared" si="101"/>
        <v>1412.3000000000002</v>
      </c>
      <c r="H459" s="38">
        <f t="shared" si="102"/>
        <v>-0.34695178078312239</v>
      </c>
      <c r="I459" s="38"/>
      <c r="J459">
        <v>90.5</v>
      </c>
    </row>
    <row r="460" spans="1:10" x14ac:dyDescent="0.25">
      <c r="A460" s="29">
        <f t="shared" si="103"/>
        <v>42054</v>
      </c>
      <c r="B460">
        <v>510.6</v>
      </c>
      <c r="C460">
        <v>458.3</v>
      </c>
      <c r="D460">
        <v>936.8</v>
      </c>
      <c r="E460">
        <v>981.9</v>
      </c>
      <c r="F460" s="9">
        <f t="shared" si="100"/>
        <v>1447.4</v>
      </c>
      <c r="G460" s="9">
        <f t="shared" si="101"/>
        <v>1440.2</v>
      </c>
      <c r="H460" s="38">
        <f t="shared" si="102"/>
        <v>0.49993056519928025</v>
      </c>
      <c r="I460" s="38"/>
    </row>
    <row r="461" spans="1:10" x14ac:dyDescent="0.25">
      <c r="A461" s="29">
        <f t="shared" si="103"/>
        <v>42061</v>
      </c>
      <c r="B461">
        <v>522.70000000000005</v>
      </c>
      <c r="C461">
        <v>479.6</v>
      </c>
      <c r="D461">
        <v>974</v>
      </c>
      <c r="E461">
        <v>1012.7</v>
      </c>
      <c r="F461" s="9">
        <f t="shared" si="100"/>
        <v>1496.7</v>
      </c>
      <c r="G461" s="9">
        <f t="shared" si="101"/>
        <v>1492.3000000000002</v>
      </c>
      <c r="H461" s="38">
        <f t="shared" si="102"/>
        <v>0.29484688065402054</v>
      </c>
      <c r="I461" s="38"/>
      <c r="J461">
        <v>128.30000000000001</v>
      </c>
    </row>
    <row r="462" spans="1:10" x14ac:dyDescent="0.25">
      <c r="A462" s="29">
        <f t="shared" si="103"/>
        <v>42068</v>
      </c>
      <c r="B462">
        <v>497.4</v>
      </c>
      <c r="C462">
        <v>469.4</v>
      </c>
      <c r="D462">
        <v>999.7</v>
      </c>
      <c r="E462">
        <v>1088.5999999999999</v>
      </c>
      <c r="F462" s="9">
        <f t="shared" si="100"/>
        <v>1497.1</v>
      </c>
      <c r="G462" s="9">
        <f t="shared" si="101"/>
        <v>1558</v>
      </c>
      <c r="H462" s="38">
        <f t="shared" si="102"/>
        <v>-3.9088575096277389</v>
      </c>
      <c r="I462" s="38"/>
    </row>
    <row r="463" spans="1:10" x14ac:dyDescent="0.25">
      <c r="A463" s="29">
        <f t="shared" si="103"/>
        <v>42075</v>
      </c>
      <c r="B463">
        <v>497.2</v>
      </c>
      <c r="C463">
        <v>461.9</v>
      </c>
      <c r="D463">
        <v>1031</v>
      </c>
      <c r="E463">
        <v>1094.7</v>
      </c>
      <c r="F463" s="9">
        <f t="shared" si="100"/>
        <v>1528.2</v>
      </c>
      <c r="G463" s="9">
        <f t="shared" si="101"/>
        <v>1556.6</v>
      </c>
      <c r="H463" s="38">
        <f t="shared" si="102"/>
        <v>-1.8244892714891381</v>
      </c>
      <c r="I463" s="38"/>
      <c r="J463">
        <v>136.1</v>
      </c>
    </row>
    <row r="464" spans="1:10" x14ac:dyDescent="0.25">
      <c r="A464" s="29">
        <f t="shared" si="103"/>
        <v>42082</v>
      </c>
      <c r="B464">
        <v>509</v>
      </c>
      <c r="C464">
        <v>451.9</v>
      </c>
      <c r="D464">
        <v>1067.5</v>
      </c>
      <c r="E464">
        <v>1177.5999999999999</v>
      </c>
      <c r="F464" s="9">
        <f t="shared" si="100"/>
        <v>1576.5</v>
      </c>
      <c r="G464" s="9">
        <f t="shared" si="101"/>
        <v>1629.5</v>
      </c>
      <c r="H464" s="38">
        <f t="shared" si="102"/>
        <v>-3.252531451365448</v>
      </c>
      <c r="I464" s="38"/>
      <c r="J464">
        <v>137.30000000000001</v>
      </c>
    </row>
    <row r="465" spans="1:10" x14ac:dyDescent="0.25">
      <c r="A465" s="29">
        <f t="shared" si="103"/>
        <v>42089</v>
      </c>
      <c r="B465">
        <v>384.6</v>
      </c>
      <c r="C465">
        <v>451.3</v>
      </c>
      <c r="D465">
        <v>1140.5999999999999</v>
      </c>
      <c r="E465">
        <v>1200.5</v>
      </c>
      <c r="F465" s="9">
        <f t="shared" si="100"/>
        <v>1525.1999999999998</v>
      </c>
      <c r="G465" s="9">
        <f t="shared" si="101"/>
        <v>1651.8</v>
      </c>
      <c r="H465" s="38">
        <f t="shared" si="102"/>
        <v>-7.6643661460225276</v>
      </c>
      <c r="I465" s="38"/>
      <c r="J465">
        <v>138.1</v>
      </c>
    </row>
    <row r="466" spans="1:10" x14ac:dyDescent="0.25">
      <c r="A466" s="29">
        <f t="shared" si="103"/>
        <v>42096</v>
      </c>
      <c r="B466">
        <v>379.2</v>
      </c>
      <c r="C466">
        <v>384.4</v>
      </c>
      <c r="D466">
        <v>1194.9000000000001</v>
      </c>
      <c r="E466">
        <v>1286.0999999999999</v>
      </c>
      <c r="F466" s="9">
        <f t="shared" si="100"/>
        <v>1574.1000000000001</v>
      </c>
      <c r="G466" s="9">
        <f t="shared" si="101"/>
        <v>1670.5</v>
      </c>
      <c r="H466" s="38">
        <f t="shared" si="102"/>
        <v>-5.7707273271475508</v>
      </c>
      <c r="I466" s="38"/>
      <c r="J466">
        <v>139.5</v>
      </c>
    </row>
    <row r="467" spans="1:10" x14ac:dyDescent="0.25">
      <c r="A467" s="29">
        <f t="shared" si="103"/>
        <v>42103</v>
      </c>
      <c r="B467">
        <v>373.8</v>
      </c>
      <c r="C467">
        <v>391</v>
      </c>
      <c r="D467">
        <v>1221.9000000000001</v>
      </c>
      <c r="E467">
        <v>1314.4</v>
      </c>
      <c r="F467" s="9">
        <f t="shared" si="100"/>
        <v>1595.7</v>
      </c>
      <c r="G467" s="9">
        <f t="shared" si="101"/>
        <v>1705.4</v>
      </c>
      <c r="H467" s="38">
        <f t="shared" si="102"/>
        <v>-6.4325085024041329</v>
      </c>
      <c r="I467" s="38"/>
      <c r="J467">
        <v>140.80000000000001</v>
      </c>
    </row>
    <row r="468" spans="1:10" x14ac:dyDescent="0.25">
      <c r="A468" s="29">
        <f t="shared" si="103"/>
        <v>42110</v>
      </c>
      <c r="B468">
        <v>389.1</v>
      </c>
      <c r="C468">
        <v>366.4</v>
      </c>
      <c r="D468">
        <v>1227.4000000000001</v>
      </c>
      <c r="E468">
        <v>1342.4</v>
      </c>
      <c r="F468" s="9">
        <f t="shared" si="100"/>
        <v>1616.5</v>
      </c>
      <c r="G468" s="9">
        <f t="shared" si="101"/>
        <v>1708.8000000000002</v>
      </c>
      <c r="H468" s="38">
        <f t="shared" si="102"/>
        <v>-5.4014513108614377</v>
      </c>
      <c r="I468" s="38"/>
      <c r="J468">
        <v>148.9</v>
      </c>
    </row>
    <row r="469" spans="1:10" x14ac:dyDescent="0.25">
      <c r="A469" s="29">
        <f t="shared" si="103"/>
        <v>42117</v>
      </c>
      <c r="B469">
        <v>395.4</v>
      </c>
      <c r="C469">
        <v>363.4</v>
      </c>
      <c r="D469">
        <v>1257.2</v>
      </c>
      <c r="E469">
        <v>1357.5</v>
      </c>
      <c r="F469" s="9">
        <f t="shared" si="100"/>
        <v>1652.6</v>
      </c>
      <c r="G469" s="9">
        <f t="shared" si="101"/>
        <v>1720.9</v>
      </c>
      <c r="H469" s="38">
        <f t="shared" si="102"/>
        <v>-3.9688535068859387</v>
      </c>
      <c r="I469" s="38"/>
      <c r="J469">
        <v>149.4</v>
      </c>
    </row>
    <row r="470" spans="1:10" x14ac:dyDescent="0.25">
      <c r="A470" s="29">
        <f t="shared" si="103"/>
        <v>42124</v>
      </c>
      <c r="B470">
        <v>377.1</v>
      </c>
      <c r="C470">
        <v>378</v>
      </c>
      <c r="D470">
        <v>1307.7</v>
      </c>
      <c r="E470">
        <v>1362.6</v>
      </c>
      <c r="F470" s="9">
        <f t="shared" si="100"/>
        <v>1684.8000000000002</v>
      </c>
      <c r="G470" s="9">
        <f t="shared" si="101"/>
        <v>1740.6</v>
      </c>
      <c r="H470" s="38">
        <f t="shared" si="102"/>
        <v>-3.2057911065149769</v>
      </c>
      <c r="I470" s="38"/>
      <c r="J470">
        <v>149.69999999999999</v>
      </c>
    </row>
    <row r="471" spans="1:10" x14ac:dyDescent="0.25">
      <c r="A471" s="29">
        <f t="shared" si="103"/>
        <v>42131</v>
      </c>
      <c r="B471">
        <v>343.5</v>
      </c>
      <c r="C471">
        <v>353.6</v>
      </c>
      <c r="D471">
        <v>1340.2</v>
      </c>
      <c r="E471">
        <v>1412.6</v>
      </c>
      <c r="F471" s="9">
        <f t="shared" si="100"/>
        <v>1683.7</v>
      </c>
      <c r="G471" s="9">
        <f t="shared" si="101"/>
        <v>1766.1999999999998</v>
      </c>
      <c r="H471" s="38">
        <f t="shared" si="102"/>
        <v>-4.6710451817461145</v>
      </c>
      <c r="I471" s="38"/>
      <c r="J471">
        <v>149.69999999999999</v>
      </c>
    </row>
    <row r="472" spans="1:10" x14ac:dyDescent="0.25">
      <c r="A472" s="29">
        <f t="shared" si="103"/>
        <v>42138</v>
      </c>
      <c r="B472">
        <v>352.8</v>
      </c>
      <c r="C472">
        <v>330.9</v>
      </c>
      <c r="D472">
        <v>1372.7</v>
      </c>
      <c r="E472">
        <v>1445.9</v>
      </c>
      <c r="F472" s="9">
        <f t="shared" si="100"/>
        <v>1725.5</v>
      </c>
      <c r="G472" s="9">
        <f t="shared" si="101"/>
        <v>1776.8000000000002</v>
      </c>
      <c r="H472" s="38">
        <f t="shared" si="102"/>
        <v>-2.8872129671319358</v>
      </c>
      <c r="I472" s="38"/>
      <c r="J472">
        <v>149.69999999999999</v>
      </c>
    </row>
    <row r="473" spans="1:10" x14ac:dyDescent="0.25">
      <c r="A473" s="29">
        <f t="shared" si="103"/>
        <v>42145</v>
      </c>
      <c r="B473">
        <v>377.7</v>
      </c>
      <c r="C473">
        <v>328.3</v>
      </c>
      <c r="D473">
        <v>1406.6</v>
      </c>
      <c r="E473">
        <v>1467.7</v>
      </c>
      <c r="F473" s="9">
        <f t="shared" si="100"/>
        <v>1784.3</v>
      </c>
      <c r="G473" s="9">
        <f t="shared" si="101"/>
        <v>1796</v>
      </c>
      <c r="H473" s="38">
        <f t="shared" si="102"/>
        <v>-0.65144766146993938</v>
      </c>
      <c r="I473" s="38"/>
      <c r="J473">
        <v>204.7</v>
      </c>
    </row>
    <row r="474" spans="1:10" x14ac:dyDescent="0.25">
      <c r="A474" s="29">
        <f t="shared" si="103"/>
        <v>42152</v>
      </c>
      <c r="B474">
        <v>382.4</v>
      </c>
      <c r="C474">
        <v>304.39999999999998</v>
      </c>
      <c r="D474">
        <v>1515.4</v>
      </c>
      <c r="E474">
        <v>1520.6</v>
      </c>
      <c r="F474" s="9">
        <f t="shared" si="100"/>
        <v>1897.8000000000002</v>
      </c>
      <c r="G474" s="9">
        <f t="shared" si="101"/>
        <v>1825</v>
      </c>
      <c r="H474" s="38">
        <f t="shared" si="102"/>
        <v>3.9890410958904221</v>
      </c>
      <c r="I474" s="38"/>
      <c r="J474">
        <v>204.7</v>
      </c>
    </row>
    <row r="475" spans="1:10" x14ac:dyDescent="0.25">
      <c r="A475" s="29">
        <f t="shared" si="103"/>
        <v>42159</v>
      </c>
      <c r="B475">
        <v>354.7</v>
      </c>
      <c r="C475">
        <v>281.3</v>
      </c>
      <c r="D475">
        <v>1554.3</v>
      </c>
      <c r="E475">
        <v>1544.8</v>
      </c>
      <c r="F475" s="9">
        <f t="shared" si="100"/>
        <v>1909</v>
      </c>
      <c r="G475" s="9">
        <f t="shared" si="101"/>
        <v>1826.1</v>
      </c>
      <c r="H475" s="38">
        <f t="shared" si="102"/>
        <v>4.5397294781227782</v>
      </c>
      <c r="I475" s="38"/>
      <c r="J475">
        <v>204.9</v>
      </c>
    </row>
    <row r="476" spans="1:10" x14ac:dyDescent="0.25">
      <c r="A476" s="29">
        <f t="shared" si="103"/>
        <v>42166</v>
      </c>
      <c r="B476">
        <v>416.3</v>
      </c>
      <c r="C476">
        <v>274.60000000000002</v>
      </c>
      <c r="D476">
        <v>1597.7</v>
      </c>
      <c r="E476">
        <v>1592.7</v>
      </c>
      <c r="F476" s="9">
        <f t="shared" si="100"/>
        <v>2014</v>
      </c>
      <c r="G476" s="9">
        <f t="shared" si="101"/>
        <v>1867.3000000000002</v>
      </c>
      <c r="H476" s="38">
        <f t="shared" si="102"/>
        <v>7.8562630536068045</v>
      </c>
      <c r="I476" s="38"/>
      <c r="J476">
        <v>204.9</v>
      </c>
    </row>
    <row r="477" spans="1:10" x14ac:dyDescent="0.25">
      <c r="A477" s="29">
        <f t="shared" si="103"/>
        <v>42173</v>
      </c>
      <c r="B477" s="105">
        <v>414</v>
      </c>
      <c r="C477" s="105">
        <v>253</v>
      </c>
      <c r="D477" s="56">
        <v>1627.4</v>
      </c>
      <c r="E477" s="56">
        <v>1614.8</v>
      </c>
      <c r="F477" s="9">
        <f t="shared" si="100"/>
        <v>2041.4</v>
      </c>
      <c r="G477" s="9">
        <f t="shared" si="101"/>
        <v>1867.8</v>
      </c>
      <c r="H477" s="38">
        <f t="shared" si="102"/>
        <v>9.2943569975372231</v>
      </c>
      <c r="I477" s="38"/>
      <c r="J477" s="66">
        <v>227.3</v>
      </c>
    </row>
    <row r="478" spans="1:10" x14ac:dyDescent="0.25">
      <c r="A478" s="29">
        <f t="shared" si="103"/>
        <v>42180</v>
      </c>
      <c r="B478" s="66">
        <v>409.5</v>
      </c>
      <c r="C478" s="66">
        <v>251.4</v>
      </c>
      <c r="D478">
        <v>1662.3</v>
      </c>
      <c r="E478">
        <v>1619.4</v>
      </c>
      <c r="F478" s="9">
        <f t="shared" si="100"/>
        <v>2071.8000000000002</v>
      </c>
      <c r="G478" s="9">
        <f t="shared" si="101"/>
        <v>1870.8000000000002</v>
      </c>
      <c r="H478" s="38">
        <f t="shared" si="102"/>
        <v>10.744066709429113</v>
      </c>
      <c r="I478" s="38"/>
      <c r="J478">
        <v>227.3</v>
      </c>
    </row>
    <row r="479" spans="1:10" x14ac:dyDescent="0.25">
      <c r="A479" s="29">
        <f t="shared" si="103"/>
        <v>42187</v>
      </c>
      <c r="B479" s="56">
        <v>369.9</v>
      </c>
      <c r="C479" s="56">
        <v>250.6</v>
      </c>
      <c r="D479" s="56">
        <v>1696.3</v>
      </c>
      <c r="E479" s="56">
        <v>1641.3</v>
      </c>
      <c r="F479" s="9">
        <f t="shared" si="100"/>
        <v>2066.1999999999998</v>
      </c>
      <c r="G479" s="9">
        <f t="shared" si="101"/>
        <v>1891.8999999999999</v>
      </c>
      <c r="H479" s="38">
        <f t="shared" si="102"/>
        <v>9.2129605158834948</v>
      </c>
      <c r="I479" s="38"/>
      <c r="J479">
        <v>262.3</v>
      </c>
    </row>
    <row r="480" spans="1:10" x14ac:dyDescent="0.25">
      <c r="A480" s="29">
        <f t="shared" si="103"/>
        <v>42194</v>
      </c>
      <c r="B480">
        <v>392.4</v>
      </c>
      <c r="C480">
        <v>223.8</v>
      </c>
      <c r="D480">
        <v>1726</v>
      </c>
      <c r="E480">
        <v>1669.3</v>
      </c>
      <c r="F480" s="9">
        <f t="shared" si="100"/>
        <v>2118.4</v>
      </c>
      <c r="G480" s="9">
        <f t="shared" si="101"/>
        <v>1893.1</v>
      </c>
      <c r="H480" s="38">
        <f t="shared" si="102"/>
        <v>11.9011145739792</v>
      </c>
      <c r="I480" s="38"/>
      <c r="J480">
        <v>317.3</v>
      </c>
    </row>
    <row r="481" spans="1:10" x14ac:dyDescent="0.25">
      <c r="A481" s="29">
        <f t="shared" si="103"/>
        <v>42201</v>
      </c>
      <c r="B481">
        <v>375.2</v>
      </c>
      <c r="C481" s="66">
        <v>202</v>
      </c>
      <c r="D481">
        <v>1743.7</v>
      </c>
      <c r="E481">
        <v>1701.3</v>
      </c>
      <c r="F481" s="9">
        <f t="shared" si="100"/>
        <v>2118.9</v>
      </c>
      <c r="G481" s="9">
        <f t="shared" si="101"/>
        <v>1903.3</v>
      </c>
      <c r="H481" s="38">
        <f t="shared" si="102"/>
        <v>11.32769400514897</v>
      </c>
      <c r="I481" s="38"/>
      <c r="J481">
        <v>347.3</v>
      </c>
    </row>
    <row r="482" spans="1:10" x14ac:dyDescent="0.25">
      <c r="A482" s="29">
        <f t="shared" si="103"/>
        <v>42208</v>
      </c>
      <c r="B482">
        <v>370.1</v>
      </c>
      <c r="C482" s="66">
        <v>199</v>
      </c>
      <c r="D482" s="66">
        <v>1823</v>
      </c>
      <c r="E482">
        <v>1704.3</v>
      </c>
      <c r="F482" s="9">
        <f t="shared" ref="F482:G489" si="104">+B482+D482</f>
        <v>2193.1</v>
      </c>
      <c r="G482" s="9">
        <f t="shared" si="104"/>
        <v>1903.3</v>
      </c>
      <c r="H482" s="38">
        <f t="shared" ref="H482:H489" si="105">+(F482/G482-1)*100</f>
        <v>15.226186097830086</v>
      </c>
      <c r="I482" s="38"/>
      <c r="J482">
        <v>347.8</v>
      </c>
    </row>
    <row r="483" spans="1:10" x14ac:dyDescent="0.25">
      <c r="A483" s="29">
        <f t="shared" si="103"/>
        <v>42215</v>
      </c>
      <c r="B483">
        <v>349.5</v>
      </c>
      <c r="C483">
        <v>177.9</v>
      </c>
      <c r="D483">
        <v>1903.4</v>
      </c>
      <c r="E483">
        <v>1725.6</v>
      </c>
      <c r="F483" s="9">
        <f t="shared" si="104"/>
        <v>2252.9</v>
      </c>
      <c r="G483" s="9">
        <f t="shared" si="104"/>
        <v>1903.5</v>
      </c>
      <c r="H483" s="38">
        <f t="shared" si="105"/>
        <v>18.355660625164184</v>
      </c>
      <c r="I483" s="38"/>
      <c r="J483">
        <v>355.5</v>
      </c>
    </row>
    <row r="484" spans="1:10" x14ac:dyDescent="0.25">
      <c r="A484" s="29">
        <f t="shared" si="103"/>
        <v>42222</v>
      </c>
      <c r="B484">
        <v>345.5</v>
      </c>
      <c r="C484">
        <v>140.80000000000001</v>
      </c>
      <c r="D484">
        <v>1908.9</v>
      </c>
      <c r="E484">
        <v>1750.6</v>
      </c>
      <c r="F484" s="9">
        <f t="shared" si="104"/>
        <v>2254.4</v>
      </c>
      <c r="G484" s="9">
        <f t="shared" si="104"/>
        <v>1891.3999999999999</v>
      </c>
      <c r="H484" s="38">
        <f t="shared" si="105"/>
        <v>19.192132811673911</v>
      </c>
      <c r="I484" s="38"/>
      <c r="J484">
        <v>356.5</v>
      </c>
    </row>
    <row r="485" spans="1:10" x14ac:dyDescent="0.25">
      <c r="A485" s="29">
        <f t="shared" si="103"/>
        <v>42229</v>
      </c>
      <c r="B485">
        <v>341.5</v>
      </c>
      <c r="C485">
        <v>140.19999999999999</v>
      </c>
      <c r="D485">
        <v>1934.6</v>
      </c>
      <c r="E485">
        <v>1763.9</v>
      </c>
      <c r="F485" s="9">
        <f t="shared" si="104"/>
        <v>2276.1</v>
      </c>
      <c r="G485" s="9">
        <f t="shared" si="104"/>
        <v>1904.1000000000001</v>
      </c>
      <c r="H485" s="38">
        <f t="shared" si="105"/>
        <v>19.536789034189361</v>
      </c>
      <c r="I485" s="38"/>
      <c r="J485">
        <v>361.1</v>
      </c>
    </row>
    <row r="486" spans="1:10" x14ac:dyDescent="0.25">
      <c r="A486" s="29">
        <f t="shared" si="103"/>
        <v>42236</v>
      </c>
      <c r="B486">
        <v>313.60000000000002</v>
      </c>
      <c r="C486">
        <v>112.5</v>
      </c>
      <c r="D486">
        <v>1964.9</v>
      </c>
      <c r="E486">
        <v>1801.4</v>
      </c>
      <c r="F486" s="9">
        <f t="shared" si="104"/>
        <v>2278.5</v>
      </c>
      <c r="G486" s="9">
        <f t="shared" si="104"/>
        <v>1913.9</v>
      </c>
      <c r="H486" s="38">
        <f t="shared" si="105"/>
        <v>19.050107111134331</v>
      </c>
      <c r="I486" s="38"/>
      <c r="J486">
        <v>361.3</v>
      </c>
    </row>
    <row r="487" spans="1:10" x14ac:dyDescent="0.25">
      <c r="A487" s="29">
        <f t="shared" si="103"/>
        <v>42243</v>
      </c>
      <c r="B487">
        <v>311.8</v>
      </c>
      <c r="C487">
        <v>109.5</v>
      </c>
      <c r="D487">
        <v>1310.5</v>
      </c>
      <c r="E487">
        <v>1133.0999999999999</v>
      </c>
      <c r="F487" s="9">
        <f t="shared" si="104"/>
        <v>1622.3</v>
      </c>
      <c r="G487" s="9">
        <f t="shared" si="104"/>
        <v>1242.5999999999999</v>
      </c>
      <c r="H487" s="38">
        <f t="shared" si="105"/>
        <v>30.556896829229039</v>
      </c>
      <c r="I487" s="38"/>
      <c r="J487">
        <v>190.7</v>
      </c>
    </row>
    <row r="488" spans="1:10" x14ac:dyDescent="0.25">
      <c r="A488" s="29">
        <f t="shared" si="103"/>
        <v>42250</v>
      </c>
      <c r="B488">
        <v>680.4</v>
      </c>
      <c r="C488">
        <v>456.8</v>
      </c>
      <c r="D488">
        <v>3.2</v>
      </c>
      <c r="E488">
        <v>0.6</v>
      </c>
      <c r="F488" s="9">
        <f t="shared" si="104"/>
        <v>683.6</v>
      </c>
      <c r="G488" s="9">
        <f t="shared" si="104"/>
        <v>457.40000000000003</v>
      </c>
      <c r="H488" s="38">
        <f t="shared" si="105"/>
        <v>49.453432444250112</v>
      </c>
      <c r="I488" s="38"/>
      <c r="J488">
        <v>1</v>
      </c>
    </row>
    <row r="489" spans="1:10" x14ac:dyDescent="0.25">
      <c r="A489" s="29">
        <f t="shared" si="103"/>
        <v>42257</v>
      </c>
      <c r="B489">
        <v>700.8</v>
      </c>
      <c r="C489">
        <v>463.5</v>
      </c>
      <c r="D489">
        <v>64</v>
      </c>
      <c r="E489">
        <v>3.6</v>
      </c>
      <c r="F489" s="9">
        <f t="shared" si="104"/>
        <v>764.8</v>
      </c>
      <c r="G489" s="9">
        <f t="shared" si="104"/>
        <v>467.1</v>
      </c>
      <c r="H489" s="38">
        <f t="shared" si="105"/>
        <v>63.73367587240417</v>
      </c>
      <c r="I489" s="38"/>
      <c r="J489">
        <v>1.8</v>
      </c>
    </row>
    <row r="490" spans="1:10" x14ac:dyDescent="0.25">
      <c r="A490" s="29">
        <f t="shared" si="103"/>
        <v>42264</v>
      </c>
      <c r="B490">
        <v>686.4</v>
      </c>
      <c r="C490">
        <v>461.7</v>
      </c>
      <c r="D490">
        <v>108</v>
      </c>
      <c r="E490">
        <v>15.5</v>
      </c>
      <c r="F490" s="9">
        <f t="shared" ref="F490:G496" si="106">+B490+D490</f>
        <v>794.4</v>
      </c>
      <c r="G490" s="9">
        <f t="shared" si="106"/>
        <v>477.2</v>
      </c>
      <c r="H490" s="38">
        <f t="shared" ref="H490:H496" si="107">+(F490/G490-1)*100</f>
        <v>66.471081307627827</v>
      </c>
      <c r="I490" s="38"/>
      <c r="J490">
        <v>1.8</v>
      </c>
    </row>
    <row r="491" spans="1:10" x14ac:dyDescent="0.25">
      <c r="A491" s="29">
        <f t="shared" si="103"/>
        <v>42271</v>
      </c>
      <c r="B491">
        <v>733.2</v>
      </c>
      <c r="C491">
        <v>494.2</v>
      </c>
      <c r="D491">
        <v>111.9</v>
      </c>
      <c r="E491">
        <v>18</v>
      </c>
      <c r="F491" s="9">
        <f t="shared" si="106"/>
        <v>845.1</v>
      </c>
      <c r="G491" s="9">
        <f t="shared" si="106"/>
        <v>512.20000000000005</v>
      </c>
      <c r="H491" s="38">
        <f t="shared" si="107"/>
        <v>64.99414291292463</v>
      </c>
      <c r="I491" s="38"/>
      <c r="J491">
        <v>2.8</v>
      </c>
    </row>
    <row r="492" spans="1:10" x14ac:dyDescent="0.25">
      <c r="A492" s="29">
        <f t="shared" si="103"/>
        <v>42278</v>
      </c>
      <c r="B492">
        <v>746.6</v>
      </c>
      <c r="C492">
        <v>496.6</v>
      </c>
      <c r="D492">
        <v>158.30000000000001</v>
      </c>
      <c r="E492">
        <v>47.7</v>
      </c>
      <c r="F492" s="9">
        <f t="shared" si="106"/>
        <v>904.90000000000009</v>
      </c>
      <c r="G492" s="9">
        <f t="shared" si="106"/>
        <v>544.30000000000007</v>
      </c>
      <c r="H492" s="38">
        <f t="shared" si="107"/>
        <v>66.250229652765015</v>
      </c>
      <c r="I492" s="38"/>
      <c r="J492">
        <v>1.8</v>
      </c>
    </row>
    <row r="493" spans="1:10" x14ac:dyDescent="0.25">
      <c r="A493" s="29">
        <f t="shared" si="103"/>
        <v>42285</v>
      </c>
      <c r="B493">
        <v>731.4</v>
      </c>
      <c r="C493">
        <v>501.2</v>
      </c>
      <c r="D493">
        <v>255.1</v>
      </c>
      <c r="E493">
        <v>90.6</v>
      </c>
      <c r="F493" s="9">
        <f t="shared" si="106"/>
        <v>986.5</v>
      </c>
      <c r="G493" s="9">
        <f t="shared" si="106"/>
        <v>591.79999999999995</v>
      </c>
      <c r="H493" s="38">
        <f t="shared" si="107"/>
        <v>66.694829334234555</v>
      </c>
      <c r="I493" s="38"/>
      <c r="J493">
        <v>1.8</v>
      </c>
    </row>
    <row r="494" spans="1:10" x14ac:dyDescent="0.25">
      <c r="A494" s="29">
        <f t="shared" si="103"/>
        <v>42292</v>
      </c>
      <c r="B494">
        <v>604.29999999999995</v>
      </c>
      <c r="C494">
        <v>518.5</v>
      </c>
      <c r="D494">
        <v>259.5</v>
      </c>
      <c r="E494">
        <v>122.6</v>
      </c>
      <c r="F494" s="9">
        <f t="shared" si="106"/>
        <v>863.8</v>
      </c>
      <c r="G494" s="9">
        <f t="shared" si="106"/>
        <v>641.1</v>
      </c>
      <c r="H494" s="38">
        <f t="shared" si="107"/>
        <v>34.737170488223356</v>
      </c>
      <c r="I494" s="38"/>
      <c r="J494">
        <v>3.4</v>
      </c>
    </row>
    <row r="495" spans="1:10" x14ac:dyDescent="0.25">
      <c r="A495" s="29">
        <f t="shared" si="103"/>
        <v>42299</v>
      </c>
      <c r="B495">
        <v>555.29999999999995</v>
      </c>
      <c r="C495">
        <v>530.1</v>
      </c>
      <c r="D495">
        <v>312.2</v>
      </c>
      <c r="E495">
        <v>156.4</v>
      </c>
      <c r="F495" s="9">
        <f t="shared" si="106"/>
        <v>867.5</v>
      </c>
      <c r="G495" s="9">
        <f t="shared" si="106"/>
        <v>686.5</v>
      </c>
      <c r="H495" s="38">
        <f t="shared" si="107"/>
        <v>26.365622723962122</v>
      </c>
      <c r="I495" s="38"/>
      <c r="J495">
        <v>29</v>
      </c>
    </row>
    <row r="496" spans="1:10" x14ac:dyDescent="0.25">
      <c r="A496" s="29">
        <f t="shared" si="103"/>
        <v>42306</v>
      </c>
      <c r="B496">
        <v>621.29999999999995</v>
      </c>
      <c r="C496">
        <v>535.5</v>
      </c>
      <c r="D496">
        <v>343.5</v>
      </c>
      <c r="E496">
        <v>182.8</v>
      </c>
      <c r="F496" s="9">
        <f t="shared" si="106"/>
        <v>964.8</v>
      </c>
      <c r="G496" s="9">
        <f t="shared" si="106"/>
        <v>718.3</v>
      </c>
      <c r="H496" s="38">
        <f t="shared" si="107"/>
        <v>34.317137686203544</v>
      </c>
      <c r="I496" s="38"/>
      <c r="J496">
        <v>29.9</v>
      </c>
    </row>
    <row r="497" spans="1:10" x14ac:dyDescent="0.25">
      <c r="A497" s="29">
        <f t="shared" si="103"/>
        <v>42313</v>
      </c>
      <c r="B497" s="66">
        <v>618</v>
      </c>
      <c r="C497">
        <v>557.29999999999995</v>
      </c>
      <c r="D497">
        <v>360.3</v>
      </c>
      <c r="E497">
        <v>206.4</v>
      </c>
      <c r="F497" s="9">
        <f t="shared" ref="F497:G502" si="108">+B497+D497</f>
        <v>978.3</v>
      </c>
      <c r="G497" s="9">
        <f t="shared" si="108"/>
        <v>763.69999999999993</v>
      </c>
      <c r="H497" s="38">
        <f t="shared" ref="H497:H502" si="109">+(F497/G497-1)*100</f>
        <v>28.100039282440758</v>
      </c>
      <c r="I497" s="38"/>
      <c r="J497">
        <v>52.7</v>
      </c>
    </row>
    <row r="498" spans="1:10" x14ac:dyDescent="0.25">
      <c r="A498" s="29">
        <f t="shared" si="103"/>
        <v>42320</v>
      </c>
      <c r="B498">
        <v>621.6</v>
      </c>
      <c r="C498">
        <v>571.5</v>
      </c>
      <c r="D498">
        <v>363.7</v>
      </c>
      <c r="E498">
        <v>270.39999999999998</v>
      </c>
      <c r="F498" s="9">
        <f t="shared" si="108"/>
        <v>985.3</v>
      </c>
      <c r="G498" s="9">
        <f t="shared" si="108"/>
        <v>841.9</v>
      </c>
      <c r="H498" s="38">
        <f t="shared" si="109"/>
        <v>17.032901769806386</v>
      </c>
      <c r="I498" s="38"/>
      <c r="J498">
        <v>53.2</v>
      </c>
    </row>
    <row r="499" spans="1:10" x14ac:dyDescent="0.25">
      <c r="A499" s="29">
        <f t="shared" si="103"/>
        <v>42327</v>
      </c>
      <c r="B499" s="66">
        <v>647</v>
      </c>
      <c r="C499">
        <v>545.4</v>
      </c>
      <c r="D499">
        <v>414.5</v>
      </c>
      <c r="E499">
        <v>314.89999999999998</v>
      </c>
      <c r="F499" s="9">
        <f t="shared" si="108"/>
        <v>1061.5</v>
      </c>
      <c r="G499" s="9">
        <f t="shared" si="108"/>
        <v>860.3</v>
      </c>
      <c r="H499" s="38">
        <f t="shared" si="109"/>
        <v>23.387190514936652</v>
      </c>
      <c r="I499" s="38"/>
      <c r="J499">
        <v>58.2</v>
      </c>
    </row>
    <row r="500" spans="1:10" x14ac:dyDescent="0.25">
      <c r="A500" s="29">
        <f t="shared" si="103"/>
        <v>42334</v>
      </c>
      <c r="B500">
        <v>614.79999999999995</v>
      </c>
      <c r="C500">
        <v>611.20000000000005</v>
      </c>
      <c r="D500">
        <v>457.5</v>
      </c>
      <c r="E500">
        <v>319.39999999999998</v>
      </c>
      <c r="F500" s="9">
        <f t="shared" si="108"/>
        <v>1072.3</v>
      </c>
      <c r="G500" s="9">
        <f t="shared" si="108"/>
        <v>930.6</v>
      </c>
      <c r="H500" s="38">
        <f t="shared" si="109"/>
        <v>15.226735439501393</v>
      </c>
      <c r="I500" s="38"/>
      <c r="J500">
        <v>58.2</v>
      </c>
    </row>
    <row r="501" spans="1:10" x14ac:dyDescent="0.25">
      <c r="A501" s="29">
        <f t="shared" si="103"/>
        <v>42341</v>
      </c>
      <c r="B501" s="66">
        <v>591.29999999999995</v>
      </c>
      <c r="C501">
        <v>622.1</v>
      </c>
      <c r="D501" s="66">
        <v>482</v>
      </c>
      <c r="E501">
        <v>383.1</v>
      </c>
      <c r="F501" s="9">
        <f t="shared" si="108"/>
        <v>1073.3</v>
      </c>
      <c r="G501" s="9">
        <f t="shared" si="108"/>
        <v>1005.2</v>
      </c>
      <c r="H501" s="38">
        <f t="shared" si="109"/>
        <v>6.7747711898129559</v>
      </c>
      <c r="I501" s="38"/>
      <c r="J501">
        <v>59.2</v>
      </c>
    </row>
    <row r="502" spans="1:10" x14ac:dyDescent="0.25">
      <c r="A502" s="29">
        <f t="shared" si="103"/>
        <v>42348</v>
      </c>
      <c r="B502">
        <v>587.29999999999995</v>
      </c>
      <c r="C502" s="66">
        <v>687.8</v>
      </c>
      <c r="D502" s="66">
        <v>539.4</v>
      </c>
      <c r="E502" s="66">
        <v>386</v>
      </c>
      <c r="F502" s="9">
        <f t="shared" si="108"/>
        <v>1126.6999999999998</v>
      </c>
      <c r="G502" s="9">
        <f t="shared" si="108"/>
        <v>1073.8</v>
      </c>
      <c r="H502" s="38">
        <f t="shared" si="109"/>
        <v>4.9264295027006799</v>
      </c>
      <c r="I502" s="38"/>
      <c r="J502">
        <v>125.2</v>
      </c>
    </row>
    <row r="503" spans="1:10" x14ac:dyDescent="0.25">
      <c r="A503" s="29">
        <f t="shared" si="103"/>
        <v>42355</v>
      </c>
      <c r="B503" s="66">
        <v>592.79999999999995</v>
      </c>
      <c r="C503" s="66">
        <v>667.8</v>
      </c>
      <c r="D503" s="66">
        <v>627.9</v>
      </c>
      <c r="E503" s="66">
        <v>478.7</v>
      </c>
      <c r="F503" s="9">
        <f t="shared" ref="F503:G512" si="110">+B503+D503</f>
        <v>1220.6999999999998</v>
      </c>
      <c r="G503" s="9">
        <f t="shared" si="110"/>
        <v>1146.5</v>
      </c>
      <c r="H503" s="38">
        <f t="shared" ref="H503:H509" si="111">+(F503/G503-1)*100</f>
        <v>6.4718709114696793</v>
      </c>
      <c r="I503" s="38"/>
      <c r="J503">
        <v>125.3</v>
      </c>
    </row>
    <row r="504" spans="1:10" x14ac:dyDescent="0.25">
      <c r="A504" s="29">
        <f t="shared" si="103"/>
        <v>42362</v>
      </c>
      <c r="B504">
        <v>594.70000000000005</v>
      </c>
      <c r="C504" s="66">
        <v>671</v>
      </c>
      <c r="D504" s="66">
        <v>631.1</v>
      </c>
      <c r="E504" s="66">
        <v>482.5</v>
      </c>
      <c r="F504" s="9">
        <f t="shared" si="110"/>
        <v>1225.8000000000002</v>
      </c>
      <c r="G504" s="9">
        <f t="shared" si="110"/>
        <v>1153.5</v>
      </c>
      <c r="H504" s="38">
        <f t="shared" si="111"/>
        <v>6.2678803641092573</v>
      </c>
      <c r="I504" s="38"/>
      <c r="J504">
        <v>125.9</v>
      </c>
    </row>
    <row r="505" spans="1:10" x14ac:dyDescent="0.25">
      <c r="A505" s="29">
        <f t="shared" si="103"/>
        <v>42369</v>
      </c>
      <c r="B505" s="66">
        <v>566.70000000000005</v>
      </c>
      <c r="C505" s="66">
        <v>625.79999999999995</v>
      </c>
      <c r="D505" s="66">
        <v>660</v>
      </c>
      <c r="E505" s="66">
        <v>539.20000000000005</v>
      </c>
      <c r="F505" s="9">
        <f t="shared" si="110"/>
        <v>1226.7</v>
      </c>
      <c r="G505" s="9">
        <f t="shared" si="110"/>
        <v>1165</v>
      </c>
      <c r="H505" s="38">
        <f t="shared" si="111"/>
        <v>5.2961373390558064</v>
      </c>
      <c r="I505" s="38"/>
      <c r="J505" s="66">
        <v>126</v>
      </c>
    </row>
    <row r="506" spans="1:10" x14ac:dyDescent="0.25">
      <c r="A506" s="29">
        <f t="shared" si="103"/>
        <v>42376</v>
      </c>
      <c r="B506">
        <v>438.2</v>
      </c>
      <c r="C506">
        <v>595.1</v>
      </c>
      <c r="D506">
        <v>756.3</v>
      </c>
      <c r="E506">
        <v>606.20000000000005</v>
      </c>
      <c r="F506" s="9">
        <f t="shared" si="110"/>
        <v>1194.5</v>
      </c>
      <c r="G506" s="9">
        <f t="shared" si="110"/>
        <v>1201.3000000000002</v>
      </c>
      <c r="H506" s="38">
        <f t="shared" si="111"/>
        <v>-0.56605344210439723</v>
      </c>
      <c r="I506" s="38"/>
      <c r="J506">
        <v>126.1</v>
      </c>
    </row>
    <row r="507" spans="1:10" x14ac:dyDescent="0.25">
      <c r="A507" s="29">
        <f t="shared" si="103"/>
        <v>42383</v>
      </c>
      <c r="B507" s="66">
        <v>405</v>
      </c>
      <c r="C507" s="66">
        <v>587</v>
      </c>
      <c r="D507">
        <v>803.5</v>
      </c>
      <c r="E507">
        <v>671.8</v>
      </c>
      <c r="F507" s="9">
        <f t="shared" si="110"/>
        <v>1208.5</v>
      </c>
      <c r="G507" s="9">
        <f t="shared" ref="G507:G512" si="112">+C507+E507</f>
        <v>1258.8</v>
      </c>
      <c r="H507" s="38">
        <f t="shared" si="111"/>
        <v>-3.995869081665071</v>
      </c>
      <c r="I507" s="38"/>
      <c r="J507">
        <v>128.19999999999999</v>
      </c>
    </row>
    <row r="508" spans="1:10" x14ac:dyDescent="0.25">
      <c r="A508" s="29">
        <f t="shared" si="103"/>
        <v>42390</v>
      </c>
      <c r="B508">
        <v>403.2</v>
      </c>
      <c r="C508">
        <v>519.70000000000005</v>
      </c>
      <c r="D508">
        <v>862.4</v>
      </c>
      <c r="E508">
        <v>783.2</v>
      </c>
      <c r="F508" s="9">
        <f t="shared" si="110"/>
        <v>1265.5999999999999</v>
      </c>
      <c r="G508" s="9">
        <f t="shared" si="112"/>
        <v>1302.9000000000001</v>
      </c>
      <c r="H508" s="38">
        <f t="shared" si="111"/>
        <v>-2.8628444239772954</v>
      </c>
      <c r="I508" s="38"/>
      <c r="J508">
        <v>128.19999999999999</v>
      </c>
    </row>
    <row r="509" spans="1:10" x14ac:dyDescent="0.25">
      <c r="A509" s="29">
        <f t="shared" si="103"/>
        <v>42397</v>
      </c>
      <c r="B509" s="66">
        <v>421.2</v>
      </c>
      <c r="C509" s="66">
        <v>590.5</v>
      </c>
      <c r="D509">
        <v>902.3</v>
      </c>
      <c r="E509">
        <v>793.8</v>
      </c>
      <c r="F509" s="9">
        <f t="shared" si="110"/>
        <v>1323.5</v>
      </c>
      <c r="G509" s="9">
        <f t="shared" si="112"/>
        <v>1384.3</v>
      </c>
      <c r="H509" s="38">
        <f t="shared" si="111"/>
        <v>-4.3921115365166514</v>
      </c>
      <c r="I509" s="38"/>
      <c r="J509">
        <v>128.19999999999999</v>
      </c>
    </row>
    <row r="510" spans="1:10" x14ac:dyDescent="0.25">
      <c r="A510" s="29">
        <f t="shared" si="103"/>
        <v>42404</v>
      </c>
      <c r="B510" s="66">
        <v>421.2</v>
      </c>
      <c r="C510" s="66">
        <v>518.79999999999995</v>
      </c>
      <c r="D510">
        <v>970.6</v>
      </c>
      <c r="E510">
        <v>798.9</v>
      </c>
      <c r="F510" s="9">
        <f t="shared" si="110"/>
        <v>1391.8</v>
      </c>
      <c r="G510" s="9">
        <f t="shared" si="112"/>
        <v>1317.6999999999998</v>
      </c>
      <c r="H510" s="38">
        <f t="shared" ref="H510:H515" si="113">+(F510/G510-1)*100</f>
        <v>5.6234347727100342</v>
      </c>
      <c r="I510" s="38"/>
      <c r="J510">
        <v>63.1</v>
      </c>
    </row>
    <row r="511" spans="1:10" x14ac:dyDescent="0.25">
      <c r="A511" s="29">
        <f t="shared" si="103"/>
        <v>42411</v>
      </c>
      <c r="B511">
        <v>407.3</v>
      </c>
      <c r="C511">
        <v>545.1</v>
      </c>
      <c r="D511">
        <v>1032.2</v>
      </c>
      <c r="E511">
        <v>850.2</v>
      </c>
      <c r="F511" s="9">
        <f t="shared" si="110"/>
        <v>1439.5</v>
      </c>
      <c r="G511" s="9">
        <f t="shared" si="112"/>
        <v>1395.3000000000002</v>
      </c>
      <c r="H511" s="38">
        <f t="shared" si="113"/>
        <v>3.1677775388805118</v>
      </c>
      <c r="I511" s="38"/>
      <c r="J511">
        <v>64.099999999999994</v>
      </c>
    </row>
    <row r="512" spans="1:10" x14ac:dyDescent="0.25">
      <c r="A512" s="29">
        <f t="shared" si="103"/>
        <v>42418</v>
      </c>
      <c r="B512" s="66">
        <v>391.7</v>
      </c>
      <c r="C512" s="66">
        <v>510.6</v>
      </c>
      <c r="D512">
        <v>1162.2</v>
      </c>
      <c r="E512">
        <v>924.7</v>
      </c>
      <c r="F512" s="9">
        <f t="shared" si="110"/>
        <v>1553.9</v>
      </c>
      <c r="G512" s="9">
        <f t="shared" si="112"/>
        <v>1435.3000000000002</v>
      </c>
      <c r="H512" s="38">
        <f t="shared" si="113"/>
        <v>8.2630808890127518</v>
      </c>
      <c r="I512" s="38"/>
      <c r="J512">
        <v>65.099999999999994</v>
      </c>
    </row>
    <row r="513" spans="1:10" x14ac:dyDescent="0.25">
      <c r="A513" s="29">
        <f t="shared" si="103"/>
        <v>42425</v>
      </c>
      <c r="B513">
        <v>367.9</v>
      </c>
      <c r="C513">
        <v>522.70000000000005</v>
      </c>
      <c r="D513">
        <v>1214.9000000000001</v>
      </c>
      <c r="E513">
        <v>961.8</v>
      </c>
      <c r="F513" s="9">
        <f t="shared" ref="F513:G515" si="114">+B513+D513</f>
        <v>1582.8000000000002</v>
      </c>
      <c r="G513" s="9">
        <f t="shared" si="114"/>
        <v>1484.5</v>
      </c>
      <c r="H513" s="38">
        <f t="shared" si="113"/>
        <v>6.6217581677332493</v>
      </c>
      <c r="I513" s="38"/>
      <c r="J513">
        <v>94.3</v>
      </c>
    </row>
    <row r="514" spans="1:10" x14ac:dyDescent="0.25">
      <c r="A514" s="29">
        <f t="shared" si="103"/>
        <v>42432</v>
      </c>
      <c r="B514">
        <v>330.5</v>
      </c>
      <c r="C514">
        <v>497.4</v>
      </c>
      <c r="D514">
        <v>1318.2</v>
      </c>
      <c r="E514">
        <v>987.6</v>
      </c>
      <c r="F514" s="9">
        <f t="shared" si="114"/>
        <v>1648.7</v>
      </c>
      <c r="G514" s="9">
        <f t="shared" si="114"/>
        <v>1485</v>
      </c>
      <c r="H514" s="38">
        <f t="shared" si="113"/>
        <v>11.023569023569024</v>
      </c>
      <c r="I514" s="38"/>
      <c r="J514">
        <v>97.6</v>
      </c>
    </row>
    <row r="515" spans="1:10" x14ac:dyDescent="0.25">
      <c r="A515" s="29">
        <f t="shared" ref="A515:A578" si="115">+A514+7</f>
        <v>42439</v>
      </c>
      <c r="B515">
        <v>345.7</v>
      </c>
      <c r="C515">
        <v>497.2</v>
      </c>
      <c r="D515">
        <v>1326.2</v>
      </c>
      <c r="E515">
        <v>1018.9</v>
      </c>
      <c r="F515" s="9">
        <f t="shared" si="114"/>
        <v>1671.9</v>
      </c>
      <c r="G515" s="9">
        <f t="shared" si="114"/>
        <v>1516.1</v>
      </c>
      <c r="H515" s="38">
        <f t="shared" si="113"/>
        <v>10.276366994261599</v>
      </c>
      <c r="I515" s="38"/>
      <c r="J515">
        <v>97.7</v>
      </c>
    </row>
    <row r="516" spans="1:10" x14ac:dyDescent="0.25">
      <c r="A516" s="29">
        <f t="shared" si="115"/>
        <v>42446</v>
      </c>
      <c r="B516">
        <v>274.39999999999998</v>
      </c>
      <c r="C516">
        <v>509</v>
      </c>
      <c r="D516">
        <v>1426.6</v>
      </c>
      <c r="E516">
        <v>1055.4000000000001</v>
      </c>
      <c r="F516" s="9">
        <f t="shared" ref="F516:G518" si="116">+B516+D516</f>
        <v>1701</v>
      </c>
      <c r="G516" s="9">
        <f t="shared" si="116"/>
        <v>1564.4</v>
      </c>
      <c r="H516" s="38">
        <f t="shared" ref="H516:H521" si="117">+(F516/G516-1)*100</f>
        <v>8.7317821529020669</v>
      </c>
      <c r="I516" s="38"/>
      <c r="J516">
        <v>98.7</v>
      </c>
    </row>
    <row r="517" spans="1:10" x14ac:dyDescent="0.25">
      <c r="A517" s="29">
        <f t="shared" si="115"/>
        <v>42453</v>
      </c>
      <c r="B517">
        <v>270.3</v>
      </c>
      <c r="C517">
        <v>384.6</v>
      </c>
      <c r="D517">
        <v>1472.9</v>
      </c>
      <c r="E517">
        <v>1140.5999999999999</v>
      </c>
      <c r="F517" s="9">
        <f t="shared" si="116"/>
        <v>1743.2</v>
      </c>
      <c r="G517" s="9">
        <f t="shared" si="116"/>
        <v>1525.1999999999998</v>
      </c>
      <c r="H517" s="38">
        <f t="shared" si="117"/>
        <v>14.293207448203527</v>
      </c>
      <c r="I517" s="38"/>
      <c r="J517">
        <v>97.7</v>
      </c>
    </row>
    <row r="518" spans="1:10" x14ac:dyDescent="0.25">
      <c r="A518" s="29">
        <f t="shared" si="115"/>
        <v>42460</v>
      </c>
      <c r="B518">
        <v>355.7</v>
      </c>
      <c r="C518">
        <v>379.2</v>
      </c>
      <c r="D518">
        <v>1493.5</v>
      </c>
      <c r="E518">
        <v>1194.9000000000001</v>
      </c>
      <c r="F518" s="9">
        <f t="shared" si="116"/>
        <v>1849.2</v>
      </c>
      <c r="G518" s="9">
        <f t="shared" si="116"/>
        <v>1574.1000000000001</v>
      </c>
      <c r="H518" s="38">
        <f t="shared" si="117"/>
        <v>17.476653325709911</v>
      </c>
      <c r="I518" s="38"/>
      <c r="J518">
        <v>99.2</v>
      </c>
    </row>
    <row r="519" spans="1:10" x14ac:dyDescent="0.25">
      <c r="A519" s="29">
        <f t="shared" si="115"/>
        <v>42467</v>
      </c>
      <c r="B519">
        <v>388.1</v>
      </c>
      <c r="C519">
        <v>373.8</v>
      </c>
      <c r="D519">
        <v>1497.4</v>
      </c>
      <c r="E519">
        <v>1221.9000000000001</v>
      </c>
      <c r="F519" s="9">
        <f t="shared" ref="F519:G521" si="118">+B519+D519</f>
        <v>1885.5</v>
      </c>
      <c r="G519" s="9">
        <f t="shared" si="118"/>
        <v>1595.7</v>
      </c>
      <c r="H519" s="38">
        <f t="shared" si="117"/>
        <v>18.161308516638464</v>
      </c>
      <c r="I519" s="38"/>
      <c r="J519" s="66">
        <v>100</v>
      </c>
    </row>
    <row r="520" spans="1:10" x14ac:dyDescent="0.25">
      <c r="A520" s="29">
        <f t="shared" si="115"/>
        <v>42474</v>
      </c>
      <c r="B520">
        <v>395.3</v>
      </c>
      <c r="C520">
        <v>389.1</v>
      </c>
      <c r="D520">
        <v>1544.8</v>
      </c>
      <c r="E520">
        <v>1227.4000000000001</v>
      </c>
      <c r="F520" s="9">
        <f t="shared" si="118"/>
        <v>1940.1</v>
      </c>
      <c r="G520" s="9">
        <f t="shared" si="118"/>
        <v>1616.5</v>
      </c>
      <c r="H520" s="38">
        <f t="shared" si="117"/>
        <v>20.018558614290139</v>
      </c>
      <c r="I520" s="38"/>
      <c r="J520">
        <v>102.3</v>
      </c>
    </row>
    <row r="521" spans="1:10" x14ac:dyDescent="0.25">
      <c r="A521" s="29">
        <f t="shared" si="115"/>
        <v>42481</v>
      </c>
      <c r="B521">
        <v>323.7</v>
      </c>
      <c r="C521">
        <v>395.4</v>
      </c>
      <c r="D521">
        <v>1623.5</v>
      </c>
      <c r="E521">
        <v>1257.2</v>
      </c>
      <c r="F521" s="9">
        <f t="shared" si="118"/>
        <v>1947.2</v>
      </c>
      <c r="G521" s="9">
        <f t="shared" si="118"/>
        <v>1652.6</v>
      </c>
      <c r="H521" s="38">
        <f t="shared" si="117"/>
        <v>17.82645528258502</v>
      </c>
      <c r="I521" s="38"/>
      <c r="J521">
        <v>103.3</v>
      </c>
    </row>
    <row r="522" spans="1:10" x14ac:dyDescent="0.25">
      <c r="A522" s="29">
        <f t="shared" si="115"/>
        <v>42488</v>
      </c>
      <c r="B522">
        <v>357.9</v>
      </c>
      <c r="C522">
        <v>377.1</v>
      </c>
      <c r="D522">
        <v>1658.4</v>
      </c>
      <c r="E522">
        <v>1307.7</v>
      </c>
      <c r="F522" s="9">
        <f t="shared" ref="F522:G524" si="119">+B522+D522</f>
        <v>2016.3000000000002</v>
      </c>
      <c r="G522" s="9">
        <f t="shared" si="119"/>
        <v>1684.8000000000002</v>
      </c>
      <c r="H522" s="38">
        <f t="shared" ref="H522:H527" si="120">+(F522/G522-1)*100</f>
        <v>19.675925925925931</v>
      </c>
      <c r="I522" s="38"/>
      <c r="J522" s="66">
        <v>118</v>
      </c>
    </row>
    <row r="523" spans="1:10" x14ac:dyDescent="0.25">
      <c r="A523" s="29">
        <f t="shared" si="115"/>
        <v>42495</v>
      </c>
      <c r="B523">
        <v>334.7</v>
      </c>
      <c r="C523">
        <v>343.5</v>
      </c>
      <c r="D523">
        <v>1688</v>
      </c>
      <c r="E523">
        <v>1340.2</v>
      </c>
      <c r="F523" s="9">
        <f t="shared" si="119"/>
        <v>2022.7</v>
      </c>
      <c r="G523" s="9">
        <f t="shared" si="119"/>
        <v>1683.7</v>
      </c>
      <c r="H523" s="38">
        <f t="shared" si="120"/>
        <v>20.134228187919454</v>
      </c>
      <c r="I523" s="38"/>
      <c r="J523" s="66">
        <v>119</v>
      </c>
    </row>
    <row r="524" spans="1:10" x14ac:dyDescent="0.25">
      <c r="A524" s="29">
        <f t="shared" si="115"/>
        <v>42502</v>
      </c>
      <c r="B524">
        <v>354.4</v>
      </c>
      <c r="C524">
        <v>352.8</v>
      </c>
      <c r="D524">
        <v>1719.3</v>
      </c>
      <c r="E524">
        <v>1372.7</v>
      </c>
      <c r="F524" s="9">
        <f t="shared" si="119"/>
        <v>2073.6999999999998</v>
      </c>
      <c r="G524" s="9">
        <f t="shared" si="119"/>
        <v>1725.5</v>
      </c>
      <c r="H524" s="38">
        <f t="shared" si="120"/>
        <v>20.179658070124585</v>
      </c>
      <c r="I524" s="38"/>
      <c r="J524" s="66">
        <v>118</v>
      </c>
    </row>
    <row r="525" spans="1:10" x14ac:dyDescent="0.25">
      <c r="A525" s="29">
        <f t="shared" si="115"/>
        <v>42509</v>
      </c>
      <c r="B525">
        <v>327.8</v>
      </c>
      <c r="C525">
        <v>377.7</v>
      </c>
      <c r="D525">
        <v>1756.2</v>
      </c>
      <c r="E525">
        <v>1406.6</v>
      </c>
      <c r="F525" s="9">
        <f t="shared" ref="F525:G527" si="121">+B525+D525</f>
        <v>2084</v>
      </c>
      <c r="G525" s="9">
        <f t="shared" si="121"/>
        <v>1784.3</v>
      </c>
      <c r="H525" s="38">
        <f t="shared" si="120"/>
        <v>16.796502830241543</v>
      </c>
      <c r="I525" s="38"/>
      <c r="J525" s="66">
        <v>118.2</v>
      </c>
    </row>
    <row r="526" spans="1:10" x14ac:dyDescent="0.25">
      <c r="A526" s="29">
        <f t="shared" si="115"/>
        <v>42516</v>
      </c>
      <c r="B526">
        <v>323.8</v>
      </c>
      <c r="C526">
        <v>382.4</v>
      </c>
      <c r="D526">
        <v>1765.8</v>
      </c>
      <c r="E526">
        <v>1515.4</v>
      </c>
      <c r="F526" s="9">
        <f t="shared" si="121"/>
        <v>2089.6</v>
      </c>
      <c r="G526" s="9">
        <f t="shared" si="121"/>
        <v>1897.8000000000002</v>
      </c>
      <c r="H526" s="38">
        <f t="shared" si="120"/>
        <v>10.106439034671698</v>
      </c>
      <c r="I526" s="38"/>
      <c r="J526" s="66">
        <v>118.3</v>
      </c>
    </row>
    <row r="527" spans="1:10" x14ac:dyDescent="0.25">
      <c r="A527" s="29">
        <f t="shared" si="115"/>
        <v>42523</v>
      </c>
      <c r="B527">
        <v>321.39999999999998</v>
      </c>
      <c r="C527">
        <v>354.7</v>
      </c>
      <c r="D527">
        <v>1780.3</v>
      </c>
      <c r="E527">
        <v>1554.3</v>
      </c>
      <c r="F527" s="9">
        <f t="shared" si="121"/>
        <v>2101.6999999999998</v>
      </c>
      <c r="G527" s="9">
        <f t="shared" si="121"/>
        <v>1909</v>
      </c>
      <c r="H527" s="38">
        <f t="shared" si="120"/>
        <v>10.094290204295442</v>
      </c>
      <c r="I527" s="38"/>
      <c r="J527" s="66">
        <v>118.3</v>
      </c>
    </row>
    <row r="528" spans="1:10" x14ac:dyDescent="0.25">
      <c r="A528" s="29">
        <f t="shared" si="115"/>
        <v>42530</v>
      </c>
      <c r="B528" s="66">
        <v>370</v>
      </c>
      <c r="C528">
        <v>416.3</v>
      </c>
      <c r="D528">
        <v>1786.1</v>
      </c>
      <c r="E528">
        <v>1597.7</v>
      </c>
      <c r="F528" s="9">
        <f t="shared" ref="F528:G530" si="122">+B528+D528</f>
        <v>2156.1</v>
      </c>
      <c r="G528" s="9">
        <f t="shared" si="122"/>
        <v>2014</v>
      </c>
      <c r="H528" s="38">
        <f t="shared" ref="H528:H533" si="123">+(F528/G528-1)*100</f>
        <v>7.0556107249255096</v>
      </c>
      <c r="I528" s="38"/>
      <c r="J528" s="66">
        <v>138.4</v>
      </c>
    </row>
    <row r="529" spans="1:10" x14ac:dyDescent="0.25">
      <c r="A529" s="29">
        <f t="shared" si="115"/>
        <v>42537</v>
      </c>
      <c r="B529">
        <v>406.8</v>
      </c>
      <c r="C529">
        <v>414</v>
      </c>
      <c r="D529">
        <v>1830.9</v>
      </c>
      <c r="E529">
        <v>1627.4</v>
      </c>
      <c r="F529" s="9">
        <f t="shared" si="122"/>
        <v>2237.7000000000003</v>
      </c>
      <c r="G529" s="9">
        <f t="shared" si="122"/>
        <v>2041.4</v>
      </c>
      <c r="H529" s="38">
        <f t="shared" si="123"/>
        <v>9.6159498383462392</v>
      </c>
      <c r="I529" s="38"/>
      <c r="J529" s="66">
        <v>139.4</v>
      </c>
    </row>
    <row r="530" spans="1:10" x14ac:dyDescent="0.25">
      <c r="A530" s="29">
        <f t="shared" si="115"/>
        <v>42544</v>
      </c>
      <c r="B530">
        <v>383.7</v>
      </c>
      <c r="C530">
        <v>409.5</v>
      </c>
      <c r="D530">
        <v>1866.4</v>
      </c>
      <c r="E530">
        <v>1662.3</v>
      </c>
      <c r="F530" s="9">
        <f t="shared" si="122"/>
        <v>2250.1</v>
      </c>
      <c r="G530" s="9">
        <f t="shared" si="122"/>
        <v>2071.8000000000002</v>
      </c>
      <c r="H530" s="38">
        <f t="shared" si="123"/>
        <v>8.6060430543488664</v>
      </c>
      <c r="I530" s="38"/>
      <c r="J530" s="66">
        <v>140.4</v>
      </c>
    </row>
    <row r="531" spans="1:10" x14ac:dyDescent="0.25">
      <c r="A531" s="29">
        <f t="shared" si="115"/>
        <v>42551</v>
      </c>
      <c r="B531">
        <v>364.1</v>
      </c>
      <c r="C531">
        <v>369.9</v>
      </c>
      <c r="D531">
        <v>1898.2</v>
      </c>
      <c r="E531">
        <v>1696.3</v>
      </c>
      <c r="F531" s="9">
        <f t="shared" ref="F531:G533" si="124">+B531+D531</f>
        <v>2262.3000000000002</v>
      </c>
      <c r="G531" s="9">
        <f t="shared" si="124"/>
        <v>2066.1999999999998</v>
      </c>
      <c r="H531" s="38">
        <f t="shared" si="123"/>
        <v>9.4908527732068713</v>
      </c>
      <c r="I531" s="38"/>
      <c r="J531" s="66">
        <v>160.6</v>
      </c>
    </row>
    <row r="532" spans="1:10" x14ac:dyDescent="0.25">
      <c r="A532" s="29">
        <f t="shared" si="115"/>
        <v>42558</v>
      </c>
      <c r="B532">
        <v>344.2</v>
      </c>
      <c r="C532">
        <v>392.4</v>
      </c>
      <c r="D532">
        <v>1905.5</v>
      </c>
      <c r="E532" s="66">
        <v>1726</v>
      </c>
      <c r="F532" s="9">
        <f t="shared" si="124"/>
        <v>2249.6999999999998</v>
      </c>
      <c r="G532" s="9">
        <f t="shared" si="124"/>
        <v>2118.4</v>
      </c>
      <c r="H532" s="38">
        <f t="shared" si="123"/>
        <v>6.1980740181268645</v>
      </c>
      <c r="I532" s="38"/>
      <c r="J532" s="66">
        <v>190.7</v>
      </c>
    </row>
    <row r="533" spans="1:10" x14ac:dyDescent="0.25">
      <c r="A533" s="29">
        <f t="shared" si="115"/>
        <v>42565</v>
      </c>
      <c r="B533" s="66">
        <v>285</v>
      </c>
      <c r="C533">
        <v>375.2</v>
      </c>
      <c r="D533">
        <v>1946.3</v>
      </c>
      <c r="E533">
        <v>1743.7</v>
      </c>
      <c r="F533" s="9">
        <f t="shared" si="124"/>
        <v>2231.3000000000002</v>
      </c>
      <c r="G533" s="9">
        <f t="shared" si="124"/>
        <v>2118.9</v>
      </c>
      <c r="H533" s="38">
        <f t="shared" si="123"/>
        <v>5.3046391995847042</v>
      </c>
      <c r="I533" s="38"/>
      <c r="J533" s="66">
        <v>214.7</v>
      </c>
    </row>
    <row r="534" spans="1:10" x14ac:dyDescent="0.25">
      <c r="A534" s="29">
        <f t="shared" si="115"/>
        <v>42572</v>
      </c>
      <c r="B534">
        <v>260.10000000000002</v>
      </c>
      <c r="C534">
        <v>370.1</v>
      </c>
      <c r="D534">
        <v>1974.1</v>
      </c>
      <c r="E534" s="66">
        <v>1823</v>
      </c>
      <c r="F534" s="9">
        <f t="shared" ref="F534:G536" si="125">+B534+D534</f>
        <v>2234.1999999999998</v>
      </c>
      <c r="G534" s="9">
        <f t="shared" si="125"/>
        <v>2193.1</v>
      </c>
      <c r="H534" s="38">
        <f t="shared" ref="H534:H539" si="126">+(F534/G534-1)*100</f>
        <v>1.8740595504080915</v>
      </c>
      <c r="I534" s="38"/>
      <c r="J534" s="66">
        <v>214.7</v>
      </c>
    </row>
    <row r="535" spans="1:10" x14ac:dyDescent="0.25">
      <c r="A535" s="29">
        <f t="shared" si="115"/>
        <v>42579</v>
      </c>
      <c r="B535">
        <v>241.1</v>
      </c>
      <c r="C535">
        <v>349.5</v>
      </c>
      <c r="D535">
        <v>1978</v>
      </c>
      <c r="E535">
        <v>1903.4</v>
      </c>
      <c r="F535" s="9">
        <f t="shared" si="125"/>
        <v>2219.1</v>
      </c>
      <c r="G535" s="9">
        <f t="shared" si="125"/>
        <v>2252.9</v>
      </c>
      <c r="H535" s="38">
        <f t="shared" si="126"/>
        <v>-1.5002885170225078</v>
      </c>
      <c r="I535" s="38"/>
      <c r="J535" s="66">
        <v>244.4</v>
      </c>
    </row>
    <row r="536" spans="1:10" x14ac:dyDescent="0.25">
      <c r="A536" s="29">
        <f t="shared" si="115"/>
        <v>42586</v>
      </c>
      <c r="B536">
        <v>216.8</v>
      </c>
      <c r="C536">
        <v>345.5</v>
      </c>
      <c r="D536">
        <v>2029.9</v>
      </c>
      <c r="E536">
        <v>1908.9</v>
      </c>
      <c r="F536" s="9">
        <f t="shared" si="125"/>
        <v>2246.7000000000003</v>
      </c>
      <c r="G536" s="9">
        <f t="shared" si="125"/>
        <v>2254.4</v>
      </c>
      <c r="H536" s="38">
        <f t="shared" si="126"/>
        <v>-0.34155429382539682</v>
      </c>
      <c r="I536" s="38"/>
      <c r="J536" s="66">
        <v>284.10000000000002</v>
      </c>
    </row>
    <row r="537" spans="1:10" x14ac:dyDescent="0.25">
      <c r="A537" s="29">
        <f t="shared" si="115"/>
        <v>42593</v>
      </c>
      <c r="B537">
        <v>211.1</v>
      </c>
      <c r="C537">
        <v>341.5</v>
      </c>
      <c r="D537">
        <v>2058.1</v>
      </c>
      <c r="E537">
        <v>1934.6</v>
      </c>
      <c r="F537" s="9">
        <f t="shared" ref="F537:G539" si="127">+B537+D537</f>
        <v>2269.1999999999998</v>
      </c>
      <c r="G537" s="9">
        <f t="shared" si="127"/>
        <v>2276.1</v>
      </c>
      <c r="H537" s="38">
        <f t="shared" si="126"/>
        <v>-0.30315012521419105</v>
      </c>
      <c r="I537" s="38"/>
      <c r="J537" s="66">
        <v>284.10000000000002</v>
      </c>
    </row>
    <row r="538" spans="1:10" x14ac:dyDescent="0.25">
      <c r="A538" s="29">
        <f t="shared" si="115"/>
        <v>42600</v>
      </c>
      <c r="B538">
        <v>206.5</v>
      </c>
      <c r="C538">
        <v>313.60000000000002</v>
      </c>
      <c r="D538">
        <v>2112.5</v>
      </c>
      <c r="E538">
        <v>1964.9</v>
      </c>
      <c r="F538" s="9">
        <f t="shared" si="127"/>
        <v>2319</v>
      </c>
      <c r="G538" s="9">
        <f t="shared" si="127"/>
        <v>2278.5</v>
      </c>
      <c r="H538" s="38">
        <f t="shared" si="126"/>
        <v>1.7774851876234399</v>
      </c>
      <c r="I538" s="38"/>
      <c r="J538" s="66">
        <v>324.10000000000002</v>
      </c>
    </row>
    <row r="539" spans="1:10" x14ac:dyDescent="0.25">
      <c r="A539" s="29">
        <f t="shared" si="115"/>
        <v>42607</v>
      </c>
      <c r="B539">
        <v>176.9</v>
      </c>
      <c r="C539">
        <v>311.8</v>
      </c>
      <c r="D539">
        <v>2142.5</v>
      </c>
      <c r="E539">
        <v>1999.7</v>
      </c>
      <c r="F539" s="9">
        <f t="shared" si="127"/>
        <v>2319.4</v>
      </c>
      <c r="G539" s="9">
        <f t="shared" si="127"/>
        <v>2311.5</v>
      </c>
      <c r="H539" s="38">
        <f t="shared" si="126"/>
        <v>0.34176941380057446</v>
      </c>
      <c r="I539" s="38"/>
      <c r="J539" s="66">
        <v>328.8</v>
      </c>
    </row>
    <row r="540" spans="1:10" x14ac:dyDescent="0.25">
      <c r="A540" s="29">
        <f t="shared" si="115"/>
        <v>42614</v>
      </c>
      <c r="B540">
        <v>512.5</v>
      </c>
      <c r="C540">
        <v>680.4</v>
      </c>
      <c r="D540">
        <v>1.1000000000000001</v>
      </c>
      <c r="E540">
        <v>3.2</v>
      </c>
      <c r="F540" s="9">
        <f t="shared" ref="F540:G542" si="128">+B540+D540</f>
        <v>513.6</v>
      </c>
      <c r="G540" s="9">
        <f t="shared" si="128"/>
        <v>683.6</v>
      </c>
      <c r="H540" s="38">
        <f t="shared" ref="H540:H545" si="129">+(F540/G540-1)*100</f>
        <v>-24.868344060854298</v>
      </c>
      <c r="I540" s="38"/>
    </row>
    <row r="541" spans="1:10" x14ac:dyDescent="0.25">
      <c r="A541" s="29">
        <f t="shared" si="115"/>
        <v>42621</v>
      </c>
      <c r="B541">
        <v>509.1</v>
      </c>
      <c r="C541">
        <v>700.8</v>
      </c>
      <c r="D541">
        <v>34.700000000000003</v>
      </c>
      <c r="E541" s="66">
        <v>64</v>
      </c>
      <c r="F541" s="9">
        <f t="shared" si="128"/>
        <v>543.80000000000007</v>
      </c>
      <c r="G541" s="9">
        <f t="shared" si="128"/>
        <v>764.8</v>
      </c>
      <c r="H541" s="38">
        <f t="shared" si="129"/>
        <v>-28.896443514644343</v>
      </c>
      <c r="I541" s="38"/>
    </row>
    <row r="542" spans="1:10" x14ac:dyDescent="0.25">
      <c r="A542" s="29">
        <f t="shared" si="115"/>
        <v>42628</v>
      </c>
      <c r="B542">
        <v>473.6</v>
      </c>
      <c r="C542">
        <v>686.4</v>
      </c>
      <c r="D542">
        <v>89.2</v>
      </c>
      <c r="E542" s="66">
        <v>108</v>
      </c>
      <c r="F542" s="9">
        <f t="shared" si="128"/>
        <v>562.80000000000007</v>
      </c>
      <c r="G542" s="9">
        <f t="shared" si="128"/>
        <v>794.4</v>
      </c>
      <c r="H542" s="38">
        <f t="shared" si="129"/>
        <v>-29.154078549848926</v>
      </c>
      <c r="I542" s="38"/>
    </row>
    <row r="543" spans="1:10" x14ac:dyDescent="0.25">
      <c r="A543" s="29">
        <f t="shared" si="115"/>
        <v>42635</v>
      </c>
      <c r="B543">
        <v>544.79999999999995</v>
      </c>
      <c r="C543">
        <v>733.2</v>
      </c>
      <c r="D543">
        <v>102.9</v>
      </c>
      <c r="E543">
        <v>111.9</v>
      </c>
      <c r="F543" s="9">
        <f t="shared" ref="F543:G545" si="130">+B543+D543</f>
        <v>647.69999999999993</v>
      </c>
      <c r="G543" s="9">
        <f t="shared" si="130"/>
        <v>845.1</v>
      </c>
      <c r="H543" s="38">
        <f t="shared" si="129"/>
        <v>-23.358182463613787</v>
      </c>
      <c r="I543" s="38"/>
    </row>
    <row r="544" spans="1:10" x14ac:dyDescent="0.25">
      <c r="A544" s="29">
        <f t="shared" si="115"/>
        <v>42642</v>
      </c>
      <c r="B544" s="66">
        <v>560</v>
      </c>
      <c r="C544">
        <v>746.6</v>
      </c>
      <c r="D544">
        <v>160.4</v>
      </c>
      <c r="E544">
        <v>158.30000000000001</v>
      </c>
      <c r="F544" s="9">
        <f t="shared" si="130"/>
        <v>720.4</v>
      </c>
      <c r="G544" s="9">
        <f t="shared" si="130"/>
        <v>904.90000000000009</v>
      </c>
      <c r="H544" s="38">
        <f t="shared" si="129"/>
        <v>-20.388993258923648</v>
      </c>
      <c r="I544" s="38"/>
    </row>
    <row r="545" spans="1:9" x14ac:dyDescent="0.25">
      <c r="A545" s="29">
        <f t="shared" si="115"/>
        <v>42649</v>
      </c>
      <c r="B545">
        <v>597.79999999999995</v>
      </c>
      <c r="C545" s="111">
        <v>732</v>
      </c>
      <c r="D545">
        <v>199.7</v>
      </c>
      <c r="E545" s="111">
        <v>255</v>
      </c>
      <c r="F545" s="9">
        <f t="shared" si="130"/>
        <v>797.5</v>
      </c>
      <c r="G545" s="9">
        <f t="shared" si="130"/>
        <v>987</v>
      </c>
      <c r="H545" s="38">
        <f t="shared" si="129"/>
        <v>-19.199594731509627</v>
      </c>
      <c r="I545" s="38"/>
    </row>
    <row r="546" spans="1:9" x14ac:dyDescent="0.25">
      <c r="A546" s="29">
        <f t="shared" si="115"/>
        <v>42656</v>
      </c>
      <c r="B546">
        <v>617.5</v>
      </c>
      <c r="C546">
        <v>604.29999999999995</v>
      </c>
      <c r="D546">
        <v>238</v>
      </c>
      <c r="E546">
        <v>259.5</v>
      </c>
      <c r="F546" s="9">
        <f t="shared" ref="F546:G548" si="131">+B546+D546</f>
        <v>855.5</v>
      </c>
      <c r="G546" s="9">
        <f t="shared" si="131"/>
        <v>863.8</v>
      </c>
      <c r="H546" s="38">
        <f t="shared" ref="H546:H551" si="132">+(F546/G546-1)*100</f>
        <v>-0.9608705718916366</v>
      </c>
      <c r="I546" s="38"/>
    </row>
    <row r="547" spans="1:9" x14ac:dyDescent="0.25">
      <c r="A547" s="29">
        <f t="shared" si="115"/>
        <v>42663</v>
      </c>
      <c r="B547">
        <v>666.5</v>
      </c>
      <c r="C547">
        <v>555.29999999999995</v>
      </c>
      <c r="D547">
        <v>242.2</v>
      </c>
      <c r="E547">
        <v>312.2</v>
      </c>
      <c r="F547" s="9">
        <f t="shared" si="131"/>
        <v>908.7</v>
      </c>
      <c r="G547" s="9">
        <f t="shared" si="131"/>
        <v>867.5</v>
      </c>
      <c r="H547" s="38">
        <f t="shared" si="132"/>
        <v>4.7492795389048936</v>
      </c>
      <c r="I547" s="38"/>
    </row>
    <row r="548" spans="1:9" x14ac:dyDescent="0.25">
      <c r="A548" s="29">
        <f t="shared" si="115"/>
        <v>42670</v>
      </c>
      <c r="B548">
        <v>635.20000000000005</v>
      </c>
      <c r="C548">
        <v>621.29999999999995</v>
      </c>
      <c r="D548">
        <v>310</v>
      </c>
      <c r="E548">
        <v>343.5</v>
      </c>
      <c r="F548" s="9">
        <f t="shared" si="131"/>
        <v>945.2</v>
      </c>
      <c r="G548" s="9">
        <f t="shared" si="131"/>
        <v>964.8</v>
      </c>
      <c r="H548" s="38">
        <f t="shared" si="132"/>
        <v>-2.0315091210613478</v>
      </c>
      <c r="I548" s="38"/>
    </row>
    <row r="549" spans="1:9" x14ac:dyDescent="0.25">
      <c r="A549" s="29">
        <f t="shared" si="115"/>
        <v>42677</v>
      </c>
      <c r="B549">
        <v>597.20000000000005</v>
      </c>
      <c r="C549">
        <v>618</v>
      </c>
      <c r="D549">
        <v>389.2</v>
      </c>
      <c r="E549">
        <v>360.3</v>
      </c>
      <c r="F549" s="9">
        <f t="shared" ref="F549:G551" si="133">+B549+D549</f>
        <v>986.40000000000009</v>
      </c>
      <c r="G549" s="9">
        <f t="shared" si="133"/>
        <v>978.3</v>
      </c>
      <c r="H549" s="38">
        <f t="shared" si="132"/>
        <v>0.82796688132475982</v>
      </c>
      <c r="I549" s="38"/>
    </row>
    <row r="550" spans="1:9" x14ac:dyDescent="0.25">
      <c r="A550" s="29">
        <f t="shared" si="115"/>
        <v>42684</v>
      </c>
      <c r="B550">
        <v>592.5</v>
      </c>
      <c r="C550">
        <v>621.6</v>
      </c>
      <c r="D550">
        <v>453.7</v>
      </c>
      <c r="E550">
        <v>363.7</v>
      </c>
      <c r="F550" s="9">
        <f t="shared" si="133"/>
        <v>1046.2</v>
      </c>
      <c r="G550" s="9">
        <f t="shared" si="133"/>
        <v>985.3</v>
      </c>
      <c r="H550" s="38">
        <f t="shared" si="132"/>
        <v>6.1808586217395822</v>
      </c>
      <c r="I550" s="38"/>
    </row>
    <row r="551" spans="1:9" x14ac:dyDescent="0.25">
      <c r="A551" s="29">
        <f t="shared" si="115"/>
        <v>42691</v>
      </c>
      <c r="B551">
        <v>620.6</v>
      </c>
      <c r="C551">
        <v>647</v>
      </c>
      <c r="D551">
        <v>459.3</v>
      </c>
      <c r="E551">
        <v>414.5</v>
      </c>
      <c r="F551" s="9">
        <f t="shared" si="133"/>
        <v>1079.9000000000001</v>
      </c>
      <c r="G551" s="9">
        <f t="shared" si="133"/>
        <v>1061.5</v>
      </c>
      <c r="H551" s="38">
        <f t="shared" si="132"/>
        <v>1.733396137541221</v>
      </c>
      <c r="I551" s="38"/>
    </row>
    <row r="552" spans="1:9" x14ac:dyDescent="0.25">
      <c r="A552" s="29">
        <f t="shared" si="115"/>
        <v>42698</v>
      </c>
      <c r="B552">
        <v>619.79999999999995</v>
      </c>
      <c r="C552">
        <v>614.79999999999995</v>
      </c>
      <c r="D552">
        <v>471.7</v>
      </c>
      <c r="E552">
        <v>457.5</v>
      </c>
      <c r="F552" s="9">
        <f t="shared" ref="F552:G554" si="134">+B552+D552</f>
        <v>1091.5</v>
      </c>
      <c r="G552" s="9">
        <f t="shared" si="134"/>
        <v>1072.3</v>
      </c>
      <c r="H552" s="38">
        <f t="shared" ref="H552:H557" si="135">+(F552/G552-1)*100</f>
        <v>1.7905436911312078</v>
      </c>
      <c r="I552" s="38"/>
    </row>
    <row r="553" spans="1:9" x14ac:dyDescent="0.25">
      <c r="A553" s="29">
        <f t="shared" si="115"/>
        <v>42705</v>
      </c>
      <c r="B553">
        <v>550.20000000000005</v>
      </c>
      <c r="C553">
        <v>591.29999999999995</v>
      </c>
      <c r="D553">
        <v>563.1</v>
      </c>
      <c r="E553" s="66">
        <v>482</v>
      </c>
      <c r="F553" s="9">
        <f t="shared" si="134"/>
        <v>1113.3000000000002</v>
      </c>
      <c r="G553" s="9">
        <f t="shared" si="134"/>
        <v>1073.3</v>
      </c>
      <c r="H553" s="38">
        <f t="shared" si="135"/>
        <v>3.7268238144041899</v>
      </c>
      <c r="I553" s="38"/>
    </row>
    <row r="554" spans="1:9" x14ac:dyDescent="0.25">
      <c r="A554" s="29">
        <f t="shared" si="115"/>
        <v>42712</v>
      </c>
      <c r="B554">
        <v>511.5</v>
      </c>
      <c r="C554">
        <v>587.29999999999995</v>
      </c>
      <c r="D554">
        <v>636.4</v>
      </c>
      <c r="E554">
        <v>539.4</v>
      </c>
      <c r="F554" s="9">
        <f t="shared" si="134"/>
        <v>1147.9000000000001</v>
      </c>
      <c r="G554" s="9">
        <f t="shared" si="134"/>
        <v>1126.6999999999998</v>
      </c>
      <c r="H554" s="38">
        <f t="shared" si="135"/>
        <v>1.881601136061084</v>
      </c>
      <c r="I554" s="38"/>
    </row>
    <row r="555" spans="1:9" x14ac:dyDescent="0.25">
      <c r="A555" s="29">
        <f t="shared" si="115"/>
        <v>42719</v>
      </c>
      <c r="B555">
        <v>547.29999999999995</v>
      </c>
      <c r="C555">
        <v>592.79999999999995</v>
      </c>
      <c r="D555">
        <v>667.2</v>
      </c>
      <c r="E555">
        <v>627.9</v>
      </c>
      <c r="F555" s="9">
        <f t="shared" ref="F555:G557" si="136">+B555+D555</f>
        <v>1214.5</v>
      </c>
      <c r="G555" s="9">
        <f t="shared" si="136"/>
        <v>1220.6999999999998</v>
      </c>
      <c r="H555" s="38">
        <f t="shared" si="135"/>
        <v>-0.50790530023755442</v>
      </c>
      <c r="I555" s="38"/>
    </row>
    <row r="556" spans="1:9" x14ac:dyDescent="0.25">
      <c r="A556" s="29">
        <f t="shared" si="115"/>
        <v>42726</v>
      </c>
      <c r="B556" s="66">
        <v>569</v>
      </c>
      <c r="C556">
        <v>594.70000000000005</v>
      </c>
      <c r="D556">
        <v>726.5</v>
      </c>
      <c r="E556" s="66">
        <v>631.1</v>
      </c>
      <c r="F556" s="9">
        <f t="shared" si="136"/>
        <v>1295.5</v>
      </c>
      <c r="G556" s="9">
        <f t="shared" si="136"/>
        <v>1225.8000000000002</v>
      </c>
      <c r="H556" s="38">
        <f t="shared" si="135"/>
        <v>5.6860825583292307</v>
      </c>
      <c r="I556" s="38"/>
    </row>
    <row r="557" spans="1:9" x14ac:dyDescent="0.25">
      <c r="A557" s="29">
        <f t="shared" si="115"/>
        <v>42733</v>
      </c>
      <c r="B557">
        <v>566.29999999999995</v>
      </c>
      <c r="C557">
        <v>566.70000000000005</v>
      </c>
      <c r="D557">
        <v>751.9</v>
      </c>
      <c r="E557" s="66">
        <v>660</v>
      </c>
      <c r="F557" s="9">
        <f t="shared" si="136"/>
        <v>1318.1999999999998</v>
      </c>
      <c r="G557" s="9">
        <f t="shared" si="136"/>
        <v>1226.7</v>
      </c>
      <c r="H557" s="38">
        <f t="shared" si="135"/>
        <v>7.4590364392271846</v>
      </c>
      <c r="I557" s="38"/>
    </row>
    <row r="558" spans="1:9" x14ac:dyDescent="0.25">
      <c r="A558" s="29">
        <f t="shared" si="115"/>
        <v>42740</v>
      </c>
      <c r="B558">
        <v>536.79999999999995</v>
      </c>
      <c r="C558">
        <v>566.70000000000005</v>
      </c>
      <c r="D558">
        <v>841.5</v>
      </c>
      <c r="E558">
        <v>660</v>
      </c>
      <c r="F558" s="9">
        <f t="shared" ref="F558:G560" si="137">+B558+D558</f>
        <v>1378.3</v>
      </c>
      <c r="G558" s="9">
        <f t="shared" si="137"/>
        <v>1226.7</v>
      </c>
      <c r="H558" s="38">
        <f>+(F558/G558-1)*100</f>
        <v>12.35835982717861</v>
      </c>
      <c r="I558" s="38"/>
    </row>
    <row r="559" spans="1:9" x14ac:dyDescent="0.25">
      <c r="A559" s="29">
        <f t="shared" si="115"/>
        <v>42747</v>
      </c>
      <c r="B559">
        <v>517.79999999999995</v>
      </c>
      <c r="C559">
        <v>405</v>
      </c>
      <c r="D559">
        <v>883.5</v>
      </c>
      <c r="E559">
        <v>803.5</v>
      </c>
      <c r="F559" s="9">
        <f t="shared" si="137"/>
        <v>1401.3</v>
      </c>
      <c r="G559" s="9">
        <f t="shared" si="137"/>
        <v>1208.5</v>
      </c>
      <c r="H559" s="38">
        <f>+(F559/G559-1)*100</f>
        <v>15.953661563922218</v>
      </c>
      <c r="I559" s="38"/>
    </row>
    <row r="560" spans="1:9" x14ac:dyDescent="0.25">
      <c r="A560" s="29">
        <f t="shared" si="115"/>
        <v>42754</v>
      </c>
      <c r="B560">
        <v>532.79999999999995</v>
      </c>
      <c r="C560">
        <v>403.2</v>
      </c>
      <c r="D560">
        <v>889.3</v>
      </c>
      <c r="E560">
        <v>862.4</v>
      </c>
      <c r="F560" s="9">
        <f t="shared" si="137"/>
        <v>1422.1</v>
      </c>
      <c r="G560" s="9">
        <f t="shared" si="137"/>
        <v>1265.5999999999999</v>
      </c>
      <c r="H560" s="38">
        <f>+(F560/G560-1)*100</f>
        <v>12.365676359039202</v>
      </c>
      <c r="I560" s="38"/>
    </row>
    <row r="561" spans="1:10" x14ac:dyDescent="0.25">
      <c r="A561" s="29">
        <f t="shared" si="115"/>
        <v>42761</v>
      </c>
      <c r="B561">
        <v>571.20000000000005</v>
      </c>
      <c r="C561">
        <v>421.2</v>
      </c>
      <c r="D561">
        <v>908.4</v>
      </c>
      <c r="E561">
        <v>902.3</v>
      </c>
      <c r="F561" s="9">
        <f>+B561+D561</f>
        <v>1479.6</v>
      </c>
      <c r="G561" s="9">
        <f>+C561+E561</f>
        <v>1323.5</v>
      </c>
      <c r="H561" s="38">
        <f>+(F561/G561-1)*100</f>
        <v>11.794484321873821</v>
      </c>
      <c r="I561" s="38"/>
    </row>
    <row r="562" spans="1:10" x14ac:dyDescent="0.25">
      <c r="A562" s="29">
        <f t="shared" si="115"/>
        <v>42768</v>
      </c>
      <c r="B562">
        <v>575.4</v>
      </c>
      <c r="C562">
        <v>421.2</v>
      </c>
      <c r="D562">
        <v>952.6</v>
      </c>
      <c r="E562">
        <v>970.6</v>
      </c>
      <c r="F562" s="9">
        <f>+B562+D562</f>
        <v>1528</v>
      </c>
      <c r="G562" s="9">
        <f>+C562+E562</f>
        <v>1391.8</v>
      </c>
      <c r="H562" s="38">
        <f>+(F562/G562-1)*100</f>
        <v>9.785888777123164</v>
      </c>
      <c r="I562" s="38"/>
    </row>
    <row r="563" spans="1:10" x14ac:dyDescent="0.25">
      <c r="A563" s="29">
        <f t="shared" si="115"/>
        <v>42775</v>
      </c>
      <c r="B563">
        <v>551.29999999999995</v>
      </c>
      <c r="C563">
        <v>407.3</v>
      </c>
      <c r="D563">
        <v>1000.5</v>
      </c>
      <c r="E563">
        <v>1032.2</v>
      </c>
      <c r="F563" s="9">
        <f t="shared" ref="F563:F612" si="138">+B563+D563</f>
        <v>1551.8</v>
      </c>
      <c r="G563" s="9">
        <f t="shared" ref="G563:G612" si="139">+C563+E563</f>
        <v>1439.5</v>
      </c>
      <c r="H563" s="38">
        <f t="shared" ref="H563:H612" si="140">+(F563/G563-1)*100</f>
        <v>7.8013199027439972</v>
      </c>
      <c r="I563" s="38"/>
    </row>
    <row r="564" spans="1:10" x14ac:dyDescent="0.25">
      <c r="A564" s="29">
        <f t="shared" si="115"/>
        <v>42782</v>
      </c>
      <c r="B564">
        <v>469.1</v>
      </c>
      <c r="C564">
        <v>391.7</v>
      </c>
      <c r="D564">
        <v>1115.0999999999999</v>
      </c>
      <c r="E564">
        <v>1162.2</v>
      </c>
      <c r="F564" s="9">
        <f t="shared" si="138"/>
        <v>1584.1999999999998</v>
      </c>
      <c r="G564" s="9">
        <f t="shared" si="139"/>
        <v>1553.9</v>
      </c>
      <c r="H564" s="38">
        <f t="shared" si="140"/>
        <v>1.9499324280841668</v>
      </c>
      <c r="I564" s="38"/>
    </row>
    <row r="565" spans="1:10" x14ac:dyDescent="0.25">
      <c r="A565" s="29">
        <f t="shared" si="115"/>
        <v>42789</v>
      </c>
      <c r="B565">
        <v>471.1</v>
      </c>
      <c r="C565">
        <v>367.9</v>
      </c>
      <c r="D565">
        <v>1142.8</v>
      </c>
      <c r="E565">
        <v>1214.9000000000001</v>
      </c>
      <c r="F565" s="9">
        <f t="shared" si="138"/>
        <v>1613.9</v>
      </c>
      <c r="G565" s="9">
        <f t="shared" si="139"/>
        <v>1582.8000000000002</v>
      </c>
      <c r="H565" s="38">
        <f t="shared" si="140"/>
        <v>1.9648723780641753</v>
      </c>
      <c r="I565" s="38"/>
    </row>
    <row r="566" spans="1:10" x14ac:dyDescent="0.25">
      <c r="A566" s="29">
        <f t="shared" si="115"/>
        <v>42796</v>
      </c>
      <c r="B566">
        <v>453.9</v>
      </c>
      <c r="C566">
        <v>330.5</v>
      </c>
      <c r="D566">
        <v>1237.8</v>
      </c>
      <c r="E566">
        <v>1318.2</v>
      </c>
      <c r="F566" s="9">
        <f t="shared" si="138"/>
        <v>1691.6999999999998</v>
      </c>
      <c r="G566" s="9">
        <f t="shared" si="139"/>
        <v>1648.7</v>
      </c>
      <c r="H566" s="38">
        <f t="shared" si="140"/>
        <v>2.6081154849274979</v>
      </c>
      <c r="I566" s="38"/>
    </row>
    <row r="567" spans="1:10" x14ac:dyDescent="0.25">
      <c r="A567" s="29">
        <f t="shared" si="115"/>
        <v>42803</v>
      </c>
      <c r="B567">
        <v>410.6</v>
      </c>
      <c r="C567">
        <v>345.7</v>
      </c>
      <c r="D567">
        <v>1285.2</v>
      </c>
      <c r="E567">
        <v>1326.2</v>
      </c>
      <c r="F567" s="9">
        <f t="shared" si="138"/>
        <v>1695.8000000000002</v>
      </c>
      <c r="G567" s="9">
        <f t="shared" si="139"/>
        <v>1671.9</v>
      </c>
      <c r="H567" s="38">
        <f t="shared" si="140"/>
        <v>1.4295113344099608</v>
      </c>
      <c r="I567" s="38"/>
    </row>
    <row r="568" spans="1:10" x14ac:dyDescent="0.25">
      <c r="A568" s="29">
        <f t="shared" si="115"/>
        <v>42810</v>
      </c>
      <c r="B568">
        <v>395.1</v>
      </c>
      <c r="C568">
        <v>274.39999999999998</v>
      </c>
      <c r="D568">
        <v>1366.9</v>
      </c>
      <c r="E568">
        <v>1426.6</v>
      </c>
      <c r="F568" s="9">
        <f t="shared" si="138"/>
        <v>1762</v>
      </c>
      <c r="G568" s="9">
        <f t="shared" si="139"/>
        <v>1701</v>
      </c>
      <c r="H568" s="38">
        <f t="shared" si="140"/>
        <v>3.5861258083480285</v>
      </c>
      <c r="I568" s="38"/>
    </row>
    <row r="569" spans="1:10" x14ac:dyDescent="0.25">
      <c r="A569" s="29">
        <f t="shared" si="115"/>
        <v>42817</v>
      </c>
      <c r="B569">
        <v>348.5</v>
      </c>
      <c r="C569">
        <v>270.3</v>
      </c>
      <c r="D569">
        <v>1426.6</v>
      </c>
      <c r="E569">
        <v>1472.9</v>
      </c>
      <c r="F569" s="9">
        <f t="shared" si="138"/>
        <v>1775.1</v>
      </c>
      <c r="G569" s="9">
        <f t="shared" si="139"/>
        <v>1743.2</v>
      </c>
      <c r="H569" s="38">
        <f t="shared" si="140"/>
        <v>1.8299678751720894</v>
      </c>
      <c r="I569" s="38"/>
    </row>
    <row r="570" spans="1:10" x14ac:dyDescent="0.25">
      <c r="A570" s="29">
        <f t="shared" si="115"/>
        <v>42824</v>
      </c>
      <c r="B570">
        <v>347.7</v>
      </c>
      <c r="C570">
        <v>355.7</v>
      </c>
      <c r="D570">
        <v>1464.9</v>
      </c>
      <c r="E570">
        <v>1493.5</v>
      </c>
      <c r="F570" s="9">
        <f t="shared" si="138"/>
        <v>1812.6000000000001</v>
      </c>
      <c r="G570" s="9">
        <f t="shared" si="139"/>
        <v>1849.2</v>
      </c>
      <c r="H570" s="38">
        <f t="shared" si="140"/>
        <v>-1.9792342634652793</v>
      </c>
      <c r="I570" s="38"/>
    </row>
    <row r="571" spans="1:10" x14ac:dyDescent="0.25">
      <c r="A571" s="29">
        <f t="shared" si="115"/>
        <v>42831</v>
      </c>
      <c r="B571">
        <v>338.9</v>
      </c>
      <c r="C571">
        <v>388.1</v>
      </c>
      <c r="D571">
        <v>1478.5</v>
      </c>
      <c r="E571">
        <v>1497.4</v>
      </c>
      <c r="F571" s="9">
        <f t="shared" si="138"/>
        <v>1817.4</v>
      </c>
      <c r="G571" s="9">
        <f t="shared" si="139"/>
        <v>1885.5</v>
      </c>
      <c r="H571" s="38">
        <f t="shared" si="140"/>
        <v>-3.6117740652346852</v>
      </c>
      <c r="I571" s="38"/>
    </row>
    <row r="572" spans="1:10" x14ac:dyDescent="0.25">
      <c r="A572" s="29">
        <f t="shared" si="115"/>
        <v>42838</v>
      </c>
      <c r="B572">
        <v>355.9</v>
      </c>
      <c r="C572">
        <v>395.3</v>
      </c>
      <c r="D572">
        <v>1485.5</v>
      </c>
      <c r="E572">
        <v>1544.8</v>
      </c>
      <c r="F572" s="9">
        <f t="shared" si="138"/>
        <v>1841.4</v>
      </c>
      <c r="G572" s="9">
        <f t="shared" si="139"/>
        <v>1940.1</v>
      </c>
      <c r="H572" s="38">
        <f t="shared" si="140"/>
        <v>-5.0873666305860432</v>
      </c>
      <c r="I572" s="38"/>
    </row>
    <row r="573" spans="1:10" x14ac:dyDescent="0.25">
      <c r="A573" s="29">
        <f t="shared" si="115"/>
        <v>42845</v>
      </c>
      <c r="B573">
        <v>381.8</v>
      </c>
      <c r="C573">
        <v>323.7</v>
      </c>
      <c r="D573">
        <v>1555.7</v>
      </c>
      <c r="E573">
        <v>1623.5</v>
      </c>
      <c r="F573" s="9">
        <f t="shared" si="138"/>
        <v>1937.5</v>
      </c>
      <c r="G573" s="9">
        <f t="shared" si="139"/>
        <v>1947.2</v>
      </c>
      <c r="H573" s="38">
        <f t="shared" si="140"/>
        <v>-0.49815119145439901</v>
      </c>
      <c r="I573" s="38"/>
    </row>
    <row r="574" spans="1:10" x14ac:dyDescent="0.25">
      <c r="A574" s="29">
        <f t="shared" si="115"/>
        <v>42852</v>
      </c>
      <c r="B574">
        <v>384.7</v>
      </c>
      <c r="C574">
        <v>357.9</v>
      </c>
      <c r="D574">
        <v>1559.7</v>
      </c>
      <c r="E574">
        <v>1658.4</v>
      </c>
      <c r="F574" s="9">
        <f t="shared" si="138"/>
        <v>1944.4</v>
      </c>
      <c r="G574" s="9">
        <f t="shared" si="139"/>
        <v>2016.3000000000002</v>
      </c>
      <c r="H574" s="38">
        <f t="shared" si="140"/>
        <v>-3.565937608490799</v>
      </c>
      <c r="I574" s="38"/>
      <c r="J574">
        <v>176.3</v>
      </c>
    </row>
    <row r="575" spans="1:10" x14ac:dyDescent="0.25">
      <c r="A575" s="29">
        <f t="shared" si="115"/>
        <v>42859</v>
      </c>
      <c r="B575">
        <v>380.8</v>
      </c>
      <c r="C575">
        <v>334.7</v>
      </c>
      <c r="D575">
        <v>1623.6</v>
      </c>
      <c r="E575" s="66">
        <v>1688</v>
      </c>
      <c r="F575" s="9">
        <f t="shared" si="138"/>
        <v>2004.3999999999999</v>
      </c>
      <c r="G575" s="9">
        <f t="shared" si="139"/>
        <v>2022.7</v>
      </c>
      <c r="H575" s="38">
        <f t="shared" si="140"/>
        <v>-0.90473129974787403</v>
      </c>
      <c r="I575" s="38"/>
      <c r="J575">
        <v>186.3</v>
      </c>
    </row>
    <row r="576" spans="1:10" x14ac:dyDescent="0.25">
      <c r="A576" s="29">
        <f t="shared" si="115"/>
        <v>42866</v>
      </c>
      <c r="B576">
        <v>379.3</v>
      </c>
      <c r="C576">
        <v>354.4</v>
      </c>
      <c r="D576">
        <v>1627.1</v>
      </c>
      <c r="E576">
        <v>1719.3</v>
      </c>
      <c r="F576" s="9">
        <f t="shared" si="138"/>
        <v>2006.3999999999999</v>
      </c>
      <c r="G576" s="9">
        <f t="shared" si="139"/>
        <v>2073.6999999999998</v>
      </c>
      <c r="H576" s="38">
        <f t="shared" si="140"/>
        <v>-3.2454067608622239</v>
      </c>
      <c r="I576" s="38"/>
      <c r="J576">
        <v>186.3</v>
      </c>
    </row>
    <row r="577" spans="1:10" x14ac:dyDescent="0.25">
      <c r="A577" s="29">
        <f t="shared" si="115"/>
        <v>42873</v>
      </c>
      <c r="B577">
        <v>371.9</v>
      </c>
      <c r="C577">
        <v>327.8</v>
      </c>
      <c r="D577">
        <v>1660</v>
      </c>
      <c r="E577">
        <v>1756.2</v>
      </c>
      <c r="F577" s="9">
        <f t="shared" si="138"/>
        <v>2031.9</v>
      </c>
      <c r="G577" s="9">
        <f t="shared" si="139"/>
        <v>2084</v>
      </c>
      <c r="H577" s="38">
        <f t="shared" si="140"/>
        <v>-2.4999999999999911</v>
      </c>
      <c r="I577" s="38"/>
      <c r="J577">
        <v>186.3</v>
      </c>
    </row>
    <row r="578" spans="1:10" x14ac:dyDescent="0.25">
      <c r="A578" s="29">
        <f t="shared" si="115"/>
        <v>42880</v>
      </c>
      <c r="B578">
        <v>395.4</v>
      </c>
      <c r="C578">
        <v>323.8</v>
      </c>
      <c r="D578">
        <v>1683.7</v>
      </c>
      <c r="E578">
        <v>1765.8</v>
      </c>
      <c r="F578" s="9">
        <f t="shared" si="138"/>
        <v>2079.1</v>
      </c>
      <c r="G578" s="9">
        <f t="shared" si="139"/>
        <v>2089.6</v>
      </c>
      <c r="H578" s="38">
        <f t="shared" si="140"/>
        <v>-0.50248851454823829</v>
      </c>
      <c r="I578" s="38"/>
      <c r="J578">
        <v>186.4</v>
      </c>
    </row>
    <row r="579" spans="1:10" x14ac:dyDescent="0.25">
      <c r="A579" s="29">
        <f t="shared" ref="A579:A642" si="141">+A578+7</f>
        <v>42887</v>
      </c>
      <c r="B579" s="66">
        <v>389</v>
      </c>
      <c r="C579">
        <v>321.39999999999998</v>
      </c>
      <c r="D579">
        <v>1688.1</v>
      </c>
      <c r="E579">
        <v>1780.3</v>
      </c>
      <c r="F579" s="9">
        <f t="shared" si="138"/>
        <v>2077.1</v>
      </c>
      <c r="G579" s="9">
        <f t="shared" si="139"/>
        <v>2101.6999999999998</v>
      </c>
      <c r="H579" s="38">
        <f t="shared" si="140"/>
        <v>-1.1704810391587772</v>
      </c>
      <c r="I579" s="38"/>
      <c r="J579">
        <v>186.4</v>
      </c>
    </row>
    <row r="580" spans="1:10" x14ac:dyDescent="0.25">
      <c r="A580" s="29">
        <f t="shared" si="141"/>
        <v>42894</v>
      </c>
      <c r="B580">
        <v>381.3</v>
      </c>
      <c r="C580">
        <v>370</v>
      </c>
      <c r="D580">
        <v>1748.4</v>
      </c>
      <c r="E580">
        <v>1786.1</v>
      </c>
      <c r="F580" s="9">
        <f t="shared" si="138"/>
        <v>2129.7000000000003</v>
      </c>
      <c r="G580" s="9">
        <f t="shared" si="139"/>
        <v>2156.1</v>
      </c>
      <c r="H580" s="38">
        <f t="shared" si="140"/>
        <v>-1.2244330040350415</v>
      </c>
      <c r="I580" s="38"/>
      <c r="J580">
        <v>196.9</v>
      </c>
    </row>
    <row r="581" spans="1:10" x14ac:dyDescent="0.25">
      <c r="A581" s="29">
        <f t="shared" si="141"/>
        <v>42901</v>
      </c>
      <c r="B581" s="66">
        <v>373</v>
      </c>
      <c r="C581">
        <v>406.8</v>
      </c>
      <c r="D581">
        <v>1760.8</v>
      </c>
      <c r="E581">
        <v>1830.9</v>
      </c>
      <c r="F581" s="9">
        <f t="shared" si="138"/>
        <v>2133.8000000000002</v>
      </c>
      <c r="G581" s="9">
        <f t="shared" si="139"/>
        <v>2237.7000000000003</v>
      </c>
      <c r="H581" s="38">
        <f t="shared" si="140"/>
        <v>-4.643160387898293</v>
      </c>
      <c r="I581" s="38"/>
      <c r="J581">
        <v>196.9</v>
      </c>
    </row>
    <row r="582" spans="1:10" x14ac:dyDescent="0.25">
      <c r="A582" s="29">
        <f t="shared" si="141"/>
        <v>42908</v>
      </c>
      <c r="B582">
        <v>375.7</v>
      </c>
      <c r="C582">
        <v>364.1</v>
      </c>
      <c r="D582">
        <v>1765</v>
      </c>
      <c r="E582">
        <v>1898.2</v>
      </c>
      <c r="F582" s="9">
        <f t="shared" si="138"/>
        <v>2140.6999999999998</v>
      </c>
      <c r="G582" s="9">
        <f t="shared" si="139"/>
        <v>2262.3000000000002</v>
      </c>
      <c r="H582" s="38">
        <f t="shared" si="140"/>
        <v>-5.3750607788533911</v>
      </c>
      <c r="I582" s="38"/>
      <c r="J582">
        <v>196.9</v>
      </c>
    </row>
    <row r="583" spans="1:10" x14ac:dyDescent="0.25">
      <c r="A583" s="29">
        <f t="shared" si="141"/>
        <v>42915</v>
      </c>
      <c r="B583">
        <v>319.60000000000002</v>
      </c>
      <c r="C583">
        <v>364.1</v>
      </c>
      <c r="D583">
        <v>1816.4</v>
      </c>
      <c r="E583">
        <v>1898.2</v>
      </c>
      <c r="F583" s="9">
        <f t="shared" si="138"/>
        <v>2136</v>
      </c>
      <c r="G583" s="9">
        <f t="shared" si="139"/>
        <v>2262.3000000000002</v>
      </c>
      <c r="H583" s="38">
        <f t="shared" si="140"/>
        <v>-5.5828139504044643</v>
      </c>
      <c r="I583" s="38"/>
      <c r="J583">
        <v>196.9</v>
      </c>
    </row>
    <row r="584" spans="1:10" x14ac:dyDescent="0.25">
      <c r="A584" s="29">
        <f t="shared" si="141"/>
        <v>42922</v>
      </c>
      <c r="B584">
        <v>324.8</v>
      </c>
      <c r="C584">
        <v>344.2</v>
      </c>
      <c r="D584">
        <v>1831</v>
      </c>
      <c r="E584">
        <v>1905.5</v>
      </c>
      <c r="F584" s="9">
        <f t="shared" si="138"/>
        <v>2155.8000000000002</v>
      </c>
      <c r="G584" s="9">
        <f t="shared" si="139"/>
        <v>2249.6999999999998</v>
      </c>
      <c r="H584" s="38">
        <f t="shared" si="140"/>
        <v>-4.1738898519802508</v>
      </c>
      <c r="I584" s="38"/>
      <c r="J584">
        <v>196.9</v>
      </c>
    </row>
    <row r="585" spans="1:10" x14ac:dyDescent="0.25">
      <c r="A585" s="29">
        <f t="shared" si="141"/>
        <v>42929</v>
      </c>
      <c r="B585">
        <v>382.8</v>
      </c>
      <c r="C585">
        <v>285</v>
      </c>
      <c r="D585">
        <v>1842.7</v>
      </c>
      <c r="E585">
        <v>1946.3</v>
      </c>
      <c r="F585" s="9">
        <f t="shared" si="138"/>
        <v>2225.5</v>
      </c>
      <c r="G585" s="9">
        <f t="shared" si="139"/>
        <v>2231.3000000000002</v>
      </c>
      <c r="H585" s="38">
        <f t="shared" si="140"/>
        <v>-0.25993815264644393</v>
      </c>
      <c r="I585" s="38"/>
      <c r="J585">
        <v>220.4</v>
      </c>
    </row>
    <row r="586" spans="1:10" x14ac:dyDescent="0.25">
      <c r="A586" s="29">
        <f t="shared" si="141"/>
        <v>42936</v>
      </c>
      <c r="B586">
        <v>325.89999999999998</v>
      </c>
      <c r="C586">
        <v>260.10000000000002</v>
      </c>
      <c r="D586">
        <v>1926.9</v>
      </c>
      <c r="E586">
        <v>1974.1</v>
      </c>
      <c r="F586" s="9">
        <f t="shared" si="138"/>
        <v>2252.8000000000002</v>
      </c>
      <c r="G586" s="9">
        <f t="shared" si="139"/>
        <v>2234.1999999999998</v>
      </c>
      <c r="H586" s="38">
        <f t="shared" si="140"/>
        <v>0.83251275624385279</v>
      </c>
      <c r="I586" s="38"/>
      <c r="J586">
        <v>278.60000000000002</v>
      </c>
    </row>
    <row r="587" spans="1:10" x14ac:dyDescent="0.25">
      <c r="A587" s="29">
        <f t="shared" si="141"/>
        <v>42943</v>
      </c>
      <c r="B587">
        <v>313.3</v>
      </c>
      <c r="C587">
        <v>241.1</v>
      </c>
      <c r="D587">
        <v>1934.7</v>
      </c>
      <c r="E587">
        <v>1978</v>
      </c>
      <c r="F587" s="9">
        <f t="shared" si="138"/>
        <v>2248</v>
      </c>
      <c r="G587" s="9">
        <f t="shared" si="139"/>
        <v>2219.1</v>
      </c>
      <c r="H587" s="38">
        <f t="shared" si="140"/>
        <v>1.3023297733315342</v>
      </c>
      <c r="I587" s="38"/>
      <c r="J587">
        <v>288.8</v>
      </c>
    </row>
    <row r="588" spans="1:10" x14ac:dyDescent="0.25">
      <c r="A588" s="29">
        <f t="shared" si="141"/>
        <v>42950</v>
      </c>
      <c r="B588">
        <v>304.8</v>
      </c>
      <c r="C588">
        <v>216.8</v>
      </c>
      <c r="D588">
        <v>1946.6</v>
      </c>
      <c r="E588">
        <v>2029.9</v>
      </c>
      <c r="F588" s="9">
        <f t="shared" si="138"/>
        <v>2251.4</v>
      </c>
      <c r="G588" s="9">
        <f t="shared" si="139"/>
        <v>2246.7000000000003</v>
      </c>
      <c r="H588" s="38">
        <f t="shared" si="140"/>
        <v>0.20919570926245523</v>
      </c>
      <c r="I588" s="38"/>
      <c r="J588">
        <v>329.8</v>
      </c>
    </row>
    <row r="589" spans="1:10" x14ac:dyDescent="0.25">
      <c r="A589" s="29">
        <f t="shared" si="141"/>
        <v>42957</v>
      </c>
      <c r="B589">
        <v>310.8</v>
      </c>
      <c r="C589">
        <v>211.1</v>
      </c>
      <c r="D589">
        <v>1951.2</v>
      </c>
      <c r="E589">
        <v>2058.1</v>
      </c>
      <c r="F589" s="9">
        <f t="shared" si="138"/>
        <v>2262</v>
      </c>
      <c r="G589" s="9">
        <f t="shared" si="139"/>
        <v>2269.1999999999998</v>
      </c>
      <c r="H589" s="38">
        <f t="shared" si="140"/>
        <v>-0.31729243786355887</v>
      </c>
      <c r="I589" s="38"/>
      <c r="J589">
        <v>349.9</v>
      </c>
    </row>
    <row r="590" spans="1:10" x14ac:dyDescent="0.25">
      <c r="A590" s="29">
        <f t="shared" si="141"/>
        <v>42964</v>
      </c>
      <c r="B590">
        <v>324.5</v>
      </c>
      <c r="C590">
        <v>206.5</v>
      </c>
      <c r="D590">
        <v>1953.7</v>
      </c>
      <c r="E590">
        <v>2112.5</v>
      </c>
      <c r="F590" s="9">
        <f t="shared" si="138"/>
        <v>2278.1999999999998</v>
      </c>
      <c r="G590" s="9">
        <f t="shared" si="139"/>
        <v>2319</v>
      </c>
      <c r="H590" s="38">
        <f t="shared" si="140"/>
        <v>-1.7593790426908229</v>
      </c>
      <c r="I590" s="38"/>
      <c r="J590">
        <v>349.9</v>
      </c>
    </row>
    <row r="591" spans="1:10" x14ac:dyDescent="0.25">
      <c r="A591" s="29">
        <f t="shared" si="141"/>
        <v>42971</v>
      </c>
      <c r="B591">
        <v>304.60000000000002</v>
      </c>
      <c r="C591">
        <v>176.9</v>
      </c>
      <c r="D591">
        <v>2038.4</v>
      </c>
      <c r="E591">
        <v>2142.5</v>
      </c>
      <c r="F591" s="9">
        <f t="shared" si="138"/>
        <v>2343</v>
      </c>
      <c r="G591" s="9">
        <f t="shared" si="139"/>
        <v>2319.4</v>
      </c>
      <c r="H591" s="38">
        <f t="shared" si="140"/>
        <v>1.017504527032842</v>
      </c>
      <c r="I591" s="38"/>
      <c r="J591">
        <v>401.4</v>
      </c>
    </row>
    <row r="592" spans="1:10" x14ac:dyDescent="0.25">
      <c r="A592" s="29">
        <f t="shared" si="141"/>
        <v>42978</v>
      </c>
      <c r="B592">
        <v>124.2</v>
      </c>
      <c r="C592">
        <v>174.3</v>
      </c>
      <c r="D592">
        <v>2137.1999999999998</v>
      </c>
      <c r="E592">
        <v>2145.6</v>
      </c>
      <c r="F592" s="9">
        <f t="shared" si="138"/>
        <v>2261.3999999999996</v>
      </c>
      <c r="G592" s="9">
        <f t="shared" si="139"/>
        <v>2319.9</v>
      </c>
      <c r="H592" s="38">
        <f t="shared" si="140"/>
        <v>-2.5216604163972756</v>
      </c>
      <c r="I592" s="38"/>
      <c r="J592">
        <v>537.20000000000005</v>
      </c>
    </row>
    <row r="593" spans="1:9" x14ac:dyDescent="0.25">
      <c r="A593" s="29">
        <f t="shared" si="141"/>
        <v>42985</v>
      </c>
      <c r="B593">
        <v>520.4</v>
      </c>
      <c r="C593">
        <v>509.1</v>
      </c>
      <c r="D593">
        <v>43.8</v>
      </c>
      <c r="E593">
        <v>34.700000000000003</v>
      </c>
      <c r="F593" s="9">
        <f t="shared" si="138"/>
        <v>564.19999999999993</v>
      </c>
      <c r="G593" s="9">
        <f t="shared" si="139"/>
        <v>543.80000000000007</v>
      </c>
      <c r="H593" s="38">
        <f t="shared" si="140"/>
        <v>3.751379183523329</v>
      </c>
      <c r="I593" s="38"/>
    </row>
    <row r="594" spans="1:9" x14ac:dyDescent="0.25">
      <c r="A594" s="29">
        <f t="shared" si="141"/>
        <v>42992</v>
      </c>
      <c r="B594">
        <v>517</v>
      </c>
      <c r="C594">
        <v>473.6</v>
      </c>
      <c r="D594">
        <v>48.6</v>
      </c>
      <c r="E594">
        <v>89.2</v>
      </c>
      <c r="F594" s="9">
        <f t="shared" si="138"/>
        <v>565.6</v>
      </c>
      <c r="G594" s="9">
        <f t="shared" si="139"/>
        <v>562.80000000000007</v>
      </c>
      <c r="H594" s="38">
        <f t="shared" si="140"/>
        <v>0.49751243781093191</v>
      </c>
      <c r="I594" s="38"/>
    </row>
    <row r="595" spans="1:9" x14ac:dyDescent="0.25">
      <c r="A595" s="29">
        <f t="shared" si="141"/>
        <v>42999</v>
      </c>
      <c r="B595">
        <v>513.5</v>
      </c>
      <c r="C595">
        <v>544.79999999999995</v>
      </c>
      <c r="D595">
        <v>89.9</v>
      </c>
      <c r="E595">
        <v>102.9</v>
      </c>
      <c r="F595" s="9">
        <f t="shared" si="138"/>
        <v>603.4</v>
      </c>
      <c r="G595" s="9">
        <f t="shared" si="139"/>
        <v>647.69999999999993</v>
      </c>
      <c r="H595" s="38">
        <f t="shared" si="140"/>
        <v>-6.8395862281920632</v>
      </c>
      <c r="I595" s="38"/>
    </row>
    <row r="596" spans="1:9" x14ac:dyDescent="0.25">
      <c r="A596" s="29">
        <f t="shared" si="141"/>
        <v>43006</v>
      </c>
      <c r="B596">
        <v>500.8</v>
      </c>
      <c r="C596">
        <v>560</v>
      </c>
      <c r="D596">
        <v>139.69999999999999</v>
      </c>
      <c r="E596">
        <v>160.4</v>
      </c>
      <c r="F596" s="9">
        <f t="shared" si="138"/>
        <v>640.5</v>
      </c>
      <c r="G596" s="9">
        <f t="shared" si="139"/>
        <v>720.4</v>
      </c>
      <c r="H596" s="38">
        <f t="shared" si="140"/>
        <v>-11.091060521932262</v>
      </c>
      <c r="I596" s="38"/>
    </row>
    <row r="597" spans="1:9" x14ac:dyDescent="0.25">
      <c r="A597" s="29">
        <f t="shared" si="141"/>
        <v>43013</v>
      </c>
      <c r="B597">
        <v>451</v>
      </c>
      <c r="C597">
        <v>597.79999999999995</v>
      </c>
      <c r="D597">
        <v>207.8</v>
      </c>
      <c r="E597">
        <v>199.7</v>
      </c>
      <c r="F597" s="9">
        <f t="shared" si="138"/>
        <v>658.8</v>
      </c>
      <c r="G597" s="9">
        <f t="shared" si="139"/>
        <v>797.5</v>
      </c>
      <c r="H597" s="38">
        <f t="shared" si="140"/>
        <v>-17.391849529780568</v>
      </c>
      <c r="I597" s="38"/>
    </row>
    <row r="598" spans="1:9" x14ac:dyDescent="0.25">
      <c r="A598" s="29">
        <f t="shared" si="141"/>
        <v>43020</v>
      </c>
      <c r="B598">
        <v>436.2</v>
      </c>
      <c r="C598">
        <v>617.5</v>
      </c>
      <c r="D598">
        <v>229.7</v>
      </c>
      <c r="E598">
        <v>238</v>
      </c>
      <c r="F598" s="9">
        <f t="shared" si="138"/>
        <v>665.9</v>
      </c>
      <c r="G598" s="9">
        <f t="shared" si="139"/>
        <v>855.5</v>
      </c>
      <c r="H598" s="38">
        <f t="shared" si="140"/>
        <v>-22.162478082992408</v>
      </c>
      <c r="I598" s="38"/>
    </row>
    <row r="599" spans="1:9" x14ac:dyDescent="0.25">
      <c r="A599" s="29">
        <f t="shared" si="141"/>
        <v>43027</v>
      </c>
      <c r="B599">
        <v>464.5</v>
      </c>
      <c r="C599">
        <v>666.5</v>
      </c>
      <c r="D599">
        <v>284.3</v>
      </c>
      <c r="E599">
        <v>242.2</v>
      </c>
      <c r="F599" s="9">
        <f t="shared" si="138"/>
        <v>748.8</v>
      </c>
      <c r="G599" s="9">
        <f t="shared" si="139"/>
        <v>908.7</v>
      </c>
      <c r="H599" s="38">
        <f t="shared" si="140"/>
        <v>-17.596566523605162</v>
      </c>
      <c r="I599" s="38"/>
    </row>
    <row r="600" spans="1:9" x14ac:dyDescent="0.25">
      <c r="A600" s="29">
        <f t="shared" si="141"/>
        <v>43034</v>
      </c>
      <c r="B600">
        <v>438.8</v>
      </c>
      <c r="C600">
        <v>635.20000000000005</v>
      </c>
      <c r="D600">
        <v>378.8</v>
      </c>
      <c r="E600">
        <v>310</v>
      </c>
      <c r="F600" s="9">
        <f t="shared" si="138"/>
        <v>817.6</v>
      </c>
      <c r="G600" s="9">
        <f t="shared" si="139"/>
        <v>945.2</v>
      </c>
      <c r="H600" s="38">
        <f t="shared" si="140"/>
        <v>-13.499788404570467</v>
      </c>
      <c r="I600" s="38"/>
    </row>
    <row r="601" spans="1:9" x14ac:dyDescent="0.25">
      <c r="A601" s="29">
        <f t="shared" si="141"/>
        <v>43041</v>
      </c>
      <c r="B601">
        <v>437.3</v>
      </c>
      <c r="C601">
        <v>597.20000000000005</v>
      </c>
      <c r="D601">
        <v>413.3</v>
      </c>
      <c r="E601">
        <v>389.2</v>
      </c>
      <c r="F601" s="9">
        <f t="shared" si="138"/>
        <v>850.6</v>
      </c>
      <c r="G601" s="9">
        <f t="shared" si="139"/>
        <v>986.40000000000009</v>
      </c>
      <c r="H601" s="38">
        <f t="shared" si="140"/>
        <v>-13.767234387672344</v>
      </c>
      <c r="I601" s="38"/>
    </row>
    <row r="602" spans="1:9" x14ac:dyDescent="0.25">
      <c r="A602" s="29">
        <f t="shared" si="141"/>
        <v>43048</v>
      </c>
      <c r="B602">
        <v>442</v>
      </c>
      <c r="C602">
        <v>592.5</v>
      </c>
      <c r="D602">
        <v>418</v>
      </c>
      <c r="E602">
        <v>453.7</v>
      </c>
      <c r="F602">
        <v>17.600000000000001</v>
      </c>
      <c r="G602" s="9">
        <f t="shared" si="139"/>
        <v>1046.2</v>
      </c>
      <c r="H602" s="38">
        <f t="shared" si="140"/>
        <v>-98.317721277002491</v>
      </c>
      <c r="I602" s="38"/>
    </row>
    <row r="603" spans="1:9" x14ac:dyDescent="0.25">
      <c r="A603" s="29">
        <f t="shared" si="141"/>
        <v>43055</v>
      </c>
      <c r="B603">
        <v>442.9</v>
      </c>
      <c r="C603">
        <v>620.6</v>
      </c>
      <c r="D603">
        <v>424.3</v>
      </c>
      <c r="E603">
        <v>459.3</v>
      </c>
      <c r="F603" s="9">
        <f t="shared" si="138"/>
        <v>867.2</v>
      </c>
      <c r="G603" s="9">
        <f t="shared" si="139"/>
        <v>1079.9000000000001</v>
      </c>
      <c r="H603" s="38">
        <f t="shared" si="140"/>
        <v>-19.696268172978982</v>
      </c>
      <c r="I603" s="38"/>
    </row>
    <row r="604" spans="1:9" x14ac:dyDescent="0.25">
      <c r="A604" s="29">
        <f t="shared" si="141"/>
        <v>43062</v>
      </c>
      <c r="B604">
        <v>438.7</v>
      </c>
      <c r="C604">
        <v>619.79999999999995</v>
      </c>
      <c r="D604">
        <v>469.5</v>
      </c>
      <c r="E604">
        <v>471.7</v>
      </c>
      <c r="F604" s="9">
        <f t="shared" si="138"/>
        <v>908.2</v>
      </c>
      <c r="G604" s="9">
        <f t="shared" si="139"/>
        <v>1091.5</v>
      </c>
      <c r="H604" s="38">
        <f t="shared" si="140"/>
        <v>-16.79340357306458</v>
      </c>
      <c r="I604" s="38"/>
    </row>
    <row r="605" spans="1:9" x14ac:dyDescent="0.25">
      <c r="A605" s="29">
        <f t="shared" si="141"/>
        <v>43069</v>
      </c>
      <c r="B605">
        <v>464.7</v>
      </c>
      <c r="C605">
        <v>550.20000000000005</v>
      </c>
      <c r="D605">
        <v>504.3</v>
      </c>
      <c r="E605">
        <v>563.1</v>
      </c>
      <c r="F605" s="9">
        <f t="shared" si="138"/>
        <v>969</v>
      </c>
      <c r="G605" s="9">
        <f t="shared" si="139"/>
        <v>1113.3000000000002</v>
      </c>
      <c r="H605" s="38">
        <f t="shared" si="140"/>
        <v>-12.96146591215307</v>
      </c>
      <c r="I605" s="38"/>
    </row>
    <row r="606" spans="1:9" x14ac:dyDescent="0.25">
      <c r="A606" s="29">
        <f t="shared" si="141"/>
        <v>43076</v>
      </c>
      <c r="B606">
        <v>571.20000000000005</v>
      </c>
      <c r="C606">
        <v>511.5</v>
      </c>
      <c r="D606">
        <v>549.6</v>
      </c>
      <c r="E606">
        <v>636.4</v>
      </c>
      <c r="F606" s="9">
        <f t="shared" si="138"/>
        <v>1120.8000000000002</v>
      </c>
      <c r="G606" s="9">
        <f t="shared" si="139"/>
        <v>1147.9000000000001</v>
      </c>
      <c r="H606" s="38">
        <f t="shared" si="140"/>
        <v>-2.3608328251589761</v>
      </c>
      <c r="I606" s="38"/>
    </row>
    <row r="607" spans="1:9" x14ac:dyDescent="0.25">
      <c r="A607" s="29">
        <f t="shared" si="141"/>
        <v>43083</v>
      </c>
      <c r="B607">
        <v>490.6</v>
      </c>
      <c r="C607">
        <v>547.29999999999995</v>
      </c>
      <c r="D607">
        <v>582.20000000000005</v>
      </c>
      <c r="E607">
        <v>667.2</v>
      </c>
      <c r="F607" s="9">
        <f t="shared" si="138"/>
        <v>1072.8000000000002</v>
      </c>
      <c r="G607" s="9">
        <f t="shared" si="139"/>
        <v>1214.5</v>
      </c>
      <c r="H607" s="38">
        <f t="shared" si="140"/>
        <v>-11.66735282009056</v>
      </c>
      <c r="I607" s="38"/>
    </row>
    <row r="608" spans="1:9" x14ac:dyDescent="0.25">
      <c r="A608" s="29">
        <f t="shared" si="141"/>
        <v>43090</v>
      </c>
      <c r="B608">
        <v>520</v>
      </c>
      <c r="C608">
        <v>569</v>
      </c>
      <c r="D608">
        <v>650.29999999999995</v>
      </c>
      <c r="E608">
        <v>726.5</v>
      </c>
      <c r="F608" s="9">
        <f t="shared" si="138"/>
        <v>1170.3</v>
      </c>
      <c r="G608" s="9">
        <f t="shared" si="139"/>
        <v>1295.5</v>
      </c>
      <c r="H608" s="38">
        <f t="shared" si="140"/>
        <v>-9.6642223079892009</v>
      </c>
      <c r="I608" s="38"/>
    </row>
    <row r="609" spans="1:9" x14ac:dyDescent="0.25">
      <c r="A609" s="29">
        <f t="shared" si="141"/>
        <v>43097</v>
      </c>
      <c r="B609">
        <v>547.9</v>
      </c>
      <c r="C609">
        <v>566.29999999999995</v>
      </c>
      <c r="D609">
        <v>722.3</v>
      </c>
      <c r="E609">
        <v>751.9</v>
      </c>
      <c r="F609" s="9">
        <f t="shared" si="138"/>
        <v>1270.1999999999998</v>
      </c>
      <c r="G609" s="9">
        <f t="shared" si="139"/>
        <v>1318.1999999999998</v>
      </c>
      <c r="H609" s="38">
        <f t="shared" si="140"/>
        <v>-3.6413290851160629</v>
      </c>
      <c r="I609" s="38"/>
    </row>
    <row r="610" spans="1:9" x14ac:dyDescent="0.25">
      <c r="A610" s="29">
        <f t="shared" si="141"/>
        <v>43104</v>
      </c>
      <c r="B610">
        <v>513.29999999999995</v>
      </c>
      <c r="C610">
        <v>536.79999999999995</v>
      </c>
      <c r="D610">
        <v>776.3</v>
      </c>
      <c r="E610">
        <v>841.5</v>
      </c>
      <c r="F610" s="9">
        <f t="shared" si="138"/>
        <v>1289.5999999999999</v>
      </c>
      <c r="G610" s="9">
        <f t="shared" si="139"/>
        <v>1378.3</v>
      </c>
      <c r="H610" s="38">
        <f t="shared" si="140"/>
        <v>-6.4354639773634208</v>
      </c>
      <c r="I610" s="38"/>
    </row>
    <row r="611" spans="1:9" x14ac:dyDescent="0.25">
      <c r="A611" s="29">
        <f t="shared" si="141"/>
        <v>43111</v>
      </c>
      <c r="B611">
        <v>532.9</v>
      </c>
      <c r="C611">
        <v>517.79999999999995</v>
      </c>
      <c r="D611">
        <v>782.1</v>
      </c>
      <c r="E611">
        <v>883.5</v>
      </c>
      <c r="F611" s="9">
        <f t="shared" si="138"/>
        <v>1315</v>
      </c>
      <c r="G611" s="9">
        <f t="shared" si="139"/>
        <v>1401.3</v>
      </c>
      <c r="H611" s="38">
        <f t="shared" si="140"/>
        <v>-6.1585670448868868</v>
      </c>
      <c r="I611" s="38"/>
    </row>
    <row r="612" spans="1:9" x14ac:dyDescent="0.25">
      <c r="A612" s="29">
        <f t="shared" si="141"/>
        <v>43118</v>
      </c>
      <c r="B612">
        <v>484.5</v>
      </c>
      <c r="C612">
        <v>532.79999999999995</v>
      </c>
      <c r="D612">
        <v>834.3</v>
      </c>
      <c r="E612">
        <v>889.3</v>
      </c>
      <c r="F612" s="9">
        <f t="shared" si="138"/>
        <v>1318.8</v>
      </c>
      <c r="G612" s="9">
        <f t="shared" si="139"/>
        <v>1422.1</v>
      </c>
      <c r="H612" s="38">
        <f t="shared" si="140"/>
        <v>-7.2639054918782087</v>
      </c>
      <c r="I612" s="38"/>
    </row>
    <row r="613" spans="1:9" x14ac:dyDescent="0.25">
      <c r="A613" s="29">
        <f t="shared" si="141"/>
        <v>43125</v>
      </c>
      <c r="B613">
        <v>451.4</v>
      </c>
      <c r="C613">
        <v>571.20000000000005</v>
      </c>
      <c r="D613">
        <v>923.3</v>
      </c>
      <c r="E613">
        <v>908.4</v>
      </c>
      <c r="F613" s="9">
        <f t="shared" ref="F613:G617" si="142">+B613+D613</f>
        <v>1374.6999999999998</v>
      </c>
      <c r="G613" s="9">
        <f t="shared" si="142"/>
        <v>1479.6</v>
      </c>
      <c r="H613" s="38">
        <f>+(F613/G613-1)*100</f>
        <v>-7.0897539875642179</v>
      </c>
      <c r="I613" s="38"/>
    </row>
    <row r="614" spans="1:9" x14ac:dyDescent="0.25">
      <c r="A614" s="29">
        <f t="shared" si="141"/>
        <v>43132</v>
      </c>
      <c r="B614">
        <v>393.3</v>
      </c>
      <c r="C614">
        <v>575.4</v>
      </c>
      <c r="D614">
        <v>1017.5</v>
      </c>
      <c r="E614">
        <v>952.6</v>
      </c>
      <c r="F614" s="9">
        <f t="shared" si="142"/>
        <v>1410.8</v>
      </c>
      <c r="G614" s="9">
        <f t="shared" si="142"/>
        <v>1528</v>
      </c>
      <c r="H614" s="38">
        <f>+(F614/G614-1)*100</f>
        <v>-7.6701570680628333</v>
      </c>
      <c r="I614" s="38"/>
    </row>
    <row r="615" spans="1:9" x14ac:dyDescent="0.25">
      <c r="A615" s="29">
        <f t="shared" si="141"/>
        <v>43139</v>
      </c>
      <c r="B615">
        <v>382.9</v>
      </c>
      <c r="C615">
        <v>551.29999999999995</v>
      </c>
      <c r="D615">
        <v>1068.0999999999999</v>
      </c>
      <c r="E615">
        <v>1000.5</v>
      </c>
      <c r="F615" s="9">
        <f t="shared" si="142"/>
        <v>1451</v>
      </c>
      <c r="G615" s="9">
        <f t="shared" si="142"/>
        <v>1551.8</v>
      </c>
      <c r="H615" s="38">
        <f>+(F615/G615-1)*100</f>
        <v>-6.4956824333032621</v>
      </c>
      <c r="I615" s="38"/>
    </row>
    <row r="616" spans="1:9" x14ac:dyDescent="0.25">
      <c r="A616" s="29">
        <f t="shared" si="141"/>
        <v>43146</v>
      </c>
      <c r="B616">
        <v>401.1</v>
      </c>
      <c r="C616">
        <v>469.1</v>
      </c>
      <c r="D616">
        <v>1094.3</v>
      </c>
      <c r="E616">
        <v>1115.0999999999999</v>
      </c>
      <c r="F616" s="9">
        <f t="shared" si="142"/>
        <v>1495.4</v>
      </c>
      <c r="G616" s="9">
        <f t="shared" si="142"/>
        <v>1584.1999999999998</v>
      </c>
      <c r="H616" s="38">
        <f>+(F616/G616-1)*100</f>
        <v>-5.6053528594874225</v>
      </c>
      <c r="I616" s="38"/>
    </row>
    <row r="617" spans="1:9" x14ac:dyDescent="0.25">
      <c r="A617" s="29">
        <f t="shared" si="141"/>
        <v>43153</v>
      </c>
      <c r="B617">
        <v>364.4</v>
      </c>
      <c r="C617">
        <v>471.1</v>
      </c>
      <c r="D617">
        <v>1143.8</v>
      </c>
      <c r="E617">
        <v>1142.8</v>
      </c>
      <c r="F617" s="9">
        <f t="shared" si="142"/>
        <v>1508.1999999999998</v>
      </c>
      <c r="G617" s="9">
        <f t="shared" si="142"/>
        <v>1613.9</v>
      </c>
      <c r="H617" s="38">
        <f>+(F617/G617-1)*100</f>
        <v>-6.5493525001549262</v>
      </c>
      <c r="I617" s="38"/>
    </row>
    <row r="618" spans="1:9" x14ac:dyDescent="0.25">
      <c r="A618" s="29">
        <f t="shared" si="141"/>
        <v>43160</v>
      </c>
      <c r="B618" s="66">
        <v>369</v>
      </c>
      <c r="C618">
        <v>453.9</v>
      </c>
      <c r="D618">
        <v>1190.7</v>
      </c>
      <c r="E618">
        <v>1237.8</v>
      </c>
      <c r="F618" s="9">
        <f t="shared" ref="F618:F633" si="143">+B618+D618</f>
        <v>1559.7</v>
      </c>
      <c r="G618" s="9">
        <f t="shared" ref="G618:G633" si="144">+C618+E618</f>
        <v>1691.6999999999998</v>
      </c>
      <c r="H618" s="38">
        <f t="shared" ref="H618:H633" si="145">+(F618/G618-1)*100</f>
        <v>-7.8028019152331822</v>
      </c>
      <c r="I618" s="38"/>
    </row>
    <row r="619" spans="1:9" x14ac:dyDescent="0.25">
      <c r="A619" s="29">
        <f t="shared" si="141"/>
        <v>43167</v>
      </c>
      <c r="B619">
        <v>342.7</v>
      </c>
      <c r="C619">
        <v>410.6</v>
      </c>
      <c r="D619">
        <v>1274.5999999999999</v>
      </c>
      <c r="E619">
        <v>1285.2</v>
      </c>
      <c r="F619" s="9">
        <f t="shared" si="143"/>
        <v>1617.3</v>
      </c>
      <c r="G619" s="9">
        <f t="shared" si="144"/>
        <v>1695.8000000000002</v>
      </c>
      <c r="H619" s="38">
        <f t="shared" si="145"/>
        <v>-4.6290836183512374</v>
      </c>
      <c r="I619" s="38"/>
    </row>
    <row r="620" spans="1:9" x14ac:dyDescent="0.25">
      <c r="A620" s="29">
        <f t="shared" si="141"/>
        <v>43174</v>
      </c>
      <c r="B620">
        <v>365.1</v>
      </c>
      <c r="C620">
        <v>395.1</v>
      </c>
      <c r="D620">
        <v>1331.5</v>
      </c>
      <c r="E620">
        <v>1366.9</v>
      </c>
      <c r="F620" s="9">
        <f t="shared" si="143"/>
        <v>1696.6</v>
      </c>
      <c r="G620" s="9">
        <f t="shared" si="144"/>
        <v>1762</v>
      </c>
      <c r="H620" s="38">
        <f t="shared" si="145"/>
        <v>-3.7116912599319041</v>
      </c>
      <c r="I620" s="38"/>
    </row>
    <row r="621" spans="1:9" x14ac:dyDescent="0.25">
      <c r="A621" s="29">
        <f t="shared" si="141"/>
        <v>43181</v>
      </c>
      <c r="B621" s="66">
        <v>370</v>
      </c>
      <c r="C621">
        <v>348.5</v>
      </c>
      <c r="D621">
        <v>1357.6</v>
      </c>
      <c r="E621">
        <v>1426.6</v>
      </c>
      <c r="F621" s="9">
        <f t="shared" si="143"/>
        <v>1727.6</v>
      </c>
      <c r="G621" s="9">
        <f t="shared" si="144"/>
        <v>1775.1</v>
      </c>
      <c r="H621" s="38">
        <f t="shared" si="145"/>
        <v>-2.6759055827840661</v>
      </c>
      <c r="I621" s="38"/>
    </row>
    <row r="622" spans="1:9" x14ac:dyDescent="0.25">
      <c r="A622" s="29">
        <f t="shared" si="141"/>
        <v>43188</v>
      </c>
      <c r="B622">
        <v>360.9</v>
      </c>
      <c r="C622">
        <v>347.7</v>
      </c>
      <c r="D622">
        <v>1367.7</v>
      </c>
      <c r="E622">
        <v>1464.9</v>
      </c>
      <c r="F622" s="9">
        <f t="shared" si="143"/>
        <v>1728.6</v>
      </c>
      <c r="G622" s="9">
        <f t="shared" si="144"/>
        <v>1812.6000000000001</v>
      </c>
      <c r="H622" s="38">
        <f t="shared" si="145"/>
        <v>-4.6342270771267957</v>
      </c>
      <c r="I622" s="38"/>
    </row>
    <row r="623" spans="1:9" x14ac:dyDescent="0.25">
      <c r="A623" s="29">
        <f t="shared" si="141"/>
        <v>43195</v>
      </c>
      <c r="B623">
        <v>343.6</v>
      </c>
      <c r="C623">
        <v>338.9</v>
      </c>
      <c r="D623">
        <v>1429.4</v>
      </c>
      <c r="E623">
        <v>1478.5</v>
      </c>
      <c r="F623" s="9">
        <f t="shared" si="143"/>
        <v>1773</v>
      </c>
      <c r="G623" s="9">
        <f t="shared" si="144"/>
        <v>1817.4</v>
      </c>
      <c r="H623" s="38">
        <f t="shared" si="145"/>
        <v>-2.4430505117200463</v>
      </c>
      <c r="I623" s="38"/>
    </row>
    <row r="624" spans="1:9" x14ac:dyDescent="0.25">
      <c r="A624" s="29">
        <f t="shared" si="141"/>
        <v>43202</v>
      </c>
      <c r="B624">
        <v>331.7</v>
      </c>
      <c r="C624">
        <v>355.9</v>
      </c>
      <c r="D624">
        <v>1484.6</v>
      </c>
      <c r="E624">
        <v>1485.5</v>
      </c>
      <c r="F624" s="9">
        <f t="shared" si="143"/>
        <v>1816.3</v>
      </c>
      <c r="G624" s="9">
        <f t="shared" si="144"/>
        <v>1841.4</v>
      </c>
      <c r="H624" s="38">
        <f t="shared" si="145"/>
        <v>-1.3630932985771782</v>
      </c>
      <c r="I624" s="38"/>
    </row>
    <row r="625" spans="1:10" x14ac:dyDescent="0.25">
      <c r="A625" s="29">
        <f t="shared" si="141"/>
        <v>43209</v>
      </c>
      <c r="B625">
        <v>331.9</v>
      </c>
      <c r="C625">
        <v>381.8</v>
      </c>
      <c r="D625">
        <v>1506.5</v>
      </c>
      <c r="E625">
        <v>1555.7</v>
      </c>
      <c r="F625" s="9">
        <f t="shared" si="143"/>
        <v>1838.4</v>
      </c>
      <c r="G625" s="9">
        <f t="shared" si="144"/>
        <v>1937.5</v>
      </c>
      <c r="H625" s="38">
        <f t="shared" si="145"/>
        <v>-5.1148387096774162</v>
      </c>
      <c r="I625" s="38"/>
    </row>
    <row r="626" spans="1:10" x14ac:dyDescent="0.25">
      <c r="A626" s="29">
        <f t="shared" si="141"/>
        <v>43216</v>
      </c>
      <c r="B626">
        <v>292.39999999999998</v>
      </c>
      <c r="C626">
        <v>384.7</v>
      </c>
      <c r="D626">
        <v>1547.7</v>
      </c>
      <c r="E626">
        <v>1559.7</v>
      </c>
      <c r="F626" s="9">
        <f t="shared" si="143"/>
        <v>1840.1</v>
      </c>
      <c r="G626" s="9">
        <f t="shared" si="144"/>
        <v>1944.4</v>
      </c>
      <c r="H626" s="38">
        <f t="shared" si="145"/>
        <v>-5.3641226085167748</v>
      </c>
      <c r="I626" s="38"/>
    </row>
    <row r="627" spans="1:10" x14ac:dyDescent="0.25">
      <c r="A627" s="29">
        <f t="shared" si="141"/>
        <v>43223</v>
      </c>
      <c r="B627">
        <v>300.89999999999998</v>
      </c>
      <c r="C627">
        <v>380.8</v>
      </c>
      <c r="D627">
        <v>1580.5</v>
      </c>
      <c r="E627">
        <v>1623.6</v>
      </c>
      <c r="F627" s="9">
        <f t="shared" si="143"/>
        <v>1881.4</v>
      </c>
      <c r="G627" s="9">
        <f t="shared" si="144"/>
        <v>2004.3999999999999</v>
      </c>
      <c r="H627" s="38">
        <f t="shared" si="145"/>
        <v>-6.136499700658538</v>
      </c>
      <c r="I627" s="38"/>
      <c r="J627" s="66">
        <v>118</v>
      </c>
    </row>
    <row r="628" spans="1:10" x14ac:dyDescent="0.25">
      <c r="A628" s="29">
        <f t="shared" si="141"/>
        <v>43230</v>
      </c>
      <c r="B628">
        <v>303.8</v>
      </c>
      <c r="C628">
        <v>379.3</v>
      </c>
      <c r="D628">
        <v>1622.6</v>
      </c>
      <c r="E628">
        <v>1627.1</v>
      </c>
      <c r="F628" s="9">
        <f t="shared" si="143"/>
        <v>1926.3999999999999</v>
      </c>
      <c r="G628" s="9">
        <f t="shared" si="144"/>
        <v>2006.3999999999999</v>
      </c>
      <c r="H628" s="38">
        <f t="shared" si="145"/>
        <v>-3.9872408293460948</v>
      </c>
      <c r="I628" s="38"/>
      <c r="J628" s="66">
        <v>118</v>
      </c>
    </row>
    <row r="629" spans="1:10" x14ac:dyDescent="0.25">
      <c r="A629" s="29">
        <f t="shared" si="141"/>
        <v>43237</v>
      </c>
      <c r="B629">
        <v>296.7</v>
      </c>
      <c r="C629" s="66">
        <v>371.9</v>
      </c>
      <c r="D629" s="66">
        <v>1633.3</v>
      </c>
      <c r="E629" s="66">
        <v>1660</v>
      </c>
      <c r="F629" s="9">
        <f t="shared" si="143"/>
        <v>1930</v>
      </c>
      <c r="G629" s="9">
        <f t="shared" si="144"/>
        <v>2031.9</v>
      </c>
      <c r="H629" s="38">
        <f t="shared" si="145"/>
        <v>-5.0150105812293955</v>
      </c>
      <c r="I629" s="38"/>
      <c r="J629" s="66">
        <v>118</v>
      </c>
    </row>
    <row r="630" spans="1:10" x14ac:dyDescent="0.25">
      <c r="A630" s="29">
        <f t="shared" si="141"/>
        <v>43244</v>
      </c>
      <c r="B630">
        <v>276.60000000000002</v>
      </c>
      <c r="C630" s="66">
        <v>395.4</v>
      </c>
      <c r="D630" s="66">
        <v>1744.8</v>
      </c>
      <c r="E630" s="66">
        <v>1683.7</v>
      </c>
      <c r="F630" s="9">
        <f t="shared" si="143"/>
        <v>2021.4</v>
      </c>
      <c r="G630" s="9">
        <f t="shared" si="144"/>
        <v>2079.1</v>
      </c>
      <c r="H630" s="38">
        <f t="shared" si="145"/>
        <v>-2.7752392862296138</v>
      </c>
      <c r="I630" s="38"/>
      <c r="J630" s="66">
        <v>118.4</v>
      </c>
    </row>
    <row r="631" spans="1:10" x14ac:dyDescent="0.25">
      <c r="A631" s="29">
        <f t="shared" si="141"/>
        <v>43251</v>
      </c>
      <c r="B631">
        <v>283.3</v>
      </c>
      <c r="C631" s="66">
        <v>389</v>
      </c>
      <c r="D631" s="66">
        <v>1754.5</v>
      </c>
      <c r="E631" s="66">
        <v>1688.1</v>
      </c>
      <c r="F631" s="9">
        <f t="shared" si="143"/>
        <v>2037.8</v>
      </c>
      <c r="G631" s="9">
        <f t="shared" si="144"/>
        <v>2077.1</v>
      </c>
      <c r="H631" s="38">
        <f t="shared" si="145"/>
        <v>-1.892061046651583</v>
      </c>
      <c r="I631" s="38"/>
      <c r="J631" s="66">
        <v>119.7</v>
      </c>
    </row>
    <row r="632" spans="1:10" x14ac:dyDescent="0.25">
      <c r="A632" s="29">
        <f t="shared" si="141"/>
        <v>43258</v>
      </c>
      <c r="B632">
        <v>342.7</v>
      </c>
      <c r="C632" s="66">
        <v>381.3</v>
      </c>
      <c r="D632" s="66">
        <v>1759.9</v>
      </c>
      <c r="E632" s="66">
        <v>1748.4</v>
      </c>
      <c r="F632" s="9">
        <f t="shared" si="143"/>
        <v>2102.6</v>
      </c>
      <c r="G632" s="9">
        <f t="shared" si="144"/>
        <v>2129.7000000000003</v>
      </c>
      <c r="H632" s="38">
        <f t="shared" si="145"/>
        <v>-1.2724796919754144</v>
      </c>
      <c r="I632" s="38"/>
      <c r="J632" s="66">
        <v>119.6</v>
      </c>
    </row>
    <row r="633" spans="1:10" x14ac:dyDescent="0.25">
      <c r="A633" s="29">
        <f t="shared" si="141"/>
        <v>43265</v>
      </c>
      <c r="B633">
        <v>376.3</v>
      </c>
      <c r="C633" s="66">
        <v>373</v>
      </c>
      <c r="D633" s="66">
        <v>1781</v>
      </c>
      <c r="E633" s="66">
        <v>1760.8</v>
      </c>
      <c r="F633" s="9">
        <f t="shared" si="143"/>
        <v>2157.3000000000002</v>
      </c>
      <c r="G633" s="9">
        <f t="shared" si="144"/>
        <v>2133.8000000000002</v>
      </c>
      <c r="H633" s="38">
        <f t="shared" si="145"/>
        <v>1.1013215859030812</v>
      </c>
      <c r="I633" s="38"/>
      <c r="J633" s="66">
        <v>142.69999999999999</v>
      </c>
    </row>
    <row r="634" spans="1:10" x14ac:dyDescent="0.25">
      <c r="A634" s="29">
        <f t="shared" si="141"/>
        <v>43272</v>
      </c>
      <c r="B634">
        <v>369.7</v>
      </c>
      <c r="C634" s="66">
        <v>375.7</v>
      </c>
      <c r="D634" s="66">
        <v>1801.1</v>
      </c>
      <c r="E634" s="66">
        <v>1765</v>
      </c>
      <c r="F634" s="9">
        <f t="shared" ref="F634:G640" si="146">+B634+D634</f>
        <v>2170.7999999999997</v>
      </c>
      <c r="G634" s="9">
        <f t="shared" si="146"/>
        <v>2140.6999999999998</v>
      </c>
      <c r="H634" s="38">
        <f t="shared" ref="H634:H640" si="147">+(F634/G634-1)*100</f>
        <v>1.4060821226701492</v>
      </c>
      <c r="I634" s="38"/>
      <c r="J634" s="66">
        <v>142.69999999999999</v>
      </c>
    </row>
    <row r="635" spans="1:10" x14ac:dyDescent="0.25">
      <c r="A635" s="29">
        <f t="shared" si="141"/>
        <v>43279</v>
      </c>
      <c r="B635">
        <v>345.3</v>
      </c>
      <c r="C635">
        <v>319.60000000000002</v>
      </c>
      <c r="D635">
        <v>1905.8</v>
      </c>
      <c r="E635">
        <v>1816.4</v>
      </c>
      <c r="F635" s="9">
        <f t="shared" si="146"/>
        <v>2251.1</v>
      </c>
      <c r="G635" s="9">
        <f t="shared" si="146"/>
        <v>2136</v>
      </c>
      <c r="H635" s="38">
        <f t="shared" si="147"/>
        <v>5.3885767790262218</v>
      </c>
      <c r="I635" s="38"/>
      <c r="J635" s="66">
        <v>160.80000000000001</v>
      </c>
    </row>
    <row r="636" spans="1:10" x14ac:dyDescent="0.25">
      <c r="A636" s="29">
        <f t="shared" si="141"/>
        <v>43286</v>
      </c>
      <c r="B636" s="66">
        <v>370</v>
      </c>
      <c r="C636">
        <v>324.8</v>
      </c>
      <c r="D636">
        <v>1915.8</v>
      </c>
      <c r="E636" s="66">
        <v>1831</v>
      </c>
      <c r="F636" s="9">
        <f t="shared" si="146"/>
        <v>2285.8000000000002</v>
      </c>
      <c r="G636" s="9">
        <f t="shared" si="146"/>
        <v>2155.8000000000002</v>
      </c>
      <c r="H636" s="38">
        <f t="shared" si="147"/>
        <v>6.0302439929492468</v>
      </c>
      <c r="I636" s="38"/>
      <c r="J636" s="66">
        <v>160.9</v>
      </c>
    </row>
    <row r="637" spans="1:10" x14ac:dyDescent="0.25">
      <c r="A637" s="29">
        <f t="shared" si="141"/>
        <v>43293</v>
      </c>
      <c r="B637">
        <v>356.5</v>
      </c>
      <c r="C637">
        <v>382.8</v>
      </c>
      <c r="D637">
        <v>1931.9</v>
      </c>
      <c r="E637">
        <v>1842.7</v>
      </c>
      <c r="F637" s="9">
        <f t="shared" si="146"/>
        <v>2288.4</v>
      </c>
      <c r="G637" s="9">
        <f t="shared" si="146"/>
        <v>2225.5</v>
      </c>
      <c r="H637" s="38">
        <f t="shared" si="147"/>
        <v>2.8263311615367437</v>
      </c>
      <c r="I637" s="38"/>
      <c r="J637" s="66">
        <v>160.9</v>
      </c>
    </row>
    <row r="638" spans="1:10" x14ac:dyDescent="0.25">
      <c r="A638" s="29">
        <f t="shared" si="141"/>
        <v>43300</v>
      </c>
      <c r="B638">
        <v>347.3</v>
      </c>
      <c r="C638">
        <v>325.89999999999998</v>
      </c>
      <c r="D638">
        <v>1948.1</v>
      </c>
      <c r="E638">
        <v>1926.9</v>
      </c>
      <c r="F638" s="9">
        <f t="shared" si="146"/>
        <v>2295.4</v>
      </c>
      <c r="G638" s="9">
        <f t="shared" si="146"/>
        <v>2252.8000000000002</v>
      </c>
      <c r="H638" s="38">
        <f t="shared" si="147"/>
        <v>1.8909801136363535</v>
      </c>
      <c r="I638" s="38"/>
      <c r="J638" s="66">
        <v>161.1</v>
      </c>
    </row>
    <row r="639" spans="1:10" x14ac:dyDescent="0.25">
      <c r="A639" s="29">
        <f t="shared" si="141"/>
        <v>43307</v>
      </c>
      <c r="B639">
        <v>298.60000000000002</v>
      </c>
      <c r="C639">
        <v>313.3</v>
      </c>
      <c r="D639">
        <v>2020.3</v>
      </c>
      <c r="E639">
        <v>1934.7</v>
      </c>
      <c r="F639" s="9">
        <f t="shared" si="146"/>
        <v>2318.9</v>
      </c>
      <c r="G639" s="9">
        <f t="shared" si="146"/>
        <v>2248</v>
      </c>
      <c r="H639" s="38">
        <f t="shared" si="147"/>
        <v>3.153914590747342</v>
      </c>
      <c r="I639" s="38"/>
      <c r="J639" s="66">
        <v>191.1</v>
      </c>
    </row>
    <row r="640" spans="1:10" x14ac:dyDescent="0.25">
      <c r="A640" s="29">
        <f t="shared" si="141"/>
        <v>43314</v>
      </c>
      <c r="B640">
        <v>272.89999999999998</v>
      </c>
      <c r="C640">
        <v>304.8</v>
      </c>
      <c r="D640">
        <v>2067.9</v>
      </c>
      <c r="E640">
        <v>1946.6</v>
      </c>
      <c r="F640" s="9">
        <f t="shared" si="146"/>
        <v>2340.8000000000002</v>
      </c>
      <c r="G640" s="9">
        <f t="shared" si="146"/>
        <v>2251.4</v>
      </c>
      <c r="H640" s="38">
        <f t="shared" si="147"/>
        <v>3.9708625743981596</v>
      </c>
      <c r="I640" s="38"/>
      <c r="J640" s="66">
        <v>191.1</v>
      </c>
    </row>
    <row r="641" spans="1:10" x14ac:dyDescent="0.25">
      <c r="A641" s="29">
        <f t="shared" si="141"/>
        <v>43321</v>
      </c>
      <c r="B641">
        <v>269.60000000000002</v>
      </c>
      <c r="C641">
        <v>310.8</v>
      </c>
      <c r="D641">
        <v>2071.6999999999998</v>
      </c>
      <c r="E641">
        <v>1951.2</v>
      </c>
      <c r="F641" s="9">
        <f t="shared" ref="F641:F664" si="148">+B641+D641</f>
        <v>2341.2999999999997</v>
      </c>
      <c r="G641" s="9">
        <f t="shared" ref="G641:G664" si="149">+C641+E641</f>
        <v>2262</v>
      </c>
      <c r="H641" s="38">
        <f t="shared" ref="H641:H664" si="150">+(F641/G641-1)*100</f>
        <v>3.5057471264367646</v>
      </c>
      <c r="I641" s="38"/>
      <c r="J641" s="66">
        <v>192.1</v>
      </c>
    </row>
    <row r="642" spans="1:10" x14ac:dyDescent="0.25">
      <c r="A642" s="29">
        <f t="shared" si="141"/>
        <v>43328</v>
      </c>
      <c r="B642">
        <v>266.89999999999998</v>
      </c>
      <c r="C642">
        <v>324.5</v>
      </c>
      <c r="D642">
        <v>2085.6999999999998</v>
      </c>
      <c r="E642">
        <v>1953.7</v>
      </c>
      <c r="F642" s="9">
        <f t="shared" si="148"/>
        <v>2352.6</v>
      </c>
      <c r="G642" s="9">
        <f t="shared" si="149"/>
        <v>2278.1999999999998</v>
      </c>
      <c r="H642" s="38">
        <f t="shared" si="150"/>
        <v>3.2657361074532654</v>
      </c>
      <c r="I642" s="38"/>
      <c r="J642" s="66">
        <v>192.8</v>
      </c>
    </row>
    <row r="643" spans="1:10" x14ac:dyDescent="0.25">
      <c r="A643" s="29">
        <f t="shared" ref="A643:A706" si="151">+A642+7</f>
        <v>43335</v>
      </c>
      <c r="B643">
        <v>234.6</v>
      </c>
      <c r="C643">
        <v>304.60000000000002</v>
      </c>
      <c r="D643">
        <v>2129.4</v>
      </c>
      <c r="E643">
        <v>2038.4</v>
      </c>
      <c r="F643" s="9">
        <f t="shared" si="148"/>
        <v>2364</v>
      </c>
      <c r="G643" s="9">
        <f t="shared" si="149"/>
        <v>2343</v>
      </c>
      <c r="H643" s="38">
        <f t="shared" si="150"/>
        <v>0.89628681177977843</v>
      </c>
      <c r="I643" s="38"/>
      <c r="J643" s="66">
        <v>193.4</v>
      </c>
    </row>
    <row r="644" spans="1:10" x14ac:dyDescent="0.25">
      <c r="A644" s="29">
        <f t="shared" si="151"/>
        <v>43342</v>
      </c>
      <c r="B644">
        <v>227.9</v>
      </c>
      <c r="C644">
        <v>124.2</v>
      </c>
      <c r="D644">
        <v>2148.5</v>
      </c>
      <c r="E644">
        <v>2137.1999999999998</v>
      </c>
      <c r="F644" s="9">
        <f t="shared" si="148"/>
        <v>2376.4</v>
      </c>
      <c r="G644" s="9">
        <f t="shared" si="149"/>
        <v>2261.3999999999996</v>
      </c>
      <c r="H644" s="38">
        <f t="shared" si="150"/>
        <v>5.0853453612806465</v>
      </c>
      <c r="I644" s="38"/>
      <c r="J644" s="66">
        <v>211.7</v>
      </c>
    </row>
    <row r="645" spans="1:10" x14ac:dyDescent="0.25">
      <c r="A645" s="29">
        <f t="shared" si="151"/>
        <v>43349</v>
      </c>
      <c r="B645">
        <v>439.3</v>
      </c>
      <c r="C645">
        <v>520.4</v>
      </c>
      <c r="D645">
        <v>82.9</v>
      </c>
      <c r="E645">
        <v>43.8</v>
      </c>
      <c r="F645" s="9">
        <f t="shared" si="148"/>
        <v>522.20000000000005</v>
      </c>
      <c r="G645" s="9">
        <f t="shared" si="149"/>
        <v>564.19999999999993</v>
      </c>
      <c r="H645" s="38">
        <f t="shared" si="150"/>
        <v>-7.4441687344912966</v>
      </c>
      <c r="I645" s="38"/>
      <c r="J645" s="66"/>
    </row>
    <row r="646" spans="1:10" x14ac:dyDescent="0.25">
      <c r="A646" s="29">
        <f t="shared" si="151"/>
        <v>43356</v>
      </c>
      <c r="B646">
        <v>480.9</v>
      </c>
      <c r="C646" s="66">
        <v>517</v>
      </c>
      <c r="D646" s="66">
        <v>86.4</v>
      </c>
      <c r="E646" s="66">
        <v>48.6</v>
      </c>
      <c r="F646" s="9">
        <f t="shared" si="148"/>
        <v>567.29999999999995</v>
      </c>
      <c r="G646" s="9">
        <f t="shared" si="149"/>
        <v>565.6</v>
      </c>
      <c r="H646" s="38">
        <f t="shared" si="150"/>
        <v>0.3005657708627929</v>
      </c>
      <c r="I646" s="38"/>
      <c r="J646" s="66"/>
    </row>
    <row r="647" spans="1:10" x14ac:dyDescent="0.25">
      <c r="A647" s="29">
        <f t="shared" si="151"/>
        <v>43363</v>
      </c>
      <c r="B647">
        <v>506.7</v>
      </c>
      <c r="C647" s="66">
        <v>513.5</v>
      </c>
      <c r="D647" s="66">
        <v>122</v>
      </c>
      <c r="E647" s="66">
        <v>89.9</v>
      </c>
      <c r="F647" s="9">
        <f t="shared" si="148"/>
        <v>628.70000000000005</v>
      </c>
      <c r="G647" s="9">
        <f t="shared" si="149"/>
        <v>603.4</v>
      </c>
      <c r="H647" s="38">
        <f t="shared" si="150"/>
        <v>4.1929068611203268</v>
      </c>
      <c r="I647" s="38"/>
      <c r="J647" s="66"/>
    </row>
    <row r="648" spans="1:10" x14ac:dyDescent="0.25">
      <c r="A648" s="29">
        <f t="shared" si="151"/>
        <v>43370</v>
      </c>
      <c r="B648">
        <v>485.6</v>
      </c>
      <c r="C648" s="66">
        <v>500.8</v>
      </c>
      <c r="D648" s="66">
        <v>165.1</v>
      </c>
      <c r="E648" s="66">
        <v>139.69999999999999</v>
      </c>
      <c r="F648" s="9">
        <f t="shared" si="148"/>
        <v>650.70000000000005</v>
      </c>
      <c r="G648" s="9">
        <f t="shared" si="149"/>
        <v>640.5</v>
      </c>
      <c r="H648" s="38">
        <f t="shared" si="150"/>
        <v>1.5925058548009519</v>
      </c>
      <c r="I648" s="38"/>
      <c r="J648" s="66"/>
    </row>
    <row r="649" spans="1:10" x14ac:dyDescent="0.25">
      <c r="A649" s="29">
        <f t="shared" si="151"/>
        <v>43377</v>
      </c>
      <c r="B649">
        <v>423.8</v>
      </c>
      <c r="C649" s="66">
        <v>451</v>
      </c>
      <c r="D649" s="66">
        <v>224.9</v>
      </c>
      <c r="E649" s="66">
        <v>207.8</v>
      </c>
      <c r="F649" s="9">
        <f t="shared" si="148"/>
        <v>648.70000000000005</v>
      </c>
      <c r="G649" s="9">
        <f t="shared" si="149"/>
        <v>658.8</v>
      </c>
      <c r="H649" s="38">
        <f t="shared" si="150"/>
        <v>-1.5330904675166845</v>
      </c>
      <c r="I649" s="38"/>
      <c r="J649" s="66"/>
    </row>
    <row r="650" spans="1:10" x14ac:dyDescent="0.25">
      <c r="A650" s="29">
        <f t="shared" si="151"/>
        <v>43384</v>
      </c>
      <c r="B650">
        <v>406.3</v>
      </c>
      <c r="C650" s="66">
        <v>436.2</v>
      </c>
      <c r="D650" s="66">
        <v>275.39999999999998</v>
      </c>
      <c r="E650" s="66">
        <v>229.7</v>
      </c>
      <c r="F650" s="9">
        <f t="shared" si="148"/>
        <v>681.7</v>
      </c>
      <c r="G650" s="9">
        <f t="shared" si="149"/>
        <v>665.9</v>
      </c>
      <c r="H650" s="38">
        <f t="shared" si="150"/>
        <v>2.3727286379336299</v>
      </c>
      <c r="I650" s="38"/>
      <c r="J650" s="66"/>
    </row>
    <row r="651" spans="1:10" x14ac:dyDescent="0.25">
      <c r="A651" s="29">
        <f t="shared" si="151"/>
        <v>43391</v>
      </c>
      <c r="B651">
        <v>382.3</v>
      </c>
      <c r="C651" s="66">
        <v>464.5</v>
      </c>
      <c r="D651" s="66">
        <v>322.39999999999998</v>
      </c>
      <c r="E651" s="66">
        <v>284.3</v>
      </c>
      <c r="F651" s="9">
        <f t="shared" si="148"/>
        <v>704.7</v>
      </c>
      <c r="G651" s="9">
        <f t="shared" si="149"/>
        <v>748.8</v>
      </c>
      <c r="H651" s="38">
        <f t="shared" si="150"/>
        <v>-5.8894230769230616</v>
      </c>
      <c r="I651" s="38"/>
      <c r="J651" s="66"/>
    </row>
    <row r="652" spans="1:10" x14ac:dyDescent="0.25">
      <c r="A652" s="29">
        <f t="shared" si="151"/>
        <v>43398</v>
      </c>
      <c r="B652">
        <v>379.7</v>
      </c>
      <c r="C652" s="66">
        <v>438.8</v>
      </c>
      <c r="D652" s="66">
        <v>364.5</v>
      </c>
      <c r="E652" s="66">
        <v>378.8</v>
      </c>
      <c r="F652" s="9">
        <f t="shared" si="148"/>
        <v>744.2</v>
      </c>
      <c r="G652" s="9">
        <f t="shared" si="149"/>
        <v>817.6</v>
      </c>
      <c r="H652" s="38">
        <f t="shared" si="150"/>
        <v>-8.9774951076320946</v>
      </c>
      <c r="I652" s="38"/>
      <c r="J652" s="66"/>
    </row>
    <row r="653" spans="1:10" x14ac:dyDescent="0.25">
      <c r="A653" s="29">
        <f t="shared" si="151"/>
        <v>43405</v>
      </c>
      <c r="B653">
        <v>349.1</v>
      </c>
      <c r="C653" s="66">
        <v>437.3</v>
      </c>
      <c r="D653" s="66">
        <v>451.6</v>
      </c>
      <c r="E653" s="66">
        <v>413.3</v>
      </c>
      <c r="F653" s="9">
        <f t="shared" si="148"/>
        <v>800.7</v>
      </c>
      <c r="G653" s="9">
        <f t="shared" si="149"/>
        <v>850.6</v>
      </c>
      <c r="H653" s="38">
        <f t="shared" si="150"/>
        <v>-5.8664472137314849</v>
      </c>
      <c r="I653" s="38"/>
      <c r="J653" s="66"/>
    </row>
    <row r="654" spans="1:10" x14ac:dyDescent="0.25">
      <c r="A654" s="29">
        <f t="shared" si="151"/>
        <v>43412</v>
      </c>
      <c r="B654">
        <v>362.7</v>
      </c>
      <c r="C654" s="66">
        <v>442</v>
      </c>
      <c r="D654" s="66">
        <v>539</v>
      </c>
      <c r="E654" s="66">
        <v>418</v>
      </c>
      <c r="F654" s="9">
        <f t="shared" si="148"/>
        <v>901.7</v>
      </c>
      <c r="G654" s="9">
        <f t="shared" si="149"/>
        <v>860</v>
      </c>
      <c r="H654" s="38">
        <f t="shared" si="150"/>
        <v>4.8488372093023369</v>
      </c>
      <c r="I654" s="38"/>
      <c r="J654" s="66"/>
    </row>
    <row r="655" spans="1:10" x14ac:dyDescent="0.25">
      <c r="A655" s="29">
        <f t="shared" si="151"/>
        <v>43419</v>
      </c>
      <c r="B655">
        <v>379.3</v>
      </c>
      <c r="C655">
        <v>442.9</v>
      </c>
      <c r="D655">
        <v>596.9</v>
      </c>
      <c r="E655">
        <v>424.3</v>
      </c>
      <c r="F655" s="9">
        <f t="shared" si="148"/>
        <v>976.2</v>
      </c>
      <c r="G655" s="9">
        <f t="shared" si="149"/>
        <v>867.2</v>
      </c>
      <c r="H655" s="38">
        <f t="shared" si="150"/>
        <v>12.569188191881908</v>
      </c>
      <c r="I655" s="38"/>
      <c r="J655" s="66"/>
    </row>
    <row r="656" spans="1:10" x14ac:dyDescent="0.25">
      <c r="A656" s="29">
        <f t="shared" si="151"/>
        <v>43426</v>
      </c>
      <c r="B656">
        <v>407.6</v>
      </c>
      <c r="C656">
        <v>438.7</v>
      </c>
      <c r="D656">
        <v>636.5</v>
      </c>
      <c r="E656">
        <v>469.5</v>
      </c>
      <c r="F656" s="9">
        <f t="shared" si="148"/>
        <v>1044.0999999999999</v>
      </c>
      <c r="G656" s="9">
        <f t="shared" si="149"/>
        <v>908.2</v>
      </c>
      <c r="H656" s="38">
        <f t="shared" si="150"/>
        <v>14.96366439110326</v>
      </c>
      <c r="I656" s="38"/>
      <c r="J656" s="66"/>
    </row>
    <row r="657" spans="1:11" x14ac:dyDescent="0.25">
      <c r="A657" s="29">
        <f t="shared" si="151"/>
        <v>43433</v>
      </c>
      <c r="B657">
        <v>411.2</v>
      </c>
      <c r="C657">
        <v>464.7</v>
      </c>
      <c r="D657">
        <v>644.5</v>
      </c>
      <c r="E657">
        <v>504.3</v>
      </c>
      <c r="F657" s="9">
        <f t="shared" si="148"/>
        <v>1055.7</v>
      </c>
      <c r="G657" s="9">
        <f t="shared" si="149"/>
        <v>969</v>
      </c>
      <c r="H657" s="38">
        <f t="shared" si="150"/>
        <v>8.9473684210526372</v>
      </c>
      <c r="I657" s="38"/>
      <c r="J657" s="66"/>
    </row>
    <row r="658" spans="1:11" x14ac:dyDescent="0.25">
      <c r="A658" s="29">
        <f t="shared" si="151"/>
        <v>43440</v>
      </c>
      <c r="B658">
        <v>491.7</v>
      </c>
      <c r="C658">
        <v>571.20000000000005</v>
      </c>
      <c r="D658">
        <v>688.6</v>
      </c>
      <c r="E658">
        <v>549.6</v>
      </c>
      <c r="F658" s="9">
        <f t="shared" si="148"/>
        <v>1180.3</v>
      </c>
      <c r="G658" s="9">
        <f t="shared" si="149"/>
        <v>1120.8000000000002</v>
      </c>
      <c r="H658" s="38">
        <f t="shared" si="150"/>
        <v>5.3087080656673669</v>
      </c>
      <c r="I658" s="38"/>
      <c r="J658" s="66"/>
    </row>
    <row r="659" spans="1:11" x14ac:dyDescent="0.25">
      <c r="A659" s="29">
        <f t="shared" si="151"/>
        <v>43447</v>
      </c>
      <c r="B659">
        <v>517.5</v>
      </c>
      <c r="C659">
        <v>490.6</v>
      </c>
      <c r="D659">
        <v>773.5</v>
      </c>
      <c r="E659">
        <v>582.20000000000005</v>
      </c>
      <c r="F659" s="9">
        <f t="shared" si="148"/>
        <v>1291</v>
      </c>
      <c r="G659" s="9">
        <f t="shared" si="149"/>
        <v>1072.8000000000002</v>
      </c>
      <c r="H659" s="38">
        <f t="shared" si="150"/>
        <v>20.339299030574189</v>
      </c>
      <c r="I659" s="38"/>
      <c r="J659" s="66"/>
    </row>
    <row r="660" spans="1:11" x14ac:dyDescent="0.25">
      <c r="A660" s="29">
        <f t="shared" si="151"/>
        <v>43454</v>
      </c>
      <c r="B660">
        <v>518.5</v>
      </c>
      <c r="C660">
        <v>520</v>
      </c>
      <c r="D660">
        <v>835.7</v>
      </c>
      <c r="E660">
        <v>650.29999999999995</v>
      </c>
      <c r="F660" s="9">
        <f t="shared" si="148"/>
        <v>1354.2</v>
      </c>
      <c r="G660" s="9">
        <f t="shared" si="149"/>
        <v>1170.3</v>
      </c>
      <c r="H660" s="38">
        <f t="shared" si="150"/>
        <v>15.713919507818508</v>
      </c>
      <c r="I660" s="38"/>
      <c r="J660" s="66"/>
    </row>
    <row r="661" spans="1:11" x14ac:dyDescent="0.25">
      <c r="A661" s="29">
        <f t="shared" si="151"/>
        <v>43461</v>
      </c>
      <c r="B661" s="66">
        <v>501</v>
      </c>
      <c r="C661">
        <v>547.9</v>
      </c>
      <c r="D661">
        <v>879.2</v>
      </c>
      <c r="E661">
        <v>722.3</v>
      </c>
      <c r="F661" s="9">
        <f t="shared" si="148"/>
        <v>1380.2</v>
      </c>
      <c r="G661" s="9">
        <f t="shared" si="149"/>
        <v>1270.1999999999998</v>
      </c>
      <c r="H661" s="38">
        <f t="shared" si="150"/>
        <v>8.6600535348764218</v>
      </c>
      <c r="I661" s="38"/>
      <c r="J661" s="66"/>
    </row>
    <row r="662" spans="1:11" x14ac:dyDescent="0.25">
      <c r="A662" s="29">
        <f t="shared" si="151"/>
        <v>43468</v>
      </c>
      <c r="B662">
        <v>469.5</v>
      </c>
      <c r="C662">
        <v>513.29999999999995</v>
      </c>
      <c r="D662">
        <v>907.3</v>
      </c>
      <c r="E662">
        <v>776.3</v>
      </c>
      <c r="F662" s="9">
        <f t="shared" si="148"/>
        <v>1376.8</v>
      </c>
      <c r="G662" s="9">
        <f t="shared" si="149"/>
        <v>1289.5999999999999</v>
      </c>
      <c r="H662" s="38">
        <f t="shared" si="150"/>
        <v>6.761786600496289</v>
      </c>
      <c r="I662" s="38"/>
      <c r="J662" s="66"/>
    </row>
    <row r="663" spans="1:11" x14ac:dyDescent="0.25">
      <c r="A663" s="29">
        <f t="shared" si="151"/>
        <v>43475</v>
      </c>
      <c r="B663">
        <v>0</v>
      </c>
      <c r="C663">
        <v>532.9</v>
      </c>
      <c r="D663">
        <v>0</v>
      </c>
      <c r="E663">
        <v>782.1</v>
      </c>
      <c r="F663" s="9">
        <f t="shared" si="148"/>
        <v>0</v>
      </c>
      <c r="G663" s="9">
        <f t="shared" si="149"/>
        <v>1315</v>
      </c>
      <c r="H663" s="38">
        <f t="shared" si="150"/>
        <v>-100</v>
      </c>
      <c r="I663" s="38"/>
      <c r="J663" s="66"/>
    </row>
    <row r="664" spans="1:11" x14ac:dyDescent="0.25">
      <c r="A664" s="29">
        <f t="shared" si="151"/>
        <v>43482</v>
      </c>
      <c r="B664">
        <v>0</v>
      </c>
      <c r="C664">
        <v>484.5</v>
      </c>
      <c r="D664">
        <v>0</v>
      </c>
      <c r="E664">
        <v>834.3</v>
      </c>
      <c r="F664" s="9">
        <f t="shared" si="148"/>
        <v>0</v>
      </c>
      <c r="G664" s="9">
        <f t="shared" si="149"/>
        <v>1318.8</v>
      </c>
      <c r="H664" s="38">
        <f t="shared" si="150"/>
        <v>-100</v>
      </c>
      <c r="I664" s="38"/>
      <c r="J664" s="66"/>
    </row>
    <row r="665" spans="1:11" x14ac:dyDescent="0.25">
      <c r="A665" s="29">
        <f t="shared" si="151"/>
        <v>43489</v>
      </c>
      <c r="B665">
        <v>0</v>
      </c>
      <c r="C665">
        <v>451.4</v>
      </c>
      <c r="D665">
        <v>0</v>
      </c>
      <c r="E665">
        <v>923.3</v>
      </c>
      <c r="F665" s="9">
        <f t="shared" ref="F665:F707" si="152">+B665+D665</f>
        <v>0</v>
      </c>
      <c r="G665" s="9">
        <f t="shared" ref="G665:G707" si="153">+C665+E665</f>
        <v>1374.6999999999998</v>
      </c>
      <c r="H665" s="38">
        <f t="shared" ref="H665:H707" si="154">+(F665/G665-1)*100</f>
        <v>-100</v>
      </c>
      <c r="I665" s="38"/>
    </row>
    <row r="666" spans="1:11" x14ac:dyDescent="0.25">
      <c r="A666" s="29">
        <f t="shared" si="151"/>
        <v>43496</v>
      </c>
      <c r="B666">
        <v>0</v>
      </c>
      <c r="C666">
        <v>393.3</v>
      </c>
      <c r="D666">
        <v>0</v>
      </c>
      <c r="E666">
        <v>1017.5</v>
      </c>
      <c r="F666" s="9">
        <f t="shared" si="152"/>
        <v>0</v>
      </c>
      <c r="G666" s="9">
        <f t="shared" si="153"/>
        <v>1410.8</v>
      </c>
      <c r="H666" s="38">
        <f t="shared" si="154"/>
        <v>-100</v>
      </c>
      <c r="I666" s="38"/>
    </row>
    <row r="667" spans="1:11" x14ac:dyDescent="0.25">
      <c r="A667" s="29">
        <f t="shared" si="151"/>
        <v>43503</v>
      </c>
      <c r="B667">
        <v>0</v>
      </c>
      <c r="C667">
        <v>382.9</v>
      </c>
      <c r="D667">
        <v>0</v>
      </c>
      <c r="E667">
        <v>1068.0999999999999</v>
      </c>
      <c r="F667" s="9">
        <f t="shared" si="152"/>
        <v>0</v>
      </c>
      <c r="G667" s="9">
        <f t="shared" si="153"/>
        <v>1451</v>
      </c>
      <c r="H667" s="38">
        <f t="shared" si="154"/>
        <v>-100</v>
      </c>
      <c r="I667" s="171">
        <f t="shared" ref="I667:I685" si="155">+F667-F666</f>
        <v>0</v>
      </c>
      <c r="K667" s="171"/>
    </row>
    <row r="668" spans="1:11" x14ac:dyDescent="0.25">
      <c r="A668" s="29">
        <f t="shared" si="151"/>
        <v>43510</v>
      </c>
      <c r="B668">
        <v>511.6</v>
      </c>
      <c r="C668">
        <v>401.1</v>
      </c>
      <c r="D668">
        <v>1243.0999999999999</v>
      </c>
      <c r="E668">
        <v>1094.3</v>
      </c>
      <c r="F668" s="9">
        <f t="shared" si="152"/>
        <v>1754.6999999999998</v>
      </c>
      <c r="G668" s="9">
        <f t="shared" si="153"/>
        <v>1495.4</v>
      </c>
      <c r="H668" s="38">
        <f t="shared" si="154"/>
        <v>17.339842182693577</v>
      </c>
      <c r="I668" s="171">
        <f t="shared" si="155"/>
        <v>1754.6999999999998</v>
      </c>
      <c r="K668" s="171"/>
    </row>
    <row r="669" spans="1:11" x14ac:dyDescent="0.25">
      <c r="A669" s="29">
        <f t="shared" si="151"/>
        <v>43517</v>
      </c>
      <c r="B669">
        <v>557.29999999999995</v>
      </c>
      <c r="C669">
        <v>364.4</v>
      </c>
      <c r="D669">
        <v>1255</v>
      </c>
      <c r="E669">
        <v>1143.8</v>
      </c>
      <c r="F669" s="9">
        <f t="shared" si="152"/>
        <v>1812.3</v>
      </c>
      <c r="G669" s="9">
        <f t="shared" si="153"/>
        <v>1508.1999999999998</v>
      </c>
      <c r="H669" s="38">
        <f t="shared" si="154"/>
        <v>20.163108341068824</v>
      </c>
      <c r="I669" s="171">
        <f t="shared" si="155"/>
        <v>57.600000000000136</v>
      </c>
      <c r="K669" s="171"/>
    </row>
    <row r="670" spans="1:11" x14ac:dyDescent="0.25">
      <c r="A670" s="29">
        <f t="shared" si="151"/>
        <v>43524</v>
      </c>
      <c r="B670">
        <v>527.5</v>
      </c>
      <c r="C670">
        <v>369</v>
      </c>
      <c r="D670">
        <v>1300.2</v>
      </c>
      <c r="E670">
        <v>1190.7</v>
      </c>
      <c r="F670" s="9">
        <f t="shared" si="152"/>
        <v>1827.7</v>
      </c>
      <c r="G670" s="9">
        <f t="shared" si="153"/>
        <v>1559.7</v>
      </c>
      <c r="H670" s="38">
        <f t="shared" si="154"/>
        <v>17.18279156247997</v>
      </c>
      <c r="I670" s="171">
        <f t="shared" si="155"/>
        <v>15.400000000000091</v>
      </c>
      <c r="K670" s="171"/>
    </row>
    <row r="671" spans="1:11" x14ac:dyDescent="0.25">
      <c r="A671" s="29">
        <f t="shared" si="151"/>
        <v>43531</v>
      </c>
      <c r="B671">
        <v>476.9</v>
      </c>
      <c r="C671">
        <v>342.7</v>
      </c>
      <c r="D671">
        <v>1391.6</v>
      </c>
      <c r="E671">
        <v>1274.5999999999999</v>
      </c>
      <c r="F671" s="9">
        <f t="shared" si="152"/>
        <v>1868.5</v>
      </c>
      <c r="G671" s="9">
        <f t="shared" si="153"/>
        <v>1617.3</v>
      </c>
      <c r="H671" s="38">
        <f t="shared" si="154"/>
        <v>15.532059605515357</v>
      </c>
      <c r="I671" s="171">
        <f t="shared" si="155"/>
        <v>40.799999999999955</v>
      </c>
      <c r="K671" s="170"/>
    </row>
    <row r="672" spans="1:11" x14ac:dyDescent="0.25">
      <c r="A672" s="29">
        <f t="shared" si="151"/>
        <v>43538</v>
      </c>
      <c r="B672">
        <v>490.9</v>
      </c>
      <c r="C672">
        <v>365.1</v>
      </c>
      <c r="D672">
        <v>1447.8</v>
      </c>
      <c r="E672">
        <v>1331.5</v>
      </c>
      <c r="F672" s="9">
        <f t="shared" si="152"/>
        <v>1938.6999999999998</v>
      </c>
      <c r="G672" s="9">
        <f t="shared" si="153"/>
        <v>1696.6</v>
      </c>
      <c r="H672" s="38">
        <f t="shared" si="154"/>
        <v>14.26971590239301</v>
      </c>
      <c r="I672" s="171">
        <f t="shared" si="155"/>
        <v>70.199999999999818</v>
      </c>
    </row>
    <row r="673" spans="1:10" x14ac:dyDescent="0.25">
      <c r="A673" s="29">
        <f t="shared" si="151"/>
        <v>43545</v>
      </c>
      <c r="B673">
        <v>463.3</v>
      </c>
      <c r="C673">
        <v>370</v>
      </c>
      <c r="D673">
        <v>1521</v>
      </c>
      <c r="E673">
        <v>1357.6</v>
      </c>
      <c r="F673" s="9">
        <f t="shared" si="152"/>
        <v>1984.3</v>
      </c>
      <c r="G673" s="9">
        <f t="shared" si="153"/>
        <v>1727.6</v>
      </c>
      <c r="H673" s="38">
        <f t="shared" si="154"/>
        <v>14.858763602685809</v>
      </c>
      <c r="I673" s="171">
        <f t="shared" si="155"/>
        <v>45.600000000000136</v>
      </c>
    </row>
    <row r="674" spans="1:10" x14ac:dyDescent="0.25">
      <c r="A674" s="29">
        <f t="shared" si="151"/>
        <v>43552</v>
      </c>
      <c r="B674">
        <v>466.3</v>
      </c>
      <c r="C674">
        <v>360.9</v>
      </c>
      <c r="D674">
        <v>1528.8</v>
      </c>
      <c r="E674">
        <v>1367.7</v>
      </c>
      <c r="F674" s="9">
        <f t="shared" si="152"/>
        <v>1995.1</v>
      </c>
      <c r="G674" s="9">
        <f t="shared" si="153"/>
        <v>1728.6</v>
      </c>
      <c r="H674" s="38">
        <f t="shared" si="154"/>
        <v>15.41710054379266</v>
      </c>
      <c r="I674" s="171">
        <f t="shared" si="155"/>
        <v>10.799999999999955</v>
      </c>
    </row>
    <row r="675" spans="1:10" x14ac:dyDescent="0.25">
      <c r="A675" s="29">
        <f t="shared" si="151"/>
        <v>43559</v>
      </c>
      <c r="B675">
        <v>478.9</v>
      </c>
      <c r="C675">
        <v>343.6</v>
      </c>
      <c r="D675">
        <v>1564.9</v>
      </c>
      <c r="E675">
        <v>1429.4</v>
      </c>
      <c r="F675" s="9">
        <f t="shared" si="152"/>
        <v>2043.8000000000002</v>
      </c>
      <c r="G675" s="9">
        <f t="shared" si="153"/>
        <v>1773</v>
      </c>
      <c r="H675" s="38">
        <f t="shared" si="154"/>
        <v>15.273547659334463</v>
      </c>
      <c r="I675" s="171">
        <f t="shared" si="155"/>
        <v>48.700000000000273</v>
      </c>
    </row>
    <row r="676" spans="1:10" x14ac:dyDescent="0.25">
      <c r="A676" s="29">
        <f t="shared" si="151"/>
        <v>43566</v>
      </c>
      <c r="B676">
        <v>437.7</v>
      </c>
      <c r="C676">
        <v>331.7</v>
      </c>
      <c r="D676">
        <v>1651.8</v>
      </c>
      <c r="E676">
        <v>1484.6</v>
      </c>
      <c r="F676" s="9">
        <f t="shared" si="152"/>
        <v>2089.5</v>
      </c>
      <c r="G676" s="9">
        <f t="shared" si="153"/>
        <v>1816.3</v>
      </c>
      <c r="H676" s="38">
        <f t="shared" si="154"/>
        <v>15.041568022903707</v>
      </c>
      <c r="I676" s="171">
        <f t="shared" si="155"/>
        <v>45.699999999999818</v>
      </c>
    </row>
    <row r="677" spans="1:10" x14ac:dyDescent="0.25">
      <c r="A677" s="29">
        <f t="shared" si="151"/>
        <v>43573</v>
      </c>
      <c r="B677">
        <v>447.9</v>
      </c>
      <c r="C677">
        <v>331.9</v>
      </c>
      <c r="D677">
        <v>1693.7</v>
      </c>
      <c r="E677">
        <v>1506.5</v>
      </c>
      <c r="F677" s="9">
        <f t="shared" si="152"/>
        <v>2141.6</v>
      </c>
      <c r="G677" s="9">
        <f t="shared" si="153"/>
        <v>1838.4</v>
      </c>
      <c r="H677" s="38">
        <f t="shared" si="154"/>
        <v>16.492602262837242</v>
      </c>
      <c r="I677" s="171">
        <f t="shared" si="155"/>
        <v>52.099999999999909</v>
      </c>
    </row>
    <row r="678" spans="1:10" x14ac:dyDescent="0.25">
      <c r="A678" s="29">
        <f t="shared" si="151"/>
        <v>43580</v>
      </c>
      <c r="B678">
        <v>401.2</v>
      </c>
      <c r="C678">
        <v>292.39999999999998</v>
      </c>
      <c r="D678">
        <v>1771.5</v>
      </c>
      <c r="E678">
        <v>1547.7</v>
      </c>
      <c r="F678" s="9">
        <f t="shared" si="152"/>
        <v>2172.6999999999998</v>
      </c>
      <c r="G678" s="9">
        <f t="shared" si="153"/>
        <v>1840.1</v>
      </c>
      <c r="H678" s="38">
        <f t="shared" si="154"/>
        <v>18.075104613879667</v>
      </c>
      <c r="I678" s="171">
        <f t="shared" si="155"/>
        <v>31.099999999999909</v>
      </c>
      <c r="J678">
        <v>105.8</v>
      </c>
    </row>
    <row r="679" spans="1:10" x14ac:dyDescent="0.25">
      <c r="A679" s="29">
        <f t="shared" si="151"/>
        <v>43587</v>
      </c>
      <c r="B679">
        <v>386.9</v>
      </c>
      <c r="C679">
        <v>300.89999999999998</v>
      </c>
      <c r="D679">
        <v>1788.1</v>
      </c>
      <c r="E679">
        <v>1580.5</v>
      </c>
      <c r="F679" s="9">
        <f t="shared" si="152"/>
        <v>2175</v>
      </c>
      <c r="G679" s="9">
        <f t="shared" si="153"/>
        <v>1881.4</v>
      </c>
      <c r="H679" s="38">
        <f t="shared" si="154"/>
        <v>15.605400233868384</v>
      </c>
      <c r="I679" s="171">
        <f t="shared" si="155"/>
        <v>2.3000000000001819</v>
      </c>
      <c r="J679">
        <v>105.8</v>
      </c>
    </row>
    <row r="680" spans="1:10" x14ac:dyDescent="0.25">
      <c r="A680" s="29">
        <f t="shared" si="151"/>
        <v>43594</v>
      </c>
      <c r="B680">
        <v>395.3</v>
      </c>
      <c r="C680">
        <v>303.8</v>
      </c>
      <c r="D680">
        <v>1808.3</v>
      </c>
      <c r="E680">
        <v>1622.6</v>
      </c>
      <c r="F680" s="9">
        <f t="shared" si="152"/>
        <v>2203.6</v>
      </c>
      <c r="G680" s="9">
        <f t="shared" si="153"/>
        <v>1926.3999999999999</v>
      </c>
      <c r="H680" s="38">
        <f t="shared" si="154"/>
        <v>14.389534883720945</v>
      </c>
      <c r="I680" s="171">
        <f t="shared" si="155"/>
        <v>28.599999999999909</v>
      </c>
      <c r="J680">
        <v>106.1</v>
      </c>
    </row>
    <row r="681" spans="1:10" x14ac:dyDescent="0.25">
      <c r="A681" s="29">
        <f t="shared" si="151"/>
        <v>43601</v>
      </c>
      <c r="B681">
        <v>368.7</v>
      </c>
      <c r="C681">
        <v>296.7</v>
      </c>
      <c r="D681">
        <v>1850.7</v>
      </c>
      <c r="E681">
        <v>1633.3</v>
      </c>
      <c r="F681" s="9">
        <f>+B681+D681</f>
        <v>2219.4</v>
      </c>
      <c r="G681" s="9">
        <f>+C681+E681</f>
        <v>1930</v>
      </c>
      <c r="H681" s="38">
        <f t="shared" si="154"/>
        <v>14.994818652849752</v>
      </c>
      <c r="I681" s="171">
        <f t="shared" si="155"/>
        <v>15.800000000000182</v>
      </c>
      <c r="J681">
        <v>107.9</v>
      </c>
    </row>
    <row r="682" spans="1:10" x14ac:dyDescent="0.25">
      <c r="A682" s="29">
        <f t="shared" si="151"/>
        <v>43608</v>
      </c>
      <c r="B682">
        <v>394.3</v>
      </c>
      <c r="C682">
        <v>276.60000000000002</v>
      </c>
      <c r="D682">
        <v>1858.9</v>
      </c>
      <c r="E682">
        <v>1744.8</v>
      </c>
      <c r="F682" s="9">
        <f t="shared" si="152"/>
        <v>2253.2000000000003</v>
      </c>
      <c r="G682" s="9">
        <f t="shared" si="153"/>
        <v>2021.4</v>
      </c>
      <c r="H682" s="38">
        <f t="shared" si="154"/>
        <v>11.467299891164551</v>
      </c>
      <c r="I682" s="171">
        <f t="shared" si="155"/>
        <v>33.800000000000182</v>
      </c>
      <c r="J682">
        <v>108.3</v>
      </c>
    </row>
    <row r="683" spans="1:10" x14ac:dyDescent="0.25">
      <c r="A683" s="29">
        <f t="shared" si="151"/>
        <v>43615</v>
      </c>
      <c r="B683">
        <v>372.3</v>
      </c>
      <c r="C683">
        <v>283.3</v>
      </c>
      <c r="D683" s="66">
        <v>1891.4</v>
      </c>
      <c r="E683">
        <v>1754.5</v>
      </c>
      <c r="F683" s="9">
        <f t="shared" si="152"/>
        <v>2263.7000000000003</v>
      </c>
      <c r="G683" s="9">
        <f t="shared" si="153"/>
        <v>2037.8</v>
      </c>
      <c r="H683" s="38">
        <f t="shared" si="154"/>
        <v>11.085484345863206</v>
      </c>
      <c r="I683" s="171">
        <f t="shared" si="155"/>
        <v>10.5</v>
      </c>
      <c r="J683">
        <v>109</v>
      </c>
    </row>
    <row r="684" spans="1:10" x14ac:dyDescent="0.25">
      <c r="A684" s="29">
        <f t="shared" si="151"/>
        <v>43622</v>
      </c>
      <c r="B684">
        <v>390.2</v>
      </c>
      <c r="C684">
        <v>342.7</v>
      </c>
      <c r="D684" s="66">
        <v>1961</v>
      </c>
      <c r="E684">
        <v>1759.9</v>
      </c>
      <c r="F684" s="9">
        <f t="shared" si="152"/>
        <v>2351.1999999999998</v>
      </c>
      <c r="G684" s="9">
        <f t="shared" si="153"/>
        <v>2102.6</v>
      </c>
      <c r="H684" s="38">
        <f t="shared" si="154"/>
        <v>11.823456672690957</v>
      </c>
      <c r="I684" s="171">
        <f t="shared" si="155"/>
        <v>87.499999999999545</v>
      </c>
      <c r="J684">
        <v>110</v>
      </c>
    </row>
    <row r="685" spans="1:10" x14ac:dyDescent="0.25">
      <c r="A685" s="29">
        <f t="shared" si="151"/>
        <v>43629</v>
      </c>
      <c r="B685">
        <v>371.3</v>
      </c>
      <c r="C685">
        <v>376.3</v>
      </c>
      <c r="D685">
        <v>2036.5</v>
      </c>
      <c r="E685" s="66">
        <v>1781</v>
      </c>
      <c r="F685" s="9">
        <f t="shared" si="152"/>
        <v>2407.8000000000002</v>
      </c>
      <c r="G685" s="9">
        <f t="shared" si="153"/>
        <v>2157.3000000000002</v>
      </c>
      <c r="H685" s="38">
        <f t="shared" si="154"/>
        <v>11.611736893338897</v>
      </c>
      <c r="I685" s="171">
        <f t="shared" si="155"/>
        <v>56.600000000000364</v>
      </c>
      <c r="J685">
        <v>110</v>
      </c>
    </row>
    <row r="686" spans="1:10" x14ac:dyDescent="0.25">
      <c r="A686" s="29">
        <f t="shared" si="151"/>
        <v>43636</v>
      </c>
      <c r="B686">
        <v>366.3</v>
      </c>
      <c r="C686">
        <v>369.7</v>
      </c>
      <c r="D686">
        <v>2053.6</v>
      </c>
      <c r="E686">
        <v>1801.1</v>
      </c>
      <c r="F686" s="9">
        <f t="shared" si="152"/>
        <v>2419.9</v>
      </c>
      <c r="G686" s="9">
        <f t="shared" si="153"/>
        <v>2170.7999999999997</v>
      </c>
      <c r="H686" s="38">
        <f t="shared" si="154"/>
        <v>11.475032246176543</v>
      </c>
      <c r="I686" s="171">
        <f t="shared" ref="I686:I749" si="156">+F686-F685</f>
        <v>12.099999999999909</v>
      </c>
      <c r="J686">
        <v>110</v>
      </c>
    </row>
    <row r="687" spans="1:10" x14ac:dyDescent="0.25">
      <c r="A687" s="29">
        <f t="shared" si="151"/>
        <v>43643</v>
      </c>
      <c r="B687">
        <v>359.1</v>
      </c>
      <c r="C687">
        <v>345.3</v>
      </c>
      <c r="D687">
        <v>2065.9</v>
      </c>
      <c r="E687">
        <v>1905.8</v>
      </c>
      <c r="F687" s="9">
        <f t="shared" si="152"/>
        <v>2425</v>
      </c>
      <c r="G687" s="9">
        <f t="shared" si="153"/>
        <v>2251.1</v>
      </c>
      <c r="H687" s="38">
        <f t="shared" si="154"/>
        <v>7.7251121673848289</v>
      </c>
      <c r="I687" s="170">
        <f t="shared" si="156"/>
        <v>5.0999999999999091</v>
      </c>
      <c r="J687">
        <v>110</v>
      </c>
    </row>
    <row r="688" spans="1:10" x14ac:dyDescent="0.25">
      <c r="A688" s="29">
        <f t="shared" si="151"/>
        <v>43650</v>
      </c>
      <c r="B688">
        <v>314.10000000000002</v>
      </c>
      <c r="C688">
        <v>370</v>
      </c>
      <c r="D688">
        <v>2163.6999999999998</v>
      </c>
      <c r="E688">
        <v>1915.8</v>
      </c>
      <c r="F688" s="9">
        <f t="shared" si="152"/>
        <v>2477.7999999999997</v>
      </c>
      <c r="G688" s="9">
        <f t="shared" si="153"/>
        <v>2285.8000000000002</v>
      </c>
      <c r="H688" s="38">
        <f t="shared" si="154"/>
        <v>8.3996850118120303</v>
      </c>
      <c r="I688" s="171">
        <f t="shared" si="156"/>
        <v>52.799999999999727</v>
      </c>
      <c r="J688">
        <v>125</v>
      </c>
    </row>
    <row r="689" spans="1:10" x14ac:dyDescent="0.25">
      <c r="A689" s="29">
        <f t="shared" si="151"/>
        <v>43657</v>
      </c>
      <c r="B689">
        <v>313.3</v>
      </c>
      <c r="C689">
        <v>356.5</v>
      </c>
      <c r="D689">
        <v>2186.9</v>
      </c>
      <c r="E689">
        <v>1931.9</v>
      </c>
      <c r="F689" s="9">
        <f t="shared" si="152"/>
        <v>2500.2000000000003</v>
      </c>
      <c r="G689" s="9">
        <f t="shared" si="153"/>
        <v>2288.4</v>
      </c>
      <c r="H689" s="38">
        <f t="shared" si="154"/>
        <v>9.255374934452032</v>
      </c>
      <c r="I689" s="171">
        <f t="shared" si="156"/>
        <v>22.400000000000546</v>
      </c>
      <c r="J689">
        <v>125</v>
      </c>
    </row>
    <row r="690" spans="1:10" x14ac:dyDescent="0.25">
      <c r="A690" s="29">
        <f t="shared" si="151"/>
        <v>43664</v>
      </c>
      <c r="B690">
        <v>304.60000000000002</v>
      </c>
      <c r="C690">
        <v>347.3</v>
      </c>
      <c r="D690">
        <v>2196.1</v>
      </c>
      <c r="E690">
        <v>1948.1</v>
      </c>
      <c r="F690" s="9">
        <f t="shared" si="152"/>
        <v>2500.6999999999998</v>
      </c>
      <c r="G690" s="9">
        <f t="shared" si="153"/>
        <v>2295.4</v>
      </c>
      <c r="H690" s="38">
        <f t="shared" si="154"/>
        <v>8.9439749063344074</v>
      </c>
      <c r="I690" s="171">
        <f t="shared" si="156"/>
        <v>0.49999999999954525</v>
      </c>
      <c r="J690">
        <v>125</v>
      </c>
    </row>
    <row r="691" spans="1:10" x14ac:dyDescent="0.25">
      <c r="A691" s="29">
        <f t="shared" si="151"/>
        <v>43671</v>
      </c>
      <c r="B691" s="66">
        <v>327</v>
      </c>
      <c r="C691">
        <v>298.60000000000002</v>
      </c>
      <c r="D691">
        <v>2241.5</v>
      </c>
      <c r="E691">
        <v>2020.3</v>
      </c>
      <c r="F691" s="9">
        <f t="shared" si="152"/>
        <v>2568.5</v>
      </c>
      <c r="G691" s="9">
        <f t="shared" si="153"/>
        <v>2318.9</v>
      </c>
      <c r="H691" s="38">
        <f t="shared" si="154"/>
        <v>10.763724179567902</v>
      </c>
      <c r="I691" s="171">
        <f t="shared" si="156"/>
        <v>67.800000000000182</v>
      </c>
      <c r="J691">
        <v>56.5</v>
      </c>
    </row>
    <row r="692" spans="1:10" x14ac:dyDescent="0.25">
      <c r="A692" s="29">
        <f t="shared" si="151"/>
        <v>43678</v>
      </c>
      <c r="B692" s="66">
        <v>320</v>
      </c>
      <c r="C692">
        <v>272.89999999999998</v>
      </c>
      <c r="D692">
        <v>2248.1999999999998</v>
      </c>
      <c r="E692">
        <v>2067.9</v>
      </c>
      <c r="F692" s="9">
        <f t="shared" si="152"/>
        <v>2568.1999999999998</v>
      </c>
      <c r="G692" s="9">
        <f t="shared" si="153"/>
        <v>2340.8000000000002</v>
      </c>
      <c r="H692" s="38">
        <f t="shared" si="154"/>
        <v>9.7146274777853527</v>
      </c>
      <c r="I692" s="171">
        <f t="shared" si="156"/>
        <v>-0.3000000000001819</v>
      </c>
      <c r="J692">
        <v>157</v>
      </c>
    </row>
    <row r="693" spans="1:10" x14ac:dyDescent="0.25">
      <c r="A693" s="29">
        <f t="shared" si="151"/>
        <v>43685</v>
      </c>
      <c r="B693">
        <v>344.7</v>
      </c>
      <c r="C693">
        <v>269.60000000000002</v>
      </c>
      <c r="D693">
        <v>2286.3000000000002</v>
      </c>
      <c r="E693">
        <v>2071.6999999999998</v>
      </c>
      <c r="F693" s="9">
        <f t="shared" si="152"/>
        <v>2631</v>
      </c>
      <c r="G693" s="9">
        <f t="shared" si="153"/>
        <v>2341.2999999999997</v>
      </c>
      <c r="H693" s="38">
        <f t="shared" si="154"/>
        <v>12.373467731602105</v>
      </c>
      <c r="I693" s="171">
        <f t="shared" si="156"/>
        <v>62.800000000000182</v>
      </c>
      <c r="J693">
        <v>157.19999999999999</v>
      </c>
    </row>
    <row r="694" spans="1:10" x14ac:dyDescent="0.25">
      <c r="A694" s="29">
        <f t="shared" si="151"/>
        <v>43692</v>
      </c>
      <c r="B694">
        <v>250.7</v>
      </c>
      <c r="C694">
        <v>266.89999999999998</v>
      </c>
      <c r="D694">
        <v>2352.9</v>
      </c>
      <c r="E694">
        <v>2085.6999999999998</v>
      </c>
      <c r="F694" s="9">
        <f t="shared" si="152"/>
        <v>2603.6</v>
      </c>
      <c r="G694" s="9">
        <f t="shared" si="153"/>
        <v>2352.6</v>
      </c>
      <c r="H694" s="38">
        <f t="shared" si="154"/>
        <v>10.669047011816723</v>
      </c>
      <c r="I694" s="171">
        <f t="shared" si="156"/>
        <v>-27.400000000000091</v>
      </c>
      <c r="J694">
        <v>207.4</v>
      </c>
    </row>
    <row r="695" spans="1:10" x14ac:dyDescent="0.25">
      <c r="A695" s="29">
        <f t="shared" si="151"/>
        <v>43699</v>
      </c>
      <c r="B695">
        <v>257.60000000000002</v>
      </c>
      <c r="C695">
        <v>234.6</v>
      </c>
      <c r="D695">
        <v>2405.3000000000002</v>
      </c>
      <c r="E695">
        <v>2129.4</v>
      </c>
      <c r="F695" s="9">
        <f t="shared" si="152"/>
        <v>2662.9</v>
      </c>
      <c r="G695" s="9">
        <f t="shared" si="153"/>
        <v>2364</v>
      </c>
      <c r="H695" s="38">
        <f t="shared" si="154"/>
        <v>12.643824027072759</v>
      </c>
      <c r="I695" s="171">
        <f t="shared" si="156"/>
        <v>59.300000000000182</v>
      </c>
      <c r="J695">
        <v>207.4</v>
      </c>
    </row>
    <row r="696" spans="1:10" x14ac:dyDescent="0.25">
      <c r="A696" s="29">
        <f t="shared" si="151"/>
        <v>43706</v>
      </c>
      <c r="B696">
        <v>256.10000000000002</v>
      </c>
      <c r="C696">
        <v>227.9</v>
      </c>
      <c r="D696">
        <v>2409.6</v>
      </c>
      <c r="E696">
        <v>2148.5</v>
      </c>
      <c r="F696" s="9">
        <f t="shared" si="152"/>
        <v>2665.7</v>
      </c>
      <c r="G696" s="9">
        <f t="shared" si="153"/>
        <v>2376.4</v>
      </c>
      <c r="H696" s="38">
        <f t="shared" si="154"/>
        <v>12.17387645177579</v>
      </c>
      <c r="I696" s="171">
        <f t="shared" si="156"/>
        <v>2.7999999999997272</v>
      </c>
      <c r="J696">
        <v>207.4</v>
      </c>
    </row>
    <row r="697" spans="1:10" x14ac:dyDescent="0.25">
      <c r="A697" s="29">
        <f t="shared" si="151"/>
        <v>43713</v>
      </c>
      <c r="B697">
        <v>457.1</v>
      </c>
      <c r="C697">
        <v>439.3</v>
      </c>
      <c r="D697">
        <v>2.6</v>
      </c>
      <c r="E697">
        <v>82.9</v>
      </c>
      <c r="F697" s="9">
        <f t="shared" si="152"/>
        <v>459.70000000000005</v>
      </c>
      <c r="G697" s="9">
        <f t="shared" si="153"/>
        <v>522.20000000000005</v>
      </c>
      <c r="H697" s="38">
        <f t="shared" si="154"/>
        <v>-11.968594408272693</v>
      </c>
      <c r="I697" s="171">
        <f t="shared" si="156"/>
        <v>-2206</v>
      </c>
    </row>
    <row r="698" spans="1:10" x14ac:dyDescent="0.25">
      <c r="A698" s="29">
        <f t="shared" si="151"/>
        <v>43720</v>
      </c>
      <c r="B698">
        <v>459.3</v>
      </c>
      <c r="C698">
        <v>480.9</v>
      </c>
      <c r="D698">
        <v>70.2</v>
      </c>
      <c r="E698">
        <v>86.4</v>
      </c>
      <c r="F698" s="9">
        <f t="shared" si="152"/>
        <v>529.5</v>
      </c>
      <c r="G698" s="9">
        <f t="shared" si="153"/>
        <v>567.29999999999995</v>
      </c>
      <c r="H698" s="38">
        <f t="shared" si="154"/>
        <v>-6.6631411951348358</v>
      </c>
      <c r="I698" s="171">
        <f t="shared" si="156"/>
        <v>69.799999999999955</v>
      </c>
    </row>
    <row r="699" spans="1:10" x14ac:dyDescent="0.25">
      <c r="A699" s="29">
        <f t="shared" si="151"/>
        <v>43727</v>
      </c>
      <c r="B699">
        <v>476.6</v>
      </c>
      <c r="C699">
        <v>506.7</v>
      </c>
      <c r="D699">
        <v>119.5</v>
      </c>
      <c r="E699">
        <v>122</v>
      </c>
      <c r="F699" s="9">
        <f t="shared" si="152"/>
        <v>596.1</v>
      </c>
      <c r="G699" s="9">
        <f t="shared" si="153"/>
        <v>628.70000000000005</v>
      </c>
      <c r="H699" s="38">
        <f t="shared" si="154"/>
        <v>-5.185303006203279</v>
      </c>
      <c r="I699" s="171">
        <f t="shared" si="156"/>
        <v>66.600000000000023</v>
      </c>
    </row>
    <row r="700" spans="1:10" x14ac:dyDescent="0.25">
      <c r="A700" s="29">
        <f t="shared" si="151"/>
        <v>43734</v>
      </c>
      <c r="B700">
        <v>428.3</v>
      </c>
      <c r="C700">
        <v>485.6</v>
      </c>
      <c r="D700">
        <v>179.9</v>
      </c>
      <c r="E700">
        <v>165.1</v>
      </c>
      <c r="F700" s="9">
        <f t="shared" si="152"/>
        <v>608.20000000000005</v>
      </c>
      <c r="G700" s="9">
        <f t="shared" si="153"/>
        <v>650.70000000000005</v>
      </c>
      <c r="H700" s="38">
        <f t="shared" si="154"/>
        <v>-6.5314276932534217</v>
      </c>
      <c r="I700" s="171">
        <f t="shared" si="156"/>
        <v>12.100000000000023</v>
      </c>
    </row>
    <row r="701" spans="1:10" x14ac:dyDescent="0.25">
      <c r="A701" s="29">
        <f t="shared" si="151"/>
        <v>43741</v>
      </c>
      <c r="B701">
        <v>427.7</v>
      </c>
      <c r="C701">
        <v>423.8</v>
      </c>
      <c r="D701">
        <v>208.1</v>
      </c>
      <c r="E701">
        <v>224.9</v>
      </c>
      <c r="F701" s="9">
        <f t="shared" si="152"/>
        <v>635.79999999999995</v>
      </c>
      <c r="G701" s="9">
        <f t="shared" si="153"/>
        <v>648.70000000000005</v>
      </c>
      <c r="H701" s="38">
        <f t="shared" si="154"/>
        <v>-1.9885925697549101</v>
      </c>
      <c r="I701" s="171">
        <f t="shared" si="156"/>
        <v>27.599999999999909</v>
      </c>
    </row>
    <row r="702" spans="1:10" x14ac:dyDescent="0.25">
      <c r="A702" s="29">
        <f t="shared" si="151"/>
        <v>43748</v>
      </c>
      <c r="B702">
        <v>379.9</v>
      </c>
      <c r="C702">
        <v>406.3</v>
      </c>
      <c r="D702" s="66">
        <v>289</v>
      </c>
      <c r="E702">
        <v>275.39999999999998</v>
      </c>
      <c r="F702" s="9">
        <f t="shared" si="152"/>
        <v>668.9</v>
      </c>
      <c r="G702" s="9">
        <f t="shared" si="153"/>
        <v>681.7</v>
      </c>
      <c r="H702" s="38">
        <f t="shared" si="154"/>
        <v>-1.8776587941910061</v>
      </c>
      <c r="I702" s="171">
        <f t="shared" si="156"/>
        <v>33.100000000000023</v>
      </c>
    </row>
    <row r="703" spans="1:10" x14ac:dyDescent="0.25">
      <c r="A703" s="29">
        <f t="shared" si="151"/>
        <v>43755</v>
      </c>
      <c r="B703">
        <v>387.8</v>
      </c>
      <c r="C703">
        <v>382.3</v>
      </c>
      <c r="D703">
        <v>302.39999999999998</v>
      </c>
      <c r="E703">
        <v>322.39999999999998</v>
      </c>
      <c r="F703" s="9">
        <f t="shared" si="152"/>
        <v>690.2</v>
      </c>
      <c r="G703" s="9">
        <f t="shared" si="153"/>
        <v>704.7</v>
      </c>
      <c r="H703" s="38">
        <f t="shared" si="154"/>
        <v>-2.0576131687242816</v>
      </c>
      <c r="I703" s="171">
        <f t="shared" si="156"/>
        <v>21.300000000000068</v>
      </c>
    </row>
    <row r="704" spans="1:10" x14ac:dyDescent="0.25">
      <c r="A704" s="29">
        <f t="shared" si="151"/>
        <v>43762</v>
      </c>
      <c r="B704">
        <v>387.2</v>
      </c>
      <c r="C704">
        <v>379.7</v>
      </c>
      <c r="D704">
        <v>393.5</v>
      </c>
      <c r="E704">
        <v>364.5</v>
      </c>
      <c r="F704" s="9">
        <f t="shared" si="152"/>
        <v>780.7</v>
      </c>
      <c r="G704" s="9">
        <f t="shared" si="153"/>
        <v>744.2</v>
      </c>
      <c r="H704" s="38">
        <f t="shared" si="154"/>
        <v>4.9045955388336449</v>
      </c>
      <c r="I704" s="171">
        <f t="shared" si="156"/>
        <v>90.5</v>
      </c>
    </row>
    <row r="705" spans="1:10" x14ac:dyDescent="0.25">
      <c r="A705" s="29">
        <f t="shared" si="151"/>
        <v>43769</v>
      </c>
      <c r="B705">
        <v>434.5</v>
      </c>
      <c r="C705">
        <v>349.1</v>
      </c>
      <c r="D705">
        <v>426.8</v>
      </c>
      <c r="E705">
        <v>451.6</v>
      </c>
      <c r="F705" s="9">
        <f t="shared" si="152"/>
        <v>861.3</v>
      </c>
      <c r="G705" s="9">
        <f t="shared" si="153"/>
        <v>800.7</v>
      </c>
      <c r="H705" s="38">
        <f t="shared" si="154"/>
        <v>7.5683776695391503</v>
      </c>
      <c r="I705" s="171">
        <f t="shared" si="156"/>
        <v>80.599999999999909</v>
      </c>
    </row>
    <row r="706" spans="1:10" x14ac:dyDescent="0.25">
      <c r="A706" s="29">
        <f t="shared" si="151"/>
        <v>43776</v>
      </c>
      <c r="B706">
        <v>445.8</v>
      </c>
      <c r="C706">
        <v>362.7</v>
      </c>
      <c r="D706">
        <v>441.2</v>
      </c>
      <c r="E706">
        <v>539</v>
      </c>
      <c r="F706" s="9">
        <f t="shared" si="152"/>
        <v>887</v>
      </c>
      <c r="G706" s="9">
        <f t="shared" si="153"/>
        <v>901.7</v>
      </c>
      <c r="H706" s="38">
        <f t="shared" si="154"/>
        <v>-1.6302539647332859</v>
      </c>
      <c r="I706" s="170">
        <f t="shared" si="156"/>
        <v>25.700000000000045</v>
      </c>
    </row>
    <row r="707" spans="1:10" ht="15" x14ac:dyDescent="0.35">
      <c r="A707" s="29">
        <f t="shared" ref="A707:A772" si="157">+A706+7</f>
        <v>43783</v>
      </c>
      <c r="B707" s="53">
        <v>419.8</v>
      </c>
      <c r="C707">
        <v>379.3</v>
      </c>
      <c r="D707">
        <v>501</v>
      </c>
      <c r="E707">
        <v>596.9</v>
      </c>
      <c r="F707" s="9">
        <f t="shared" si="152"/>
        <v>920.8</v>
      </c>
      <c r="G707" s="9">
        <f t="shared" si="153"/>
        <v>976.2</v>
      </c>
      <c r="H707" s="38">
        <f t="shared" si="154"/>
        <v>-5.6750665847162596</v>
      </c>
      <c r="I707" s="170">
        <f t="shared" si="156"/>
        <v>33.799999999999955</v>
      </c>
    </row>
    <row r="708" spans="1:10" x14ac:dyDescent="0.25">
      <c r="A708" s="29">
        <f t="shared" si="157"/>
        <v>43790</v>
      </c>
      <c r="B708">
        <f>'1121'!B31</f>
        <v>419.6</v>
      </c>
      <c r="C708">
        <f>'1121'!C31</f>
        <v>407.6</v>
      </c>
      <c r="D708">
        <f>'1121'!D31</f>
        <v>514.20000000000005</v>
      </c>
      <c r="E708">
        <f>'1121'!E31</f>
        <v>636.5</v>
      </c>
      <c r="F708" s="9">
        <f t="shared" ref="F708:F735" si="158">+B708+D708</f>
        <v>933.80000000000007</v>
      </c>
      <c r="G708" s="9">
        <f t="shared" ref="G708:G735" si="159">+C708+E708</f>
        <v>1044.0999999999999</v>
      </c>
      <c r="H708" s="38">
        <f t="shared" ref="H708:H742" si="160">+(F708/G708-1)*100</f>
        <v>-10.564122210516224</v>
      </c>
      <c r="I708" s="170">
        <f t="shared" si="156"/>
        <v>13.000000000000114</v>
      </c>
    </row>
    <row r="709" spans="1:10" x14ac:dyDescent="0.25">
      <c r="A709" s="29">
        <f t="shared" si="157"/>
        <v>43797</v>
      </c>
      <c r="B709">
        <f>'1128'!B31</f>
        <v>416.2</v>
      </c>
      <c r="C709">
        <f>'1128'!C31</f>
        <v>411.2</v>
      </c>
      <c r="D709">
        <f>'1128'!D31</f>
        <v>544.1</v>
      </c>
      <c r="E709">
        <f>'1128'!E31</f>
        <v>644.5</v>
      </c>
      <c r="F709" s="9">
        <f t="shared" si="158"/>
        <v>960.3</v>
      </c>
      <c r="G709" s="9">
        <f t="shared" si="159"/>
        <v>1055.7</v>
      </c>
      <c r="H709" s="38">
        <f t="shared" si="160"/>
        <v>-9.0366581415174849</v>
      </c>
      <c r="I709" s="170">
        <f t="shared" si="156"/>
        <v>26.499999999999886</v>
      </c>
    </row>
    <row r="710" spans="1:10" x14ac:dyDescent="0.25">
      <c r="A710" s="29">
        <f t="shared" si="157"/>
        <v>43804</v>
      </c>
      <c r="B710">
        <f>'1205'!B30</f>
        <v>381.2</v>
      </c>
      <c r="C710">
        <f>'1205'!C30</f>
        <v>491.7</v>
      </c>
      <c r="D710">
        <f>'1205'!D30</f>
        <v>668.5</v>
      </c>
      <c r="E710">
        <f>'1205'!E30</f>
        <v>688.6</v>
      </c>
      <c r="F710" s="9">
        <f t="shared" si="158"/>
        <v>1049.7</v>
      </c>
      <c r="G710" s="9">
        <f t="shared" si="159"/>
        <v>1180.3</v>
      </c>
      <c r="H710" s="38">
        <f t="shared" si="160"/>
        <v>-11.064983478776579</v>
      </c>
      <c r="I710" s="170">
        <f t="shared" si="156"/>
        <v>89.400000000000091</v>
      </c>
    </row>
    <row r="711" spans="1:10" x14ac:dyDescent="0.25">
      <c r="A711" s="29">
        <f t="shared" si="157"/>
        <v>43811</v>
      </c>
      <c r="B711">
        <f>'1212'!B30</f>
        <v>395.9</v>
      </c>
      <c r="C711">
        <f>'1212'!C30</f>
        <v>517.5</v>
      </c>
      <c r="D711">
        <f>'1212'!D30</f>
        <v>710</v>
      </c>
      <c r="E711">
        <f>'1212'!E30</f>
        <v>773.5</v>
      </c>
      <c r="F711" s="9">
        <f t="shared" si="158"/>
        <v>1105.9000000000001</v>
      </c>
      <c r="G711" s="9">
        <f t="shared" si="159"/>
        <v>1291</v>
      </c>
      <c r="H711" s="38">
        <f t="shared" si="160"/>
        <v>-14.337722695584809</v>
      </c>
      <c r="I711" s="170">
        <f t="shared" si="156"/>
        <v>56.200000000000045</v>
      </c>
    </row>
    <row r="712" spans="1:10" x14ac:dyDescent="0.25">
      <c r="A712" s="29">
        <f t="shared" si="157"/>
        <v>43818</v>
      </c>
      <c r="B712">
        <f>'1219'!B30</f>
        <v>421.2</v>
      </c>
      <c r="C712">
        <f>'1219'!C30</f>
        <v>518.5</v>
      </c>
      <c r="D712">
        <f>'1219'!D30</f>
        <v>733.3</v>
      </c>
      <c r="E712">
        <f>'1219'!E30</f>
        <v>835.7</v>
      </c>
      <c r="F712" s="9">
        <f t="shared" si="158"/>
        <v>1154.5</v>
      </c>
      <c r="G712" s="9">
        <f t="shared" si="159"/>
        <v>1354.2</v>
      </c>
      <c r="H712" s="38">
        <f t="shared" si="160"/>
        <v>-14.7467139270418</v>
      </c>
      <c r="I712" s="170">
        <f t="shared" si="156"/>
        <v>48.599999999999909</v>
      </c>
    </row>
    <row r="713" spans="1:10" x14ac:dyDescent="0.25">
      <c r="A713" s="29">
        <f t="shared" si="157"/>
        <v>43825</v>
      </c>
      <c r="B713">
        <f>'1226'!B30</f>
        <v>425.5</v>
      </c>
      <c r="C713">
        <f>'1226'!C30</f>
        <v>501</v>
      </c>
      <c r="D713">
        <f>'1226'!D30</f>
        <v>764.6</v>
      </c>
      <c r="E713">
        <f>'1226'!E30</f>
        <v>879.2</v>
      </c>
      <c r="F713" s="9">
        <f t="shared" si="158"/>
        <v>1190.0999999999999</v>
      </c>
      <c r="G713" s="9">
        <f t="shared" si="159"/>
        <v>1380.2</v>
      </c>
      <c r="H713" s="38">
        <f t="shared" si="160"/>
        <v>-13.773366178814673</v>
      </c>
      <c r="I713" s="170">
        <f t="shared" si="156"/>
        <v>35.599999999999909</v>
      </c>
    </row>
    <row r="714" spans="1:10" x14ac:dyDescent="0.25">
      <c r="A714" s="29">
        <f t="shared" si="157"/>
        <v>43832</v>
      </c>
      <c r="B714" s="66">
        <f>'0102'!B30</f>
        <v>441</v>
      </c>
      <c r="C714">
        <f>'0102'!C30</f>
        <v>469.5</v>
      </c>
      <c r="D714">
        <f>'0102'!D30</f>
        <v>767.7</v>
      </c>
      <c r="E714">
        <f>'0102'!E30</f>
        <v>907.3</v>
      </c>
      <c r="F714" s="9">
        <f t="shared" si="158"/>
        <v>1208.7</v>
      </c>
      <c r="G714" s="9">
        <f t="shared" si="159"/>
        <v>1376.8</v>
      </c>
      <c r="H714" s="38">
        <f t="shared" si="160"/>
        <v>-12.209471237652526</v>
      </c>
      <c r="I714" s="170">
        <f t="shared" si="156"/>
        <v>18.600000000000136</v>
      </c>
    </row>
    <row r="715" spans="1:10" x14ac:dyDescent="0.25">
      <c r="A715" s="29">
        <f t="shared" si="157"/>
        <v>43839</v>
      </c>
      <c r="B715">
        <f>'0109'!B30</f>
        <v>479.9</v>
      </c>
      <c r="C715">
        <f>'0109'!C30</f>
        <v>469.5</v>
      </c>
      <c r="D715">
        <f>'0109'!D30</f>
        <v>814.9</v>
      </c>
      <c r="E715">
        <f>'0109'!E30</f>
        <v>907.3</v>
      </c>
      <c r="F715" s="9">
        <f t="shared" si="158"/>
        <v>1294.8</v>
      </c>
      <c r="G715" s="9">
        <f t="shared" si="159"/>
        <v>1376.8</v>
      </c>
      <c r="H715" s="38">
        <f t="shared" si="160"/>
        <v>-5.9558396281231829</v>
      </c>
      <c r="I715" s="170">
        <f t="shared" si="156"/>
        <v>86.099999999999909</v>
      </c>
    </row>
    <row r="716" spans="1:10" x14ac:dyDescent="0.25">
      <c r="A716" s="29">
        <f t="shared" si="157"/>
        <v>43846</v>
      </c>
      <c r="B716">
        <f>'0116'!B30</f>
        <v>495.6</v>
      </c>
      <c r="C716">
        <f>'0116'!C30</f>
        <v>469.5</v>
      </c>
      <c r="D716">
        <f>'0116'!D30</f>
        <v>855.2</v>
      </c>
      <c r="E716">
        <f>'0116'!E30</f>
        <v>907.3</v>
      </c>
      <c r="F716" s="9">
        <f t="shared" si="158"/>
        <v>1350.8000000000002</v>
      </c>
      <c r="G716" s="9">
        <f t="shared" si="159"/>
        <v>1376.8</v>
      </c>
      <c r="H716" s="38">
        <f t="shared" si="160"/>
        <v>-1.8884369552585545</v>
      </c>
      <c r="I716" s="170">
        <f t="shared" si="156"/>
        <v>56.000000000000227</v>
      </c>
    </row>
    <row r="717" spans="1:10" x14ac:dyDescent="0.25">
      <c r="A717" s="29">
        <f t="shared" si="157"/>
        <v>43853</v>
      </c>
      <c r="B717">
        <f>'0123'!B30</f>
        <v>476.1</v>
      </c>
      <c r="C717">
        <f>'0123'!C30</f>
        <v>469.5</v>
      </c>
      <c r="D717">
        <f>'0123'!D30</f>
        <v>970.4</v>
      </c>
      <c r="E717">
        <f>'0123'!E30</f>
        <v>907.3</v>
      </c>
      <c r="F717" s="9">
        <f t="shared" si="158"/>
        <v>1446.5</v>
      </c>
      <c r="G717" s="9">
        <f t="shared" si="159"/>
        <v>1376.8</v>
      </c>
      <c r="H717" s="38">
        <f t="shared" si="160"/>
        <v>5.0624636839047055</v>
      </c>
      <c r="I717" s="170">
        <f t="shared" si="156"/>
        <v>95.699999999999818</v>
      </c>
    </row>
    <row r="718" spans="1:10" x14ac:dyDescent="0.25">
      <c r="A718" s="29">
        <f t="shared" si="157"/>
        <v>43860</v>
      </c>
      <c r="B718">
        <f>'0130'!B30</f>
        <v>476.8</v>
      </c>
      <c r="C718">
        <f>'0130'!C30</f>
        <v>469.5</v>
      </c>
      <c r="D718">
        <f>'0130'!D30</f>
        <v>982.8</v>
      </c>
      <c r="E718">
        <f>'0130'!E30</f>
        <v>907.3</v>
      </c>
      <c r="F718" s="9">
        <f t="shared" si="158"/>
        <v>1459.6</v>
      </c>
      <c r="G718" s="9">
        <f t="shared" si="159"/>
        <v>1376.8</v>
      </c>
      <c r="H718" s="38">
        <f t="shared" si="160"/>
        <v>6.0139453805926779</v>
      </c>
      <c r="I718" s="170">
        <f t="shared" si="156"/>
        <v>13.099999999999909</v>
      </c>
    </row>
    <row r="719" spans="1:10" ht="15" x14ac:dyDescent="0.35">
      <c r="A719" s="29">
        <f t="shared" si="157"/>
        <v>43867</v>
      </c>
      <c r="B719">
        <f>'0206'!B30</f>
        <v>482.4</v>
      </c>
      <c r="C719">
        <f>'0206'!C30</f>
        <v>469.5</v>
      </c>
      <c r="D719">
        <f>'0206'!D30</f>
        <v>1025.5</v>
      </c>
      <c r="E719">
        <f>'0206'!E30</f>
        <v>907.3</v>
      </c>
      <c r="F719" s="9">
        <f t="shared" si="158"/>
        <v>1507.9</v>
      </c>
      <c r="G719" s="9">
        <f t="shared" si="159"/>
        <v>1376.8</v>
      </c>
      <c r="H719" s="38">
        <f t="shared" si="160"/>
        <v>9.5220801859384085</v>
      </c>
      <c r="I719" s="170">
        <f t="shared" si="156"/>
        <v>48.300000000000182</v>
      </c>
      <c r="J719" s="53"/>
    </row>
    <row r="720" spans="1:10" x14ac:dyDescent="0.25">
      <c r="A720" s="29">
        <f t="shared" si="157"/>
        <v>43874</v>
      </c>
      <c r="B720">
        <f>'0213'!B30</f>
        <v>467.6</v>
      </c>
      <c r="C720">
        <f>'0213'!C30</f>
        <v>511.6</v>
      </c>
      <c r="D720">
        <f>'0213'!D30</f>
        <v>1130.0999999999999</v>
      </c>
      <c r="E720">
        <f>'0213'!E30</f>
        <v>1243.0999999999999</v>
      </c>
      <c r="F720" s="9">
        <f t="shared" si="158"/>
        <v>1597.6999999999998</v>
      </c>
      <c r="G720" s="9">
        <f t="shared" si="159"/>
        <v>1754.6999999999998</v>
      </c>
      <c r="H720" s="38">
        <f t="shared" si="160"/>
        <v>-8.947398415683594</v>
      </c>
      <c r="I720" s="170">
        <f t="shared" si="156"/>
        <v>89.799999999999727</v>
      </c>
    </row>
    <row r="721" spans="1:10" x14ac:dyDescent="0.25">
      <c r="A721" s="29">
        <f t="shared" si="157"/>
        <v>43881</v>
      </c>
      <c r="B721">
        <f>'0220'!B30</f>
        <v>519.1</v>
      </c>
      <c r="C721">
        <f>'0220'!C30</f>
        <v>557.29999999999995</v>
      </c>
      <c r="D721">
        <f>'0220'!D30</f>
        <v>1186.8</v>
      </c>
      <c r="E721">
        <f>'0220'!E30</f>
        <v>1255</v>
      </c>
      <c r="F721" s="9">
        <f t="shared" si="158"/>
        <v>1705.9</v>
      </c>
      <c r="G721" s="9">
        <f t="shared" si="159"/>
        <v>1812.3</v>
      </c>
      <c r="H721" s="38">
        <f t="shared" si="160"/>
        <v>-5.8709926612591667</v>
      </c>
      <c r="I721" s="170">
        <f t="shared" si="156"/>
        <v>108.20000000000027</v>
      </c>
    </row>
    <row r="722" spans="1:10" x14ac:dyDescent="0.25">
      <c r="A722" s="29">
        <f t="shared" si="157"/>
        <v>43888</v>
      </c>
      <c r="B722">
        <f>'0227'!B30</f>
        <v>509.9</v>
      </c>
      <c r="C722">
        <f>'0227'!C30</f>
        <v>527.5</v>
      </c>
      <c r="D722">
        <f>'0227'!D30</f>
        <v>1238.3</v>
      </c>
      <c r="E722">
        <f>'0227'!E30</f>
        <v>1300.2</v>
      </c>
      <c r="F722" s="9">
        <f t="shared" si="158"/>
        <v>1748.1999999999998</v>
      </c>
      <c r="G722" s="9">
        <f t="shared" si="159"/>
        <v>1827.7</v>
      </c>
      <c r="H722" s="38">
        <f t="shared" si="160"/>
        <v>-4.3497291678065491</v>
      </c>
      <c r="I722" s="170">
        <f t="shared" si="156"/>
        <v>42.299999999999727</v>
      </c>
    </row>
    <row r="723" spans="1:10" x14ac:dyDescent="0.25">
      <c r="A723" s="29">
        <f t="shared" si="157"/>
        <v>43895</v>
      </c>
      <c r="B723">
        <f>'0305'!B30</f>
        <v>511.7</v>
      </c>
      <c r="C723">
        <f>'0305'!C30</f>
        <v>476.9</v>
      </c>
      <c r="D723">
        <f>'0305'!D30</f>
        <v>1356.6</v>
      </c>
      <c r="E723">
        <f>'0305'!E30</f>
        <v>1391.6</v>
      </c>
      <c r="F723" s="9">
        <f t="shared" si="158"/>
        <v>1868.3</v>
      </c>
      <c r="G723" s="9">
        <f t="shared" si="159"/>
        <v>1868.5</v>
      </c>
      <c r="H723" s="38">
        <f t="shared" si="160"/>
        <v>-1.0703773080011914E-2</v>
      </c>
      <c r="I723" s="170">
        <f t="shared" si="156"/>
        <v>120.10000000000014</v>
      </c>
    </row>
    <row r="724" spans="1:10" x14ac:dyDescent="0.25">
      <c r="A724" s="29">
        <f t="shared" si="157"/>
        <v>43902</v>
      </c>
      <c r="B724">
        <f>'0312'!B31</f>
        <v>534.20000000000005</v>
      </c>
      <c r="C724">
        <f>'0312'!C31</f>
        <v>490.9</v>
      </c>
      <c r="D724">
        <f>'0312'!D31</f>
        <v>1398.3</v>
      </c>
      <c r="E724">
        <f>'0312'!E31</f>
        <v>1447.8</v>
      </c>
      <c r="F724" s="9">
        <f t="shared" si="158"/>
        <v>1932.5</v>
      </c>
      <c r="G724" s="9">
        <f t="shared" si="159"/>
        <v>1938.6999999999998</v>
      </c>
      <c r="H724" s="38">
        <f t="shared" si="160"/>
        <v>-0.31980192912776095</v>
      </c>
      <c r="I724" s="170">
        <f t="shared" si="156"/>
        <v>64.200000000000045</v>
      </c>
    </row>
    <row r="725" spans="1:10" x14ac:dyDescent="0.25">
      <c r="A725" s="29">
        <f t="shared" si="157"/>
        <v>43909</v>
      </c>
      <c r="B725">
        <f>'0319'!B31</f>
        <v>492.1</v>
      </c>
      <c r="C725">
        <f>'0319'!C31</f>
        <v>463.3</v>
      </c>
      <c r="D725">
        <f>'0319'!D31</f>
        <v>1473.1</v>
      </c>
      <c r="E725">
        <f>'0319'!E31</f>
        <v>1521</v>
      </c>
      <c r="F725" s="9">
        <f t="shared" si="158"/>
        <v>1965.1999999999998</v>
      </c>
      <c r="G725" s="9">
        <f t="shared" si="159"/>
        <v>1984.3</v>
      </c>
      <c r="H725" s="38">
        <f t="shared" si="160"/>
        <v>-0.9625560651111309</v>
      </c>
      <c r="I725" s="170">
        <f t="shared" si="156"/>
        <v>32.699999999999818</v>
      </c>
    </row>
    <row r="726" spans="1:10" x14ac:dyDescent="0.25">
      <c r="A726" s="29">
        <f t="shared" si="157"/>
        <v>43916</v>
      </c>
      <c r="B726">
        <f>'0326'!B31</f>
        <v>485.1</v>
      </c>
      <c r="C726">
        <f>'0326'!C31</f>
        <v>466.3</v>
      </c>
      <c r="D726">
        <f>'0326'!D31</f>
        <v>1517.2</v>
      </c>
      <c r="E726">
        <f>'0326'!E31</f>
        <v>1528.8</v>
      </c>
      <c r="F726" s="9">
        <f t="shared" si="158"/>
        <v>2002.3000000000002</v>
      </c>
      <c r="G726" s="9">
        <f t="shared" si="159"/>
        <v>1995.1</v>
      </c>
      <c r="H726" s="38">
        <f t="shared" si="160"/>
        <v>0.36088416620723152</v>
      </c>
      <c r="I726" s="170">
        <f t="shared" si="156"/>
        <v>37.100000000000364</v>
      </c>
    </row>
    <row r="727" spans="1:10" x14ac:dyDescent="0.25">
      <c r="A727" s="29">
        <f t="shared" si="157"/>
        <v>43923</v>
      </c>
      <c r="B727">
        <f>'0402'!B31</f>
        <v>508</v>
      </c>
      <c r="C727">
        <f>'0402'!C31</f>
        <v>478.9</v>
      </c>
      <c r="D727">
        <f>'0402'!D31</f>
        <v>1556.3</v>
      </c>
      <c r="E727">
        <f>'0402'!E31</f>
        <v>1564.9</v>
      </c>
      <c r="F727" s="9">
        <f t="shared" si="158"/>
        <v>2064.3000000000002</v>
      </c>
      <c r="G727" s="9">
        <f t="shared" si="159"/>
        <v>2043.8000000000002</v>
      </c>
      <c r="H727" s="38">
        <f t="shared" si="160"/>
        <v>1.0030335649280797</v>
      </c>
      <c r="I727" s="170">
        <f t="shared" si="156"/>
        <v>62</v>
      </c>
    </row>
    <row r="728" spans="1:10" x14ac:dyDescent="0.25">
      <c r="A728" s="29">
        <f t="shared" si="157"/>
        <v>43930</v>
      </c>
      <c r="B728">
        <f>'0409'!B31</f>
        <v>529.6</v>
      </c>
      <c r="C728">
        <f>'0409'!C31</f>
        <v>437.7</v>
      </c>
      <c r="D728">
        <f>'0409'!D31</f>
        <v>1573.7</v>
      </c>
      <c r="E728">
        <f>'0409'!E31</f>
        <v>1651.8</v>
      </c>
      <c r="F728" s="9">
        <f t="shared" si="158"/>
        <v>2103.3000000000002</v>
      </c>
      <c r="G728" s="9">
        <f t="shared" si="159"/>
        <v>2089.5</v>
      </c>
      <c r="H728" s="38">
        <f t="shared" si="160"/>
        <v>0.6604450825556496</v>
      </c>
      <c r="I728" s="170">
        <f t="shared" si="156"/>
        <v>39</v>
      </c>
    </row>
    <row r="729" spans="1:10" x14ac:dyDescent="0.25">
      <c r="A729" s="29">
        <f t="shared" si="157"/>
        <v>43937</v>
      </c>
      <c r="B729">
        <f>'0416'!B31</f>
        <v>493.7</v>
      </c>
      <c r="C729">
        <f>'0416'!C31</f>
        <v>447.9</v>
      </c>
      <c r="D729">
        <f>'0416'!D31</f>
        <v>1625.8</v>
      </c>
      <c r="E729">
        <f>'0416'!E31</f>
        <v>1693.7</v>
      </c>
      <c r="F729" s="9">
        <f t="shared" si="158"/>
        <v>2119.5</v>
      </c>
      <c r="G729" s="9">
        <f t="shared" si="159"/>
        <v>2141.6</v>
      </c>
      <c r="H729" s="38">
        <f t="shared" si="160"/>
        <v>-1.0319387373926014</v>
      </c>
      <c r="I729" s="170">
        <f t="shared" si="156"/>
        <v>16.199999999999818</v>
      </c>
    </row>
    <row r="730" spans="1:10" x14ac:dyDescent="0.25">
      <c r="A730" s="29">
        <f t="shared" si="157"/>
        <v>43944</v>
      </c>
      <c r="B730">
        <f>'0423'!B31</f>
        <v>425.8</v>
      </c>
      <c r="C730">
        <f>'0423'!C31</f>
        <v>401.2</v>
      </c>
      <c r="D730">
        <f>'0423'!D31</f>
        <v>1706.8</v>
      </c>
      <c r="E730">
        <f>'0423'!E31</f>
        <v>1771.5</v>
      </c>
      <c r="F730" s="9">
        <f t="shared" si="158"/>
        <v>2132.6</v>
      </c>
      <c r="G730" s="9">
        <f t="shared" si="159"/>
        <v>2172.6999999999998</v>
      </c>
      <c r="H730" s="38">
        <f t="shared" si="160"/>
        <v>-1.8456298614626943</v>
      </c>
      <c r="I730" s="170">
        <f t="shared" si="156"/>
        <v>13.099999999999909</v>
      </c>
    </row>
    <row r="731" spans="1:10" x14ac:dyDescent="0.25">
      <c r="A731" s="29">
        <f t="shared" si="157"/>
        <v>43951</v>
      </c>
      <c r="B731">
        <f>'0430'!B31</f>
        <v>424.1</v>
      </c>
      <c r="C731">
        <f>'0430'!C31</f>
        <v>386.9</v>
      </c>
      <c r="D731">
        <f>'0430'!D31</f>
        <v>1713</v>
      </c>
      <c r="E731">
        <f>'0430'!E31</f>
        <v>1788.1</v>
      </c>
      <c r="F731" s="9">
        <f t="shared" si="158"/>
        <v>2137.1</v>
      </c>
      <c r="G731" s="9">
        <f t="shared" si="159"/>
        <v>2175</v>
      </c>
      <c r="H731" s="38">
        <f t="shared" si="160"/>
        <v>-1.7425287356321872</v>
      </c>
      <c r="I731" s="170">
        <f t="shared" si="156"/>
        <v>4.5</v>
      </c>
      <c r="J731">
        <f>'0430'!F31</f>
        <v>83.5</v>
      </c>
    </row>
    <row r="732" spans="1:10" x14ac:dyDescent="0.25">
      <c r="A732" s="29">
        <f t="shared" si="157"/>
        <v>43958</v>
      </c>
      <c r="B732">
        <f>'0507'!B31</f>
        <v>429.7</v>
      </c>
      <c r="C732">
        <f>'0507'!C31</f>
        <v>395.3</v>
      </c>
      <c r="D732">
        <f>'0507'!D31</f>
        <v>1727.5</v>
      </c>
      <c r="E732">
        <f>'0507'!E31</f>
        <v>1808.3</v>
      </c>
      <c r="F732" s="9">
        <f t="shared" si="158"/>
        <v>2157.1999999999998</v>
      </c>
      <c r="G732" s="9">
        <f t="shared" si="159"/>
        <v>2203.6</v>
      </c>
      <c r="H732" s="38">
        <f t="shared" si="160"/>
        <v>-2.1056453076783499</v>
      </c>
      <c r="I732" s="170">
        <f t="shared" si="156"/>
        <v>20.099999999999909</v>
      </c>
      <c r="J732">
        <f>'0507'!F31</f>
        <v>83.5</v>
      </c>
    </row>
    <row r="733" spans="1:10" x14ac:dyDescent="0.25">
      <c r="A733" s="29">
        <f t="shared" si="157"/>
        <v>43965</v>
      </c>
      <c r="B733">
        <f>'0514'!B31</f>
        <v>428.6</v>
      </c>
      <c r="C733">
        <f>'0514'!C31</f>
        <v>368.7</v>
      </c>
      <c r="D733">
        <f>'0514'!D31</f>
        <v>1743.1</v>
      </c>
      <c r="E733">
        <f>'0514'!E31</f>
        <v>1850.7</v>
      </c>
      <c r="F733" s="9">
        <f t="shared" si="158"/>
        <v>2171.6999999999998</v>
      </c>
      <c r="G733" s="9">
        <f t="shared" si="159"/>
        <v>2219.4</v>
      </c>
      <c r="H733" s="38">
        <f t="shared" si="160"/>
        <v>-2.1492295214923129</v>
      </c>
      <c r="I733" s="170">
        <f t="shared" si="156"/>
        <v>14.5</v>
      </c>
      <c r="J733">
        <f>'0514'!F31</f>
        <v>83.5</v>
      </c>
    </row>
    <row r="734" spans="1:10" x14ac:dyDescent="0.25">
      <c r="A734" s="29">
        <f t="shared" si="157"/>
        <v>43972</v>
      </c>
      <c r="B734">
        <f>'0521'!B31</f>
        <v>403.7</v>
      </c>
      <c r="C734">
        <f>'0521'!C31</f>
        <v>394.3</v>
      </c>
      <c r="D734">
        <f>'0521'!D31</f>
        <v>1803.9</v>
      </c>
      <c r="E734">
        <f>'0521'!E31</f>
        <v>1858.9</v>
      </c>
      <c r="F734" s="9">
        <f t="shared" si="158"/>
        <v>2207.6</v>
      </c>
      <c r="G734" s="9">
        <f t="shared" si="159"/>
        <v>2253.2000000000003</v>
      </c>
      <c r="H734" s="38">
        <f t="shared" si="160"/>
        <v>-2.0237883898455711</v>
      </c>
      <c r="I734" s="170">
        <f t="shared" si="156"/>
        <v>35.900000000000091</v>
      </c>
      <c r="J734">
        <f>'0521'!F31</f>
        <v>86.5</v>
      </c>
    </row>
    <row r="735" spans="1:10" x14ac:dyDescent="0.25">
      <c r="A735" s="29">
        <f t="shared" si="157"/>
        <v>43979</v>
      </c>
      <c r="B735">
        <f>'0528'!B32</f>
        <v>373.2</v>
      </c>
      <c r="C735">
        <f>'0528'!C32</f>
        <v>372.3</v>
      </c>
      <c r="D735">
        <f>'0528'!D32</f>
        <v>1876.6</v>
      </c>
      <c r="E735">
        <f>'0528'!E32</f>
        <v>1891.4</v>
      </c>
      <c r="F735" s="9">
        <f t="shared" si="158"/>
        <v>2249.7999999999997</v>
      </c>
      <c r="G735" s="9">
        <f t="shared" si="159"/>
        <v>2263.7000000000003</v>
      </c>
      <c r="H735" s="38">
        <f t="shared" si="160"/>
        <v>-0.61403896276011061</v>
      </c>
      <c r="I735" s="170">
        <f t="shared" si="156"/>
        <v>42.199999999999818</v>
      </c>
      <c r="J735">
        <f>'0528'!F32</f>
        <v>86.5</v>
      </c>
    </row>
    <row r="736" spans="1:10" x14ac:dyDescent="0.25">
      <c r="A736" s="29">
        <f t="shared" si="157"/>
        <v>43986</v>
      </c>
      <c r="B736">
        <f>'0604'!B32</f>
        <v>384.3</v>
      </c>
      <c r="C736">
        <f>'0604'!C32</f>
        <v>390.2</v>
      </c>
      <c r="D736">
        <f>'0604'!D32</f>
        <v>1937.8</v>
      </c>
      <c r="E736">
        <f>'0604'!E32</f>
        <v>1961</v>
      </c>
      <c r="F736" s="9">
        <f t="shared" ref="F736:F742" si="161">+B736+D736</f>
        <v>2322.1</v>
      </c>
      <c r="G736" s="9">
        <f t="shared" ref="G736:G742" si="162">+C736+E736</f>
        <v>2351.1999999999998</v>
      </c>
      <c r="H736" s="38">
        <f t="shared" si="160"/>
        <v>-1.2376658727458301</v>
      </c>
      <c r="I736" s="170">
        <f t="shared" si="156"/>
        <v>72.300000000000182</v>
      </c>
      <c r="J736">
        <f>'0604'!F32</f>
        <v>86.5</v>
      </c>
    </row>
    <row r="737" spans="1:10" x14ac:dyDescent="0.25">
      <c r="A737" s="29">
        <f t="shared" si="157"/>
        <v>43993</v>
      </c>
      <c r="B737">
        <f>'0611'!B32</f>
        <v>372.4</v>
      </c>
      <c r="C737">
        <f>'0611'!C32</f>
        <v>371.3</v>
      </c>
      <c r="D737">
        <f>'0611'!D32</f>
        <v>1944.5</v>
      </c>
      <c r="E737">
        <f>'0611'!E32</f>
        <v>2036.5</v>
      </c>
      <c r="F737" s="9">
        <f t="shared" si="161"/>
        <v>2316.9</v>
      </c>
      <c r="G737" s="9">
        <f t="shared" si="162"/>
        <v>2407.8000000000002</v>
      </c>
      <c r="H737" s="38">
        <f t="shared" si="160"/>
        <v>-3.7752305008721732</v>
      </c>
      <c r="I737" s="170">
        <f t="shared" si="156"/>
        <v>-5.1999999999998181</v>
      </c>
      <c r="J737">
        <f>'0611'!F32</f>
        <v>86.5</v>
      </c>
    </row>
    <row r="738" spans="1:10" x14ac:dyDescent="0.25">
      <c r="A738" s="29">
        <f t="shared" si="157"/>
        <v>44000</v>
      </c>
      <c r="B738">
        <f>'0618'!B32</f>
        <v>349.1</v>
      </c>
      <c r="C738">
        <f>'0618'!C32</f>
        <v>366.3</v>
      </c>
      <c r="D738">
        <f>'0618'!D32</f>
        <v>1994.4</v>
      </c>
      <c r="E738">
        <f>'0618'!E32</f>
        <v>2053.6</v>
      </c>
      <c r="F738" s="9">
        <f t="shared" si="161"/>
        <v>2343.5</v>
      </c>
      <c r="G738" s="9">
        <f t="shared" si="162"/>
        <v>2419.9</v>
      </c>
      <c r="H738" s="38">
        <f t="shared" si="160"/>
        <v>-3.1571552543493531</v>
      </c>
      <c r="I738" s="170">
        <f t="shared" si="156"/>
        <v>26.599999999999909</v>
      </c>
      <c r="J738">
        <f>'0618'!F32</f>
        <v>89.5</v>
      </c>
    </row>
    <row r="739" spans="1:10" x14ac:dyDescent="0.25">
      <c r="A739" s="29">
        <f t="shared" si="157"/>
        <v>44007</v>
      </c>
      <c r="B739">
        <f>'0625'!B32</f>
        <v>319.8</v>
      </c>
      <c r="C739">
        <f>'0625'!C32</f>
        <v>359.1</v>
      </c>
      <c r="D739">
        <f>'0625'!D32</f>
        <v>2046.9</v>
      </c>
      <c r="E739">
        <f>'0625'!E32</f>
        <v>2065.9</v>
      </c>
      <c r="F739" s="9">
        <f t="shared" si="161"/>
        <v>2366.7000000000003</v>
      </c>
      <c r="G739" s="9">
        <f t="shared" si="162"/>
        <v>2425</v>
      </c>
      <c r="H739" s="38">
        <f t="shared" si="160"/>
        <v>-2.4041237113402003</v>
      </c>
      <c r="I739" s="170">
        <f t="shared" si="156"/>
        <v>23.200000000000273</v>
      </c>
      <c r="J739">
        <f>'0625'!F32</f>
        <v>99.7</v>
      </c>
    </row>
    <row r="740" spans="1:10" x14ac:dyDescent="0.25">
      <c r="A740" s="29">
        <f t="shared" si="157"/>
        <v>44014</v>
      </c>
      <c r="B740">
        <f>'0702'!B32</f>
        <v>305.7</v>
      </c>
      <c r="C740">
        <f>'0702'!C32</f>
        <v>314.10000000000002</v>
      </c>
      <c r="D740">
        <f>'0702'!D32</f>
        <v>2072.1</v>
      </c>
      <c r="E740">
        <f>'0702'!E32</f>
        <v>2163.6999999999998</v>
      </c>
      <c r="F740" s="9">
        <f t="shared" si="161"/>
        <v>2377.7999999999997</v>
      </c>
      <c r="G740" s="9">
        <f t="shared" si="162"/>
        <v>2477.7999999999997</v>
      </c>
      <c r="H740" s="38">
        <f t="shared" si="160"/>
        <v>-4.0358382436031963</v>
      </c>
      <c r="I740" s="170">
        <f t="shared" si="156"/>
        <v>11.099999999999454</v>
      </c>
      <c r="J740">
        <f>'0702'!F32</f>
        <v>106.7</v>
      </c>
    </row>
    <row r="741" spans="1:10" x14ac:dyDescent="0.25">
      <c r="A741" s="29">
        <f t="shared" si="157"/>
        <v>44021</v>
      </c>
      <c r="B741">
        <f>'0709'!B32</f>
        <v>310.7</v>
      </c>
      <c r="C741">
        <f>'0709'!C32</f>
        <v>313.3</v>
      </c>
      <c r="D741">
        <f>'0709'!D32</f>
        <v>2074.6</v>
      </c>
      <c r="E741">
        <f>'0709'!E32</f>
        <v>2186.9</v>
      </c>
      <c r="F741" s="9">
        <f t="shared" si="161"/>
        <v>2385.2999999999997</v>
      </c>
      <c r="G741" s="9">
        <f t="shared" si="162"/>
        <v>2500.2000000000003</v>
      </c>
      <c r="H741" s="38">
        <f t="shared" si="160"/>
        <v>-4.595632349412071</v>
      </c>
      <c r="I741" s="170">
        <f t="shared" si="156"/>
        <v>7.5</v>
      </c>
      <c r="J741">
        <f>'0709'!F32</f>
        <v>125.7</v>
      </c>
    </row>
    <row r="742" spans="1:10" x14ac:dyDescent="0.25">
      <c r="A742" s="29">
        <f t="shared" si="157"/>
        <v>44028</v>
      </c>
      <c r="B742">
        <f>'0716'!B32</f>
        <v>310.2</v>
      </c>
      <c r="C742">
        <f>'0716'!C32</f>
        <v>304.60000000000002</v>
      </c>
      <c r="D742">
        <f>'0716'!D32</f>
        <v>2087.1</v>
      </c>
      <c r="E742">
        <f>'0716'!E32</f>
        <v>2196.1</v>
      </c>
      <c r="F742" s="9">
        <f t="shared" si="161"/>
        <v>2397.2999999999997</v>
      </c>
      <c r="G742" s="9">
        <f t="shared" si="162"/>
        <v>2500.6999999999998</v>
      </c>
      <c r="H742" s="38">
        <f t="shared" si="160"/>
        <v>-4.134842244171633</v>
      </c>
      <c r="I742" s="170">
        <f t="shared" si="156"/>
        <v>12</v>
      </c>
      <c r="J742">
        <f>'0716'!F32</f>
        <v>125.9</v>
      </c>
    </row>
    <row r="743" spans="1:10" x14ac:dyDescent="0.25">
      <c r="A743" s="29">
        <f t="shared" si="157"/>
        <v>44035</v>
      </c>
      <c r="B743">
        <f>'0723'!B31</f>
        <v>292</v>
      </c>
      <c r="C743">
        <f>'0723'!C31</f>
        <v>327</v>
      </c>
      <c r="D743">
        <f>'0723'!D31</f>
        <v>2110.3000000000002</v>
      </c>
      <c r="E743">
        <f>'0723'!E31</f>
        <v>2241.5</v>
      </c>
      <c r="F743" s="9">
        <f t="shared" ref="F743:F757" si="163">+B743+D743</f>
        <v>2402.3000000000002</v>
      </c>
      <c r="G743" s="9">
        <f t="shared" ref="G743:G757" si="164">+C743+E743</f>
        <v>2568.5</v>
      </c>
      <c r="H743" s="38">
        <f t="shared" ref="H743:H757" si="165">+(F743/G743-1)*100</f>
        <v>-6.4707027447926784</v>
      </c>
      <c r="I743" s="170">
        <f t="shared" si="156"/>
        <v>5.0000000000004547</v>
      </c>
      <c r="J743">
        <f>'0723'!F31</f>
        <v>134.80000000000001</v>
      </c>
    </row>
    <row r="744" spans="1:10" x14ac:dyDescent="0.25">
      <c r="A744" s="29">
        <f t="shared" si="157"/>
        <v>44042</v>
      </c>
      <c r="B744">
        <f>'0730'!B31</f>
        <v>288</v>
      </c>
      <c r="C744">
        <f>'0730'!C31</f>
        <v>320</v>
      </c>
      <c r="D744">
        <f>'0730'!D31</f>
        <v>2114</v>
      </c>
      <c r="E744">
        <f>'0730'!E31</f>
        <v>2248.1999999999998</v>
      </c>
      <c r="F744" s="9">
        <f t="shared" si="163"/>
        <v>2402</v>
      </c>
      <c r="G744" s="9">
        <f t="shared" si="164"/>
        <v>2568.1999999999998</v>
      </c>
      <c r="H744" s="38">
        <f t="shared" si="165"/>
        <v>-6.471458609142589</v>
      </c>
      <c r="I744" s="170">
        <f t="shared" si="156"/>
        <v>-0.3000000000001819</v>
      </c>
      <c r="J744">
        <f>'0730'!F31</f>
        <v>155</v>
      </c>
    </row>
    <row r="745" spans="1:10" x14ac:dyDescent="0.25">
      <c r="A745" s="29">
        <f t="shared" si="157"/>
        <v>44049</v>
      </c>
      <c r="B745">
        <f>'0806'!B31</f>
        <v>313.7</v>
      </c>
      <c r="C745">
        <f>'0806'!C31</f>
        <v>344.7</v>
      </c>
      <c r="D745">
        <f>'0806'!D31</f>
        <v>2152.6999999999998</v>
      </c>
      <c r="E745">
        <f>'0806'!E31</f>
        <v>2286.3000000000002</v>
      </c>
      <c r="F745" s="9">
        <f t="shared" si="163"/>
        <v>2466.3999999999996</v>
      </c>
      <c r="G745" s="9">
        <f t="shared" si="164"/>
        <v>2631</v>
      </c>
      <c r="H745" s="38">
        <f t="shared" si="165"/>
        <v>-6.2561763587989478</v>
      </c>
      <c r="I745" s="170">
        <f t="shared" si="156"/>
        <v>64.399999999999636</v>
      </c>
      <c r="J745">
        <f>'0806'!F31</f>
        <v>160</v>
      </c>
    </row>
    <row r="746" spans="1:10" x14ac:dyDescent="0.25">
      <c r="A746" s="29">
        <f t="shared" si="157"/>
        <v>44056</v>
      </c>
      <c r="B746">
        <f>'0813'!B31</f>
        <v>310.8</v>
      </c>
      <c r="C746">
        <f>'0813'!C31</f>
        <v>250.7</v>
      </c>
      <c r="D746">
        <f>'0813'!D31</f>
        <v>2194.3000000000002</v>
      </c>
      <c r="E746">
        <f>'0813'!E31</f>
        <v>2352.9</v>
      </c>
      <c r="F746" s="9">
        <f t="shared" si="163"/>
        <v>2505.1000000000004</v>
      </c>
      <c r="G746" s="9">
        <f t="shared" si="164"/>
        <v>2603.6</v>
      </c>
      <c r="H746" s="38">
        <f t="shared" si="165"/>
        <v>-3.7832232293746992</v>
      </c>
      <c r="I746" s="170">
        <f t="shared" si="156"/>
        <v>38.700000000000728</v>
      </c>
      <c r="J746">
        <f>'0813'!F31</f>
        <v>160.4</v>
      </c>
    </row>
    <row r="747" spans="1:10" x14ac:dyDescent="0.25">
      <c r="A747" s="29">
        <f t="shared" si="157"/>
        <v>44063</v>
      </c>
      <c r="B747">
        <f>'0820'!B31</f>
        <v>283.2</v>
      </c>
      <c r="C747">
        <f>'0820'!C31</f>
        <v>257.60000000000002</v>
      </c>
      <c r="D747">
        <f>'0820'!D31</f>
        <v>2223.5</v>
      </c>
      <c r="E747">
        <f>'0820'!E31</f>
        <v>2405.3000000000002</v>
      </c>
      <c r="F747" s="9">
        <f t="shared" si="163"/>
        <v>2506.6999999999998</v>
      </c>
      <c r="G747" s="9">
        <f t="shared" si="164"/>
        <v>2662.9</v>
      </c>
      <c r="H747" s="38">
        <f t="shared" si="165"/>
        <v>-5.8657854219084538</v>
      </c>
      <c r="I747" s="170">
        <f t="shared" si="156"/>
        <v>1.5999999999994543</v>
      </c>
      <c r="J747">
        <f>'0820'!F31</f>
        <v>160.30000000000001</v>
      </c>
    </row>
    <row r="748" spans="1:10" x14ac:dyDescent="0.25">
      <c r="A748" s="29">
        <f t="shared" si="157"/>
        <v>44070</v>
      </c>
      <c r="B748">
        <f>'0827'!B31</f>
        <v>275.8</v>
      </c>
      <c r="C748">
        <f>'0827'!C31</f>
        <v>256.10000000000002</v>
      </c>
      <c r="D748">
        <f>'0827'!D31</f>
        <v>2253.6999999999998</v>
      </c>
      <c r="E748">
        <f>'0827'!E31</f>
        <v>2409.6</v>
      </c>
      <c r="F748" s="9">
        <f t="shared" si="163"/>
        <v>2529.5</v>
      </c>
      <c r="G748" s="9">
        <f t="shared" si="164"/>
        <v>2665.7</v>
      </c>
      <c r="H748" s="38">
        <f t="shared" si="165"/>
        <v>-5.1093521401508024</v>
      </c>
      <c r="I748" s="170">
        <f t="shared" si="156"/>
        <v>22.800000000000182</v>
      </c>
      <c r="J748">
        <f>'0827'!F31</f>
        <v>178.4</v>
      </c>
    </row>
    <row r="749" spans="1:10" x14ac:dyDescent="0.25">
      <c r="A749" s="29">
        <f t="shared" si="157"/>
        <v>44077</v>
      </c>
      <c r="B749">
        <f>'0903'!B21</f>
        <v>474.6</v>
      </c>
      <c r="C749">
        <f>'0903'!C21</f>
        <v>457.1</v>
      </c>
      <c r="D749">
        <f>'0903'!D21</f>
        <v>1.8</v>
      </c>
      <c r="E749">
        <f>'0903'!E21</f>
        <v>2.6</v>
      </c>
      <c r="F749" s="9">
        <f t="shared" si="163"/>
        <v>476.40000000000003</v>
      </c>
      <c r="G749" s="9">
        <f t="shared" si="164"/>
        <v>459.70000000000005</v>
      </c>
      <c r="H749" s="38">
        <f t="shared" si="165"/>
        <v>3.6328040026103903</v>
      </c>
      <c r="I749" s="170">
        <f t="shared" si="156"/>
        <v>-2053.1</v>
      </c>
    </row>
    <row r="750" spans="1:10" x14ac:dyDescent="0.25">
      <c r="A750" s="29">
        <f t="shared" si="157"/>
        <v>44084</v>
      </c>
      <c r="B750">
        <f>'0910'!B22</f>
        <v>460.2</v>
      </c>
      <c r="C750">
        <f>'0910'!C22</f>
        <v>459.3</v>
      </c>
      <c r="D750">
        <f>'0910'!D22</f>
        <v>89.2</v>
      </c>
      <c r="E750">
        <f>'0910'!E22</f>
        <v>70.2</v>
      </c>
      <c r="F750" s="9">
        <f t="shared" si="163"/>
        <v>549.4</v>
      </c>
      <c r="G750" s="9">
        <f t="shared" si="164"/>
        <v>529.5</v>
      </c>
      <c r="H750" s="38">
        <f t="shared" si="165"/>
        <v>3.7582625118035784</v>
      </c>
      <c r="I750" s="170">
        <f t="shared" ref="I750:I771" si="166">+F750-F749</f>
        <v>72.999999999999943</v>
      </c>
    </row>
    <row r="751" spans="1:10" x14ac:dyDescent="0.25">
      <c r="A751" s="29">
        <f t="shared" si="157"/>
        <v>44091</v>
      </c>
      <c r="B751">
        <f>'0917'!C23</f>
        <v>500.3</v>
      </c>
      <c r="C751">
        <f>'0917'!D23</f>
        <v>476.6</v>
      </c>
      <c r="D751">
        <f>'0917'!E23</f>
        <v>92</v>
      </c>
      <c r="E751">
        <f>'0917'!F23</f>
        <v>119.5</v>
      </c>
      <c r="F751" s="9">
        <f t="shared" si="163"/>
        <v>592.29999999999995</v>
      </c>
      <c r="G751" s="9">
        <f t="shared" si="164"/>
        <v>596.1</v>
      </c>
      <c r="H751" s="38">
        <f t="shared" si="165"/>
        <v>-0.63747693340044931</v>
      </c>
      <c r="I751" s="170">
        <f t="shared" si="166"/>
        <v>42.899999999999977</v>
      </c>
    </row>
    <row r="752" spans="1:10" x14ac:dyDescent="0.25">
      <c r="A752" s="29">
        <f t="shared" si="157"/>
        <v>44098</v>
      </c>
      <c r="B752">
        <f>'0924'!B23</f>
        <v>484.2</v>
      </c>
      <c r="C752">
        <f>'0924'!C23</f>
        <v>428.3</v>
      </c>
      <c r="D752">
        <f>'0924'!D23</f>
        <v>106.4</v>
      </c>
      <c r="E752">
        <f>'0924'!E23</f>
        <v>179.9</v>
      </c>
      <c r="F752" s="9">
        <f t="shared" si="163"/>
        <v>590.6</v>
      </c>
      <c r="G752" s="9">
        <f t="shared" si="164"/>
        <v>608.20000000000005</v>
      </c>
      <c r="H752" s="38">
        <f t="shared" si="165"/>
        <v>-2.8937849391647563</v>
      </c>
      <c r="I752" s="170">
        <f t="shared" si="166"/>
        <v>-1.6999999999999318</v>
      </c>
    </row>
    <row r="753" spans="1:9" x14ac:dyDescent="0.25">
      <c r="A753" s="29">
        <f t="shared" si="157"/>
        <v>44105</v>
      </c>
      <c r="B753">
        <f>'1001'!B23</f>
        <v>487.7</v>
      </c>
      <c r="C753">
        <f>'1001'!C23</f>
        <v>427.7</v>
      </c>
      <c r="D753">
        <f>'1001'!D23</f>
        <v>142.5</v>
      </c>
      <c r="E753">
        <f>'1001'!E23</f>
        <v>208.1</v>
      </c>
      <c r="F753" s="9">
        <f>+B753+D753</f>
        <v>630.20000000000005</v>
      </c>
      <c r="G753" s="9">
        <f>+C753+E753</f>
        <v>635.79999999999995</v>
      </c>
      <c r="H753" s="38">
        <f t="shared" si="165"/>
        <v>-0.88078011953443003</v>
      </c>
      <c r="I753" s="170">
        <f t="shared" si="166"/>
        <v>39.600000000000023</v>
      </c>
    </row>
    <row r="754" spans="1:9" x14ac:dyDescent="0.25">
      <c r="A754" s="29">
        <f t="shared" si="157"/>
        <v>44112</v>
      </c>
      <c r="B754">
        <f>'1008'!B23</f>
        <v>488.1</v>
      </c>
      <c r="C754">
        <f>'1008'!C23</f>
        <v>379.9</v>
      </c>
      <c r="D754">
        <f>'1008'!D23</f>
        <v>179.9</v>
      </c>
      <c r="E754">
        <f>'1008'!E23</f>
        <v>289</v>
      </c>
      <c r="F754" s="9">
        <f t="shared" si="163"/>
        <v>668</v>
      </c>
      <c r="G754" s="9">
        <f t="shared" si="164"/>
        <v>668.9</v>
      </c>
      <c r="H754" s="38">
        <f t="shared" si="165"/>
        <v>-0.13454925997906653</v>
      </c>
      <c r="I754" s="170">
        <f t="shared" si="166"/>
        <v>37.799999999999955</v>
      </c>
    </row>
    <row r="755" spans="1:9" x14ac:dyDescent="0.25">
      <c r="A755" s="29">
        <f t="shared" si="157"/>
        <v>44119</v>
      </c>
      <c r="B755">
        <f>'1015'!B23</f>
        <v>496.9</v>
      </c>
      <c r="C755">
        <f>'1015'!C23</f>
        <v>387.8</v>
      </c>
      <c r="D755">
        <f>'1015'!D23</f>
        <v>216.4</v>
      </c>
      <c r="E755">
        <f>'1015'!E23</f>
        <v>302.39999999999998</v>
      </c>
      <c r="F755" s="9">
        <f t="shared" si="163"/>
        <v>713.3</v>
      </c>
      <c r="G755" s="9">
        <f t="shared" si="164"/>
        <v>690.2</v>
      </c>
      <c r="H755" s="38">
        <f t="shared" si="165"/>
        <v>3.3468559837728007</v>
      </c>
      <c r="I755" s="170">
        <f t="shared" si="166"/>
        <v>45.299999999999955</v>
      </c>
    </row>
    <row r="756" spans="1:9" x14ac:dyDescent="0.25">
      <c r="A756" s="29">
        <f t="shared" si="157"/>
        <v>44126</v>
      </c>
      <c r="B756">
        <f>'1022'!B23</f>
        <v>495.7</v>
      </c>
      <c r="C756">
        <f>'1022'!C23</f>
        <v>387.2</v>
      </c>
      <c r="D756">
        <f>'1022'!D23</f>
        <v>248.3</v>
      </c>
      <c r="E756">
        <f>'1022'!E23</f>
        <v>393.5</v>
      </c>
      <c r="F756" s="9">
        <f t="shared" si="163"/>
        <v>744</v>
      </c>
      <c r="G756" s="9">
        <f t="shared" si="164"/>
        <v>780.7</v>
      </c>
      <c r="H756" s="38">
        <f t="shared" si="165"/>
        <v>-4.7009094402459368</v>
      </c>
      <c r="I756" s="170">
        <f t="shared" si="166"/>
        <v>30.700000000000045</v>
      </c>
    </row>
    <row r="757" spans="1:9" x14ac:dyDescent="0.25">
      <c r="A757" s="29">
        <f t="shared" si="157"/>
        <v>44133</v>
      </c>
      <c r="B757">
        <f>'1029'!B23</f>
        <v>502.1</v>
      </c>
      <c r="C757">
        <f>'1029'!C23</f>
        <v>434.5</v>
      </c>
      <c r="D757">
        <f>'1029'!D23</f>
        <v>271.5</v>
      </c>
      <c r="E757">
        <f>'1029'!E23</f>
        <v>426.8</v>
      </c>
      <c r="F757" s="9">
        <f t="shared" si="163"/>
        <v>773.6</v>
      </c>
      <c r="G757" s="9">
        <f t="shared" si="164"/>
        <v>861.3</v>
      </c>
      <c r="H757" s="38">
        <f t="shared" si="165"/>
        <v>-10.182282596075687</v>
      </c>
      <c r="I757" s="170">
        <f t="shared" si="166"/>
        <v>29.600000000000023</v>
      </c>
    </row>
    <row r="758" spans="1:9" x14ac:dyDescent="0.25">
      <c r="A758" s="29">
        <f t="shared" si="157"/>
        <v>44140</v>
      </c>
      <c r="B758">
        <f>'1105'!B23</f>
        <v>495.3</v>
      </c>
      <c r="C758">
        <f>'1105'!C23</f>
        <v>445.8</v>
      </c>
      <c r="D758">
        <f>'1105'!D23</f>
        <v>342</v>
      </c>
      <c r="E758">
        <f>'1105'!E23</f>
        <v>441.2</v>
      </c>
      <c r="F758" s="9">
        <f t="shared" ref="F758:F771" si="167">+B758+D758</f>
        <v>837.3</v>
      </c>
      <c r="G758" s="9">
        <f t="shared" ref="G758:G771" si="168">+C758+E758</f>
        <v>887</v>
      </c>
      <c r="H758" s="38">
        <f t="shared" ref="H758:H771" si="169">+(F758/G758-1)*100</f>
        <v>-5.6031567080045193</v>
      </c>
      <c r="I758" s="170">
        <f t="shared" si="166"/>
        <v>63.699999999999932</v>
      </c>
    </row>
    <row r="759" spans="1:9" x14ac:dyDescent="0.25">
      <c r="A759" s="29">
        <f t="shared" si="157"/>
        <v>44147</v>
      </c>
      <c r="B759">
        <f>'1112'!B23</f>
        <v>493.1</v>
      </c>
      <c r="C759">
        <f>'1112'!C23</f>
        <v>419.8</v>
      </c>
      <c r="D759">
        <f>'1112'!D23</f>
        <v>392.9</v>
      </c>
      <c r="E759">
        <f>'1112'!E23</f>
        <v>501</v>
      </c>
      <c r="F759" s="9">
        <f t="shared" si="167"/>
        <v>886</v>
      </c>
      <c r="G759" s="9">
        <f t="shared" si="168"/>
        <v>920.8</v>
      </c>
      <c r="H759" s="38">
        <f t="shared" si="169"/>
        <v>-3.779322328410073</v>
      </c>
      <c r="I759" s="170">
        <f t="shared" si="166"/>
        <v>48.700000000000045</v>
      </c>
    </row>
    <row r="760" spans="1:9" x14ac:dyDescent="0.25">
      <c r="A760" s="29">
        <f t="shared" si="157"/>
        <v>44154</v>
      </c>
      <c r="B760">
        <f>'1119'!B23</f>
        <v>475.6</v>
      </c>
      <c r="C760">
        <f>'1119'!C23</f>
        <v>419.6</v>
      </c>
      <c r="D760">
        <f>'1119'!D23</f>
        <v>424.2</v>
      </c>
      <c r="E760">
        <f>'1119'!E23</f>
        <v>514.20000000000005</v>
      </c>
      <c r="F760" s="9">
        <f t="shared" si="167"/>
        <v>899.8</v>
      </c>
      <c r="G760" s="9">
        <f t="shared" si="168"/>
        <v>933.80000000000007</v>
      </c>
      <c r="H760" s="38">
        <f t="shared" si="169"/>
        <v>-3.64103662454488</v>
      </c>
      <c r="I760" s="170">
        <f t="shared" si="166"/>
        <v>13.799999999999955</v>
      </c>
    </row>
    <row r="761" spans="1:9" x14ac:dyDescent="0.25">
      <c r="A761" s="29">
        <f t="shared" si="157"/>
        <v>44161</v>
      </c>
      <c r="B761">
        <f>'1126'!B23</f>
        <v>474.9</v>
      </c>
      <c r="C761">
        <f>'1126'!C23</f>
        <v>416.2</v>
      </c>
      <c r="D761">
        <f>'1126'!D23</f>
        <v>445.9</v>
      </c>
      <c r="E761">
        <f>'1126'!E23</f>
        <v>544.1</v>
      </c>
      <c r="F761" s="9">
        <f t="shared" si="167"/>
        <v>920.8</v>
      </c>
      <c r="G761" s="9">
        <f t="shared" si="168"/>
        <v>960.3</v>
      </c>
      <c r="H761" s="38">
        <f t="shared" si="169"/>
        <v>-4.113297927730919</v>
      </c>
      <c r="I761" s="170">
        <f t="shared" si="166"/>
        <v>21</v>
      </c>
    </row>
    <row r="762" spans="1:9" x14ac:dyDescent="0.25">
      <c r="A762" s="29">
        <f t="shared" si="157"/>
        <v>44168</v>
      </c>
      <c r="B762">
        <f>'1203'!B23</f>
        <v>488.2</v>
      </c>
      <c r="C762">
        <f>'1203'!C23</f>
        <v>381.2</v>
      </c>
      <c r="D762">
        <f>'1203'!D23</f>
        <v>504.7</v>
      </c>
      <c r="E762">
        <f>'1203'!E23</f>
        <v>668.5</v>
      </c>
      <c r="F762" s="9">
        <f t="shared" si="167"/>
        <v>992.9</v>
      </c>
      <c r="G762" s="9">
        <f t="shared" si="168"/>
        <v>1049.7</v>
      </c>
      <c r="H762" s="38">
        <f t="shared" si="169"/>
        <v>-5.4110698294750907</v>
      </c>
      <c r="I762" s="170">
        <f t="shared" si="166"/>
        <v>72.100000000000023</v>
      </c>
    </row>
    <row r="763" spans="1:9" x14ac:dyDescent="0.25">
      <c r="A763" s="29">
        <f t="shared" si="157"/>
        <v>44175</v>
      </c>
      <c r="B763">
        <f>'1210'!B23</f>
        <v>511.8</v>
      </c>
      <c r="C763">
        <f>'1210'!C23</f>
        <v>395.9</v>
      </c>
      <c r="D763">
        <f>'1210'!D23</f>
        <v>546.9</v>
      </c>
      <c r="E763">
        <f>'1210'!E23</f>
        <v>710</v>
      </c>
      <c r="F763" s="9">
        <f t="shared" si="167"/>
        <v>1058.7</v>
      </c>
      <c r="G763" s="9">
        <f t="shared" si="168"/>
        <v>1105.9000000000001</v>
      </c>
      <c r="H763" s="38">
        <f t="shared" si="169"/>
        <v>-4.2680169997287294</v>
      </c>
      <c r="I763" s="170">
        <f t="shared" si="166"/>
        <v>65.800000000000068</v>
      </c>
    </row>
    <row r="764" spans="1:9" x14ac:dyDescent="0.25">
      <c r="A764" s="29">
        <f t="shared" si="157"/>
        <v>44182</v>
      </c>
      <c r="B764">
        <f>'1217'!B23</f>
        <v>452.8</v>
      </c>
      <c r="C764">
        <f>'1217'!C23</f>
        <v>421.2</v>
      </c>
      <c r="D764">
        <f>'1217'!D23</f>
        <v>680.8</v>
      </c>
      <c r="E764">
        <f>'1217'!E23</f>
        <v>733.3</v>
      </c>
      <c r="F764" s="9">
        <f t="shared" si="167"/>
        <v>1133.5999999999999</v>
      </c>
      <c r="G764" s="9">
        <f t="shared" si="168"/>
        <v>1154.5</v>
      </c>
      <c r="H764" s="38">
        <f t="shared" si="169"/>
        <v>-1.8103074924209706</v>
      </c>
      <c r="I764" s="170">
        <f t="shared" si="166"/>
        <v>74.899999999999864</v>
      </c>
    </row>
    <row r="765" spans="1:9" x14ac:dyDescent="0.25">
      <c r="A765" s="29">
        <f t="shared" si="157"/>
        <v>44189</v>
      </c>
      <c r="B765">
        <f>'1224'!B23</f>
        <v>437.5</v>
      </c>
      <c r="C765">
        <f>'1224'!C23</f>
        <v>425.5</v>
      </c>
      <c r="D765">
        <f>'1224'!D23</f>
        <v>766.1</v>
      </c>
      <c r="E765">
        <f>'1224'!E23</f>
        <v>764.6</v>
      </c>
      <c r="F765" s="9">
        <f t="shared" si="167"/>
        <v>1203.5999999999999</v>
      </c>
      <c r="G765" s="9">
        <f t="shared" si="168"/>
        <v>1190.0999999999999</v>
      </c>
      <c r="H765" s="38">
        <f t="shared" si="169"/>
        <v>1.1343584572724996</v>
      </c>
      <c r="I765" s="170">
        <f t="shared" si="166"/>
        <v>70</v>
      </c>
    </row>
    <row r="766" spans="1:9" x14ac:dyDescent="0.25">
      <c r="A766" s="29">
        <f t="shared" si="157"/>
        <v>44196</v>
      </c>
      <c r="B766">
        <f>'1231'!B23</f>
        <v>424.7</v>
      </c>
      <c r="C766">
        <f>'1231'!C23</f>
        <v>441</v>
      </c>
      <c r="D766">
        <f>'1231'!D23</f>
        <v>798.1</v>
      </c>
      <c r="E766">
        <f>'1231'!E23</f>
        <v>767.7</v>
      </c>
      <c r="F766" s="9">
        <f t="shared" si="167"/>
        <v>1222.8</v>
      </c>
      <c r="G766" s="9">
        <f t="shared" si="168"/>
        <v>1208.7</v>
      </c>
      <c r="H766" s="38">
        <f t="shared" si="169"/>
        <v>1.1665425663936357</v>
      </c>
      <c r="I766" s="170">
        <f t="shared" si="166"/>
        <v>19.200000000000045</v>
      </c>
    </row>
    <row r="767" spans="1:9" x14ac:dyDescent="0.25">
      <c r="A767" s="29">
        <f t="shared" si="157"/>
        <v>44203</v>
      </c>
      <c r="B767">
        <f>'0107'!B23</f>
        <v>414.7</v>
      </c>
      <c r="C767">
        <f>'0107'!C23</f>
        <v>479.9</v>
      </c>
      <c r="D767">
        <f>'0107'!D23</f>
        <v>850.7</v>
      </c>
      <c r="E767">
        <f>'0107'!E23</f>
        <v>814.9</v>
      </c>
      <c r="F767" s="9">
        <f t="shared" si="167"/>
        <v>1265.4000000000001</v>
      </c>
      <c r="G767" s="9">
        <f t="shared" si="168"/>
        <v>1294.8</v>
      </c>
      <c r="H767" s="38">
        <f t="shared" si="169"/>
        <v>-2.2706209453197346</v>
      </c>
      <c r="I767" s="170">
        <f t="shared" si="166"/>
        <v>42.600000000000136</v>
      </c>
    </row>
    <row r="768" spans="1:9" x14ac:dyDescent="0.25">
      <c r="A768" s="29">
        <f t="shared" si="157"/>
        <v>44210</v>
      </c>
      <c r="B768">
        <f>'0114'!B24</f>
        <v>446.1</v>
      </c>
      <c r="C768">
        <f>'0114'!C24</f>
        <v>495.6</v>
      </c>
      <c r="D768">
        <f>'0114'!D24</f>
        <v>855.9</v>
      </c>
      <c r="E768">
        <f>'0114'!E24</f>
        <v>855.2</v>
      </c>
      <c r="F768" s="9">
        <f t="shared" si="167"/>
        <v>1302</v>
      </c>
      <c r="G768" s="9">
        <f t="shared" si="168"/>
        <v>1350.8000000000002</v>
      </c>
      <c r="H768" s="38">
        <f t="shared" si="169"/>
        <v>-3.6126739709801736</v>
      </c>
      <c r="I768" s="170">
        <f t="shared" si="166"/>
        <v>36.599999999999909</v>
      </c>
    </row>
    <row r="769" spans="1:10" x14ac:dyDescent="0.25">
      <c r="A769" s="29">
        <f t="shared" si="157"/>
        <v>44217</v>
      </c>
      <c r="B769">
        <f>'0121'!B27</f>
        <v>483.2</v>
      </c>
      <c r="C769">
        <f>'0121'!C27</f>
        <v>476.1</v>
      </c>
      <c r="D769">
        <f>'0121'!D27</f>
        <v>879.3</v>
      </c>
      <c r="E769">
        <f>'0121'!E27</f>
        <v>970.4</v>
      </c>
      <c r="F769" s="9">
        <f t="shared" si="167"/>
        <v>1362.5</v>
      </c>
      <c r="G769" s="9">
        <f t="shared" si="168"/>
        <v>1446.5</v>
      </c>
      <c r="H769" s="38">
        <f t="shared" si="169"/>
        <v>-5.8071206360179701</v>
      </c>
      <c r="I769" s="170">
        <f t="shared" si="166"/>
        <v>60.5</v>
      </c>
    </row>
    <row r="770" spans="1:10" x14ac:dyDescent="0.25">
      <c r="A770" s="29">
        <f t="shared" si="157"/>
        <v>44224</v>
      </c>
      <c r="B770">
        <f>'0128'!B27</f>
        <v>518.6</v>
      </c>
      <c r="C770">
        <f>'0128'!C27</f>
        <v>476.8</v>
      </c>
      <c r="D770">
        <f>'0128'!D27</f>
        <v>931.4</v>
      </c>
      <c r="E770">
        <f>'0128'!E27</f>
        <v>982.8</v>
      </c>
      <c r="F770" s="9">
        <f t="shared" si="167"/>
        <v>1450</v>
      </c>
      <c r="G770" s="9">
        <f t="shared" si="168"/>
        <v>1459.6</v>
      </c>
      <c r="H770" s="38">
        <f t="shared" si="169"/>
        <v>-0.65771444231295106</v>
      </c>
      <c r="I770" s="170">
        <f t="shared" si="166"/>
        <v>87.5</v>
      </c>
    </row>
    <row r="771" spans="1:10" x14ac:dyDescent="0.25">
      <c r="A771" s="29">
        <f t="shared" ref="A771:A834" si="170">+A770+7</f>
        <v>44231</v>
      </c>
      <c r="B771">
        <f>'0204'!B27</f>
        <v>537.6</v>
      </c>
      <c r="C771">
        <f>'0204'!C27</f>
        <v>482.4</v>
      </c>
      <c r="D771">
        <f>'0204'!D27</f>
        <v>982.4</v>
      </c>
      <c r="E771">
        <f>'0204'!E27</f>
        <v>1025.5</v>
      </c>
      <c r="F771" s="9">
        <f t="shared" si="167"/>
        <v>1520</v>
      </c>
      <c r="G771" s="9">
        <f t="shared" si="168"/>
        <v>1507.9</v>
      </c>
      <c r="H771" s="38">
        <f t="shared" si="169"/>
        <v>0.80244048013793368</v>
      </c>
      <c r="I771" s="170">
        <f t="shared" si="166"/>
        <v>70</v>
      </c>
    </row>
    <row r="772" spans="1:10" x14ac:dyDescent="0.25">
      <c r="A772" s="29">
        <f t="shared" si="157"/>
        <v>44238</v>
      </c>
      <c r="B772">
        <f>'0211'!B27</f>
        <v>534.79999999999995</v>
      </c>
      <c r="C772">
        <f>'0211'!C27</f>
        <v>467.6</v>
      </c>
      <c r="D772">
        <f>'0211'!D27</f>
        <v>985</v>
      </c>
      <c r="E772">
        <f>'0211'!E27</f>
        <v>1130.0999999999999</v>
      </c>
      <c r="F772" s="9">
        <f t="shared" ref="F772:F781" si="171">+B772+D772</f>
        <v>1519.8</v>
      </c>
      <c r="G772" s="9">
        <f t="shared" ref="G772:G781" si="172">+C772+E772</f>
        <v>1597.6999999999998</v>
      </c>
      <c r="H772" s="38">
        <f t="shared" ref="H772:H781" si="173">+(F772/G772-1)*100</f>
        <v>-4.8757589034236659</v>
      </c>
      <c r="I772" s="170">
        <f t="shared" ref="I772:I781" si="174">+F772-F771</f>
        <v>-0.20000000000004547</v>
      </c>
    </row>
    <row r="773" spans="1:10" x14ac:dyDescent="0.25">
      <c r="A773" s="29">
        <f t="shared" si="170"/>
        <v>44245</v>
      </c>
      <c r="B773">
        <f>'0218'!B27</f>
        <v>525</v>
      </c>
      <c r="C773">
        <f>'0218'!C27</f>
        <v>519.1</v>
      </c>
      <c r="D773">
        <f>'0218'!D27</f>
        <v>1072.5</v>
      </c>
      <c r="E773">
        <f>'0218'!E27</f>
        <v>1186.8</v>
      </c>
      <c r="F773" s="9">
        <f t="shared" si="171"/>
        <v>1597.5</v>
      </c>
      <c r="G773" s="9">
        <f t="shared" si="172"/>
        <v>1705.9</v>
      </c>
      <c r="H773" s="38">
        <f t="shared" si="173"/>
        <v>-6.3544170232721742</v>
      </c>
      <c r="I773" s="170">
        <f t="shared" si="174"/>
        <v>77.700000000000045</v>
      </c>
    </row>
    <row r="774" spans="1:10" x14ac:dyDescent="0.25">
      <c r="A774" s="29">
        <f t="shared" si="170"/>
        <v>44252</v>
      </c>
      <c r="B774">
        <f>'0225'!B27</f>
        <v>548.4</v>
      </c>
      <c r="C774">
        <f>'0225'!C27</f>
        <v>509.9</v>
      </c>
      <c r="D774">
        <f>'0225'!D27</f>
        <v>1171</v>
      </c>
      <c r="E774">
        <f>'0225'!E27</f>
        <v>1238.3</v>
      </c>
      <c r="F774" s="9">
        <f t="shared" si="171"/>
        <v>1719.4</v>
      </c>
      <c r="G774" s="9">
        <f t="shared" si="172"/>
        <v>1748.1999999999998</v>
      </c>
      <c r="H774" s="38">
        <f t="shared" si="173"/>
        <v>-1.6474087632993739</v>
      </c>
      <c r="I774" s="170">
        <f t="shared" si="174"/>
        <v>121.90000000000009</v>
      </c>
    </row>
    <row r="775" spans="1:10" x14ac:dyDescent="0.25">
      <c r="A775" s="29">
        <f t="shared" si="170"/>
        <v>44259</v>
      </c>
      <c r="B775">
        <f>'0304'!B27</f>
        <v>586.79999999999995</v>
      </c>
      <c r="C775">
        <f>'0304'!C27</f>
        <v>511.7</v>
      </c>
      <c r="D775">
        <f>'0304'!D27</f>
        <v>1192.3</v>
      </c>
      <c r="E775">
        <f>'0304'!E27</f>
        <v>1356.6</v>
      </c>
      <c r="F775" s="9">
        <f t="shared" si="171"/>
        <v>1779.1</v>
      </c>
      <c r="G775" s="9">
        <f t="shared" si="172"/>
        <v>1868.3</v>
      </c>
      <c r="H775" s="38">
        <f t="shared" si="173"/>
        <v>-4.7743938339667054</v>
      </c>
      <c r="I775" s="170">
        <f t="shared" si="174"/>
        <v>59.699999999999818</v>
      </c>
    </row>
    <row r="776" spans="1:10" x14ac:dyDescent="0.25">
      <c r="A776" s="29">
        <f t="shared" si="170"/>
        <v>44266</v>
      </c>
      <c r="B776">
        <f>'0311'!B30</f>
        <v>592.79999999999995</v>
      </c>
      <c r="C776">
        <f>'0311'!C30</f>
        <v>534.20000000000005</v>
      </c>
      <c r="D776">
        <f>'0311'!D30</f>
        <v>1211.3</v>
      </c>
      <c r="E776">
        <f>'0311'!E30</f>
        <v>1398.3</v>
      </c>
      <c r="F776" s="9">
        <f t="shared" si="171"/>
        <v>1804.1</v>
      </c>
      <c r="G776" s="9">
        <f t="shared" si="172"/>
        <v>1932.5</v>
      </c>
      <c r="H776" s="38">
        <f t="shared" si="173"/>
        <v>-6.6442432082794323</v>
      </c>
      <c r="I776" s="170">
        <f t="shared" si="174"/>
        <v>25</v>
      </c>
    </row>
    <row r="777" spans="1:10" x14ac:dyDescent="0.25">
      <c r="A777" s="29">
        <f t="shared" si="170"/>
        <v>44273</v>
      </c>
      <c r="B777">
        <f>'0318'!B30</f>
        <v>567.20000000000005</v>
      </c>
      <c r="C777">
        <f>'0318'!C30</f>
        <v>492.1</v>
      </c>
      <c r="D777">
        <f>'0318'!D30</f>
        <v>1246.5</v>
      </c>
      <c r="E777">
        <f>'0318'!E30</f>
        <v>1473.1</v>
      </c>
      <c r="F777" s="9">
        <f t="shared" si="171"/>
        <v>1813.7</v>
      </c>
      <c r="G777" s="9">
        <f t="shared" si="172"/>
        <v>1965.1999999999998</v>
      </c>
      <c r="H777" s="38">
        <f t="shared" si="173"/>
        <v>-7.7091390189293563</v>
      </c>
      <c r="I777" s="170">
        <f t="shared" si="174"/>
        <v>9.6000000000001364</v>
      </c>
    </row>
    <row r="778" spans="1:10" x14ac:dyDescent="0.25">
      <c r="A778" s="29">
        <f t="shared" si="170"/>
        <v>44280</v>
      </c>
      <c r="B778">
        <f>'0325'!B31</f>
        <v>520.70000000000005</v>
      </c>
      <c r="C778">
        <f>'0325'!C31</f>
        <v>485.1</v>
      </c>
      <c r="D778">
        <f>'0325'!D31</f>
        <v>1337.1</v>
      </c>
      <c r="E778">
        <f>'0325'!E31</f>
        <v>1517.2</v>
      </c>
      <c r="F778" s="9">
        <f t="shared" si="171"/>
        <v>1857.8</v>
      </c>
      <c r="G778" s="9">
        <f t="shared" si="172"/>
        <v>2002.3000000000002</v>
      </c>
      <c r="H778" s="38">
        <f t="shared" si="173"/>
        <v>-7.2167007940868055</v>
      </c>
      <c r="I778" s="170">
        <f t="shared" si="174"/>
        <v>44.099999999999909</v>
      </c>
    </row>
    <row r="779" spans="1:10" x14ac:dyDescent="0.25">
      <c r="A779" s="29">
        <f t="shared" si="170"/>
        <v>44287</v>
      </c>
      <c r="B779">
        <f>'0401'!B31</f>
        <v>547.79999999999995</v>
      </c>
      <c r="C779">
        <f>'0401'!C31</f>
        <v>508</v>
      </c>
      <c r="D779">
        <f>'0401'!D31</f>
        <v>1350.8</v>
      </c>
      <c r="E779">
        <f>'0401'!E31</f>
        <v>1556.3</v>
      </c>
      <c r="F779" s="9">
        <f t="shared" si="171"/>
        <v>1898.6</v>
      </c>
      <c r="G779" s="9">
        <f t="shared" si="172"/>
        <v>2064.3000000000002</v>
      </c>
      <c r="H779" s="38">
        <f t="shared" si="173"/>
        <v>-8.0269340696604292</v>
      </c>
      <c r="I779" s="170">
        <f t="shared" si="174"/>
        <v>40.799999999999955</v>
      </c>
    </row>
    <row r="780" spans="1:10" x14ac:dyDescent="0.25">
      <c r="A780" s="29">
        <f t="shared" si="170"/>
        <v>44294</v>
      </c>
      <c r="B780">
        <f>'0408'!B31</f>
        <v>545.6</v>
      </c>
      <c r="C780">
        <f>'0408'!C31</f>
        <v>529.6</v>
      </c>
      <c r="D780">
        <f>'0408'!D31</f>
        <v>1365.7</v>
      </c>
      <c r="E780">
        <f>'0408'!E31</f>
        <v>1573.7</v>
      </c>
      <c r="F780" s="9">
        <f t="shared" si="171"/>
        <v>1911.3000000000002</v>
      </c>
      <c r="G780" s="9">
        <f t="shared" si="172"/>
        <v>2103.3000000000002</v>
      </c>
      <c r="H780" s="38">
        <f t="shared" si="173"/>
        <v>-9.1285123377549571</v>
      </c>
      <c r="I780" s="170">
        <f t="shared" si="174"/>
        <v>12.700000000000273</v>
      </c>
    </row>
    <row r="781" spans="1:10" x14ac:dyDescent="0.25">
      <c r="A781" s="29">
        <f t="shared" si="170"/>
        <v>44301</v>
      </c>
      <c r="B781">
        <f>'0415'!B31</f>
        <v>534.4</v>
      </c>
      <c r="C781">
        <f>'0415'!C31</f>
        <v>493.7</v>
      </c>
      <c r="D781">
        <f>'0415'!D31</f>
        <v>1435.1</v>
      </c>
      <c r="E781">
        <f>'0415'!E31</f>
        <v>1625.8</v>
      </c>
      <c r="F781" s="9">
        <f t="shared" si="171"/>
        <v>1969.5</v>
      </c>
      <c r="G781" s="9">
        <f t="shared" si="172"/>
        <v>2119.5</v>
      </c>
      <c r="H781" s="38">
        <f t="shared" si="173"/>
        <v>-7.0771408351026128</v>
      </c>
      <c r="I781" s="170">
        <f t="shared" si="174"/>
        <v>58.199999999999818</v>
      </c>
      <c r="J781">
        <f>'0415'!F31</f>
        <v>68.3</v>
      </c>
    </row>
    <row r="782" spans="1:10" x14ac:dyDescent="0.25">
      <c r="A782" s="29">
        <f t="shared" si="170"/>
        <v>44308</v>
      </c>
      <c r="B782">
        <f>'0422'!B31</f>
        <v>502.8</v>
      </c>
      <c r="C782">
        <f>'0422'!C31</f>
        <v>425.8</v>
      </c>
      <c r="D782">
        <f>'0422'!D31</f>
        <v>1490.1</v>
      </c>
      <c r="E782">
        <f>'0422'!E31</f>
        <v>1706.8</v>
      </c>
      <c r="F782" s="9">
        <f t="shared" ref="F782:F811" si="175">+B782+D782</f>
        <v>1992.8999999999999</v>
      </c>
      <c r="G782" s="9">
        <f t="shared" ref="G782:G811" si="176">+C782+E782</f>
        <v>2132.6</v>
      </c>
      <c r="H782" s="38">
        <f t="shared" ref="H782:H811" si="177">+(F782/G782-1)*100</f>
        <v>-6.5506892994466881</v>
      </c>
      <c r="I782" s="170">
        <f t="shared" ref="I782:I811" si="178">+F782-F781</f>
        <v>23.399999999999864</v>
      </c>
      <c r="J782">
        <f>'0422'!F31</f>
        <v>68.3</v>
      </c>
    </row>
    <row r="783" spans="1:10" x14ac:dyDescent="0.25">
      <c r="A783" s="29">
        <f t="shared" si="170"/>
        <v>44315</v>
      </c>
      <c r="B783">
        <f>'0429'!B31</f>
        <v>542.70000000000005</v>
      </c>
      <c r="C783">
        <f>'0429'!C31</f>
        <v>424.1</v>
      </c>
      <c r="D783">
        <f>'0429'!D31</f>
        <v>1505.8</v>
      </c>
      <c r="E783">
        <f>'0429'!E31</f>
        <v>1713</v>
      </c>
      <c r="F783" s="9">
        <f t="shared" si="175"/>
        <v>2048.5</v>
      </c>
      <c r="G783" s="9">
        <f t="shared" si="176"/>
        <v>2137.1</v>
      </c>
      <c r="H783" s="38">
        <f t="shared" si="177"/>
        <v>-4.1458050629357484</v>
      </c>
      <c r="I783" s="170">
        <f t="shared" si="178"/>
        <v>55.600000000000136</v>
      </c>
      <c r="J783">
        <f>'0429'!F31</f>
        <v>69.2</v>
      </c>
    </row>
    <row r="784" spans="1:10" x14ac:dyDescent="0.25">
      <c r="A784" s="29">
        <f t="shared" si="170"/>
        <v>44322</v>
      </c>
      <c r="B784">
        <f>'0506'!B31</f>
        <v>519.79999999999995</v>
      </c>
      <c r="C784">
        <f>'0506'!C31</f>
        <v>429.7</v>
      </c>
      <c r="D784">
        <f>'0506'!D31</f>
        <v>1541.9</v>
      </c>
      <c r="E784">
        <f>'0506'!E31</f>
        <v>1727.5</v>
      </c>
      <c r="F784" s="9">
        <f t="shared" si="175"/>
        <v>2061.6999999999998</v>
      </c>
      <c r="G784" s="9">
        <f t="shared" si="176"/>
        <v>2157.1999999999998</v>
      </c>
      <c r="H784" s="38">
        <f t="shared" si="177"/>
        <v>-4.4270350454292622</v>
      </c>
      <c r="I784" s="170">
        <f t="shared" si="178"/>
        <v>13.199999999999818</v>
      </c>
      <c r="J784">
        <f>'0506'!F31</f>
        <v>73.7</v>
      </c>
    </row>
    <row r="785" spans="1:10" x14ac:dyDescent="0.25">
      <c r="A785" s="29">
        <f t="shared" si="170"/>
        <v>44329</v>
      </c>
      <c r="B785">
        <f>'0513'!B31</f>
        <v>510</v>
      </c>
      <c r="C785">
        <f>'0513'!C31</f>
        <v>428.6</v>
      </c>
      <c r="D785">
        <f>'0513'!D31</f>
        <v>1609.5</v>
      </c>
      <c r="E785">
        <f>'0513'!E31</f>
        <v>1743.1</v>
      </c>
      <c r="F785" s="9">
        <f t="shared" si="175"/>
        <v>2119.5</v>
      </c>
      <c r="G785" s="9">
        <f t="shared" si="176"/>
        <v>2171.6999999999998</v>
      </c>
      <c r="H785" s="38">
        <f t="shared" si="177"/>
        <v>-2.4036469125569782</v>
      </c>
      <c r="I785" s="170">
        <f t="shared" si="178"/>
        <v>57.800000000000182</v>
      </c>
      <c r="J785">
        <f>'0513'!F31</f>
        <v>73.7</v>
      </c>
    </row>
    <row r="786" spans="1:10" x14ac:dyDescent="0.25">
      <c r="A786" s="29">
        <f t="shared" si="170"/>
        <v>44336</v>
      </c>
      <c r="B786">
        <f>'0520'!B31</f>
        <v>490.8</v>
      </c>
      <c r="C786">
        <f>'0520'!C31</f>
        <v>403.7</v>
      </c>
      <c r="D786">
        <f>'0520'!D31</f>
        <v>1642.3</v>
      </c>
      <c r="E786">
        <f>'0520'!E31</f>
        <v>1803.9</v>
      </c>
      <c r="F786" s="9">
        <f t="shared" si="175"/>
        <v>2133.1</v>
      </c>
      <c r="G786" s="9">
        <f t="shared" si="176"/>
        <v>2207.6</v>
      </c>
      <c r="H786" s="38">
        <f t="shared" si="177"/>
        <v>-3.3747055626019207</v>
      </c>
      <c r="I786" s="170">
        <f t="shared" si="178"/>
        <v>13.599999999999909</v>
      </c>
      <c r="J786">
        <f>'0520'!F31</f>
        <v>73.900000000000006</v>
      </c>
    </row>
    <row r="787" spans="1:10" x14ac:dyDescent="0.25">
      <c r="A787" s="29">
        <f t="shared" si="170"/>
        <v>44343</v>
      </c>
      <c r="B787">
        <f>'0527'!B31</f>
        <v>497</v>
      </c>
      <c r="C787">
        <f>'0527'!C31</f>
        <v>373.2</v>
      </c>
      <c r="D787">
        <f>'0527'!D31</f>
        <v>1677.1</v>
      </c>
      <c r="E787">
        <f>'0527'!E31</f>
        <v>1876.6</v>
      </c>
      <c r="F787" s="9">
        <f t="shared" si="175"/>
        <v>2174.1</v>
      </c>
      <c r="G787" s="9">
        <f t="shared" si="176"/>
        <v>2249.7999999999997</v>
      </c>
      <c r="H787" s="38">
        <f t="shared" si="177"/>
        <v>-3.3647435327584629</v>
      </c>
      <c r="I787" s="170">
        <f t="shared" si="178"/>
        <v>41</v>
      </c>
      <c r="J787">
        <f>'0527'!F31</f>
        <v>73.900000000000006</v>
      </c>
    </row>
    <row r="788" spans="1:10" x14ac:dyDescent="0.25">
      <c r="A788" s="29">
        <f t="shared" si="170"/>
        <v>44350</v>
      </c>
      <c r="B788">
        <f>'0603'!B31</f>
        <v>483.3</v>
      </c>
      <c r="C788">
        <f>'0603'!C31</f>
        <v>384.3</v>
      </c>
      <c r="D788">
        <f>'0603'!D31</f>
        <v>1691.7</v>
      </c>
      <c r="E788">
        <f>'0603'!E31</f>
        <v>1937.8</v>
      </c>
      <c r="F788" s="9">
        <f t="shared" si="175"/>
        <v>2175</v>
      </c>
      <c r="G788" s="9">
        <f t="shared" si="176"/>
        <v>2322.1</v>
      </c>
      <c r="H788" s="38">
        <f t="shared" si="177"/>
        <v>-6.3347831704060997</v>
      </c>
      <c r="I788" s="170">
        <f t="shared" si="178"/>
        <v>0.90000000000009095</v>
      </c>
      <c r="J788">
        <f>'0603'!F31</f>
        <v>73.900000000000006</v>
      </c>
    </row>
    <row r="789" spans="1:10" x14ac:dyDescent="0.25">
      <c r="A789" s="29">
        <f t="shared" si="170"/>
        <v>44357</v>
      </c>
      <c r="B789">
        <f>'0610'!B31</f>
        <v>458.3</v>
      </c>
      <c r="C789">
        <f>'0610'!C31</f>
        <v>372.4</v>
      </c>
      <c r="D789">
        <f>'0610'!D31</f>
        <v>1732.2</v>
      </c>
      <c r="E789">
        <f>'0610'!E31</f>
        <v>1944.5</v>
      </c>
      <c r="F789" s="9">
        <f t="shared" si="175"/>
        <v>2190.5</v>
      </c>
      <c r="G789" s="9">
        <f t="shared" si="176"/>
        <v>2316.9</v>
      </c>
      <c r="H789" s="38">
        <f t="shared" si="177"/>
        <v>-5.455565626483672</v>
      </c>
      <c r="I789" s="170">
        <f t="shared" si="178"/>
        <v>15.5</v>
      </c>
      <c r="J789">
        <f>'0610'!F31</f>
        <v>73.900000000000006</v>
      </c>
    </row>
    <row r="790" spans="1:10" x14ac:dyDescent="0.25">
      <c r="A790" s="29">
        <f t="shared" si="170"/>
        <v>44364</v>
      </c>
      <c r="B790">
        <f>'0617'!B31</f>
        <v>488.8</v>
      </c>
      <c r="C790">
        <f>'0617'!C31</f>
        <v>349.1</v>
      </c>
      <c r="D790">
        <f>'0617'!D31</f>
        <v>1785.5</v>
      </c>
      <c r="E790">
        <f>'0617'!E31</f>
        <v>1994.4</v>
      </c>
      <c r="F790" s="9">
        <f t="shared" si="175"/>
        <v>2274.3000000000002</v>
      </c>
      <c r="G790" s="9">
        <f t="shared" si="176"/>
        <v>2343.5</v>
      </c>
      <c r="H790" s="38">
        <f t="shared" si="177"/>
        <v>-2.9528483038190667</v>
      </c>
      <c r="I790" s="170">
        <f t="shared" si="178"/>
        <v>83.800000000000182</v>
      </c>
      <c r="J790">
        <f>'0617'!F31</f>
        <v>74.099999999999994</v>
      </c>
    </row>
    <row r="791" spans="1:10" x14ac:dyDescent="0.25">
      <c r="A791" s="29">
        <f t="shared" si="170"/>
        <v>44371</v>
      </c>
      <c r="B791">
        <f>'0624'!B31</f>
        <v>481.3</v>
      </c>
      <c r="C791">
        <f>'0624'!C31</f>
        <v>319.8</v>
      </c>
      <c r="D791">
        <f>'0624'!D31</f>
        <v>1794.3</v>
      </c>
      <c r="E791">
        <f>'0624'!E31</f>
        <v>2046.9</v>
      </c>
      <c r="F791" s="9">
        <f t="shared" si="175"/>
        <v>2275.6</v>
      </c>
      <c r="G791" s="9">
        <f t="shared" si="176"/>
        <v>2366.7000000000003</v>
      </c>
      <c r="H791" s="38">
        <f t="shared" si="177"/>
        <v>-3.849241559978045</v>
      </c>
      <c r="I791" s="170">
        <f t="shared" si="178"/>
        <v>1.2999999999997272</v>
      </c>
      <c r="J791">
        <f>'0624'!F31</f>
        <v>74.099999999999994</v>
      </c>
    </row>
    <row r="792" spans="1:10" x14ac:dyDescent="0.25">
      <c r="A792" s="29">
        <f t="shared" si="170"/>
        <v>44378</v>
      </c>
      <c r="B792">
        <f>'0701'!B31</f>
        <v>474</v>
      </c>
      <c r="C792">
        <f>'0701'!C31</f>
        <v>305.7</v>
      </c>
      <c r="D792">
        <f>'0701'!D31</f>
        <v>1839.3</v>
      </c>
      <c r="E792">
        <f>'0701'!E31</f>
        <v>2072.1</v>
      </c>
      <c r="F792" s="9">
        <f t="shared" si="175"/>
        <v>2313.3000000000002</v>
      </c>
      <c r="G792" s="9">
        <f t="shared" si="176"/>
        <v>2377.7999999999997</v>
      </c>
      <c r="H792" s="38">
        <f t="shared" si="177"/>
        <v>-2.7125914711077281</v>
      </c>
      <c r="I792" s="170">
        <f t="shared" si="178"/>
        <v>37.700000000000273</v>
      </c>
      <c r="J792">
        <f>'0701'!F31</f>
        <v>151.9</v>
      </c>
    </row>
    <row r="793" spans="1:10" x14ac:dyDescent="0.25">
      <c r="A793" s="29">
        <f t="shared" si="170"/>
        <v>44385</v>
      </c>
      <c r="B793">
        <f>'0708'!B31</f>
        <v>472.6</v>
      </c>
      <c r="C793">
        <f>'0708'!C31</f>
        <v>310.7</v>
      </c>
      <c r="D793">
        <f>'0708'!D31</f>
        <v>1853.3</v>
      </c>
      <c r="E793">
        <f>'0708'!E31</f>
        <v>2074.6</v>
      </c>
      <c r="F793" s="9">
        <f t="shared" si="175"/>
        <v>2325.9</v>
      </c>
      <c r="G793" s="9">
        <f t="shared" si="176"/>
        <v>2385.2999999999997</v>
      </c>
      <c r="H793" s="38">
        <f t="shared" si="177"/>
        <v>-2.4902527983901246</v>
      </c>
      <c r="I793" s="170">
        <f t="shared" si="178"/>
        <v>12.599999999999909</v>
      </c>
      <c r="J793">
        <f>'0708'!F31</f>
        <v>169.9</v>
      </c>
    </row>
    <row r="794" spans="1:10" x14ac:dyDescent="0.25">
      <c r="A794" s="29">
        <f t="shared" si="170"/>
        <v>44392</v>
      </c>
      <c r="B794">
        <f>'0715'!B31</f>
        <v>500.6</v>
      </c>
      <c r="C794">
        <f>'0715'!C31</f>
        <v>310.2</v>
      </c>
      <c r="D794">
        <f>'0715'!D31</f>
        <v>1910.6</v>
      </c>
      <c r="E794">
        <f>'0715'!E31</f>
        <v>2087.1</v>
      </c>
      <c r="F794" s="9">
        <f t="shared" si="175"/>
        <v>2411.1999999999998</v>
      </c>
      <c r="G794" s="9">
        <f t="shared" si="176"/>
        <v>2397.2999999999997</v>
      </c>
      <c r="H794" s="38">
        <f t="shared" si="177"/>
        <v>0.57981896300005609</v>
      </c>
      <c r="I794" s="170">
        <f t="shared" si="178"/>
        <v>85.299999999999727</v>
      </c>
      <c r="J794">
        <f>'0715'!F31</f>
        <v>169.9</v>
      </c>
    </row>
    <row r="795" spans="1:10" x14ac:dyDescent="0.25">
      <c r="A795" s="29">
        <f t="shared" si="170"/>
        <v>44399</v>
      </c>
      <c r="B795">
        <f>'0722'!B31</f>
        <v>405.1</v>
      </c>
      <c r="C795">
        <f>'0722'!C31</f>
        <v>292</v>
      </c>
      <c r="D795">
        <f>'0722'!D31</f>
        <v>1931.2</v>
      </c>
      <c r="E795">
        <f>'0722'!E31</f>
        <v>2110.3000000000002</v>
      </c>
      <c r="F795" s="9">
        <f t="shared" si="175"/>
        <v>2336.3000000000002</v>
      </c>
      <c r="G795" s="9">
        <f t="shared" si="176"/>
        <v>2402.3000000000002</v>
      </c>
      <c r="H795" s="38">
        <f t="shared" si="177"/>
        <v>-2.7473671065229133</v>
      </c>
      <c r="I795" s="170">
        <f t="shared" si="178"/>
        <v>-74.899999999999636</v>
      </c>
      <c r="J795">
        <f>'0722'!F31</f>
        <v>169.9</v>
      </c>
    </row>
    <row r="796" spans="1:10" x14ac:dyDescent="0.25">
      <c r="A796" s="29">
        <f t="shared" si="170"/>
        <v>44406</v>
      </c>
      <c r="B796">
        <f>'0729'!B31</f>
        <v>374.6</v>
      </c>
      <c r="C796">
        <f>'0729'!C31</f>
        <v>288</v>
      </c>
      <c r="D796">
        <f>'0729'!D31</f>
        <v>1963.4</v>
      </c>
      <c r="E796">
        <f>'0729'!E31</f>
        <v>2114</v>
      </c>
      <c r="F796" s="9">
        <f t="shared" si="175"/>
        <v>2338</v>
      </c>
      <c r="G796" s="9">
        <f t="shared" si="176"/>
        <v>2402</v>
      </c>
      <c r="H796" s="38">
        <f t="shared" si="177"/>
        <v>-2.6644462947543746</v>
      </c>
      <c r="I796" s="170">
        <f t="shared" si="178"/>
        <v>1.6999999999998181</v>
      </c>
      <c r="J796">
        <f>'0729'!F31</f>
        <v>189.9</v>
      </c>
    </row>
    <row r="797" spans="1:10" x14ac:dyDescent="0.25">
      <c r="A797" s="29">
        <f t="shared" si="170"/>
        <v>44413</v>
      </c>
      <c r="B797">
        <f>'0805'!B31</f>
        <v>371.8</v>
      </c>
      <c r="C797">
        <f>'0805'!C31</f>
        <v>313.7</v>
      </c>
      <c r="D797">
        <f>'0805'!D31</f>
        <v>1984.7</v>
      </c>
      <c r="E797">
        <f>'0805'!E31</f>
        <v>2152.6999999999998</v>
      </c>
      <c r="F797" s="9">
        <f t="shared" si="175"/>
        <v>2356.5</v>
      </c>
      <c r="G797" s="9">
        <f t="shared" si="176"/>
        <v>2466.3999999999996</v>
      </c>
      <c r="H797" s="38">
        <f t="shared" si="177"/>
        <v>-4.4558871229321895</v>
      </c>
      <c r="I797" s="170">
        <f t="shared" si="178"/>
        <v>18.5</v>
      </c>
      <c r="J797">
        <f>'0805'!F31</f>
        <v>171</v>
      </c>
    </row>
    <row r="798" spans="1:10" x14ac:dyDescent="0.25">
      <c r="A798" s="29">
        <f t="shared" si="170"/>
        <v>44420</v>
      </c>
      <c r="B798">
        <f>'0812'!B31</f>
        <v>323.60000000000002</v>
      </c>
      <c r="C798">
        <f>'0812'!C31</f>
        <v>310.8</v>
      </c>
      <c r="D798">
        <f>'0812'!D31</f>
        <v>2044.2</v>
      </c>
      <c r="E798">
        <f>'0812'!E31</f>
        <v>2194.3000000000002</v>
      </c>
      <c r="F798" s="9">
        <f t="shared" si="175"/>
        <v>2367.8000000000002</v>
      </c>
      <c r="G798" s="9">
        <f t="shared" si="176"/>
        <v>2505.1000000000004</v>
      </c>
      <c r="H798" s="38">
        <f t="shared" si="177"/>
        <v>-5.4808191289768882</v>
      </c>
      <c r="I798" s="170">
        <f t="shared" si="178"/>
        <v>11.300000000000182</v>
      </c>
      <c r="J798">
        <f>'0812'!F31</f>
        <v>171</v>
      </c>
    </row>
    <row r="799" spans="1:10" x14ac:dyDescent="0.25">
      <c r="A799" s="29">
        <f t="shared" si="170"/>
        <v>44427</v>
      </c>
      <c r="B799">
        <f>'0819'!B31</f>
        <v>311.39999999999998</v>
      </c>
      <c r="C799">
        <f>'0819'!C31</f>
        <v>283.2</v>
      </c>
      <c r="D799">
        <f>'0819'!D31</f>
        <v>2049.5</v>
      </c>
      <c r="E799">
        <f>'0819'!E31</f>
        <v>2223.5</v>
      </c>
      <c r="F799" s="9">
        <f t="shared" si="175"/>
        <v>2360.9</v>
      </c>
      <c r="G799" s="9">
        <f t="shared" si="176"/>
        <v>2506.6999999999998</v>
      </c>
      <c r="H799" s="38">
        <f t="shared" si="177"/>
        <v>-5.8164120157976562</v>
      </c>
      <c r="I799" s="170">
        <f t="shared" si="178"/>
        <v>-6.9000000000000909</v>
      </c>
      <c r="J799">
        <f>'0819'!F31</f>
        <v>171</v>
      </c>
    </row>
    <row r="800" spans="1:10" x14ac:dyDescent="0.25">
      <c r="A800" s="29">
        <f t="shared" si="170"/>
        <v>44434</v>
      </c>
      <c r="B800">
        <f>'0826'!B31</f>
        <v>305.89999999999998</v>
      </c>
      <c r="C800">
        <f>'0826'!C31</f>
        <v>275.8</v>
      </c>
      <c r="D800">
        <f>'0826'!D31</f>
        <v>2055.6999999999998</v>
      </c>
      <c r="E800">
        <f>'0826'!E31</f>
        <v>2253.6999999999998</v>
      </c>
      <c r="F800" s="9">
        <f t="shared" si="175"/>
        <v>2361.6</v>
      </c>
      <c r="G800" s="9">
        <f t="shared" si="176"/>
        <v>2529.5</v>
      </c>
      <c r="H800" s="38">
        <f t="shared" si="177"/>
        <v>-6.6376754299268708</v>
      </c>
      <c r="I800" s="170">
        <f t="shared" si="178"/>
        <v>0.6999999999998181</v>
      </c>
      <c r="J800">
        <f>'0826'!F31</f>
        <v>191</v>
      </c>
    </row>
    <row r="801" spans="1:9" x14ac:dyDescent="0.25">
      <c r="A801" s="29">
        <f t="shared" si="170"/>
        <v>44441</v>
      </c>
      <c r="B801">
        <f>'0902'!B22</f>
        <v>501.3</v>
      </c>
      <c r="C801">
        <f>'0902'!C22</f>
        <v>474.6</v>
      </c>
      <c r="D801">
        <f>'0902'!D22</f>
        <v>0.3</v>
      </c>
      <c r="E801">
        <f>'0902'!E22</f>
        <v>1.8</v>
      </c>
      <c r="F801" s="9">
        <f t="shared" si="175"/>
        <v>501.6</v>
      </c>
      <c r="G801" s="9">
        <f t="shared" si="176"/>
        <v>476.40000000000003</v>
      </c>
      <c r="H801" s="38">
        <f t="shared" si="177"/>
        <v>5.2896725440805925</v>
      </c>
      <c r="I801" s="170">
        <f t="shared" si="178"/>
        <v>-1860</v>
      </c>
    </row>
    <row r="802" spans="1:9" x14ac:dyDescent="0.25">
      <c r="A802" s="29">
        <f t="shared" si="170"/>
        <v>44448</v>
      </c>
      <c r="B802">
        <f>'0909'!B25</f>
        <v>501.3</v>
      </c>
      <c r="C802">
        <f>'0909'!C25</f>
        <v>460.2</v>
      </c>
      <c r="D802">
        <f>'0909'!D25</f>
        <v>4.4000000000000004</v>
      </c>
      <c r="E802">
        <f>'0909'!E25</f>
        <v>89.2</v>
      </c>
      <c r="F802" s="9">
        <f t="shared" si="175"/>
        <v>505.7</v>
      </c>
      <c r="G802" s="9">
        <f t="shared" si="176"/>
        <v>549.4</v>
      </c>
      <c r="H802" s="38">
        <f t="shared" si="177"/>
        <v>-7.9541317801237739</v>
      </c>
      <c r="I802" s="170">
        <f t="shared" si="178"/>
        <v>4.0999999999999659</v>
      </c>
    </row>
    <row r="803" spans="1:9" x14ac:dyDescent="0.25">
      <c r="A803" s="29">
        <f t="shared" si="170"/>
        <v>44455</v>
      </c>
      <c r="B803">
        <f>'0916'!B26</f>
        <v>471.6</v>
      </c>
      <c r="C803">
        <f>'0916'!C26</f>
        <v>500.3</v>
      </c>
      <c r="D803">
        <f>'0916'!D26</f>
        <v>77.8</v>
      </c>
      <c r="E803">
        <f>'0916'!E26</f>
        <v>92</v>
      </c>
      <c r="F803" s="9">
        <f t="shared" si="175"/>
        <v>549.4</v>
      </c>
      <c r="G803" s="9">
        <f t="shared" si="176"/>
        <v>592.29999999999995</v>
      </c>
      <c r="H803" s="38">
        <f t="shared" si="177"/>
        <v>-7.2429512071585318</v>
      </c>
      <c r="I803" s="170">
        <f t="shared" si="178"/>
        <v>43.699999999999989</v>
      </c>
    </row>
    <row r="804" spans="1:9" x14ac:dyDescent="0.25">
      <c r="A804" s="29">
        <f t="shared" si="170"/>
        <v>44462</v>
      </c>
      <c r="B804">
        <f>'0923'!B26</f>
        <v>485</v>
      </c>
      <c r="C804">
        <f>'0923'!C26</f>
        <v>484.2</v>
      </c>
      <c r="D804">
        <f>'0923'!D26</f>
        <v>85.4</v>
      </c>
      <c r="E804">
        <f>'0923'!E26</f>
        <v>106.4</v>
      </c>
      <c r="F804" s="9">
        <f t="shared" si="175"/>
        <v>570.4</v>
      </c>
      <c r="G804" s="9">
        <f t="shared" si="176"/>
        <v>590.6</v>
      </c>
      <c r="H804" s="38">
        <f t="shared" si="177"/>
        <v>-3.4202505926176796</v>
      </c>
      <c r="I804" s="170">
        <f t="shared" si="178"/>
        <v>21</v>
      </c>
    </row>
    <row r="805" spans="1:9" x14ac:dyDescent="0.25">
      <c r="A805" s="29">
        <f t="shared" si="170"/>
        <v>44469</v>
      </c>
      <c r="B805">
        <f>'0930'!B27</f>
        <v>434.3</v>
      </c>
      <c r="C805">
        <f>'0930'!C27</f>
        <v>487.7</v>
      </c>
      <c r="D805">
        <f>'0930'!D27</f>
        <v>161.5</v>
      </c>
      <c r="E805">
        <f>'0930'!E27</f>
        <v>142.5</v>
      </c>
      <c r="F805" s="9">
        <f t="shared" si="175"/>
        <v>595.79999999999995</v>
      </c>
      <c r="G805" s="9">
        <f t="shared" si="176"/>
        <v>630.20000000000005</v>
      </c>
      <c r="H805" s="38">
        <f t="shared" si="177"/>
        <v>-5.4585845763249878</v>
      </c>
      <c r="I805" s="170">
        <f t="shared" si="178"/>
        <v>25.399999999999977</v>
      </c>
    </row>
    <row r="806" spans="1:9" x14ac:dyDescent="0.25">
      <c r="A806" s="29">
        <f t="shared" si="170"/>
        <v>44476</v>
      </c>
      <c r="B806">
        <f>'1007'!B27</f>
        <v>454.7</v>
      </c>
      <c r="C806">
        <f>'1007'!C27</f>
        <v>488.1</v>
      </c>
      <c r="D806">
        <f>'1007'!D27</f>
        <v>189.3</v>
      </c>
      <c r="E806">
        <f>'1007'!E27</f>
        <v>179.9</v>
      </c>
      <c r="F806" s="9">
        <f t="shared" si="175"/>
        <v>644</v>
      </c>
      <c r="G806" s="9">
        <f t="shared" si="176"/>
        <v>668</v>
      </c>
      <c r="H806" s="38">
        <f t="shared" si="177"/>
        <v>-3.59281437125748</v>
      </c>
      <c r="I806" s="170">
        <f t="shared" si="178"/>
        <v>48.200000000000045</v>
      </c>
    </row>
    <row r="807" spans="1:9" x14ac:dyDescent="0.25">
      <c r="A807" s="29">
        <f t="shared" si="170"/>
        <v>44483</v>
      </c>
      <c r="B807">
        <f>'1014'!B27</f>
        <v>440.5</v>
      </c>
      <c r="C807">
        <f>'1014'!C27</f>
        <v>496.9</v>
      </c>
      <c r="D807">
        <f>'1014'!D27</f>
        <v>253.2</v>
      </c>
      <c r="E807">
        <f>'1014'!E27</f>
        <v>216.4</v>
      </c>
      <c r="F807" s="9">
        <f t="shared" si="175"/>
        <v>693.7</v>
      </c>
      <c r="G807" s="9">
        <f t="shared" si="176"/>
        <v>713.3</v>
      </c>
      <c r="H807" s="38">
        <f t="shared" si="177"/>
        <v>-2.7477919528949846</v>
      </c>
      <c r="I807" s="170">
        <f t="shared" si="178"/>
        <v>49.700000000000045</v>
      </c>
    </row>
    <row r="808" spans="1:9" x14ac:dyDescent="0.25">
      <c r="A808" s="29">
        <f t="shared" si="170"/>
        <v>44490</v>
      </c>
      <c r="B808">
        <f>'1021'!B27</f>
        <v>395.8</v>
      </c>
      <c r="C808">
        <f>'1021'!C27</f>
        <v>495.7</v>
      </c>
      <c r="D808">
        <f>'1021'!D27</f>
        <v>331.7</v>
      </c>
      <c r="E808">
        <f>'1021'!E27</f>
        <v>248.3</v>
      </c>
      <c r="F808" s="9">
        <f t="shared" si="175"/>
        <v>727.5</v>
      </c>
      <c r="G808" s="9">
        <f t="shared" si="176"/>
        <v>744</v>
      </c>
      <c r="H808" s="38">
        <f t="shared" si="177"/>
        <v>-2.2177419354838745</v>
      </c>
      <c r="I808" s="170">
        <f t="shared" si="178"/>
        <v>33.799999999999955</v>
      </c>
    </row>
    <row r="809" spans="1:9" x14ac:dyDescent="0.25">
      <c r="A809" s="29">
        <f t="shared" si="170"/>
        <v>44497</v>
      </c>
      <c r="B809">
        <f>'1028'!B27</f>
        <v>367.1</v>
      </c>
      <c r="C809">
        <f>'1028'!C27</f>
        <v>502.1</v>
      </c>
      <c r="D809">
        <f>'1028'!D27</f>
        <v>412.7</v>
      </c>
      <c r="E809">
        <f>'1028'!E27</f>
        <v>271.5</v>
      </c>
      <c r="F809" s="9">
        <f t="shared" si="175"/>
        <v>779.8</v>
      </c>
      <c r="G809" s="9">
        <f t="shared" si="176"/>
        <v>773.6</v>
      </c>
      <c r="H809" s="38">
        <f t="shared" si="177"/>
        <v>0.80144777662873867</v>
      </c>
      <c r="I809" s="170">
        <f t="shared" si="178"/>
        <v>52.299999999999955</v>
      </c>
    </row>
    <row r="810" spans="1:9" x14ac:dyDescent="0.25">
      <c r="A810" s="29">
        <f t="shared" si="170"/>
        <v>44504</v>
      </c>
      <c r="B810" s="66">
        <v>358.1</v>
      </c>
      <c r="C810" s="66">
        <v>495.3</v>
      </c>
      <c r="D810" s="66">
        <v>478.2</v>
      </c>
      <c r="E810" s="66">
        <v>342</v>
      </c>
      <c r="F810" s="9">
        <f t="shared" si="175"/>
        <v>836.3</v>
      </c>
      <c r="G810" s="9">
        <f t="shared" si="176"/>
        <v>837.3</v>
      </c>
      <c r="H810" s="38">
        <f t="shared" si="177"/>
        <v>-0.11943150603128672</v>
      </c>
      <c r="I810" s="170">
        <f t="shared" si="178"/>
        <v>56.5</v>
      </c>
    </row>
    <row r="811" spans="1:9" x14ac:dyDescent="0.25">
      <c r="A811" s="29">
        <f t="shared" si="170"/>
        <v>44511</v>
      </c>
      <c r="B811">
        <f>'1111'!B28</f>
        <v>361.7</v>
      </c>
      <c r="C811">
        <f>'1111'!C28</f>
        <v>493.1</v>
      </c>
      <c r="D811">
        <f>'1111'!D28</f>
        <v>527.5</v>
      </c>
      <c r="E811">
        <f>'1111'!E28</f>
        <v>392.9</v>
      </c>
      <c r="F811" s="9">
        <f t="shared" si="175"/>
        <v>889.2</v>
      </c>
      <c r="G811" s="9">
        <f t="shared" si="176"/>
        <v>886</v>
      </c>
      <c r="H811" s="38">
        <f t="shared" si="177"/>
        <v>0.36117381489841893</v>
      </c>
      <c r="I811" s="170">
        <f t="shared" si="178"/>
        <v>52.900000000000091</v>
      </c>
    </row>
    <row r="812" spans="1:9" x14ac:dyDescent="0.25">
      <c r="A812" s="29">
        <f t="shared" si="170"/>
        <v>44518</v>
      </c>
      <c r="B812">
        <f>'1118'!B28</f>
        <v>425</v>
      </c>
      <c r="C812">
        <f>'1118'!C28</f>
        <v>475.6</v>
      </c>
      <c r="D812">
        <f>'1118'!D28</f>
        <v>548.9</v>
      </c>
      <c r="E812">
        <f>'1118'!E28</f>
        <v>424.2</v>
      </c>
      <c r="F812" s="9">
        <f t="shared" ref="F812:G814" si="179">+B812+D812</f>
        <v>973.9</v>
      </c>
      <c r="G812" s="9">
        <f t="shared" si="179"/>
        <v>899.8</v>
      </c>
      <c r="H812" s="38">
        <f>+(F812/G812-1)*100</f>
        <v>8.2351633696377</v>
      </c>
      <c r="I812" s="170">
        <f>+F812-F811</f>
        <v>84.699999999999932</v>
      </c>
    </row>
    <row r="813" spans="1:9" x14ac:dyDescent="0.25">
      <c r="A813" s="29">
        <f t="shared" si="170"/>
        <v>44525</v>
      </c>
      <c r="B813">
        <f>'1125'!B28</f>
        <v>434.5</v>
      </c>
      <c r="C813">
        <f>'1125'!C28</f>
        <v>474.9</v>
      </c>
      <c r="D813">
        <f>'1125'!D28</f>
        <v>570.70000000000005</v>
      </c>
      <c r="E813">
        <f>'1125'!E28</f>
        <v>445.9</v>
      </c>
      <c r="F813" s="9">
        <f t="shared" si="179"/>
        <v>1005.2</v>
      </c>
      <c r="G813" s="9">
        <f t="shared" si="179"/>
        <v>920.8</v>
      </c>
      <c r="H813" s="38">
        <f>+(F813/G813-1)*100</f>
        <v>9.1659426585577908</v>
      </c>
      <c r="I813" s="170">
        <f>+F813-F812</f>
        <v>31.300000000000068</v>
      </c>
    </row>
    <row r="814" spans="1:9" x14ac:dyDescent="0.25">
      <c r="A814" s="29">
        <f t="shared" si="170"/>
        <v>44532</v>
      </c>
      <c r="B814">
        <f>'1202'!B28</f>
        <v>448.1</v>
      </c>
      <c r="C814">
        <f>'1202'!C28</f>
        <v>488.2</v>
      </c>
      <c r="D814">
        <f>'1202'!D28</f>
        <v>620.4</v>
      </c>
      <c r="E814">
        <f>'1202'!E28</f>
        <v>504.7</v>
      </c>
      <c r="F814" s="9">
        <f t="shared" si="179"/>
        <v>1068.5</v>
      </c>
      <c r="G814" s="9">
        <f t="shared" si="179"/>
        <v>992.9</v>
      </c>
      <c r="H814" s="38">
        <f>+(F814/G814-1)*100</f>
        <v>7.6140598247557589</v>
      </c>
      <c r="I814" s="170">
        <f>+F814-F813</f>
        <v>63.299999999999955</v>
      </c>
    </row>
    <row r="815" spans="1:9" x14ac:dyDescent="0.25">
      <c r="A815" s="29">
        <f t="shared" si="170"/>
        <v>44539</v>
      </c>
      <c r="B815">
        <f>'1209'!B28</f>
        <v>433.5</v>
      </c>
      <c r="C815">
        <f>'1209'!C28</f>
        <v>511.8</v>
      </c>
      <c r="D815">
        <f>'1209'!D28</f>
        <v>678</v>
      </c>
      <c r="E815">
        <f>'1209'!E28</f>
        <v>546.9</v>
      </c>
      <c r="F815" s="9">
        <f t="shared" ref="F815:F824" si="180">+B815+D815</f>
        <v>1111.5</v>
      </c>
      <c r="G815" s="9">
        <f t="shared" ref="G815:G824" si="181">+C815+E815</f>
        <v>1058.7</v>
      </c>
      <c r="H815" s="38">
        <f t="shared" ref="H815:H824" si="182">+(F815/G815-1)*100</f>
        <v>4.9872485123264365</v>
      </c>
      <c r="I815" s="170">
        <f t="shared" ref="I815:I824" si="183">+F815-F814</f>
        <v>43</v>
      </c>
    </row>
    <row r="816" spans="1:9" x14ac:dyDescent="0.25">
      <c r="A816" s="29">
        <f t="shared" si="170"/>
        <v>44546</v>
      </c>
      <c r="B816">
        <f>'1216'!B28</f>
        <v>450.8</v>
      </c>
      <c r="C816">
        <f>'1216'!C28</f>
        <v>452.8</v>
      </c>
      <c r="D816">
        <f>'1216'!D28</f>
        <v>715.4</v>
      </c>
      <c r="E816">
        <f>'1216'!E28</f>
        <v>680.8</v>
      </c>
      <c r="F816" s="9">
        <f t="shared" si="180"/>
        <v>1166.2</v>
      </c>
      <c r="G816" s="9">
        <f t="shared" si="181"/>
        <v>1133.5999999999999</v>
      </c>
      <c r="H816" s="38">
        <f t="shared" si="182"/>
        <v>2.8757939308398095</v>
      </c>
      <c r="I816" s="170">
        <f t="shared" si="183"/>
        <v>54.700000000000045</v>
      </c>
    </row>
    <row r="817" spans="1:10" x14ac:dyDescent="0.25">
      <c r="A817" s="29">
        <f t="shared" si="170"/>
        <v>44553</v>
      </c>
      <c r="B817">
        <f>'1223'!B28</f>
        <v>452.3</v>
      </c>
      <c r="C817">
        <f>'1223'!C28</f>
        <v>437.5</v>
      </c>
      <c r="D817">
        <f>'1223'!D28</f>
        <v>768.2</v>
      </c>
      <c r="E817">
        <f>'1223'!E28</f>
        <v>766.1</v>
      </c>
      <c r="F817" s="9">
        <f t="shared" si="180"/>
        <v>1220.5</v>
      </c>
      <c r="G817" s="9">
        <f t="shared" si="181"/>
        <v>1203.5999999999999</v>
      </c>
      <c r="H817" s="38">
        <f t="shared" si="182"/>
        <v>1.4041209704220847</v>
      </c>
      <c r="I817" s="170">
        <f t="shared" si="183"/>
        <v>54.299999999999955</v>
      </c>
    </row>
    <row r="818" spans="1:10" x14ac:dyDescent="0.25">
      <c r="A818" s="29">
        <f t="shared" si="170"/>
        <v>44560</v>
      </c>
      <c r="B818">
        <f>'1230'!B31</f>
        <v>454.2</v>
      </c>
      <c r="C818">
        <f>'1230'!C31</f>
        <v>424.7</v>
      </c>
      <c r="D818">
        <f>'1230'!D31</f>
        <v>821.7</v>
      </c>
      <c r="E818">
        <f>'1230'!E31</f>
        <v>798.1</v>
      </c>
      <c r="F818" s="9">
        <f t="shared" si="180"/>
        <v>1275.9000000000001</v>
      </c>
      <c r="G818" s="9">
        <f t="shared" si="181"/>
        <v>1222.8</v>
      </c>
      <c r="H818" s="38">
        <f t="shared" si="182"/>
        <v>4.3424926398429875</v>
      </c>
      <c r="I818" s="170">
        <f t="shared" si="183"/>
        <v>55.400000000000091</v>
      </c>
    </row>
    <row r="819" spans="1:10" x14ac:dyDescent="0.25">
      <c r="A819" s="29">
        <f t="shared" si="170"/>
        <v>44567</v>
      </c>
      <c r="B819">
        <f>'0106'!B31</f>
        <v>461.4</v>
      </c>
      <c r="C819">
        <f>'0106'!C31</f>
        <v>414.7</v>
      </c>
      <c r="D819">
        <f>'0106'!D31</f>
        <v>832.5</v>
      </c>
      <c r="E819">
        <f>'0106'!E31</f>
        <v>850.7</v>
      </c>
      <c r="F819" s="9">
        <f t="shared" si="180"/>
        <v>1293.9000000000001</v>
      </c>
      <c r="G819" s="9">
        <f t="shared" si="181"/>
        <v>1265.4000000000001</v>
      </c>
      <c r="H819" s="38">
        <f t="shared" si="182"/>
        <v>2.2522522522522515</v>
      </c>
      <c r="I819" s="170">
        <f t="shared" si="183"/>
        <v>18</v>
      </c>
    </row>
    <row r="820" spans="1:10" x14ac:dyDescent="0.25">
      <c r="A820" s="29">
        <f t="shared" si="170"/>
        <v>44574</v>
      </c>
      <c r="B820">
        <f>'0113'!B31</f>
        <v>516.4</v>
      </c>
      <c r="C820">
        <f>'0113'!C31</f>
        <v>446.1</v>
      </c>
      <c r="D820">
        <f>'0113'!D31</f>
        <v>834.5</v>
      </c>
      <c r="E820">
        <f>'0113'!E31</f>
        <v>855.9</v>
      </c>
      <c r="F820" s="9">
        <f t="shared" si="180"/>
        <v>1350.9</v>
      </c>
      <c r="G820" s="9">
        <f t="shared" si="181"/>
        <v>1302</v>
      </c>
      <c r="H820" s="38">
        <f t="shared" si="182"/>
        <v>3.7557603686636076</v>
      </c>
      <c r="I820" s="170">
        <f t="shared" si="183"/>
        <v>57</v>
      </c>
    </row>
    <row r="821" spans="1:10" x14ac:dyDescent="0.25">
      <c r="A821" s="29">
        <f t="shared" si="170"/>
        <v>44581</v>
      </c>
      <c r="B821">
        <f>'0120'!B32</f>
        <v>505.6</v>
      </c>
      <c r="C821">
        <f>'0120'!C32</f>
        <v>483.2</v>
      </c>
      <c r="D821">
        <f>'0120'!D32</f>
        <v>924.4</v>
      </c>
      <c r="E821">
        <f>'0120'!E32</f>
        <v>879.3</v>
      </c>
      <c r="F821" s="9">
        <f t="shared" si="180"/>
        <v>1430</v>
      </c>
      <c r="G821" s="9">
        <f t="shared" si="181"/>
        <v>1362.5</v>
      </c>
      <c r="H821" s="38">
        <f t="shared" si="182"/>
        <v>4.9541284403669783</v>
      </c>
      <c r="I821" s="170">
        <f t="shared" si="183"/>
        <v>79.099999999999909</v>
      </c>
    </row>
    <row r="822" spans="1:10" x14ac:dyDescent="0.25">
      <c r="A822" s="29">
        <f t="shared" si="170"/>
        <v>44588</v>
      </c>
      <c r="B822">
        <f>'0127'!B32</f>
        <v>580.6</v>
      </c>
      <c r="C822">
        <f>'0127'!C32</f>
        <v>518.6</v>
      </c>
      <c r="D822">
        <f>'0127'!D32</f>
        <v>937.4</v>
      </c>
      <c r="E822">
        <f>'0127'!E32</f>
        <v>931.4</v>
      </c>
      <c r="F822" s="9">
        <f t="shared" si="180"/>
        <v>1518</v>
      </c>
      <c r="G822" s="9">
        <f t="shared" si="181"/>
        <v>1450</v>
      </c>
      <c r="H822" s="38">
        <f t="shared" si="182"/>
        <v>4.689655172413798</v>
      </c>
      <c r="I822" s="170">
        <f t="shared" si="183"/>
        <v>88</v>
      </c>
    </row>
    <row r="823" spans="1:10" x14ac:dyDescent="0.25">
      <c r="A823" s="29">
        <f t="shared" si="170"/>
        <v>44595</v>
      </c>
      <c r="B823">
        <f>'0203'!B32</f>
        <v>452</v>
      </c>
      <c r="C823">
        <f>'0203'!C32</f>
        <v>537.6</v>
      </c>
      <c r="D823">
        <f>'0203'!D32</f>
        <v>1075.3</v>
      </c>
      <c r="E823">
        <f>'0203'!E32</f>
        <v>982.4</v>
      </c>
      <c r="F823" s="9">
        <f t="shared" si="180"/>
        <v>1527.3</v>
      </c>
      <c r="G823" s="9">
        <f t="shared" si="181"/>
        <v>1520</v>
      </c>
      <c r="H823" s="38">
        <f t="shared" si="182"/>
        <v>0.48026315789473362</v>
      </c>
      <c r="I823" s="170">
        <f t="shared" si="183"/>
        <v>9.2999999999999545</v>
      </c>
    </row>
    <row r="824" spans="1:10" x14ac:dyDescent="0.25">
      <c r="A824" s="29">
        <f t="shared" si="170"/>
        <v>44602</v>
      </c>
      <c r="B824">
        <f>'0210'!B32</f>
        <v>464.9</v>
      </c>
      <c r="C824">
        <f>'0210'!C32</f>
        <v>534.79999999999995</v>
      </c>
      <c r="D824">
        <f>'0210'!D32</f>
        <v>1124.2</v>
      </c>
      <c r="E824">
        <f>'0210'!E32</f>
        <v>985</v>
      </c>
      <c r="F824" s="9">
        <f t="shared" si="180"/>
        <v>1589.1</v>
      </c>
      <c r="G824" s="9">
        <f t="shared" si="181"/>
        <v>1519.8</v>
      </c>
      <c r="H824" s="38">
        <f t="shared" si="182"/>
        <v>4.5598105013817669</v>
      </c>
      <c r="I824" s="170">
        <f t="shared" si="183"/>
        <v>61.799999999999955</v>
      </c>
    </row>
    <row r="825" spans="1:10" x14ac:dyDescent="0.25">
      <c r="A825" s="29">
        <f t="shared" si="170"/>
        <v>44609</v>
      </c>
      <c r="B825">
        <f>'0217'!B33</f>
        <v>482.9</v>
      </c>
      <c r="C825">
        <f>'0217'!C33</f>
        <v>525</v>
      </c>
      <c r="D825">
        <f>'0217'!D33</f>
        <v>1182</v>
      </c>
      <c r="E825">
        <f>'0217'!E33</f>
        <v>1072.5</v>
      </c>
      <c r="F825" s="9">
        <f t="shared" ref="F825:G827" si="184">+B825+D825</f>
        <v>1664.9</v>
      </c>
      <c r="G825" s="9">
        <f t="shared" si="184"/>
        <v>1597.5</v>
      </c>
      <c r="H825" s="38">
        <f>+(F825/G825-1)*100</f>
        <v>4.2190923317684037</v>
      </c>
      <c r="I825" s="170">
        <f>+F825-F824</f>
        <v>75.800000000000182</v>
      </c>
    </row>
    <row r="826" spans="1:10" x14ac:dyDescent="0.25">
      <c r="A826" s="29">
        <f t="shared" si="170"/>
        <v>44616</v>
      </c>
      <c r="B826">
        <f>'0224'!B33</f>
        <v>395.6</v>
      </c>
      <c r="C826">
        <f>'0224'!C33</f>
        <v>548.4</v>
      </c>
      <c r="D826">
        <f>'0224'!D33</f>
        <v>1308.3</v>
      </c>
      <c r="E826">
        <f>'0224'!E33</f>
        <v>1171</v>
      </c>
      <c r="F826" s="9">
        <f t="shared" si="184"/>
        <v>1703.9</v>
      </c>
      <c r="G826" s="9">
        <f t="shared" si="184"/>
        <v>1719.4</v>
      </c>
      <c r="H826" s="38">
        <f>+(F826/G826-1)*100</f>
        <v>-0.90147725950913138</v>
      </c>
      <c r="I826" s="170">
        <f>+F826-F825</f>
        <v>39</v>
      </c>
    </row>
    <row r="827" spans="1:10" x14ac:dyDescent="0.25">
      <c r="A827" s="29">
        <f t="shared" si="170"/>
        <v>44623</v>
      </c>
      <c r="B827">
        <f>'0303'!B33</f>
        <v>434.5</v>
      </c>
      <c r="C827">
        <f>'0303'!C33</f>
        <v>586.79999999999995</v>
      </c>
      <c r="D827">
        <f>'0303'!D33</f>
        <v>1376.3</v>
      </c>
      <c r="E827">
        <f>'0303'!E33</f>
        <v>1192.3</v>
      </c>
      <c r="F827" s="9">
        <f t="shared" si="184"/>
        <v>1810.8</v>
      </c>
      <c r="G827" s="9">
        <f t="shared" si="184"/>
        <v>1779.1</v>
      </c>
      <c r="H827" s="38">
        <f>+(F827/G827-1)*100</f>
        <v>1.7817997864088664</v>
      </c>
      <c r="I827" s="170">
        <f>+F827-F826</f>
        <v>106.89999999999986</v>
      </c>
    </row>
    <row r="828" spans="1:10" x14ac:dyDescent="0.25">
      <c r="A828" s="29">
        <f t="shared" si="170"/>
        <v>44630</v>
      </c>
      <c r="B828">
        <f>'0310'!B33</f>
        <v>437.6</v>
      </c>
      <c r="C828">
        <f>'0310'!C33</f>
        <v>592.79999999999995</v>
      </c>
      <c r="D828">
        <f>'0310'!D33</f>
        <v>1380.2</v>
      </c>
      <c r="E828">
        <f>'0310'!E33</f>
        <v>1211.3</v>
      </c>
      <c r="F828" s="9">
        <f t="shared" ref="F828:F833" si="185">+B828+D828</f>
        <v>1817.8000000000002</v>
      </c>
      <c r="G828" s="9">
        <f t="shared" ref="G828:G833" si="186">+C828+E828</f>
        <v>1804.1</v>
      </c>
      <c r="H828" s="38">
        <f t="shared" ref="H828:H833" si="187">+(F828/G828-1)*100</f>
        <v>0.75938140901281592</v>
      </c>
      <c r="I828" s="170">
        <f t="shared" ref="I828:I845" si="188">+F828-F827</f>
        <v>7.0000000000002274</v>
      </c>
    </row>
    <row r="829" spans="1:10" x14ac:dyDescent="0.25">
      <c r="A829" s="29">
        <f t="shared" si="170"/>
        <v>44637</v>
      </c>
      <c r="B829">
        <f>'0317'!B33</f>
        <v>433.2</v>
      </c>
      <c r="C829">
        <f>'0317'!C33</f>
        <v>567.20000000000005</v>
      </c>
      <c r="D829">
        <f>'0317'!D33</f>
        <v>1396.8</v>
      </c>
      <c r="E829">
        <f>'0317'!E33</f>
        <v>1246.5</v>
      </c>
      <c r="F829" s="9">
        <f t="shared" si="185"/>
        <v>1830</v>
      </c>
      <c r="G829" s="9">
        <f t="shared" si="186"/>
        <v>1813.7</v>
      </c>
      <c r="H829" s="38">
        <f t="shared" si="187"/>
        <v>0.8987153332965736</v>
      </c>
      <c r="I829" s="170">
        <f t="shared" si="188"/>
        <v>12.199999999999818</v>
      </c>
    </row>
    <row r="830" spans="1:10" x14ac:dyDescent="0.25">
      <c r="A830" s="29">
        <f t="shared" si="170"/>
        <v>44644</v>
      </c>
      <c r="B830">
        <f>'0324'!B33</f>
        <v>454.9</v>
      </c>
      <c r="C830">
        <f>'0324'!C33</f>
        <v>520.70000000000005</v>
      </c>
      <c r="D830">
        <f>'0324'!D33</f>
        <v>1430.7</v>
      </c>
      <c r="E830">
        <f>'0324'!E33</f>
        <v>1337.1</v>
      </c>
      <c r="F830" s="9">
        <f t="shared" si="185"/>
        <v>1885.6</v>
      </c>
      <c r="G830" s="9">
        <f t="shared" si="186"/>
        <v>1857.8</v>
      </c>
      <c r="H830" s="38">
        <f t="shared" si="187"/>
        <v>1.4963935838087972</v>
      </c>
      <c r="I830" s="170">
        <f t="shared" si="188"/>
        <v>55.599999999999909</v>
      </c>
    </row>
    <row r="831" spans="1:10" x14ac:dyDescent="0.25">
      <c r="A831" s="29">
        <f t="shared" si="170"/>
        <v>44651</v>
      </c>
      <c r="B831">
        <f>'0331'!B33</f>
        <v>441.2</v>
      </c>
      <c r="C831">
        <f>'0331'!C33</f>
        <v>547.79999999999995</v>
      </c>
      <c r="D831">
        <f>'0331'!D33</f>
        <v>1467.4</v>
      </c>
      <c r="E831">
        <f>'0331'!E33</f>
        <v>1350.8</v>
      </c>
      <c r="F831" s="9">
        <f t="shared" si="185"/>
        <v>1908.6000000000001</v>
      </c>
      <c r="G831" s="9">
        <f t="shared" si="186"/>
        <v>1898.6</v>
      </c>
      <c r="H831" s="38">
        <f t="shared" si="187"/>
        <v>0.52670388707469762</v>
      </c>
      <c r="I831" s="170">
        <f t="shared" si="188"/>
        <v>23.000000000000227</v>
      </c>
    </row>
    <row r="832" spans="1:10" x14ac:dyDescent="0.25">
      <c r="A832" s="29">
        <f t="shared" si="170"/>
        <v>44658</v>
      </c>
      <c r="B832">
        <f>'0407'!B33</f>
        <v>438.9</v>
      </c>
      <c r="C832">
        <f>'0407'!C33</f>
        <v>545.6</v>
      </c>
      <c r="D832">
        <f>'0407'!D33</f>
        <v>1508.3</v>
      </c>
      <c r="E832">
        <f>'0407'!E33</f>
        <v>1365.7</v>
      </c>
      <c r="F832" s="9">
        <f t="shared" si="185"/>
        <v>1947.1999999999998</v>
      </c>
      <c r="G832" s="9">
        <f t="shared" si="186"/>
        <v>1911.3000000000002</v>
      </c>
      <c r="H832" s="38">
        <f t="shared" si="187"/>
        <v>1.8783027258933549</v>
      </c>
      <c r="I832" s="170">
        <f t="shared" si="188"/>
        <v>38.599999999999682</v>
      </c>
      <c r="J832" s="211">
        <f>'0407'!F33</f>
        <v>42.5</v>
      </c>
    </row>
    <row r="833" spans="1:10" x14ac:dyDescent="0.25">
      <c r="A833" s="29">
        <f t="shared" si="170"/>
        <v>44665</v>
      </c>
      <c r="B833">
        <f>'0414'!B33</f>
        <v>422.9</v>
      </c>
      <c r="C833">
        <f>'0414'!C33</f>
        <v>534.4</v>
      </c>
      <c r="D833">
        <f>'0414'!D33</f>
        <v>1575.9</v>
      </c>
      <c r="E833">
        <f>'0414'!E33</f>
        <v>1435.1</v>
      </c>
      <c r="F833" s="9">
        <f t="shared" si="185"/>
        <v>1998.8000000000002</v>
      </c>
      <c r="G833" s="9">
        <f t="shared" si="186"/>
        <v>1969.5</v>
      </c>
      <c r="H833" s="38">
        <f t="shared" si="187"/>
        <v>1.4876872302614919</v>
      </c>
      <c r="I833" s="170">
        <f t="shared" si="188"/>
        <v>51.600000000000364</v>
      </c>
      <c r="J833" s="211">
        <f>'0414'!F33</f>
        <v>42.5</v>
      </c>
    </row>
    <row r="834" spans="1:10" x14ac:dyDescent="0.25">
      <c r="A834" s="29">
        <f t="shared" si="170"/>
        <v>44672</v>
      </c>
      <c r="B834">
        <f>'0421'!B33</f>
        <v>465</v>
      </c>
      <c r="C834">
        <f>'0421'!C33</f>
        <v>502.8</v>
      </c>
      <c r="D834">
        <f>'0421'!D33</f>
        <v>1581.8</v>
      </c>
      <c r="E834">
        <f>'0421'!E33</f>
        <v>1490.1</v>
      </c>
      <c r="F834" s="9">
        <f t="shared" ref="F834:F849" si="189">+B834+D834</f>
        <v>2046.8</v>
      </c>
      <c r="G834" s="9">
        <f t="shared" ref="G834:G849" si="190">+C834+E834</f>
        <v>1992.8999999999999</v>
      </c>
      <c r="H834" s="38">
        <f t="shared" ref="H834:H849" si="191">+(F834/G834-1)*100</f>
        <v>2.7046013347383324</v>
      </c>
      <c r="I834" s="170">
        <f t="shared" si="188"/>
        <v>47.999999999999773</v>
      </c>
      <c r="J834" s="211">
        <f>'0421'!F33</f>
        <v>42.5</v>
      </c>
    </row>
    <row r="835" spans="1:10" x14ac:dyDescent="0.25">
      <c r="A835" s="29">
        <f t="shared" ref="A835:A907" si="192">+A834+7</f>
        <v>44679</v>
      </c>
      <c r="B835">
        <f>'0428'!B33</f>
        <v>439.3</v>
      </c>
      <c r="C835">
        <f>'0428'!C33</f>
        <v>542.70000000000005</v>
      </c>
      <c r="D835">
        <f>'0428'!D33</f>
        <v>1607.8</v>
      </c>
      <c r="E835">
        <f>'0428'!E33</f>
        <v>1505.8</v>
      </c>
      <c r="F835" s="9">
        <f t="shared" si="189"/>
        <v>2047.1</v>
      </c>
      <c r="G835" s="9">
        <f t="shared" si="190"/>
        <v>2048.5</v>
      </c>
      <c r="H835" s="38">
        <f t="shared" si="191"/>
        <v>-6.8342689773004395E-2</v>
      </c>
      <c r="I835" s="170">
        <f t="shared" si="188"/>
        <v>0.29999999999995453</v>
      </c>
      <c r="J835" s="212">
        <f>'0428'!F33</f>
        <v>42.5</v>
      </c>
    </row>
    <row r="836" spans="1:10" x14ac:dyDescent="0.25">
      <c r="A836" s="29">
        <f t="shared" si="192"/>
        <v>44686</v>
      </c>
      <c r="B836">
        <f>'0505'!B33</f>
        <v>435.9</v>
      </c>
      <c r="C836">
        <f>'0505'!C33</f>
        <v>519.79999999999995</v>
      </c>
      <c r="D836">
        <f>'0505'!D33</f>
        <v>1672.4</v>
      </c>
      <c r="E836">
        <f>'0505'!E33</f>
        <v>1541.9</v>
      </c>
      <c r="F836" s="9">
        <f t="shared" si="189"/>
        <v>2108.3000000000002</v>
      </c>
      <c r="G836" s="9">
        <f t="shared" si="190"/>
        <v>2061.6999999999998</v>
      </c>
      <c r="H836" s="38">
        <f t="shared" si="191"/>
        <v>2.2602706504341263</v>
      </c>
      <c r="I836" s="170">
        <f t="shared" si="188"/>
        <v>61.200000000000273</v>
      </c>
      <c r="J836" s="211">
        <f>'0505'!F33</f>
        <v>42.5</v>
      </c>
    </row>
    <row r="837" spans="1:10" x14ac:dyDescent="0.25">
      <c r="A837" s="29">
        <f t="shared" si="192"/>
        <v>44693</v>
      </c>
      <c r="B837">
        <f>'0512'!B33</f>
        <v>431.4</v>
      </c>
      <c r="C837">
        <f>'0512'!C33</f>
        <v>510</v>
      </c>
      <c r="D837">
        <f>'0512'!D33</f>
        <v>1688.2</v>
      </c>
      <c r="E837">
        <f>'0512'!E33</f>
        <v>1609.5</v>
      </c>
      <c r="F837" s="9">
        <f t="shared" si="189"/>
        <v>2119.6</v>
      </c>
      <c r="G837" s="9">
        <f t="shared" si="190"/>
        <v>2119.5</v>
      </c>
      <c r="H837" s="38">
        <f t="shared" si="191"/>
        <v>4.7180938900659442E-3</v>
      </c>
      <c r="I837" s="170">
        <f t="shared" si="188"/>
        <v>11.299999999999727</v>
      </c>
      <c r="J837" s="211">
        <f>'0512'!F33</f>
        <v>42.5</v>
      </c>
    </row>
    <row r="838" spans="1:10" x14ac:dyDescent="0.25">
      <c r="A838" s="29">
        <f t="shared" si="192"/>
        <v>44700</v>
      </c>
      <c r="B838">
        <f>'0519'!B33</f>
        <v>511.3</v>
      </c>
      <c r="C838">
        <f>'0519'!C33</f>
        <v>490.8</v>
      </c>
      <c r="D838">
        <f>'0519'!D33</f>
        <v>1732</v>
      </c>
      <c r="E838">
        <f>'0519'!E33</f>
        <v>1642.3</v>
      </c>
      <c r="F838" s="9">
        <f t="shared" si="189"/>
        <v>2243.3000000000002</v>
      </c>
      <c r="G838" s="9">
        <f t="shared" si="190"/>
        <v>2133.1</v>
      </c>
      <c r="H838" s="38">
        <f t="shared" si="191"/>
        <v>5.1661900520369564</v>
      </c>
      <c r="I838" s="170">
        <f t="shared" si="188"/>
        <v>123.70000000000027</v>
      </c>
      <c r="J838" s="211">
        <f>'0519'!F33</f>
        <v>42.5</v>
      </c>
    </row>
    <row r="839" spans="1:10" x14ac:dyDescent="0.25">
      <c r="A839" s="29">
        <f t="shared" si="192"/>
        <v>44707</v>
      </c>
      <c r="B839">
        <f>'0526'!B33</f>
        <v>486.3</v>
      </c>
      <c r="C839">
        <f>'0526'!C33</f>
        <v>497</v>
      </c>
      <c r="D839">
        <f>'0526'!D33</f>
        <v>1767</v>
      </c>
      <c r="E839">
        <f>'0526'!E33</f>
        <v>1677.1</v>
      </c>
      <c r="F839" s="9">
        <f t="shared" si="189"/>
        <v>2253.3000000000002</v>
      </c>
      <c r="G839" s="9">
        <f t="shared" si="190"/>
        <v>2174.1</v>
      </c>
      <c r="H839" s="38">
        <f t="shared" si="191"/>
        <v>3.6428867117427988</v>
      </c>
      <c r="I839" s="170">
        <f t="shared" si="188"/>
        <v>10</v>
      </c>
      <c r="J839" s="212">
        <f>'0526'!F33</f>
        <v>42.5</v>
      </c>
    </row>
    <row r="840" spans="1:10" x14ac:dyDescent="0.25">
      <c r="A840" s="29">
        <f t="shared" si="192"/>
        <v>44714</v>
      </c>
      <c r="B840">
        <f>'0602'!B33</f>
        <v>474</v>
      </c>
      <c r="C840">
        <f>'0602'!C33</f>
        <v>483.3</v>
      </c>
      <c r="D840">
        <f>'0602'!D33</f>
        <v>1804.2</v>
      </c>
      <c r="E840">
        <f>'0602'!E33</f>
        <v>1691.7</v>
      </c>
      <c r="F840" s="9">
        <f t="shared" si="189"/>
        <v>2278.1999999999998</v>
      </c>
      <c r="G840" s="9">
        <f t="shared" si="190"/>
        <v>2175</v>
      </c>
      <c r="H840" s="38">
        <f t="shared" si="191"/>
        <v>4.74482758620689</v>
      </c>
      <c r="I840" s="170">
        <f t="shared" si="188"/>
        <v>24.899999999999636</v>
      </c>
      <c r="J840" s="211">
        <f>'0602'!F33</f>
        <v>54.8</v>
      </c>
    </row>
    <row r="841" spans="1:10" x14ac:dyDescent="0.25">
      <c r="A841" s="29">
        <f t="shared" si="192"/>
        <v>44721</v>
      </c>
      <c r="B841">
        <f>'0609'!B33</f>
        <v>463.5</v>
      </c>
      <c r="C841">
        <f>'0609'!C33</f>
        <v>458.3</v>
      </c>
      <c r="D841">
        <f>'0609'!D33</f>
        <v>1897.8</v>
      </c>
      <c r="E841">
        <f>'0609'!E33</f>
        <v>1732.2</v>
      </c>
      <c r="F841" s="9">
        <f t="shared" si="189"/>
        <v>2361.3000000000002</v>
      </c>
      <c r="G841" s="9">
        <f t="shared" si="190"/>
        <v>2190.5</v>
      </c>
      <c r="H841" s="38">
        <f t="shared" si="191"/>
        <v>7.7973065510157591</v>
      </c>
      <c r="I841" s="170">
        <f t="shared" si="188"/>
        <v>83.100000000000364</v>
      </c>
      <c r="J841" s="211">
        <f>'0609'!F33</f>
        <v>104.8</v>
      </c>
    </row>
    <row r="842" spans="1:10" x14ac:dyDescent="0.25">
      <c r="A842" s="29">
        <f t="shared" si="192"/>
        <v>44728</v>
      </c>
      <c r="B842">
        <f>'0616'!B33</f>
        <v>468.4</v>
      </c>
      <c r="C842">
        <f>'0616'!C33</f>
        <v>488.8</v>
      </c>
      <c r="D842">
        <f>'0616'!D33</f>
        <v>1900.5</v>
      </c>
      <c r="E842">
        <f>'0616'!E33</f>
        <v>1785.5</v>
      </c>
      <c r="F842" s="9">
        <f t="shared" si="189"/>
        <v>2368.9</v>
      </c>
      <c r="G842" s="9">
        <f t="shared" si="190"/>
        <v>2274.3000000000002</v>
      </c>
      <c r="H842" s="38">
        <f t="shared" si="191"/>
        <v>4.1595216110451583</v>
      </c>
      <c r="I842" s="170">
        <f t="shared" si="188"/>
        <v>7.5999999999999091</v>
      </c>
      <c r="J842" s="211">
        <f>'0616'!F33</f>
        <v>129.80000000000001</v>
      </c>
    </row>
    <row r="843" spans="1:10" x14ac:dyDescent="0.25">
      <c r="A843" s="29">
        <f t="shared" si="192"/>
        <v>44735</v>
      </c>
      <c r="B843">
        <f>'0623'!B33</f>
        <v>464.7</v>
      </c>
      <c r="C843">
        <f>'0623'!C33</f>
        <v>481.3</v>
      </c>
      <c r="D843">
        <f>'0623'!D33</f>
        <v>1953.2</v>
      </c>
      <c r="E843">
        <f>'0623'!E33</f>
        <v>1794.3</v>
      </c>
      <c r="F843" s="9">
        <f t="shared" si="189"/>
        <v>2417.9</v>
      </c>
      <c r="G843" s="9">
        <f t="shared" si="190"/>
        <v>2275.6</v>
      </c>
      <c r="H843" s="38">
        <f t="shared" si="191"/>
        <v>6.253295834065753</v>
      </c>
      <c r="I843" s="170">
        <f t="shared" si="188"/>
        <v>49</v>
      </c>
      <c r="J843" s="211">
        <f>'0623'!F33</f>
        <v>129.80000000000001</v>
      </c>
    </row>
    <row r="844" spans="1:10" x14ac:dyDescent="0.25">
      <c r="A844" s="29">
        <f t="shared" si="192"/>
        <v>44742</v>
      </c>
      <c r="B844">
        <f>'0630'!B33</f>
        <v>431.3</v>
      </c>
      <c r="C844">
        <f>'0630'!C33</f>
        <v>474</v>
      </c>
      <c r="D844">
        <f>'0630'!D33</f>
        <v>1987.4</v>
      </c>
      <c r="E844">
        <f>'0630'!E33</f>
        <v>1839.3</v>
      </c>
      <c r="F844" s="9">
        <f t="shared" si="189"/>
        <v>2418.7000000000003</v>
      </c>
      <c r="G844" s="9">
        <f t="shared" si="190"/>
        <v>2313.3000000000002</v>
      </c>
      <c r="H844" s="38">
        <f t="shared" si="191"/>
        <v>4.5562616176025639</v>
      </c>
      <c r="I844" s="170">
        <f t="shared" si="188"/>
        <v>0.8000000000001819</v>
      </c>
      <c r="J844" s="211">
        <f>'0630'!F33</f>
        <v>129.80000000000001</v>
      </c>
    </row>
    <row r="845" spans="1:10" x14ac:dyDescent="0.25">
      <c r="A845" s="29">
        <f t="shared" si="192"/>
        <v>44749</v>
      </c>
      <c r="B845">
        <f>'0707'!B33</f>
        <v>429.4</v>
      </c>
      <c r="C845">
        <f>'0707'!C33</f>
        <v>472.6</v>
      </c>
      <c r="D845">
        <f>'0707'!D33</f>
        <v>1992.1</v>
      </c>
      <c r="E845">
        <f>'0707'!E33</f>
        <v>1853.3</v>
      </c>
      <c r="F845" s="9">
        <f t="shared" si="189"/>
        <v>2421.5</v>
      </c>
      <c r="G845" s="9">
        <f t="shared" si="190"/>
        <v>2325.9</v>
      </c>
      <c r="H845" s="38">
        <f t="shared" si="191"/>
        <v>4.1102368975450387</v>
      </c>
      <c r="I845" s="170">
        <f t="shared" si="188"/>
        <v>2.7999999999997272</v>
      </c>
      <c r="J845" s="211">
        <f>'0707'!F33</f>
        <v>137.5</v>
      </c>
    </row>
    <row r="846" spans="1:10" x14ac:dyDescent="0.25">
      <c r="A846" s="29">
        <f t="shared" si="192"/>
        <v>44756</v>
      </c>
      <c r="B846">
        <f>'0714'!B33</f>
        <v>366.8</v>
      </c>
      <c r="C846">
        <f>'0714'!C33</f>
        <v>500.6</v>
      </c>
      <c r="D846">
        <f>'0714'!D33</f>
        <v>2109.8000000000002</v>
      </c>
      <c r="E846">
        <f>'0714'!E33</f>
        <v>1910.6</v>
      </c>
      <c r="F846" s="9">
        <f t="shared" si="189"/>
        <v>2476.6000000000004</v>
      </c>
      <c r="G846" s="9">
        <f t="shared" si="190"/>
        <v>2411.1999999999998</v>
      </c>
      <c r="H846" s="38">
        <f t="shared" si="191"/>
        <v>2.7123424021234577</v>
      </c>
      <c r="I846" s="170">
        <f t="shared" ref="I846:I854" si="193">+F846-F845</f>
        <v>55.100000000000364</v>
      </c>
      <c r="J846" s="211">
        <f>'0714'!F33</f>
        <v>151</v>
      </c>
    </row>
    <row r="847" spans="1:10" x14ac:dyDescent="0.25">
      <c r="A847" s="29">
        <f t="shared" si="192"/>
        <v>44763</v>
      </c>
      <c r="B847">
        <f>'0721'!B33</f>
        <v>362.8</v>
      </c>
      <c r="C847">
        <f>'0721'!C33</f>
        <v>405.1</v>
      </c>
      <c r="D847">
        <f>'0721'!D33</f>
        <v>2124.6999999999998</v>
      </c>
      <c r="E847">
        <f>'0721'!E33</f>
        <v>1931.2</v>
      </c>
      <c r="F847" s="9">
        <f t="shared" si="189"/>
        <v>2487.5</v>
      </c>
      <c r="G847" s="9">
        <f t="shared" si="190"/>
        <v>2336.3000000000002</v>
      </c>
      <c r="H847" s="38">
        <f t="shared" si="191"/>
        <v>6.4717716046740481</v>
      </c>
      <c r="I847" s="170">
        <f t="shared" si="193"/>
        <v>10.899999999999636</v>
      </c>
      <c r="J847" s="211">
        <f>'0721'!F33</f>
        <v>151</v>
      </c>
    </row>
    <row r="848" spans="1:10" x14ac:dyDescent="0.25">
      <c r="A848" s="29">
        <f t="shared" si="192"/>
        <v>44770</v>
      </c>
      <c r="B848">
        <f>'0728'!B33</f>
        <v>313.2</v>
      </c>
      <c r="C848">
        <f>'0728'!C33</f>
        <v>374.6</v>
      </c>
      <c r="D848">
        <f>'0728'!D33</f>
        <v>2175</v>
      </c>
      <c r="E848">
        <f>'0728'!E33</f>
        <v>1963.4</v>
      </c>
      <c r="F848" s="9">
        <f t="shared" si="189"/>
        <v>2488.1999999999998</v>
      </c>
      <c r="G848" s="9">
        <f t="shared" si="190"/>
        <v>2338</v>
      </c>
      <c r="H848" s="38">
        <f t="shared" si="191"/>
        <v>6.4242942686056459</v>
      </c>
      <c r="I848" s="170">
        <f t="shared" si="193"/>
        <v>0.6999999999998181</v>
      </c>
      <c r="J848" s="211">
        <f>'0728'!F33</f>
        <v>151</v>
      </c>
    </row>
    <row r="849" spans="1:10" x14ac:dyDescent="0.25">
      <c r="A849" s="29">
        <f t="shared" si="192"/>
        <v>44777</v>
      </c>
      <c r="B849">
        <f>'0804'!B34</f>
        <v>298.60000000000002</v>
      </c>
      <c r="C849">
        <f>'0804'!C34</f>
        <v>371.8</v>
      </c>
      <c r="D849">
        <f>'0804'!D34</f>
        <v>2276.8000000000002</v>
      </c>
      <c r="E849">
        <f>'0804'!E34</f>
        <v>1984.7</v>
      </c>
      <c r="F849" s="9">
        <f t="shared" si="189"/>
        <v>2575.4</v>
      </c>
      <c r="G849" s="9">
        <f t="shared" si="190"/>
        <v>2356.5</v>
      </c>
      <c r="H849" s="38">
        <f t="shared" si="191"/>
        <v>9.2892000848716414</v>
      </c>
      <c r="I849" s="170">
        <f t="shared" si="193"/>
        <v>87.200000000000273</v>
      </c>
      <c r="J849" s="211">
        <f>'0804'!F34</f>
        <v>191</v>
      </c>
    </row>
    <row r="850" spans="1:10" x14ac:dyDescent="0.25">
      <c r="A850" s="29">
        <f t="shared" si="192"/>
        <v>44784</v>
      </c>
      <c r="B850">
        <f>'0811'!B33</f>
        <v>294.60000000000002</v>
      </c>
      <c r="C850">
        <f>'0811'!C33</f>
        <v>323.60000000000002</v>
      </c>
      <c r="D850">
        <f>'0811'!D33</f>
        <v>2281.1999999999998</v>
      </c>
      <c r="E850">
        <f>'0811'!E33</f>
        <v>2044.2</v>
      </c>
      <c r="F850" s="9">
        <f t="shared" ref="F850:G854" si="194">+B850+D850</f>
        <v>2575.7999999999997</v>
      </c>
      <c r="G850" s="9">
        <f t="shared" si="194"/>
        <v>2367.8000000000002</v>
      </c>
      <c r="H850" s="38">
        <f>+(F850/G850-1)*100</f>
        <v>8.784525720077685</v>
      </c>
      <c r="I850" s="170">
        <f t="shared" si="193"/>
        <v>0.3999999999996362</v>
      </c>
      <c r="J850" s="211">
        <f>'0811'!F33</f>
        <v>190.9</v>
      </c>
    </row>
    <row r="851" spans="1:10" x14ac:dyDescent="0.25">
      <c r="A851" s="29">
        <f t="shared" si="192"/>
        <v>44791</v>
      </c>
      <c r="C851">
        <v>311.39999999999998</v>
      </c>
      <c r="E851">
        <v>2049.5</v>
      </c>
      <c r="F851" s="9">
        <f t="shared" si="194"/>
        <v>0</v>
      </c>
      <c r="G851" s="9">
        <f t="shared" si="194"/>
        <v>2360.9</v>
      </c>
      <c r="H851" s="38">
        <f>+(F851/G851-1)*100</f>
        <v>-100</v>
      </c>
      <c r="I851" s="170">
        <f t="shared" si="193"/>
        <v>-2575.7999999999997</v>
      </c>
    </row>
    <row r="852" spans="1:10" x14ac:dyDescent="0.25">
      <c r="A852" s="29">
        <f t="shared" si="192"/>
        <v>44798</v>
      </c>
      <c r="B852">
        <f>'0825'!B33</f>
        <v>211.8</v>
      </c>
      <c r="C852">
        <f>'0825'!C33</f>
        <v>305.89999999999998</v>
      </c>
      <c r="D852">
        <f>'0825'!D33</f>
        <v>2372.8000000000002</v>
      </c>
      <c r="E852">
        <f>'0825'!E33</f>
        <v>2055.6999999999998</v>
      </c>
      <c r="F852" s="9">
        <f t="shared" si="194"/>
        <v>2584.6000000000004</v>
      </c>
      <c r="G852" s="9">
        <f t="shared" si="194"/>
        <v>2361.6</v>
      </c>
      <c r="H852" s="38">
        <f>+(F852/G852-1)*100</f>
        <v>9.442750677506794</v>
      </c>
      <c r="I852" s="170">
        <f t="shared" si="193"/>
        <v>2584.6000000000004</v>
      </c>
      <c r="J852">
        <f>'0825'!F33</f>
        <v>258.89999999999998</v>
      </c>
    </row>
    <row r="853" spans="1:10" x14ac:dyDescent="0.25">
      <c r="A853" s="29">
        <f t="shared" si="192"/>
        <v>44805</v>
      </c>
      <c r="B853">
        <f>'0901'!B23</f>
        <v>481.4</v>
      </c>
      <c r="C853">
        <f>'0901'!C23</f>
        <v>501.3</v>
      </c>
      <c r="D853">
        <f>'0901'!D23</f>
        <v>0.2</v>
      </c>
      <c r="E853">
        <f>'0901'!E23</f>
        <v>0.3</v>
      </c>
      <c r="F853" s="9">
        <f t="shared" si="194"/>
        <v>481.59999999999997</v>
      </c>
      <c r="G853" s="9">
        <f t="shared" si="194"/>
        <v>501.6</v>
      </c>
      <c r="H853" s="38">
        <f>+(F853/G853-1)*100</f>
        <v>-3.9872408293461059</v>
      </c>
      <c r="I853" s="170">
        <f t="shared" si="193"/>
        <v>-2103.0000000000005</v>
      </c>
    </row>
    <row r="854" spans="1:10" x14ac:dyDescent="0.25">
      <c r="A854" s="29">
        <f t="shared" si="192"/>
        <v>44812</v>
      </c>
      <c r="B854">
        <f>'0908'!B25</f>
        <v>526.9</v>
      </c>
      <c r="C854">
        <f>'0908'!C25</f>
        <v>501.3</v>
      </c>
      <c r="D854">
        <f>'0908'!D25</f>
        <v>4.4000000000000004</v>
      </c>
      <c r="E854">
        <f>'0908'!E25</f>
        <v>4.4000000000000004</v>
      </c>
      <c r="F854" s="9">
        <f t="shared" si="194"/>
        <v>531.29999999999995</v>
      </c>
      <c r="G854" s="9">
        <f t="shared" si="194"/>
        <v>505.7</v>
      </c>
      <c r="H854" s="38">
        <f>+(F854/G854-1)*100</f>
        <v>5.0622898951947715</v>
      </c>
      <c r="I854" s="170">
        <f t="shared" si="193"/>
        <v>49.699999999999989</v>
      </c>
    </row>
    <row r="855" spans="1:10" x14ac:dyDescent="0.25">
      <c r="A855" s="29">
        <f t="shared" si="192"/>
        <v>44819</v>
      </c>
      <c r="B855">
        <f>'0915'!B25</f>
        <v>460</v>
      </c>
      <c r="C855">
        <f>'0915'!C25</f>
        <v>471.6</v>
      </c>
      <c r="D855">
        <f>'0915'!D25</f>
        <v>104.4</v>
      </c>
      <c r="E855">
        <f>'0915'!E25</f>
        <v>77.8</v>
      </c>
      <c r="F855" s="9">
        <f t="shared" ref="F855:F860" si="195">+B855+D855</f>
        <v>564.4</v>
      </c>
      <c r="G855" s="9">
        <f t="shared" ref="G855:G860" si="196">+C855+E855</f>
        <v>549.4</v>
      </c>
      <c r="H855" s="38">
        <f t="shared" ref="H855:H860" si="197">+(F855/G855-1)*100</f>
        <v>2.7302511831088561</v>
      </c>
      <c r="I855" s="170">
        <f t="shared" ref="I855:I860" si="198">+F855-F854</f>
        <v>33.100000000000023</v>
      </c>
    </row>
    <row r="856" spans="1:10" x14ac:dyDescent="0.25">
      <c r="A856" s="29">
        <f t="shared" si="192"/>
        <v>44826</v>
      </c>
      <c r="B856">
        <f>'0922'!B25</f>
        <v>455.8</v>
      </c>
      <c r="C856">
        <f>'0922'!C25</f>
        <v>485</v>
      </c>
      <c r="D856">
        <f>'0922'!D25</f>
        <v>190.2</v>
      </c>
      <c r="E856">
        <f>'0922'!E25</f>
        <v>85.4</v>
      </c>
      <c r="F856" s="9">
        <f t="shared" si="195"/>
        <v>646</v>
      </c>
      <c r="G856" s="9">
        <f t="shared" si="196"/>
        <v>570.4</v>
      </c>
      <c r="H856" s="38">
        <f t="shared" si="197"/>
        <v>13.253856942496501</v>
      </c>
      <c r="I856" s="170">
        <f t="shared" si="198"/>
        <v>81.600000000000023</v>
      </c>
    </row>
    <row r="857" spans="1:10" x14ac:dyDescent="0.25">
      <c r="A857" s="29">
        <f t="shared" si="192"/>
        <v>44833</v>
      </c>
      <c r="B857">
        <f>'0929'!B26</f>
        <v>395.5</v>
      </c>
      <c r="C857">
        <f>'0929'!C26</f>
        <v>434.3</v>
      </c>
      <c r="D857">
        <f>'0929'!D26</f>
        <v>244.9</v>
      </c>
      <c r="E857">
        <f>'0929'!E26</f>
        <v>161.5</v>
      </c>
      <c r="F857" s="9">
        <f t="shared" si="195"/>
        <v>640.4</v>
      </c>
      <c r="G857" s="9">
        <f t="shared" si="196"/>
        <v>595.79999999999995</v>
      </c>
      <c r="H857" s="38">
        <f t="shared" si="197"/>
        <v>7.4857334676065923</v>
      </c>
      <c r="I857" s="170">
        <f t="shared" si="198"/>
        <v>-5.6000000000000227</v>
      </c>
    </row>
    <row r="858" spans="1:10" x14ac:dyDescent="0.25">
      <c r="A858" s="29">
        <f t="shared" si="192"/>
        <v>44840</v>
      </c>
      <c r="B858">
        <f>'1006'!B26</f>
        <v>396.6</v>
      </c>
      <c r="C858">
        <f>'1006'!C26</f>
        <v>454.7</v>
      </c>
      <c r="D858">
        <f>'1006'!D26</f>
        <v>258.7</v>
      </c>
      <c r="E858">
        <f>'1006'!E26</f>
        <v>189.3</v>
      </c>
      <c r="F858" s="9">
        <f t="shared" si="195"/>
        <v>655.29999999999995</v>
      </c>
      <c r="G858" s="9">
        <f t="shared" si="196"/>
        <v>644</v>
      </c>
      <c r="H858" s="38">
        <f t="shared" si="197"/>
        <v>1.7546583850931663</v>
      </c>
      <c r="I858" s="170">
        <f t="shared" si="198"/>
        <v>14.899999999999977</v>
      </c>
    </row>
    <row r="859" spans="1:10" x14ac:dyDescent="0.25">
      <c r="A859" s="29">
        <f t="shared" si="192"/>
        <v>44847</v>
      </c>
      <c r="B859">
        <f>'1013'!B25</f>
        <v>395.9</v>
      </c>
      <c r="C859">
        <f>'1013'!C25</f>
        <v>440.5</v>
      </c>
      <c r="D859">
        <f>'1013'!D25</f>
        <v>278.39999999999998</v>
      </c>
      <c r="E859">
        <f>'1013'!E25</f>
        <v>253.2</v>
      </c>
      <c r="F859" s="9">
        <f t="shared" si="195"/>
        <v>674.3</v>
      </c>
      <c r="G859" s="9">
        <f t="shared" si="196"/>
        <v>693.7</v>
      </c>
      <c r="H859" s="38">
        <f t="shared" si="197"/>
        <v>-2.7965979530056306</v>
      </c>
      <c r="I859" s="170">
        <f t="shared" si="198"/>
        <v>19</v>
      </c>
    </row>
    <row r="860" spans="1:10" x14ac:dyDescent="0.25">
      <c r="A860" s="29">
        <f t="shared" si="192"/>
        <v>44854</v>
      </c>
      <c r="B860">
        <f>'1020'!B25</f>
        <v>361.8</v>
      </c>
      <c r="C860">
        <f>'1020'!C25</f>
        <v>395.8</v>
      </c>
      <c r="D860">
        <f>'1020'!D25</f>
        <v>431.8</v>
      </c>
      <c r="E860">
        <f>'1020'!E25</f>
        <v>331.7</v>
      </c>
      <c r="F860" s="9">
        <f t="shared" si="195"/>
        <v>793.6</v>
      </c>
      <c r="G860" s="9">
        <f t="shared" si="196"/>
        <v>727.5</v>
      </c>
      <c r="H860" s="38">
        <f t="shared" si="197"/>
        <v>9.085910652920969</v>
      </c>
      <c r="I860" s="170">
        <f t="shared" si="198"/>
        <v>119.30000000000007</v>
      </c>
    </row>
    <row r="861" spans="1:10" x14ac:dyDescent="0.25">
      <c r="A861" s="29">
        <f t="shared" si="192"/>
        <v>44861</v>
      </c>
      <c r="B861">
        <f>'1027'!B25</f>
        <v>381.1</v>
      </c>
      <c r="C861">
        <f>'1027'!C25</f>
        <v>367.1</v>
      </c>
      <c r="D861">
        <f>'1027'!D25</f>
        <v>464.2</v>
      </c>
      <c r="E861">
        <f>'1027'!E25</f>
        <v>412.7</v>
      </c>
      <c r="F861" s="9">
        <f t="shared" ref="F861:F864" si="199">+B861+D861</f>
        <v>845.3</v>
      </c>
      <c r="G861" s="9">
        <f t="shared" ref="G861:G864" si="200">+C861+E861</f>
        <v>779.8</v>
      </c>
      <c r="H861" s="38">
        <f t="shared" ref="H861:H864" si="201">+(F861/G861-1)*100</f>
        <v>8.3995896383688198</v>
      </c>
      <c r="I861" s="170">
        <f t="shared" ref="I861:I864" si="202">+F861-F860</f>
        <v>51.699999999999932</v>
      </c>
    </row>
    <row r="862" spans="1:10" x14ac:dyDescent="0.25">
      <c r="A862" s="29">
        <f t="shared" si="192"/>
        <v>44868</v>
      </c>
      <c r="B862">
        <f>'1103'!B27</f>
        <v>438.4</v>
      </c>
      <c r="C862">
        <f>'1103'!C27</f>
        <v>358.1</v>
      </c>
      <c r="D862">
        <f>'1103'!D27</f>
        <v>571.6</v>
      </c>
      <c r="E862">
        <f>'1103'!E27</f>
        <v>478.2</v>
      </c>
      <c r="F862" s="9">
        <f t="shared" si="199"/>
        <v>1010</v>
      </c>
      <c r="G862" s="9">
        <f t="shared" si="200"/>
        <v>836.3</v>
      </c>
      <c r="H862" s="38">
        <f t="shared" si="201"/>
        <v>20.770058591414564</v>
      </c>
      <c r="I862" s="170">
        <f t="shared" si="202"/>
        <v>164.70000000000005</v>
      </c>
    </row>
    <row r="863" spans="1:10" x14ac:dyDescent="0.25">
      <c r="A863" s="29">
        <f t="shared" si="192"/>
        <v>44875</v>
      </c>
      <c r="B863">
        <f>'1110'!B27</f>
        <v>502.9</v>
      </c>
      <c r="C863">
        <f>'1110'!C27</f>
        <v>361.7</v>
      </c>
      <c r="D863">
        <f>'1110'!D27</f>
        <v>604.4</v>
      </c>
      <c r="E863">
        <f>'1110'!E27</f>
        <v>527.5</v>
      </c>
      <c r="F863" s="9">
        <f t="shared" si="199"/>
        <v>1107.3</v>
      </c>
      <c r="G863" s="9">
        <f t="shared" si="200"/>
        <v>889.2</v>
      </c>
      <c r="H863" s="38">
        <f t="shared" si="201"/>
        <v>24.52766531713899</v>
      </c>
      <c r="I863" s="170">
        <f t="shared" si="202"/>
        <v>97.299999999999955</v>
      </c>
    </row>
    <row r="864" spans="1:10" x14ac:dyDescent="0.25">
      <c r="A864" s="29">
        <f t="shared" si="192"/>
        <v>44882</v>
      </c>
      <c r="B864">
        <f>'1117'!B27</f>
        <v>506.3</v>
      </c>
      <c r="C864">
        <f>'1117'!C27</f>
        <v>425</v>
      </c>
      <c r="D864">
        <f>'1117'!D27</f>
        <v>606.29999999999995</v>
      </c>
      <c r="E864">
        <f>'1117'!E27</f>
        <v>548.9</v>
      </c>
      <c r="F864" s="9">
        <f t="shared" si="199"/>
        <v>1112.5999999999999</v>
      </c>
      <c r="G864" s="9">
        <f t="shared" si="200"/>
        <v>973.9</v>
      </c>
      <c r="H864" s="38">
        <f t="shared" si="201"/>
        <v>14.241708594311531</v>
      </c>
      <c r="I864" s="170">
        <f t="shared" si="202"/>
        <v>5.2999999999999545</v>
      </c>
    </row>
    <row r="865" spans="1:9" x14ac:dyDescent="0.25">
      <c r="A865" s="29">
        <f t="shared" si="192"/>
        <v>44889</v>
      </c>
      <c r="B865">
        <f>'1124'!B28</f>
        <v>506.5</v>
      </c>
      <c r="C865">
        <f>'1124'!C28</f>
        <v>434.5</v>
      </c>
      <c r="D865">
        <f>'1124'!D28</f>
        <v>629.9</v>
      </c>
      <c r="E865">
        <f>'1124'!E28</f>
        <v>570.70000000000005</v>
      </c>
      <c r="F865" s="9">
        <f t="shared" ref="F865:F869" si="203">+B865+D865</f>
        <v>1136.4000000000001</v>
      </c>
      <c r="G865" s="9">
        <f t="shared" ref="G865:G869" si="204">+C865+E865</f>
        <v>1005.2</v>
      </c>
      <c r="H865" s="38">
        <f t="shared" ref="H865:H869" si="205">+(F865/G865-1)*100</f>
        <v>13.052128929566265</v>
      </c>
      <c r="I865" s="170">
        <f t="shared" ref="I865:I869" si="206">+F865-F864</f>
        <v>23.800000000000182</v>
      </c>
    </row>
    <row r="866" spans="1:9" x14ac:dyDescent="0.25">
      <c r="A866" s="29">
        <f t="shared" si="192"/>
        <v>44896</v>
      </c>
      <c r="B866">
        <f>'1201'!B28</f>
        <v>547.6</v>
      </c>
      <c r="C866">
        <f>'1201'!C28</f>
        <v>448.1</v>
      </c>
      <c r="D866">
        <f>'1201'!D28</f>
        <v>646.29999999999995</v>
      </c>
      <c r="E866">
        <f>'1201'!E28</f>
        <v>620.4</v>
      </c>
      <c r="F866" s="9">
        <f t="shared" si="203"/>
        <v>1193.9000000000001</v>
      </c>
      <c r="G866" s="9">
        <f t="shared" si="204"/>
        <v>1068.5</v>
      </c>
      <c r="H866" s="38">
        <f t="shared" si="205"/>
        <v>11.736078614880686</v>
      </c>
      <c r="I866" s="170">
        <f t="shared" si="206"/>
        <v>57.5</v>
      </c>
    </row>
    <row r="867" spans="1:9" x14ac:dyDescent="0.25">
      <c r="A867" s="29">
        <f t="shared" si="192"/>
        <v>44903</v>
      </c>
      <c r="B867">
        <f>'1208'!B28</f>
        <v>577.29999999999995</v>
      </c>
      <c r="C867">
        <f>'1208'!C28</f>
        <v>433.5</v>
      </c>
      <c r="D867">
        <f>'1208'!D28</f>
        <v>739.8</v>
      </c>
      <c r="E867">
        <f>'1208'!E28</f>
        <v>678</v>
      </c>
      <c r="F867" s="9">
        <f t="shared" si="203"/>
        <v>1317.1</v>
      </c>
      <c r="G867" s="9">
        <f t="shared" si="204"/>
        <v>1111.5</v>
      </c>
      <c r="H867" s="38">
        <f t="shared" si="205"/>
        <v>18.497525865946905</v>
      </c>
      <c r="I867" s="170">
        <f t="shared" si="206"/>
        <v>123.19999999999982</v>
      </c>
    </row>
    <row r="868" spans="1:9" x14ac:dyDescent="0.25">
      <c r="A868" s="29">
        <f t="shared" si="192"/>
        <v>44910</v>
      </c>
      <c r="B868">
        <f>'1215'!B28</f>
        <v>544.1</v>
      </c>
      <c r="C868">
        <f>'1215'!C28</f>
        <v>450.8</v>
      </c>
      <c r="D868">
        <f>'1215'!D28</f>
        <v>806.2</v>
      </c>
      <c r="E868">
        <f>'1215'!E28</f>
        <v>715.4</v>
      </c>
      <c r="F868" s="9">
        <f t="shared" si="203"/>
        <v>1350.3000000000002</v>
      </c>
      <c r="G868" s="9">
        <f>+C868+E868</f>
        <v>1166.2</v>
      </c>
      <c r="H868" s="38">
        <f t="shared" si="205"/>
        <v>15.78631452581034</v>
      </c>
      <c r="I868" s="170">
        <f t="shared" si="206"/>
        <v>33.200000000000273</v>
      </c>
    </row>
    <row r="869" spans="1:9" x14ac:dyDescent="0.25">
      <c r="A869" s="29">
        <f t="shared" si="192"/>
        <v>44917</v>
      </c>
      <c r="B869">
        <f>'1222'!B27</f>
        <v>509.6</v>
      </c>
      <c r="C869">
        <f>'1222'!C27</f>
        <v>452.3</v>
      </c>
      <c r="D869">
        <f>'1222'!D27</f>
        <v>937.5</v>
      </c>
      <c r="E869">
        <f>'1222'!E27</f>
        <v>768.2</v>
      </c>
      <c r="F869" s="9">
        <f t="shared" si="203"/>
        <v>1447.1</v>
      </c>
      <c r="G869" s="9">
        <f t="shared" si="204"/>
        <v>1220.5</v>
      </c>
      <c r="H869" s="38">
        <f t="shared" si="205"/>
        <v>18.566161409258484</v>
      </c>
      <c r="I869" s="170">
        <f t="shared" si="206"/>
        <v>96.799999999999727</v>
      </c>
    </row>
    <row r="870" spans="1:9" x14ac:dyDescent="0.25">
      <c r="A870" s="29">
        <f t="shared" si="192"/>
        <v>44924</v>
      </c>
      <c r="B870">
        <f>'1229'!B30</f>
        <v>507.7</v>
      </c>
      <c r="C870">
        <f>'1229'!C30</f>
        <v>454.2</v>
      </c>
      <c r="D870">
        <f>'1229'!D30</f>
        <v>966.6</v>
      </c>
      <c r="E870">
        <f>'1229'!E30</f>
        <v>821.7</v>
      </c>
      <c r="F870" s="9">
        <f t="shared" ref="F870:F875" si="207">+B870+D870</f>
        <v>1474.3</v>
      </c>
      <c r="G870" s="9">
        <f t="shared" ref="G870:G875" si="208">+C870+E870</f>
        <v>1275.9000000000001</v>
      </c>
      <c r="H870" s="38">
        <f t="shared" ref="H870:H875" si="209">+(F870/G870-1)*100</f>
        <v>15.549807978681706</v>
      </c>
      <c r="I870" s="170">
        <f t="shared" ref="I870:I875" si="210">+F870-F869</f>
        <v>27.200000000000045</v>
      </c>
    </row>
    <row r="871" spans="1:9" x14ac:dyDescent="0.25">
      <c r="A871" s="29">
        <f t="shared" si="192"/>
        <v>44931</v>
      </c>
      <c r="B871">
        <f>'0105'!B30</f>
        <v>510.7</v>
      </c>
      <c r="C871">
        <f>'0105'!C30</f>
        <v>461.4</v>
      </c>
      <c r="D871">
        <f>'0105'!D30</f>
        <v>972.9</v>
      </c>
      <c r="E871">
        <f>'0105'!E30</f>
        <v>832.5</v>
      </c>
      <c r="F871" s="9">
        <f t="shared" si="207"/>
        <v>1483.6</v>
      </c>
      <c r="G871" s="9">
        <f t="shared" si="208"/>
        <v>1293.9000000000001</v>
      </c>
      <c r="H871" s="38">
        <f t="shared" si="209"/>
        <v>14.661102094443134</v>
      </c>
      <c r="I871" s="170">
        <f t="shared" si="210"/>
        <v>9.2999999999999545</v>
      </c>
    </row>
    <row r="872" spans="1:9" x14ac:dyDescent="0.25">
      <c r="A872" s="29">
        <f t="shared" si="192"/>
        <v>44938</v>
      </c>
      <c r="B872">
        <f>'0112'!B30</f>
        <v>511.1</v>
      </c>
      <c r="C872">
        <f>'0112'!C30</f>
        <v>516.4</v>
      </c>
      <c r="D872">
        <f>'0112'!D30</f>
        <v>1030</v>
      </c>
      <c r="E872">
        <f>'0112'!E30</f>
        <v>834.5</v>
      </c>
      <c r="F872" s="9">
        <f t="shared" si="207"/>
        <v>1541.1</v>
      </c>
      <c r="G872" s="9">
        <f t="shared" si="208"/>
        <v>1350.9</v>
      </c>
      <c r="H872" s="38">
        <f t="shared" si="209"/>
        <v>14.079502553852974</v>
      </c>
      <c r="I872" s="170">
        <f t="shared" si="210"/>
        <v>57.5</v>
      </c>
    </row>
    <row r="873" spans="1:9" x14ac:dyDescent="0.25">
      <c r="A873" s="29">
        <f t="shared" si="192"/>
        <v>44945</v>
      </c>
      <c r="B873">
        <f>'0119'!B31</f>
        <v>489.3</v>
      </c>
      <c r="C873">
        <f>'0119'!C31</f>
        <v>505.6</v>
      </c>
      <c r="D873">
        <f>'0119'!D31</f>
        <v>1059.7</v>
      </c>
      <c r="E873">
        <f>'0119'!E31</f>
        <v>924.4</v>
      </c>
      <c r="F873" s="9">
        <f t="shared" si="207"/>
        <v>1549</v>
      </c>
      <c r="G873" s="9">
        <f t="shared" si="208"/>
        <v>1430</v>
      </c>
      <c r="H873" s="38">
        <f t="shared" si="209"/>
        <v>8.3216783216783163</v>
      </c>
      <c r="I873" s="170">
        <f t="shared" si="210"/>
        <v>7.9000000000000909</v>
      </c>
    </row>
    <row r="874" spans="1:9" x14ac:dyDescent="0.25">
      <c r="A874" s="29">
        <f t="shared" si="192"/>
        <v>44952</v>
      </c>
      <c r="B874">
        <f>'0126'!B31</f>
        <v>462</v>
      </c>
      <c r="C874">
        <f>'0126'!C31</f>
        <v>580.6</v>
      </c>
      <c r="D874">
        <f>'0126'!D31</f>
        <v>1183.3</v>
      </c>
      <c r="E874">
        <f>'0126'!E31</f>
        <v>937.4</v>
      </c>
      <c r="F874" s="9">
        <f t="shared" si="207"/>
        <v>1645.3</v>
      </c>
      <c r="G874" s="9">
        <f t="shared" si="208"/>
        <v>1518</v>
      </c>
      <c r="H874" s="38">
        <f t="shared" si="209"/>
        <v>8.3860342555994727</v>
      </c>
      <c r="I874" s="170">
        <f t="shared" si="210"/>
        <v>96.299999999999955</v>
      </c>
    </row>
    <row r="875" spans="1:9" x14ac:dyDescent="0.25">
      <c r="A875" s="29">
        <f t="shared" si="192"/>
        <v>44959</v>
      </c>
      <c r="B875">
        <f>'0202'!B31</f>
        <v>429.9</v>
      </c>
      <c r="C875">
        <f>'0202'!C31</f>
        <v>452</v>
      </c>
      <c r="D875">
        <f>'0202'!D31</f>
        <v>1226.2</v>
      </c>
      <c r="E875">
        <f>'0202'!E31</f>
        <v>1075.3</v>
      </c>
      <c r="F875" s="9">
        <f t="shared" si="207"/>
        <v>1656.1</v>
      </c>
      <c r="G875" s="9">
        <f t="shared" si="208"/>
        <v>1527.3</v>
      </c>
      <c r="H875" s="38">
        <f t="shared" si="209"/>
        <v>8.433182740784396</v>
      </c>
      <c r="I875" s="170">
        <f t="shared" si="210"/>
        <v>10.799999999999955</v>
      </c>
    </row>
    <row r="876" spans="1:9" x14ac:dyDescent="0.25">
      <c r="A876" s="29">
        <f t="shared" si="192"/>
        <v>44966</v>
      </c>
      <c r="B876">
        <f>'0209'!B31</f>
        <v>375.3</v>
      </c>
      <c r="C876">
        <f>'0209'!C31</f>
        <v>464.9</v>
      </c>
      <c r="D876">
        <f>'0209'!D31</f>
        <v>1296.8</v>
      </c>
      <c r="E876">
        <f>'0209'!E31</f>
        <v>1124.2</v>
      </c>
      <c r="F876" s="9">
        <f t="shared" ref="F876:F879" si="211">+B876+D876</f>
        <v>1672.1</v>
      </c>
      <c r="G876" s="9">
        <f t="shared" ref="G876:G879" si="212">+C876+E876</f>
        <v>1589.1</v>
      </c>
      <c r="H876" s="38">
        <f t="shared" ref="H876:H879" si="213">+(F876/G876-1)*100</f>
        <v>5.2230822478132266</v>
      </c>
      <c r="I876" s="170">
        <f t="shared" ref="I876:I879" si="214">+F876-F875</f>
        <v>16</v>
      </c>
    </row>
    <row r="877" spans="1:9" x14ac:dyDescent="0.25">
      <c r="A877" s="29">
        <f t="shared" si="192"/>
        <v>44973</v>
      </c>
      <c r="B877">
        <f>'0216'!B31</f>
        <v>382.2</v>
      </c>
      <c r="C877">
        <f>'0216'!C31</f>
        <v>482.9</v>
      </c>
      <c r="D877">
        <f>'0216'!D31</f>
        <v>1312.5</v>
      </c>
      <c r="E877">
        <f>'0216'!E31</f>
        <v>1182</v>
      </c>
      <c r="F877" s="9">
        <f t="shared" si="211"/>
        <v>1694.7</v>
      </c>
      <c r="G877" s="9">
        <f t="shared" si="212"/>
        <v>1664.9</v>
      </c>
      <c r="H877" s="38">
        <f t="shared" si="213"/>
        <v>1.7898972911285949</v>
      </c>
      <c r="I877" s="170">
        <f t="shared" si="214"/>
        <v>22.600000000000136</v>
      </c>
    </row>
    <row r="878" spans="1:9" x14ac:dyDescent="0.25">
      <c r="A878" s="29">
        <f t="shared" si="192"/>
        <v>44980</v>
      </c>
      <c r="B878">
        <f>'0223'!B31</f>
        <v>355.2</v>
      </c>
      <c r="C878">
        <f>'0223'!C31</f>
        <v>395.6</v>
      </c>
      <c r="D878">
        <f>'0223'!D31</f>
        <v>1337.4</v>
      </c>
      <c r="E878">
        <f>'0223'!E31</f>
        <v>1308.3</v>
      </c>
      <c r="F878" s="9">
        <f t="shared" si="211"/>
        <v>1692.6000000000001</v>
      </c>
      <c r="G878" s="9">
        <f t="shared" si="212"/>
        <v>1703.9</v>
      </c>
      <c r="H878" s="38">
        <f t="shared" si="213"/>
        <v>-0.66318445918187585</v>
      </c>
      <c r="I878" s="170">
        <f t="shared" si="214"/>
        <v>-2.0999999999999091</v>
      </c>
    </row>
    <row r="879" spans="1:9" x14ac:dyDescent="0.25">
      <c r="A879" s="29">
        <f t="shared" si="192"/>
        <v>44987</v>
      </c>
      <c r="B879">
        <f>'0302'!B31</f>
        <v>325.8</v>
      </c>
      <c r="C879">
        <f>'0302'!C31</f>
        <v>434.5</v>
      </c>
      <c r="D879">
        <f>'0302'!D31</f>
        <v>1436.7</v>
      </c>
      <c r="E879">
        <f>'0302'!E31</f>
        <v>1376.3</v>
      </c>
      <c r="F879" s="9">
        <f t="shared" si="211"/>
        <v>1762.5</v>
      </c>
      <c r="G879" s="9">
        <f t="shared" si="212"/>
        <v>1810.8</v>
      </c>
      <c r="H879" s="38">
        <f t="shared" si="213"/>
        <v>-2.6673293571901846</v>
      </c>
      <c r="I879" s="170">
        <f t="shared" si="214"/>
        <v>69.899999999999864</v>
      </c>
    </row>
    <row r="880" spans="1:9" x14ac:dyDescent="0.25">
      <c r="A880" s="29">
        <f t="shared" si="192"/>
        <v>44994</v>
      </c>
      <c r="B880">
        <f>'0309'!B31</f>
        <v>275.2</v>
      </c>
      <c r="C880">
        <f>'0309'!C31</f>
        <v>437.6</v>
      </c>
      <c r="D880">
        <f>'0309'!D31</f>
        <v>1493.6</v>
      </c>
      <c r="E880">
        <f>'0309'!E31</f>
        <v>1380.2</v>
      </c>
      <c r="F880" s="9">
        <f t="shared" ref="F880:F885" si="215">+B880+D880</f>
        <v>1768.8</v>
      </c>
      <c r="G880" s="9">
        <f t="shared" ref="G880:G885" si="216">+C880+E880</f>
        <v>1817.8000000000002</v>
      </c>
      <c r="H880" s="38">
        <f t="shared" ref="H880:H885" si="217">+(F880/G880-1)*100</f>
        <v>-2.6955660688744776</v>
      </c>
      <c r="I880" s="170">
        <f t="shared" ref="I880:I885" si="218">+F880-F879</f>
        <v>6.2999999999999545</v>
      </c>
    </row>
    <row r="881" spans="1:10" x14ac:dyDescent="0.25">
      <c r="A881" s="29">
        <f t="shared" si="192"/>
        <v>45001</v>
      </c>
      <c r="B881">
        <f>'0316'!B31</f>
        <v>323.10000000000002</v>
      </c>
      <c r="C881">
        <f>'0316'!C31</f>
        <v>433.2</v>
      </c>
      <c r="D881">
        <f>'0316'!D31</f>
        <v>1498.5</v>
      </c>
      <c r="E881">
        <f>'0316'!E31</f>
        <v>1396.8</v>
      </c>
      <c r="F881" s="9">
        <f t="shared" si="215"/>
        <v>1821.6</v>
      </c>
      <c r="G881" s="9">
        <f t="shared" si="216"/>
        <v>1830</v>
      </c>
      <c r="H881" s="38">
        <f t="shared" si="217"/>
        <v>-0.4590163934426239</v>
      </c>
      <c r="I881" s="170">
        <f t="shared" si="218"/>
        <v>52.799999999999955</v>
      </c>
    </row>
    <row r="882" spans="1:10" x14ac:dyDescent="0.25">
      <c r="A882" s="29">
        <f t="shared" si="192"/>
        <v>45008</v>
      </c>
      <c r="B882">
        <f>'0323'!B31</f>
        <v>303.3</v>
      </c>
      <c r="C882">
        <f>'0323'!C31</f>
        <v>454.9</v>
      </c>
      <c r="D882">
        <f>'0323'!D31</f>
        <v>1526.8</v>
      </c>
      <c r="E882">
        <f>'0323'!E31</f>
        <v>1430.7</v>
      </c>
      <c r="F882" s="9">
        <f t="shared" si="215"/>
        <v>1830.1</v>
      </c>
      <c r="G882" s="9">
        <f t="shared" si="216"/>
        <v>1885.6</v>
      </c>
      <c r="H882" s="38">
        <f t="shared" si="217"/>
        <v>-2.9433602036487039</v>
      </c>
      <c r="I882" s="170">
        <f t="shared" si="218"/>
        <v>8.5</v>
      </c>
    </row>
    <row r="883" spans="1:10" x14ac:dyDescent="0.25">
      <c r="A883" s="29">
        <f t="shared" si="192"/>
        <v>45015</v>
      </c>
      <c r="B883">
        <f>'0330'!B31</f>
        <v>273.5</v>
      </c>
      <c r="C883">
        <f>'0330'!C31</f>
        <v>441.2</v>
      </c>
      <c r="D883">
        <f>'0330'!D31</f>
        <v>1554</v>
      </c>
      <c r="E883">
        <f>'0330'!E31</f>
        <v>1467.4</v>
      </c>
      <c r="F883" s="9">
        <f t="shared" si="215"/>
        <v>1827.5</v>
      </c>
      <c r="G883" s="9">
        <f t="shared" si="216"/>
        <v>1908.6000000000001</v>
      </c>
      <c r="H883" s="38">
        <f t="shared" si="217"/>
        <v>-4.2491878864088894</v>
      </c>
      <c r="I883" s="170">
        <f t="shared" si="218"/>
        <v>-2.5999999999999091</v>
      </c>
    </row>
    <row r="884" spans="1:10" x14ac:dyDescent="0.25">
      <c r="A884" s="29">
        <f t="shared" si="192"/>
        <v>45022</v>
      </c>
      <c r="B884">
        <f>'0406'!B31</f>
        <v>270.60000000000002</v>
      </c>
      <c r="C884">
        <f>'0406'!C31</f>
        <v>438.9</v>
      </c>
      <c r="D884">
        <f>'0406'!D31</f>
        <v>1589.2</v>
      </c>
      <c r="E884">
        <f>'0406'!E31</f>
        <v>1508.3</v>
      </c>
      <c r="F884" s="9">
        <f t="shared" si="215"/>
        <v>1859.8000000000002</v>
      </c>
      <c r="G884" s="9">
        <f t="shared" si="216"/>
        <v>1947.1999999999998</v>
      </c>
      <c r="H884" s="38">
        <f t="shared" si="217"/>
        <v>-4.4884963023828934</v>
      </c>
      <c r="I884" s="170">
        <f t="shared" si="218"/>
        <v>32.300000000000182</v>
      </c>
    </row>
    <row r="885" spans="1:10" x14ac:dyDescent="0.25">
      <c r="A885" s="29">
        <f t="shared" si="192"/>
        <v>45029</v>
      </c>
      <c r="B885">
        <f>'0413'!B31</f>
        <v>281.5</v>
      </c>
      <c r="C885">
        <f>'0413'!C31</f>
        <v>422.9</v>
      </c>
      <c r="D885">
        <f>'0413'!D31</f>
        <v>1603.5</v>
      </c>
      <c r="E885">
        <f>'0413'!E31</f>
        <v>1575.9</v>
      </c>
      <c r="F885" s="9">
        <f t="shared" si="215"/>
        <v>1885</v>
      </c>
      <c r="G885" s="9">
        <f t="shared" si="216"/>
        <v>1998.8000000000002</v>
      </c>
      <c r="H885" s="38">
        <f t="shared" si="217"/>
        <v>-5.6934160496297848</v>
      </c>
      <c r="I885" s="170">
        <f t="shared" si="218"/>
        <v>25.199999999999818</v>
      </c>
    </row>
    <row r="886" spans="1:10" x14ac:dyDescent="0.25">
      <c r="A886" s="29">
        <f t="shared" si="192"/>
        <v>45036</v>
      </c>
      <c r="B886">
        <f>'0420'!B32</f>
        <v>294.8</v>
      </c>
      <c r="C886">
        <f>'0420'!C32</f>
        <v>465</v>
      </c>
      <c r="D886">
        <f>'0420'!D32</f>
        <v>1665.5</v>
      </c>
      <c r="E886">
        <f>'0420'!E32</f>
        <v>1581.8</v>
      </c>
      <c r="F886" s="9">
        <f t="shared" ref="F886:F890" si="219">+B886+D886</f>
        <v>1960.3</v>
      </c>
      <c r="G886" s="9">
        <f t="shared" ref="G886:G890" si="220">+C886+E886</f>
        <v>2046.8</v>
      </c>
      <c r="H886" s="38">
        <f t="shared" ref="H886:H891" si="221">+(F886/G886-1)*100</f>
        <v>-4.2261090482704766</v>
      </c>
      <c r="I886" s="170">
        <f t="shared" ref="I886:I892" si="222">+F886-F885</f>
        <v>75.299999999999955</v>
      </c>
    </row>
    <row r="887" spans="1:10" x14ac:dyDescent="0.25">
      <c r="A887" s="29">
        <f t="shared" si="192"/>
        <v>45043</v>
      </c>
      <c r="B887">
        <f>'0427'!B32</f>
        <v>328.9</v>
      </c>
      <c r="C887">
        <f>'0427'!C32</f>
        <v>439.3</v>
      </c>
      <c r="D887">
        <f>'0427'!D32</f>
        <v>1679.9</v>
      </c>
      <c r="E887">
        <f>'0427'!E32</f>
        <v>1607.8</v>
      </c>
      <c r="F887" s="9">
        <f t="shared" si="219"/>
        <v>2008.8000000000002</v>
      </c>
      <c r="G887" s="9">
        <f t="shared" si="220"/>
        <v>2047.1</v>
      </c>
      <c r="H887" s="38">
        <f t="shared" si="221"/>
        <v>-1.8709393776561778</v>
      </c>
      <c r="I887" s="170">
        <f t="shared" si="222"/>
        <v>48.500000000000227</v>
      </c>
      <c r="J887">
        <f>'0427'!F32</f>
        <v>97.6</v>
      </c>
    </row>
    <row r="888" spans="1:10" x14ac:dyDescent="0.25">
      <c r="A888" s="29">
        <f t="shared" si="192"/>
        <v>45050</v>
      </c>
      <c r="B888">
        <f>'0504'!B32</f>
        <v>339.4</v>
      </c>
      <c r="C888">
        <f>'0504'!C32</f>
        <v>435.9</v>
      </c>
      <c r="D888">
        <f>'0504'!D32</f>
        <v>1722.3</v>
      </c>
      <c r="E888">
        <f>'0504'!E32</f>
        <v>1672.4</v>
      </c>
      <c r="F888" s="9">
        <f t="shared" si="219"/>
        <v>2061.6999999999998</v>
      </c>
      <c r="G888" s="9">
        <f t="shared" si="220"/>
        <v>2108.3000000000002</v>
      </c>
      <c r="H888" s="38">
        <f t="shared" si="221"/>
        <v>-2.2103116254802657</v>
      </c>
      <c r="I888" s="170">
        <f t="shared" si="222"/>
        <v>52.899999999999636</v>
      </c>
      <c r="J888">
        <f>'0504'!F32</f>
        <v>97.6</v>
      </c>
    </row>
    <row r="889" spans="1:10" x14ac:dyDescent="0.25">
      <c r="A889" s="29">
        <f t="shared" si="192"/>
        <v>45057</v>
      </c>
      <c r="B889">
        <f>'0511'!B32</f>
        <v>346</v>
      </c>
      <c r="C889">
        <f>'0511'!C32</f>
        <v>431.4</v>
      </c>
      <c r="D889">
        <f>'0511'!D32</f>
        <v>1727.3</v>
      </c>
      <c r="E889">
        <f>'0511'!E32</f>
        <v>1688.2</v>
      </c>
      <c r="F889" s="9">
        <f t="shared" si="219"/>
        <v>2073.3000000000002</v>
      </c>
      <c r="G889" s="9">
        <f t="shared" si="220"/>
        <v>2119.6</v>
      </c>
      <c r="H889" s="38">
        <f t="shared" si="221"/>
        <v>-2.1843744102660767</v>
      </c>
      <c r="I889" s="170">
        <f t="shared" si="222"/>
        <v>11.600000000000364</v>
      </c>
      <c r="J889">
        <f>'0511'!F32</f>
        <v>97.6</v>
      </c>
    </row>
    <row r="890" spans="1:10" x14ac:dyDescent="0.25">
      <c r="A890" s="29">
        <f t="shared" si="192"/>
        <v>45064</v>
      </c>
      <c r="B890">
        <f>'0518'!B32</f>
        <v>338.5</v>
      </c>
      <c r="C890">
        <f>'0518'!C32</f>
        <v>511.3</v>
      </c>
      <c r="D890">
        <f>'0518'!D32</f>
        <v>1788.3</v>
      </c>
      <c r="E890">
        <f>'0518'!E32</f>
        <v>1732</v>
      </c>
      <c r="F890" s="9">
        <f t="shared" si="219"/>
        <v>2126.8000000000002</v>
      </c>
      <c r="G890" s="9">
        <f t="shared" si="220"/>
        <v>2243.3000000000002</v>
      </c>
      <c r="H890" s="38">
        <f t="shared" si="221"/>
        <v>-5.1932420986938848</v>
      </c>
      <c r="I890" s="170">
        <f t="shared" si="222"/>
        <v>53.5</v>
      </c>
      <c r="J890">
        <f>'0518'!F32</f>
        <v>94.5</v>
      </c>
    </row>
    <row r="891" spans="1:10" x14ac:dyDescent="0.25">
      <c r="A891" s="29">
        <f t="shared" si="192"/>
        <v>45071</v>
      </c>
      <c r="B891">
        <f>'0525'!B32</f>
        <v>344.7</v>
      </c>
      <c r="C891">
        <f>'0525'!C32</f>
        <v>486.3</v>
      </c>
      <c r="D891">
        <f>'0525'!D32</f>
        <v>1811</v>
      </c>
      <c r="E891">
        <f>'0525'!E32</f>
        <v>1767</v>
      </c>
      <c r="F891" s="9">
        <f t="shared" ref="F891" si="223">+B891+D891</f>
        <v>2155.6999999999998</v>
      </c>
      <c r="G891" s="9">
        <f t="shared" ref="G891" si="224">+C891+E891</f>
        <v>2253.3000000000002</v>
      </c>
      <c r="H891" s="38">
        <f t="shared" si="221"/>
        <v>-4.3314250210802037</v>
      </c>
      <c r="I891" s="170">
        <f t="shared" si="222"/>
        <v>28.899999999999636</v>
      </c>
      <c r="J891">
        <f>'0525'!F32</f>
        <v>94.5</v>
      </c>
    </row>
    <row r="892" spans="1:10" x14ac:dyDescent="0.25">
      <c r="A892" s="29">
        <f t="shared" si="192"/>
        <v>45078</v>
      </c>
      <c r="B892">
        <f>'0601'!B32</f>
        <v>395.7</v>
      </c>
      <c r="C892">
        <f>'0601'!C32</f>
        <v>474</v>
      </c>
      <c r="D892">
        <f>'0601'!D32</f>
        <v>1857.2</v>
      </c>
      <c r="E892">
        <f>'0601'!E32</f>
        <v>1804.2</v>
      </c>
      <c r="F892" s="9">
        <f t="shared" ref="F892" si="225">+B892+D892</f>
        <v>2252.9</v>
      </c>
      <c r="G892" s="9">
        <f t="shared" ref="G892" si="226">+C892+E892</f>
        <v>2278.1999999999998</v>
      </c>
      <c r="H892" s="38">
        <f t="shared" ref="H892" si="227">+(F892/G892-1)*100</f>
        <v>-1.1105258537441709</v>
      </c>
      <c r="I892" s="170">
        <f t="shared" si="222"/>
        <v>97.200000000000273</v>
      </c>
      <c r="J892">
        <f>'0601'!F32</f>
        <v>114.5</v>
      </c>
    </row>
    <row r="893" spans="1:10" x14ac:dyDescent="0.25">
      <c r="A893" s="29">
        <f t="shared" si="192"/>
        <v>45085</v>
      </c>
      <c r="B893">
        <f>'0608'!B32</f>
        <v>412.1</v>
      </c>
      <c r="C893">
        <f>'0608'!C32</f>
        <v>463.5</v>
      </c>
      <c r="D893">
        <f>'0608'!D32</f>
        <v>1860.9</v>
      </c>
      <c r="E893">
        <f>'0608'!E32</f>
        <v>1897.8</v>
      </c>
      <c r="F893" s="9">
        <f t="shared" ref="F893" si="228">+B893+D893</f>
        <v>2273</v>
      </c>
      <c r="G893" s="9">
        <f t="shared" ref="G893" si="229">+C893+E893</f>
        <v>2361.3000000000002</v>
      </c>
      <c r="H893" s="38">
        <f t="shared" ref="H893" si="230">+(F893/G893-1)*100</f>
        <v>-3.7394655486384654</v>
      </c>
      <c r="I893" s="170">
        <f t="shared" ref="I893" si="231">+F893-F892</f>
        <v>20.099999999999909</v>
      </c>
      <c r="J893">
        <f>'0608'!F32</f>
        <v>114.5</v>
      </c>
    </row>
    <row r="894" spans="1:10" x14ac:dyDescent="0.25">
      <c r="A894" s="29">
        <f t="shared" si="192"/>
        <v>45092</v>
      </c>
      <c r="B894">
        <f>'0615'!B32</f>
        <v>393</v>
      </c>
      <c r="C894">
        <f>'0615'!C32</f>
        <v>468.4</v>
      </c>
      <c r="D894">
        <f>'0615'!D32</f>
        <v>1880.3</v>
      </c>
      <c r="E894">
        <f>'0615'!E32</f>
        <v>1900.5</v>
      </c>
      <c r="F894" s="9">
        <f t="shared" ref="F894" si="232">+B894+D894</f>
        <v>2273.3000000000002</v>
      </c>
      <c r="G894" s="9">
        <f t="shared" ref="G894" si="233">+C894+E894</f>
        <v>2368.9</v>
      </c>
      <c r="H894" s="38">
        <f t="shared" ref="H894" si="234">+(F894/G894-1)*100</f>
        <v>-4.0356283507112956</v>
      </c>
      <c r="I894" s="170">
        <f t="shared" ref="I894" si="235">+F894-F893</f>
        <v>0.3000000000001819</v>
      </c>
      <c r="J894">
        <f>'0615'!F32</f>
        <v>114.5</v>
      </c>
    </row>
    <row r="895" spans="1:10" x14ac:dyDescent="0.25">
      <c r="A895" s="29">
        <f t="shared" si="192"/>
        <v>45099</v>
      </c>
      <c r="B895">
        <f>'0622'!B32</f>
        <v>387</v>
      </c>
      <c r="C895">
        <f>'0622'!C32</f>
        <v>464.7</v>
      </c>
      <c r="D895">
        <f>'0622'!D32</f>
        <v>1925</v>
      </c>
      <c r="E895">
        <f>'0622'!E32</f>
        <v>1953.2</v>
      </c>
      <c r="F895" s="9">
        <f t="shared" ref="F895" si="236">+B895+D895</f>
        <v>2312</v>
      </c>
      <c r="G895" s="9">
        <f t="shared" ref="G895" si="237">+C895+E895</f>
        <v>2417.9</v>
      </c>
      <c r="H895" s="38">
        <f t="shared" ref="H895" si="238">+(F895/G895-1)*100</f>
        <v>-4.3798337400223319</v>
      </c>
      <c r="I895" s="170">
        <f t="shared" ref="I895" si="239">+F895-F894</f>
        <v>38.699999999999818</v>
      </c>
      <c r="J895">
        <f>'0622'!F32</f>
        <v>114.5</v>
      </c>
    </row>
    <row r="896" spans="1:10" x14ac:dyDescent="0.25">
      <c r="A896" s="29">
        <f t="shared" si="192"/>
        <v>45106</v>
      </c>
      <c r="B896">
        <f>'0629'!B32</f>
        <v>354.1</v>
      </c>
      <c r="C896">
        <f>'0629'!C32</f>
        <v>431.3</v>
      </c>
      <c r="D896">
        <f>'0629'!D32</f>
        <v>1984.6</v>
      </c>
      <c r="E896">
        <f>'0629'!E32</f>
        <v>1987.4</v>
      </c>
      <c r="F896" s="9">
        <f t="shared" ref="F896" si="240">+B896+D896</f>
        <v>2338.6999999999998</v>
      </c>
      <c r="G896" s="9">
        <f t="shared" ref="G896" si="241">+C896+E896</f>
        <v>2418.7000000000003</v>
      </c>
      <c r="H896" s="38">
        <f t="shared" ref="H896" si="242">+(F896/G896-1)*100</f>
        <v>-3.3075619134245837</v>
      </c>
      <c r="I896" s="170">
        <f t="shared" ref="I896" si="243">+F896-F895</f>
        <v>26.699999999999818</v>
      </c>
      <c r="J896">
        <f>'0629'!F32</f>
        <v>137.30000000000001</v>
      </c>
    </row>
    <row r="897" spans="1:10" x14ac:dyDescent="0.25">
      <c r="A897" s="29">
        <f t="shared" si="192"/>
        <v>45113</v>
      </c>
      <c r="B897">
        <f>'0706'!B32</f>
        <v>336.9</v>
      </c>
      <c r="C897">
        <f>'0706'!C32</f>
        <v>429.4</v>
      </c>
      <c r="D897">
        <f>'0706'!D32</f>
        <v>2018.8</v>
      </c>
      <c r="E897">
        <f>'0706'!E32</f>
        <v>1992.1</v>
      </c>
      <c r="F897" s="9">
        <f t="shared" ref="F897" si="244">+B897+D897</f>
        <v>2355.6999999999998</v>
      </c>
      <c r="G897" s="9">
        <f t="shared" ref="G897" si="245">+C897+E897</f>
        <v>2421.5</v>
      </c>
      <c r="H897" s="38">
        <f t="shared" ref="H897" si="246">+(F897/G897-1)*100</f>
        <v>-2.7173239727441789</v>
      </c>
      <c r="I897" s="170">
        <f t="shared" ref="I897" si="247">+F897-F896</f>
        <v>17</v>
      </c>
      <c r="J897">
        <f>'0706'!F32</f>
        <v>187.3</v>
      </c>
    </row>
    <row r="898" spans="1:10" x14ac:dyDescent="0.25">
      <c r="A898" s="29">
        <f t="shared" si="192"/>
        <v>45120</v>
      </c>
      <c r="B898">
        <f>'0713'!B32</f>
        <v>342.1</v>
      </c>
      <c r="C898">
        <f>'0713'!C32</f>
        <v>366.8</v>
      </c>
      <c r="D898">
        <f>'0713'!D32</f>
        <v>2034.4</v>
      </c>
      <c r="E898">
        <f>'0713'!E32</f>
        <v>2109.8000000000002</v>
      </c>
      <c r="F898" s="9">
        <f t="shared" ref="F898" si="248">+B898+D898</f>
        <v>2376.5</v>
      </c>
      <c r="G898" s="9">
        <f t="shared" ref="G898" si="249">+C898+E898</f>
        <v>2476.6000000000004</v>
      </c>
      <c r="H898" s="38">
        <f t="shared" ref="H898" si="250">+(F898/G898-1)*100</f>
        <v>-4.0418315432447898</v>
      </c>
      <c r="I898" s="170">
        <f t="shared" ref="I898" si="251">+F898-F897</f>
        <v>20.800000000000182</v>
      </c>
      <c r="J898">
        <f>'0713'!F32</f>
        <v>178.3</v>
      </c>
    </row>
    <row r="899" spans="1:10" x14ac:dyDescent="0.25">
      <c r="A899" s="29">
        <f t="shared" si="192"/>
        <v>45127</v>
      </c>
      <c r="B899">
        <f>'0720'!B32</f>
        <v>336.9</v>
      </c>
      <c r="C899">
        <f>'0720'!C32</f>
        <v>362.8</v>
      </c>
      <c r="D899">
        <f>'0720'!D32</f>
        <v>2043.4</v>
      </c>
      <c r="E899">
        <f>'0720'!E32</f>
        <v>2124.6999999999998</v>
      </c>
      <c r="F899" s="9">
        <f t="shared" ref="F899" si="252">+B899+D899</f>
        <v>2380.3000000000002</v>
      </c>
      <c r="G899" s="9">
        <f t="shared" ref="G899" si="253">+C899+E899</f>
        <v>2487.5</v>
      </c>
      <c r="H899" s="38">
        <f t="shared" ref="H899" si="254">+(F899/G899-1)*100</f>
        <v>-4.309547738693464</v>
      </c>
      <c r="I899" s="170">
        <f t="shared" ref="I899" si="255">+F899-F898</f>
        <v>3.8000000000001819</v>
      </c>
      <c r="J899">
        <f>'0720'!F32</f>
        <v>178.3</v>
      </c>
    </row>
    <row r="900" spans="1:10" x14ac:dyDescent="0.25">
      <c r="A900" s="29">
        <f t="shared" si="192"/>
        <v>45134</v>
      </c>
      <c r="B900">
        <f>'0727'!B32</f>
        <v>248.8</v>
      </c>
      <c r="C900">
        <f>'0727'!C32</f>
        <v>313.2</v>
      </c>
      <c r="D900">
        <f>'0727'!D32</f>
        <v>2109.6999999999998</v>
      </c>
      <c r="E900">
        <f>'0727'!E32</f>
        <v>2175</v>
      </c>
      <c r="F900" s="9">
        <f t="shared" ref="F900" si="256">+B900+D900</f>
        <v>2358.5</v>
      </c>
      <c r="G900" s="9">
        <f t="shared" ref="G900" si="257">+C900+E900</f>
        <v>2488.1999999999998</v>
      </c>
      <c r="H900" s="38">
        <f t="shared" ref="H900" si="258">+(F900/G900-1)*100</f>
        <v>-5.2126034884655503</v>
      </c>
      <c r="I900" s="170">
        <f t="shared" ref="I900" si="259">+F900-F899</f>
        <v>-21.800000000000182</v>
      </c>
      <c r="J900">
        <f>'0727'!F32</f>
        <v>177.9</v>
      </c>
    </row>
    <row r="901" spans="1:10" x14ac:dyDescent="0.25">
      <c r="A901" s="29">
        <f t="shared" si="192"/>
        <v>45141</v>
      </c>
      <c r="B901">
        <f>'0803'!B32</f>
        <v>207.5</v>
      </c>
      <c r="C901">
        <f>'0803'!C32</f>
        <v>298.60000000000002</v>
      </c>
      <c r="D901">
        <f>'0803'!D32</f>
        <v>2154.5</v>
      </c>
      <c r="E901">
        <f>'0803'!E32</f>
        <v>2276.8000000000002</v>
      </c>
      <c r="F901" s="9">
        <f t="shared" ref="F901" si="260">+B901+D901</f>
        <v>2362</v>
      </c>
      <c r="G901" s="9">
        <f t="shared" ref="G901" si="261">+C901+E901</f>
        <v>2575.4</v>
      </c>
      <c r="H901" s="38">
        <f t="shared" ref="H901" si="262">+(F901/G901-1)*100</f>
        <v>-8.2860914809349993</v>
      </c>
      <c r="I901" s="170">
        <f t="shared" ref="I901" si="263">+F901-F900</f>
        <v>3.5</v>
      </c>
      <c r="J901">
        <f>'0803'!F32</f>
        <v>178.4</v>
      </c>
    </row>
    <row r="902" spans="1:10" x14ac:dyDescent="0.25">
      <c r="A902" s="29">
        <f t="shared" si="192"/>
        <v>45148</v>
      </c>
      <c r="B902">
        <f>'0810'!B32</f>
        <v>187.7</v>
      </c>
      <c r="C902">
        <f>'0810'!C32</f>
        <v>294.60000000000002</v>
      </c>
      <c r="D902">
        <f>'0810'!D32</f>
        <v>2159.1</v>
      </c>
      <c r="E902">
        <f>'0810'!E32</f>
        <v>2281.1999999999998</v>
      </c>
      <c r="F902" s="9">
        <f t="shared" ref="F902" si="264">+B902+D902</f>
        <v>2346.7999999999997</v>
      </c>
      <c r="G902" s="9">
        <f t="shared" ref="G902" si="265">+C902+E902</f>
        <v>2575.7999999999997</v>
      </c>
      <c r="H902" s="38">
        <f t="shared" ref="H902" si="266">+(F902/G902-1)*100</f>
        <v>-8.8904418044879243</v>
      </c>
      <c r="I902" s="170">
        <f t="shared" ref="I902" si="267">+F902-F901</f>
        <v>-15.200000000000273</v>
      </c>
      <c r="J902">
        <f>'0810'!F32</f>
        <v>194.1</v>
      </c>
    </row>
    <row r="903" spans="1:10" x14ac:dyDescent="0.25">
      <c r="A903" s="29">
        <f t="shared" si="192"/>
        <v>45155</v>
      </c>
      <c r="B903">
        <f>'0817'!B32</f>
        <v>184.7</v>
      </c>
      <c r="C903">
        <f>'0817'!C32</f>
        <v>294.60000000000002</v>
      </c>
      <c r="D903">
        <f>'0817'!D32</f>
        <v>2173.6</v>
      </c>
      <c r="E903">
        <f>'0817'!E32</f>
        <v>2281.1999999999998</v>
      </c>
      <c r="F903" s="9">
        <f t="shared" ref="F903" si="268">+B903+D903</f>
        <v>2358.2999999999997</v>
      </c>
      <c r="G903" s="9">
        <f t="shared" ref="G903" si="269">+C903+E903</f>
        <v>2575.7999999999997</v>
      </c>
      <c r="H903" s="38">
        <f t="shared" ref="H903" si="270">+(F903/G903-1)*100</f>
        <v>-8.4439785697647309</v>
      </c>
      <c r="I903" s="170">
        <f t="shared" ref="I903" si="271">+F903-F902</f>
        <v>11.5</v>
      </c>
      <c r="J903">
        <f>'0817'!F32</f>
        <v>194.1</v>
      </c>
    </row>
    <row r="904" spans="1:10" x14ac:dyDescent="0.25">
      <c r="A904" s="29">
        <f t="shared" si="192"/>
        <v>45162</v>
      </c>
      <c r="B904">
        <f>'0824'!B32</f>
        <v>157.1</v>
      </c>
      <c r="C904">
        <f>'0824'!C32</f>
        <v>246.6</v>
      </c>
      <c r="D904">
        <f>'0824'!D32</f>
        <v>2201.1999999999998</v>
      </c>
      <c r="E904">
        <f>'0824'!E32</f>
        <v>2372.8000000000002</v>
      </c>
      <c r="F904" s="9">
        <f t="shared" ref="F904" si="272">+B904+D904</f>
        <v>2358.2999999999997</v>
      </c>
      <c r="G904" s="9">
        <f t="shared" ref="G904" si="273">+C904+E904</f>
        <v>2619.4</v>
      </c>
      <c r="H904" s="38">
        <f t="shared" ref="H904" si="274">+(F904/G904-1)*100</f>
        <v>-9.9679315873864365</v>
      </c>
      <c r="I904" s="170">
        <f t="shared" ref="I904" si="275">+F904-F903</f>
        <v>0</v>
      </c>
      <c r="J904">
        <f>'0824'!F32</f>
        <v>244.1</v>
      </c>
    </row>
    <row r="905" spans="1:10" x14ac:dyDescent="0.25">
      <c r="A905" s="29">
        <f t="shared" si="192"/>
        <v>45169</v>
      </c>
      <c r="B905">
        <f>'0831'!B32</f>
        <v>139.80000000000001</v>
      </c>
      <c r="C905">
        <f>'0831'!C32</f>
        <v>244.9</v>
      </c>
      <c r="D905">
        <f>'0831'!D32</f>
        <v>2249.9</v>
      </c>
      <c r="E905">
        <f>'0831'!E32</f>
        <v>2412.1</v>
      </c>
      <c r="F905" s="9">
        <f t="shared" ref="F905" si="276">+B905+D905</f>
        <v>2389.7000000000003</v>
      </c>
      <c r="G905" s="9">
        <f t="shared" ref="G905" si="277">+C905+E905</f>
        <v>2657</v>
      </c>
      <c r="H905" s="38">
        <f t="shared" ref="H905" si="278">+(F905/G905-1)*100</f>
        <v>-10.060218291305977</v>
      </c>
      <c r="I905" s="170">
        <f t="shared" ref="I905:I906" si="279">+F905-F904</f>
        <v>31.400000000000546</v>
      </c>
      <c r="J905">
        <f>'0831'!F32</f>
        <v>472.1</v>
      </c>
    </row>
    <row r="906" spans="1:10" x14ac:dyDescent="0.25">
      <c r="A906" s="29">
        <f t="shared" si="192"/>
        <v>45176</v>
      </c>
      <c r="B906">
        <f>'0907'!B22</f>
        <v>448.3</v>
      </c>
      <c r="C906">
        <f>'0907'!C22</f>
        <v>526.9</v>
      </c>
      <c r="D906">
        <f>'0907'!D22</f>
        <v>20.6</v>
      </c>
      <c r="E906">
        <f>'0907'!E22</f>
        <v>4.4000000000000004</v>
      </c>
      <c r="F906" s="9">
        <f t="shared" ref="F906" si="280">+B906+D906</f>
        <v>468.90000000000003</v>
      </c>
      <c r="G906" s="9">
        <f t="shared" ref="G906" si="281">+C906+E906</f>
        <v>531.29999999999995</v>
      </c>
      <c r="H906" s="38">
        <f t="shared" ref="H906" si="282">+(F906/G906-1)*100</f>
        <v>-11.744776962168258</v>
      </c>
      <c r="I906" s="170">
        <f t="shared" si="279"/>
        <v>-1920.8000000000002</v>
      </c>
    </row>
    <row r="907" spans="1:10" x14ac:dyDescent="0.25">
      <c r="A907" s="29">
        <f t="shared" si="192"/>
        <v>45183</v>
      </c>
      <c r="B907">
        <f>'0914'!B22</f>
        <v>433.9</v>
      </c>
      <c r="C907">
        <f>'0914'!C22</f>
        <v>460</v>
      </c>
      <c r="D907">
        <f>'0914'!D22</f>
        <v>109.8</v>
      </c>
      <c r="E907">
        <f>'0914'!E22</f>
        <v>104.4</v>
      </c>
      <c r="F907" s="9">
        <f t="shared" ref="F907" si="283">+B907+D907</f>
        <v>543.69999999999993</v>
      </c>
      <c r="G907" s="9">
        <f t="shared" ref="G907" si="284">+C907+E907</f>
        <v>564.4</v>
      </c>
      <c r="H907" s="38">
        <f t="shared" ref="H907" si="285">+(F907/G907-1)*100</f>
        <v>-3.6676116229624411</v>
      </c>
      <c r="I907" s="170">
        <f t="shared" ref="I907" si="286">+F907-F906</f>
        <v>74.799999999999898</v>
      </c>
    </row>
    <row r="908" spans="1:10" x14ac:dyDescent="0.25">
      <c r="A908" s="29">
        <f t="shared" ref="A908:A988" si="287">+A907+7</f>
        <v>45190</v>
      </c>
      <c r="B908">
        <f>'0921'!B22</f>
        <v>480.2</v>
      </c>
      <c r="C908">
        <f>'0921'!C22</f>
        <v>455.8</v>
      </c>
      <c r="D908">
        <f>'0921'!D22</f>
        <v>165.4</v>
      </c>
      <c r="E908">
        <f>'0921'!E22</f>
        <v>190.2</v>
      </c>
      <c r="F908" s="9">
        <f t="shared" ref="F908" si="288">+B908+D908</f>
        <v>645.6</v>
      </c>
      <c r="G908" s="9">
        <f t="shared" ref="G908" si="289">+C908+E908</f>
        <v>646</v>
      </c>
      <c r="H908" s="38">
        <f t="shared" ref="H908" si="290">+(F908/G908-1)*100</f>
        <v>-6.1919504643959122E-2</v>
      </c>
      <c r="I908" s="170">
        <f t="shared" ref="I908" si="291">+F908-F907</f>
        <v>101.90000000000009</v>
      </c>
    </row>
    <row r="909" spans="1:10" x14ac:dyDescent="0.25">
      <c r="A909" s="29">
        <f t="shared" si="287"/>
        <v>45197</v>
      </c>
      <c r="B909">
        <f>'0928'!B22</f>
        <v>427.8</v>
      </c>
      <c r="C909">
        <f>'0928'!C22</f>
        <v>395.5</v>
      </c>
      <c r="D909">
        <f>'0928'!D22</f>
        <v>229</v>
      </c>
      <c r="E909">
        <f>'0928'!E22</f>
        <v>244.9</v>
      </c>
      <c r="F909" s="9">
        <f t="shared" ref="F909" si="292">+B909+D909</f>
        <v>656.8</v>
      </c>
      <c r="G909" s="9">
        <f t="shared" ref="G909" si="293">+C909+E909</f>
        <v>640.4</v>
      </c>
      <c r="H909" s="38">
        <f t="shared" ref="H909" si="294">+(F909/G909-1)*100</f>
        <v>2.5608994378513383</v>
      </c>
      <c r="I909" s="170">
        <f t="shared" ref="I909" si="295">+F909-F908</f>
        <v>11.199999999999932</v>
      </c>
    </row>
    <row r="910" spans="1:10" x14ac:dyDescent="0.25">
      <c r="A910" s="29">
        <f t="shared" si="287"/>
        <v>45204</v>
      </c>
      <c r="B910">
        <f>'1005'!B23</f>
        <v>432.7</v>
      </c>
      <c r="C910">
        <f>'1005'!C23</f>
        <v>396.6</v>
      </c>
      <c r="D910">
        <f>'1005'!D23</f>
        <v>241.1</v>
      </c>
      <c r="E910">
        <f>'1005'!E23</f>
        <v>258.7</v>
      </c>
      <c r="F910" s="9">
        <f t="shared" ref="F910" si="296">+B910+D910</f>
        <v>673.8</v>
      </c>
      <c r="G910" s="9">
        <f t="shared" ref="G910" si="297">+C910+E910</f>
        <v>655.29999999999995</v>
      </c>
      <c r="H910" s="38">
        <f t="shared" ref="H910" si="298">+(F910/G910-1)*100</f>
        <v>2.8231344422402049</v>
      </c>
      <c r="I910" s="170">
        <f t="shared" ref="I910" si="299">+F910-F909</f>
        <v>17</v>
      </c>
    </row>
    <row r="911" spans="1:10" x14ac:dyDescent="0.25">
      <c r="A911" s="29">
        <f t="shared" si="287"/>
        <v>45211</v>
      </c>
      <c r="B911">
        <f>'1012'!B23</f>
        <v>410.6</v>
      </c>
      <c r="C911">
        <f>'1012'!C23</f>
        <v>395.9</v>
      </c>
      <c r="D911">
        <f>'1012'!D23</f>
        <v>347.3</v>
      </c>
      <c r="E911">
        <f>'1012'!E23</f>
        <v>278.39999999999998</v>
      </c>
      <c r="F911" s="9">
        <f t="shared" ref="F911" si="300">+B911+D911</f>
        <v>757.90000000000009</v>
      </c>
      <c r="G911" s="9">
        <f t="shared" ref="G911" si="301">+C911+E911</f>
        <v>674.3</v>
      </c>
      <c r="H911" s="38">
        <f t="shared" ref="H911" si="302">+(F911/G911-1)*100</f>
        <v>12.398042414355647</v>
      </c>
      <c r="I911" s="170">
        <f t="shared" ref="I911" si="303">+F911-F910</f>
        <v>84.100000000000136</v>
      </c>
    </row>
    <row r="912" spans="1:10" x14ac:dyDescent="0.25">
      <c r="A912" s="29">
        <f t="shared" si="287"/>
        <v>45218</v>
      </c>
      <c r="B912">
        <f>'1019'!B23</f>
        <v>410.9</v>
      </c>
      <c r="C912">
        <f>'1019'!C23</f>
        <v>361.8</v>
      </c>
      <c r="D912">
        <f>'1019'!D23</f>
        <v>370</v>
      </c>
      <c r="E912">
        <f>'1019'!E23</f>
        <v>431.8</v>
      </c>
      <c r="F912" s="9">
        <f t="shared" ref="F912" si="304">+B912+D912</f>
        <v>780.9</v>
      </c>
      <c r="G912" s="9">
        <f t="shared" ref="G912" si="305">+C912+E912</f>
        <v>793.6</v>
      </c>
      <c r="H912" s="38">
        <f t="shared" ref="H912" si="306">+(F912/G912-1)*100</f>
        <v>-1.6003024193548487</v>
      </c>
      <c r="I912" s="170">
        <f t="shared" ref="I912" si="307">+F912-F911</f>
        <v>22.999999999999886</v>
      </c>
    </row>
    <row r="913" spans="1:9" x14ac:dyDescent="0.25">
      <c r="A913" s="29">
        <f t="shared" si="287"/>
        <v>45225</v>
      </c>
      <c r="B913">
        <f>'1026'!B24</f>
        <v>467.5</v>
      </c>
      <c r="C913">
        <f>'1026'!C24</f>
        <v>381.1</v>
      </c>
      <c r="D913">
        <f>'1026'!D24</f>
        <v>372.1</v>
      </c>
      <c r="E913">
        <f>'1026'!E24</f>
        <v>464.2</v>
      </c>
      <c r="F913" s="9">
        <f t="shared" ref="F913" si="308">+B913+D913</f>
        <v>839.6</v>
      </c>
      <c r="G913" s="9">
        <f t="shared" ref="G913" si="309">+C913+E913</f>
        <v>845.3</v>
      </c>
      <c r="H913" s="38">
        <f t="shared" ref="H913" si="310">+(F913/G913-1)*100</f>
        <v>-0.67431681059978432</v>
      </c>
      <c r="I913" s="170">
        <f t="shared" ref="I913" si="311">+F913-F912</f>
        <v>58.700000000000045</v>
      </c>
    </row>
    <row r="914" spans="1:9" x14ac:dyDescent="0.25">
      <c r="A914" s="29">
        <f t="shared" si="287"/>
        <v>45232</v>
      </c>
      <c r="B914">
        <f>'1102'!B25</f>
        <v>468.5</v>
      </c>
      <c r="C914">
        <f>'1102'!C25</f>
        <v>438.4</v>
      </c>
      <c r="D914">
        <f>'1102'!D25</f>
        <v>441.1</v>
      </c>
      <c r="E914">
        <f>'1102'!E25</f>
        <v>571.6</v>
      </c>
      <c r="F914" s="9">
        <f t="shared" ref="F914" si="312">+B914+D914</f>
        <v>909.6</v>
      </c>
      <c r="G914" s="9">
        <f t="shared" ref="G914" si="313">+C914+E914</f>
        <v>1010</v>
      </c>
      <c r="H914" s="38">
        <f t="shared" ref="H914" si="314">+(F914/G914-1)*100</f>
        <v>-9.9405940594059388</v>
      </c>
      <c r="I914" s="170">
        <f t="shared" ref="I914" si="315">+F914-F913</f>
        <v>70</v>
      </c>
    </row>
    <row r="915" spans="1:9" x14ac:dyDescent="0.25">
      <c r="A915" s="29">
        <f t="shared" si="287"/>
        <v>45239</v>
      </c>
      <c r="B915">
        <f>'1109'!B25</f>
        <v>497.6</v>
      </c>
      <c r="C915">
        <f>'1109'!C25</f>
        <v>502.9</v>
      </c>
      <c r="D915">
        <f>'1109'!D25</f>
        <v>470</v>
      </c>
      <c r="E915">
        <f>'1109'!E25</f>
        <v>604.4</v>
      </c>
      <c r="F915" s="9">
        <f t="shared" ref="F915" si="316">+B915+D915</f>
        <v>967.6</v>
      </c>
      <c r="G915" s="9">
        <f t="shared" ref="G915" si="317">+C915+E915</f>
        <v>1107.3</v>
      </c>
      <c r="H915" s="38">
        <f t="shared" ref="H915" si="318">+(F915/G915-1)*100</f>
        <v>-12.616273819199852</v>
      </c>
      <c r="I915" s="170">
        <f t="shared" ref="I915" si="319">+F915-F914</f>
        <v>58</v>
      </c>
    </row>
    <row r="916" spans="1:9" x14ac:dyDescent="0.25">
      <c r="A916" s="29">
        <f t="shared" si="287"/>
        <v>45246</v>
      </c>
      <c r="B916">
        <f>'1116'!B25</f>
        <v>498.7</v>
      </c>
      <c r="C916">
        <f>'1116'!C25</f>
        <v>506.3</v>
      </c>
      <c r="D916">
        <f>'1116'!D25</f>
        <v>496.5</v>
      </c>
      <c r="E916">
        <f>'1116'!E25</f>
        <v>606.29999999999995</v>
      </c>
      <c r="F916" s="9">
        <f t="shared" ref="F916" si="320">+B916+D916</f>
        <v>995.2</v>
      </c>
      <c r="G916" s="9">
        <f t="shared" ref="G916" si="321">+C916+E916</f>
        <v>1112.5999999999999</v>
      </c>
      <c r="H916" s="38">
        <f t="shared" ref="H916" si="322">+(F916/G916-1)*100</f>
        <v>-10.551860506920718</v>
      </c>
      <c r="I916" s="170">
        <f t="shared" ref="I916" si="323">+F916-F915</f>
        <v>27.600000000000023</v>
      </c>
    </row>
    <row r="917" spans="1:9" x14ac:dyDescent="0.25">
      <c r="A917" s="29">
        <f t="shared" si="287"/>
        <v>45253</v>
      </c>
      <c r="B917">
        <f>'1123'!B25</f>
        <v>540.1</v>
      </c>
      <c r="C917">
        <f>'1123'!C25</f>
        <v>506.5</v>
      </c>
      <c r="D917">
        <f>'1123'!D25</f>
        <v>498.5</v>
      </c>
      <c r="E917">
        <f>'1123'!E25</f>
        <v>629.9</v>
      </c>
      <c r="F917" s="9">
        <f t="shared" ref="F917" si="324">+B917+D917</f>
        <v>1038.5999999999999</v>
      </c>
      <c r="G917" s="9">
        <f t="shared" ref="G917" si="325">+C917+E917</f>
        <v>1136.4000000000001</v>
      </c>
      <c r="H917" s="38">
        <f t="shared" ref="H917" si="326">+(F917/G917-1)*100</f>
        <v>-8.6061246040126882</v>
      </c>
      <c r="I917" s="170">
        <f t="shared" ref="I917" si="327">+F917-F916</f>
        <v>43.399999999999864</v>
      </c>
    </row>
    <row r="918" spans="1:9" x14ac:dyDescent="0.25">
      <c r="A918" s="29">
        <f t="shared" si="287"/>
        <v>45260</v>
      </c>
      <c r="B918">
        <f>'1130'!B25</f>
        <v>609.70000000000005</v>
      </c>
      <c r="C918">
        <f>'1130'!C25</f>
        <v>547.6</v>
      </c>
      <c r="D918">
        <f>'1130'!D25</f>
        <v>545</v>
      </c>
      <c r="E918">
        <f>'1130'!E25</f>
        <v>646.29999999999995</v>
      </c>
      <c r="F918" s="9">
        <f t="shared" ref="F918" si="328">+B918+D918</f>
        <v>1154.7</v>
      </c>
      <c r="G918" s="9">
        <f t="shared" ref="G918" si="329">+C918+E918</f>
        <v>1193.9000000000001</v>
      </c>
      <c r="H918" s="38">
        <f t="shared" ref="H918" si="330">+(F918/G918-1)*100</f>
        <v>-3.2833570650808275</v>
      </c>
      <c r="I918" s="170">
        <f t="shared" ref="I918" si="331">+F918-F917</f>
        <v>116.10000000000014</v>
      </c>
    </row>
    <row r="919" spans="1:9" x14ac:dyDescent="0.25">
      <c r="A919" s="29">
        <f t="shared" si="287"/>
        <v>45267</v>
      </c>
      <c r="B919">
        <f>'1207'!B25</f>
        <v>579.79999999999995</v>
      </c>
      <c r="C919">
        <f>'1207'!C25</f>
        <v>577.29999999999995</v>
      </c>
      <c r="D919">
        <f>'1207'!D25</f>
        <v>550.70000000000005</v>
      </c>
      <c r="E919">
        <f>'1207'!E25</f>
        <v>739.8</v>
      </c>
      <c r="F919" s="9">
        <f t="shared" ref="F919" si="332">+B919+D919</f>
        <v>1130.5</v>
      </c>
      <c r="G919" s="9">
        <f t="shared" ref="G919" si="333">+C919+E919</f>
        <v>1317.1</v>
      </c>
      <c r="H919" s="38">
        <f t="shared" ref="H919" si="334">+(F919/G919-1)*100</f>
        <v>-14.167489180775938</v>
      </c>
      <c r="I919" s="170">
        <f t="shared" ref="I919" si="335">+F919-F918</f>
        <v>-24.200000000000045</v>
      </c>
    </row>
    <row r="920" spans="1:9" x14ac:dyDescent="0.25">
      <c r="A920" s="29">
        <f t="shared" si="287"/>
        <v>45274</v>
      </c>
      <c r="B920">
        <f>'1214'!B25</f>
        <v>507.5</v>
      </c>
      <c r="C920">
        <f>'1214'!C25</f>
        <v>544.1</v>
      </c>
      <c r="D920">
        <f>'1214'!D25</f>
        <v>681.3</v>
      </c>
      <c r="E920">
        <f>'1214'!E25</f>
        <v>806.2</v>
      </c>
      <c r="F920" s="9">
        <f t="shared" ref="F920" si="336">+B920+D920</f>
        <v>1188.8</v>
      </c>
      <c r="G920" s="9">
        <f t="shared" ref="G920" si="337">+C920+E920</f>
        <v>1350.3000000000002</v>
      </c>
      <c r="H920" s="38">
        <f t="shared" ref="H920" si="338">+(F920/G920-1)*100</f>
        <v>-11.960305117381342</v>
      </c>
      <c r="I920" s="170">
        <f t="shared" ref="I920" si="339">+F920-F919</f>
        <v>58.299999999999955</v>
      </c>
    </row>
    <row r="921" spans="1:9" x14ac:dyDescent="0.25">
      <c r="A921" s="29">
        <f t="shared" si="287"/>
        <v>45281</v>
      </c>
      <c r="B921">
        <f>'1221'!B24</f>
        <v>420</v>
      </c>
      <c r="C921">
        <f>'1221'!C24</f>
        <v>509.6</v>
      </c>
      <c r="D921">
        <f>'1221'!D24</f>
        <v>828.1</v>
      </c>
      <c r="E921">
        <f>'1221'!E24</f>
        <v>937.5</v>
      </c>
      <c r="F921" s="9">
        <f t="shared" ref="F921" si="340">+B921+D921</f>
        <v>1248.0999999999999</v>
      </c>
      <c r="G921" s="9">
        <f t="shared" ref="G921" si="341">+C921+E921</f>
        <v>1447.1</v>
      </c>
      <c r="H921" s="38">
        <f t="shared" ref="H921" si="342">+(F921/G921-1)*100</f>
        <v>-13.751641213461408</v>
      </c>
      <c r="I921" s="170">
        <f t="shared" ref="I921" si="343">+F921-F920</f>
        <v>59.299999999999955</v>
      </c>
    </row>
    <row r="922" spans="1:9" x14ac:dyDescent="0.25">
      <c r="A922" s="29">
        <f t="shared" si="287"/>
        <v>45288</v>
      </c>
      <c r="B922">
        <f>'1228'!B24</f>
        <v>421.3</v>
      </c>
      <c r="C922">
        <f>'1228'!C24</f>
        <v>507.7</v>
      </c>
      <c r="D922">
        <f>'1228'!D24</f>
        <v>863.5</v>
      </c>
      <c r="E922">
        <f>'1228'!E24</f>
        <v>966.6</v>
      </c>
      <c r="F922" s="9">
        <f t="shared" ref="F922" si="344">+B922+D922</f>
        <v>1284.8</v>
      </c>
      <c r="G922" s="9">
        <f t="shared" ref="G922" si="345">+C922+E922</f>
        <v>1474.3</v>
      </c>
      <c r="H922" s="38">
        <f t="shared" ref="H922" si="346">+(F922/G922-1)*100</f>
        <v>-12.853557620565692</v>
      </c>
      <c r="I922" s="170">
        <f t="shared" ref="I922" si="347">+F922-F921</f>
        <v>36.700000000000045</v>
      </c>
    </row>
    <row r="923" spans="1:9" x14ac:dyDescent="0.25">
      <c r="A923" s="29">
        <f t="shared" si="287"/>
        <v>45295</v>
      </c>
      <c r="B923">
        <f>'0104'!B24</f>
        <v>409.4</v>
      </c>
      <c r="C923">
        <f>'0104'!C24</f>
        <v>510.7</v>
      </c>
      <c r="D923">
        <f>'0104'!D24</f>
        <v>961.1</v>
      </c>
      <c r="E923">
        <f>'0104'!E24</f>
        <v>972.9</v>
      </c>
      <c r="F923" s="9">
        <f t="shared" ref="F923" si="348">+B923+D923</f>
        <v>1370.5</v>
      </c>
      <c r="G923" s="9">
        <f t="shared" ref="G923" si="349">+C923+E923</f>
        <v>1483.6</v>
      </c>
      <c r="H923" s="38">
        <f t="shared" ref="H923" si="350">+(F923/G923-1)*100</f>
        <v>-7.6233486114855697</v>
      </c>
      <c r="I923" s="170">
        <f t="shared" ref="I923" si="351">+F923-F922</f>
        <v>85.700000000000045</v>
      </c>
    </row>
    <row r="924" spans="1:9" x14ac:dyDescent="0.25">
      <c r="A924" s="29">
        <f t="shared" si="287"/>
        <v>45302</v>
      </c>
      <c r="B924">
        <f>'0111'!B24</f>
        <v>417.1</v>
      </c>
      <c r="C924">
        <f>'0111'!C24</f>
        <v>511.1</v>
      </c>
      <c r="D924">
        <f>'0111'!D24</f>
        <v>1001.5</v>
      </c>
      <c r="E924">
        <f>'0111'!E24</f>
        <v>1030</v>
      </c>
      <c r="F924" s="9">
        <f t="shared" ref="F924" si="352">+B924+D924</f>
        <v>1418.6</v>
      </c>
      <c r="G924" s="9">
        <f t="shared" ref="G924" si="353">+C924+E924</f>
        <v>1541.1</v>
      </c>
      <c r="H924" s="38">
        <f t="shared" ref="H924" si="354">+(F924/G924-1)*100</f>
        <v>-7.9488676919083794</v>
      </c>
      <c r="I924" s="170">
        <f t="shared" ref="I924" si="355">+F924-F923</f>
        <v>48.099999999999909</v>
      </c>
    </row>
    <row r="925" spans="1:9" x14ac:dyDescent="0.25">
      <c r="A925" s="29">
        <f t="shared" si="287"/>
        <v>45309</v>
      </c>
      <c r="B925">
        <f>'0118'!B25</f>
        <v>414.6</v>
      </c>
      <c r="C925">
        <f>'0118'!C25</f>
        <v>489.3</v>
      </c>
      <c r="D925">
        <f>'0118'!D25</f>
        <v>1023.4</v>
      </c>
      <c r="E925">
        <f>'0118'!E25</f>
        <v>1059.7</v>
      </c>
      <c r="F925" s="9">
        <f t="shared" ref="F925" si="356">+B925+D925</f>
        <v>1438</v>
      </c>
      <c r="G925" s="9">
        <f t="shared" ref="G925" si="357">+C925+E925</f>
        <v>1549</v>
      </c>
      <c r="H925" s="38">
        <f t="shared" ref="H925" si="358">+(F925/G925-1)*100</f>
        <v>-7.165913492575859</v>
      </c>
      <c r="I925" s="170">
        <f t="shared" ref="I925" si="359">+F925-F924</f>
        <v>19.400000000000091</v>
      </c>
    </row>
    <row r="926" spans="1:9" x14ac:dyDescent="0.25">
      <c r="A926" s="29">
        <f t="shared" si="287"/>
        <v>45316</v>
      </c>
      <c r="B926">
        <f>'0125'!B25</f>
        <v>392.4</v>
      </c>
      <c r="C926">
        <f>'0125'!C25</f>
        <v>462</v>
      </c>
      <c r="D926">
        <f>'0125'!D25</f>
        <v>1075.5</v>
      </c>
      <c r="E926">
        <f>'0125'!E25</f>
        <v>1183.3</v>
      </c>
      <c r="F926" s="9">
        <f t="shared" ref="F926" si="360">+B926+D926</f>
        <v>1467.9</v>
      </c>
      <c r="G926" s="9">
        <f t="shared" ref="G926" si="361">+C926+E926</f>
        <v>1645.3</v>
      </c>
      <c r="H926" s="38">
        <f t="shared" ref="H926" si="362">+(F926/G926-1)*100</f>
        <v>-10.782228165076269</v>
      </c>
      <c r="I926" s="170">
        <f t="shared" ref="I926" si="363">+F926-F925</f>
        <v>29.900000000000091</v>
      </c>
    </row>
    <row r="927" spans="1:9" x14ac:dyDescent="0.25">
      <c r="A927" s="29">
        <f t="shared" si="287"/>
        <v>45323</v>
      </c>
      <c r="B927">
        <f>'0201'!B25</f>
        <v>400.9</v>
      </c>
      <c r="C927">
        <f>'0201'!C25</f>
        <v>429.9</v>
      </c>
      <c r="D927">
        <f>'0201'!D25</f>
        <v>1116.5999999999999</v>
      </c>
      <c r="E927">
        <f>'0201'!E25</f>
        <v>1226.2</v>
      </c>
      <c r="F927" s="9">
        <f t="shared" ref="F927" si="364">+B927+D927</f>
        <v>1517.5</v>
      </c>
      <c r="G927" s="9">
        <f t="shared" ref="G927" si="365">+C927+E927</f>
        <v>1656.1</v>
      </c>
      <c r="H927" s="38">
        <f t="shared" ref="H927" si="366">+(F927/G927-1)*100</f>
        <v>-8.3690598393816771</v>
      </c>
      <c r="I927" s="170">
        <f t="shared" ref="I927" si="367">+F927-F926</f>
        <v>49.599999999999909</v>
      </c>
    </row>
    <row r="928" spans="1:9" x14ac:dyDescent="0.25">
      <c r="A928" s="29">
        <f t="shared" si="287"/>
        <v>45330</v>
      </c>
      <c r="B928">
        <f>'0208'!B25</f>
        <v>422.1</v>
      </c>
      <c r="C928">
        <f>'0208'!C25</f>
        <v>375.3</v>
      </c>
      <c r="D928">
        <f>'0208'!D25</f>
        <v>1190.8</v>
      </c>
      <c r="E928">
        <f>'0208'!E25</f>
        <v>1296.8</v>
      </c>
      <c r="F928" s="9">
        <f t="shared" ref="F928" si="368">+B928+D928</f>
        <v>1612.9</v>
      </c>
      <c r="G928" s="9">
        <f t="shared" ref="G928" si="369">+C928+E928</f>
        <v>1672.1</v>
      </c>
      <c r="H928" s="38">
        <f t="shared" ref="H928" si="370">+(F928/G928-1)*100</f>
        <v>-3.5404581065725638</v>
      </c>
      <c r="I928" s="170">
        <f t="shared" ref="I928" si="371">+F928-F927</f>
        <v>95.400000000000091</v>
      </c>
    </row>
    <row r="929" spans="1:10" x14ac:dyDescent="0.25">
      <c r="A929" s="29">
        <f t="shared" si="287"/>
        <v>45337</v>
      </c>
      <c r="B929">
        <f>'0215'!B25</f>
        <v>386.4</v>
      </c>
      <c r="C929">
        <f>'0215'!C25</f>
        <v>382.2</v>
      </c>
      <c r="D929">
        <f>'0215'!D25</f>
        <v>1261.4000000000001</v>
      </c>
      <c r="E929">
        <f>'0215'!E25</f>
        <v>1312.5</v>
      </c>
      <c r="F929" s="9">
        <f t="shared" ref="F929" si="372">+B929+D929</f>
        <v>1647.8000000000002</v>
      </c>
      <c r="G929" s="9">
        <f t="shared" ref="G929" si="373">+C929+E929</f>
        <v>1694.7</v>
      </c>
      <c r="H929" s="38">
        <f t="shared" ref="H929" si="374">+(F929/G929-1)*100</f>
        <v>-2.7674514663362126</v>
      </c>
      <c r="I929" s="170">
        <f t="shared" ref="I929" si="375">+F929-F928</f>
        <v>34.900000000000091</v>
      </c>
    </row>
    <row r="930" spans="1:10" x14ac:dyDescent="0.25">
      <c r="A930" s="29">
        <f t="shared" si="287"/>
        <v>45344</v>
      </c>
      <c r="B930">
        <f>'0222'!B25</f>
        <v>381.4</v>
      </c>
      <c r="C930">
        <f>'0222'!C25</f>
        <v>355.2</v>
      </c>
      <c r="D930">
        <f>'0222'!D25</f>
        <v>1290.3</v>
      </c>
      <c r="E930">
        <f>'0222'!E25</f>
        <v>1337.4</v>
      </c>
      <c r="F930" s="9">
        <f t="shared" ref="F930" si="376">+B930+D930</f>
        <v>1671.6999999999998</v>
      </c>
      <c r="G930" s="9">
        <f t="shared" ref="G930" si="377">+C930+E930</f>
        <v>1692.6000000000001</v>
      </c>
      <c r="H930" s="38">
        <f t="shared" ref="H930" si="378">+(F930/G930-1)*100</f>
        <v>-1.2347867186577099</v>
      </c>
      <c r="I930" s="170">
        <f t="shared" ref="I930" si="379">+F930-F929</f>
        <v>23.899999999999636</v>
      </c>
    </row>
    <row r="931" spans="1:10" x14ac:dyDescent="0.25">
      <c r="A931" s="29">
        <f t="shared" si="287"/>
        <v>45351</v>
      </c>
      <c r="B931">
        <f>'0229'!B25</f>
        <v>375.5</v>
      </c>
      <c r="C931">
        <f>'0229'!C25</f>
        <v>325.8</v>
      </c>
      <c r="D931">
        <f>'0229'!D25</f>
        <v>1319.2</v>
      </c>
      <c r="E931">
        <f>'0229'!E25</f>
        <v>1436.7</v>
      </c>
      <c r="F931" s="9">
        <f t="shared" ref="F931" si="380">+B931+D931</f>
        <v>1694.7</v>
      </c>
      <c r="G931" s="9">
        <f t="shared" ref="G931" si="381">+C931+E931</f>
        <v>1762.5</v>
      </c>
      <c r="H931" s="38">
        <f t="shared" ref="H931" si="382">+(F931/G931-1)*100</f>
        <v>-3.8468085106382999</v>
      </c>
      <c r="I931" s="170">
        <f t="shared" ref="I931" si="383">+F931-F930</f>
        <v>23.000000000000227</v>
      </c>
    </row>
    <row r="932" spans="1:10" x14ac:dyDescent="0.25">
      <c r="A932" s="29">
        <f t="shared" si="287"/>
        <v>45358</v>
      </c>
      <c r="B932">
        <f>'0307'!B25</f>
        <v>350</v>
      </c>
      <c r="C932">
        <f>'0307'!C25</f>
        <v>275.2</v>
      </c>
      <c r="D932">
        <f>'0307'!D25</f>
        <v>1347.5</v>
      </c>
      <c r="E932">
        <f>'0307'!E25</f>
        <v>1493.6</v>
      </c>
      <c r="F932" s="9">
        <f t="shared" ref="F932" si="384">+B932+D932</f>
        <v>1697.5</v>
      </c>
      <c r="G932" s="9">
        <f t="shared" ref="G932" si="385">+C932+E932</f>
        <v>1768.8</v>
      </c>
      <c r="H932" s="38">
        <f t="shared" ref="H932" si="386">+(F932/G932-1)*100</f>
        <v>-4.0309814563545876</v>
      </c>
      <c r="I932" s="170">
        <f t="shared" ref="I932" si="387">+F932-F931</f>
        <v>2.7999999999999545</v>
      </c>
    </row>
    <row r="933" spans="1:10" x14ac:dyDescent="0.25">
      <c r="A933" s="29">
        <f t="shared" si="287"/>
        <v>45365</v>
      </c>
      <c r="B933">
        <f>'0314'!B28</f>
        <v>365.8</v>
      </c>
      <c r="C933">
        <f>'0314'!C28</f>
        <v>323.10000000000002</v>
      </c>
      <c r="D933">
        <f>'0314'!D28</f>
        <v>1371.1</v>
      </c>
      <c r="E933">
        <f>'0314'!E28</f>
        <v>1498.5</v>
      </c>
      <c r="F933" s="9">
        <f t="shared" ref="F933" si="388">+B933+D933</f>
        <v>1736.8999999999999</v>
      </c>
      <c r="G933" s="9">
        <f t="shared" ref="G933" si="389">+C933+E933</f>
        <v>1821.6</v>
      </c>
      <c r="H933" s="38">
        <f t="shared" ref="H933" si="390">+(F933/G933-1)*100</f>
        <v>-4.6497584541062782</v>
      </c>
      <c r="I933" s="170">
        <f t="shared" ref="I933" si="391">+F933-F932</f>
        <v>39.399999999999864</v>
      </c>
    </row>
    <row r="934" spans="1:10" x14ac:dyDescent="0.25">
      <c r="A934" s="29">
        <f t="shared" si="287"/>
        <v>45372</v>
      </c>
      <c r="B934">
        <f>'0321'!B28</f>
        <v>291.10000000000002</v>
      </c>
      <c r="C934">
        <f>'0321'!C28</f>
        <v>303.3</v>
      </c>
      <c r="D934">
        <f>'0321'!D28</f>
        <v>1449.3</v>
      </c>
      <c r="E934">
        <f>'0321'!E28</f>
        <v>1526.8</v>
      </c>
      <c r="F934" s="9">
        <f t="shared" ref="F934" si="392">+B934+D934</f>
        <v>1740.4</v>
      </c>
      <c r="G934" s="9">
        <f t="shared" ref="G934" si="393">+C934+E934</f>
        <v>1830.1</v>
      </c>
      <c r="H934" s="38">
        <f t="shared" ref="H934" si="394">+(F934/G934-1)*100</f>
        <v>-4.9013715097535604</v>
      </c>
      <c r="I934" s="170">
        <f t="shared" ref="I934" si="395">+F934-F933</f>
        <v>3.5000000000002274</v>
      </c>
    </row>
    <row r="935" spans="1:10" x14ac:dyDescent="0.25">
      <c r="A935" s="29">
        <f t="shared" si="287"/>
        <v>45379</v>
      </c>
      <c r="B935">
        <f>'0328'!B28</f>
        <v>305.8</v>
      </c>
      <c r="C935">
        <f>'0328'!C28</f>
        <v>273.5</v>
      </c>
      <c r="D935">
        <f>'0328'!D28</f>
        <v>1453.1</v>
      </c>
      <c r="E935">
        <f>'0328'!E28</f>
        <v>1554</v>
      </c>
      <c r="F935" s="9">
        <f t="shared" ref="F935" si="396">+B935+D935</f>
        <v>1758.8999999999999</v>
      </c>
      <c r="G935" s="9">
        <f t="shared" ref="G935" si="397">+C935+E935</f>
        <v>1827.5</v>
      </c>
      <c r="H935" s="38">
        <f t="shared" ref="H935" si="398">+(F935/G935-1)*100</f>
        <v>-3.7537619699042457</v>
      </c>
      <c r="I935" s="170">
        <f t="shared" ref="I935" si="399">+F935-F934</f>
        <v>18.499999999999773</v>
      </c>
    </row>
    <row r="936" spans="1:10" x14ac:dyDescent="0.25">
      <c r="A936" s="29">
        <f t="shared" si="287"/>
        <v>45386</v>
      </c>
      <c r="B936">
        <f>'0404'!B28</f>
        <v>276.5</v>
      </c>
      <c r="C936">
        <f>'0404'!C28</f>
        <v>270.60000000000002</v>
      </c>
      <c r="D936">
        <f>'0404'!D28</f>
        <v>1507.3</v>
      </c>
      <c r="E936">
        <f>'0404'!E28</f>
        <v>1589.2</v>
      </c>
      <c r="F936" s="9">
        <f t="shared" ref="F936" si="400">+B936+D936</f>
        <v>1783.8</v>
      </c>
      <c r="G936" s="9">
        <f t="shared" ref="G936" si="401">+C936+E936</f>
        <v>1859.8000000000002</v>
      </c>
      <c r="H936" s="38">
        <f t="shared" ref="H936" si="402">+(F936/G936-1)*100</f>
        <v>-4.0864609097752584</v>
      </c>
      <c r="I936" s="170">
        <f t="shared" ref="I936" si="403">+F936-F935</f>
        <v>24.900000000000091</v>
      </c>
    </row>
    <row r="937" spans="1:10" x14ac:dyDescent="0.25">
      <c r="A937" s="29">
        <f t="shared" si="287"/>
        <v>45393</v>
      </c>
      <c r="B937">
        <f>'0411'!B28</f>
        <v>274.2</v>
      </c>
      <c r="C937">
        <f>'0411'!C28</f>
        <v>281.5</v>
      </c>
      <c r="D937">
        <f>'0411'!D28</f>
        <v>1511.2</v>
      </c>
      <c r="E937">
        <f>'0411'!E28</f>
        <v>1603.5</v>
      </c>
      <c r="F937" s="9">
        <f t="shared" ref="F937" si="404">+B937+D937</f>
        <v>1785.4</v>
      </c>
      <c r="G937" s="9">
        <f t="shared" ref="G937" si="405">+C937+E937</f>
        <v>1885</v>
      </c>
      <c r="H937" s="38">
        <f t="shared" ref="H937" si="406">+(F937/G937-1)*100</f>
        <v>-5.2838196286472128</v>
      </c>
      <c r="I937" s="170">
        <f t="shared" ref="I937" si="407">+F937-F936</f>
        <v>1.6000000000001364</v>
      </c>
    </row>
    <row r="938" spans="1:10" x14ac:dyDescent="0.25">
      <c r="A938" s="29">
        <f t="shared" si="287"/>
        <v>45400</v>
      </c>
      <c r="B938">
        <f>'0418'!B29</f>
        <v>270.39999999999998</v>
      </c>
      <c r="C938">
        <f>'0418'!C29</f>
        <v>294.8</v>
      </c>
      <c r="D938">
        <f>'0418'!D29</f>
        <v>1516.8</v>
      </c>
      <c r="E938">
        <f>'0418'!E29</f>
        <v>1665.5</v>
      </c>
      <c r="F938" s="9">
        <f t="shared" ref="F938" si="408">+B938+D938</f>
        <v>1787.1999999999998</v>
      </c>
      <c r="G938" s="9">
        <f t="shared" ref="G938" si="409">+C938+E938</f>
        <v>1960.3</v>
      </c>
      <c r="H938" s="38">
        <f t="shared" ref="H938" si="410">+(F938/G938-1)*100</f>
        <v>-8.8302810794266264</v>
      </c>
      <c r="I938" s="170">
        <f t="shared" ref="I938" si="411">+F938-F937</f>
        <v>1.7999999999997272</v>
      </c>
    </row>
    <row r="939" spans="1:10" x14ac:dyDescent="0.25">
      <c r="A939" s="29">
        <f t="shared" si="287"/>
        <v>45407</v>
      </c>
      <c r="B939">
        <f>'0425'!B28</f>
        <v>277.10000000000002</v>
      </c>
      <c r="C939">
        <f>'0425'!C28</f>
        <v>328.9</v>
      </c>
      <c r="D939">
        <f>'0425'!D28</f>
        <v>1602.9</v>
      </c>
      <c r="E939">
        <f>'0425'!E28</f>
        <v>1679.9</v>
      </c>
      <c r="F939" s="9">
        <f t="shared" ref="F939" si="412">+B939+D939</f>
        <v>1880</v>
      </c>
      <c r="G939" s="9">
        <f t="shared" ref="G939" si="413">+C939+E939</f>
        <v>2008.8000000000002</v>
      </c>
      <c r="H939" s="38">
        <f t="shared" ref="H939" si="414">+(F939/G939-1)*100</f>
        <v>-6.4117881322182431</v>
      </c>
      <c r="I939" s="170">
        <f t="shared" ref="I939" si="415">+F939-F938</f>
        <v>92.800000000000182</v>
      </c>
      <c r="J939">
        <f>'0425'!F28</f>
        <v>65.099999999999994</v>
      </c>
    </row>
    <row r="940" spans="1:10" x14ac:dyDescent="0.25">
      <c r="A940" s="29">
        <f t="shared" si="287"/>
        <v>45414</v>
      </c>
      <c r="B940">
        <f>'0502'!B28</f>
        <v>272.3</v>
      </c>
      <c r="C940">
        <f>'0502'!C28</f>
        <v>339.4</v>
      </c>
      <c r="D940">
        <f>'0502'!D28</f>
        <v>1617.7</v>
      </c>
      <c r="E940">
        <f>'0502'!E28</f>
        <v>1722.3</v>
      </c>
      <c r="F940" s="9">
        <f t="shared" ref="F940" si="416">+B940+D940</f>
        <v>1890</v>
      </c>
      <c r="G940" s="9">
        <f t="shared" ref="G940" si="417">+C940+E940</f>
        <v>2061.6999999999998</v>
      </c>
      <c r="H940" s="38">
        <f t="shared" ref="H940" si="418">+(F940/G940-1)*100</f>
        <v>-8.3280787699471226</v>
      </c>
      <c r="I940" s="170">
        <f t="shared" ref="I940" si="419">+F940-F939</f>
        <v>10</v>
      </c>
      <c r="J940">
        <f>'0502'!F28</f>
        <v>67.7</v>
      </c>
    </row>
    <row r="941" spans="1:10" x14ac:dyDescent="0.25">
      <c r="A941" s="29">
        <f t="shared" si="287"/>
        <v>45421</v>
      </c>
      <c r="B941">
        <f>'0509'!B28</f>
        <v>260.3</v>
      </c>
      <c r="C941">
        <f>'0509'!C28</f>
        <v>346</v>
      </c>
      <c r="D941">
        <f>'0509'!D28</f>
        <v>1631.9</v>
      </c>
      <c r="E941">
        <f>'0509'!E28</f>
        <v>1727.3</v>
      </c>
      <c r="F941" s="9">
        <f t="shared" ref="F941" si="420">+B941+D941</f>
        <v>1892.2</v>
      </c>
      <c r="G941" s="9">
        <f t="shared" ref="G941" si="421">+C941+E941</f>
        <v>2073.3000000000002</v>
      </c>
      <c r="H941" s="38">
        <f t="shared" ref="H941" si="422">+(F941/G941-1)*100</f>
        <v>-8.734867120050172</v>
      </c>
      <c r="I941" s="170">
        <f t="shared" ref="I941" si="423">+F941-F940</f>
        <v>2.2000000000000455</v>
      </c>
      <c r="J941">
        <f>'0509'!F28</f>
        <v>67.7</v>
      </c>
    </row>
    <row r="942" spans="1:10" x14ac:dyDescent="0.25">
      <c r="A942" s="29">
        <f t="shared" si="287"/>
        <v>45428</v>
      </c>
      <c r="B942">
        <f>'0516'!B28</f>
        <v>272.7</v>
      </c>
      <c r="C942">
        <f>'0516'!C28</f>
        <v>338.5</v>
      </c>
      <c r="D942">
        <f>'0516'!D28</f>
        <v>1693.1</v>
      </c>
      <c r="E942">
        <f>'0516'!E28</f>
        <v>1788.3</v>
      </c>
      <c r="F942" s="9">
        <f t="shared" ref="F942" si="424">+B942+D942</f>
        <v>1965.8</v>
      </c>
      <c r="G942" s="9">
        <f t="shared" ref="G942" si="425">+C942+E942</f>
        <v>2126.8000000000002</v>
      </c>
      <c r="H942" s="38">
        <f t="shared" ref="H942" si="426">+(F942/G942-1)*100</f>
        <v>-7.5700583035546494</v>
      </c>
      <c r="I942" s="170">
        <f t="shared" ref="I942:I943" si="427">+F942-F941</f>
        <v>73.599999999999909</v>
      </c>
      <c r="J942">
        <f>'0516'!F28</f>
        <v>67.8</v>
      </c>
    </row>
    <row r="943" spans="1:10" x14ac:dyDescent="0.25">
      <c r="A943" s="29">
        <f t="shared" si="287"/>
        <v>45435</v>
      </c>
      <c r="B943">
        <f>'0523'!B28</f>
        <v>283.3</v>
      </c>
      <c r="C943">
        <f>'0523'!C28</f>
        <v>344.7</v>
      </c>
      <c r="D943">
        <f>'0523'!D28</f>
        <v>1706.2</v>
      </c>
      <c r="E943">
        <f>'0523'!E28</f>
        <v>1811</v>
      </c>
      <c r="F943" s="9">
        <f t="shared" ref="F943" si="428">+B943+D943</f>
        <v>1989.5</v>
      </c>
      <c r="G943" s="9">
        <f t="shared" ref="G943" si="429">+C943+E943</f>
        <v>2155.6999999999998</v>
      </c>
      <c r="H943" s="38">
        <f t="shared" ref="H943" si="430">+(F943/G943-1)*100</f>
        <v>-7.7097926427610481</v>
      </c>
      <c r="I943" s="170">
        <f t="shared" si="427"/>
        <v>23.700000000000045</v>
      </c>
      <c r="J943">
        <f>'0523'!F28</f>
        <v>67.900000000000006</v>
      </c>
    </row>
    <row r="944" spans="1:10" x14ac:dyDescent="0.25">
      <c r="A944" s="29">
        <f t="shared" si="287"/>
        <v>45442</v>
      </c>
      <c r="B944">
        <f>'0530'!B29</f>
        <v>271.60000000000002</v>
      </c>
      <c r="C944">
        <f>'0530'!C29</f>
        <v>395.7</v>
      </c>
      <c r="D944">
        <f>'0530'!D29</f>
        <v>1718.2</v>
      </c>
      <c r="E944">
        <f>'0530'!E29</f>
        <v>1857.2</v>
      </c>
      <c r="F944" s="9">
        <f t="shared" ref="F944" si="431">+B944+D944</f>
        <v>1989.8000000000002</v>
      </c>
      <c r="G944" s="9">
        <f t="shared" ref="G944" si="432">+C944+E944</f>
        <v>2252.9</v>
      </c>
      <c r="H944" s="38">
        <f t="shared" ref="H944" si="433">+(F944/G944-1)*100</f>
        <v>-11.678281326290552</v>
      </c>
      <c r="I944" s="170">
        <f t="shared" ref="I944" si="434">+F944-F943</f>
        <v>0.3000000000001819</v>
      </c>
      <c r="J944">
        <f>'0530'!F29</f>
        <v>67.900000000000006</v>
      </c>
    </row>
    <row r="945" spans="1:10" x14ac:dyDescent="0.25">
      <c r="A945" s="29">
        <f t="shared" si="287"/>
        <v>45449</v>
      </c>
      <c r="B945">
        <f>'0606'!B25</f>
        <v>280.7</v>
      </c>
      <c r="C945">
        <f>'0606'!C25</f>
        <v>395.7</v>
      </c>
      <c r="D945">
        <f>'0606'!D25</f>
        <v>1739.1</v>
      </c>
      <c r="E945">
        <f>'0606'!E25</f>
        <v>1857.2</v>
      </c>
      <c r="F945" s="9">
        <f t="shared" ref="F945" si="435">+B945+D945</f>
        <v>2019.8</v>
      </c>
      <c r="G945" s="9">
        <f t="shared" ref="G945" si="436">+C945+E945</f>
        <v>2252.9</v>
      </c>
      <c r="H945" s="38">
        <f t="shared" ref="H945" si="437">+(F945/G945-1)*100</f>
        <v>-10.346664299347507</v>
      </c>
      <c r="I945" s="170">
        <f t="shared" ref="I945" si="438">+F945-F944</f>
        <v>29.999999999999773</v>
      </c>
      <c r="J945">
        <f>'0606'!F25</f>
        <v>67.900000000000006</v>
      </c>
    </row>
    <row r="946" spans="1:10" x14ac:dyDescent="0.25">
      <c r="A946" s="29">
        <f t="shared" si="287"/>
        <v>45456</v>
      </c>
      <c r="B946">
        <f>'0613'!B25</f>
        <v>277.60000000000002</v>
      </c>
      <c r="C946">
        <f>'0613'!C25</f>
        <v>393</v>
      </c>
      <c r="D946">
        <f>'0613'!D25</f>
        <v>1760.7</v>
      </c>
      <c r="E946">
        <f>'0613'!E25</f>
        <v>1880.3</v>
      </c>
      <c r="F946" s="9">
        <f t="shared" ref="F946" si="439">+B946+D946</f>
        <v>2038.3000000000002</v>
      </c>
      <c r="G946" s="9">
        <f t="shared" ref="G946" si="440">+C946+E946</f>
        <v>2273.3000000000002</v>
      </c>
      <c r="H946" s="38">
        <f t="shared" ref="H946" si="441">+(F946/G946-1)*100</f>
        <v>-10.33739497646593</v>
      </c>
      <c r="I946" s="170">
        <f t="shared" ref="I946" si="442">+F946-F945</f>
        <v>18.500000000000227</v>
      </c>
      <c r="J946">
        <f>'0613'!F25</f>
        <v>69</v>
      </c>
    </row>
    <row r="947" spans="1:10" x14ac:dyDescent="0.25">
      <c r="A947" s="29">
        <f t="shared" si="287"/>
        <v>45463</v>
      </c>
      <c r="B947">
        <f>'0620'!B25</f>
        <v>244.7</v>
      </c>
      <c r="C947">
        <f>'0620'!C25</f>
        <v>387</v>
      </c>
      <c r="D947">
        <f>'0620'!D25</f>
        <v>1794.7</v>
      </c>
      <c r="E947">
        <f>'0620'!E25</f>
        <v>1925</v>
      </c>
      <c r="F947" s="9">
        <f t="shared" ref="F947" si="443">+B947+D947</f>
        <v>2039.4</v>
      </c>
      <c r="G947" s="9">
        <f t="shared" ref="G947" si="444">+C947+E947</f>
        <v>2312</v>
      </c>
      <c r="H947" s="38">
        <f t="shared" ref="H947" si="445">+(F947/G947-1)*100</f>
        <v>-11.790657439446361</v>
      </c>
      <c r="I947" s="170">
        <f t="shared" ref="I947" si="446">+F947-F946</f>
        <v>1.0999999999999091</v>
      </c>
      <c r="J947">
        <f>'0620'!F25</f>
        <v>69</v>
      </c>
    </row>
    <row r="948" spans="1:10" x14ac:dyDescent="0.25">
      <c r="A948" s="29">
        <f t="shared" si="287"/>
        <v>45470</v>
      </c>
      <c r="B948">
        <f>'0627'!B25</f>
        <v>238.3</v>
      </c>
      <c r="C948">
        <f>'0627'!C25</f>
        <v>354.1</v>
      </c>
      <c r="D948">
        <f>'0627'!D25</f>
        <v>1812.9</v>
      </c>
      <c r="E948">
        <f>'0627'!E25</f>
        <v>1984.6</v>
      </c>
      <c r="F948" s="9">
        <f t="shared" ref="F948" si="447">+B948+D948</f>
        <v>2051.2000000000003</v>
      </c>
      <c r="G948" s="9">
        <f t="shared" ref="G948" si="448">+C948+E948</f>
        <v>2338.6999999999998</v>
      </c>
      <c r="H948" s="38">
        <f t="shared" ref="H948" si="449">+(F948/G948-1)*100</f>
        <v>-12.293154316500598</v>
      </c>
      <c r="I948" s="170">
        <f t="shared" ref="I948" si="450">+F948-F947</f>
        <v>11.800000000000182</v>
      </c>
      <c r="J948">
        <f>'0627'!F25</f>
        <v>73.2</v>
      </c>
    </row>
    <row r="949" spans="1:10" x14ac:dyDescent="0.25">
      <c r="A949" s="29">
        <f t="shared" si="287"/>
        <v>45477</v>
      </c>
      <c r="B949">
        <f>'0704'!B25</f>
        <v>236.9</v>
      </c>
      <c r="C949">
        <f>'0704'!C25</f>
        <v>336.9</v>
      </c>
      <c r="D949">
        <f>'0704'!D25</f>
        <v>1844.7</v>
      </c>
      <c r="E949">
        <f>'0704'!E25</f>
        <v>2018.8</v>
      </c>
      <c r="F949" s="9">
        <f t="shared" ref="F949" si="451">+B949+D949</f>
        <v>2081.6</v>
      </c>
      <c r="G949" s="9">
        <f t="shared" ref="G949" si="452">+C949+E949</f>
        <v>2355.6999999999998</v>
      </c>
      <c r="H949" s="38">
        <f t="shared" ref="H949" si="453">+(F949/G949-1)*100</f>
        <v>-11.635607250498792</v>
      </c>
      <c r="I949" s="170">
        <f t="shared" ref="I949" si="454">+F949-F948</f>
        <v>30.399999999999636</v>
      </c>
      <c r="J949">
        <f>'0704'!F25</f>
        <v>73.2</v>
      </c>
    </row>
    <row r="950" spans="1:10" x14ac:dyDescent="0.25">
      <c r="A950" s="29">
        <f t="shared" si="287"/>
        <v>45484</v>
      </c>
      <c r="B950">
        <f>'0711'!B25</f>
        <v>248.6</v>
      </c>
      <c r="C950">
        <f>'0711'!C25</f>
        <v>342.1</v>
      </c>
      <c r="D950">
        <f>'0711'!D25</f>
        <v>1868.2</v>
      </c>
      <c r="E950">
        <f>'0711'!E25</f>
        <v>2034.4</v>
      </c>
      <c r="F950" s="9">
        <f t="shared" ref="F950" si="455">+B950+D950</f>
        <v>2116.8000000000002</v>
      </c>
      <c r="G950" s="9">
        <f t="shared" ref="G950" si="456">+C950+E950</f>
        <v>2376.5</v>
      </c>
      <c r="H950" s="38">
        <f t="shared" ref="H950" si="457">+(F950/G950-1)*100</f>
        <v>-10.927835051546387</v>
      </c>
      <c r="I950" s="170">
        <f t="shared" ref="I950" si="458">+F950-F949</f>
        <v>35.200000000000273</v>
      </c>
      <c r="J950">
        <f>'0711'!F25</f>
        <v>73.2</v>
      </c>
    </row>
    <row r="951" spans="1:10" x14ac:dyDescent="0.25">
      <c r="A951" s="29">
        <f t="shared" si="287"/>
        <v>45491</v>
      </c>
      <c r="B951">
        <f>'0718'!B25</f>
        <v>265.60000000000002</v>
      </c>
      <c r="C951">
        <f>'0718'!C25</f>
        <v>336.9</v>
      </c>
      <c r="D951">
        <f>'0718'!D25</f>
        <v>1870.7</v>
      </c>
      <c r="E951">
        <f>'0718'!E25</f>
        <v>2043.4</v>
      </c>
      <c r="F951" s="9">
        <f t="shared" ref="F951" si="459">+B951+D951</f>
        <v>2136.3000000000002</v>
      </c>
      <c r="G951" s="9">
        <f t="shared" ref="G951" si="460">+C951+E951</f>
        <v>2380.3000000000002</v>
      </c>
      <c r="H951" s="38">
        <f t="shared" ref="H951" si="461">+(F951/G951-1)*100</f>
        <v>-10.25080872158971</v>
      </c>
      <c r="I951" s="170">
        <f t="shared" ref="I951:I952" si="462">+F951-F950</f>
        <v>19.5</v>
      </c>
      <c r="J951">
        <f>'0718'!F25</f>
        <v>73.2</v>
      </c>
    </row>
    <row r="952" spans="1:10" x14ac:dyDescent="0.25">
      <c r="A952" s="29">
        <f t="shared" si="287"/>
        <v>45498</v>
      </c>
      <c r="B952">
        <f>'0725'!B25</f>
        <v>286.10000000000002</v>
      </c>
      <c r="C952">
        <f>'0725'!C25</f>
        <v>248.8</v>
      </c>
      <c r="D952">
        <f>'0725'!D25</f>
        <v>1882.7</v>
      </c>
      <c r="E952">
        <f>'0725'!E25</f>
        <v>2109.6999999999998</v>
      </c>
      <c r="F952" s="9">
        <f t="shared" ref="F952" si="463">+B952+D952</f>
        <v>2168.8000000000002</v>
      </c>
      <c r="G952" s="9">
        <f t="shared" ref="G952" si="464">+C952+E952</f>
        <v>2358.5</v>
      </c>
      <c r="H952" s="38">
        <f t="shared" ref="H952" si="465">+(F952/G952-1)*100</f>
        <v>-8.0432478270086811</v>
      </c>
      <c r="I952" s="170">
        <f t="shared" si="462"/>
        <v>32.5</v>
      </c>
      <c r="J952">
        <f>'0725'!F25</f>
        <v>81.599999999999994</v>
      </c>
    </row>
    <row r="953" spans="1:10" x14ac:dyDescent="0.25">
      <c r="A953" s="29">
        <f t="shared" si="287"/>
        <v>45505</v>
      </c>
      <c r="B953">
        <f>'0801'!B25</f>
        <v>225.7</v>
      </c>
      <c r="C953">
        <f>'0801'!C25</f>
        <v>207.5</v>
      </c>
      <c r="D953">
        <f>'0801'!D25</f>
        <v>1936.9</v>
      </c>
      <c r="E953">
        <f>'0801'!E25</f>
        <v>2154.5</v>
      </c>
      <c r="F953" s="9">
        <f t="shared" ref="F953" si="466">+B953+D953</f>
        <v>2162.6</v>
      </c>
      <c r="G953" s="9">
        <f t="shared" ref="G953" si="467">+C953+E953</f>
        <v>2362</v>
      </c>
      <c r="H953" s="38">
        <f t="shared" ref="H953" si="468">+(F953/G953-1)*100</f>
        <v>-8.4419983065199045</v>
      </c>
      <c r="I953" s="170">
        <f t="shared" ref="I953" si="469">+F953-F952</f>
        <v>-6.2000000000002728</v>
      </c>
      <c r="J953">
        <f>'0801'!F25</f>
        <v>124.5</v>
      </c>
    </row>
    <row r="954" spans="1:10" x14ac:dyDescent="0.25">
      <c r="A954" s="29">
        <f t="shared" si="287"/>
        <v>45512</v>
      </c>
      <c r="B954">
        <f>'0808'!B25</f>
        <v>213.5</v>
      </c>
      <c r="C954">
        <f>'0808'!C25</f>
        <v>187.7</v>
      </c>
      <c r="D954">
        <f>'0808'!D25</f>
        <v>1950.1</v>
      </c>
      <c r="E954">
        <f>'0808'!E25</f>
        <v>2159.1</v>
      </c>
      <c r="F954" s="9">
        <f t="shared" ref="F954" si="470">+B954+D954</f>
        <v>2163.6</v>
      </c>
      <c r="G954" s="9">
        <f t="shared" ref="G954" si="471">+C954+E954</f>
        <v>2346.7999999999997</v>
      </c>
      <c r="H954" s="38">
        <f t="shared" ref="H954" si="472">+(F954/G954-1)*100</f>
        <v>-7.8063746378046588</v>
      </c>
      <c r="I954" s="170">
        <f t="shared" ref="I954" si="473">+F954-F953</f>
        <v>1</v>
      </c>
      <c r="J954">
        <f>'0808'!F25</f>
        <v>124.5</v>
      </c>
    </row>
    <row r="955" spans="1:10" x14ac:dyDescent="0.25">
      <c r="A955" s="29">
        <f t="shared" si="287"/>
        <v>45519</v>
      </c>
      <c r="B955">
        <f>'0815'!B25</f>
        <v>212</v>
      </c>
      <c r="C955">
        <f>'0815'!C25</f>
        <v>184.7</v>
      </c>
      <c r="D955">
        <f>'0815'!D25</f>
        <v>1996.4</v>
      </c>
      <c r="E955">
        <f>'0815'!E25</f>
        <v>2173.6</v>
      </c>
      <c r="F955" s="9">
        <f t="shared" ref="F955" si="474">+B955+D955</f>
        <v>2208.4</v>
      </c>
      <c r="G955" s="9">
        <f t="shared" ref="G955" si="475">+C955+E955</f>
        <v>2358.2999999999997</v>
      </c>
      <c r="H955" s="38">
        <f t="shared" ref="H955" si="476">+(F955/G955-1)*100</f>
        <v>-6.3562735869058029</v>
      </c>
      <c r="I955" s="170">
        <f t="shared" ref="I955" si="477">+F955-F954</f>
        <v>44.800000000000182</v>
      </c>
      <c r="J955">
        <f>'0815'!F25</f>
        <v>127.6</v>
      </c>
    </row>
    <row r="956" spans="1:10" x14ac:dyDescent="0.25">
      <c r="A956" s="29">
        <f t="shared" si="287"/>
        <v>45526</v>
      </c>
      <c r="B956">
        <f>'0822'!B25</f>
        <v>168.7</v>
      </c>
      <c r="C956">
        <f>'0822'!C25</f>
        <v>157.1</v>
      </c>
      <c r="D956">
        <f>'0822'!D25</f>
        <v>2027.3</v>
      </c>
      <c r="E956">
        <f>'0822'!E25</f>
        <v>2201.1999999999998</v>
      </c>
      <c r="F956" s="9">
        <f t="shared" ref="F956" si="478">+B956+D956</f>
        <v>2196</v>
      </c>
      <c r="G956" s="9">
        <f t="shared" ref="G956" si="479">+C956+E956</f>
        <v>2358.2999999999997</v>
      </c>
      <c r="H956" s="38">
        <f t="shared" ref="H956" si="480">+(F956/G956-1)*100</f>
        <v>-6.8820760717465905</v>
      </c>
      <c r="I956" s="170">
        <f t="shared" ref="I956" si="481">+F956-F955</f>
        <v>-12.400000000000091</v>
      </c>
      <c r="J956">
        <f>'0822'!F25</f>
        <v>220.6</v>
      </c>
    </row>
    <row r="957" spans="1:10" x14ac:dyDescent="0.25">
      <c r="A957" s="29">
        <f t="shared" si="287"/>
        <v>45533</v>
      </c>
      <c r="B957">
        <f>'0829'!B25</f>
        <v>162.5</v>
      </c>
      <c r="C957">
        <f>'0829'!C25</f>
        <v>139.80000000000001</v>
      </c>
      <c r="D957">
        <f>'0829'!D25</f>
        <v>2030.7</v>
      </c>
      <c r="E957">
        <f>'0829'!E25</f>
        <v>2249.9</v>
      </c>
      <c r="F957" s="9">
        <f t="shared" ref="F957" si="482">+B957+D957</f>
        <v>2193.1999999999998</v>
      </c>
      <c r="G957" s="9">
        <f t="shared" ref="G957" si="483">+C957+E957</f>
        <v>2389.7000000000003</v>
      </c>
      <c r="H957" s="38">
        <f t="shared" ref="H957" si="484">+(F957/G957-1)*100</f>
        <v>-8.2227894714817946</v>
      </c>
      <c r="I957" s="170">
        <f t="shared" ref="I957" si="485">+F957-F956</f>
        <v>-2.8000000000001819</v>
      </c>
      <c r="J957">
        <f>'0829'!F25</f>
        <v>226.5</v>
      </c>
    </row>
    <row r="958" spans="1:10" x14ac:dyDescent="0.25">
      <c r="A958" s="29">
        <f t="shared" si="287"/>
        <v>45540</v>
      </c>
      <c r="B958">
        <f>'090524'!B24</f>
        <v>383.8</v>
      </c>
      <c r="C958">
        <f>'090524'!C24</f>
        <v>139.80000000000001</v>
      </c>
      <c r="D958">
        <f>'090524'!D24</f>
        <v>31.4</v>
      </c>
      <c r="E958">
        <f>'090524'!E24</f>
        <v>2249.9</v>
      </c>
      <c r="F958" s="9">
        <f t="shared" ref="F958" si="486">+B958+D958</f>
        <v>415.2</v>
      </c>
      <c r="G958" s="9">
        <f t="shared" ref="G958" si="487">+C958+E958</f>
        <v>2389.7000000000003</v>
      </c>
      <c r="H958" s="38">
        <f t="shared" ref="H958" si="488">+(F958/G958-1)*100</f>
        <v>-82.625434154914842</v>
      </c>
      <c r="I958" s="170">
        <f t="shared" ref="I958" si="489">+F958-F957</f>
        <v>-1777.9999999999998</v>
      </c>
    </row>
    <row r="959" spans="1:10" x14ac:dyDescent="0.25">
      <c r="A959" s="29">
        <f t="shared" si="287"/>
        <v>45547</v>
      </c>
      <c r="B959">
        <f>'912'!B22</f>
        <v>431.3</v>
      </c>
      <c r="C959">
        <f>'912'!C22</f>
        <v>433.9</v>
      </c>
      <c r="D959">
        <f>'912'!D22</f>
        <v>47.6</v>
      </c>
      <c r="E959">
        <f>'912'!E22</f>
        <v>109.8</v>
      </c>
      <c r="F959" s="9">
        <f t="shared" ref="F959" si="490">+B959+D959</f>
        <v>478.90000000000003</v>
      </c>
      <c r="G959" s="9">
        <f t="shared" ref="G959" si="491">+C959+E959</f>
        <v>543.69999999999993</v>
      </c>
      <c r="H959" s="38">
        <f t="shared" ref="H959" si="492">+(F959/G959-1)*100</f>
        <v>-11.918337318374084</v>
      </c>
      <c r="I959" s="170">
        <f t="shared" ref="I959:I960" si="493">+F959-F958</f>
        <v>63.700000000000045</v>
      </c>
    </row>
    <row r="960" spans="1:10" x14ac:dyDescent="0.25">
      <c r="A960" s="29">
        <f t="shared" si="287"/>
        <v>45554</v>
      </c>
      <c r="B960">
        <f>'919'!B22</f>
        <v>449.9</v>
      </c>
      <c r="C960">
        <f>'919'!C22</f>
        <v>480.2</v>
      </c>
      <c r="D960">
        <f>'919'!D22</f>
        <v>73.599999999999994</v>
      </c>
      <c r="E960">
        <f>'919'!E22</f>
        <v>165.4</v>
      </c>
      <c r="F960" s="9">
        <f t="shared" ref="F960" si="494">+B960+D960</f>
        <v>523.5</v>
      </c>
      <c r="G960" s="9">
        <f t="shared" ref="G960" si="495">+C960+E960</f>
        <v>645.6</v>
      </c>
      <c r="H960" s="38">
        <f t="shared" ref="H960" si="496">+(F960/G960-1)*100</f>
        <v>-18.912639405204466</v>
      </c>
      <c r="I960" s="170">
        <f t="shared" si="493"/>
        <v>44.599999999999966</v>
      </c>
    </row>
    <row r="961" spans="1:9" x14ac:dyDescent="0.25">
      <c r="A961" s="29">
        <f t="shared" si="287"/>
        <v>45561</v>
      </c>
      <c r="B961">
        <f>'926'!B23</f>
        <v>418.1</v>
      </c>
      <c r="C961">
        <f>'926'!C23</f>
        <v>427.8</v>
      </c>
      <c r="D961">
        <f>'926'!D23</f>
        <v>96.5</v>
      </c>
      <c r="E961">
        <f>'926'!E23</f>
        <v>229</v>
      </c>
      <c r="F961" s="9">
        <f t="shared" ref="F961" si="497">+B961+D961</f>
        <v>514.6</v>
      </c>
      <c r="G961" s="9">
        <f t="shared" ref="G961" si="498">+C961+E961</f>
        <v>656.8</v>
      </c>
      <c r="H961" s="38">
        <f t="shared" ref="H961" si="499">+(F961/G961-1)*100</f>
        <v>-21.650426309378801</v>
      </c>
      <c r="I961" s="170">
        <f t="shared" ref="I961" si="500">+F961-F960</f>
        <v>-8.8999999999999773</v>
      </c>
    </row>
    <row r="962" spans="1:9" x14ac:dyDescent="0.25">
      <c r="A962" s="29">
        <f t="shared" si="287"/>
        <v>45568</v>
      </c>
      <c r="B962">
        <f>'103'!B24</f>
        <v>425.6</v>
      </c>
      <c r="C962">
        <f>'103'!C24</f>
        <v>432.7</v>
      </c>
      <c r="D962">
        <f>'103'!D24</f>
        <v>159.69999999999999</v>
      </c>
      <c r="E962">
        <f>'103'!E24</f>
        <v>241.1</v>
      </c>
      <c r="F962" s="9">
        <f t="shared" ref="F962" si="501">+B962+D962</f>
        <v>585.29999999999995</v>
      </c>
      <c r="G962" s="9">
        <f t="shared" ref="G962" si="502">+C962+E962</f>
        <v>673.8</v>
      </c>
      <c r="H962" s="38">
        <f t="shared" ref="H962" si="503">+(F962/G962-1)*100</f>
        <v>-13.134461264470165</v>
      </c>
      <c r="I962" s="170">
        <f t="shared" ref="I962" si="504">+F962-F961</f>
        <v>70.699999999999932</v>
      </c>
    </row>
    <row r="963" spans="1:9" x14ac:dyDescent="0.25">
      <c r="A963" s="29">
        <f t="shared" si="287"/>
        <v>45575</v>
      </c>
      <c r="B963">
        <f>'101024'!B25</f>
        <v>421.7</v>
      </c>
      <c r="C963">
        <f>'101024'!C25</f>
        <v>410.6</v>
      </c>
      <c r="D963">
        <f>'101024'!D25</f>
        <v>163.6</v>
      </c>
      <c r="E963">
        <f>'101024'!E25</f>
        <v>347.3</v>
      </c>
      <c r="F963" s="9">
        <f t="shared" ref="F963" si="505">+B963+D963</f>
        <v>585.29999999999995</v>
      </c>
      <c r="G963" s="9">
        <f t="shared" ref="G963" si="506">+C963+E963</f>
        <v>757.90000000000009</v>
      </c>
      <c r="H963" s="38">
        <f t="shared" ref="H963" si="507">+(F963/G963-1)*100</f>
        <v>-22.773452962132225</v>
      </c>
      <c r="I963" s="170">
        <f t="shared" ref="I963" si="508">+F963-F962</f>
        <v>0</v>
      </c>
    </row>
    <row r="964" spans="1:9" x14ac:dyDescent="0.25">
      <c r="A964" s="29">
        <f t="shared" si="287"/>
        <v>45582</v>
      </c>
      <c r="B964">
        <f>'101724'!B25</f>
        <v>419.6</v>
      </c>
      <c r="C964">
        <f>'101724'!C25</f>
        <v>410.9</v>
      </c>
      <c r="D964">
        <f>'101724'!D25</f>
        <v>249.1</v>
      </c>
      <c r="E964">
        <f>'101724'!E25</f>
        <v>370</v>
      </c>
      <c r="F964" s="9">
        <f t="shared" ref="F964" si="509">+B964+D964</f>
        <v>668.7</v>
      </c>
      <c r="G964" s="9">
        <f t="shared" ref="G964" si="510">+C964+E964</f>
        <v>780.9</v>
      </c>
      <c r="H964" s="38">
        <f t="shared" ref="H964" si="511">+(F964/G964-1)*100</f>
        <v>-14.36803688052246</v>
      </c>
      <c r="I964" s="170">
        <f t="shared" ref="I964" si="512">+F964-F963</f>
        <v>83.400000000000091</v>
      </c>
    </row>
    <row r="965" spans="1:9" x14ac:dyDescent="0.25">
      <c r="A965" s="29">
        <f t="shared" si="287"/>
        <v>45589</v>
      </c>
      <c r="B965">
        <f>'102424'!B25</f>
        <v>457.1</v>
      </c>
      <c r="C965">
        <f>'102424'!C25</f>
        <v>467.5</v>
      </c>
      <c r="D965">
        <f>'102424'!D25</f>
        <v>300.2</v>
      </c>
      <c r="E965">
        <f>'102424'!E25</f>
        <v>372.1</v>
      </c>
      <c r="F965" s="9">
        <f t="shared" ref="F965" si="513">+B965+D965</f>
        <v>757.3</v>
      </c>
      <c r="G965" s="9">
        <f t="shared" ref="G965" si="514">+C965+E965</f>
        <v>839.6</v>
      </c>
      <c r="H965" s="38">
        <f t="shared" ref="H965" si="515">+(F965/G965-1)*100</f>
        <v>-9.802286803239646</v>
      </c>
      <c r="I965" s="170">
        <f t="shared" ref="I965" si="516">+F965-F964</f>
        <v>88.599999999999909</v>
      </c>
    </row>
    <row r="966" spans="1:9" x14ac:dyDescent="0.25">
      <c r="A966" s="29">
        <f t="shared" si="287"/>
        <v>45596</v>
      </c>
      <c r="B966">
        <f>'103124'!B25</f>
        <v>489.1</v>
      </c>
      <c r="C966">
        <f>'103124'!C25</f>
        <v>468.5</v>
      </c>
      <c r="D966">
        <f>'103124'!D25</f>
        <v>371.8</v>
      </c>
      <c r="E966">
        <f>'103124'!E25</f>
        <v>441.1</v>
      </c>
      <c r="F966" s="9">
        <f t="shared" ref="F966" si="517">+B966+D966</f>
        <v>860.90000000000009</v>
      </c>
      <c r="G966" s="9">
        <f t="shared" ref="G966" si="518">+C966+E966</f>
        <v>909.6</v>
      </c>
      <c r="H966" s="38">
        <f t="shared" ref="H966" si="519">+(F966/G966-1)*100</f>
        <v>-5.354001759014948</v>
      </c>
      <c r="I966" s="170">
        <f t="shared" ref="I966" si="520">+F966-F965</f>
        <v>103.60000000000014</v>
      </c>
    </row>
    <row r="967" spans="1:9" x14ac:dyDescent="0.25">
      <c r="A967" s="29">
        <f t="shared" si="287"/>
        <v>45603</v>
      </c>
      <c r="B967">
        <f>'110724'!B25</f>
        <v>491</v>
      </c>
      <c r="C967">
        <f>'110724'!C25</f>
        <v>497.6</v>
      </c>
      <c r="D967">
        <f>'110724'!D25</f>
        <v>378.8</v>
      </c>
      <c r="E967">
        <f>'110724'!E25</f>
        <v>470</v>
      </c>
      <c r="F967" s="9">
        <f t="shared" ref="F967" si="521">+B967+D967</f>
        <v>869.8</v>
      </c>
      <c r="G967" s="9">
        <f t="shared" ref="G967" si="522">+C967+E967</f>
        <v>967.6</v>
      </c>
      <c r="H967" s="38">
        <f t="shared" ref="H967" si="523">+(F967/G967-1)*100</f>
        <v>-10.107482430756519</v>
      </c>
      <c r="I967" s="170">
        <f t="shared" ref="I967" si="524">+F967-F966</f>
        <v>8.8999999999998636</v>
      </c>
    </row>
    <row r="968" spans="1:9" x14ac:dyDescent="0.25">
      <c r="A968" s="29">
        <f t="shared" si="287"/>
        <v>45610</v>
      </c>
      <c r="B968">
        <f>'111424'!B25</f>
        <v>491.2</v>
      </c>
      <c r="C968">
        <f>'111424'!C25</f>
        <v>498.7</v>
      </c>
      <c r="D968">
        <f>'111424'!D25</f>
        <v>417.9</v>
      </c>
      <c r="E968">
        <f>'111424'!E25</f>
        <v>496.5</v>
      </c>
      <c r="F968" s="9">
        <f t="shared" ref="F968" si="525">+B968+D968</f>
        <v>909.09999999999991</v>
      </c>
      <c r="G968" s="9">
        <f t="shared" ref="G968" si="526">+C968+E968</f>
        <v>995.2</v>
      </c>
      <c r="H968" s="38">
        <f t="shared" ref="H968" si="527">+(F968/G968-1)*100</f>
        <v>-8.6515273311897225</v>
      </c>
      <c r="I968" s="170">
        <f t="shared" ref="I968" si="528">+F968-F967</f>
        <v>39.299999999999955</v>
      </c>
    </row>
    <row r="969" spans="1:9" x14ac:dyDescent="0.25">
      <c r="A969" s="29">
        <f t="shared" si="287"/>
        <v>45617</v>
      </c>
      <c r="B969">
        <f>'112124'!B25</f>
        <v>464.6</v>
      </c>
      <c r="C969">
        <f>'112124'!C25</f>
        <v>540.1</v>
      </c>
      <c r="D969">
        <f>'112124'!D25</f>
        <v>472.5</v>
      </c>
      <c r="E969">
        <f>'112124'!E25</f>
        <v>498.5</v>
      </c>
      <c r="F969" s="9">
        <f t="shared" ref="F969" si="529">+B969+D969</f>
        <v>937.1</v>
      </c>
      <c r="G969" s="9">
        <f t="shared" ref="G969" si="530">+C969+E969</f>
        <v>1038.5999999999999</v>
      </c>
      <c r="H969" s="38">
        <f t="shared" ref="H969" si="531">+(F969/G969-1)*100</f>
        <v>-9.7727710379356676</v>
      </c>
      <c r="I969" s="170">
        <f t="shared" ref="I969" si="532">+F969-F968</f>
        <v>28.000000000000114</v>
      </c>
    </row>
    <row r="970" spans="1:9" x14ac:dyDescent="0.25">
      <c r="A970" s="29">
        <f t="shared" si="287"/>
        <v>45624</v>
      </c>
      <c r="B970">
        <f>'112824'!B24</f>
        <v>413.1</v>
      </c>
      <c r="C970">
        <f>'112824'!C24</f>
        <v>609.70000000000005</v>
      </c>
      <c r="D970">
        <f>'112824'!D24</f>
        <v>527.70000000000005</v>
      </c>
      <c r="E970">
        <f>'112824'!E24</f>
        <v>545</v>
      </c>
      <c r="F970" s="9">
        <f t="shared" ref="F970" si="533">+B970+D970</f>
        <v>940.80000000000007</v>
      </c>
      <c r="G970" s="9">
        <f t="shared" ref="G970" si="534">+C970+E970</f>
        <v>1154.7</v>
      </c>
      <c r="H970" s="38">
        <f t="shared" ref="H970" si="535">+(F970/G970-1)*100</f>
        <v>-18.524292023902312</v>
      </c>
      <c r="I970" s="170">
        <f t="shared" ref="I970" si="536">+F970-F969</f>
        <v>3.7000000000000455</v>
      </c>
    </row>
    <row r="971" spans="1:9" x14ac:dyDescent="0.25">
      <c r="A971" s="29">
        <f t="shared" si="287"/>
        <v>45631</v>
      </c>
      <c r="B971">
        <f>'120524'!B24</f>
        <v>400.5</v>
      </c>
      <c r="C971">
        <f>'120524'!C24</f>
        <v>579.79999999999995</v>
      </c>
      <c r="D971">
        <f>'120524'!D24</f>
        <v>599.1</v>
      </c>
      <c r="E971">
        <f>'120524'!E24</f>
        <v>550.70000000000005</v>
      </c>
      <c r="F971" s="9">
        <f t="shared" ref="F971" si="537">+B971+D971</f>
        <v>999.6</v>
      </c>
      <c r="G971" s="9">
        <f t="shared" ref="G971" si="538">+C971+E971</f>
        <v>1130.5</v>
      </c>
      <c r="H971" s="38">
        <f t="shared" ref="H971" si="539">+(F971/G971-1)*100</f>
        <v>-11.578947368421055</v>
      </c>
      <c r="I971" s="170">
        <f t="shared" ref="I971" si="540">+F971-F970</f>
        <v>58.799999999999955</v>
      </c>
    </row>
    <row r="972" spans="1:9" x14ac:dyDescent="0.25">
      <c r="A972" s="29">
        <f t="shared" si="287"/>
        <v>45638</v>
      </c>
      <c r="B972">
        <f>'121224'!B24</f>
        <v>386.5</v>
      </c>
      <c r="C972">
        <f>'121224'!C24</f>
        <v>507.5</v>
      </c>
      <c r="D972">
        <f>'121224'!D24</f>
        <v>632.1</v>
      </c>
      <c r="E972">
        <f>'121224'!E24</f>
        <v>681.3</v>
      </c>
      <c r="F972" s="9">
        <f t="shared" ref="F972" si="541">+B972+D972</f>
        <v>1018.6</v>
      </c>
      <c r="G972" s="9">
        <f t="shared" ref="G972" si="542">+C972+E972</f>
        <v>1188.8</v>
      </c>
      <c r="H972" s="38">
        <f t="shared" ref="H972" si="543">+(F972/G972-1)*100</f>
        <v>-14.316958277254365</v>
      </c>
      <c r="I972" s="170">
        <f t="shared" ref="I972" si="544">+F972-F971</f>
        <v>19</v>
      </c>
    </row>
    <row r="973" spans="1:9" x14ac:dyDescent="0.25">
      <c r="A973" s="29">
        <f t="shared" si="287"/>
        <v>45645</v>
      </c>
      <c r="B973">
        <f>'121924'!C24</f>
        <v>394.6</v>
      </c>
      <c r="C973">
        <f>'121924'!D24</f>
        <v>420</v>
      </c>
      <c r="D973">
        <f>'121924'!E24</f>
        <v>664.4</v>
      </c>
      <c r="E973">
        <f>'121924'!F24</f>
        <v>828.1</v>
      </c>
      <c r="F973" s="9">
        <f t="shared" ref="F973" si="545">+B973+D973</f>
        <v>1059</v>
      </c>
      <c r="G973" s="9">
        <f t="shared" ref="G973" si="546">+C973+E973</f>
        <v>1248.0999999999999</v>
      </c>
      <c r="H973" s="38">
        <f t="shared" ref="H973" si="547">+(F973/G973-1)*100</f>
        <v>-15.1510295649387</v>
      </c>
      <c r="I973" s="170">
        <f t="shared" ref="I973" si="548">+F973-F972</f>
        <v>40.399999999999977</v>
      </c>
    </row>
    <row r="974" spans="1:9" x14ac:dyDescent="0.25">
      <c r="A974" s="29">
        <f t="shared" si="287"/>
        <v>45652</v>
      </c>
      <c r="B974">
        <f>'122624'!B24</f>
        <v>402.3</v>
      </c>
      <c r="C974">
        <f>'122624'!C24</f>
        <v>421.3</v>
      </c>
      <c r="D974">
        <f>'122624'!D24</f>
        <v>709.1</v>
      </c>
      <c r="E974">
        <f>'122624'!E24</f>
        <v>863.5</v>
      </c>
      <c r="F974" s="9">
        <f t="shared" ref="F974" si="549">+B974+D974</f>
        <v>1111.4000000000001</v>
      </c>
      <c r="G974" s="9">
        <f t="shared" ref="G974" si="550">+C974+E974</f>
        <v>1284.8</v>
      </c>
      <c r="H974" s="38">
        <f t="shared" ref="H974" si="551">+(F974/G974-1)*100</f>
        <v>-13.496264009962633</v>
      </c>
      <c r="I974" s="170">
        <f t="shared" ref="I974" si="552">+F974-F973</f>
        <v>52.400000000000091</v>
      </c>
    </row>
    <row r="975" spans="1:9" x14ac:dyDescent="0.25">
      <c r="A975" s="29">
        <f t="shared" si="287"/>
        <v>45659</v>
      </c>
      <c r="B975">
        <f>'010225'!B24</f>
        <v>400.9</v>
      </c>
      <c r="C975">
        <f>'010225'!C24</f>
        <v>409.4</v>
      </c>
      <c r="D975">
        <f>'010225'!D24</f>
        <v>719.7</v>
      </c>
      <c r="E975">
        <f>'010225'!E24</f>
        <v>961.1</v>
      </c>
      <c r="F975" s="9">
        <f t="shared" ref="F975" si="553">+B975+D975</f>
        <v>1120.5999999999999</v>
      </c>
      <c r="G975" s="9">
        <f t="shared" ref="G975" si="554">+C975+E975</f>
        <v>1370.5</v>
      </c>
      <c r="H975" s="38">
        <f t="shared" ref="H975" si="555">+(F975/G975-1)*100</f>
        <v>-18.234221087194456</v>
      </c>
      <c r="I975" s="170">
        <f t="shared" ref="I975" si="556">+F975-F974</f>
        <v>9.1999999999998181</v>
      </c>
    </row>
    <row r="976" spans="1:9" x14ac:dyDescent="0.25">
      <c r="A976" s="29">
        <f t="shared" si="287"/>
        <v>45666</v>
      </c>
      <c r="B976">
        <f>'010925'!B24</f>
        <v>447.5</v>
      </c>
      <c r="C976">
        <f>'010925'!C24</f>
        <v>417.1</v>
      </c>
      <c r="D976">
        <f>'010925'!D24</f>
        <v>785.3</v>
      </c>
      <c r="E976">
        <f>'010925'!E24</f>
        <v>1001.5</v>
      </c>
      <c r="F976" s="9">
        <f t="shared" ref="F976" si="557">+B976+D976</f>
        <v>1232.8</v>
      </c>
      <c r="G976" s="9">
        <f t="shared" ref="G976" si="558">+C976+E976</f>
        <v>1418.6</v>
      </c>
      <c r="H976" s="38">
        <f t="shared" ref="H976" si="559">+(F976/G976-1)*100</f>
        <v>-13.097419991540949</v>
      </c>
      <c r="I976" s="170">
        <f t="shared" ref="I976" si="560">+F976-F975</f>
        <v>112.20000000000005</v>
      </c>
    </row>
    <row r="977" spans="1:9" x14ac:dyDescent="0.25">
      <c r="A977" s="29">
        <f t="shared" si="287"/>
        <v>45673</v>
      </c>
      <c r="B977">
        <f>'011625'!B24</f>
        <v>512.9</v>
      </c>
      <c r="C977">
        <f>'011625'!C24</f>
        <v>414.6</v>
      </c>
      <c r="D977">
        <f>'011625'!D24</f>
        <v>840.6</v>
      </c>
      <c r="E977">
        <f>'011625'!E24</f>
        <v>1023.4</v>
      </c>
      <c r="F977" s="9">
        <f t="shared" ref="F977" si="561">+B977+D977</f>
        <v>1353.5</v>
      </c>
      <c r="G977" s="9">
        <f t="shared" ref="G977" si="562">+C977+E977</f>
        <v>1438</v>
      </c>
      <c r="H977" s="38">
        <f t="shared" ref="H977" si="563">+(F977/G977-1)*100</f>
        <v>-5.8762169680111276</v>
      </c>
      <c r="I977" s="170">
        <f t="shared" ref="I977" si="564">+F977-F976</f>
        <v>120.70000000000005</v>
      </c>
    </row>
    <row r="978" spans="1:9" x14ac:dyDescent="0.25">
      <c r="A978" s="29">
        <f t="shared" si="287"/>
        <v>45680</v>
      </c>
      <c r="B978">
        <f>'012325'!B24</f>
        <v>523.79999999999995</v>
      </c>
      <c r="C978">
        <f>'012325'!C24</f>
        <v>392.4</v>
      </c>
      <c r="D978">
        <f>'012325'!D24</f>
        <v>843.4</v>
      </c>
      <c r="E978">
        <f>'012325'!E24</f>
        <v>1075.5</v>
      </c>
      <c r="F978" s="9">
        <f t="shared" ref="F978" si="565">+B978+D978</f>
        <v>1367.1999999999998</v>
      </c>
      <c r="G978" s="9">
        <f t="shared" ref="G978" si="566">+C978+E978</f>
        <v>1467.9</v>
      </c>
      <c r="H978" s="38">
        <f t="shared" ref="H978" si="567">+(F978/G978-1)*100</f>
        <v>-6.8601403365352027</v>
      </c>
      <c r="I978" s="170">
        <f t="shared" ref="I978" si="568">+F978-F977</f>
        <v>13.699999999999818</v>
      </c>
    </row>
    <row r="979" spans="1:9" x14ac:dyDescent="0.25">
      <c r="A979" s="29">
        <f t="shared" si="287"/>
        <v>45687</v>
      </c>
      <c r="B979">
        <f>'013025'!B24</f>
        <v>447.1</v>
      </c>
      <c r="C979">
        <f>'013025'!C24</f>
        <v>400.9</v>
      </c>
      <c r="D979">
        <f>'013025'!D24</f>
        <v>948.4</v>
      </c>
      <c r="E979">
        <f>'013025'!E24</f>
        <v>1116.5999999999999</v>
      </c>
      <c r="F979" s="9">
        <f t="shared" ref="F979" si="569">+B979+D979</f>
        <v>1395.5</v>
      </c>
      <c r="G979" s="9">
        <f t="shared" ref="G979" si="570">+C979+E979</f>
        <v>1517.5</v>
      </c>
      <c r="H979" s="38">
        <f t="shared" ref="H979" si="571">+(F979/G979-1)*100</f>
        <v>-8.0395387149917674</v>
      </c>
      <c r="I979" s="170">
        <f t="shared" ref="I979" si="572">+F979-F978</f>
        <v>28.300000000000182</v>
      </c>
    </row>
    <row r="980" spans="1:9" x14ac:dyDescent="0.25">
      <c r="A980" s="29">
        <f t="shared" si="287"/>
        <v>45694</v>
      </c>
      <c r="B980">
        <f>'020625'!B24</f>
        <v>442.6</v>
      </c>
      <c r="C980">
        <f>'020625'!C24</f>
        <v>422.1</v>
      </c>
      <c r="D980">
        <f>'020625'!D24</f>
        <v>1002.9</v>
      </c>
      <c r="E980">
        <f>'020625'!E24</f>
        <v>1190.8</v>
      </c>
      <c r="F980" s="9">
        <f t="shared" ref="F980" si="573">+B980+D980</f>
        <v>1445.5</v>
      </c>
      <c r="G980" s="9">
        <f t="shared" ref="G980" si="574">+C980+E980</f>
        <v>1612.9</v>
      </c>
      <c r="H980" s="38">
        <f t="shared" ref="H980" si="575">+(F980/G980-1)*100</f>
        <v>-10.378820757641517</v>
      </c>
      <c r="I980" s="170">
        <f t="shared" ref="I980" si="576">+F980-F979</f>
        <v>50</v>
      </c>
    </row>
    <row r="981" spans="1:9" x14ac:dyDescent="0.25">
      <c r="A981" s="29">
        <f t="shared" si="287"/>
        <v>45701</v>
      </c>
      <c r="B981">
        <f>'021325'!B24</f>
        <v>439</v>
      </c>
      <c r="C981">
        <f>'021325'!C24</f>
        <v>386.4</v>
      </c>
      <c r="D981">
        <f>'021325'!D24</f>
        <v>1038.8</v>
      </c>
      <c r="E981">
        <f>'021325'!E24</f>
        <v>1261.4000000000001</v>
      </c>
      <c r="F981" s="9">
        <f t="shared" ref="F981" si="577">+B981+D981</f>
        <v>1477.8</v>
      </c>
      <c r="G981" s="9">
        <f t="shared" ref="G981" si="578">+C981+E981</f>
        <v>1647.8000000000002</v>
      </c>
      <c r="H981" s="38">
        <f t="shared" ref="H981" si="579">+(F981/G981-1)*100</f>
        <v>-10.316786017720613</v>
      </c>
      <c r="I981" s="170">
        <f t="shared" ref="I981" si="580">+F981-F980</f>
        <v>32.299999999999955</v>
      </c>
    </row>
    <row r="982" spans="1:9" x14ac:dyDescent="0.25">
      <c r="A982" s="29">
        <f t="shared" si="287"/>
        <v>45708</v>
      </c>
      <c r="B982">
        <f>'022025'!B24</f>
        <v>369.7</v>
      </c>
      <c r="C982">
        <f>'022025'!C24</f>
        <v>381.4</v>
      </c>
      <c r="D982">
        <f>'022025'!D24</f>
        <v>1112.0999999999999</v>
      </c>
      <c r="E982">
        <f>'022025'!E24</f>
        <v>1290.3</v>
      </c>
      <c r="F982" s="9">
        <f t="shared" ref="F982" si="581">+B982+D982</f>
        <v>1481.8</v>
      </c>
      <c r="G982" s="9">
        <f t="shared" ref="G982" si="582">+C982+E982</f>
        <v>1671.6999999999998</v>
      </c>
      <c r="H982" s="38">
        <f t="shared" ref="H982" si="583">+(F982/G982-1)*100</f>
        <v>-11.359693724950636</v>
      </c>
      <c r="I982" s="170">
        <f t="shared" ref="I982" si="584">+F982-F981</f>
        <v>4</v>
      </c>
    </row>
    <row r="983" spans="1:9" x14ac:dyDescent="0.25">
      <c r="A983" s="29">
        <f t="shared" si="287"/>
        <v>45715</v>
      </c>
      <c r="B983">
        <f>'022725'!B24</f>
        <v>355.5</v>
      </c>
      <c r="C983">
        <f>'022725'!C24</f>
        <v>375.5</v>
      </c>
      <c r="D983">
        <f>'022725'!D24</f>
        <v>1133.7</v>
      </c>
      <c r="E983">
        <f>'022725'!E24</f>
        <v>1319.2</v>
      </c>
      <c r="F983" s="9">
        <f t="shared" ref="F983" si="585">+B983+D983</f>
        <v>1489.2</v>
      </c>
      <c r="G983" s="9">
        <f t="shared" ref="G983" si="586">+C983+E983</f>
        <v>1694.7</v>
      </c>
      <c r="H983" s="38">
        <f t="shared" ref="H983" si="587">+(F983/G983-1)*100</f>
        <v>-12.126040007080896</v>
      </c>
      <c r="I983" s="170">
        <f t="shared" ref="I983" si="588">+F983-F982</f>
        <v>7.4000000000000909</v>
      </c>
    </row>
    <row r="984" spans="1:9" x14ac:dyDescent="0.25">
      <c r="A984" s="29">
        <f t="shared" si="287"/>
        <v>45722</v>
      </c>
      <c r="B984">
        <f>'030625'!B24</f>
        <v>366</v>
      </c>
      <c r="C984">
        <f>'030625'!C24</f>
        <v>350</v>
      </c>
      <c r="D984">
        <f>'030625'!D24</f>
        <v>1150.8</v>
      </c>
      <c r="E984">
        <f>'030625'!E24</f>
        <v>1347.5</v>
      </c>
      <c r="F984" s="9">
        <f t="shared" ref="F984" si="589">+B984+D984</f>
        <v>1516.8</v>
      </c>
      <c r="G984" s="9">
        <f t="shared" ref="G984" si="590">+C984+E984</f>
        <v>1697.5</v>
      </c>
      <c r="H984" s="38">
        <f t="shared" ref="H984" si="591">+(F984/G984-1)*100</f>
        <v>-10.645066273932258</v>
      </c>
      <c r="I984" s="170">
        <f t="shared" ref="I984" si="592">+F984-F983</f>
        <v>27.599999999999909</v>
      </c>
    </row>
    <row r="985" spans="1:9" x14ac:dyDescent="0.25">
      <c r="A985" s="29">
        <f t="shared" si="287"/>
        <v>45729</v>
      </c>
      <c r="B985">
        <f>'031325'!B27</f>
        <v>369.3</v>
      </c>
      <c r="C985">
        <f>'031325'!C27</f>
        <v>365.8</v>
      </c>
      <c r="D985">
        <f>'031325'!D27</f>
        <v>1155.3</v>
      </c>
      <c r="E985">
        <f>'031325'!E27</f>
        <v>1371.1</v>
      </c>
      <c r="F985" s="9">
        <f t="shared" ref="F985" si="593">+B985+D985</f>
        <v>1524.6</v>
      </c>
      <c r="G985" s="9">
        <f t="shared" ref="G985" si="594">+C985+E985</f>
        <v>1736.8999999999999</v>
      </c>
      <c r="H985" s="38">
        <f t="shared" ref="H985" si="595">+(F985/G985-1)*100</f>
        <v>-12.222925902469918</v>
      </c>
      <c r="I985" s="170">
        <f t="shared" ref="I985" si="596">+F985-F984</f>
        <v>7.7999999999999545</v>
      </c>
    </row>
    <row r="986" spans="1:9" x14ac:dyDescent="0.25">
      <c r="A986" s="29">
        <f t="shared" si="287"/>
        <v>45736</v>
      </c>
      <c r="B986">
        <f>'032025'!B27</f>
        <v>319.3</v>
      </c>
      <c r="C986">
        <f>'032025'!C27</f>
        <v>291.10000000000002</v>
      </c>
      <c r="D986">
        <f>'032025'!D27</f>
        <v>1291.5</v>
      </c>
      <c r="E986">
        <f>'032025'!E27</f>
        <v>1449.3</v>
      </c>
      <c r="F986" s="9">
        <f t="shared" ref="F986" si="597">+B986+D986</f>
        <v>1610.8</v>
      </c>
      <c r="G986" s="9">
        <f t="shared" ref="G986" si="598">+C986+E986</f>
        <v>1740.4</v>
      </c>
      <c r="H986" s="38">
        <f t="shared" ref="H986" si="599">+(F986/G986-1)*100</f>
        <v>-7.4465640082739704</v>
      </c>
      <c r="I986" s="170">
        <f t="shared" ref="I986" si="600">+F986-F985</f>
        <v>86.200000000000045</v>
      </c>
    </row>
    <row r="987" spans="1:9" x14ac:dyDescent="0.25">
      <c r="A987" s="29">
        <f t="shared" si="287"/>
        <v>45743</v>
      </c>
      <c r="B987">
        <f>'032725'!B27</f>
        <v>314.2</v>
      </c>
      <c r="C987">
        <f>'032725'!C27</f>
        <v>305.8</v>
      </c>
      <c r="D987">
        <f>'032725'!D27</f>
        <v>1296.9000000000001</v>
      </c>
      <c r="E987">
        <f>'032725'!E27</f>
        <v>1453.1</v>
      </c>
      <c r="F987" s="9">
        <f t="shared" ref="F987" si="601">+B987+D987</f>
        <v>1611.1000000000001</v>
      </c>
      <c r="G987" s="9">
        <f t="shared" ref="G987" si="602">+C987+E987</f>
        <v>1758.8999999999999</v>
      </c>
      <c r="H987" s="38">
        <f t="shared" ref="H987" si="603">+(F987/G987-1)*100</f>
        <v>-8.40297913468644</v>
      </c>
      <c r="I987" s="170">
        <f t="shared" ref="I987" si="604">+F987-F986</f>
        <v>0.3000000000001819</v>
      </c>
    </row>
    <row r="988" spans="1:9" x14ac:dyDescent="0.25">
      <c r="A988" s="29">
        <f t="shared" si="287"/>
        <v>45750</v>
      </c>
      <c r="B988">
        <f>'040325'!B27</f>
        <v>315.8</v>
      </c>
      <c r="C988">
        <f>'040325'!C27</f>
        <v>276.5</v>
      </c>
      <c r="D988">
        <f>'040325'!D27</f>
        <v>1356.2</v>
      </c>
      <c r="E988">
        <f>'040325'!E27</f>
        <v>1507.3</v>
      </c>
      <c r="F988" s="9">
        <f t="shared" ref="F988" si="605">+B988+D988</f>
        <v>1672</v>
      </c>
      <c r="G988" s="9">
        <f t="shared" ref="G988" si="606">+C988+E988</f>
        <v>1783.8</v>
      </c>
      <c r="H988" s="38">
        <f t="shared" ref="H988" si="607">+(F988/G988-1)*100</f>
        <v>-6.2675187801322974</v>
      </c>
      <c r="I988" s="170">
        <f t="shared" ref="I988" si="608">+F988-F987</f>
        <v>60.899999999999864</v>
      </c>
    </row>
    <row r="990" spans="1:9" x14ac:dyDescent="0.25">
      <c r="B990" s="164"/>
    </row>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2 H659:H690 H694:H699 H700:H721" evalError="1"/>
  </ignoredError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A1:L661"/>
  <sheetViews>
    <sheetView zoomScale="145" zoomScaleNormal="145" workbookViewId="0">
      <pane xSplit="1" ySplit="2" topLeftCell="B646" activePane="bottomRight" state="frozen"/>
      <selection pane="topRight" activeCell="C1" sqref="C1"/>
      <selection pane="bottomLeft" activeCell="A3" sqref="A3"/>
      <selection pane="bottomRight" activeCell="B661" sqref="B661"/>
    </sheetView>
  </sheetViews>
  <sheetFormatPr defaultRowHeight="13.2" x14ac:dyDescent="0.25"/>
  <cols>
    <col min="1" max="1" width="11.6640625" bestFit="1" customWidth="1"/>
    <col min="2" max="2" width="11.33203125" customWidth="1"/>
    <col min="3" max="3" width="10.44140625" customWidth="1"/>
    <col min="4" max="4" width="10.109375" customWidth="1"/>
    <col min="5" max="5" width="10.5546875" customWidth="1"/>
    <col min="6" max="6" width="10.88671875" customWidth="1"/>
    <col min="7" max="7" width="10" customWidth="1"/>
  </cols>
  <sheetData>
    <row r="1" spans="1:8" x14ac:dyDescent="0.25">
      <c r="A1" s="3" t="s">
        <v>20</v>
      </c>
      <c r="B1" s="3" t="s">
        <v>642</v>
      </c>
      <c r="C1" s="3"/>
      <c r="D1" s="328" t="s">
        <v>643</v>
      </c>
      <c r="E1" s="329"/>
      <c r="F1" s="328" t="s">
        <v>644</v>
      </c>
      <c r="G1" s="329"/>
      <c r="H1" s="3" t="s">
        <v>682</v>
      </c>
    </row>
    <row r="2" spans="1:8" x14ac:dyDescent="0.25">
      <c r="A2" s="3" t="s">
        <v>683</v>
      </c>
      <c r="B2" s="117" t="s">
        <v>684</v>
      </c>
      <c r="C2" s="117" t="s">
        <v>685</v>
      </c>
      <c r="D2" s="117" t="s">
        <v>684</v>
      </c>
      <c r="E2" s="117" t="s">
        <v>685</v>
      </c>
      <c r="F2" s="117" t="s">
        <v>684</v>
      </c>
      <c r="G2" s="117" t="s">
        <v>685</v>
      </c>
      <c r="H2" s="3" t="s">
        <v>186</v>
      </c>
    </row>
    <row r="3" spans="1:8" x14ac:dyDescent="0.25">
      <c r="A3" s="29">
        <v>41158</v>
      </c>
      <c r="B3">
        <v>86.5</v>
      </c>
      <c r="C3">
        <v>140</v>
      </c>
      <c r="D3">
        <v>66</v>
      </c>
      <c r="E3">
        <v>0</v>
      </c>
      <c r="F3">
        <f t="shared" ref="F3:G5" si="0">+B3+D3</f>
        <v>152.5</v>
      </c>
      <c r="G3">
        <f t="shared" si="0"/>
        <v>140</v>
      </c>
    </row>
    <row r="4" spans="1:8" x14ac:dyDescent="0.25">
      <c r="A4" s="29">
        <f>A3+7</f>
        <v>41165</v>
      </c>
      <c r="B4">
        <v>146.5</v>
      </c>
      <c r="C4">
        <v>147.5</v>
      </c>
      <c r="D4">
        <v>66</v>
      </c>
      <c r="E4">
        <v>0</v>
      </c>
      <c r="F4">
        <f t="shared" si="0"/>
        <v>212.5</v>
      </c>
      <c r="G4">
        <f t="shared" si="0"/>
        <v>147.5</v>
      </c>
    </row>
    <row r="5" spans="1:8" x14ac:dyDescent="0.25">
      <c r="A5" s="29">
        <f>A4+7</f>
        <v>41172</v>
      </c>
      <c r="B5">
        <v>146.5</v>
      </c>
      <c r="C5">
        <v>150.19999999999999</v>
      </c>
      <c r="D5">
        <v>66</v>
      </c>
      <c r="E5">
        <v>24.3</v>
      </c>
      <c r="F5">
        <f t="shared" si="0"/>
        <v>212.5</v>
      </c>
      <c r="G5">
        <f t="shared" si="0"/>
        <v>174.5</v>
      </c>
    </row>
    <row r="6" spans="1:8" x14ac:dyDescent="0.25">
      <c r="A6" s="29">
        <f t="shared" ref="A6:A69" si="1">A5+7</f>
        <v>41179</v>
      </c>
      <c r="B6">
        <v>146.5</v>
      </c>
      <c r="C6">
        <v>150.19999999999999</v>
      </c>
      <c r="D6">
        <v>66</v>
      </c>
      <c r="E6">
        <v>24.3</v>
      </c>
      <c r="F6">
        <f t="shared" ref="F6:F44" si="2">+B6+D6</f>
        <v>212.5</v>
      </c>
      <c r="G6">
        <f t="shared" ref="G6:G44" si="3">+C6+E6</f>
        <v>174.5</v>
      </c>
    </row>
    <row r="7" spans="1:8" x14ac:dyDescent="0.25">
      <c r="A7" s="29">
        <f t="shared" si="1"/>
        <v>41186</v>
      </c>
      <c r="B7">
        <v>146.5</v>
      </c>
      <c r="C7">
        <v>150.19999999999999</v>
      </c>
      <c r="D7">
        <v>66</v>
      </c>
      <c r="E7">
        <v>24.3</v>
      </c>
      <c r="F7">
        <f t="shared" si="2"/>
        <v>212.5</v>
      </c>
      <c r="G7">
        <f t="shared" si="3"/>
        <v>174.5</v>
      </c>
    </row>
    <row r="8" spans="1:8" x14ac:dyDescent="0.25">
      <c r="A8" s="29">
        <f t="shared" si="1"/>
        <v>41193</v>
      </c>
      <c r="B8">
        <v>87</v>
      </c>
      <c r="C8">
        <v>63.2</v>
      </c>
      <c r="D8">
        <v>130.69999999999999</v>
      </c>
      <c r="E8">
        <v>112</v>
      </c>
      <c r="F8">
        <f t="shared" si="2"/>
        <v>217.7</v>
      </c>
      <c r="G8">
        <f t="shared" si="3"/>
        <v>175.2</v>
      </c>
    </row>
    <row r="9" spans="1:8" x14ac:dyDescent="0.25">
      <c r="A9" s="29">
        <f t="shared" si="1"/>
        <v>41200</v>
      </c>
      <c r="B9">
        <v>87</v>
      </c>
      <c r="C9">
        <v>60</v>
      </c>
      <c r="D9">
        <v>130.69999999999999</v>
      </c>
      <c r="E9">
        <v>112</v>
      </c>
      <c r="F9">
        <f t="shared" si="2"/>
        <v>217.7</v>
      </c>
      <c r="G9">
        <f t="shared" si="3"/>
        <v>172</v>
      </c>
    </row>
    <row r="10" spans="1:8" x14ac:dyDescent="0.25">
      <c r="A10" s="29">
        <f t="shared" si="1"/>
        <v>41207</v>
      </c>
      <c r="B10">
        <v>87</v>
      </c>
      <c r="C10">
        <v>60</v>
      </c>
      <c r="D10">
        <v>130.69999999999999</v>
      </c>
      <c r="E10">
        <v>161.5</v>
      </c>
      <c r="F10">
        <f t="shared" si="2"/>
        <v>217.7</v>
      </c>
      <c r="G10">
        <f t="shared" si="3"/>
        <v>221.5</v>
      </c>
    </row>
    <row r="11" spans="1:8" x14ac:dyDescent="0.25">
      <c r="A11" s="29">
        <f t="shared" si="1"/>
        <v>41214</v>
      </c>
      <c r="B11">
        <v>163.5</v>
      </c>
      <c r="C11">
        <v>96</v>
      </c>
      <c r="D11">
        <v>140.9</v>
      </c>
      <c r="E11">
        <v>161.5</v>
      </c>
      <c r="F11">
        <f t="shared" si="2"/>
        <v>304.39999999999998</v>
      </c>
      <c r="G11">
        <f t="shared" si="3"/>
        <v>257.5</v>
      </c>
    </row>
    <row r="12" spans="1:8" x14ac:dyDescent="0.25">
      <c r="A12" s="29">
        <f t="shared" si="1"/>
        <v>41221</v>
      </c>
      <c r="B12">
        <v>137</v>
      </c>
      <c r="C12">
        <v>87.3</v>
      </c>
      <c r="D12">
        <v>199.7</v>
      </c>
      <c r="E12">
        <v>170.2</v>
      </c>
      <c r="F12">
        <f t="shared" si="2"/>
        <v>336.7</v>
      </c>
      <c r="G12">
        <f t="shared" si="3"/>
        <v>257.5</v>
      </c>
    </row>
    <row r="13" spans="1:8" x14ac:dyDescent="0.25">
      <c r="A13" s="29">
        <f t="shared" si="1"/>
        <v>41228</v>
      </c>
      <c r="B13">
        <v>137</v>
      </c>
      <c r="C13">
        <v>147.30000000000001</v>
      </c>
      <c r="D13">
        <v>199.7</v>
      </c>
      <c r="E13">
        <v>170.2</v>
      </c>
      <c r="F13">
        <f t="shared" si="2"/>
        <v>336.7</v>
      </c>
      <c r="G13">
        <f t="shared" si="3"/>
        <v>317.5</v>
      </c>
    </row>
    <row r="14" spans="1:8" x14ac:dyDescent="0.25">
      <c r="A14" s="29">
        <f t="shared" si="1"/>
        <v>41235</v>
      </c>
      <c r="B14">
        <v>77</v>
      </c>
      <c r="C14">
        <v>207.3</v>
      </c>
      <c r="D14">
        <v>263.89999999999998</v>
      </c>
      <c r="E14">
        <v>170.2</v>
      </c>
      <c r="F14">
        <f t="shared" si="2"/>
        <v>340.9</v>
      </c>
      <c r="G14">
        <f t="shared" si="3"/>
        <v>377.5</v>
      </c>
    </row>
    <row r="15" spans="1:8" x14ac:dyDescent="0.25">
      <c r="A15" s="29">
        <f t="shared" si="1"/>
        <v>41242</v>
      </c>
      <c r="B15">
        <v>77</v>
      </c>
      <c r="C15">
        <v>147.30000000000001</v>
      </c>
      <c r="D15">
        <v>263.89999999999998</v>
      </c>
      <c r="E15">
        <v>215.5</v>
      </c>
      <c r="F15">
        <f t="shared" si="2"/>
        <v>340.9</v>
      </c>
      <c r="G15">
        <f t="shared" si="3"/>
        <v>362.8</v>
      </c>
    </row>
    <row r="16" spans="1:8" x14ac:dyDescent="0.25">
      <c r="A16" s="29">
        <f t="shared" si="1"/>
        <v>41249</v>
      </c>
      <c r="B16">
        <v>145.5</v>
      </c>
      <c r="C16">
        <v>147.30000000000001</v>
      </c>
      <c r="D16">
        <v>263.89999999999998</v>
      </c>
      <c r="E16">
        <v>215.5</v>
      </c>
      <c r="F16">
        <f t="shared" si="2"/>
        <v>409.4</v>
      </c>
      <c r="G16">
        <f t="shared" si="3"/>
        <v>362.8</v>
      </c>
    </row>
    <row r="17" spans="1:7" x14ac:dyDescent="0.25">
      <c r="A17" s="29">
        <f t="shared" si="1"/>
        <v>41256</v>
      </c>
      <c r="B17">
        <v>128.5</v>
      </c>
      <c r="C17">
        <v>147.30000000000001</v>
      </c>
      <c r="D17">
        <v>285.2</v>
      </c>
      <c r="E17">
        <v>215.5</v>
      </c>
      <c r="F17">
        <f t="shared" si="2"/>
        <v>413.7</v>
      </c>
      <c r="G17">
        <f t="shared" si="3"/>
        <v>362.8</v>
      </c>
    </row>
    <row r="18" spans="1:7" x14ac:dyDescent="0.25">
      <c r="A18" s="29">
        <f t="shared" si="1"/>
        <v>41263</v>
      </c>
      <c r="B18">
        <v>128.5</v>
      </c>
      <c r="C18">
        <v>147.30000000000001</v>
      </c>
      <c r="D18">
        <v>285.2</v>
      </c>
      <c r="E18">
        <v>215.5</v>
      </c>
      <c r="F18">
        <f t="shared" si="2"/>
        <v>413.7</v>
      </c>
      <c r="G18">
        <f t="shared" si="3"/>
        <v>362.8</v>
      </c>
    </row>
    <row r="19" spans="1:7" x14ac:dyDescent="0.25">
      <c r="A19" s="29">
        <f t="shared" si="1"/>
        <v>41270</v>
      </c>
      <c r="B19">
        <v>128.5</v>
      </c>
      <c r="C19">
        <v>174.3</v>
      </c>
      <c r="D19">
        <v>285.2</v>
      </c>
      <c r="E19">
        <v>215.5</v>
      </c>
      <c r="F19">
        <f t="shared" si="2"/>
        <v>413.7</v>
      </c>
      <c r="G19">
        <f t="shared" si="3"/>
        <v>389.8</v>
      </c>
    </row>
    <row r="20" spans="1:7" x14ac:dyDescent="0.25">
      <c r="A20" s="29">
        <f t="shared" si="1"/>
        <v>41277</v>
      </c>
      <c r="B20">
        <v>68.5</v>
      </c>
      <c r="C20">
        <v>174.3</v>
      </c>
      <c r="D20">
        <v>347.9</v>
      </c>
      <c r="E20">
        <v>215.5</v>
      </c>
      <c r="F20">
        <f t="shared" si="2"/>
        <v>416.4</v>
      </c>
      <c r="G20">
        <f t="shared" si="3"/>
        <v>389.8</v>
      </c>
    </row>
    <row r="21" spans="1:7" x14ac:dyDescent="0.25">
      <c r="A21" s="29">
        <f t="shared" si="1"/>
        <v>41284</v>
      </c>
      <c r="B21">
        <v>189</v>
      </c>
      <c r="C21">
        <v>174.3</v>
      </c>
      <c r="D21">
        <v>357.9</v>
      </c>
      <c r="E21">
        <v>270.89999999999998</v>
      </c>
      <c r="F21">
        <f t="shared" si="2"/>
        <v>546.9</v>
      </c>
      <c r="G21">
        <f t="shared" si="3"/>
        <v>445.2</v>
      </c>
    </row>
    <row r="22" spans="1:7" x14ac:dyDescent="0.25">
      <c r="A22" s="29">
        <f t="shared" si="1"/>
        <v>41291</v>
      </c>
      <c r="B22">
        <v>206</v>
      </c>
      <c r="C22">
        <v>234.3</v>
      </c>
      <c r="D22">
        <v>357.9</v>
      </c>
      <c r="E22">
        <v>270.89999999999998</v>
      </c>
      <c r="F22">
        <f t="shared" si="2"/>
        <v>563.9</v>
      </c>
      <c r="G22">
        <f t="shared" si="3"/>
        <v>505.2</v>
      </c>
    </row>
    <row r="23" spans="1:7" x14ac:dyDescent="0.25">
      <c r="A23" s="29">
        <f t="shared" si="1"/>
        <v>41298</v>
      </c>
      <c r="B23">
        <v>246</v>
      </c>
      <c r="C23">
        <v>182.5</v>
      </c>
      <c r="D23">
        <v>357.9</v>
      </c>
      <c r="E23">
        <v>318.39999999999998</v>
      </c>
      <c r="F23">
        <f t="shared" si="2"/>
        <v>603.9</v>
      </c>
      <c r="G23">
        <f t="shared" si="3"/>
        <v>500.9</v>
      </c>
    </row>
    <row r="24" spans="1:7" x14ac:dyDescent="0.25">
      <c r="A24" s="29">
        <f t="shared" si="1"/>
        <v>41305</v>
      </c>
      <c r="B24">
        <v>186</v>
      </c>
      <c r="C24">
        <v>162.19999999999999</v>
      </c>
      <c r="D24">
        <v>414</v>
      </c>
      <c r="E24">
        <v>338.7</v>
      </c>
      <c r="F24">
        <f t="shared" si="2"/>
        <v>600</v>
      </c>
      <c r="G24">
        <f t="shared" si="3"/>
        <v>500.9</v>
      </c>
    </row>
    <row r="25" spans="1:7" x14ac:dyDescent="0.25">
      <c r="A25" s="29">
        <f t="shared" si="1"/>
        <v>41312</v>
      </c>
      <c r="B25">
        <v>195</v>
      </c>
      <c r="C25">
        <v>233.7</v>
      </c>
      <c r="D25">
        <v>414</v>
      </c>
      <c r="E25">
        <v>338.7</v>
      </c>
      <c r="F25">
        <f t="shared" si="2"/>
        <v>609</v>
      </c>
      <c r="G25">
        <f t="shared" si="3"/>
        <v>572.4</v>
      </c>
    </row>
    <row r="26" spans="1:7" x14ac:dyDescent="0.25">
      <c r="A26" s="29">
        <f t="shared" si="1"/>
        <v>41319</v>
      </c>
      <c r="B26">
        <v>177</v>
      </c>
      <c r="C26">
        <v>280.2</v>
      </c>
      <c r="D26">
        <v>433.8</v>
      </c>
      <c r="E26">
        <v>366.5</v>
      </c>
      <c r="F26">
        <f t="shared" si="2"/>
        <v>610.79999999999995</v>
      </c>
      <c r="G26">
        <f t="shared" si="3"/>
        <v>646.70000000000005</v>
      </c>
    </row>
    <row r="27" spans="1:7" x14ac:dyDescent="0.25">
      <c r="A27" s="29">
        <f t="shared" si="1"/>
        <v>41326</v>
      </c>
      <c r="B27">
        <v>187</v>
      </c>
      <c r="C27">
        <v>263.5</v>
      </c>
      <c r="D27">
        <v>444.9</v>
      </c>
      <c r="E27">
        <v>433.3</v>
      </c>
      <c r="F27">
        <f t="shared" si="2"/>
        <v>631.9</v>
      </c>
      <c r="G27">
        <f t="shared" si="3"/>
        <v>696.8</v>
      </c>
    </row>
    <row r="28" spans="1:7" x14ac:dyDescent="0.25">
      <c r="A28" s="29">
        <f t="shared" si="1"/>
        <v>41333</v>
      </c>
      <c r="B28">
        <v>127</v>
      </c>
      <c r="C28">
        <v>233.2</v>
      </c>
      <c r="D28">
        <v>499</v>
      </c>
      <c r="E28">
        <v>466.1</v>
      </c>
      <c r="F28">
        <f t="shared" si="2"/>
        <v>626</v>
      </c>
      <c r="G28">
        <f t="shared" si="3"/>
        <v>699.3</v>
      </c>
    </row>
    <row r="29" spans="1:7" x14ac:dyDescent="0.25">
      <c r="A29" s="29">
        <f t="shared" si="1"/>
        <v>41340</v>
      </c>
      <c r="B29">
        <v>67</v>
      </c>
      <c r="C29">
        <v>156.1</v>
      </c>
      <c r="D29">
        <v>575.5</v>
      </c>
      <c r="E29">
        <v>545.5</v>
      </c>
      <c r="F29">
        <f t="shared" si="2"/>
        <v>642.5</v>
      </c>
      <c r="G29">
        <f t="shared" si="3"/>
        <v>701.6</v>
      </c>
    </row>
    <row r="30" spans="1:7" x14ac:dyDescent="0.25">
      <c r="A30" s="29">
        <f t="shared" si="1"/>
        <v>41347</v>
      </c>
      <c r="B30">
        <v>50</v>
      </c>
      <c r="C30">
        <v>142</v>
      </c>
      <c r="D30">
        <v>595.29999999999995</v>
      </c>
      <c r="E30">
        <v>630.20000000000005</v>
      </c>
      <c r="F30">
        <f t="shared" si="2"/>
        <v>645.29999999999995</v>
      </c>
      <c r="G30">
        <f t="shared" si="3"/>
        <v>772.2</v>
      </c>
    </row>
    <row r="31" spans="1:7" x14ac:dyDescent="0.25">
      <c r="A31" s="29">
        <f t="shared" si="1"/>
        <v>41354</v>
      </c>
      <c r="B31">
        <v>0</v>
      </c>
      <c r="C31">
        <v>142</v>
      </c>
      <c r="D31">
        <v>649</v>
      </c>
      <c r="E31">
        <v>630.20000000000005</v>
      </c>
      <c r="F31">
        <f t="shared" si="2"/>
        <v>649</v>
      </c>
      <c r="G31">
        <f t="shared" si="3"/>
        <v>772.2</v>
      </c>
    </row>
    <row r="32" spans="1:7" x14ac:dyDescent="0.25">
      <c r="A32" s="29">
        <f t="shared" si="1"/>
        <v>41361</v>
      </c>
      <c r="B32">
        <v>0</v>
      </c>
      <c r="C32">
        <v>87</v>
      </c>
      <c r="D32">
        <v>649</v>
      </c>
      <c r="E32">
        <v>716.8</v>
      </c>
      <c r="F32">
        <f t="shared" si="2"/>
        <v>649</v>
      </c>
      <c r="G32">
        <f t="shared" si="3"/>
        <v>803.8</v>
      </c>
    </row>
    <row r="33" spans="1:8" x14ac:dyDescent="0.25">
      <c r="A33" s="29">
        <f t="shared" si="1"/>
        <v>41368</v>
      </c>
      <c r="B33">
        <v>0</v>
      </c>
      <c r="C33">
        <v>93.5</v>
      </c>
      <c r="D33">
        <v>677.3</v>
      </c>
      <c r="E33">
        <v>716.8</v>
      </c>
      <c r="F33">
        <f t="shared" si="2"/>
        <v>677.3</v>
      </c>
      <c r="G33">
        <f t="shared" si="3"/>
        <v>810.3</v>
      </c>
    </row>
    <row r="34" spans="1:8" x14ac:dyDescent="0.25">
      <c r="A34" s="29">
        <f t="shared" si="1"/>
        <v>41375</v>
      </c>
      <c r="B34">
        <v>0</v>
      </c>
      <c r="C34">
        <v>66.5</v>
      </c>
      <c r="D34">
        <v>677.3</v>
      </c>
      <c r="E34">
        <v>745.6</v>
      </c>
      <c r="F34">
        <f t="shared" si="2"/>
        <v>677.3</v>
      </c>
      <c r="G34">
        <f t="shared" si="3"/>
        <v>812.1</v>
      </c>
    </row>
    <row r="35" spans="1:8" x14ac:dyDescent="0.25">
      <c r="A35" s="29">
        <f t="shared" si="1"/>
        <v>41382</v>
      </c>
      <c r="B35">
        <v>0</v>
      </c>
      <c r="C35">
        <v>6.5</v>
      </c>
      <c r="D35">
        <v>677.3</v>
      </c>
      <c r="E35">
        <v>811.3</v>
      </c>
      <c r="F35">
        <f t="shared" si="2"/>
        <v>677.3</v>
      </c>
      <c r="G35">
        <f t="shared" si="3"/>
        <v>817.8</v>
      </c>
    </row>
    <row r="36" spans="1:8" x14ac:dyDescent="0.25">
      <c r="A36" s="29">
        <f t="shared" si="1"/>
        <v>41389</v>
      </c>
      <c r="B36">
        <v>0</v>
      </c>
      <c r="C36">
        <v>8</v>
      </c>
      <c r="D36">
        <v>677.3</v>
      </c>
      <c r="E36">
        <v>848.3</v>
      </c>
      <c r="F36">
        <f t="shared" si="2"/>
        <v>677.3</v>
      </c>
      <c r="G36">
        <f t="shared" si="3"/>
        <v>856.3</v>
      </c>
    </row>
    <row r="37" spans="1:8" x14ac:dyDescent="0.25">
      <c r="A37" s="29">
        <f t="shared" si="1"/>
        <v>41396</v>
      </c>
      <c r="B37">
        <v>0</v>
      </c>
      <c r="C37">
        <v>78</v>
      </c>
      <c r="D37">
        <v>677.3</v>
      </c>
      <c r="E37">
        <v>848.3</v>
      </c>
      <c r="F37">
        <f t="shared" si="2"/>
        <v>677.3</v>
      </c>
      <c r="G37">
        <f t="shared" si="3"/>
        <v>926.3</v>
      </c>
    </row>
    <row r="38" spans="1:8" x14ac:dyDescent="0.25">
      <c r="A38" s="29">
        <f t="shared" si="1"/>
        <v>41403</v>
      </c>
      <c r="B38">
        <v>0</v>
      </c>
      <c r="C38">
        <v>102</v>
      </c>
      <c r="D38">
        <v>677.3</v>
      </c>
      <c r="E38">
        <v>848.3</v>
      </c>
      <c r="F38">
        <f t="shared" si="2"/>
        <v>677.3</v>
      </c>
      <c r="G38">
        <f t="shared" si="3"/>
        <v>950.3</v>
      </c>
    </row>
    <row r="39" spans="1:8" x14ac:dyDescent="0.25">
      <c r="A39" s="29">
        <f t="shared" si="1"/>
        <v>41410</v>
      </c>
      <c r="B39">
        <v>0</v>
      </c>
      <c r="C39">
        <v>138</v>
      </c>
      <c r="D39">
        <v>677.3</v>
      </c>
      <c r="E39">
        <v>881.7</v>
      </c>
      <c r="F39">
        <f t="shared" si="2"/>
        <v>677.3</v>
      </c>
      <c r="G39">
        <f t="shared" si="3"/>
        <v>1019.7</v>
      </c>
      <c r="H39">
        <v>60</v>
      </c>
    </row>
    <row r="40" spans="1:8" x14ac:dyDescent="0.25">
      <c r="A40" s="29">
        <f t="shared" si="1"/>
        <v>41417</v>
      </c>
      <c r="B40">
        <v>0</v>
      </c>
      <c r="C40">
        <v>138</v>
      </c>
      <c r="D40">
        <v>677.3</v>
      </c>
      <c r="E40">
        <v>881.7</v>
      </c>
      <c r="F40">
        <f t="shared" si="2"/>
        <v>677.3</v>
      </c>
      <c r="G40">
        <f t="shared" si="3"/>
        <v>1019.7</v>
      </c>
      <c r="H40">
        <v>60</v>
      </c>
    </row>
    <row r="41" spans="1:8" x14ac:dyDescent="0.25">
      <c r="A41" s="29">
        <f t="shared" si="1"/>
        <v>41424</v>
      </c>
      <c r="B41">
        <v>0</v>
      </c>
      <c r="C41">
        <v>102</v>
      </c>
      <c r="D41">
        <v>677.3</v>
      </c>
      <c r="E41">
        <v>929.4</v>
      </c>
      <c r="F41">
        <f t="shared" si="2"/>
        <v>677.3</v>
      </c>
      <c r="G41">
        <f t="shared" si="3"/>
        <v>1031.4000000000001</v>
      </c>
      <c r="H41">
        <v>60</v>
      </c>
    </row>
    <row r="42" spans="1:8" x14ac:dyDescent="0.25">
      <c r="A42" s="29">
        <f t="shared" si="1"/>
        <v>41431</v>
      </c>
      <c r="B42">
        <v>0</v>
      </c>
      <c r="C42">
        <v>222</v>
      </c>
      <c r="D42">
        <v>677.3</v>
      </c>
      <c r="E42">
        <v>929.4</v>
      </c>
      <c r="F42">
        <f t="shared" si="2"/>
        <v>677.3</v>
      </c>
      <c r="G42">
        <f t="shared" si="3"/>
        <v>1151.4000000000001</v>
      </c>
      <c r="H42">
        <v>60</v>
      </c>
    </row>
    <row r="43" spans="1:8" x14ac:dyDescent="0.25">
      <c r="A43" s="29">
        <f t="shared" si="1"/>
        <v>41438</v>
      </c>
      <c r="B43">
        <v>0</v>
      </c>
      <c r="C43">
        <v>222</v>
      </c>
      <c r="D43">
        <v>677.3</v>
      </c>
      <c r="E43">
        <v>929.4</v>
      </c>
      <c r="F43">
        <f t="shared" si="2"/>
        <v>677.3</v>
      </c>
      <c r="G43">
        <f t="shared" si="3"/>
        <v>1151.4000000000001</v>
      </c>
      <c r="H43">
        <v>60</v>
      </c>
    </row>
    <row r="44" spans="1:8" x14ac:dyDescent="0.25">
      <c r="A44" s="29">
        <f t="shared" si="1"/>
        <v>41445</v>
      </c>
      <c r="B44">
        <v>0</v>
      </c>
      <c r="C44">
        <v>222</v>
      </c>
      <c r="D44">
        <v>677.3</v>
      </c>
      <c r="E44">
        <v>929.4</v>
      </c>
      <c r="F44">
        <f t="shared" si="2"/>
        <v>677.3</v>
      </c>
      <c r="G44">
        <f t="shared" si="3"/>
        <v>1151.4000000000001</v>
      </c>
      <c r="H44">
        <v>60</v>
      </c>
    </row>
    <row r="45" spans="1:8" x14ac:dyDescent="0.25">
      <c r="A45" s="29">
        <f t="shared" si="1"/>
        <v>41452</v>
      </c>
      <c r="B45">
        <v>0</v>
      </c>
      <c r="C45">
        <v>201</v>
      </c>
      <c r="D45">
        <v>677.3</v>
      </c>
      <c r="E45">
        <v>1005.9</v>
      </c>
      <c r="F45">
        <f t="shared" ref="F45:F59" si="4">+B45+D45</f>
        <v>677.3</v>
      </c>
      <c r="G45">
        <f t="shared" ref="G45:G59" si="5">+C45+E45</f>
        <v>1206.9000000000001</v>
      </c>
      <c r="H45">
        <v>60</v>
      </c>
    </row>
    <row r="46" spans="1:8" x14ac:dyDescent="0.25">
      <c r="A46" s="29">
        <f t="shared" si="1"/>
        <v>41459</v>
      </c>
      <c r="B46">
        <v>0</v>
      </c>
      <c r="C46">
        <v>201</v>
      </c>
      <c r="D46">
        <v>677.3</v>
      </c>
      <c r="E46">
        <v>1005.9</v>
      </c>
      <c r="F46">
        <f t="shared" si="4"/>
        <v>677.3</v>
      </c>
      <c r="G46">
        <f t="shared" si="5"/>
        <v>1206.9000000000001</v>
      </c>
      <c r="H46">
        <v>60</v>
      </c>
    </row>
    <row r="47" spans="1:8" x14ac:dyDescent="0.25">
      <c r="A47" s="29">
        <f t="shared" si="1"/>
        <v>41466</v>
      </c>
      <c r="B47">
        <v>0</v>
      </c>
      <c r="C47">
        <v>184</v>
      </c>
      <c r="D47">
        <v>677.3</v>
      </c>
      <c r="E47">
        <v>1025.5999999999999</v>
      </c>
      <c r="F47">
        <f t="shared" si="4"/>
        <v>677.3</v>
      </c>
      <c r="G47">
        <f t="shared" si="5"/>
        <v>1209.5999999999999</v>
      </c>
      <c r="H47">
        <v>60</v>
      </c>
    </row>
    <row r="48" spans="1:8" x14ac:dyDescent="0.25">
      <c r="A48" s="29">
        <f t="shared" si="1"/>
        <v>41473</v>
      </c>
      <c r="B48">
        <v>0</v>
      </c>
      <c r="C48">
        <v>244</v>
      </c>
      <c r="D48">
        <v>677.3</v>
      </c>
      <c r="E48">
        <v>1025.5999999999999</v>
      </c>
      <c r="F48">
        <f t="shared" si="4"/>
        <v>677.3</v>
      </c>
      <c r="G48">
        <f t="shared" si="5"/>
        <v>1269.5999999999999</v>
      </c>
      <c r="H48">
        <v>60</v>
      </c>
    </row>
    <row r="49" spans="1:10" x14ac:dyDescent="0.25">
      <c r="A49" s="29">
        <f t="shared" si="1"/>
        <v>41480</v>
      </c>
      <c r="B49">
        <v>0</v>
      </c>
      <c r="C49">
        <v>84</v>
      </c>
      <c r="D49">
        <v>677.3</v>
      </c>
      <c r="E49">
        <v>1200</v>
      </c>
      <c r="F49">
        <f t="shared" si="4"/>
        <v>677.3</v>
      </c>
      <c r="G49">
        <f t="shared" si="5"/>
        <v>1284</v>
      </c>
      <c r="H49">
        <v>60</v>
      </c>
    </row>
    <row r="50" spans="1:10" x14ac:dyDescent="0.25">
      <c r="A50" s="29">
        <f t="shared" si="1"/>
        <v>41487</v>
      </c>
      <c r="B50">
        <v>0</v>
      </c>
      <c r="C50">
        <v>84</v>
      </c>
      <c r="D50">
        <v>677.3</v>
      </c>
      <c r="E50">
        <v>1200</v>
      </c>
      <c r="F50">
        <f t="shared" si="4"/>
        <v>677.3</v>
      </c>
      <c r="G50">
        <f t="shared" si="5"/>
        <v>1284</v>
      </c>
      <c r="H50">
        <v>120</v>
      </c>
    </row>
    <row r="51" spans="1:10" x14ac:dyDescent="0.25">
      <c r="A51" s="29">
        <f t="shared" si="1"/>
        <v>41494</v>
      </c>
      <c r="B51">
        <v>0</v>
      </c>
      <c r="C51">
        <v>84</v>
      </c>
      <c r="D51">
        <v>677.3</v>
      </c>
      <c r="E51">
        <v>1200</v>
      </c>
      <c r="F51">
        <f t="shared" si="4"/>
        <v>677.3</v>
      </c>
      <c r="G51">
        <f t="shared" si="5"/>
        <v>1284</v>
      </c>
      <c r="H51">
        <v>120</v>
      </c>
    </row>
    <row r="52" spans="1:10" x14ac:dyDescent="0.25">
      <c r="A52" s="29">
        <f t="shared" si="1"/>
        <v>41501</v>
      </c>
      <c r="B52">
        <v>0</v>
      </c>
      <c r="C52">
        <v>68</v>
      </c>
      <c r="D52">
        <v>677.3</v>
      </c>
      <c r="E52">
        <v>1224.0999999999999</v>
      </c>
      <c r="F52">
        <f t="shared" si="4"/>
        <v>677.3</v>
      </c>
      <c r="G52">
        <f t="shared" si="5"/>
        <v>1292.0999999999999</v>
      </c>
      <c r="H52">
        <v>120</v>
      </c>
    </row>
    <row r="53" spans="1:10" x14ac:dyDescent="0.25">
      <c r="A53" s="29">
        <f t="shared" si="1"/>
        <v>41508</v>
      </c>
      <c r="B53">
        <v>0</v>
      </c>
      <c r="C53">
        <v>68</v>
      </c>
      <c r="D53">
        <v>677.3</v>
      </c>
      <c r="E53">
        <v>1224.0999999999999</v>
      </c>
      <c r="F53">
        <f t="shared" si="4"/>
        <v>677.3</v>
      </c>
      <c r="G53">
        <f t="shared" si="5"/>
        <v>1292.0999999999999</v>
      </c>
      <c r="H53">
        <v>120</v>
      </c>
    </row>
    <row r="54" spans="1:10" x14ac:dyDescent="0.25">
      <c r="A54" s="29">
        <f t="shared" si="1"/>
        <v>41515</v>
      </c>
      <c r="B54">
        <v>0</v>
      </c>
      <c r="C54">
        <v>68</v>
      </c>
      <c r="D54">
        <v>677.3</v>
      </c>
      <c r="E54">
        <v>1224.0999999999999</v>
      </c>
      <c r="F54">
        <f t="shared" si="4"/>
        <v>677.3</v>
      </c>
      <c r="G54">
        <f t="shared" si="5"/>
        <v>1292.0999999999999</v>
      </c>
      <c r="H54">
        <v>120</v>
      </c>
    </row>
    <row r="55" spans="1:10" x14ac:dyDescent="0.25">
      <c r="A55" s="29">
        <f t="shared" si="1"/>
        <v>41522</v>
      </c>
      <c r="B55">
        <v>120</v>
      </c>
      <c r="C55">
        <v>86.5</v>
      </c>
      <c r="D55">
        <v>0</v>
      </c>
      <c r="E55">
        <v>66</v>
      </c>
      <c r="F55">
        <f t="shared" si="4"/>
        <v>120</v>
      </c>
      <c r="G55">
        <f t="shared" si="5"/>
        <v>152.5</v>
      </c>
    </row>
    <row r="56" spans="1:10" x14ac:dyDescent="0.25">
      <c r="A56" s="29">
        <f t="shared" si="1"/>
        <v>41529</v>
      </c>
      <c r="B56">
        <v>120</v>
      </c>
      <c r="C56">
        <v>146.5</v>
      </c>
      <c r="D56">
        <v>0</v>
      </c>
      <c r="E56">
        <v>66</v>
      </c>
      <c r="F56">
        <f t="shared" si="4"/>
        <v>120</v>
      </c>
      <c r="G56">
        <f t="shared" si="5"/>
        <v>212.5</v>
      </c>
    </row>
    <row r="57" spans="1:10" x14ac:dyDescent="0.25">
      <c r="A57" s="29">
        <f t="shared" si="1"/>
        <v>41536</v>
      </c>
      <c r="B57">
        <v>180</v>
      </c>
      <c r="C57">
        <v>146.5</v>
      </c>
      <c r="D57">
        <v>0</v>
      </c>
      <c r="E57">
        <v>66</v>
      </c>
      <c r="F57">
        <f t="shared" si="4"/>
        <v>180</v>
      </c>
      <c r="G57">
        <f t="shared" si="5"/>
        <v>212.5</v>
      </c>
    </row>
    <row r="58" spans="1:10" x14ac:dyDescent="0.25">
      <c r="A58" s="29">
        <f t="shared" si="1"/>
        <v>41543</v>
      </c>
      <c r="B58">
        <v>180</v>
      </c>
      <c r="C58">
        <v>146.5</v>
      </c>
      <c r="D58">
        <v>0</v>
      </c>
      <c r="E58">
        <v>66</v>
      </c>
      <c r="F58">
        <f t="shared" si="4"/>
        <v>180</v>
      </c>
      <c r="G58">
        <f t="shared" si="5"/>
        <v>212.5</v>
      </c>
    </row>
    <row r="59" spans="1:10" ht="15" x14ac:dyDescent="0.25">
      <c r="A59" s="29">
        <f t="shared" si="1"/>
        <v>41550</v>
      </c>
      <c r="B59">
        <v>180</v>
      </c>
      <c r="C59">
        <v>146.5</v>
      </c>
      <c r="D59">
        <v>0</v>
      </c>
      <c r="E59">
        <v>66</v>
      </c>
      <c r="F59">
        <f t="shared" si="4"/>
        <v>180</v>
      </c>
      <c r="G59">
        <f t="shared" si="5"/>
        <v>212.5</v>
      </c>
      <c r="J59" s="285"/>
    </row>
    <row r="60" spans="1:10" x14ac:dyDescent="0.25">
      <c r="A60" s="29">
        <f t="shared" si="1"/>
        <v>41557</v>
      </c>
    </row>
    <row r="61" spans="1:10" x14ac:dyDescent="0.25">
      <c r="A61" s="29">
        <f t="shared" si="1"/>
        <v>41564</v>
      </c>
    </row>
    <row r="62" spans="1:10" x14ac:dyDescent="0.25">
      <c r="A62" s="29">
        <f t="shared" si="1"/>
        <v>41571</v>
      </c>
      <c r="B62">
        <v>246</v>
      </c>
      <c r="C62">
        <v>87</v>
      </c>
      <c r="D62">
        <v>0</v>
      </c>
      <c r="E62">
        <v>130.69999999999999</v>
      </c>
      <c r="F62">
        <f t="shared" ref="F62:G64" si="6">+B62+D62</f>
        <v>246</v>
      </c>
      <c r="G62">
        <f t="shared" si="6"/>
        <v>217.7</v>
      </c>
    </row>
    <row r="63" spans="1:10" ht="15" x14ac:dyDescent="0.25">
      <c r="A63" s="29">
        <f t="shared" si="1"/>
        <v>41578</v>
      </c>
      <c r="B63">
        <v>206</v>
      </c>
      <c r="C63">
        <v>163.5</v>
      </c>
      <c r="D63">
        <v>53.4</v>
      </c>
      <c r="E63">
        <v>140.9</v>
      </c>
      <c r="F63">
        <f t="shared" si="6"/>
        <v>259.39999999999998</v>
      </c>
      <c r="G63">
        <f t="shared" si="6"/>
        <v>304.39999999999998</v>
      </c>
      <c r="J63" s="285"/>
    </row>
    <row r="64" spans="1:10" x14ac:dyDescent="0.25">
      <c r="A64" s="29">
        <f t="shared" si="1"/>
        <v>41585</v>
      </c>
      <c r="B64">
        <v>206</v>
      </c>
      <c r="C64">
        <v>137</v>
      </c>
      <c r="D64">
        <v>53.4</v>
      </c>
      <c r="E64">
        <v>199.7</v>
      </c>
      <c r="F64">
        <f t="shared" si="6"/>
        <v>259.39999999999998</v>
      </c>
      <c r="G64">
        <f t="shared" si="6"/>
        <v>336.7</v>
      </c>
    </row>
    <row r="65" spans="1:12" x14ac:dyDescent="0.25">
      <c r="A65" s="29">
        <f t="shared" si="1"/>
        <v>41592</v>
      </c>
      <c r="B65">
        <v>146</v>
      </c>
      <c r="C65">
        <v>137</v>
      </c>
      <c r="D65">
        <v>116.5</v>
      </c>
      <c r="E65">
        <v>199.7</v>
      </c>
      <c r="F65">
        <f t="shared" ref="F65:G83" si="7">+B65+D65</f>
        <v>262.5</v>
      </c>
      <c r="G65">
        <f t="shared" si="7"/>
        <v>336.7</v>
      </c>
    </row>
    <row r="66" spans="1:12" x14ac:dyDescent="0.25">
      <c r="A66" s="29">
        <f t="shared" si="1"/>
        <v>41599</v>
      </c>
      <c r="B66">
        <v>146</v>
      </c>
      <c r="C66">
        <v>77</v>
      </c>
      <c r="D66">
        <v>116.5</v>
      </c>
      <c r="E66">
        <v>263.89999999999998</v>
      </c>
      <c r="F66">
        <f t="shared" si="7"/>
        <v>262.5</v>
      </c>
      <c r="G66">
        <f t="shared" si="7"/>
        <v>340.9</v>
      </c>
    </row>
    <row r="67" spans="1:12" x14ac:dyDescent="0.25">
      <c r="A67" s="29">
        <f t="shared" si="1"/>
        <v>41606</v>
      </c>
      <c r="B67">
        <v>146</v>
      </c>
      <c r="C67">
        <v>77</v>
      </c>
      <c r="D67">
        <v>131.1</v>
      </c>
      <c r="E67">
        <v>263.89999999999998</v>
      </c>
      <c r="F67">
        <f t="shared" si="7"/>
        <v>277.10000000000002</v>
      </c>
      <c r="G67">
        <f t="shared" si="7"/>
        <v>340.9</v>
      </c>
    </row>
    <row r="68" spans="1:12" x14ac:dyDescent="0.25">
      <c r="A68" s="29">
        <f t="shared" si="1"/>
        <v>41613</v>
      </c>
      <c r="B68">
        <v>146</v>
      </c>
      <c r="C68">
        <v>145.5</v>
      </c>
      <c r="D68">
        <v>150.6</v>
      </c>
      <c r="E68">
        <v>263.89999999999998</v>
      </c>
      <c r="F68">
        <f t="shared" si="7"/>
        <v>296.60000000000002</v>
      </c>
      <c r="G68">
        <f t="shared" si="7"/>
        <v>409.4</v>
      </c>
    </row>
    <row r="69" spans="1:12" x14ac:dyDescent="0.25">
      <c r="A69" s="29">
        <f t="shared" si="1"/>
        <v>41620</v>
      </c>
      <c r="B69">
        <v>86</v>
      </c>
      <c r="C69">
        <v>128.5</v>
      </c>
      <c r="D69">
        <v>214.7</v>
      </c>
      <c r="E69">
        <v>285.2</v>
      </c>
      <c r="F69">
        <f t="shared" si="7"/>
        <v>300.7</v>
      </c>
      <c r="G69">
        <f t="shared" si="7"/>
        <v>413.7</v>
      </c>
    </row>
    <row r="70" spans="1:12" x14ac:dyDescent="0.25">
      <c r="A70" s="29">
        <f t="shared" ref="A70:A133" si="8">A69+7</f>
        <v>41627</v>
      </c>
      <c r="B70">
        <v>116</v>
      </c>
      <c r="C70">
        <v>196.5</v>
      </c>
      <c r="D70">
        <v>389.5</v>
      </c>
      <c r="E70" s="66">
        <v>394</v>
      </c>
      <c r="F70">
        <f t="shared" si="7"/>
        <v>505.5</v>
      </c>
      <c r="G70">
        <f t="shared" si="7"/>
        <v>590.5</v>
      </c>
    </row>
    <row r="71" spans="1:12" x14ac:dyDescent="0.25">
      <c r="A71" s="29">
        <f t="shared" si="8"/>
        <v>41634</v>
      </c>
      <c r="B71">
        <v>134</v>
      </c>
      <c r="C71">
        <v>128.5</v>
      </c>
      <c r="D71">
        <v>270.89999999999998</v>
      </c>
      <c r="E71">
        <v>285.2</v>
      </c>
      <c r="F71">
        <f t="shared" si="7"/>
        <v>404.9</v>
      </c>
      <c r="G71">
        <f t="shared" si="7"/>
        <v>413.7</v>
      </c>
    </row>
    <row r="72" spans="1:12" x14ac:dyDescent="0.25">
      <c r="A72" s="29">
        <f t="shared" si="8"/>
        <v>41641</v>
      </c>
      <c r="B72">
        <v>134</v>
      </c>
      <c r="C72">
        <v>68.5</v>
      </c>
      <c r="D72">
        <v>270.89999999999998</v>
      </c>
      <c r="E72">
        <v>347.9</v>
      </c>
      <c r="F72">
        <f t="shared" si="7"/>
        <v>404.9</v>
      </c>
      <c r="G72">
        <f t="shared" si="7"/>
        <v>416.4</v>
      </c>
    </row>
    <row r="73" spans="1:12" ht="15" x14ac:dyDescent="0.25">
      <c r="A73" s="29">
        <f t="shared" si="8"/>
        <v>41648</v>
      </c>
      <c r="B73">
        <v>134</v>
      </c>
      <c r="C73" s="66">
        <v>189</v>
      </c>
      <c r="D73">
        <v>270.89999999999998</v>
      </c>
      <c r="E73">
        <v>357.9</v>
      </c>
      <c r="F73">
        <f t="shared" si="7"/>
        <v>404.9</v>
      </c>
      <c r="G73">
        <f t="shared" si="7"/>
        <v>546.9</v>
      </c>
      <c r="I73" s="285"/>
      <c r="L73" s="285"/>
    </row>
    <row r="74" spans="1:12" ht="15" x14ac:dyDescent="0.25">
      <c r="A74" s="29">
        <f t="shared" si="8"/>
        <v>41655</v>
      </c>
      <c r="B74">
        <v>194</v>
      </c>
      <c r="C74">
        <v>206</v>
      </c>
      <c r="D74">
        <v>270.89999999999998</v>
      </c>
      <c r="E74">
        <v>357.9</v>
      </c>
      <c r="F74">
        <f t="shared" si="7"/>
        <v>464.9</v>
      </c>
      <c r="G74">
        <f t="shared" si="7"/>
        <v>563.9</v>
      </c>
      <c r="I74" s="285"/>
    </row>
    <row r="75" spans="1:12" x14ac:dyDescent="0.25">
      <c r="A75" s="29">
        <f t="shared" si="8"/>
        <v>41662</v>
      </c>
      <c r="B75">
        <v>194</v>
      </c>
      <c r="C75">
        <v>246</v>
      </c>
      <c r="D75">
        <v>270.89999999999998</v>
      </c>
      <c r="E75">
        <v>357.9</v>
      </c>
      <c r="F75">
        <f t="shared" si="7"/>
        <v>464.9</v>
      </c>
      <c r="G75">
        <f t="shared" si="7"/>
        <v>603.9</v>
      </c>
    </row>
    <row r="76" spans="1:12" ht="15" x14ac:dyDescent="0.25">
      <c r="A76" s="29">
        <f t="shared" si="8"/>
        <v>41669</v>
      </c>
      <c r="B76">
        <v>221</v>
      </c>
      <c r="C76">
        <v>186</v>
      </c>
      <c r="D76">
        <v>270.89999999999998</v>
      </c>
      <c r="E76" s="66">
        <v>414</v>
      </c>
      <c r="F76">
        <f t="shared" si="7"/>
        <v>491.9</v>
      </c>
      <c r="G76" s="66">
        <f t="shared" si="7"/>
        <v>600</v>
      </c>
      <c r="I76" s="285"/>
      <c r="J76" s="285"/>
    </row>
    <row r="77" spans="1:12" ht="15" x14ac:dyDescent="0.25">
      <c r="A77" s="29">
        <f t="shared" si="8"/>
        <v>41676</v>
      </c>
      <c r="B77">
        <v>221</v>
      </c>
      <c r="C77">
        <v>195</v>
      </c>
      <c r="D77">
        <v>270.89999999999998</v>
      </c>
      <c r="E77" s="66">
        <v>414</v>
      </c>
      <c r="F77">
        <f t="shared" si="7"/>
        <v>491.9</v>
      </c>
      <c r="G77" s="66">
        <f t="shared" si="7"/>
        <v>609</v>
      </c>
      <c r="I77" s="285"/>
    </row>
    <row r="78" spans="1:12" x14ac:dyDescent="0.25">
      <c r="A78" s="29">
        <f t="shared" si="8"/>
        <v>41683</v>
      </c>
      <c r="B78">
        <v>201</v>
      </c>
      <c r="C78">
        <v>177</v>
      </c>
      <c r="D78">
        <v>293.89999999999998</v>
      </c>
      <c r="E78">
        <v>433.8</v>
      </c>
      <c r="F78">
        <f t="shared" si="7"/>
        <v>494.9</v>
      </c>
      <c r="G78">
        <f t="shared" si="7"/>
        <v>610.79999999999995</v>
      </c>
    </row>
    <row r="79" spans="1:12" x14ac:dyDescent="0.25">
      <c r="A79" s="29">
        <f t="shared" si="8"/>
        <v>41690</v>
      </c>
      <c r="B79">
        <v>174</v>
      </c>
      <c r="C79">
        <v>187</v>
      </c>
      <c r="D79">
        <v>333.8</v>
      </c>
      <c r="E79">
        <v>444.9</v>
      </c>
      <c r="F79">
        <f t="shared" si="7"/>
        <v>507.8</v>
      </c>
      <c r="G79">
        <f t="shared" si="7"/>
        <v>631.9</v>
      </c>
    </row>
    <row r="80" spans="1:12" x14ac:dyDescent="0.25">
      <c r="A80" s="29">
        <f t="shared" si="8"/>
        <v>41697</v>
      </c>
      <c r="B80">
        <v>174</v>
      </c>
      <c r="C80">
        <v>127</v>
      </c>
      <c r="D80">
        <v>333.8</v>
      </c>
      <c r="E80" s="66">
        <v>499</v>
      </c>
      <c r="F80">
        <f t="shared" si="7"/>
        <v>507.8</v>
      </c>
      <c r="G80" s="66">
        <f t="shared" si="7"/>
        <v>626</v>
      </c>
    </row>
    <row r="81" spans="1:9" ht="15" x14ac:dyDescent="0.25">
      <c r="A81" s="29">
        <f t="shared" si="8"/>
        <v>41704</v>
      </c>
      <c r="B81">
        <v>114</v>
      </c>
      <c r="C81">
        <v>67</v>
      </c>
      <c r="D81">
        <v>398.8</v>
      </c>
      <c r="E81" s="66">
        <v>575.5</v>
      </c>
      <c r="F81">
        <f t="shared" ref="F81:F88" si="9">+B81+D81</f>
        <v>512.79999999999995</v>
      </c>
      <c r="G81" s="66">
        <f t="shared" si="7"/>
        <v>642.5</v>
      </c>
      <c r="I81" s="285"/>
    </row>
    <row r="82" spans="1:9" x14ac:dyDescent="0.25">
      <c r="A82" s="29">
        <f t="shared" si="8"/>
        <v>41711</v>
      </c>
      <c r="B82">
        <v>114</v>
      </c>
      <c r="C82">
        <v>50</v>
      </c>
      <c r="D82">
        <v>448.4</v>
      </c>
      <c r="E82" s="66">
        <v>595.29999999999995</v>
      </c>
      <c r="F82">
        <f t="shared" si="9"/>
        <v>562.4</v>
      </c>
      <c r="G82" s="66">
        <f t="shared" si="7"/>
        <v>645.29999999999995</v>
      </c>
    </row>
    <row r="83" spans="1:9" x14ac:dyDescent="0.25">
      <c r="A83" s="29">
        <f t="shared" si="8"/>
        <v>41718</v>
      </c>
      <c r="B83">
        <v>114</v>
      </c>
      <c r="C83">
        <v>0</v>
      </c>
      <c r="D83">
        <v>448.4</v>
      </c>
      <c r="E83" s="66">
        <v>649</v>
      </c>
      <c r="F83">
        <f t="shared" si="9"/>
        <v>562.4</v>
      </c>
      <c r="G83" s="66">
        <f t="shared" si="7"/>
        <v>649</v>
      </c>
    </row>
    <row r="84" spans="1:9" x14ac:dyDescent="0.25">
      <c r="A84" s="29">
        <f t="shared" si="8"/>
        <v>41725</v>
      </c>
      <c r="B84">
        <v>114</v>
      </c>
      <c r="C84">
        <v>0</v>
      </c>
      <c r="D84">
        <v>448.4</v>
      </c>
      <c r="E84" s="66">
        <v>649</v>
      </c>
      <c r="F84">
        <f t="shared" si="9"/>
        <v>562.4</v>
      </c>
      <c r="G84" s="66">
        <f t="shared" ref="G84:G89" si="10">+C84+E84</f>
        <v>649</v>
      </c>
    </row>
    <row r="85" spans="1:9" x14ac:dyDescent="0.25">
      <c r="A85" s="29">
        <f t="shared" si="8"/>
        <v>41732</v>
      </c>
      <c r="B85">
        <v>54</v>
      </c>
      <c r="C85">
        <v>0</v>
      </c>
      <c r="D85">
        <v>510.9</v>
      </c>
      <c r="E85" s="66">
        <v>677.3</v>
      </c>
      <c r="F85">
        <f t="shared" si="9"/>
        <v>564.9</v>
      </c>
      <c r="G85" s="66">
        <f t="shared" si="10"/>
        <v>677.3</v>
      </c>
    </row>
    <row r="86" spans="1:9" x14ac:dyDescent="0.25">
      <c r="A86" s="29">
        <f t="shared" si="8"/>
        <v>41739</v>
      </c>
      <c r="B86">
        <v>27</v>
      </c>
      <c r="C86">
        <v>0</v>
      </c>
      <c r="D86">
        <v>551</v>
      </c>
      <c r="E86" s="66">
        <v>677.3</v>
      </c>
      <c r="F86">
        <f t="shared" si="9"/>
        <v>578</v>
      </c>
      <c r="G86" s="66">
        <f t="shared" si="10"/>
        <v>677.3</v>
      </c>
    </row>
    <row r="87" spans="1:9" x14ac:dyDescent="0.25">
      <c r="A87" s="29">
        <f t="shared" si="8"/>
        <v>41746</v>
      </c>
      <c r="B87">
        <v>27</v>
      </c>
      <c r="C87">
        <v>0</v>
      </c>
      <c r="D87">
        <v>837.8</v>
      </c>
      <c r="E87" s="66">
        <v>912.3</v>
      </c>
      <c r="F87">
        <f t="shared" si="9"/>
        <v>864.8</v>
      </c>
      <c r="G87" s="66">
        <f t="shared" si="10"/>
        <v>912.3</v>
      </c>
    </row>
    <row r="88" spans="1:9" x14ac:dyDescent="0.25">
      <c r="A88" s="29">
        <f t="shared" si="8"/>
        <v>41753</v>
      </c>
      <c r="B88">
        <v>27</v>
      </c>
      <c r="C88">
        <v>0</v>
      </c>
      <c r="D88">
        <v>864.1</v>
      </c>
      <c r="E88" s="66">
        <v>912.3</v>
      </c>
      <c r="F88">
        <f t="shared" si="9"/>
        <v>891.1</v>
      </c>
      <c r="G88" s="66">
        <f t="shared" si="10"/>
        <v>912.3</v>
      </c>
    </row>
    <row r="89" spans="1:9" x14ac:dyDescent="0.25">
      <c r="A89" s="29">
        <f t="shared" si="8"/>
        <v>41760</v>
      </c>
      <c r="B89">
        <v>0</v>
      </c>
      <c r="C89">
        <v>0</v>
      </c>
      <c r="D89">
        <v>604.6</v>
      </c>
      <c r="E89">
        <v>677.3</v>
      </c>
      <c r="F89">
        <f t="shared" ref="F89:F106" si="11">+B89+D89</f>
        <v>604.6</v>
      </c>
      <c r="G89" s="66">
        <f t="shared" si="10"/>
        <v>677.3</v>
      </c>
      <c r="H89">
        <v>60</v>
      </c>
    </row>
    <row r="90" spans="1:9" x14ac:dyDescent="0.25">
      <c r="A90" s="29">
        <f t="shared" si="8"/>
        <v>41767</v>
      </c>
      <c r="B90">
        <v>0</v>
      </c>
      <c r="C90">
        <v>0</v>
      </c>
      <c r="D90">
        <v>604.6</v>
      </c>
      <c r="E90">
        <v>677.3</v>
      </c>
      <c r="F90">
        <f t="shared" si="11"/>
        <v>604.6</v>
      </c>
      <c r="G90" s="66">
        <f t="shared" ref="G90:G106" si="12">+C90+E90</f>
        <v>677.3</v>
      </c>
      <c r="H90">
        <v>60</v>
      </c>
    </row>
    <row r="91" spans="1:9" x14ac:dyDescent="0.25">
      <c r="A91" s="29">
        <f t="shared" si="8"/>
        <v>41774</v>
      </c>
      <c r="B91">
        <v>0</v>
      </c>
      <c r="C91">
        <v>0</v>
      </c>
      <c r="D91">
        <v>604.6</v>
      </c>
      <c r="E91">
        <v>677.3</v>
      </c>
      <c r="F91">
        <f t="shared" si="11"/>
        <v>604.6</v>
      </c>
      <c r="G91" s="66">
        <f t="shared" si="12"/>
        <v>677.3</v>
      </c>
      <c r="H91">
        <v>60</v>
      </c>
    </row>
    <row r="92" spans="1:9" x14ac:dyDescent="0.25">
      <c r="A92" s="29">
        <f t="shared" si="8"/>
        <v>41781</v>
      </c>
      <c r="B92">
        <v>0</v>
      </c>
      <c r="C92">
        <v>0</v>
      </c>
      <c r="D92">
        <v>604.6</v>
      </c>
      <c r="E92">
        <v>677.3</v>
      </c>
      <c r="F92">
        <f t="shared" si="11"/>
        <v>604.6</v>
      </c>
      <c r="G92" s="66">
        <f t="shared" si="12"/>
        <v>677.3</v>
      </c>
      <c r="H92">
        <v>60</v>
      </c>
    </row>
    <row r="93" spans="1:9" x14ac:dyDescent="0.25">
      <c r="A93" s="29">
        <f t="shared" si="8"/>
        <v>41788</v>
      </c>
      <c r="B93">
        <v>0</v>
      </c>
      <c r="C93">
        <v>0</v>
      </c>
      <c r="D93">
        <v>604.6</v>
      </c>
      <c r="E93">
        <v>677.3</v>
      </c>
      <c r="F93">
        <f t="shared" si="11"/>
        <v>604.6</v>
      </c>
      <c r="G93" s="66">
        <f t="shared" si="12"/>
        <v>677.3</v>
      </c>
      <c r="H93">
        <v>60</v>
      </c>
    </row>
    <row r="94" spans="1:9" x14ac:dyDescent="0.25">
      <c r="A94" s="29">
        <f t="shared" si="8"/>
        <v>41795</v>
      </c>
      <c r="B94">
        <v>0</v>
      </c>
      <c r="C94">
        <v>0</v>
      </c>
      <c r="D94">
        <v>604.6</v>
      </c>
      <c r="E94">
        <v>677.3</v>
      </c>
      <c r="F94">
        <f t="shared" si="11"/>
        <v>604.6</v>
      </c>
      <c r="G94" s="66">
        <f t="shared" si="12"/>
        <v>677.3</v>
      </c>
    </row>
    <row r="95" spans="1:9" x14ac:dyDescent="0.25">
      <c r="A95" s="29">
        <f t="shared" si="8"/>
        <v>41802</v>
      </c>
      <c r="B95">
        <v>0</v>
      </c>
      <c r="C95">
        <v>0</v>
      </c>
      <c r="D95">
        <v>604.6</v>
      </c>
      <c r="E95">
        <v>677.3</v>
      </c>
      <c r="F95">
        <f t="shared" si="11"/>
        <v>604.6</v>
      </c>
      <c r="G95" s="66">
        <f t="shared" si="12"/>
        <v>677.3</v>
      </c>
      <c r="H95">
        <v>60</v>
      </c>
    </row>
    <row r="96" spans="1:9" x14ac:dyDescent="0.25">
      <c r="A96" s="29">
        <f t="shared" si="8"/>
        <v>41809</v>
      </c>
      <c r="B96">
        <v>0</v>
      </c>
      <c r="C96">
        <v>0</v>
      </c>
      <c r="D96">
        <v>604.6</v>
      </c>
      <c r="E96">
        <v>677.3</v>
      </c>
      <c r="F96">
        <f t="shared" si="11"/>
        <v>604.6</v>
      </c>
      <c r="G96" s="66">
        <f t="shared" si="12"/>
        <v>677.3</v>
      </c>
      <c r="H96">
        <v>60</v>
      </c>
    </row>
    <row r="97" spans="1:8" x14ac:dyDescent="0.25">
      <c r="A97" s="29">
        <f t="shared" si="8"/>
        <v>41816</v>
      </c>
      <c r="B97">
        <v>0</v>
      </c>
      <c r="C97">
        <v>0</v>
      </c>
      <c r="D97">
        <v>604.6</v>
      </c>
      <c r="E97">
        <v>677.3</v>
      </c>
      <c r="F97">
        <f t="shared" si="11"/>
        <v>604.6</v>
      </c>
      <c r="G97" s="66">
        <f t="shared" si="12"/>
        <v>677.3</v>
      </c>
      <c r="H97">
        <v>60</v>
      </c>
    </row>
    <row r="98" spans="1:8" x14ac:dyDescent="0.25">
      <c r="A98" s="29">
        <f t="shared" si="8"/>
        <v>41823</v>
      </c>
      <c r="B98">
        <v>0</v>
      </c>
      <c r="C98">
        <v>0</v>
      </c>
      <c r="D98">
        <v>604.6</v>
      </c>
      <c r="E98">
        <v>677.3</v>
      </c>
      <c r="F98">
        <f t="shared" si="11"/>
        <v>604.6</v>
      </c>
      <c r="G98" s="66">
        <f t="shared" si="12"/>
        <v>677.3</v>
      </c>
      <c r="H98">
        <v>60</v>
      </c>
    </row>
    <row r="99" spans="1:8" x14ac:dyDescent="0.25">
      <c r="A99" s="29">
        <f t="shared" si="8"/>
        <v>41830</v>
      </c>
      <c r="B99">
        <v>0</v>
      </c>
      <c r="C99">
        <v>0</v>
      </c>
      <c r="D99">
        <v>604.6</v>
      </c>
      <c r="E99">
        <v>677.3</v>
      </c>
      <c r="F99">
        <f t="shared" si="11"/>
        <v>604.6</v>
      </c>
      <c r="G99" s="66">
        <f t="shared" si="12"/>
        <v>677.3</v>
      </c>
      <c r="H99">
        <v>60</v>
      </c>
    </row>
    <row r="100" spans="1:8" x14ac:dyDescent="0.25">
      <c r="A100" s="29">
        <f t="shared" si="8"/>
        <v>41837</v>
      </c>
      <c r="B100">
        <v>0</v>
      </c>
      <c r="C100">
        <v>0</v>
      </c>
      <c r="D100">
        <v>604.6</v>
      </c>
      <c r="E100">
        <v>677.3</v>
      </c>
      <c r="F100">
        <f t="shared" si="11"/>
        <v>604.6</v>
      </c>
      <c r="G100" s="66">
        <f t="shared" si="12"/>
        <v>677.3</v>
      </c>
      <c r="H100">
        <v>60</v>
      </c>
    </row>
    <row r="101" spans="1:8" x14ac:dyDescent="0.25">
      <c r="A101" s="29">
        <f t="shared" si="8"/>
        <v>41844</v>
      </c>
      <c r="B101">
        <v>0</v>
      </c>
      <c r="C101">
        <v>0</v>
      </c>
      <c r="D101">
        <v>604.6</v>
      </c>
      <c r="E101">
        <v>677.3</v>
      </c>
      <c r="F101">
        <f t="shared" si="11"/>
        <v>604.6</v>
      </c>
      <c r="G101" s="66">
        <f t="shared" si="12"/>
        <v>677.3</v>
      </c>
      <c r="H101">
        <v>60</v>
      </c>
    </row>
    <row r="102" spans="1:8" x14ac:dyDescent="0.25">
      <c r="A102" s="29">
        <f t="shared" si="8"/>
        <v>41851</v>
      </c>
      <c r="B102">
        <v>0</v>
      </c>
      <c r="C102">
        <v>0</v>
      </c>
      <c r="D102">
        <v>604.6</v>
      </c>
      <c r="E102">
        <v>677.3</v>
      </c>
      <c r="F102">
        <f t="shared" si="11"/>
        <v>604.6</v>
      </c>
      <c r="G102" s="66">
        <f t="shared" si="12"/>
        <v>677.3</v>
      </c>
      <c r="H102">
        <v>60</v>
      </c>
    </row>
    <row r="103" spans="1:8" x14ac:dyDescent="0.25">
      <c r="A103" s="29">
        <f t="shared" si="8"/>
        <v>41858</v>
      </c>
      <c r="B103">
        <v>0</v>
      </c>
      <c r="C103">
        <v>0</v>
      </c>
      <c r="D103">
        <v>604.6</v>
      </c>
      <c r="E103">
        <v>677.3</v>
      </c>
      <c r="F103">
        <f t="shared" si="11"/>
        <v>604.6</v>
      </c>
      <c r="G103" s="66">
        <f t="shared" si="12"/>
        <v>677.3</v>
      </c>
      <c r="H103">
        <v>60</v>
      </c>
    </row>
    <row r="104" spans="1:8" x14ac:dyDescent="0.25">
      <c r="A104" s="29">
        <f t="shared" si="8"/>
        <v>41865</v>
      </c>
      <c r="B104">
        <v>0</v>
      </c>
      <c r="C104">
        <v>0</v>
      </c>
      <c r="D104">
        <v>604.6</v>
      </c>
      <c r="E104">
        <v>677.3</v>
      </c>
      <c r="F104">
        <f t="shared" si="11"/>
        <v>604.6</v>
      </c>
      <c r="G104" s="66">
        <f t="shared" si="12"/>
        <v>677.3</v>
      </c>
      <c r="H104">
        <v>105</v>
      </c>
    </row>
    <row r="105" spans="1:8" x14ac:dyDescent="0.25">
      <c r="A105" s="29">
        <f t="shared" si="8"/>
        <v>41872</v>
      </c>
      <c r="B105">
        <v>0</v>
      </c>
      <c r="C105">
        <v>0</v>
      </c>
      <c r="D105">
        <v>604.6</v>
      </c>
      <c r="E105">
        <v>677.3</v>
      </c>
      <c r="F105">
        <f t="shared" si="11"/>
        <v>604.6</v>
      </c>
      <c r="G105" s="66">
        <f t="shared" si="12"/>
        <v>677.3</v>
      </c>
      <c r="H105">
        <v>159</v>
      </c>
    </row>
    <row r="106" spans="1:8" x14ac:dyDescent="0.25">
      <c r="A106" s="29">
        <f t="shared" si="8"/>
        <v>41879</v>
      </c>
      <c r="B106">
        <v>0</v>
      </c>
      <c r="C106">
        <v>0</v>
      </c>
      <c r="D106">
        <v>604.6</v>
      </c>
      <c r="E106">
        <v>677.3</v>
      </c>
      <c r="F106">
        <f t="shared" si="11"/>
        <v>604.6</v>
      </c>
      <c r="G106" s="66">
        <f t="shared" si="12"/>
        <v>677.3</v>
      </c>
    </row>
    <row r="107" spans="1:8" x14ac:dyDescent="0.25">
      <c r="A107" s="29">
        <f t="shared" si="8"/>
        <v>41886</v>
      </c>
    </row>
    <row r="108" spans="1:8" x14ac:dyDescent="0.25">
      <c r="A108" s="29">
        <f t="shared" si="8"/>
        <v>41893</v>
      </c>
    </row>
    <row r="109" spans="1:8" x14ac:dyDescent="0.25">
      <c r="A109" s="29">
        <f t="shared" si="8"/>
        <v>41900</v>
      </c>
    </row>
    <row r="110" spans="1:8" x14ac:dyDescent="0.25">
      <c r="A110" s="29">
        <f t="shared" si="8"/>
        <v>41907</v>
      </c>
    </row>
    <row r="111" spans="1:8" x14ac:dyDescent="0.25">
      <c r="A111" s="29">
        <f t="shared" si="8"/>
        <v>41914</v>
      </c>
      <c r="B111">
        <v>187</v>
      </c>
      <c r="C111">
        <v>180</v>
      </c>
      <c r="D111">
        <v>151.19999999999999</v>
      </c>
      <c r="E111">
        <v>0</v>
      </c>
      <c r="F111">
        <f t="shared" ref="F111:G117" si="13">+B111+D111</f>
        <v>338.2</v>
      </c>
      <c r="G111" s="66">
        <f t="shared" si="13"/>
        <v>180</v>
      </c>
      <c r="H111" s="1">
        <f t="shared" ref="H111:H116" si="14">+F111/G111-1</f>
        <v>0.87888888888888883</v>
      </c>
    </row>
    <row r="112" spans="1:8" x14ac:dyDescent="0.25">
      <c r="A112" s="29">
        <f t="shared" si="8"/>
        <v>41921</v>
      </c>
      <c r="B112">
        <v>187</v>
      </c>
      <c r="C112">
        <v>180</v>
      </c>
      <c r="D112">
        <v>151.19999999999999</v>
      </c>
      <c r="E112">
        <v>0</v>
      </c>
      <c r="F112">
        <f t="shared" si="13"/>
        <v>338.2</v>
      </c>
      <c r="G112" s="66">
        <f t="shared" si="13"/>
        <v>180</v>
      </c>
      <c r="H112" s="1">
        <f t="shared" si="14"/>
        <v>0.87888888888888883</v>
      </c>
    </row>
    <row r="113" spans="1:8" x14ac:dyDescent="0.25">
      <c r="A113" s="29">
        <f t="shared" si="8"/>
        <v>41928</v>
      </c>
      <c r="B113">
        <v>187</v>
      </c>
      <c r="C113">
        <v>180</v>
      </c>
      <c r="D113">
        <v>151.19999999999999</v>
      </c>
      <c r="E113">
        <v>0</v>
      </c>
      <c r="F113">
        <f t="shared" si="13"/>
        <v>338.2</v>
      </c>
      <c r="G113" s="66">
        <f t="shared" si="13"/>
        <v>180</v>
      </c>
      <c r="H113" s="1">
        <f t="shared" si="14"/>
        <v>0.87888888888888883</v>
      </c>
    </row>
    <row r="114" spans="1:8" x14ac:dyDescent="0.25">
      <c r="A114" s="29">
        <f t="shared" si="8"/>
        <v>41935</v>
      </c>
      <c r="B114">
        <v>253</v>
      </c>
      <c r="C114">
        <v>246</v>
      </c>
      <c r="D114">
        <v>151.19999999999999</v>
      </c>
      <c r="E114">
        <v>0</v>
      </c>
      <c r="F114">
        <f t="shared" si="13"/>
        <v>404.2</v>
      </c>
      <c r="G114" s="66">
        <f t="shared" si="13"/>
        <v>246</v>
      </c>
      <c r="H114" s="1">
        <f t="shared" si="14"/>
        <v>0.64308943089430892</v>
      </c>
    </row>
    <row r="115" spans="1:8" x14ac:dyDescent="0.25">
      <c r="A115" s="29">
        <f t="shared" si="8"/>
        <v>41942</v>
      </c>
      <c r="B115">
        <v>175.7</v>
      </c>
      <c r="C115">
        <v>206</v>
      </c>
      <c r="D115">
        <v>217.2</v>
      </c>
      <c r="E115">
        <v>53.4</v>
      </c>
      <c r="F115">
        <f t="shared" si="13"/>
        <v>392.9</v>
      </c>
      <c r="G115" s="66">
        <f t="shared" si="13"/>
        <v>259.39999999999998</v>
      </c>
      <c r="H115" s="1">
        <f t="shared" si="14"/>
        <v>0.51464919043947566</v>
      </c>
    </row>
    <row r="116" spans="1:8" x14ac:dyDescent="0.25">
      <c r="A116" s="29">
        <f t="shared" si="8"/>
        <v>41949</v>
      </c>
      <c r="B116">
        <v>163</v>
      </c>
      <c r="C116">
        <v>206</v>
      </c>
      <c r="D116">
        <v>259.89999999999998</v>
      </c>
      <c r="E116">
        <v>53.4</v>
      </c>
      <c r="F116">
        <f t="shared" si="13"/>
        <v>422.9</v>
      </c>
      <c r="G116" s="66">
        <f t="shared" si="13"/>
        <v>259.39999999999998</v>
      </c>
      <c r="H116" s="1">
        <f t="shared" si="14"/>
        <v>0.63030069390902077</v>
      </c>
    </row>
    <row r="117" spans="1:8" x14ac:dyDescent="0.25">
      <c r="A117" s="29">
        <f t="shared" si="8"/>
        <v>41956</v>
      </c>
      <c r="B117">
        <v>193</v>
      </c>
      <c r="C117">
        <v>146</v>
      </c>
      <c r="D117">
        <v>274.60000000000002</v>
      </c>
      <c r="E117">
        <v>116.5</v>
      </c>
      <c r="F117">
        <f t="shared" si="13"/>
        <v>467.6</v>
      </c>
      <c r="G117" s="66">
        <f t="shared" si="13"/>
        <v>262.5</v>
      </c>
      <c r="H117" s="1">
        <f>+F117/G117-1</f>
        <v>0.78133333333333344</v>
      </c>
    </row>
    <row r="118" spans="1:8" x14ac:dyDescent="0.25">
      <c r="A118" s="29">
        <f t="shared" si="8"/>
        <v>41963</v>
      </c>
    </row>
    <row r="119" spans="1:8" x14ac:dyDescent="0.25">
      <c r="A119" s="29">
        <f t="shared" si="8"/>
        <v>41970</v>
      </c>
      <c r="B119">
        <v>193</v>
      </c>
      <c r="C119">
        <v>146</v>
      </c>
      <c r="D119">
        <v>274.60000000000002</v>
      </c>
      <c r="E119">
        <v>131.1</v>
      </c>
      <c r="F119">
        <f t="shared" ref="F119:F148" si="15">+B119+D119</f>
        <v>467.6</v>
      </c>
      <c r="G119" s="66">
        <f t="shared" ref="G119:G148" si="16">+C119+E119</f>
        <v>277.10000000000002</v>
      </c>
      <c r="H119" s="1">
        <f t="shared" ref="H119:H148" si="17">+F119/G119-1</f>
        <v>0.68747744496571639</v>
      </c>
    </row>
    <row r="120" spans="1:8" x14ac:dyDescent="0.25">
      <c r="A120" s="29">
        <f t="shared" si="8"/>
        <v>41977</v>
      </c>
      <c r="B120">
        <v>253</v>
      </c>
      <c r="C120">
        <v>146</v>
      </c>
      <c r="D120">
        <v>274.60000000000002</v>
      </c>
      <c r="E120">
        <v>150.6</v>
      </c>
      <c r="F120">
        <f t="shared" si="15"/>
        <v>527.6</v>
      </c>
      <c r="G120" s="66">
        <f t="shared" si="16"/>
        <v>296.60000000000002</v>
      </c>
      <c r="H120" s="1">
        <f t="shared" si="17"/>
        <v>0.77882670262980436</v>
      </c>
    </row>
    <row r="121" spans="1:8" x14ac:dyDescent="0.25">
      <c r="A121" s="29">
        <f t="shared" si="8"/>
        <v>41984</v>
      </c>
      <c r="B121">
        <v>253</v>
      </c>
      <c r="C121">
        <v>86</v>
      </c>
      <c r="D121">
        <v>274.60000000000002</v>
      </c>
      <c r="E121">
        <v>214.7</v>
      </c>
      <c r="F121">
        <f t="shared" si="15"/>
        <v>527.6</v>
      </c>
      <c r="G121" s="66">
        <f t="shared" si="16"/>
        <v>300.7</v>
      </c>
      <c r="H121" s="1">
        <f t="shared" si="17"/>
        <v>0.75457266378450294</v>
      </c>
    </row>
    <row r="122" spans="1:8" x14ac:dyDescent="0.25">
      <c r="A122" s="29">
        <f t="shared" si="8"/>
        <v>41991</v>
      </c>
      <c r="B122">
        <v>223</v>
      </c>
      <c r="C122">
        <v>86</v>
      </c>
      <c r="D122">
        <v>306.60000000000002</v>
      </c>
      <c r="E122">
        <v>214.7</v>
      </c>
      <c r="F122">
        <f t="shared" si="15"/>
        <v>529.6</v>
      </c>
      <c r="G122" s="66">
        <f t="shared" si="16"/>
        <v>300.7</v>
      </c>
      <c r="H122" s="1">
        <f t="shared" si="17"/>
        <v>0.7612238111074161</v>
      </c>
    </row>
    <row r="123" spans="1:8" x14ac:dyDescent="0.25">
      <c r="A123" s="29">
        <f t="shared" si="8"/>
        <v>41998</v>
      </c>
      <c r="B123">
        <v>163</v>
      </c>
      <c r="C123">
        <v>134</v>
      </c>
      <c r="D123">
        <v>364.2</v>
      </c>
      <c r="E123">
        <v>270.89999999999998</v>
      </c>
      <c r="F123">
        <f t="shared" si="15"/>
        <v>527.20000000000005</v>
      </c>
      <c r="G123" s="66">
        <f t="shared" si="16"/>
        <v>404.9</v>
      </c>
      <c r="H123" s="1">
        <f t="shared" si="17"/>
        <v>0.30204988886144735</v>
      </c>
    </row>
    <row r="124" spans="1:8" x14ac:dyDescent="0.25">
      <c r="A124" s="29">
        <f t="shared" si="8"/>
        <v>42005</v>
      </c>
      <c r="B124">
        <v>163</v>
      </c>
      <c r="C124">
        <v>134</v>
      </c>
      <c r="D124">
        <v>431.9</v>
      </c>
      <c r="E124">
        <v>270.89999999999998</v>
      </c>
      <c r="F124">
        <f t="shared" si="15"/>
        <v>594.9</v>
      </c>
      <c r="G124" s="66">
        <f t="shared" si="16"/>
        <v>404.9</v>
      </c>
      <c r="H124" s="1">
        <f t="shared" si="17"/>
        <v>0.46925166707829091</v>
      </c>
    </row>
    <row r="125" spans="1:8" x14ac:dyDescent="0.25">
      <c r="A125" s="29">
        <f t="shared" si="8"/>
        <v>42012</v>
      </c>
      <c r="B125">
        <v>103</v>
      </c>
      <c r="C125">
        <v>134</v>
      </c>
      <c r="D125">
        <v>491.2</v>
      </c>
      <c r="E125">
        <v>270.89999999999998</v>
      </c>
      <c r="F125">
        <f t="shared" si="15"/>
        <v>594.20000000000005</v>
      </c>
      <c r="G125" s="66">
        <f t="shared" si="16"/>
        <v>404.9</v>
      </c>
      <c r="H125" s="1">
        <f t="shared" si="17"/>
        <v>0.46752284514694997</v>
      </c>
    </row>
    <row r="126" spans="1:8" x14ac:dyDescent="0.25">
      <c r="A126" s="29">
        <f t="shared" si="8"/>
        <v>42019</v>
      </c>
      <c r="B126">
        <v>103</v>
      </c>
      <c r="C126">
        <v>194</v>
      </c>
      <c r="D126">
        <v>491.2</v>
      </c>
      <c r="E126">
        <v>270.89999999999998</v>
      </c>
      <c r="F126">
        <f t="shared" si="15"/>
        <v>594.20000000000005</v>
      </c>
      <c r="G126" s="66">
        <f t="shared" si="16"/>
        <v>464.9</v>
      </c>
      <c r="H126" s="1">
        <f t="shared" si="17"/>
        <v>0.27812432781243301</v>
      </c>
    </row>
    <row r="127" spans="1:8" x14ac:dyDescent="0.25">
      <c r="A127" s="29">
        <f t="shared" si="8"/>
        <v>42026</v>
      </c>
      <c r="B127">
        <v>103</v>
      </c>
      <c r="C127">
        <v>194</v>
      </c>
      <c r="D127">
        <v>556.6</v>
      </c>
      <c r="E127">
        <v>270.89999999999998</v>
      </c>
      <c r="F127">
        <f t="shared" si="15"/>
        <v>659.6</v>
      </c>
      <c r="G127" s="66">
        <f t="shared" si="16"/>
        <v>464.9</v>
      </c>
      <c r="H127" s="1">
        <f t="shared" si="17"/>
        <v>0.41879974187997426</v>
      </c>
    </row>
    <row r="128" spans="1:8" x14ac:dyDescent="0.25">
      <c r="A128" s="29">
        <f t="shared" si="8"/>
        <v>42033</v>
      </c>
      <c r="B128">
        <v>125</v>
      </c>
      <c r="C128">
        <v>221</v>
      </c>
      <c r="D128">
        <v>556.6</v>
      </c>
      <c r="E128">
        <v>270.89999999999998</v>
      </c>
      <c r="F128">
        <f t="shared" si="15"/>
        <v>681.6</v>
      </c>
      <c r="G128" s="66">
        <f t="shared" si="16"/>
        <v>491.9</v>
      </c>
      <c r="H128" s="1">
        <f t="shared" si="17"/>
        <v>0.38564748932709914</v>
      </c>
    </row>
    <row r="129" spans="1:8" x14ac:dyDescent="0.25">
      <c r="A129" s="29">
        <f t="shared" si="8"/>
        <v>42040</v>
      </c>
      <c r="B129">
        <v>125</v>
      </c>
      <c r="C129">
        <v>221</v>
      </c>
      <c r="D129">
        <v>556.6</v>
      </c>
      <c r="E129">
        <v>270.89999999999998</v>
      </c>
      <c r="F129">
        <f t="shared" si="15"/>
        <v>681.6</v>
      </c>
      <c r="G129" s="66">
        <f t="shared" si="16"/>
        <v>491.9</v>
      </c>
      <c r="H129" s="1">
        <f t="shared" si="17"/>
        <v>0.38564748932709914</v>
      </c>
    </row>
    <row r="130" spans="1:8" x14ac:dyDescent="0.25">
      <c r="A130" s="29">
        <f t="shared" si="8"/>
        <v>42047</v>
      </c>
      <c r="B130">
        <v>88</v>
      </c>
      <c r="C130">
        <v>201</v>
      </c>
      <c r="D130">
        <v>586.9</v>
      </c>
      <c r="E130">
        <v>293.89999999999998</v>
      </c>
      <c r="F130">
        <f t="shared" si="15"/>
        <v>674.9</v>
      </c>
      <c r="G130" s="66">
        <f t="shared" si="16"/>
        <v>494.9</v>
      </c>
      <c r="H130" s="1">
        <f t="shared" si="17"/>
        <v>0.36370984037179221</v>
      </c>
    </row>
    <row r="131" spans="1:8" x14ac:dyDescent="0.25">
      <c r="A131" s="29">
        <f t="shared" si="8"/>
        <v>42054</v>
      </c>
      <c r="B131">
        <v>88</v>
      </c>
      <c r="C131">
        <v>174</v>
      </c>
      <c r="D131">
        <v>586.9</v>
      </c>
      <c r="E131">
        <v>333.8</v>
      </c>
      <c r="F131">
        <f t="shared" si="15"/>
        <v>674.9</v>
      </c>
      <c r="G131" s="66">
        <f t="shared" si="16"/>
        <v>507.8</v>
      </c>
      <c r="H131" s="1">
        <f t="shared" si="17"/>
        <v>0.32906656163844028</v>
      </c>
    </row>
    <row r="132" spans="1:8" x14ac:dyDescent="0.25">
      <c r="A132" s="29">
        <f t="shared" si="8"/>
        <v>42061</v>
      </c>
      <c r="B132">
        <v>121</v>
      </c>
      <c r="C132">
        <v>174</v>
      </c>
      <c r="D132">
        <v>586.9</v>
      </c>
      <c r="E132">
        <v>333.8</v>
      </c>
      <c r="F132">
        <f t="shared" si="15"/>
        <v>707.9</v>
      </c>
      <c r="G132" s="66">
        <f t="shared" si="16"/>
        <v>507.8</v>
      </c>
      <c r="H132" s="1">
        <f t="shared" si="17"/>
        <v>0.39405277668373362</v>
      </c>
    </row>
    <row r="133" spans="1:8" x14ac:dyDescent="0.25">
      <c r="A133" s="29">
        <f t="shared" si="8"/>
        <v>42068</v>
      </c>
      <c r="B133">
        <v>121</v>
      </c>
      <c r="C133">
        <v>114</v>
      </c>
      <c r="D133">
        <v>586.9</v>
      </c>
      <c r="E133">
        <v>398.8</v>
      </c>
      <c r="F133">
        <f t="shared" si="15"/>
        <v>707.9</v>
      </c>
      <c r="G133" s="66">
        <f t="shared" si="16"/>
        <v>512.79999999999995</v>
      </c>
      <c r="H133" s="1">
        <f t="shared" si="17"/>
        <v>0.38046021840873645</v>
      </c>
    </row>
    <row r="134" spans="1:8" x14ac:dyDescent="0.25">
      <c r="A134" s="29">
        <f t="shared" ref="A134:A197" si="18">A133+7</f>
        <v>42075</v>
      </c>
      <c r="B134">
        <v>55</v>
      </c>
      <c r="C134">
        <v>114</v>
      </c>
      <c r="D134">
        <v>654.6</v>
      </c>
      <c r="E134">
        <v>448.4</v>
      </c>
      <c r="F134">
        <f t="shared" si="15"/>
        <v>709.6</v>
      </c>
      <c r="G134" s="66">
        <f t="shared" si="16"/>
        <v>562.4</v>
      </c>
      <c r="H134" s="1">
        <f t="shared" si="17"/>
        <v>0.26173541963015667</v>
      </c>
    </row>
    <row r="135" spans="1:8" x14ac:dyDescent="0.25">
      <c r="A135" s="29">
        <f t="shared" si="18"/>
        <v>42082</v>
      </c>
      <c r="B135">
        <v>22</v>
      </c>
      <c r="C135">
        <v>114</v>
      </c>
      <c r="D135">
        <v>690</v>
      </c>
      <c r="E135">
        <v>448.4</v>
      </c>
      <c r="F135">
        <f t="shared" si="15"/>
        <v>712</v>
      </c>
      <c r="G135" s="66">
        <f t="shared" si="16"/>
        <v>562.4</v>
      </c>
      <c r="H135" s="1">
        <f t="shared" si="17"/>
        <v>0.26600284495021342</v>
      </c>
    </row>
    <row r="136" spans="1:8" x14ac:dyDescent="0.25">
      <c r="A136" s="29">
        <f t="shared" si="18"/>
        <v>42089</v>
      </c>
      <c r="B136">
        <v>22</v>
      </c>
      <c r="C136">
        <v>114</v>
      </c>
      <c r="D136">
        <v>690</v>
      </c>
      <c r="E136">
        <v>448.4</v>
      </c>
      <c r="F136">
        <f t="shared" si="15"/>
        <v>712</v>
      </c>
      <c r="G136" s="66">
        <f t="shared" si="16"/>
        <v>562.4</v>
      </c>
      <c r="H136" s="1">
        <f t="shared" si="17"/>
        <v>0.26600284495021342</v>
      </c>
    </row>
    <row r="137" spans="1:8" x14ac:dyDescent="0.25">
      <c r="A137" s="29">
        <f t="shared" si="18"/>
        <v>42096</v>
      </c>
      <c r="B137">
        <v>22</v>
      </c>
      <c r="C137">
        <v>54</v>
      </c>
      <c r="D137">
        <v>690</v>
      </c>
      <c r="E137">
        <v>510.9</v>
      </c>
      <c r="F137">
        <f t="shared" si="15"/>
        <v>712</v>
      </c>
      <c r="G137" s="66">
        <f t="shared" si="16"/>
        <v>564.9</v>
      </c>
      <c r="H137" s="1">
        <f t="shared" si="17"/>
        <v>0.26040007080899286</v>
      </c>
    </row>
    <row r="138" spans="1:8" x14ac:dyDescent="0.25">
      <c r="A138" s="29">
        <f t="shared" si="18"/>
        <v>42103</v>
      </c>
      <c r="B138">
        <v>0</v>
      </c>
      <c r="C138">
        <v>27</v>
      </c>
      <c r="D138">
        <v>712.4</v>
      </c>
      <c r="E138">
        <v>551</v>
      </c>
      <c r="F138">
        <f t="shared" si="15"/>
        <v>712.4</v>
      </c>
      <c r="G138" s="66">
        <f t="shared" si="16"/>
        <v>578</v>
      </c>
      <c r="H138" s="1">
        <f t="shared" si="17"/>
        <v>0.23252595155709344</v>
      </c>
    </row>
    <row r="139" spans="1:8" x14ac:dyDescent="0.25">
      <c r="A139" s="29">
        <f t="shared" si="18"/>
        <v>42110</v>
      </c>
      <c r="B139">
        <v>0</v>
      </c>
      <c r="C139">
        <v>27</v>
      </c>
      <c r="D139">
        <v>712.4</v>
      </c>
      <c r="E139">
        <v>551</v>
      </c>
      <c r="F139">
        <f t="shared" si="15"/>
        <v>712.4</v>
      </c>
      <c r="G139" s="66">
        <f t="shared" si="16"/>
        <v>578</v>
      </c>
      <c r="H139" s="1">
        <f t="shared" si="17"/>
        <v>0.23252595155709344</v>
      </c>
    </row>
    <row r="140" spans="1:8" x14ac:dyDescent="0.25">
      <c r="A140" s="29">
        <f t="shared" si="18"/>
        <v>42117</v>
      </c>
      <c r="B140">
        <v>0</v>
      </c>
      <c r="C140">
        <v>27</v>
      </c>
      <c r="D140">
        <v>712.4</v>
      </c>
      <c r="E140">
        <v>577.29999999999995</v>
      </c>
      <c r="F140">
        <f t="shared" si="15"/>
        <v>712.4</v>
      </c>
      <c r="G140" s="66">
        <f t="shared" si="16"/>
        <v>604.29999999999995</v>
      </c>
      <c r="H140" s="1">
        <f t="shared" si="17"/>
        <v>0.17888465993711744</v>
      </c>
    </row>
    <row r="141" spans="1:8" x14ac:dyDescent="0.25">
      <c r="A141" s="29">
        <f t="shared" si="18"/>
        <v>42124</v>
      </c>
      <c r="B141">
        <v>0</v>
      </c>
      <c r="C141">
        <v>0</v>
      </c>
      <c r="D141">
        <v>712.4</v>
      </c>
      <c r="E141">
        <v>604.6</v>
      </c>
      <c r="F141">
        <f t="shared" si="15"/>
        <v>712.4</v>
      </c>
      <c r="G141" s="66">
        <f t="shared" si="16"/>
        <v>604.6</v>
      </c>
      <c r="H141" s="1">
        <f t="shared" si="17"/>
        <v>0.1782997022825008</v>
      </c>
    </row>
    <row r="142" spans="1:8" x14ac:dyDescent="0.25">
      <c r="A142" s="29">
        <f t="shared" si="18"/>
        <v>42131</v>
      </c>
      <c r="B142">
        <v>0</v>
      </c>
      <c r="C142">
        <v>0</v>
      </c>
      <c r="D142">
        <v>712.4</v>
      </c>
      <c r="E142">
        <v>604.6</v>
      </c>
      <c r="F142">
        <f t="shared" si="15"/>
        <v>712.4</v>
      </c>
      <c r="G142" s="66">
        <f t="shared" si="16"/>
        <v>604.6</v>
      </c>
      <c r="H142" s="1">
        <f t="shared" si="17"/>
        <v>0.1782997022825008</v>
      </c>
    </row>
    <row r="143" spans="1:8" x14ac:dyDescent="0.25">
      <c r="A143" s="29">
        <f t="shared" si="18"/>
        <v>42138</v>
      </c>
      <c r="B143">
        <v>0</v>
      </c>
      <c r="C143">
        <v>0</v>
      </c>
      <c r="D143">
        <v>712.4</v>
      </c>
      <c r="E143">
        <v>604.6</v>
      </c>
      <c r="F143">
        <f t="shared" si="15"/>
        <v>712.4</v>
      </c>
      <c r="G143" s="66">
        <f t="shared" si="16"/>
        <v>604.6</v>
      </c>
      <c r="H143" s="1">
        <f t="shared" si="17"/>
        <v>0.1782997022825008</v>
      </c>
    </row>
    <row r="144" spans="1:8" x14ac:dyDescent="0.25">
      <c r="A144" s="29">
        <f t="shared" si="18"/>
        <v>42145</v>
      </c>
      <c r="B144">
        <v>0</v>
      </c>
      <c r="C144">
        <v>0</v>
      </c>
      <c r="D144">
        <v>712.4</v>
      </c>
      <c r="E144">
        <v>604.6</v>
      </c>
      <c r="F144">
        <f t="shared" si="15"/>
        <v>712.4</v>
      </c>
      <c r="G144" s="66">
        <f t="shared" si="16"/>
        <v>604.6</v>
      </c>
      <c r="H144" s="1">
        <f t="shared" si="17"/>
        <v>0.1782997022825008</v>
      </c>
    </row>
    <row r="145" spans="1:8" x14ac:dyDescent="0.25">
      <c r="A145" s="29">
        <f t="shared" si="18"/>
        <v>42152</v>
      </c>
      <c r="B145">
        <v>0</v>
      </c>
      <c r="C145">
        <v>0</v>
      </c>
      <c r="D145">
        <v>712.4</v>
      </c>
      <c r="E145">
        <v>604.6</v>
      </c>
      <c r="F145">
        <f t="shared" si="15"/>
        <v>712.4</v>
      </c>
      <c r="G145" s="66">
        <f t="shared" si="16"/>
        <v>604.6</v>
      </c>
      <c r="H145" s="1">
        <f t="shared" si="17"/>
        <v>0.1782997022825008</v>
      </c>
    </row>
    <row r="146" spans="1:8" x14ac:dyDescent="0.25">
      <c r="A146" s="29">
        <f t="shared" si="18"/>
        <v>42159</v>
      </c>
      <c r="B146">
        <v>0</v>
      </c>
      <c r="C146">
        <v>0</v>
      </c>
      <c r="D146">
        <v>712.4</v>
      </c>
      <c r="E146">
        <v>604.6</v>
      </c>
      <c r="F146">
        <f t="shared" si="15"/>
        <v>712.4</v>
      </c>
      <c r="G146" s="66">
        <f t="shared" si="16"/>
        <v>604.6</v>
      </c>
      <c r="H146" s="1">
        <f t="shared" si="17"/>
        <v>0.1782997022825008</v>
      </c>
    </row>
    <row r="147" spans="1:8" x14ac:dyDescent="0.25">
      <c r="A147" s="29">
        <f t="shared" si="18"/>
        <v>42166</v>
      </c>
      <c r="B147">
        <v>0</v>
      </c>
      <c r="C147">
        <v>0</v>
      </c>
      <c r="D147">
        <v>712.4</v>
      </c>
      <c r="E147">
        <v>604.6</v>
      </c>
      <c r="F147">
        <f t="shared" si="15"/>
        <v>712.4</v>
      </c>
      <c r="G147" s="66">
        <f t="shared" si="16"/>
        <v>604.6</v>
      </c>
      <c r="H147" s="1">
        <f t="shared" si="17"/>
        <v>0.1782997022825008</v>
      </c>
    </row>
    <row r="148" spans="1:8" x14ac:dyDescent="0.25">
      <c r="A148" s="29">
        <f t="shared" si="18"/>
        <v>42173</v>
      </c>
      <c r="B148">
        <v>0</v>
      </c>
      <c r="C148">
        <v>0</v>
      </c>
      <c r="D148">
        <v>712.4</v>
      </c>
      <c r="E148">
        <v>604.6</v>
      </c>
      <c r="F148">
        <f t="shared" si="15"/>
        <v>712.4</v>
      </c>
      <c r="G148" s="66">
        <f t="shared" si="16"/>
        <v>604.6</v>
      </c>
      <c r="H148" s="1">
        <f t="shared" si="17"/>
        <v>0.1782997022825008</v>
      </c>
    </row>
    <row r="149" spans="1:8" x14ac:dyDescent="0.25">
      <c r="A149" s="29">
        <f t="shared" si="18"/>
        <v>42180</v>
      </c>
      <c r="B149">
        <v>0</v>
      </c>
      <c r="C149">
        <v>0</v>
      </c>
      <c r="D149">
        <v>712.4</v>
      </c>
      <c r="E149">
        <v>604.6</v>
      </c>
      <c r="F149">
        <f t="shared" ref="F149:G151" si="19">+B149+D149</f>
        <v>712.4</v>
      </c>
      <c r="G149" s="66">
        <f t="shared" si="19"/>
        <v>604.6</v>
      </c>
      <c r="H149" s="1">
        <f t="shared" ref="H149:H154" si="20">+F149/G149-1</f>
        <v>0.1782997022825008</v>
      </c>
    </row>
    <row r="150" spans="1:8" x14ac:dyDescent="0.25">
      <c r="A150" s="29">
        <f t="shared" si="18"/>
        <v>42187</v>
      </c>
      <c r="B150">
        <v>0</v>
      </c>
      <c r="C150">
        <v>0</v>
      </c>
      <c r="D150">
        <v>712.4</v>
      </c>
      <c r="E150">
        <v>604.6</v>
      </c>
      <c r="F150">
        <f t="shared" si="19"/>
        <v>712.4</v>
      </c>
      <c r="G150" s="66">
        <f t="shared" si="19"/>
        <v>604.6</v>
      </c>
      <c r="H150" s="1">
        <f t="shared" si="20"/>
        <v>0.1782997022825008</v>
      </c>
    </row>
    <row r="151" spans="1:8" x14ac:dyDescent="0.25">
      <c r="A151" s="29">
        <f t="shared" si="18"/>
        <v>42194</v>
      </c>
      <c r="B151">
        <v>0</v>
      </c>
      <c r="C151">
        <v>0</v>
      </c>
      <c r="D151">
        <v>712.4</v>
      </c>
      <c r="E151">
        <v>604.6</v>
      </c>
      <c r="F151">
        <f t="shared" si="19"/>
        <v>712.4</v>
      </c>
      <c r="G151" s="66">
        <f t="shared" si="19"/>
        <v>604.6</v>
      </c>
      <c r="H151" s="1">
        <f t="shared" si="20"/>
        <v>0.1782997022825008</v>
      </c>
    </row>
    <row r="152" spans="1:8" x14ac:dyDescent="0.25">
      <c r="A152" s="29">
        <f t="shared" si="18"/>
        <v>42201</v>
      </c>
      <c r="B152">
        <v>0</v>
      </c>
      <c r="C152">
        <v>0</v>
      </c>
      <c r="D152">
        <v>712.4</v>
      </c>
      <c r="E152">
        <v>604.6</v>
      </c>
      <c r="F152">
        <f t="shared" ref="F152:G154" si="21">+B152+D152</f>
        <v>712.4</v>
      </c>
      <c r="G152" s="66">
        <f t="shared" si="21"/>
        <v>604.6</v>
      </c>
      <c r="H152" s="1">
        <f t="shared" si="20"/>
        <v>0.1782997022825008</v>
      </c>
    </row>
    <row r="153" spans="1:8" x14ac:dyDescent="0.25">
      <c r="A153" s="29">
        <f t="shared" si="18"/>
        <v>42208</v>
      </c>
      <c r="B153">
        <v>0</v>
      </c>
      <c r="C153">
        <v>0</v>
      </c>
      <c r="D153">
        <v>712.4</v>
      </c>
      <c r="E153">
        <v>604.6</v>
      </c>
      <c r="F153">
        <f t="shared" si="21"/>
        <v>712.4</v>
      </c>
      <c r="G153" s="66">
        <f t="shared" si="21"/>
        <v>604.6</v>
      </c>
      <c r="H153" s="1">
        <f t="shared" si="20"/>
        <v>0.1782997022825008</v>
      </c>
    </row>
    <row r="154" spans="1:8" x14ac:dyDescent="0.25">
      <c r="A154" s="29">
        <f t="shared" si="18"/>
        <v>42215</v>
      </c>
      <c r="B154">
        <v>0</v>
      </c>
      <c r="C154">
        <v>0</v>
      </c>
      <c r="D154">
        <v>712.4</v>
      </c>
      <c r="E154">
        <v>604.6</v>
      </c>
      <c r="F154">
        <f t="shared" si="21"/>
        <v>712.4</v>
      </c>
      <c r="G154" s="66">
        <f t="shared" si="21"/>
        <v>604.6</v>
      </c>
      <c r="H154" s="1">
        <f t="shared" si="20"/>
        <v>0.1782997022825008</v>
      </c>
    </row>
    <row r="155" spans="1:8" x14ac:dyDescent="0.25">
      <c r="A155" s="29">
        <f t="shared" si="18"/>
        <v>42222</v>
      </c>
      <c r="B155">
        <v>0</v>
      </c>
      <c r="C155">
        <v>0</v>
      </c>
      <c r="D155">
        <v>712.4</v>
      </c>
      <c r="E155">
        <v>604.6</v>
      </c>
      <c r="F155">
        <f t="shared" ref="F155:G163" si="22">+B155+D155</f>
        <v>712.4</v>
      </c>
      <c r="G155" s="66">
        <f t="shared" si="22"/>
        <v>604.6</v>
      </c>
      <c r="H155" s="1">
        <f t="shared" ref="H155:H160" si="23">+F155/G155-1</f>
        <v>0.1782997022825008</v>
      </c>
    </row>
    <row r="156" spans="1:8" x14ac:dyDescent="0.25">
      <c r="A156" s="29">
        <f t="shared" si="18"/>
        <v>42229</v>
      </c>
      <c r="B156">
        <v>0</v>
      </c>
      <c r="C156">
        <v>0</v>
      </c>
      <c r="D156">
        <v>712.4</v>
      </c>
      <c r="E156">
        <v>604.6</v>
      </c>
      <c r="F156">
        <f t="shared" si="22"/>
        <v>712.4</v>
      </c>
      <c r="G156" s="66">
        <f t="shared" si="22"/>
        <v>604.6</v>
      </c>
      <c r="H156" s="1">
        <f t="shared" si="23"/>
        <v>0.1782997022825008</v>
      </c>
    </row>
    <row r="157" spans="1:8" x14ac:dyDescent="0.25">
      <c r="A157" s="29">
        <f t="shared" si="18"/>
        <v>42236</v>
      </c>
      <c r="B157">
        <v>0</v>
      </c>
      <c r="C157">
        <v>0</v>
      </c>
      <c r="D157">
        <v>712.4</v>
      </c>
      <c r="E157">
        <v>604.6</v>
      </c>
      <c r="F157">
        <f t="shared" si="22"/>
        <v>712.4</v>
      </c>
      <c r="G157" s="66">
        <f t="shared" si="22"/>
        <v>604.6</v>
      </c>
      <c r="H157" s="1">
        <f t="shared" si="23"/>
        <v>0.1782997022825008</v>
      </c>
    </row>
    <row r="158" spans="1:8" x14ac:dyDescent="0.25">
      <c r="A158" s="29">
        <f t="shared" si="18"/>
        <v>42243</v>
      </c>
      <c r="B158">
        <v>20</v>
      </c>
      <c r="C158">
        <v>0</v>
      </c>
      <c r="D158" s="66">
        <v>1041</v>
      </c>
      <c r="E158">
        <v>891.4</v>
      </c>
      <c r="F158">
        <f t="shared" si="22"/>
        <v>1061</v>
      </c>
      <c r="G158" s="66">
        <f t="shared" si="22"/>
        <v>891.4</v>
      </c>
      <c r="H158" s="1">
        <f t="shared" si="23"/>
        <v>0.19026250841373127</v>
      </c>
    </row>
    <row r="159" spans="1:8" x14ac:dyDescent="0.25">
      <c r="A159" s="29">
        <f t="shared" si="18"/>
        <v>42250</v>
      </c>
      <c r="B159">
        <v>0</v>
      </c>
      <c r="C159" s="66">
        <v>159</v>
      </c>
      <c r="D159">
        <v>0</v>
      </c>
      <c r="E159">
        <v>0</v>
      </c>
      <c r="F159">
        <f t="shared" ref="F159:F164" si="24">+B159+D159</f>
        <v>0</v>
      </c>
      <c r="G159" s="66">
        <f t="shared" si="22"/>
        <v>159</v>
      </c>
      <c r="H159" s="1">
        <f t="shared" si="23"/>
        <v>-1</v>
      </c>
    </row>
    <row r="160" spans="1:8" x14ac:dyDescent="0.25">
      <c r="A160" s="29">
        <f t="shared" si="18"/>
        <v>42257</v>
      </c>
      <c r="B160">
        <v>0</v>
      </c>
      <c r="C160">
        <v>232.2</v>
      </c>
      <c r="D160">
        <v>0</v>
      </c>
      <c r="E160">
        <v>0</v>
      </c>
      <c r="F160">
        <f t="shared" si="24"/>
        <v>0</v>
      </c>
      <c r="G160" s="66">
        <f t="shared" si="22"/>
        <v>232.2</v>
      </c>
      <c r="H160" s="1">
        <f t="shared" si="23"/>
        <v>-1</v>
      </c>
    </row>
    <row r="161" spans="1:8" x14ac:dyDescent="0.25">
      <c r="A161" s="29">
        <f t="shared" si="18"/>
        <v>42264</v>
      </c>
      <c r="B161">
        <v>0</v>
      </c>
      <c r="C161" s="66">
        <v>241</v>
      </c>
      <c r="D161">
        <v>0</v>
      </c>
      <c r="E161">
        <v>93.7</v>
      </c>
      <c r="F161">
        <f t="shared" si="24"/>
        <v>0</v>
      </c>
      <c r="G161" s="66">
        <f t="shared" si="22"/>
        <v>334.7</v>
      </c>
      <c r="H161" s="1">
        <f>+F161/G161-1</f>
        <v>-1</v>
      </c>
    </row>
    <row r="162" spans="1:8" x14ac:dyDescent="0.25">
      <c r="A162" s="29">
        <f t="shared" si="18"/>
        <v>42271</v>
      </c>
      <c r="B162">
        <v>0</v>
      </c>
      <c r="C162" s="66">
        <v>241</v>
      </c>
      <c r="D162">
        <v>0</v>
      </c>
      <c r="E162">
        <v>93.7</v>
      </c>
      <c r="F162">
        <f t="shared" si="24"/>
        <v>0</v>
      </c>
      <c r="G162" s="66">
        <f t="shared" si="22"/>
        <v>334.7</v>
      </c>
      <c r="H162" s="1">
        <f>+F162/G162-1</f>
        <v>-1</v>
      </c>
    </row>
    <row r="163" spans="1:8" x14ac:dyDescent="0.25">
      <c r="A163" s="29">
        <f t="shared" si="18"/>
        <v>42278</v>
      </c>
      <c r="B163">
        <v>0</v>
      </c>
      <c r="C163" s="66">
        <v>187</v>
      </c>
      <c r="D163">
        <v>0</v>
      </c>
      <c r="E163">
        <v>151.19999999999999</v>
      </c>
      <c r="F163">
        <f t="shared" si="24"/>
        <v>0</v>
      </c>
      <c r="G163" s="66">
        <f t="shared" si="22"/>
        <v>338.2</v>
      </c>
    </row>
    <row r="164" spans="1:8" x14ac:dyDescent="0.25">
      <c r="A164" s="29">
        <f t="shared" si="18"/>
        <v>42285</v>
      </c>
      <c r="B164">
        <v>0</v>
      </c>
      <c r="C164" s="66">
        <v>187</v>
      </c>
      <c r="D164">
        <v>0</v>
      </c>
      <c r="E164">
        <v>151.19999999999999</v>
      </c>
      <c r="F164">
        <f t="shared" si="24"/>
        <v>0</v>
      </c>
      <c r="G164" s="66">
        <f t="shared" ref="G164:G176" si="25">+C164+E164</f>
        <v>338.2</v>
      </c>
    </row>
    <row r="165" spans="1:8" x14ac:dyDescent="0.25">
      <c r="A165" s="29">
        <f t="shared" si="18"/>
        <v>42292</v>
      </c>
      <c r="B165">
        <v>0</v>
      </c>
      <c r="C165" s="66">
        <v>187</v>
      </c>
      <c r="D165">
        <v>0</v>
      </c>
      <c r="E165">
        <v>151.19999999999999</v>
      </c>
      <c r="F165">
        <f t="shared" ref="F165:F176" si="26">+B165+D165</f>
        <v>0</v>
      </c>
      <c r="G165" s="66">
        <f t="shared" si="25"/>
        <v>338.2</v>
      </c>
    </row>
    <row r="166" spans="1:8" x14ac:dyDescent="0.25">
      <c r="A166" s="29">
        <f t="shared" si="18"/>
        <v>42299</v>
      </c>
      <c r="B166">
        <v>0</v>
      </c>
      <c r="C166" s="66">
        <v>253</v>
      </c>
      <c r="D166">
        <v>0</v>
      </c>
      <c r="E166">
        <v>151.19999999999999</v>
      </c>
      <c r="F166">
        <f t="shared" si="26"/>
        <v>0</v>
      </c>
      <c r="G166" s="66">
        <f t="shared" si="25"/>
        <v>404.2</v>
      </c>
    </row>
    <row r="167" spans="1:8" x14ac:dyDescent="0.25">
      <c r="A167" s="29">
        <f t="shared" si="18"/>
        <v>42306</v>
      </c>
      <c r="B167">
        <v>0</v>
      </c>
      <c r="C167" s="66">
        <v>175.7</v>
      </c>
      <c r="D167">
        <v>0</v>
      </c>
      <c r="E167">
        <v>2147.1999999999998</v>
      </c>
      <c r="F167">
        <f t="shared" si="26"/>
        <v>0</v>
      </c>
      <c r="G167" s="66">
        <f t="shared" si="25"/>
        <v>2322.8999999999996</v>
      </c>
    </row>
    <row r="168" spans="1:8" x14ac:dyDescent="0.25">
      <c r="A168" s="29">
        <f t="shared" si="18"/>
        <v>42313</v>
      </c>
      <c r="B168">
        <v>0</v>
      </c>
      <c r="C168">
        <v>163</v>
      </c>
      <c r="D168">
        <v>0</v>
      </c>
      <c r="E168">
        <v>259.89999999999998</v>
      </c>
      <c r="F168">
        <f t="shared" si="26"/>
        <v>0</v>
      </c>
      <c r="G168" s="66">
        <f t="shared" si="25"/>
        <v>422.9</v>
      </c>
    </row>
    <row r="169" spans="1:8" x14ac:dyDescent="0.25">
      <c r="A169" s="29">
        <f t="shared" si="18"/>
        <v>42320</v>
      </c>
      <c r="B169" s="66">
        <v>66</v>
      </c>
      <c r="C169" s="66">
        <v>163</v>
      </c>
      <c r="D169">
        <v>0</v>
      </c>
      <c r="E169">
        <v>259.89999999999998</v>
      </c>
      <c r="F169">
        <f t="shared" si="26"/>
        <v>66</v>
      </c>
      <c r="G169" s="66">
        <f t="shared" si="25"/>
        <v>422.9</v>
      </c>
    </row>
    <row r="170" spans="1:8" x14ac:dyDescent="0.25">
      <c r="A170" s="29">
        <f t="shared" si="18"/>
        <v>42327</v>
      </c>
      <c r="B170" s="66">
        <v>66</v>
      </c>
      <c r="C170" s="66">
        <v>193</v>
      </c>
      <c r="D170">
        <v>21</v>
      </c>
      <c r="E170">
        <v>274.60000000000002</v>
      </c>
      <c r="F170">
        <f t="shared" si="26"/>
        <v>87</v>
      </c>
      <c r="G170" s="66">
        <f t="shared" si="25"/>
        <v>467.6</v>
      </c>
    </row>
    <row r="171" spans="1:8" x14ac:dyDescent="0.25">
      <c r="A171" s="29">
        <f t="shared" si="18"/>
        <v>42334</v>
      </c>
      <c r="B171" s="66">
        <v>162</v>
      </c>
      <c r="C171" s="66">
        <v>193</v>
      </c>
      <c r="D171">
        <v>29.7</v>
      </c>
      <c r="E171">
        <v>274.60000000000002</v>
      </c>
      <c r="F171">
        <f t="shared" si="26"/>
        <v>191.7</v>
      </c>
      <c r="G171" s="66">
        <f t="shared" si="25"/>
        <v>467.6</v>
      </c>
    </row>
    <row r="172" spans="1:8" x14ac:dyDescent="0.25">
      <c r="A172" s="29">
        <f t="shared" si="18"/>
        <v>42341</v>
      </c>
      <c r="B172" s="66">
        <v>162</v>
      </c>
      <c r="C172" s="66">
        <v>253</v>
      </c>
      <c r="D172">
        <v>29.7</v>
      </c>
      <c r="E172">
        <v>274.60000000000002</v>
      </c>
      <c r="F172">
        <f t="shared" si="26"/>
        <v>191.7</v>
      </c>
      <c r="G172" s="66">
        <f t="shared" si="25"/>
        <v>527.6</v>
      </c>
    </row>
    <row r="173" spans="1:8" x14ac:dyDescent="0.25">
      <c r="A173" s="29">
        <f t="shared" si="18"/>
        <v>42348</v>
      </c>
      <c r="B173" s="66">
        <v>162</v>
      </c>
      <c r="C173" s="66">
        <v>253</v>
      </c>
      <c r="D173">
        <v>29.7</v>
      </c>
      <c r="E173">
        <v>274.60000000000002</v>
      </c>
      <c r="F173">
        <f t="shared" si="26"/>
        <v>191.7</v>
      </c>
      <c r="G173" s="66">
        <f t="shared" si="25"/>
        <v>527.6</v>
      </c>
      <c r="H173">
        <v>0</v>
      </c>
    </row>
    <row r="174" spans="1:8" x14ac:dyDescent="0.25">
      <c r="A174" s="29">
        <f t="shared" si="18"/>
        <v>42355</v>
      </c>
      <c r="B174" s="66">
        <v>96</v>
      </c>
      <c r="C174" s="66">
        <v>223</v>
      </c>
      <c r="D174">
        <v>95.8</v>
      </c>
      <c r="E174">
        <v>306.60000000000002</v>
      </c>
      <c r="F174">
        <f t="shared" si="26"/>
        <v>191.8</v>
      </c>
      <c r="G174" s="66">
        <f t="shared" si="25"/>
        <v>529.6</v>
      </c>
    </row>
    <row r="175" spans="1:8" x14ac:dyDescent="0.25">
      <c r="A175" s="29">
        <f t="shared" si="18"/>
        <v>42362</v>
      </c>
      <c r="B175" s="66">
        <v>66</v>
      </c>
      <c r="C175" s="66">
        <v>163</v>
      </c>
      <c r="D175">
        <v>128.80000000000001</v>
      </c>
      <c r="E175">
        <v>364.2</v>
      </c>
      <c r="F175">
        <f t="shared" si="26"/>
        <v>194.8</v>
      </c>
      <c r="G175" s="66">
        <f t="shared" si="25"/>
        <v>527.20000000000005</v>
      </c>
    </row>
    <row r="176" spans="1:8" x14ac:dyDescent="0.25">
      <c r="A176" s="29">
        <f t="shared" si="18"/>
        <v>42369</v>
      </c>
      <c r="B176" s="66">
        <v>66</v>
      </c>
      <c r="C176" s="66">
        <v>163</v>
      </c>
      <c r="D176">
        <v>183.9</v>
      </c>
      <c r="E176">
        <v>431.9</v>
      </c>
      <c r="F176">
        <f t="shared" si="26"/>
        <v>249.9</v>
      </c>
      <c r="G176" s="66">
        <f t="shared" si="25"/>
        <v>594.9</v>
      </c>
      <c r="H176">
        <v>0</v>
      </c>
    </row>
    <row r="177" spans="1:7" x14ac:dyDescent="0.25">
      <c r="A177" s="29">
        <f t="shared" si="18"/>
        <v>42376</v>
      </c>
      <c r="B177" s="66">
        <v>132</v>
      </c>
      <c r="C177" s="66">
        <v>103</v>
      </c>
      <c r="D177">
        <v>183.9</v>
      </c>
      <c r="E177">
        <v>491.2</v>
      </c>
      <c r="F177">
        <f t="shared" ref="F177:G179" si="27">+B177+D177</f>
        <v>315.89999999999998</v>
      </c>
      <c r="G177" s="66">
        <f t="shared" si="27"/>
        <v>594.20000000000005</v>
      </c>
    </row>
    <row r="178" spans="1:7" x14ac:dyDescent="0.25">
      <c r="A178" s="29">
        <f t="shared" si="18"/>
        <v>42383</v>
      </c>
      <c r="B178" s="66">
        <v>132</v>
      </c>
      <c r="C178" s="66">
        <v>103</v>
      </c>
      <c r="D178">
        <v>183.9</v>
      </c>
      <c r="E178">
        <v>491.2</v>
      </c>
      <c r="F178">
        <f t="shared" si="27"/>
        <v>315.89999999999998</v>
      </c>
      <c r="G178" s="66">
        <f t="shared" si="27"/>
        <v>594.20000000000005</v>
      </c>
    </row>
    <row r="179" spans="1:7" x14ac:dyDescent="0.25">
      <c r="A179" s="29">
        <f t="shared" si="18"/>
        <v>42390</v>
      </c>
      <c r="B179" s="66">
        <v>132</v>
      </c>
      <c r="C179" s="66">
        <v>103</v>
      </c>
      <c r="D179">
        <v>183.9</v>
      </c>
      <c r="E179">
        <v>556.6</v>
      </c>
      <c r="F179">
        <f t="shared" si="27"/>
        <v>315.89999999999998</v>
      </c>
      <c r="G179" s="66">
        <f t="shared" si="27"/>
        <v>659.6</v>
      </c>
    </row>
    <row r="180" spans="1:7" x14ac:dyDescent="0.25">
      <c r="A180" s="29">
        <f t="shared" si="18"/>
        <v>42397</v>
      </c>
      <c r="B180" s="66">
        <v>132</v>
      </c>
      <c r="C180" s="66">
        <v>125</v>
      </c>
      <c r="D180">
        <v>183.9</v>
      </c>
      <c r="E180">
        <v>556.6</v>
      </c>
      <c r="F180">
        <f t="shared" ref="F180:G182" si="28">+B180+D180</f>
        <v>315.89999999999998</v>
      </c>
      <c r="G180" s="66">
        <f t="shared" si="28"/>
        <v>681.6</v>
      </c>
    </row>
    <row r="181" spans="1:7" x14ac:dyDescent="0.25">
      <c r="A181" s="29">
        <f t="shared" si="18"/>
        <v>42404</v>
      </c>
      <c r="B181" s="66">
        <v>66</v>
      </c>
      <c r="C181" s="66">
        <v>125</v>
      </c>
      <c r="D181">
        <v>247.2</v>
      </c>
      <c r="E181">
        <v>556.6</v>
      </c>
      <c r="F181">
        <f t="shared" si="28"/>
        <v>313.2</v>
      </c>
      <c r="G181" s="66">
        <f t="shared" si="28"/>
        <v>681.6</v>
      </c>
    </row>
    <row r="182" spans="1:7" x14ac:dyDescent="0.25">
      <c r="A182" s="29">
        <f t="shared" si="18"/>
        <v>42411</v>
      </c>
      <c r="B182" s="66">
        <v>66</v>
      </c>
      <c r="C182" s="66">
        <v>88</v>
      </c>
      <c r="D182" s="66">
        <v>226.2</v>
      </c>
      <c r="E182" s="66">
        <v>586.9</v>
      </c>
      <c r="F182">
        <f t="shared" si="28"/>
        <v>292.2</v>
      </c>
      <c r="G182" s="66">
        <f t="shared" si="28"/>
        <v>674.9</v>
      </c>
    </row>
    <row r="183" spans="1:7" x14ac:dyDescent="0.25">
      <c r="A183" s="29">
        <f t="shared" si="18"/>
        <v>42418</v>
      </c>
      <c r="B183" s="66">
        <v>66</v>
      </c>
      <c r="C183" s="66">
        <v>88</v>
      </c>
      <c r="D183" s="66">
        <v>285.39999999999998</v>
      </c>
      <c r="E183" s="66">
        <v>586.9</v>
      </c>
      <c r="F183">
        <f t="shared" ref="F183:G185" si="29">+B183+D183</f>
        <v>351.4</v>
      </c>
      <c r="G183" s="66">
        <f t="shared" si="29"/>
        <v>674.9</v>
      </c>
    </row>
    <row r="184" spans="1:7" x14ac:dyDescent="0.25">
      <c r="A184" s="29">
        <f t="shared" si="18"/>
        <v>42425</v>
      </c>
      <c r="B184" s="66">
        <v>66</v>
      </c>
      <c r="C184" s="66">
        <v>121</v>
      </c>
      <c r="D184">
        <v>285.39999999999998</v>
      </c>
      <c r="E184">
        <v>586.9</v>
      </c>
      <c r="F184">
        <f t="shared" si="29"/>
        <v>351.4</v>
      </c>
      <c r="G184" s="66">
        <f t="shared" si="29"/>
        <v>707.9</v>
      </c>
    </row>
    <row r="185" spans="1:7" x14ac:dyDescent="0.25">
      <c r="A185" s="29">
        <f t="shared" si="18"/>
        <v>42432</v>
      </c>
      <c r="B185" s="66">
        <v>0</v>
      </c>
      <c r="C185" s="66">
        <v>121</v>
      </c>
      <c r="D185" s="66">
        <v>346.3</v>
      </c>
      <c r="E185" s="66">
        <v>586.9</v>
      </c>
      <c r="F185">
        <f t="shared" si="29"/>
        <v>346.3</v>
      </c>
      <c r="G185" s="66">
        <f t="shared" si="29"/>
        <v>707.9</v>
      </c>
    </row>
    <row r="186" spans="1:7" x14ac:dyDescent="0.25">
      <c r="A186" s="29">
        <f t="shared" si="18"/>
        <v>42439</v>
      </c>
      <c r="B186" s="66">
        <v>0</v>
      </c>
      <c r="C186" s="66">
        <v>55</v>
      </c>
      <c r="D186">
        <v>355.4</v>
      </c>
      <c r="E186">
        <v>654.6</v>
      </c>
      <c r="F186">
        <f t="shared" ref="F186:G188" si="30">+B186+D186</f>
        <v>355.4</v>
      </c>
      <c r="G186" s="66">
        <f t="shared" si="30"/>
        <v>709.6</v>
      </c>
    </row>
    <row r="187" spans="1:7" x14ac:dyDescent="0.25">
      <c r="A187" s="29">
        <f t="shared" si="18"/>
        <v>42446</v>
      </c>
      <c r="B187" s="66">
        <v>0</v>
      </c>
      <c r="C187" s="66">
        <v>22</v>
      </c>
      <c r="D187">
        <v>355.4</v>
      </c>
      <c r="E187" s="66">
        <v>690</v>
      </c>
      <c r="F187">
        <f t="shared" si="30"/>
        <v>355.4</v>
      </c>
      <c r="G187" s="66">
        <f t="shared" si="30"/>
        <v>712</v>
      </c>
    </row>
    <row r="188" spans="1:7" x14ac:dyDescent="0.25">
      <c r="A188" s="29">
        <f t="shared" si="18"/>
        <v>42453</v>
      </c>
      <c r="B188" s="66">
        <v>0</v>
      </c>
      <c r="C188" s="66">
        <v>22</v>
      </c>
      <c r="D188" s="66">
        <v>355.4</v>
      </c>
      <c r="E188" s="66">
        <v>690</v>
      </c>
      <c r="F188">
        <f t="shared" si="30"/>
        <v>355.4</v>
      </c>
      <c r="G188" s="66">
        <f t="shared" si="30"/>
        <v>712</v>
      </c>
    </row>
    <row r="189" spans="1:7" x14ac:dyDescent="0.25">
      <c r="A189" s="29">
        <f t="shared" si="18"/>
        <v>42460</v>
      </c>
      <c r="B189" s="66">
        <v>0</v>
      </c>
      <c r="C189" s="66">
        <v>22</v>
      </c>
      <c r="D189" s="66">
        <v>355.4</v>
      </c>
      <c r="E189" s="66">
        <v>690</v>
      </c>
      <c r="F189">
        <f t="shared" ref="F189:G191" si="31">+B189+D189</f>
        <v>355.4</v>
      </c>
      <c r="G189" s="66">
        <f t="shared" si="31"/>
        <v>712</v>
      </c>
    </row>
    <row r="190" spans="1:7" x14ac:dyDescent="0.25">
      <c r="A190" s="29">
        <f t="shared" si="18"/>
        <v>42467</v>
      </c>
      <c r="B190">
        <v>0</v>
      </c>
      <c r="C190">
        <v>0</v>
      </c>
      <c r="D190">
        <v>355.4</v>
      </c>
      <c r="E190">
        <v>712.4</v>
      </c>
      <c r="F190">
        <f t="shared" si="31"/>
        <v>355.4</v>
      </c>
      <c r="G190" s="66">
        <f t="shared" si="31"/>
        <v>712.4</v>
      </c>
    </row>
    <row r="191" spans="1:7" x14ac:dyDescent="0.25">
      <c r="A191" s="29">
        <f t="shared" si="18"/>
        <v>42474</v>
      </c>
      <c r="B191">
        <v>0</v>
      </c>
      <c r="C191">
        <v>0</v>
      </c>
      <c r="D191">
        <v>355.4</v>
      </c>
      <c r="E191">
        <v>712.4</v>
      </c>
      <c r="F191">
        <f t="shared" si="31"/>
        <v>355.4</v>
      </c>
      <c r="G191" s="66">
        <f t="shared" si="31"/>
        <v>712.4</v>
      </c>
    </row>
    <row r="192" spans="1:7" x14ac:dyDescent="0.25">
      <c r="A192" s="29">
        <f t="shared" si="18"/>
        <v>42481</v>
      </c>
      <c r="B192">
        <v>0</v>
      </c>
      <c r="C192">
        <v>0</v>
      </c>
      <c r="D192">
        <v>355.4</v>
      </c>
      <c r="E192">
        <v>712.4</v>
      </c>
      <c r="F192">
        <f t="shared" ref="F192:G194" si="32">+B192+D192</f>
        <v>355.4</v>
      </c>
      <c r="G192" s="66">
        <f t="shared" si="32"/>
        <v>712.4</v>
      </c>
    </row>
    <row r="193" spans="1:7" x14ac:dyDescent="0.25">
      <c r="A193" s="29">
        <f t="shared" si="18"/>
        <v>42488</v>
      </c>
      <c r="B193">
        <v>0</v>
      </c>
      <c r="C193">
        <v>0</v>
      </c>
      <c r="D193">
        <v>231.1</v>
      </c>
      <c r="E193">
        <v>712.4</v>
      </c>
      <c r="F193">
        <f t="shared" si="32"/>
        <v>231.1</v>
      </c>
      <c r="G193" s="66">
        <f t="shared" si="32"/>
        <v>712.4</v>
      </c>
    </row>
    <row r="194" spans="1:7" x14ac:dyDescent="0.25">
      <c r="A194" s="29">
        <f t="shared" si="18"/>
        <v>42495</v>
      </c>
      <c r="B194">
        <v>0</v>
      </c>
      <c r="C194">
        <v>0</v>
      </c>
      <c r="D194">
        <v>231.1</v>
      </c>
      <c r="E194">
        <v>712.4</v>
      </c>
      <c r="F194">
        <f t="shared" si="32"/>
        <v>231.1</v>
      </c>
      <c r="G194" s="66">
        <f t="shared" si="32"/>
        <v>712.4</v>
      </c>
    </row>
    <row r="195" spans="1:7" x14ac:dyDescent="0.25">
      <c r="A195" s="29">
        <f t="shared" si="18"/>
        <v>42502</v>
      </c>
      <c r="B195">
        <v>0</v>
      </c>
      <c r="C195">
        <v>0</v>
      </c>
      <c r="D195">
        <v>231.1</v>
      </c>
      <c r="E195">
        <v>712.4</v>
      </c>
      <c r="F195">
        <f t="shared" ref="F195:G197" si="33">+B195+D195</f>
        <v>231.1</v>
      </c>
      <c r="G195" s="66">
        <f t="shared" si="33"/>
        <v>712.4</v>
      </c>
    </row>
    <row r="196" spans="1:7" x14ac:dyDescent="0.25">
      <c r="A196" s="29">
        <f t="shared" si="18"/>
        <v>42509</v>
      </c>
      <c r="B196">
        <v>0</v>
      </c>
      <c r="C196">
        <v>0</v>
      </c>
      <c r="D196">
        <v>231.1</v>
      </c>
      <c r="E196">
        <v>712.4</v>
      </c>
      <c r="F196">
        <f t="shared" si="33"/>
        <v>231.1</v>
      </c>
      <c r="G196" s="66">
        <f t="shared" si="33"/>
        <v>712.4</v>
      </c>
    </row>
    <row r="197" spans="1:7" x14ac:dyDescent="0.25">
      <c r="A197" s="29">
        <f t="shared" si="18"/>
        <v>42516</v>
      </c>
      <c r="B197">
        <v>0</v>
      </c>
      <c r="C197">
        <v>0</v>
      </c>
      <c r="D197">
        <v>231.1</v>
      </c>
      <c r="E197">
        <v>712.4</v>
      </c>
      <c r="F197">
        <f t="shared" si="33"/>
        <v>231.1</v>
      </c>
      <c r="G197" s="66">
        <f t="shared" si="33"/>
        <v>712.4</v>
      </c>
    </row>
    <row r="198" spans="1:7" x14ac:dyDescent="0.25">
      <c r="A198" s="29">
        <f t="shared" ref="A198:A261" si="34">A197+7</f>
        <v>42523</v>
      </c>
      <c r="B198">
        <v>0</v>
      </c>
      <c r="C198">
        <v>0</v>
      </c>
      <c r="D198">
        <v>231.1</v>
      </c>
      <c r="E198">
        <v>712.4</v>
      </c>
      <c r="F198">
        <f t="shared" ref="F198:G200" si="35">+B198+D198</f>
        <v>231.1</v>
      </c>
      <c r="G198" s="66">
        <f t="shared" si="35"/>
        <v>712.4</v>
      </c>
    </row>
    <row r="199" spans="1:7" x14ac:dyDescent="0.25">
      <c r="A199" s="29">
        <f t="shared" si="34"/>
        <v>42530</v>
      </c>
      <c r="B199">
        <v>0</v>
      </c>
      <c r="C199">
        <v>0</v>
      </c>
      <c r="D199">
        <v>231.1</v>
      </c>
      <c r="E199">
        <v>712.4</v>
      </c>
      <c r="F199">
        <f t="shared" si="35"/>
        <v>231.1</v>
      </c>
      <c r="G199" s="66">
        <f t="shared" si="35"/>
        <v>712.4</v>
      </c>
    </row>
    <row r="200" spans="1:7" x14ac:dyDescent="0.25">
      <c r="A200" s="29">
        <f t="shared" si="34"/>
        <v>42537</v>
      </c>
      <c r="B200">
        <v>0</v>
      </c>
      <c r="C200">
        <v>0</v>
      </c>
      <c r="D200">
        <v>231.1</v>
      </c>
      <c r="E200">
        <v>712.4</v>
      </c>
      <c r="F200">
        <f t="shared" si="35"/>
        <v>231.1</v>
      </c>
      <c r="G200" s="66">
        <f t="shared" si="35"/>
        <v>712.4</v>
      </c>
    </row>
    <row r="201" spans="1:7" x14ac:dyDescent="0.25">
      <c r="A201" s="29">
        <f t="shared" si="34"/>
        <v>42544</v>
      </c>
      <c r="B201">
        <v>0</v>
      </c>
      <c r="C201">
        <v>0</v>
      </c>
      <c r="D201">
        <v>231.1</v>
      </c>
      <c r="E201">
        <v>712.4</v>
      </c>
      <c r="F201">
        <f t="shared" ref="F201:G203" si="36">+B201+D201</f>
        <v>231.1</v>
      </c>
      <c r="G201" s="66">
        <f t="shared" si="36"/>
        <v>712.4</v>
      </c>
    </row>
    <row r="202" spans="1:7" x14ac:dyDescent="0.25">
      <c r="A202" s="29">
        <f t="shared" si="34"/>
        <v>42551</v>
      </c>
      <c r="B202">
        <v>80</v>
      </c>
      <c r="C202">
        <v>0</v>
      </c>
      <c r="D202">
        <v>571.4</v>
      </c>
      <c r="E202">
        <v>1026</v>
      </c>
      <c r="F202">
        <f t="shared" si="36"/>
        <v>651.4</v>
      </c>
      <c r="G202" s="66">
        <f t="shared" si="36"/>
        <v>1026</v>
      </c>
    </row>
    <row r="203" spans="1:7" x14ac:dyDescent="0.25">
      <c r="A203" s="29">
        <f t="shared" si="34"/>
        <v>42558</v>
      </c>
      <c r="B203">
        <v>0</v>
      </c>
      <c r="C203">
        <v>0</v>
      </c>
      <c r="D203">
        <v>231.1</v>
      </c>
      <c r="E203">
        <v>712.4</v>
      </c>
      <c r="F203">
        <f t="shared" si="36"/>
        <v>231.1</v>
      </c>
      <c r="G203" s="66">
        <f t="shared" si="36"/>
        <v>712.4</v>
      </c>
    </row>
    <row r="204" spans="1:7" x14ac:dyDescent="0.25">
      <c r="A204" s="29">
        <f t="shared" si="34"/>
        <v>42565</v>
      </c>
      <c r="B204">
        <v>0</v>
      </c>
      <c r="C204">
        <v>0</v>
      </c>
      <c r="D204">
        <v>231.1</v>
      </c>
      <c r="E204">
        <v>712.4</v>
      </c>
      <c r="F204">
        <f t="shared" ref="F204:G206" si="37">+B204+D204</f>
        <v>231.1</v>
      </c>
      <c r="G204" s="66">
        <f t="shared" si="37"/>
        <v>712.4</v>
      </c>
    </row>
    <row r="205" spans="1:7" x14ac:dyDescent="0.25">
      <c r="A205" s="29">
        <f t="shared" si="34"/>
        <v>42572</v>
      </c>
      <c r="B205">
        <v>0</v>
      </c>
      <c r="C205">
        <v>0</v>
      </c>
      <c r="D205">
        <v>231.1</v>
      </c>
      <c r="E205">
        <v>712.4</v>
      </c>
      <c r="F205">
        <f t="shared" si="37"/>
        <v>231.1</v>
      </c>
      <c r="G205" s="66">
        <f t="shared" si="37"/>
        <v>712.4</v>
      </c>
    </row>
    <row r="206" spans="1:7" x14ac:dyDescent="0.25">
      <c r="A206" s="29">
        <f t="shared" si="34"/>
        <v>42579</v>
      </c>
      <c r="B206">
        <v>0</v>
      </c>
      <c r="C206">
        <v>0</v>
      </c>
      <c r="D206">
        <v>231.1</v>
      </c>
      <c r="E206">
        <v>712.4</v>
      </c>
      <c r="F206">
        <f t="shared" si="37"/>
        <v>231.1</v>
      </c>
      <c r="G206" s="66">
        <f t="shared" si="37"/>
        <v>712.4</v>
      </c>
    </row>
    <row r="207" spans="1:7" x14ac:dyDescent="0.25">
      <c r="A207" s="29">
        <f t="shared" si="34"/>
        <v>42586</v>
      </c>
      <c r="B207">
        <v>0</v>
      </c>
      <c r="C207">
        <v>0</v>
      </c>
      <c r="D207">
        <v>295.39999999999998</v>
      </c>
      <c r="E207">
        <v>712.4</v>
      </c>
      <c r="F207">
        <f t="shared" ref="F207:G209" si="38">+B207+D207</f>
        <v>295.39999999999998</v>
      </c>
      <c r="G207" s="66">
        <f t="shared" si="38"/>
        <v>712.4</v>
      </c>
    </row>
    <row r="208" spans="1:7" x14ac:dyDescent="0.25">
      <c r="A208" s="29">
        <f t="shared" si="34"/>
        <v>42593</v>
      </c>
      <c r="B208">
        <v>0</v>
      </c>
      <c r="C208">
        <v>295.39999999999998</v>
      </c>
      <c r="D208">
        <v>712.4</v>
      </c>
      <c r="E208">
        <v>713.4</v>
      </c>
      <c r="F208">
        <f t="shared" si="38"/>
        <v>712.4</v>
      </c>
      <c r="G208" s="66">
        <f t="shared" si="38"/>
        <v>1008.8</v>
      </c>
    </row>
    <row r="209" spans="1:7" x14ac:dyDescent="0.25">
      <c r="A209" s="29">
        <f t="shared" si="34"/>
        <v>42600</v>
      </c>
      <c r="B209">
        <v>0</v>
      </c>
      <c r="C209">
        <v>0</v>
      </c>
      <c r="D209">
        <v>295.39999999999998</v>
      </c>
      <c r="E209">
        <v>712.4</v>
      </c>
      <c r="F209">
        <f t="shared" si="38"/>
        <v>295.39999999999998</v>
      </c>
      <c r="G209" s="66">
        <f t="shared" si="38"/>
        <v>712.4</v>
      </c>
    </row>
    <row r="210" spans="1:7" x14ac:dyDescent="0.25">
      <c r="A210" s="29">
        <f t="shared" si="34"/>
        <v>42607</v>
      </c>
      <c r="B210">
        <v>0</v>
      </c>
      <c r="C210">
        <v>0</v>
      </c>
      <c r="D210">
        <v>295.39999999999998</v>
      </c>
      <c r="E210">
        <v>712.4</v>
      </c>
      <c r="F210">
        <f t="shared" ref="F210:G212" si="39">+B210+D210</f>
        <v>295.39999999999998</v>
      </c>
      <c r="G210" s="66">
        <f t="shared" si="39"/>
        <v>712.4</v>
      </c>
    </row>
    <row r="211" spans="1:7" x14ac:dyDescent="0.25">
      <c r="A211" s="29">
        <f t="shared" si="34"/>
        <v>42614</v>
      </c>
      <c r="B211">
        <v>0</v>
      </c>
      <c r="C211">
        <v>0</v>
      </c>
      <c r="D211">
        <v>62.7</v>
      </c>
      <c r="E211">
        <v>0</v>
      </c>
      <c r="F211">
        <f t="shared" si="39"/>
        <v>62.7</v>
      </c>
      <c r="G211" s="66">
        <f t="shared" si="39"/>
        <v>0</v>
      </c>
    </row>
    <row r="212" spans="1:7" x14ac:dyDescent="0.25">
      <c r="A212" s="29">
        <f t="shared" si="34"/>
        <v>42621</v>
      </c>
      <c r="B212">
        <v>0</v>
      </c>
      <c r="C212">
        <v>0</v>
      </c>
      <c r="D212">
        <v>62.7</v>
      </c>
      <c r="E212">
        <v>0</v>
      </c>
      <c r="F212">
        <f t="shared" si="39"/>
        <v>62.7</v>
      </c>
      <c r="G212" s="66">
        <f t="shared" si="39"/>
        <v>0</v>
      </c>
    </row>
    <row r="213" spans="1:7" x14ac:dyDescent="0.25">
      <c r="A213" s="29">
        <f t="shared" si="34"/>
        <v>42628</v>
      </c>
      <c r="G213" s="66"/>
    </row>
    <row r="214" spans="1:7" x14ac:dyDescent="0.25">
      <c r="A214" s="29">
        <f t="shared" si="34"/>
        <v>42635</v>
      </c>
      <c r="G214" s="66"/>
    </row>
    <row r="215" spans="1:7" x14ac:dyDescent="0.25">
      <c r="A215" s="29">
        <f t="shared" si="34"/>
        <v>42642</v>
      </c>
      <c r="G215" s="66"/>
    </row>
    <row r="216" spans="1:7" x14ac:dyDescent="0.25">
      <c r="A216" s="29">
        <f t="shared" si="34"/>
        <v>42649</v>
      </c>
      <c r="G216" s="66"/>
    </row>
    <row r="217" spans="1:7" x14ac:dyDescent="0.25">
      <c r="A217" s="29">
        <f t="shared" si="34"/>
        <v>42656</v>
      </c>
      <c r="G217" s="66"/>
    </row>
    <row r="218" spans="1:7" x14ac:dyDescent="0.25">
      <c r="A218" s="29">
        <f t="shared" si="34"/>
        <v>42663</v>
      </c>
      <c r="B218">
        <v>0</v>
      </c>
      <c r="C218">
        <v>0</v>
      </c>
      <c r="D218">
        <v>62.7</v>
      </c>
      <c r="E218">
        <v>0</v>
      </c>
      <c r="F218">
        <f t="shared" ref="F218:G220" si="40">+B218+D218</f>
        <v>62.7</v>
      </c>
      <c r="G218" s="66">
        <f t="shared" si="40"/>
        <v>0</v>
      </c>
    </row>
    <row r="219" spans="1:7" x14ac:dyDescent="0.25">
      <c r="A219" s="29">
        <f t="shared" si="34"/>
        <v>42670</v>
      </c>
      <c r="B219">
        <v>0</v>
      </c>
      <c r="C219">
        <v>0</v>
      </c>
      <c r="D219">
        <v>62.7</v>
      </c>
      <c r="E219">
        <v>0</v>
      </c>
      <c r="F219">
        <f t="shared" si="40"/>
        <v>62.7</v>
      </c>
      <c r="G219" s="66">
        <f t="shared" si="40"/>
        <v>0</v>
      </c>
    </row>
    <row r="220" spans="1:7" x14ac:dyDescent="0.25">
      <c r="A220" s="29">
        <f t="shared" si="34"/>
        <v>42677</v>
      </c>
      <c r="B220">
        <v>0</v>
      </c>
      <c r="C220">
        <v>0</v>
      </c>
      <c r="D220">
        <v>62.7</v>
      </c>
      <c r="E220">
        <v>0</v>
      </c>
      <c r="F220">
        <f t="shared" si="40"/>
        <v>62.7</v>
      </c>
      <c r="G220" s="66">
        <f t="shared" si="40"/>
        <v>0</v>
      </c>
    </row>
    <row r="221" spans="1:7" x14ac:dyDescent="0.25">
      <c r="A221" s="29">
        <f t="shared" si="34"/>
        <v>42684</v>
      </c>
      <c r="B221">
        <v>0</v>
      </c>
      <c r="C221">
        <v>66</v>
      </c>
      <c r="D221">
        <v>62.7</v>
      </c>
      <c r="E221">
        <v>0</v>
      </c>
      <c r="F221">
        <f t="shared" ref="F221:G223" si="41">+B221+D221</f>
        <v>62.7</v>
      </c>
      <c r="G221" s="66">
        <f t="shared" si="41"/>
        <v>66</v>
      </c>
    </row>
    <row r="222" spans="1:7" x14ac:dyDescent="0.25">
      <c r="A222" s="29">
        <f t="shared" si="34"/>
        <v>42691</v>
      </c>
      <c r="B222">
        <v>0</v>
      </c>
      <c r="C222">
        <v>66</v>
      </c>
      <c r="D222">
        <v>62.7</v>
      </c>
      <c r="E222">
        <v>0</v>
      </c>
      <c r="F222">
        <f t="shared" si="41"/>
        <v>62.7</v>
      </c>
      <c r="G222" s="66">
        <f t="shared" si="41"/>
        <v>66</v>
      </c>
    </row>
    <row r="223" spans="1:7" x14ac:dyDescent="0.25">
      <c r="A223" s="29">
        <f t="shared" si="34"/>
        <v>42698</v>
      </c>
      <c r="B223">
        <v>60</v>
      </c>
      <c r="C223">
        <v>162</v>
      </c>
      <c r="D223">
        <v>62.7</v>
      </c>
      <c r="E223">
        <v>8.6999999999999993</v>
      </c>
      <c r="F223">
        <f t="shared" si="41"/>
        <v>122.7</v>
      </c>
      <c r="G223" s="66">
        <f t="shared" si="41"/>
        <v>170.7</v>
      </c>
    </row>
    <row r="224" spans="1:7" x14ac:dyDescent="0.25">
      <c r="A224" s="29">
        <f t="shared" si="34"/>
        <v>42705</v>
      </c>
      <c r="B224">
        <v>60</v>
      </c>
      <c r="C224">
        <v>162</v>
      </c>
      <c r="D224">
        <v>62.7</v>
      </c>
      <c r="E224">
        <v>8.6999999999999993</v>
      </c>
      <c r="F224">
        <f t="shared" ref="F224:G226" si="42">+B224+D224</f>
        <v>122.7</v>
      </c>
      <c r="G224" s="66">
        <f t="shared" si="42"/>
        <v>170.7</v>
      </c>
    </row>
    <row r="225" spans="1:7" x14ac:dyDescent="0.25">
      <c r="A225" s="29">
        <f t="shared" si="34"/>
        <v>42712</v>
      </c>
      <c r="B225">
        <v>60</v>
      </c>
      <c r="C225">
        <v>162</v>
      </c>
      <c r="D225">
        <v>62.7</v>
      </c>
      <c r="E225">
        <v>8.6999999999999993</v>
      </c>
      <c r="F225">
        <f t="shared" si="42"/>
        <v>122.7</v>
      </c>
      <c r="G225" s="66">
        <f t="shared" si="42"/>
        <v>170.7</v>
      </c>
    </row>
    <row r="226" spans="1:7" x14ac:dyDescent="0.25">
      <c r="A226" s="29">
        <f t="shared" si="34"/>
        <v>42719</v>
      </c>
      <c r="B226">
        <v>60</v>
      </c>
      <c r="C226">
        <v>96</v>
      </c>
      <c r="D226">
        <v>62.7</v>
      </c>
      <c r="E226">
        <v>74.8</v>
      </c>
      <c r="F226">
        <f t="shared" si="42"/>
        <v>122.7</v>
      </c>
      <c r="G226" s="66">
        <f t="shared" si="42"/>
        <v>170.8</v>
      </c>
    </row>
    <row r="227" spans="1:7" x14ac:dyDescent="0.25">
      <c r="A227" s="29">
        <f t="shared" si="34"/>
        <v>42726</v>
      </c>
      <c r="B227">
        <v>60</v>
      </c>
      <c r="C227">
        <v>66</v>
      </c>
      <c r="D227">
        <v>62.7</v>
      </c>
      <c r="E227">
        <v>107.8</v>
      </c>
      <c r="F227">
        <f t="shared" ref="F227:G229" si="43">+B227+D227</f>
        <v>122.7</v>
      </c>
      <c r="G227" s="66">
        <f t="shared" si="43"/>
        <v>173.8</v>
      </c>
    </row>
    <row r="228" spans="1:7" x14ac:dyDescent="0.25">
      <c r="A228" s="29">
        <f t="shared" si="34"/>
        <v>42733</v>
      </c>
      <c r="B228">
        <v>60</v>
      </c>
      <c r="C228">
        <v>66</v>
      </c>
      <c r="D228">
        <v>62.7</v>
      </c>
      <c r="E228">
        <v>162.9</v>
      </c>
      <c r="F228">
        <f t="shared" si="43"/>
        <v>122.7</v>
      </c>
      <c r="G228" s="66">
        <f t="shared" si="43"/>
        <v>228.9</v>
      </c>
    </row>
    <row r="229" spans="1:7" x14ac:dyDescent="0.25">
      <c r="A229" s="29">
        <f t="shared" si="34"/>
        <v>42740</v>
      </c>
      <c r="B229">
        <v>0</v>
      </c>
      <c r="C229">
        <v>66</v>
      </c>
      <c r="D229">
        <v>177.2</v>
      </c>
      <c r="E229">
        <v>162.9</v>
      </c>
      <c r="F229">
        <f t="shared" si="43"/>
        <v>177.2</v>
      </c>
      <c r="G229" s="66">
        <f t="shared" si="43"/>
        <v>228.9</v>
      </c>
    </row>
    <row r="230" spans="1:7" x14ac:dyDescent="0.25">
      <c r="A230" s="29">
        <f t="shared" si="34"/>
        <v>42747</v>
      </c>
      <c r="B230">
        <v>66</v>
      </c>
      <c r="C230">
        <v>132</v>
      </c>
      <c r="D230">
        <v>177.2</v>
      </c>
      <c r="E230">
        <v>162.9</v>
      </c>
      <c r="F230">
        <f t="shared" ref="F230:G232" si="44">+B230+D230</f>
        <v>243.2</v>
      </c>
      <c r="G230" s="66">
        <f t="shared" si="44"/>
        <v>294.89999999999998</v>
      </c>
    </row>
    <row r="231" spans="1:7" x14ac:dyDescent="0.25">
      <c r="A231" s="29">
        <f t="shared" si="34"/>
        <v>42754</v>
      </c>
      <c r="B231">
        <v>66</v>
      </c>
      <c r="C231">
        <v>132</v>
      </c>
      <c r="D231">
        <v>177.2</v>
      </c>
      <c r="E231">
        <v>162.9</v>
      </c>
      <c r="F231">
        <f t="shared" si="44"/>
        <v>243.2</v>
      </c>
      <c r="G231" s="66">
        <f t="shared" si="44"/>
        <v>294.89999999999998</v>
      </c>
    </row>
    <row r="232" spans="1:7" x14ac:dyDescent="0.25">
      <c r="A232" s="29">
        <f t="shared" si="34"/>
        <v>42761</v>
      </c>
      <c r="B232">
        <v>66</v>
      </c>
      <c r="C232">
        <v>132</v>
      </c>
      <c r="D232">
        <v>177.2</v>
      </c>
      <c r="E232">
        <v>162.9</v>
      </c>
      <c r="F232">
        <f t="shared" si="44"/>
        <v>243.2</v>
      </c>
      <c r="G232" s="66">
        <f t="shared" si="44"/>
        <v>294.89999999999998</v>
      </c>
    </row>
    <row r="233" spans="1:7" x14ac:dyDescent="0.25">
      <c r="A233" s="29">
        <f t="shared" si="34"/>
        <v>42768</v>
      </c>
      <c r="B233">
        <v>66</v>
      </c>
      <c r="C233">
        <v>66</v>
      </c>
      <c r="D233">
        <v>177.2</v>
      </c>
      <c r="E233">
        <v>162.9</v>
      </c>
      <c r="F233">
        <f t="shared" ref="F233:G235" si="45">+B233+D233</f>
        <v>243.2</v>
      </c>
      <c r="G233" s="66">
        <f t="shared" si="45"/>
        <v>228.9</v>
      </c>
    </row>
    <row r="234" spans="1:7" x14ac:dyDescent="0.25">
      <c r="A234" s="29">
        <f t="shared" si="34"/>
        <v>42775</v>
      </c>
      <c r="B234">
        <v>132</v>
      </c>
      <c r="C234">
        <v>66</v>
      </c>
      <c r="D234">
        <v>177.2</v>
      </c>
      <c r="E234">
        <v>162.9</v>
      </c>
      <c r="F234">
        <f t="shared" si="45"/>
        <v>309.2</v>
      </c>
      <c r="G234" s="66">
        <f t="shared" si="45"/>
        <v>228.9</v>
      </c>
    </row>
    <row r="235" spans="1:7" x14ac:dyDescent="0.25">
      <c r="A235" s="29">
        <f t="shared" si="34"/>
        <v>42782</v>
      </c>
      <c r="B235">
        <v>132</v>
      </c>
      <c r="C235">
        <v>66</v>
      </c>
      <c r="D235">
        <v>177.2</v>
      </c>
      <c r="E235" s="66">
        <v>222</v>
      </c>
      <c r="F235">
        <f t="shared" si="45"/>
        <v>309.2</v>
      </c>
      <c r="G235" s="66">
        <f t="shared" si="45"/>
        <v>288</v>
      </c>
    </row>
    <row r="236" spans="1:7" x14ac:dyDescent="0.25">
      <c r="A236" s="29">
        <f t="shared" si="34"/>
        <v>42789</v>
      </c>
      <c r="B236">
        <v>132</v>
      </c>
      <c r="C236">
        <v>66</v>
      </c>
      <c r="D236">
        <v>177.2</v>
      </c>
      <c r="E236" s="66">
        <v>222</v>
      </c>
      <c r="F236">
        <f>+B236+D236</f>
        <v>309.2</v>
      </c>
      <c r="G236" s="66">
        <f>+C236+E236</f>
        <v>288</v>
      </c>
    </row>
    <row r="237" spans="1:7" x14ac:dyDescent="0.25">
      <c r="A237" s="29">
        <f t="shared" si="34"/>
        <v>42796</v>
      </c>
      <c r="B237">
        <v>132</v>
      </c>
      <c r="C237">
        <v>0</v>
      </c>
      <c r="D237">
        <v>177.2</v>
      </c>
      <c r="E237" s="66">
        <v>222</v>
      </c>
      <c r="F237">
        <f t="shared" ref="F237:F257" si="46">+B237+D237</f>
        <v>309.2</v>
      </c>
      <c r="G237" s="66">
        <f t="shared" ref="G237:G257" si="47">+C237+E237</f>
        <v>222</v>
      </c>
    </row>
    <row r="238" spans="1:7" x14ac:dyDescent="0.25">
      <c r="A238" s="29">
        <f t="shared" si="34"/>
        <v>42803</v>
      </c>
      <c r="B238">
        <v>66</v>
      </c>
      <c r="C238">
        <v>0</v>
      </c>
      <c r="D238">
        <v>243.2</v>
      </c>
      <c r="E238">
        <v>231.1</v>
      </c>
      <c r="F238">
        <f t="shared" si="46"/>
        <v>309.2</v>
      </c>
      <c r="G238" s="66">
        <f t="shared" si="47"/>
        <v>231.1</v>
      </c>
    </row>
    <row r="239" spans="1:7" x14ac:dyDescent="0.25">
      <c r="A239" s="29">
        <f t="shared" si="34"/>
        <v>42810</v>
      </c>
      <c r="B239">
        <v>66</v>
      </c>
      <c r="C239">
        <v>0</v>
      </c>
      <c r="D239">
        <v>243.2</v>
      </c>
      <c r="E239">
        <v>231.1</v>
      </c>
      <c r="F239">
        <f t="shared" si="46"/>
        <v>309.2</v>
      </c>
      <c r="G239" s="66">
        <f t="shared" si="47"/>
        <v>231.1</v>
      </c>
    </row>
    <row r="240" spans="1:7" x14ac:dyDescent="0.25">
      <c r="A240" s="29">
        <f t="shared" si="34"/>
        <v>42817</v>
      </c>
      <c r="B240">
        <v>132</v>
      </c>
      <c r="C240">
        <v>0</v>
      </c>
      <c r="D240">
        <v>243.2</v>
      </c>
      <c r="E240">
        <v>231.1</v>
      </c>
      <c r="F240">
        <f t="shared" si="46"/>
        <v>375.2</v>
      </c>
      <c r="G240" s="66">
        <f t="shared" si="47"/>
        <v>231.1</v>
      </c>
    </row>
    <row r="241" spans="1:8" x14ac:dyDescent="0.25">
      <c r="A241" s="29">
        <f t="shared" si="34"/>
        <v>42824</v>
      </c>
      <c r="B241">
        <v>66</v>
      </c>
      <c r="C241">
        <v>0</v>
      </c>
      <c r="D241">
        <v>310.8</v>
      </c>
      <c r="E241">
        <v>231.1</v>
      </c>
      <c r="F241">
        <f t="shared" si="46"/>
        <v>376.8</v>
      </c>
      <c r="G241" s="66">
        <f t="shared" si="47"/>
        <v>231.1</v>
      </c>
    </row>
    <row r="242" spans="1:8" x14ac:dyDescent="0.25">
      <c r="A242" s="29">
        <f t="shared" si="34"/>
        <v>42831</v>
      </c>
      <c r="B242">
        <v>132</v>
      </c>
      <c r="C242">
        <v>0</v>
      </c>
      <c r="D242">
        <v>336.8</v>
      </c>
      <c r="E242">
        <v>231.1</v>
      </c>
      <c r="F242">
        <f t="shared" si="46"/>
        <v>468.8</v>
      </c>
      <c r="G242" s="66">
        <f t="shared" si="47"/>
        <v>231.1</v>
      </c>
    </row>
    <row r="243" spans="1:8" x14ac:dyDescent="0.25">
      <c r="A243" s="29">
        <f t="shared" si="34"/>
        <v>42838</v>
      </c>
      <c r="B243">
        <v>120</v>
      </c>
      <c r="C243">
        <v>0</v>
      </c>
      <c r="D243">
        <v>336.8</v>
      </c>
      <c r="E243">
        <v>231.1</v>
      </c>
      <c r="F243">
        <f t="shared" si="46"/>
        <v>456.8</v>
      </c>
      <c r="G243" s="66">
        <f t="shared" si="47"/>
        <v>231.1</v>
      </c>
    </row>
    <row r="244" spans="1:8" x14ac:dyDescent="0.25">
      <c r="A244" s="29">
        <f t="shared" si="34"/>
        <v>42845</v>
      </c>
      <c r="B244">
        <v>180</v>
      </c>
      <c r="C244">
        <v>0</v>
      </c>
      <c r="D244">
        <v>394.4</v>
      </c>
      <c r="E244">
        <v>231.1</v>
      </c>
      <c r="F244">
        <f t="shared" si="46"/>
        <v>574.4</v>
      </c>
      <c r="G244" s="66">
        <f t="shared" si="47"/>
        <v>231.1</v>
      </c>
    </row>
    <row r="245" spans="1:8" x14ac:dyDescent="0.25">
      <c r="A245" s="29">
        <f t="shared" si="34"/>
        <v>42852</v>
      </c>
      <c r="B245">
        <v>180</v>
      </c>
      <c r="C245">
        <v>0</v>
      </c>
      <c r="D245">
        <v>394.4</v>
      </c>
      <c r="E245">
        <v>231.1</v>
      </c>
      <c r="F245">
        <f t="shared" si="46"/>
        <v>574.4</v>
      </c>
      <c r="G245" s="66">
        <f t="shared" si="47"/>
        <v>231.1</v>
      </c>
      <c r="H245">
        <v>0</v>
      </c>
    </row>
    <row r="246" spans="1:8" x14ac:dyDescent="0.25">
      <c r="A246" s="29">
        <f t="shared" si="34"/>
        <v>42859</v>
      </c>
      <c r="B246">
        <v>180</v>
      </c>
      <c r="C246">
        <v>0</v>
      </c>
      <c r="D246">
        <v>394.4</v>
      </c>
      <c r="E246">
        <v>231.1</v>
      </c>
      <c r="F246">
        <f t="shared" si="46"/>
        <v>574.4</v>
      </c>
      <c r="G246" s="66">
        <f t="shared" si="47"/>
        <v>231.1</v>
      </c>
      <c r="H246">
        <v>0</v>
      </c>
    </row>
    <row r="247" spans="1:8" x14ac:dyDescent="0.25">
      <c r="A247" s="29">
        <f t="shared" si="34"/>
        <v>42866</v>
      </c>
      <c r="B247">
        <v>180</v>
      </c>
      <c r="C247">
        <v>0</v>
      </c>
      <c r="D247">
        <v>394.4</v>
      </c>
      <c r="E247">
        <v>231.1</v>
      </c>
      <c r="F247">
        <f t="shared" si="46"/>
        <v>574.4</v>
      </c>
      <c r="G247" s="66">
        <f t="shared" si="47"/>
        <v>231.1</v>
      </c>
      <c r="H247">
        <v>0</v>
      </c>
    </row>
    <row r="248" spans="1:8" x14ac:dyDescent="0.25">
      <c r="A248" s="29">
        <f t="shared" si="34"/>
        <v>42873</v>
      </c>
      <c r="B248">
        <v>180</v>
      </c>
      <c r="C248">
        <v>0</v>
      </c>
      <c r="D248">
        <v>394.4</v>
      </c>
      <c r="E248">
        <v>231.1</v>
      </c>
      <c r="F248">
        <f t="shared" si="46"/>
        <v>574.4</v>
      </c>
      <c r="G248" s="66">
        <f t="shared" si="47"/>
        <v>231.1</v>
      </c>
      <c r="H248">
        <v>0</v>
      </c>
    </row>
    <row r="249" spans="1:8" x14ac:dyDescent="0.25">
      <c r="A249" s="29">
        <f t="shared" si="34"/>
        <v>42880</v>
      </c>
      <c r="B249">
        <v>120</v>
      </c>
      <c r="C249">
        <v>0</v>
      </c>
      <c r="D249">
        <v>460.4</v>
      </c>
      <c r="E249">
        <v>231.1</v>
      </c>
      <c r="F249">
        <f t="shared" si="46"/>
        <v>580.4</v>
      </c>
      <c r="G249" s="66">
        <f t="shared" si="47"/>
        <v>231.1</v>
      </c>
      <c r="H249">
        <v>0</v>
      </c>
    </row>
    <row r="250" spans="1:8" x14ac:dyDescent="0.25">
      <c r="A250" s="29">
        <f t="shared" si="34"/>
        <v>42887</v>
      </c>
      <c r="B250">
        <v>180</v>
      </c>
      <c r="C250">
        <v>0</v>
      </c>
      <c r="D250">
        <v>512.9</v>
      </c>
      <c r="E250">
        <v>231.1</v>
      </c>
      <c r="F250">
        <f t="shared" si="46"/>
        <v>692.9</v>
      </c>
      <c r="G250" s="66">
        <f t="shared" si="47"/>
        <v>231.1</v>
      </c>
      <c r="H250">
        <v>0</v>
      </c>
    </row>
    <row r="251" spans="1:8" x14ac:dyDescent="0.25">
      <c r="A251" s="29">
        <f t="shared" si="34"/>
        <v>42894</v>
      </c>
      <c r="B251">
        <v>180</v>
      </c>
      <c r="C251">
        <v>0</v>
      </c>
      <c r="D251">
        <v>512.9</v>
      </c>
      <c r="E251">
        <v>231.1</v>
      </c>
      <c r="F251">
        <f t="shared" si="46"/>
        <v>692.9</v>
      </c>
      <c r="G251" s="66">
        <f t="shared" si="47"/>
        <v>231.1</v>
      </c>
      <c r="H251">
        <v>0</v>
      </c>
    </row>
    <row r="252" spans="1:8" x14ac:dyDescent="0.25">
      <c r="A252" s="29">
        <f t="shared" si="34"/>
        <v>42901</v>
      </c>
      <c r="B252">
        <v>180</v>
      </c>
      <c r="C252">
        <v>0</v>
      </c>
      <c r="D252">
        <v>512.9</v>
      </c>
      <c r="E252">
        <v>231.1</v>
      </c>
      <c r="F252">
        <f t="shared" si="46"/>
        <v>692.9</v>
      </c>
      <c r="G252" s="66">
        <f t="shared" si="47"/>
        <v>231.1</v>
      </c>
      <c r="H252">
        <v>0</v>
      </c>
    </row>
    <row r="253" spans="1:8" x14ac:dyDescent="0.25">
      <c r="A253" s="29">
        <f t="shared" si="34"/>
        <v>42908</v>
      </c>
      <c r="B253">
        <v>180</v>
      </c>
      <c r="C253">
        <v>0</v>
      </c>
      <c r="D253">
        <v>512.9</v>
      </c>
      <c r="E253">
        <v>231.1</v>
      </c>
      <c r="F253">
        <f t="shared" si="46"/>
        <v>692.9</v>
      </c>
      <c r="G253" s="66">
        <f t="shared" si="47"/>
        <v>231.1</v>
      </c>
    </row>
    <row r="254" spans="1:8" x14ac:dyDescent="0.25">
      <c r="A254" s="29">
        <f t="shared" si="34"/>
        <v>42915</v>
      </c>
      <c r="B254">
        <v>180</v>
      </c>
      <c r="C254">
        <v>0</v>
      </c>
      <c r="D254">
        <v>512.9</v>
      </c>
      <c r="E254">
        <v>231.1</v>
      </c>
      <c r="F254">
        <f t="shared" si="46"/>
        <v>692.9</v>
      </c>
      <c r="G254" s="66">
        <f t="shared" si="47"/>
        <v>231.1</v>
      </c>
    </row>
    <row r="255" spans="1:8" x14ac:dyDescent="0.25">
      <c r="A255" s="29">
        <f t="shared" si="34"/>
        <v>42922</v>
      </c>
      <c r="B255">
        <v>240</v>
      </c>
      <c r="C255">
        <v>0</v>
      </c>
      <c r="D255">
        <v>543.4</v>
      </c>
      <c r="E255">
        <v>231.1</v>
      </c>
      <c r="F255">
        <f t="shared" si="46"/>
        <v>783.4</v>
      </c>
      <c r="G255" s="66">
        <f t="shared" si="47"/>
        <v>231.1</v>
      </c>
    </row>
    <row r="256" spans="1:8" x14ac:dyDescent="0.25">
      <c r="A256" s="29">
        <f t="shared" si="34"/>
        <v>42929</v>
      </c>
      <c r="B256">
        <v>180</v>
      </c>
      <c r="C256">
        <v>0</v>
      </c>
      <c r="D256">
        <v>608.4</v>
      </c>
      <c r="E256">
        <v>231.1</v>
      </c>
      <c r="F256">
        <f t="shared" si="46"/>
        <v>788.4</v>
      </c>
      <c r="G256" s="66">
        <f t="shared" si="47"/>
        <v>231.1</v>
      </c>
    </row>
    <row r="257" spans="1:7" x14ac:dyDescent="0.25">
      <c r="A257" s="29">
        <f t="shared" si="34"/>
        <v>42936</v>
      </c>
      <c r="B257">
        <v>120</v>
      </c>
      <c r="C257">
        <v>0</v>
      </c>
      <c r="D257">
        <v>691.2</v>
      </c>
      <c r="E257">
        <v>231.1</v>
      </c>
      <c r="F257">
        <f t="shared" si="46"/>
        <v>811.2</v>
      </c>
      <c r="G257" s="66">
        <f t="shared" si="47"/>
        <v>231.1</v>
      </c>
    </row>
    <row r="258" spans="1:7" x14ac:dyDescent="0.25">
      <c r="A258" s="29">
        <f t="shared" si="34"/>
        <v>42943</v>
      </c>
      <c r="B258">
        <v>120</v>
      </c>
      <c r="C258">
        <v>0</v>
      </c>
      <c r="D258">
        <v>691.2</v>
      </c>
      <c r="E258">
        <v>231.1</v>
      </c>
      <c r="F258">
        <f t="shared" ref="F258:F277" si="48">+B258+D258</f>
        <v>811.2</v>
      </c>
      <c r="G258" s="66">
        <f t="shared" ref="G258:G277" si="49">+C258+E258</f>
        <v>231.1</v>
      </c>
    </row>
    <row r="259" spans="1:7" x14ac:dyDescent="0.25">
      <c r="A259" s="29">
        <f t="shared" si="34"/>
        <v>42950</v>
      </c>
      <c r="B259">
        <v>60</v>
      </c>
      <c r="C259">
        <v>0</v>
      </c>
      <c r="D259">
        <v>748.8</v>
      </c>
      <c r="E259">
        <v>295.39999999999998</v>
      </c>
      <c r="F259">
        <f t="shared" si="48"/>
        <v>808.8</v>
      </c>
      <c r="G259" s="66">
        <f t="shared" si="49"/>
        <v>295.39999999999998</v>
      </c>
    </row>
    <row r="260" spans="1:7" x14ac:dyDescent="0.25">
      <c r="A260" s="29">
        <f t="shared" si="34"/>
        <v>42957</v>
      </c>
      <c r="B260">
        <v>60</v>
      </c>
      <c r="C260">
        <v>0</v>
      </c>
      <c r="D260">
        <v>748.8</v>
      </c>
      <c r="E260">
        <v>295.39999999999998</v>
      </c>
      <c r="F260">
        <f t="shared" si="48"/>
        <v>808.8</v>
      </c>
      <c r="G260" s="66">
        <f t="shared" si="49"/>
        <v>295.39999999999998</v>
      </c>
    </row>
    <row r="261" spans="1:7" x14ac:dyDescent="0.25">
      <c r="A261" s="29">
        <f t="shared" si="34"/>
        <v>42964</v>
      </c>
      <c r="B261">
        <v>60</v>
      </c>
      <c r="C261">
        <v>0</v>
      </c>
      <c r="D261">
        <v>748.8</v>
      </c>
      <c r="E261">
        <v>295.39999999999998</v>
      </c>
      <c r="F261">
        <f t="shared" si="48"/>
        <v>808.8</v>
      </c>
      <c r="G261" s="66">
        <f t="shared" si="49"/>
        <v>295.39999999999998</v>
      </c>
    </row>
    <row r="262" spans="1:7" x14ac:dyDescent="0.25">
      <c r="A262" s="29">
        <f t="shared" ref="A262:A325" si="50">A261+7</f>
        <v>42971</v>
      </c>
      <c r="B262">
        <v>60</v>
      </c>
      <c r="C262">
        <v>0</v>
      </c>
      <c r="D262">
        <v>748.8</v>
      </c>
      <c r="E262">
        <v>295.39999999999998</v>
      </c>
      <c r="F262">
        <f t="shared" si="48"/>
        <v>808.8</v>
      </c>
      <c r="G262" s="66">
        <f t="shared" si="49"/>
        <v>295.39999999999998</v>
      </c>
    </row>
    <row r="263" spans="1:7" x14ac:dyDescent="0.25">
      <c r="A263" s="29">
        <f t="shared" si="50"/>
        <v>42978</v>
      </c>
      <c r="B263">
        <v>0</v>
      </c>
      <c r="C263">
        <v>0</v>
      </c>
      <c r="D263">
        <v>807.2</v>
      </c>
      <c r="E263">
        <v>295.39999999999998</v>
      </c>
      <c r="F263">
        <f t="shared" si="48"/>
        <v>807.2</v>
      </c>
      <c r="G263" s="66">
        <f t="shared" si="49"/>
        <v>295.39999999999998</v>
      </c>
    </row>
    <row r="264" spans="1:7" x14ac:dyDescent="0.25">
      <c r="A264" s="29">
        <f t="shared" si="50"/>
        <v>42985</v>
      </c>
      <c r="B264">
        <v>60</v>
      </c>
      <c r="C264">
        <v>0</v>
      </c>
      <c r="D264">
        <v>0</v>
      </c>
      <c r="E264">
        <v>0</v>
      </c>
      <c r="F264">
        <f t="shared" si="48"/>
        <v>60</v>
      </c>
      <c r="G264" s="66">
        <f t="shared" si="49"/>
        <v>0</v>
      </c>
    </row>
    <row r="265" spans="1:7" x14ac:dyDescent="0.25">
      <c r="A265" s="29">
        <f t="shared" si="50"/>
        <v>42992</v>
      </c>
      <c r="B265">
        <v>60</v>
      </c>
      <c r="C265">
        <v>0</v>
      </c>
      <c r="D265">
        <v>0</v>
      </c>
      <c r="E265">
        <v>0</v>
      </c>
      <c r="F265">
        <f t="shared" si="48"/>
        <v>60</v>
      </c>
      <c r="G265" s="66">
        <f t="shared" si="49"/>
        <v>0</v>
      </c>
    </row>
    <row r="266" spans="1:7" x14ac:dyDescent="0.25">
      <c r="A266" s="29">
        <f t="shared" si="50"/>
        <v>42999</v>
      </c>
      <c r="B266">
        <v>0</v>
      </c>
      <c r="C266">
        <v>0</v>
      </c>
      <c r="D266">
        <v>0</v>
      </c>
      <c r="E266">
        <v>0</v>
      </c>
      <c r="F266">
        <f t="shared" si="48"/>
        <v>0</v>
      </c>
      <c r="G266" s="66">
        <f t="shared" si="49"/>
        <v>0</v>
      </c>
    </row>
    <row r="267" spans="1:7" x14ac:dyDescent="0.25">
      <c r="A267" s="29">
        <f t="shared" si="50"/>
        <v>43006</v>
      </c>
      <c r="B267">
        <v>0</v>
      </c>
      <c r="C267">
        <v>0</v>
      </c>
      <c r="D267">
        <v>0</v>
      </c>
      <c r="E267">
        <v>0</v>
      </c>
      <c r="F267">
        <f t="shared" si="48"/>
        <v>0</v>
      </c>
      <c r="G267" s="66">
        <f t="shared" si="49"/>
        <v>0</v>
      </c>
    </row>
    <row r="268" spans="1:7" x14ac:dyDescent="0.25">
      <c r="A268" s="29">
        <f t="shared" si="50"/>
        <v>43013</v>
      </c>
      <c r="B268">
        <v>60</v>
      </c>
      <c r="C268">
        <v>0</v>
      </c>
      <c r="D268">
        <v>0</v>
      </c>
      <c r="E268">
        <v>0</v>
      </c>
      <c r="F268">
        <f t="shared" si="48"/>
        <v>60</v>
      </c>
      <c r="G268" s="66">
        <f t="shared" si="49"/>
        <v>0</v>
      </c>
    </row>
    <row r="269" spans="1:7" x14ac:dyDescent="0.25">
      <c r="A269" s="29">
        <f t="shared" si="50"/>
        <v>43020</v>
      </c>
      <c r="B269">
        <v>60</v>
      </c>
      <c r="C269">
        <v>0</v>
      </c>
      <c r="D269">
        <v>0</v>
      </c>
      <c r="E269">
        <v>0</v>
      </c>
      <c r="F269">
        <f t="shared" si="48"/>
        <v>60</v>
      </c>
      <c r="G269" s="66">
        <f t="shared" si="49"/>
        <v>0</v>
      </c>
    </row>
    <row r="270" spans="1:7" x14ac:dyDescent="0.25">
      <c r="A270" s="29">
        <f t="shared" si="50"/>
        <v>43027</v>
      </c>
      <c r="B270">
        <v>60</v>
      </c>
      <c r="C270">
        <v>0</v>
      </c>
      <c r="D270">
        <v>0</v>
      </c>
      <c r="E270">
        <v>62.7</v>
      </c>
      <c r="F270">
        <f t="shared" si="48"/>
        <v>60</v>
      </c>
      <c r="G270" s="66">
        <f t="shared" si="49"/>
        <v>62.7</v>
      </c>
    </row>
    <row r="271" spans="1:7" x14ac:dyDescent="0.25">
      <c r="A271" s="29">
        <f t="shared" si="50"/>
        <v>43034</v>
      </c>
      <c r="B271">
        <v>60</v>
      </c>
      <c r="C271">
        <v>0</v>
      </c>
      <c r="D271">
        <v>0</v>
      </c>
      <c r="E271">
        <v>62.7</v>
      </c>
      <c r="F271">
        <f t="shared" si="48"/>
        <v>60</v>
      </c>
      <c r="G271" s="66">
        <f t="shared" si="49"/>
        <v>62.7</v>
      </c>
    </row>
    <row r="272" spans="1:7" x14ac:dyDescent="0.25">
      <c r="A272" s="29">
        <f t="shared" si="50"/>
        <v>43041</v>
      </c>
      <c r="B272">
        <v>0</v>
      </c>
      <c r="C272">
        <v>0</v>
      </c>
      <c r="D272">
        <v>66.400000000000006</v>
      </c>
      <c r="E272">
        <v>62.7</v>
      </c>
      <c r="F272">
        <f t="shared" si="48"/>
        <v>66.400000000000006</v>
      </c>
      <c r="G272" s="66">
        <f t="shared" si="49"/>
        <v>62.7</v>
      </c>
    </row>
    <row r="273" spans="1:7" x14ac:dyDescent="0.25">
      <c r="A273" s="29">
        <f t="shared" si="50"/>
        <v>43048</v>
      </c>
      <c r="B273">
        <v>60</v>
      </c>
      <c r="C273">
        <v>0</v>
      </c>
      <c r="D273">
        <v>66.400000000000006</v>
      </c>
      <c r="E273">
        <v>62.7</v>
      </c>
      <c r="F273">
        <f t="shared" si="48"/>
        <v>126.4</v>
      </c>
      <c r="G273" s="66">
        <f t="shared" si="49"/>
        <v>62.7</v>
      </c>
    </row>
    <row r="274" spans="1:7" x14ac:dyDescent="0.25">
      <c r="A274" s="29">
        <f t="shared" si="50"/>
        <v>43055</v>
      </c>
      <c r="B274">
        <v>60</v>
      </c>
      <c r="C274">
        <v>0</v>
      </c>
      <c r="D274">
        <v>66.400000000000006</v>
      </c>
      <c r="E274">
        <v>62.7</v>
      </c>
      <c r="F274">
        <f t="shared" si="48"/>
        <v>126.4</v>
      </c>
      <c r="G274" s="66">
        <f t="shared" si="49"/>
        <v>62.7</v>
      </c>
    </row>
    <row r="275" spans="1:7" x14ac:dyDescent="0.25">
      <c r="A275" s="29">
        <f t="shared" si="50"/>
        <v>43062</v>
      </c>
      <c r="B275">
        <v>60</v>
      </c>
      <c r="C275">
        <v>60</v>
      </c>
      <c r="D275">
        <v>66.400000000000006</v>
      </c>
      <c r="E275">
        <v>62.7</v>
      </c>
      <c r="F275">
        <f t="shared" si="48"/>
        <v>126.4</v>
      </c>
      <c r="G275" s="66">
        <f t="shared" si="49"/>
        <v>122.7</v>
      </c>
    </row>
    <row r="276" spans="1:7" x14ac:dyDescent="0.25">
      <c r="A276" s="29">
        <f t="shared" si="50"/>
        <v>43069</v>
      </c>
      <c r="B276">
        <v>60</v>
      </c>
      <c r="C276">
        <v>60</v>
      </c>
      <c r="D276">
        <v>66.400000000000006</v>
      </c>
      <c r="E276">
        <v>62.7</v>
      </c>
      <c r="F276">
        <f t="shared" si="48"/>
        <v>126.4</v>
      </c>
      <c r="G276" s="66">
        <f t="shared" si="49"/>
        <v>122.7</v>
      </c>
    </row>
    <row r="277" spans="1:7" x14ac:dyDescent="0.25">
      <c r="A277" s="29">
        <f t="shared" si="50"/>
        <v>43076</v>
      </c>
      <c r="B277" s="66">
        <v>60</v>
      </c>
      <c r="C277" s="66">
        <v>60</v>
      </c>
      <c r="D277">
        <v>131.9</v>
      </c>
      <c r="E277">
        <v>62.7</v>
      </c>
      <c r="F277">
        <f t="shared" si="48"/>
        <v>191.9</v>
      </c>
      <c r="G277" s="66">
        <f t="shared" si="49"/>
        <v>122.7</v>
      </c>
    </row>
    <row r="278" spans="1:7" x14ac:dyDescent="0.25">
      <c r="A278" s="29">
        <f t="shared" si="50"/>
        <v>43083</v>
      </c>
      <c r="B278" s="66">
        <v>60</v>
      </c>
      <c r="C278" s="66">
        <v>60</v>
      </c>
      <c r="D278">
        <v>199.5</v>
      </c>
      <c r="E278">
        <v>62.7</v>
      </c>
      <c r="F278">
        <f t="shared" ref="F278:F341" si="51">+B278+D278</f>
        <v>259.5</v>
      </c>
      <c r="G278" s="66">
        <f t="shared" ref="G278:G341" si="52">+C278+E278</f>
        <v>122.7</v>
      </c>
    </row>
    <row r="279" spans="1:7" x14ac:dyDescent="0.25">
      <c r="A279" s="29">
        <f t="shared" si="50"/>
        <v>43090</v>
      </c>
      <c r="B279" s="66">
        <v>60</v>
      </c>
      <c r="C279" s="66">
        <v>60</v>
      </c>
      <c r="D279">
        <v>199.5</v>
      </c>
      <c r="E279">
        <v>62.7</v>
      </c>
      <c r="F279">
        <f t="shared" si="51"/>
        <v>259.5</v>
      </c>
      <c r="G279" s="66">
        <f t="shared" si="52"/>
        <v>122.7</v>
      </c>
    </row>
    <row r="280" spans="1:7" x14ac:dyDescent="0.25">
      <c r="A280" s="29">
        <f t="shared" si="50"/>
        <v>43097</v>
      </c>
      <c r="B280" s="66">
        <v>126</v>
      </c>
      <c r="C280" s="66">
        <v>60</v>
      </c>
      <c r="D280">
        <v>199.5</v>
      </c>
      <c r="E280">
        <v>62.7</v>
      </c>
      <c r="F280">
        <f t="shared" si="51"/>
        <v>325.5</v>
      </c>
      <c r="G280" s="66">
        <f t="shared" si="52"/>
        <v>122.7</v>
      </c>
    </row>
    <row r="281" spans="1:7" x14ac:dyDescent="0.25">
      <c r="A281" s="29">
        <f t="shared" si="50"/>
        <v>43104</v>
      </c>
      <c r="B281" s="66">
        <v>126</v>
      </c>
      <c r="C281" s="66">
        <v>0</v>
      </c>
      <c r="D281">
        <v>199.5</v>
      </c>
      <c r="E281">
        <v>177.2</v>
      </c>
      <c r="F281">
        <f t="shared" si="51"/>
        <v>325.5</v>
      </c>
      <c r="G281" s="66">
        <f t="shared" si="52"/>
        <v>177.2</v>
      </c>
    </row>
    <row r="282" spans="1:7" x14ac:dyDescent="0.25">
      <c r="A282" s="29">
        <f t="shared" si="50"/>
        <v>43111</v>
      </c>
      <c r="B282" s="66">
        <v>186</v>
      </c>
      <c r="C282" s="66">
        <v>66</v>
      </c>
      <c r="D282">
        <v>255.6</v>
      </c>
      <c r="E282">
        <v>177.2</v>
      </c>
      <c r="F282">
        <f t="shared" si="51"/>
        <v>441.6</v>
      </c>
      <c r="G282" s="66">
        <f t="shared" si="52"/>
        <v>243.2</v>
      </c>
    </row>
    <row r="283" spans="1:7" x14ac:dyDescent="0.25">
      <c r="A283" s="29">
        <f t="shared" si="50"/>
        <v>43118</v>
      </c>
      <c r="B283" s="66">
        <v>230</v>
      </c>
      <c r="C283" s="66">
        <v>66</v>
      </c>
      <c r="D283">
        <v>321.60000000000002</v>
      </c>
      <c r="E283">
        <v>177.2</v>
      </c>
      <c r="F283">
        <f t="shared" si="51"/>
        <v>551.6</v>
      </c>
      <c r="G283" s="66">
        <f t="shared" si="52"/>
        <v>243.2</v>
      </c>
    </row>
    <row r="284" spans="1:7" x14ac:dyDescent="0.25">
      <c r="A284" s="29">
        <f t="shared" si="50"/>
        <v>43125</v>
      </c>
      <c r="B284" s="66">
        <v>244.3</v>
      </c>
      <c r="C284" s="66">
        <v>66</v>
      </c>
      <c r="D284">
        <v>373.3</v>
      </c>
      <c r="E284">
        <v>177.2</v>
      </c>
      <c r="F284">
        <f t="shared" si="51"/>
        <v>617.6</v>
      </c>
      <c r="G284" s="66">
        <f t="shared" si="52"/>
        <v>243.2</v>
      </c>
    </row>
    <row r="285" spans="1:7" x14ac:dyDescent="0.25">
      <c r="A285" s="29">
        <f t="shared" si="50"/>
        <v>43132</v>
      </c>
      <c r="B285" s="66">
        <v>244.3</v>
      </c>
      <c r="C285" s="66">
        <v>66</v>
      </c>
      <c r="D285">
        <v>373.3</v>
      </c>
      <c r="E285">
        <v>177.2</v>
      </c>
      <c r="F285">
        <f t="shared" si="51"/>
        <v>617.6</v>
      </c>
      <c r="G285" s="66">
        <f t="shared" si="52"/>
        <v>243.2</v>
      </c>
    </row>
    <row r="286" spans="1:7" x14ac:dyDescent="0.25">
      <c r="A286" s="29">
        <f t="shared" si="50"/>
        <v>43139</v>
      </c>
      <c r="B286" s="66">
        <v>294.3</v>
      </c>
      <c r="C286" s="66">
        <v>132</v>
      </c>
      <c r="D286">
        <v>373.3</v>
      </c>
      <c r="E286">
        <v>177.2</v>
      </c>
      <c r="F286">
        <f t="shared" si="51"/>
        <v>667.6</v>
      </c>
      <c r="G286" s="66">
        <f t="shared" si="52"/>
        <v>309.2</v>
      </c>
    </row>
    <row r="287" spans="1:7" x14ac:dyDescent="0.25">
      <c r="A287" s="29">
        <f t="shared" si="50"/>
        <v>43146</v>
      </c>
      <c r="B287" s="66">
        <v>294.3</v>
      </c>
      <c r="C287" s="66">
        <v>132</v>
      </c>
      <c r="D287">
        <v>439.3</v>
      </c>
      <c r="E287">
        <v>177.2</v>
      </c>
      <c r="F287">
        <f t="shared" si="51"/>
        <v>733.6</v>
      </c>
      <c r="G287" s="66">
        <f t="shared" si="52"/>
        <v>309.2</v>
      </c>
    </row>
    <row r="288" spans="1:7" x14ac:dyDescent="0.25">
      <c r="A288" s="29">
        <f t="shared" si="50"/>
        <v>43153</v>
      </c>
      <c r="B288" s="66">
        <v>354.3</v>
      </c>
      <c r="C288" s="66">
        <v>132</v>
      </c>
      <c r="D288">
        <v>549.4</v>
      </c>
      <c r="E288">
        <v>177.2</v>
      </c>
      <c r="F288">
        <f t="shared" si="51"/>
        <v>903.7</v>
      </c>
      <c r="G288" s="66">
        <f t="shared" si="52"/>
        <v>309.2</v>
      </c>
    </row>
    <row r="289" spans="1:7" x14ac:dyDescent="0.25">
      <c r="A289" s="29">
        <f t="shared" si="50"/>
        <v>43160</v>
      </c>
      <c r="B289" s="66">
        <v>454.3</v>
      </c>
      <c r="C289" s="66">
        <v>132</v>
      </c>
      <c r="D289">
        <v>670.3</v>
      </c>
      <c r="E289">
        <v>177.2</v>
      </c>
      <c r="F289">
        <f t="shared" si="51"/>
        <v>1124.5999999999999</v>
      </c>
      <c r="G289" s="66">
        <f t="shared" si="52"/>
        <v>309.2</v>
      </c>
    </row>
    <row r="290" spans="1:7" x14ac:dyDescent="0.25">
      <c r="A290" s="29">
        <f t="shared" si="50"/>
        <v>43167</v>
      </c>
      <c r="B290" s="66">
        <v>504.3</v>
      </c>
      <c r="C290" s="66">
        <v>66</v>
      </c>
      <c r="D290">
        <v>808.7</v>
      </c>
      <c r="E290">
        <v>243.2</v>
      </c>
      <c r="F290" s="66">
        <f t="shared" si="51"/>
        <v>1313</v>
      </c>
      <c r="G290" s="66">
        <f t="shared" si="52"/>
        <v>309.2</v>
      </c>
    </row>
    <row r="291" spans="1:7" x14ac:dyDescent="0.25">
      <c r="A291" s="29">
        <f t="shared" si="50"/>
        <v>43174</v>
      </c>
      <c r="B291" s="66">
        <v>490</v>
      </c>
      <c r="C291" s="66">
        <v>66</v>
      </c>
      <c r="D291">
        <v>874.2</v>
      </c>
      <c r="E291">
        <v>243.2</v>
      </c>
      <c r="F291">
        <f t="shared" si="51"/>
        <v>1364.2</v>
      </c>
      <c r="G291" s="66">
        <f t="shared" si="52"/>
        <v>309.2</v>
      </c>
    </row>
    <row r="292" spans="1:7" x14ac:dyDescent="0.25">
      <c r="A292" s="29">
        <f t="shared" si="50"/>
        <v>43181</v>
      </c>
      <c r="B292" s="66">
        <v>440</v>
      </c>
      <c r="C292" s="66">
        <v>132</v>
      </c>
      <c r="D292" s="66">
        <v>967</v>
      </c>
      <c r="E292">
        <v>243.2</v>
      </c>
      <c r="F292">
        <f t="shared" si="51"/>
        <v>1407</v>
      </c>
      <c r="G292" s="66">
        <f t="shared" si="52"/>
        <v>375.2</v>
      </c>
    </row>
    <row r="293" spans="1:7" x14ac:dyDescent="0.25">
      <c r="A293" s="29">
        <f t="shared" si="50"/>
        <v>43188</v>
      </c>
      <c r="B293" s="66">
        <v>440</v>
      </c>
      <c r="C293" s="66">
        <v>66</v>
      </c>
      <c r="D293" s="66">
        <v>1022</v>
      </c>
      <c r="E293">
        <v>310.8</v>
      </c>
      <c r="F293">
        <f t="shared" si="51"/>
        <v>1462</v>
      </c>
      <c r="G293" s="66">
        <f t="shared" si="52"/>
        <v>376.8</v>
      </c>
    </row>
    <row r="294" spans="1:7" x14ac:dyDescent="0.25">
      <c r="A294" s="29">
        <f t="shared" si="50"/>
        <v>43195</v>
      </c>
      <c r="B294" s="66">
        <v>500</v>
      </c>
      <c r="C294" s="66">
        <v>132</v>
      </c>
      <c r="D294">
        <v>1094.5</v>
      </c>
      <c r="E294">
        <v>336.8</v>
      </c>
      <c r="F294">
        <f t="shared" si="51"/>
        <v>1594.5</v>
      </c>
      <c r="G294" s="66">
        <f t="shared" si="52"/>
        <v>468.8</v>
      </c>
    </row>
    <row r="295" spans="1:7" x14ac:dyDescent="0.25">
      <c r="A295" s="29">
        <f t="shared" si="50"/>
        <v>43202</v>
      </c>
      <c r="B295" s="66">
        <v>450</v>
      </c>
      <c r="C295" s="66">
        <v>120</v>
      </c>
      <c r="D295">
        <v>1205.9000000000001</v>
      </c>
      <c r="E295">
        <v>336.8</v>
      </c>
      <c r="F295">
        <f t="shared" si="51"/>
        <v>1655.9</v>
      </c>
      <c r="G295" s="66">
        <f t="shared" si="52"/>
        <v>456.8</v>
      </c>
    </row>
    <row r="296" spans="1:7" x14ac:dyDescent="0.25">
      <c r="A296" s="29">
        <f t="shared" si="50"/>
        <v>43209</v>
      </c>
      <c r="B296" s="66">
        <v>450</v>
      </c>
      <c r="C296" s="66">
        <v>180</v>
      </c>
      <c r="D296" s="66">
        <v>1205.9000000000001</v>
      </c>
      <c r="E296" s="66">
        <v>394.4</v>
      </c>
      <c r="F296">
        <f t="shared" si="51"/>
        <v>1655.9</v>
      </c>
      <c r="G296" s="66">
        <f t="shared" si="52"/>
        <v>574.4</v>
      </c>
    </row>
    <row r="297" spans="1:7" x14ac:dyDescent="0.25">
      <c r="A297" s="29">
        <f t="shared" si="50"/>
        <v>43216</v>
      </c>
      <c r="B297" s="66">
        <v>400</v>
      </c>
      <c r="C297" s="66">
        <v>180</v>
      </c>
      <c r="D297">
        <v>1262.2</v>
      </c>
      <c r="E297">
        <v>394.4</v>
      </c>
      <c r="F297">
        <f t="shared" si="51"/>
        <v>1662.2</v>
      </c>
      <c r="G297" s="66">
        <f t="shared" si="52"/>
        <v>574.4</v>
      </c>
    </row>
    <row r="298" spans="1:7" x14ac:dyDescent="0.25">
      <c r="A298" s="29">
        <f t="shared" si="50"/>
        <v>43223</v>
      </c>
      <c r="B298" s="66">
        <v>490</v>
      </c>
      <c r="C298" s="66">
        <v>180</v>
      </c>
      <c r="D298">
        <v>1262.2</v>
      </c>
      <c r="E298">
        <v>394.4</v>
      </c>
      <c r="F298">
        <f t="shared" si="51"/>
        <v>1752.2</v>
      </c>
      <c r="G298" s="66">
        <f t="shared" si="52"/>
        <v>574.4</v>
      </c>
    </row>
    <row r="299" spans="1:7" x14ac:dyDescent="0.25">
      <c r="A299" s="29">
        <f t="shared" si="50"/>
        <v>43230</v>
      </c>
      <c r="B299" s="66">
        <v>475</v>
      </c>
      <c r="C299" s="66">
        <v>180</v>
      </c>
      <c r="D299">
        <v>1374.6</v>
      </c>
      <c r="E299">
        <v>394.4</v>
      </c>
      <c r="F299">
        <f t="shared" si="51"/>
        <v>1849.6</v>
      </c>
      <c r="G299" s="66">
        <f t="shared" si="52"/>
        <v>574.4</v>
      </c>
    </row>
    <row r="300" spans="1:7" x14ac:dyDescent="0.25">
      <c r="A300" s="29">
        <f t="shared" si="50"/>
        <v>43237</v>
      </c>
      <c r="B300" s="66">
        <v>415</v>
      </c>
      <c r="C300" s="66">
        <v>180</v>
      </c>
      <c r="D300">
        <v>1438.3</v>
      </c>
      <c r="E300">
        <v>394.4</v>
      </c>
      <c r="F300">
        <f t="shared" si="51"/>
        <v>1853.3</v>
      </c>
      <c r="G300" s="66">
        <f t="shared" si="52"/>
        <v>574.4</v>
      </c>
    </row>
    <row r="301" spans="1:7" x14ac:dyDescent="0.25">
      <c r="A301" s="29">
        <f t="shared" si="50"/>
        <v>43244</v>
      </c>
      <c r="B301" s="66">
        <v>365</v>
      </c>
      <c r="C301" s="66">
        <v>120</v>
      </c>
      <c r="D301">
        <v>1492.1</v>
      </c>
      <c r="E301">
        <v>460.4</v>
      </c>
      <c r="F301">
        <f t="shared" si="51"/>
        <v>1857.1</v>
      </c>
      <c r="G301" s="66">
        <f t="shared" si="52"/>
        <v>580.4</v>
      </c>
    </row>
    <row r="302" spans="1:7" x14ac:dyDescent="0.25">
      <c r="A302" s="29">
        <f t="shared" si="50"/>
        <v>43251</v>
      </c>
      <c r="B302" s="66">
        <v>305</v>
      </c>
      <c r="C302" s="66">
        <v>180</v>
      </c>
      <c r="D302">
        <v>1558.1</v>
      </c>
      <c r="E302">
        <v>512.9</v>
      </c>
      <c r="F302">
        <f t="shared" si="51"/>
        <v>1863.1</v>
      </c>
      <c r="G302" s="66">
        <f t="shared" si="52"/>
        <v>692.9</v>
      </c>
    </row>
    <row r="303" spans="1:7" x14ac:dyDescent="0.25">
      <c r="A303" s="29">
        <f t="shared" si="50"/>
        <v>43258</v>
      </c>
      <c r="B303" s="66">
        <v>375</v>
      </c>
      <c r="C303" s="66">
        <v>180</v>
      </c>
      <c r="D303" s="66">
        <v>1558.1</v>
      </c>
      <c r="E303" s="66">
        <v>512.9</v>
      </c>
      <c r="F303" s="66">
        <f t="shared" si="51"/>
        <v>1933.1</v>
      </c>
      <c r="G303" s="66">
        <f t="shared" si="52"/>
        <v>692.9</v>
      </c>
    </row>
    <row r="304" spans="1:7" x14ac:dyDescent="0.25">
      <c r="A304" s="29">
        <f t="shared" si="50"/>
        <v>43265</v>
      </c>
      <c r="B304" s="66">
        <v>250</v>
      </c>
      <c r="C304" s="66">
        <v>180</v>
      </c>
      <c r="D304" s="66">
        <v>1714</v>
      </c>
      <c r="E304" s="66">
        <v>512.9</v>
      </c>
      <c r="F304" s="66">
        <f t="shared" si="51"/>
        <v>1964</v>
      </c>
      <c r="G304" s="66">
        <f t="shared" si="52"/>
        <v>692.9</v>
      </c>
    </row>
    <row r="305" spans="1:8" x14ac:dyDescent="0.25">
      <c r="A305" s="29">
        <f t="shared" si="50"/>
        <v>43272</v>
      </c>
      <c r="B305" s="66">
        <v>250</v>
      </c>
      <c r="C305" s="66">
        <v>180</v>
      </c>
      <c r="D305" s="66">
        <v>1714</v>
      </c>
      <c r="E305" s="66">
        <v>512.9</v>
      </c>
      <c r="F305" s="66">
        <f t="shared" si="51"/>
        <v>1964</v>
      </c>
      <c r="G305" s="66">
        <f t="shared" si="52"/>
        <v>692.9</v>
      </c>
    </row>
    <row r="306" spans="1:8" x14ac:dyDescent="0.25">
      <c r="A306" s="29">
        <f t="shared" si="50"/>
        <v>43279</v>
      </c>
      <c r="B306" s="66">
        <v>200</v>
      </c>
      <c r="C306" s="66">
        <v>180</v>
      </c>
      <c r="D306" s="66">
        <v>1769</v>
      </c>
      <c r="E306">
        <v>512.9</v>
      </c>
      <c r="F306">
        <f t="shared" si="51"/>
        <v>1969</v>
      </c>
      <c r="G306" s="66">
        <f t="shared" si="52"/>
        <v>692.9</v>
      </c>
    </row>
    <row r="307" spans="1:8" x14ac:dyDescent="0.25">
      <c r="A307" s="29">
        <f t="shared" si="50"/>
        <v>43286</v>
      </c>
      <c r="B307" s="66">
        <v>105</v>
      </c>
      <c r="C307" s="66">
        <v>240</v>
      </c>
      <c r="D307" s="66">
        <v>2040</v>
      </c>
      <c r="E307">
        <v>543.4</v>
      </c>
      <c r="F307">
        <f t="shared" si="51"/>
        <v>2145</v>
      </c>
      <c r="G307" s="66">
        <f t="shared" si="52"/>
        <v>783.4</v>
      </c>
    </row>
    <row r="308" spans="1:8" x14ac:dyDescent="0.25">
      <c r="A308" s="29">
        <f t="shared" si="50"/>
        <v>43293</v>
      </c>
      <c r="B308" s="66">
        <v>45</v>
      </c>
      <c r="C308" s="66">
        <v>180</v>
      </c>
      <c r="D308" s="66">
        <v>2040</v>
      </c>
      <c r="E308">
        <v>608.4</v>
      </c>
      <c r="F308">
        <f t="shared" si="51"/>
        <v>2085</v>
      </c>
      <c r="G308" s="66">
        <f t="shared" si="52"/>
        <v>788.4</v>
      </c>
    </row>
    <row r="309" spans="1:8" x14ac:dyDescent="0.25">
      <c r="A309" s="29">
        <f t="shared" si="50"/>
        <v>43300</v>
      </c>
      <c r="B309" s="66">
        <v>45</v>
      </c>
      <c r="C309" s="66">
        <v>120</v>
      </c>
      <c r="D309">
        <v>2181.5</v>
      </c>
      <c r="E309">
        <v>691.2</v>
      </c>
      <c r="F309">
        <f t="shared" si="51"/>
        <v>2226.5</v>
      </c>
      <c r="G309" s="66">
        <f t="shared" si="52"/>
        <v>811.2</v>
      </c>
    </row>
    <row r="310" spans="1:8" x14ac:dyDescent="0.25">
      <c r="A310" s="29">
        <f t="shared" si="50"/>
        <v>43307</v>
      </c>
      <c r="B310" s="66">
        <v>0</v>
      </c>
      <c r="C310" s="66">
        <v>120</v>
      </c>
      <c r="D310">
        <v>2229.1999999999998</v>
      </c>
      <c r="E310">
        <v>691.2</v>
      </c>
      <c r="F310">
        <f t="shared" si="51"/>
        <v>2229.1999999999998</v>
      </c>
      <c r="G310" s="66">
        <f t="shared" si="52"/>
        <v>811.2</v>
      </c>
      <c r="H310">
        <v>60</v>
      </c>
    </row>
    <row r="311" spans="1:8" x14ac:dyDescent="0.25">
      <c r="A311" s="29">
        <f t="shared" si="50"/>
        <v>43314</v>
      </c>
      <c r="B311" s="66">
        <v>53</v>
      </c>
      <c r="C311" s="66">
        <v>60</v>
      </c>
      <c r="D311">
        <v>2287.6999999999998</v>
      </c>
      <c r="E311">
        <v>748.8</v>
      </c>
      <c r="F311">
        <f t="shared" si="51"/>
        <v>2340.6999999999998</v>
      </c>
      <c r="G311" s="66">
        <f t="shared" si="52"/>
        <v>808.8</v>
      </c>
      <c r="H311">
        <v>140</v>
      </c>
    </row>
    <row r="312" spans="1:8" x14ac:dyDescent="0.25">
      <c r="A312" s="29">
        <f t="shared" si="50"/>
        <v>43321</v>
      </c>
      <c r="B312" s="66">
        <v>53</v>
      </c>
      <c r="C312" s="66">
        <v>60</v>
      </c>
      <c r="D312">
        <v>2287.6999999999998</v>
      </c>
      <c r="E312">
        <v>748.8</v>
      </c>
      <c r="F312">
        <f t="shared" si="51"/>
        <v>2340.6999999999998</v>
      </c>
      <c r="G312" s="66">
        <f t="shared" si="52"/>
        <v>808.8</v>
      </c>
      <c r="H312">
        <v>140</v>
      </c>
    </row>
    <row r="313" spans="1:8" x14ac:dyDescent="0.25">
      <c r="A313" s="29">
        <f t="shared" si="50"/>
        <v>43328</v>
      </c>
      <c r="B313" s="66">
        <v>53</v>
      </c>
      <c r="C313" s="66">
        <v>60</v>
      </c>
      <c r="D313">
        <v>2345.1999999999998</v>
      </c>
      <c r="E313">
        <v>748.8</v>
      </c>
      <c r="F313">
        <f t="shared" si="51"/>
        <v>2398.1999999999998</v>
      </c>
      <c r="G313" s="66">
        <f t="shared" si="52"/>
        <v>808.8</v>
      </c>
      <c r="H313">
        <v>193</v>
      </c>
    </row>
    <row r="314" spans="1:8" x14ac:dyDescent="0.25">
      <c r="A314" s="29">
        <f t="shared" si="50"/>
        <v>43335</v>
      </c>
      <c r="B314" s="66">
        <v>0</v>
      </c>
      <c r="C314" s="66">
        <v>60</v>
      </c>
      <c r="D314" s="66">
        <v>2436.5</v>
      </c>
      <c r="E314">
        <v>748.8</v>
      </c>
      <c r="F314">
        <f t="shared" si="51"/>
        <v>2436.5</v>
      </c>
      <c r="G314" s="66">
        <f t="shared" si="52"/>
        <v>808.8</v>
      </c>
      <c r="H314">
        <v>193</v>
      </c>
    </row>
    <row r="315" spans="1:8" x14ac:dyDescent="0.25">
      <c r="A315" s="29">
        <f t="shared" si="50"/>
        <v>43342</v>
      </c>
      <c r="B315" s="66">
        <v>0</v>
      </c>
      <c r="C315" s="66">
        <v>0</v>
      </c>
      <c r="D315" s="66">
        <v>2436.5</v>
      </c>
      <c r="E315">
        <v>807.2</v>
      </c>
      <c r="F315">
        <f t="shared" si="51"/>
        <v>2436.5</v>
      </c>
      <c r="G315" s="66">
        <f t="shared" si="52"/>
        <v>807.2</v>
      </c>
      <c r="H315">
        <v>193</v>
      </c>
    </row>
    <row r="316" spans="1:8" x14ac:dyDescent="0.25">
      <c r="A316" s="29">
        <f t="shared" si="50"/>
        <v>43349</v>
      </c>
      <c r="B316" s="66">
        <v>253</v>
      </c>
      <c r="C316" s="66">
        <v>0</v>
      </c>
      <c r="D316" s="66">
        <v>136.30000000000001</v>
      </c>
      <c r="E316">
        <v>0</v>
      </c>
      <c r="F316">
        <f t="shared" si="51"/>
        <v>389.3</v>
      </c>
      <c r="G316" s="66">
        <f t="shared" si="52"/>
        <v>0</v>
      </c>
    </row>
    <row r="317" spans="1:8" x14ac:dyDescent="0.25">
      <c r="A317" s="29">
        <f t="shared" si="50"/>
        <v>43356</v>
      </c>
      <c r="B317" s="66">
        <v>256</v>
      </c>
      <c r="C317" s="66">
        <v>60</v>
      </c>
      <c r="D317" s="66">
        <v>136.30000000000001</v>
      </c>
      <c r="E317">
        <v>0</v>
      </c>
      <c r="F317">
        <f t="shared" si="51"/>
        <v>392.3</v>
      </c>
      <c r="G317" s="66">
        <f t="shared" si="52"/>
        <v>60</v>
      </c>
    </row>
    <row r="318" spans="1:8" x14ac:dyDescent="0.25">
      <c r="A318" s="29">
        <f t="shared" si="50"/>
        <v>43363</v>
      </c>
      <c r="B318" s="66">
        <v>171</v>
      </c>
      <c r="C318" s="66">
        <v>60</v>
      </c>
      <c r="D318">
        <v>218.1</v>
      </c>
      <c r="E318">
        <v>0</v>
      </c>
      <c r="F318">
        <f t="shared" si="51"/>
        <v>389.1</v>
      </c>
      <c r="G318" s="66">
        <f t="shared" si="52"/>
        <v>60</v>
      </c>
    </row>
    <row r="319" spans="1:8" x14ac:dyDescent="0.25">
      <c r="A319" s="29">
        <f t="shared" si="50"/>
        <v>43370</v>
      </c>
      <c r="B319">
        <v>171</v>
      </c>
      <c r="C319">
        <v>60</v>
      </c>
      <c r="D319">
        <v>232.4</v>
      </c>
      <c r="E319">
        <v>0</v>
      </c>
      <c r="F319">
        <f t="shared" si="51"/>
        <v>403.4</v>
      </c>
      <c r="G319" s="66">
        <f t="shared" si="52"/>
        <v>60</v>
      </c>
    </row>
    <row r="320" spans="1:8" x14ac:dyDescent="0.25">
      <c r="A320" s="29">
        <f t="shared" si="50"/>
        <v>43377</v>
      </c>
      <c r="B320">
        <v>113</v>
      </c>
      <c r="C320">
        <v>60</v>
      </c>
      <c r="D320">
        <v>320.8</v>
      </c>
      <c r="E320">
        <v>0</v>
      </c>
      <c r="F320">
        <f t="shared" si="51"/>
        <v>433.8</v>
      </c>
      <c r="G320" s="66">
        <f t="shared" si="52"/>
        <v>60</v>
      </c>
    </row>
    <row r="321" spans="1:7" x14ac:dyDescent="0.25">
      <c r="A321" s="29">
        <f t="shared" si="50"/>
        <v>43384</v>
      </c>
      <c r="B321">
        <v>168</v>
      </c>
      <c r="C321">
        <v>60</v>
      </c>
      <c r="D321">
        <v>320.8</v>
      </c>
      <c r="E321">
        <v>0</v>
      </c>
      <c r="F321">
        <f t="shared" si="51"/>
        <v>488.8</v>
      </c>
      <c r="G321" s="66">
        <f t="shared" si="52"/>
        <v>60</v>
      </c>
    </row>
    <row r="322" spans="1:7" x14ac:dyDescent="0.25">
      <c r="A322" s="29">
        <f t="shared" si="50"/>
        <v>43391</v>
      </c>
      <c r="B322">
        <v>168</v>
      </c>
      <c r="C322">
        <v>60</v>
      </c>
      <c r="D322">
        <v>432.1</v>
      </c>
      <c r="E322">
        <v>0</v>
      </c>
      <c r="F322">
        <f t="shared" si="51"/>
        <v>600.1</v>
      </c>
      <c r="G322" s="66">
        <f t="shared" si="52"/>
        <v>60</v>
      </c>
    </row>
    <row r="323" spans="1:7" x14ac:dyDescent="0.25">
      <c r="A323" s="29">
        <f t="shared" si="50"/>
        <v>43398</v>
      </c>
      <c r="B323">
        <v>163</v>
      </c>
      <c r="C323">
        <v>60</v>
      </c>
      <c r="D323">
        <v>486.7</v>
      </c>
      <c r="E323">
        <v>0</v>
      </c>
      <c r="F323">
        <f t="shared" si="51"/>
        <v>649.70000000000005</v>
      </c>
      <c r="G323" s="66">
        <f t="shared" si="52"/>
        <v>60</v>
      </c>
    </row>
    <row r="324" spans="1:7" x14ac:dyDescent="0.25">
      <c r="A324" s="29">
        <f t="shared" si="50"/>
        <v>43405</v>
      </c>
      <c r="B324">
        <v>163</v>
      </c>
      <c r="C324">
        <v>0</v>
      </c>
      <c r="D324">
        <v>543.6</v>
      </c>
      <c r="E324">
        <v>66.400000000000006</v>
      </c>
      <c r="F324">
        <f t="shared" si="51"/>
        <v>706.6</v>
      </c>
      <c r="G324" s="66">
        <f t="shared" si="52"/>
        <v>66.400000000000006</v>
      </c>
    </row>
    <row r="325" spans="1:7" x14ac:dyDescent="0.25">
      <c r="A325" s="29">
        <f t="shared" si="50"/>
        <v>43412</v>
      </c>
      <c r="B325">
        <v>163</v>
      </c>
      <c r="C325">
        <v>60</v>
      </c>
      <c r="D325">
        <v>631.4</v>
      </c>
      <c r="E325">
        <v>66.400000000000006</v>
      </c>
      <c r="F325">
        <f t="shared" si="51"/>
        <v>794.4</v>
      </c>
      <c r="G325" s="66">
        <f t="shared" si="52"/>
        <v>126.4</v>
      </c>
    </row>
    <row r="326" spans="1:7" x14ac:dyDescent="0.25">
      <c r="A326" s="29">
        <f t="shared" ref="A326:A389" si="53">A325+7</f>
        <v>43419</v>
      </c>
      <c r="B326" s="66">
        <v>108</v>
      </c>
      <c r="C326" s="66">
        <v>60</v>
      </c>
      <c r="D326" s="66">
        <v>741.8</v>
      </c>
      <c r="E326" s="66">
        <v>66.400000000000006</v>
      </c>
      <c r="F326">
        <f t="shared" si="51"/>
        <v>849.8</v>
      </c>
      <c r="G326" s="66">
        <f t="shared" si="52"/>
        <v>126.4</v>
      </c>
    </row>
    <row r="327" spans="1:7" x14ac:dyDescent="0.25">
      <c r="A327" s="29">
        <f t="shared" si="53"/>
        <v>43426</v>
      </c>
      <c r="B327">
        <v>55</v>
      </c>
      <c r="C327">
        <v>60</v>
      </c>
      <c r="D327">
        <v>794.5</v>
      </c>
      <c r="E327">
        <v>66.400000000000006</v>
      </c>
      <c r="F327">
        <f t="shared" si="51"/>
        <v>849.5</v>
      </c>
      <c r="G327" s="66">
        <f t="shared" si="52"/>
        <v>126.4</v>
      </c>
    </row>
    <row r="328" spans="1:7" x14ac:dyDescent="0.25">
      <c r="A328" s="29">
        <f t="shared" si="53"/>
        <v>43433</v>
      </c>
      <c r="B328">
        <v>60</v>
      </c>
      <c r="C328">
        <v>60</v>
      </c>
      <c r="D328">
        <v>878.5</v>
      </c>
      <c r="E328">
        <v>66.400000000000006</v>
      </c>
      <c r="F328">
        <f t="shared" si="51"/>
        <v>938.5</v>
      </c>
      <c r="G328" s="66">
        <f t="shared" si="52"/>
        <v>126.4</v>
      </c>
    </row>
    <row r="329" spans="1:7" x14ac:dyDescent="0.25">
      <c r="A329" s="29">
        <f t="shared" si="53"/>
        <v>43440</v>
      </c>
      <c r="B329">
        <v>60</v>
      </c>
      <c r="C329">
        <v>60</v>
      </c>
      <c r="D329">
        <v>878.5</v>
      </c>
      <c r="E329">
        <v>131.9</v>
      </c>
      <c r="F329">
        <f t="shared" si="51"/>
        <v>938.5</v>
      </c>
      <c r="G329" s="66">
        <f t="shared" si="52"/>
        <v>191.9</v>
      </c>
    </row>
    <row r="330" spans="1:7" x14ac:dyDescent="0.25">
      <c r="A330" s="29">
        <f t="shared" si="53"/>
        <v>43447</v>
      </c>
      <c r="B330">
        <v>172</v>
      </c>
      <c r="C330">
        <v>60</v>
      </c>
      <c r="D330">
        <v>935.2</v>
      </c>
      <c r="E330">
        <v>199.5</v>
      </c>
      <c r="F330">
        <f t="shared" si="51"/>
        <v>1107.2</v>
      </c>
      <c r="G330" s="66">
        <f t="shared" si="52"/>
        <v>259.5</v>
      </c>
    </row>
    <row r="331" spans="1:7" x14ac:dyDescent="0.25">
      <c r="A331" s="29">
        <f t="shared" si="53"/>
        <v>43454</v>
      </c>
      <c r="B331">
        <v>172</v>
      </c>
      <c r="C331">
        <v>60</v>
      </c>
      <c r="D331">
        <v>992.4</v>
      </c>
      <c r="E331">
        <v>199.5</v>
      </c>
      <c r="F331">
        <f t="shared" si="51"/>
        <v>1164.4000000000001</v>
      </c>
      <c r="G331" s="66">
        <f t="shared" si="52"/>
        <v>259.5</v>
      </c>
    </row>
    <row r="332" spans="1:7" x14ac:dyDescent="0.25">
      <c r="A332" s="29">
        <f t="shared" si="53"/>
        <v>43461</v>
      </c>
      <c r="B332">
        <v>172</v>
      </c>
      <c r="C332">
        <v>126</v>
      </c>
      <c r="D332">
        <v>1054.8</v>
      </c>
      <c r="E332">
        <v>199.5</v>
      </c>
      <c r="F332">
        <f t="shared" si="51"/>
        <v>1226.8</v>
      </c>
      <c r="G332" s="66">
        <f t="shared" si="52"/>
        <v>325.5</v>
      </c>
    </row>
    <row r="333" spans="1:7" x14ac:dyDescent="0.25">
      <c r="A333" s="29">
        <f t="shared" si="53"/>
        <v>43468</v>
      </c>
      <c r="B333">
        <v>172</v>
      </c>
      <c r="C333">
        <v>126</v>
      </c>
      <c r="D333">
        <v>1054.8</v>
      </c>
      <c r="E333">
        <v>199.5</v>
      </c>
      <c r="F333">
        <f t="shared" si="51"/>
        <v>1226.8</v>
      </c>
      <c r="G333" s="66">
        <f t="shared" si="52"/>
        <v>325.5</v>
      </c>
    </row>
    <row r="334" spans="1:7" x14ac:dyDescent="0.25">
      <c r="A334" s="29">
        <f t="shared" si="53"/>
        <v>43475</v>
      </c>
      <c r="B334" s="175">
        <v>0</v>
      </c>
      <c r="C334" s="175">
        <v>66</v>
      </c>
      <c r="D334" s="175">
        <v>0</v>
      </c>
      <c r="E334" s="174">
        <v>177.2</v>
      </c>
      <c r="F334">
        <f t="shared" si="51"/>
        <v>0</v>
      </c>
      <c r="G334" s="66">
        <f t="shared" si="52"/>
        <v>243.2</v>
      </c>
    </row>
    <row r="335" spans="1:7" x14ac:dyDescent="0.25">
      <c r="A335" s="29">
        <f t="shared" si="53"/>
        <v>43482</v>
      </c>
      <c r="B335" s="175">
        <v>0</v>
      </c>
      <c r="C335" s="175">
        <v>66</v>
      </c>
      <c r="D335" s="175">
        <v>0</v>
      </c>
      <c r="E335" s="174">
        <v>177.2</v>
      </c>
      <c r="F335">
        <f t="shared" si="51"/>
        <v>0</v>
      </c>
      <c r="G335" s="66">
        <f t="shared" si="52"/>
        <v>243.2</v>
      </c>
    </row>
    <row r="336" spans="1:7" x14ac:dyDescent="0.25">
      <c r="A336" s="29">
        <f t="shared" si="53"/>
        <v>43489</v>
      </c>
      <c r="B336" s="175">
        <v>0</v>
      </c>
      <c r="C336" s="175">
        <v>66</v>
      </c>
      <c r="D336" s="175">
        <v>0</v>
      </c>
      <c r="E336" s="174">
        <v>177.2</v>
      </c>
      <c r="F336">
        <f t="shared" si="51"/>
        <v>0</v>
      </c>
      <c r="G336" s="66">
        <f t="shared" si="52"/>
        <v>243.2</v>
      </c>
    </row>
    <row r="337" spans="1:7" x14ac:dyDescent="0.25">
      <c r="A337" s="29">
        <f t="shared" si="53"/>
        <v>43496</v>
      </c>
      <c r="B337" s="175">
        <v>0</v>
      </c>
      <c r="C337" s="175">
        <v>66</v>
      </c>
      <c r="D337" s="175">
        <v>0</v>
      </c>
      <c r="E337" s="174">
        <v>177.2</v>
      </c>
      <c r="F337">
        <f t="shared" si="51"/>
        <v>0</v>
      </c>
      <c r="G337" s="66">
        <f t="shared" si="52"/>
        <v>243.2</v>
      </c>
    </row>
    <row r="338" spans="1:7" x14ac:dyDescent="0.25">
      <c r="A338" s="29">
        <f t="shared" si="53"/>
        <v>43503</v>
      </c>
      <c r="B338" s="175">
        <v>0</v>
      </c>
      <c r="C338" s="175">
        <v>132</v>
      </c>
      <c r="D338" s="175">
        <v>0</v>
      </c>
      <c r="E338" s="174">
        <v>177.2</v>
      </c>
      <c r="F338">
        <f t="shared" si="51"/>
        <v>0</v>
      </c>
      <c r="G338" s="66">
        <f t="shared" si="52"/>
        <v>309.2</v>
      </c>
    </row>
    <row r="339" spans="1:7" x14ac:dyDescent="0.25">
      <c r="A339" s="29">
        <f t="shared" si="53"/>
        <v>43510</v>
      </c>
      <c r="B339" s="66">
        <v>354</v>
      </c>
      <c r="C339" s="66">
        <v>294.3</v>
      </c>
      <c r="D339" s="66">
        <v>1475.3</v>
      </c>
      <c r="E339" s="66">
        <v>439.3</v>
      </c>
      <c r="F339">
        <f t="shared" si="51"/>
        <v>1829.3</v>
      </c>
      <c r="G339" s="66">
        <f t="shared" si="52"/>
        <v>733.6</v>
      </c>
    </row>
    <row r="340" spans="1:7" x14ac:dyDescent="0.25">
      <c r="A340" s="29">
        <f t="shared" si="53"/>
        <v>43517</v>
      </c>
      <c r="B340" s="66">
        <v>414</v>
      </c>
      <c r="C340" s="66">
        <v>354.3</v>
      </c>
      <c r="D340" s="66">
        <v>1528.1</v>
      </c>
      <c r="E340" s="66">
        <v>549.4</v>
      </c>
      <c r="F340">
        <f t="shared" si="51"/>
        <v>1942.1</v>
      </c>
      <c r="G340" s="66">
        <f t="shared" si="52"/>
        <v>903.7</v>
      </c>
    </row>
    <row r="341" spans="1:7" x14ac:dyDescent="0.25">
      <c r="A341" s="29">
        <f t="shared" si="53"/>
        <v>43524</v>
      </c>
      <c r="B341" s="66">
        <v>359</v>
      </c>
      <c r="C341" s="66">
        <v>454.3</v>
      </c>
      <c r="D341" s="66">
        <v>1678</v>
      </c>
      <c r="E341" s="66">
        <v>670.3</v>
      </c>
      <c r="F341">
        <f t="shared" si="51"/>
        <v>2037</v>
      </c>
      <c r="G341" s="66">
        <f t="shared" si="52"/>
        <v>1124.5999999999999</v>
      </c>
    </row>
    <row r="342" spans="1:7" x14ac:dyDescent="0.25">
      <c r="A342" s="29">
        <f t="shared" si="53"/>
        <v>43531</v>
      </c>
      <c r="B342" s="66">
        <v>359</v>
      </c>
      <c r="C342" s="66">
        <v>504.3</v>
      </c>
      <c r="D342" s="66">
        <v>1678</v>
      </c>
      <c r="E342" s="66">
        <v>808.7</v>
      </c>
      <c r="F342">
        <f t="shared" ref="F342:F382" si="54">+B342+D342</f>
        <v>2037</v>
      </c>
      <c r="G342" s="66">
        <f t="shared" ref="G342:G382" si="55">+C342+E342</f>
        <v>1313</v>
      </c>
    </row>
    <row r="343" spans="1:7" x14ac:dyDescent="0.25">
      <c r="A343" s="29">
        <f t="shared" si="53"/>
        <v>43538</v>
      </c>
      <c r="B343" s="66">
        <v>274</v>
      </c>
      <c r="C343" s="66">
        <v>490</v>
      </c>
      <c r="D343" s="66">
        <v>1851.7</v>
      </c>
      <c r="E343" s="66">
        <v>874.2</v>
      </c>
      <c r="F343">
        <f t="shared" si="54"/>
        <v>2125.6999999999998</v>
      </c>
      <c r="G343" s="66">
        <f t="shared" si="55"/>
        <v>1364.2</v>
      </c>
    </row>
    <row r="344" spans="1:7" x14ac:dyDescent="0.25">
      <c r="A344" s="29">
        <f t="shared" si="53"/>
        <v>43545</v>
      </c>
      <c r="B344" s="66">
        <v>211</v>
      </c>
      <c r="C344" s="66">
        <v>440</v>
      </c>
      <c r="D344" s="66">
        <v>2038.3</v>
      </c>
      <c r="E344" s="66">
        <v>967</v>
      </c>
      <c r="F344">
        <f t="shared" si="54"/>
        <v>2249.3000000000002</v>
      </c>
      <c r="G344" s="66">
        <f t="shared" si="55"/>
        <v>1407</v>
      </c>
    </row>
    <row r="345" spans="1:7" x14ac:dyDescent="0.25">
      <c r="A345" s="29">
        <f t="shared" si="53"/>
        <v>43552</v>
      </c>
      <c r="B345" s="66">
        <v>153</v>
      </c>
      <c r="C345" s="66">
        <v>440</v>
      </c>
      <c r="D345" s="66">
        <v>2094.5</v>
      </c>
      <c r="E345" s="66">
        <v>1022</v>
      </c>
      <c r="F345">
        <f t="shared" si="54"/>
        <v>2247.5</v>
      </c>
      <c r="G345" s="66">
        <f t="shared" si="55"/>
        <v>1462</v>
      </c>
    </row>
    <row r="346" spans="1:7" x14ac:dyDescent="0.25">
      <c r="A346" s="29">
        <f t="shared" si="53"/>
        <v>43559</v>
      </c>
      <c r="B346" s="66">
        <v>53</v>
      </c>
      <c r="C346" s="66">
        <v>500</v>
      </c>
      <c r="D346">
        <v>2249.1999999999998</v>
      </c>
      <c r="E346">
        <v>1094.5</v>
      </c>
      <c r="F346">
        <f t="shared" si="54"/>
        <v>2302.1999999999998</v>
      </c>
      <c r="G346" s="66">
        <f t="shared" si="55"/>
        <v>1594.5</v>
      </c>
    </row>
    <row r="347" spans="1:7" x14ac:dyDescent="0.25">
      <c r="A347" s="29">
        <f t="shared" si="53"/>
        <v>43566</v>
      </c>
      <c r="B347" s="66">
        <v>53</v>
      </c>
      <c r="C347" s="66">
        <v>450</v>
      </c>
      <c r="D347">
        <v>2249.1999999999998</v>
      </c>
      <c r="E347">
        <v>1205.9000000000001</v>
      </c>
      <c r="F347">
        <f t="shared" si="54"/>
        <v>2302.1999999999998</v>
      </c>
      <c r="G347" s="66">
        <f t="shared" si="55"/>
        <v>1655.9</v>
      </c>
    </row>
    <row r="348" spans="1:7" x14ac:dyDescent="0.25">
      <c r="A348" s="29">
        <f t="shared" si="53"/>
        <v>43573</v>
      </c>
      <c r="B348" s="66">
        <v>53</v>
      </c>
      <c r="C348" s="66">
        <v>450</v>
      </c>
      <c r="D348">
        <v>2249.1999999999998</v>
      </c>
      <c r="E348">
        <v>1205.9000000000001</v>
      </c>
      <c r="F348">
        <f t="shared" si="54"/>
        <v>2302.1999999999998</v>
      </c>
      <c r="G348" s="66">
        <f t="shared" si="55"/>
        <v>1655.9</v>
      </c>
    </row>
    <row r="349" spans="1:7" x14ac:dyDescent="0.25">
      <c r="A349" s="29">
        <f t="shared" si="53"/>
        <v>43580</v>
      </c>
      <c r="B349" s="66">
        <v>108</v>
      </c>
      <c r="C349" s="66">
        <v>400</v>
      </c>
      <c r="D349">
        <v>2249.1999999999998</v>
      </c>
      <c r="E349">
        <v>1262.2</v>
      </c>
      <c r="F349">
        <f t="shared" si="54"/>
        <v>2357.1999999999998</v>
      </c>
      <c r="G349" s="66">
        <f t="shared" si="55"/>
        <v>1662.2</v>
      </c>
    </row>
    <row r="350" spans="1:7" x14ac:dyDescent="0.25">
      <c r="A350" s="29">
        <f t="shared" si="53"/>
        <v>43587</v>
      </c>
      <c r="B350" s="66">
        <v>55</v>
      </c>
      <c r="C350" s="66">
        <v>490</v>
      </c>
      <c r="D350">
        <v>2299.1</v>
      </c>
      <c r="E350">
        <v>1262.2</v>
      </c>
      <c r="F350">
        <f t="shared" si="54"/>
        <v>2354.1</v>
      </c>
      <c r="G350" s="66">
        <f t="shared" si="55"/>
        <v>1752.2</v>
      </c>
    </row>
    <row r="351" spans="1:7" x14ac:dyDescent="0.25">
      <c r="A351" s="29">
        <f t="shared" si="53"/>
        <v>43594</v>
      </c>
      <c r="B351" s="66">
        <v>110</v>
      </c>
      <c r="C351" s="66">
        <v>415</v>
      </c>
      <c r="D351">
        <v>2299.1</v>
      </c>
      <c r="E351">
        <v>1438.3</v>
      </c>
      <c r="F351">
        <f t="shared" si="54"/>
        <v>2409.1</v>
      </c>
      <c r="G351" s="66">
        <f t="shared" si="55"/>
        <v>1853.3</v>
      </c>
    </row>
    <row r="352" spans="1:7" x14ac:dyDescent="0.25">
      <c r="A352" s="29">
        <f t="shared" si="53"/>
        <v>43601</v>
      </c>
      <c r="B352" s="66">
        <v>75</v>
      </c>
      <c r="C352" s="66">
        <v>365</v>
      </c>
      <c r="D352">
        <v>2349.9</v>
      </c>
      <c r="E352">
        <v>1492.1</v>
      </c>
      <c r="F352">
        <f t="shared" si="54"/>
        <v>2424.9</v>
      </c>
      <c r="G352" s="66">
        <f t="shared" si="55"/>
        <v>1857.1</v>
      </c>
    </row>
    <row r="353" spans="1:8" x14ac:dyDescent="0.25">
      <c r="A353" s="29">
        <f t="shared" si="53"/>
        <v>43608</v>
      </c>
      <c r="B353" s="66">
        <v>75</v>
      </c>
      <c r="C353" s="66">
        <v>365</v>
      </c>
      <c r="D353">
        <v>2349.9</v>
      </c>
      <c r="E353">
        <v>1492.1</v>
      </c>
      <c r="F353">
        <f t="shared" si="54"/>
        <v>2424.9</v>
      </c>
      <c r="G353" s="66">
        <f t="shared" si="55"/>
        <v>1857.1</v>
      </c>
    </row>
    <row r="354" spans="1:8" x14ac:dyDescent="0.25">
      <c r="A354" s="29">
        <f t="shared" si="53"/>
        <v>43615</v>
      </c>
      <c r="B354" s="66">
        <v>75</v>
      </c>
      <c r="C354" s="66">
        <v>305</v>
      </c>
      <c r="D354">
        <v>2349.9</v>
      </c>
      <c r="E354">
        <v>1558.1</v>
      </c>
      <c r="F354">
        <f t="shared" si="54"/>
        <v>2424.9</v>
      </c>
      <c r="G354" s="66">
        <f t="shared" si="55"/>
        <v>1863.1</v>
      </c>
    </row>
    <row r="355" spans="1:8" x14ac:dyDescent="0.25">
      <c r="A355" s="29">
        <f t="shared" si="53"/>
        <v>43622</v>
      </c>
      <c r="B355" s="66">
        <v>185</v>
      </c>
      <c r="C355" s="66">
        <v>375</v>
      </c>
      <c r="D355" s="66">
        <v>2349.9</v>
      </c>
      <c r="E355" s="66">
        <v>1558.1</v>
      </c>
      <c r="F355">
        <f t="shared" si="54"/>
        <v>2534.9</v>
      </c>
      <c r="G355" s="66">
        <f t="shared" si="55"/>
        <v>1933.1</v>
      </c>
      <c r="H355">
        <v>55</v>
      </c>
    </row>
    <row r="356" spans="1:8" x14ac:dyDescent="0.25">
      <c r="A356" s="29">
        <f t="shared" si="53"/>
        <v>43629</v>
      </c>
      <c r="B356" s="66">
        <v>295</v>
      </c>
      <c r="C356" s="66">
        <v>250</v>
      </c>
      <c r="D356" s="66">
        <v>2349.9</v>
      </c>
      <c r="E356" s="66">
        <v>1714</v>
      </c>
      <c r="F356">
        <f t="shared" si="54"/>
        <v>2644.9</v>
      </c>
      <c r="G356" s="66">
        <f t="shared" si="55"/>
        <v>1964</v>
      </c>
      <c r="H356">
        <v>55</v>
      </c>
    </row>
    <row r="357" spans="1:8" x14ac:dyDescent="0.25">
      <c r="A357" s="29">
        <f t="shared" si="53"/>
        <v>43636</v>
      </c>
      <c r="B357" s="66">
        <v>295</v>
      </c>
      <c r="C357" s="66">
        <v>250</v>
      </c>
      <c r="D357" s="66">
        <v>2349.9</v>
      </c>
      <c r="E357" s="66">
        <v>1714</v>
      </c>
      <c r="F357">
        <f t="shared" si="54"/>
        <v>2644.9</v>
      </c>
      <c r="G357" s="66">
        <f t="shared" si="55"/>
        <v>1964</v>
      </c>
      <c r="H357">
        <v>55</v>
      </c>
    </row>
    <row r="358" spans="1:8" x14ac:dyDescent="0.25">
      <c r="A358" s="29">
        <f t="shared" si="53"/>
        <v>43643</v>
      </c>
      <c r="B358" s="66">
        <v>220</v>
      </c>
      <c r="C358" s="66">
        <v>200</v>
      </c>
      <c r="D358" s="66">
        <v>2418.9</v>
      </c>
      <c r="E358" s="66">
        <v>1769</v>
      </c>
      <c r="F358">
        <f t="shared" si="54"/>
        <v>2638.9</v>
      </c>
      <c r="G358" s="66">
        <f t="shared" si="55"/>
        <v>1969</v>
      </c>
      <c r="H358">
        <v>55</v>
      </c>
    </row>
    <row r="359" spans="1:8" x14ac:dyDescent="0.25">
      <c r="A359" s="29">
        <f t="shared" si="53"/>
        <v>43650</v>
      </c>
      <c r="B359" s="66">
        <v>220</v>
      </c>
      <c r="C359" s="66">
        <v>105</v>
      </c>
      <c r="D359" s="66">
        <v>2418.9</v>
      </c>
      <c r="E359" s="66">
        <v>2040</v>
      </c>
      <c r="F359">
        <f t="shared" si="54"/>
        <v>2638.9</v>
      </c>
      <c r="G359" s="66">
        <f t="shared" si="55"/>
        <v>2145</v>
      </c>
      <c r="H359">
        <v>55</v>
      </c>
    </row>
    <row r="360" spans="1:8" x14ac:dyDescent="0.25">
      <c r="A360" s="29">
        <f t="shared" si="53"/>
        <v>43657</v>
      </c>
      <c r="B360" s="66">
        <v>220</v>
      </c>
      <c r="C360" s="66">
        <v>45</v>
      </c>
      <c r="D360" s="66">
        <v>2418.9</v>
      </c>
      <c r="E360" s="66">
        <v>2040</v>
      </c>
      <c r="F360">
        <f t="shared" si="54"/>
        <v>2638.9</v>
      </c>
      <c r="G360" s="66">
        <f t="shared" si="55"/>
        <v>2085</v>
      </c>
      <c r="H360">
        <v>110</v>
      </c>
    </row>
    <row r="361" spans="1:8" x14ac:dyDescent="0.25">
      <c r="A361" s="29">
        <f t="shared" si="53"/>
        <v>43664</v>
      </c>
      <c r="B361" s="66">
        <v>220</v>
      </c>
      <c r="C361" s="66">
        <v>45</v>
      </c>
      <c r="D361">
        <v>2418.9</v>
      </c>
      <c r="E361">
        <v>2181.5</v>
      </c>
      <c r="F361">
        <f t="shared" si="54"/>
        <v>2638.9</v>
      </c>
      <c r="G361" s="66">
        <f t="shared" si="55"/>
        <v>2226.5</v>
      </c>
      <c r="H361">
        <v>110</v>
      </c>
    </row>
    <row r="362" spans="1:8" x14ac:dyDescent="0.25">
      <c r="A362" s="29">
        <f t="shared" si="53"/>
        <v>43671</v>
      </c>
      <c r="B362" s="66">
        <v>225</v>
      </c>
      <c r="C362" s="66">
        <v>0</v>
      </c>
      <c r="D362">
        <v>2472.6999999999998</v>
      </c>
      <c r="E362">
        <v>2229.1999999999998</v>
      </c>
      <c r="F362">
        <f t="shared" si="54"/>
        <v>2697.7</v>
      </c>
      <c r="G362" s="66">
        <f t="shared" si="55"/>
        <v>2229.1999999999998</v>
      </c>
      <c r="H362">
        <v>110</v>
      </c>
    </row>
    <row r="363" spans="1:8" x14ac:dyDescent="0.25">
      <c r="A363" s="29">
        <f t="shared" si="53"/>
        <v>43678</v>
      </c>
      <c r="B363" s="66">
        <v>170</v>
      </c>
      <c r="C363" s="66">
        <v>53</v>
      </c>
      <c r="D363">
        <v>2530.1</v>
      </c>
      <c r="E363">
        <v>2287.6999999999998</v>
      </c>
      <c r="F363">
        <f t="shared" si="54"/>
        <v>2700.1</v>
      </c>
      <c r="G363" s="66">
        <f t="shared" si="55"/>
        <v>2340.6999999999998</v>
      </c>
      <c r="H363">
        <v>110</v>
      </c>
    </row>
    <row r="364" spans="1:8" x14ac:dyDescent="0.25">
      <c r="A364" s="29">
        <f t="shared" si="53"/>
        <v>43685</v>
      </c>
      <c r="B364" s="66">
        <v>170</v>
      </c>
      <c r="C364" s="66">
        <v>53</v>
      </c>
      <c r="D364">
        <v>2530.1</v>
      </c>
      <c r="E364">
        <v>2287.6999999999998</v>
      </c>
      <c r="F364">
        <f t="shared" si="54"/>
        <v>2700.1</v>
      </c>
      <c r="G364" s="66">
        <f t="shared" si="55"/>
        <v>2340.6999999999998</v>
      </c>
      <c r="H364">
        <v>165</v>
      </c>
    </row>
    <row r="365" spans="1:8" x14ac:dyDescent="0.25">
      <c r="A365" s="29">
        <f t="shared" si="53"/>
        <v>43692</v>
      </c>
      <c r="B365" s="66">
        <v>113.3</v>
      </c>
      <c r="C365" s="66">
        <v>53</v>
      </c>
      <c r="D365">
        <v>2586.8000000000002</v>
      </c>
      <c r="E365">
        <v>2345.1999999999998</v>
      </c>
      <c r="F365">
        <f t="shared" si="54"/>
        <v>2700.1000000000004</v>
      </c>
      <c r="G365" s="66">
        <f t="shared" si="55"/>
        <v>2398.1999999999998</v>
      </c>
      <c r="H365">
        <v>220</v>
      </c>
    </row>
    <row r="366" spans="1:8" x14ac:dyDescent="0.25">
      <c r="A366" s="29">
        <f t="shared" si="53"/>
        <v>43699</v>
      </c>
      <c r="B366" s="66">
        <v>60</v>
      </c>
      <c r="C366" s="66">
        <v>0</v>
      </c>
      <c r="D366">
        <v>2640.4</v>
      </c>
      <c r="E366">
        <v>2436.5</v>
      </c>
      <c r="F366">
        <f t="shared" si="54"/>
        <v>2700.4</v>
      </c>
      <c r="G366" s="66">
        <f t="shared" si="55"/>
        <v>2436.5</v>
      </c>
      <c r="H366">
        <v>270</v>
      </c>
    </row>
    <row r="367" spans="1:8" x14ac:dyDescent="0.25">
      <c r="A367" s="29">
        <f t="shared" si="53"/>
        <v>43706</v>
      </c>
      <c r="B367" s="66">
        <v>60</v>
      </c>
      <c r="C367" s="66">
        <v>0</v>
      </c>
      <c r="D367">
        <v>2640.4</v>
      </c>
      <c r="E367">
        <v>2436.5</v>
      </c>
      <c r="F367">
        <f t="shared" si="54"/>
        <v>2700.4</v>
      </c>
      <c r="G367" s="66">
        <f t="shared" si="55"/>
        <v>2436.5</v>
      </c>
      <c r="H367">
        <v>342</v>
      </c>
    </row>
    <row r="368" spans="1:8" x14ac:dyDescent="0.25">
      <c r="A368" s="29">
        <f t="shared" si="53"/>
        <v>43713</v>
      </c>
      <c r="B368" s="66">
        <v>342</v>
      </c>
      <c r="C368" s="66">
        <v>253</v>
      </c>
      <c r="D368">
        <v>0</v>
      </c>
      <c r="E368">
        <v>136.30000000000001</v>
      </c>
      <c r="F368">
        <f t="shared" si="54"/>
        <v>342</v>
      </c>
      <c r="G368" s="66">
        <f t="shared" si="55"/>
        <v>389.3</v>
      </c>
    </row>
    <row r="369" spans="1:7" x14ac:dyDescent="0.25">
      <c r="A369" s="29">
        <f t="shared" si="53"/>
        <v>43720</v>
      </c>
      <c r="B369" s="66">
        <v>418.5</v>
      </c>
      <c r="C369" s="66">
        <v>256</v>
      </c>
      <c r="D369">
        <v>52.6</v>
      </c>
      <c r="E369">
        <v>136.30000000000001</v>
      </c>
      <c r="F369">
        <f t="shared" si="54"/>
        <v>471.1</v>
      </c>
      <c r="G369" s="66">
        <f t="shared" si="55"/>
        <v>392.3</v>
      </c>
    </row>
    <row r="370" spans="1:7" x14ac:dyDescent="0.25">
      <c r="A370" s="29">
        <f t="shared" si="53"/>
        <v>43727</v>
      </c>
      <c r="B370">
        <v>418.5</v>
      </c>
      <c r="C370" s="66">
        <v>171</v>
      </c>
      <c r="D370">
        <v>104.5</v>
      </c>
      <c r="E370">
        <v>218.1</v>
      </c>
      <c r="F370">
        <f t="shared" si="54"/>
        <v>523</v>
      </c>
      <c r="G370" s="66">
        <f t="shared" si="55"/>
        <v>389.1</v>
      </c>
    </row>
    <row r="371" spans="1:7" x14ac:dyDescent="0.25">
      <c r="A371" s="29">
        <f t="shared" si="53"/>
        <v>43734</v>
      </c>
      <c r="B371">
        <v>473.5</v>
      </c>
      <c r="C371">
        <v>171</v>
      </c>
      <c r="D371">
        <v>104.5</v>
      </c>
      <c r="E371">
        <v>232.4</v>
      </c>
      <c r="F371">
        <f t="shared" si="54"/>
        <v>578</v>
      </c>
      <c r="G371" s="66">
        <f t="shared" si="55"/>
        <v>403.4</v>
      </c>
    </row>
    <row r="372" spans="1:7" x14ac:dyDescent="0.25">
      <c r="A372" s="29">
        <f t="shared" si="53"/>
        <v>43741</v>
      </c>
      <c r="B372">
        <v>355.9</v>
      </c>
      <c r="C372">
        <v>113</v>
      </c>
      <c r="D372">
        <v>164.1</v>
      </c>
      <c r="E372">
        <v>320.8</v>
      </c>
      <c r="F372">
        <f t="shared" si="54"/>
        <v>520</v>
      </c>
      <c r="G372" s="66">
        <f t="shared" si="55"/>
        <v>433.8</v>
      </c>
    </row>
    <row r="373" spans="1:7" x14ac:dyDescent="0.25">
      <c r="A373" s="29">
        <f t="shared" si="53"/>
        <v>43748</v>
      </c>
      <c r="B373">
        <v>305.89999999999998</v>
      </c>
      <c r="C373">
        <v>168</v>
      </c>
      <c r="D373">
        <v>374.3</v>
      </c>
      <c r="E373">
        <v>320.8</v>
      </c>
      <c r="F373">
        <f t="shared" si="54"/>
        <v>680.2</v>
      </c>
      <c r="G373" s="66">
        <f t="shared" si="55"/>
        <v>488.8</v>
      </c>
    </row>
    <row r="374" spans="1:7" x14ac:dyDescent="0.25">
      <c r="A374" s="29">
        <f t="shared" si="53"/>
        <v>43755</v>
      </c>
      <c r="B374">
        <v>110.9</v>
      </c>
      <c r="C374">
        <v>168</v>
      </c>
      <c r="D374">
        <v>577.5</v>
      </c>
      <c r="E374">
        <v>432.1</v>
      </c>
      <c r="F374">
        <f t="shared" si="54"/>
        <v>688.4</v>
      </c>
      <c r="G374" s="66">
        <f t="shared" si="55"/>
        <v>600.1</v>
      </c>
    </row>
    <row r="375" spans="1:7" x14ac:dyDescent="0.25">
      <c r="A375" s="29">
        <f t="shared" si="53"/>
        <v>43762</v>
      </c>
      <c r="B375">
        <v>55.9</v>
      </c>
      <c r="C375">
        <v>163</v>
      </c>
      <c r="D375">
        <v>682.6</v>
      </c>
      <c r="E375">
        <v>486.7</v>
      </c>
      <c r="F375">
        <f t="shared" si="54"/>
        <v>738.5</v>
      </c>
      <c r="G375" s="66">
        <f t="shared" si="55"/>
        <v>649.70000000000005</v>
      </c>
    </row>
    <row r="376" spans="1:7" x14ac:dyDescent="0.25">
      <c r="A376" s="29">
        <f t="shared" si="53"/>
        <v>43769</v>
      </c>
      <c r="B376">
        <v>55.9</v>
      </c>
      <c r="C376">
        <v>163</v>
      </c>
      <c r="D376">
        <v>748.6</v>
      </c>
      <c r="E376">
        <v>543.6</v>
      </c>
      <c r="F376">
        <f t="shared" si="54"/>
        <v>804.5</v>
      </c>
      <c r="G376" s="66">
        <f t="shared" si="55"/>
        <v>706.6</v>
      </c>
    </row>
    <row r="377" spans="1:7" x14ac:dyDescent="0.25">
      <c r="A377" s="29">
        <f t="shared" si="53"/>
        <v>43776</v>
      </c>
      <c r="B377">
        <v>55.9</v>
      </c>
      <c r="C377">
        <v>163</v>
      </c>
      <c r="D377">
        <v>863.9</v>
      </c>
      <c r="E377">
        <v>631.4</v>
      </c>
      <c r="F377">
        <f t="shared" si="54"/>
        <v>919.8</v>
      </c>
      <c r="G377" s="66">
        <f t="shared" si="55"/>
        <v>794.4</v>
      </c>
    </row>
    <row r="378" spans="1:7" ht="15" x14ac:dyDescent="0.35">
      <c r="A378" s="29">
        <f t="shared" si="53"/>
        <v>43783</v>
      </c>
      <c r="B378" s="53">
        <v>120.9</v>
      </c>
      <c r="C378">
        <v>108</v>
      </c>
      <c r="D378">
        <v>921.1</v>
      </c>
      <c r="E378">
        <v>741.8</v>
      </c>
      <c r="F378">
        <f t="shared" si="54"/>
        <v>1042</v>
      </c>
      <c r="G378" s="66">
        <f t="shared" si="55"/>
        <v>849.8</v>
      </c>
    </row>
    <row r="379" spans="1:7" x14ac:dyDescent="0.25">
      <c r="A379" s="29">
        <f t="shared" si="53"/>
        <v>43790</v>
      </c>
      <c r="B379">
        <f>'1121'!B61</f>
        <v>115</v>
      </c>
      <c r="C379">
        <f>'1121'!C61</f>
        <v>55</v>
      </c>
      <c r="D379">
        <f>'1121'!D61</f>
        <v>1001.4</v>
      </c>
      <c r="E379">
        <f>'1121'!E61</f>
        <v>794.5</v>
      </c>
      <c r="F379">
        <f t="shared" si="54"/>
        <v>1116.4000000000001</v>
      </c>
      <c r="G379" s="66">
        <f t="shared" si="55"/>
        <v>849.5</v>
      </c>
    </row>
    <row r="380" spans="1:7" x14ac:dyDescent="0.25">
      <c r="A380" s="29">
        <f t="shared" si="53"/>
        <v>43797</v>
      </c>
      <c r="B380">
        <f>'1128'!B61</f>
        <v>173</v>
      </c>
      <c r="C380">
        <f>'1128'!C61</f>
        <v>60</v>
      </c>
      <c r="D380">
        <f>'1128'!D61</f>
        <v>1001.4</v>
      </c>
      <c r="E380">
        <f>'1128'!E61</f>
        <v>878.5</v>
      </c>
      <c r="F380">
        <f t="shared" si="54"/>
        <v>1174.4000000000001</v>
      </c>
      <c r="G380" s="66">
        <f t="shared" si="55"/>
        <v>938.5</v>
      </c>
    </row>
    <row r="381" spans="1:7" x14ac:dyDescent="0.25">
      <c r="A381" s="29">
        <f t="shared" si="53"/>
        <v>43804</v>
      </c>
      <c r="B381">
        <f>'1205'!B60</f>
        <v>173</v>
      </c>
      <c r="C381">
        <f>'1205'!C60</f>
        <v>60</v>
      </c>
      <c r="D381">
        <f>'1205'!D60</f>
        <v>1001.4</v>
      </c>
      <c r="E381">
        <f>'1205'!E60</f>
        <v>878.5</v>
      </c>
      <c r="F381">
        <f t="shared" si="54"/>
        <v>1174.4000000000001</v>
      </c>
      <c r="G381" s="66">
        <f t="shared" si="55"/>
        <v>938.5</v>
      </c>
    </row>
    <row r="382" spans="1:7" x14ac:dyDescent="0.25">
      <c r="A382" s="29">
        <f t="shared" si="53"/>
        <v>43811</v>
      </c>
      <c r="B382">
        <f>'1212'!B60</f>
        <v>228</v>
      </c>
      <c r="C382">
        <f>'1212'!C60</f>
        <v>172</v>
      </c>
      <c r="D382">
        <f>'1212'!D60</f>
        <v>1001.4</v>
      </c>
      <c r="E382">
        <f>'1212'!E60</f>
        <v>935.2</v>
      </c>
      <c r="F382">
        <f t="shared" si="54"/>
        <v>1229.4000000000001</v>
      </c>
      <c r="G382" s="66">
        <f t="shared" si="55"/>
        <v>1107.2</v>
      </c>
    </row>
    <row r="383" spans="1:7" x14ac:dyDescent="0.25">
      <c r="A383" s="29">
        <f t="shared" si="53"/>
        <v>43818</v>
      </c>
      <c r="B383">
        <f>'1219'!B60</f>
        <v>228</v>
      </c>
      <c r="C383">
        <f>'1219'!C60</f>
        <v>172</v>
      </c>
      <c r="D383">
        <f>'1219'!D60</f>
        <v>1001.4</v>
      </c>
      <c r="E383">
        <f>'1219'!E60</f>
        <v>992.4</v>
      </c>
      <c r="F383">
        <f t="shared" ref="F383:F410" si="56">+B383+D383</f>
        <v>1229.4000000000001</v>
      </c>
      <c r="G383" s="66">
        <f t="shared" ref="G383:G410" si="57">+C383+E383</f>
        <v>1164.4000000000001</v>
      </c>
    </row>
    <row r="384" spans="1:7" x14ac:dyDescent="0.25">
      <c r="A384" s="29">
        <f t="shared" si="53"/>
        <v>43825</v>
      </c>
      <c r="B384">
        <f>'1226'!B60</f>
        <v>228</v>
      </c>
      <c r="C384">
        <f>'1226'!C60</f>
        <v>172</v>
      </c>
      <c r="D384">
        <f>'1226'!D60</f>
        <v>1001.4</v>
      </c>
      <c r="E384">
        <f>'1226'!E60</f>
        <v>1054.8</v>
      </c>
      <c r="F384">
        <f t="shared" si="56"/>
        <v>1229.4000000000001</v>
      </c>
      <c r="G384" s="66">
        <f t="shared" si="57"/>
        <v>1226.8</v>
      </c>
    </row>
    <row r="385" spans="1:10" x14ac:dyDescent="0.25">
      <c r="A385" s="29">
        <f t="shared" si="53"/>
        <v>43832</v>
      </c>
      <c r="B385">
        <f>'0102'!B60</f>
        <v>108</v>
      </c>
      <c r="C385">
        <f>'0102'!C60</f>
        <v>172</v>
      </c>
      <c r="D385">
        <f>'0102'!D60</f>
        <v>1129.9000000000001</v>
      </c>
      <c r="E385">
        <f>'0102'!E60</f>
        <v>1054.8</v>
      </c>
      <c r="F385">
        <f t="shared" si="56"/>
        <v>1237.9000000000001</v>
      </c>
      <c r="G385" s="66">
        <f t="shared" si="57"/>
        <v>1226.8</v>
      </c>
    </row>
    <row r="386" spans="1:10" x14ac:dyDescent="0.25">
      <c r="A386" s="29">
        <f t="shared" si="53"/>
        <v>43839</v>
      </c>
      <c r="B386">
        <f>'0109'!B61</f>
        <v>173</v>
      </c>
      <c r="C386">
        <f>'0109'!C61</f>
        <v>172</v>
      </c>
      <c r="D386">
        <f>'0109'!D61</f>
        <v>1185.9000000000001</v>
      </c>
      <c r="E386">
        <f>'0109'!E61</f>
        <v>1054.8</v>
      </c>
      <c r="F386">
        <f t="shared" si="56"/>
        <v>1358.9</v>
      </c>
      <c r="G386" s="66">
        <f t="shared" si="57"/>
        <v>1226.8</v>
      </c>
    </row>
    <row r="387" spans="1:10" x14ac:dyDescent="0.25">
      <c r="A387" s="29">
        <f t="shared" si="53"/>
        <v>43846</v>
      </c>
      <c r="B387">
        <f>'0116'!B61</f>
        <v>293</v>
      </c>
      <c r="C387">
        <f>'0116'!C61</f>
        <v>172</v>
      </c>
      <c r="D387">
        <f>'0116'!D61</f>
        <v>1253.4000000000001</v>
      </c>
      <c r="E387">
        <f>'0116'!E61</f>
        <v>1054.8</v>
      </c>
      <c r="F387">
        <f t="shared" si="56"/>
        <v>1546.4</v>
      </c>
      <c r="G387" s="66">
        <f t="shared" si="57"/>
        <v>1226.8</v>
      </c>
    </row>
    <row r="388" spans="1:10" x14ac:dyDescent="0.25">
      <c r="A388" s="29">
        <f t="shared" si="53"/>
        <v>43853</v>
      </c>
      <c r="B388">
        <f>'0123'!B61</f>
        <v>263</v>
      </c>
      <c r="C388">
        <f>'0123'!C61</f>
        <v>172</v>
      </c>
      <c r="D388">
        <f>'0123'!D61</f>
        <v>1311.6</v>
      </c>
      <c r="E388">
        <f>'0123'!E61</f>
        <v>1054.8</v>
      </c>
      <c r="F388">
        <f t="shared" si="56"/>
        <v>1574.6</v>
      </c>
      <c r="G388" s="66">
        <f t="shared" si="57"/>
        <v>1226.8</v>
      </c>
    </row>
    <row r="389" spans="1:10" x14ac:dyDescent="0.25">
      <c r="A389" s="29">
        <f t="shared" si="53"/>
        <v>43860</v>
      </c>
      <c r="B389">
        <f>'0130'!B61</f>
        <v>470</v>
      </c>
      <c r="C389">
        <f>'0130'!C61</f>
        <v>172</v>
      </c>
      <c r="D389">
        <f>'0130'!D61</f>
        <v>1369</v>
      </c>
      <c r="E389">
        <f>'0130'!E61</f>
        <v>1054.8</v>
      </c>
      <c r="F389">
        <f t="shared" si="56"/>
        <v>1839</v>
      </c>
      <c r="G389" s="66">
        <f t="shared" si="57"/>
        <v>1226.8</v>
      </c>
    </row>
    <row r="390" spans="1:10" x14ac:dyDescent="0.25">
      <c r="A390" s="29">
        <f t="shared" ref="A390:A453" si="58">A389+7</f>
        <v>43867</v>
      </c>
      <c r="B390">
        <f>'0206'!B61</f>
        <v>590</v>
      </c>
      <c r="C390">
        <f>'0206'!C61</f>
        <v>172</v>
      </c>
      <c r="D390">
        <f>'0206'!D61</f>
        <v>1369</v>
      </c>
      <c r="E390">
        <f>'0206'!E61</f>
        <v>1054.8</v>
      </c>
      <c r="F390">
        <f t="shared" si="56"/>
        <v>1959</v>
      </c>
      <c r="G390" s="66">
        <f t="shared" si="57"/>
        <v>1226.8</v>
      </c>
    </row>
    <row r="391" spans="1:10" x14ac:dyDescent="0.25">
      <c r="A391" s="29">
        <f t="shared" si="58"/>
        <v>43874</v>
      </c>
      <c r="B391">
        <f>'0213'!B61</f>
        <v>525</v>
      </c>
      <c r="C391">
        <f>'0213'!C61</f>
        <v>354</v>
      </c>
      <c r="D391">
        <f>'0213'!D61</f>
        <v>1434.1</v>
      </c>
      <c r="E391">
        <f>'0213'!E61</f>
        <v>1475.3</v>
      </c>
      <c r="F391">
        <f>+B391+D391</f>
        <v>1959.1</v>
      </c>
      <c r="G391" s="66">
        <f>+C391+E391</f>
        <v>1829.3</v>
      </c>
    </row>
    <row r="392" spans="1:10" ht="15" x14ac:dyDescent="0.35">
      <c r="A392" s="29">
        <f t="shared" si="58"/>
        <v>43881</v>
      </c>
      <c r="B392">
        <f>'0220'!B61</f>
        <v>460</v>
      </c>
      <c r="C392">
        <f>'0220'!C61</f>
        <v>414</v>
      </c>
      <c r="D392">
        <f>'0220'!D61</f>
        <v>1528.1</v>
      </c>
      <c r="E392">
        <f>'0220'!E61</f>
        <v>1528.1</v>
      </c>
      <c r="F392">
        <f t="shared" si="56"/>
        <v>1988.1</v>
      </c>
      <c r="G392" s="66">
        <f t="shared" si="57"/>
        <v>1942.1</v>
      </c>
      <c r="J392" s="53"/>
    </row>
    <row r="393" spans="1:10" x14ac:dyDescent="0.25">
      <c r="A393" s="29">
        <f t="shared" si="58"/>
        <v>43888</v>
      </c>
      <c r="B393">
        <f>'0227'!B61</f>
        <v>380</v>
      </c>
      <c r="C393">
        <f>'0227'!C61</f>
        <v>359</v>
      </c>
      <c r="D393">
        <f>'0227'!D61</f>
        <v>1699.6</v>
      </c>
      <c r="E393">
        <f>'0227'!E61</f>
        <v>1678</v>
      </c>
      <c r="F393">
        <f t="shared" si="56"/>
        <v>2079.6</v>
      </c>
      <c r="G393" s="66">
        <f t="shared" si="57"/>
        <v>2037</v>
      </c>
    </row>
    <row r="394" spans="1:10" x14ac:dyDescent="0.25">
      <c r="A394" s="29">
        <f t="shared" si="58"/>
        <v>43895</v>
      </c>
      <c r="B394">
        <f>'0305'!B61</f>
        <v>380</v>
      </c>
      <c r="C394">
        <f>'0305'!C61</f>
        <v>359</v>
      </c>
      <c r="D394">
        <f>'0305'!D61</f>
        <v>1699.6</v>
      </c>
      <c r="E394">
        <f>'0305'!E61</f>
        <v>1678</v>
      </c>
      <c r="F394">
        <f t="shared" si="56"/>
        <v>2079.6</v>
      </c>
      <c r="G394" s="66">
        <f t="shared" si="57"/>
        <v>2037</v>
      </c>
    </row>
    <row r="395" spans="1:10" x14ac:dyDescent="0.25">
      <c r="A395" s="29">
        <f t="shared" si="58"/>
        <v>43902</v>
      </c>
      <c r="B395">
        <f>'0312'!B62</f>
        <v>317.2</v>
      </c>
      <c r="C395">
        <f>'0312'!C62</f>
        <v>274</v>
      </c>
      <c r="D395">
        <f>'0312'!D62</f>
        <v>1871.3</v>
      </c>
      <c r="E395">
        <f>'0312'!E62</f>
        <v>1851.7</v>
      </c>
      <c r="F395">
        <f t="shared" si="56"/>
        <v>2188.5</v>
      </c>
      <c r="G395" s="66">
        <f t="shared" si="57"/>
        <v>2125.6999999999998</v>
      </c>
    </row>
    <row r="396" spans="1:10" x14ac:dyDescent="0.25">
      <c r="A396" s="29">
        <f t="shared" si="58"/>
        <v>43909</v>
      </c>
      <c r="B396">
        <f>'0319'!B62</f>
        <v>187.2</v>
      </c>
      <c r="C396">
        <f>'0319'!C62</f>
        <v>211</v>
      </c>
      <c r="D396">
        <f>'0319'!D62</f>
        <v>1999.1</v>
      </c>
      <c r="E396">
        <f>'0319'!E62</f>
        <v>2038.3</v>
      </c>
      <c r="F396">
        <f t="shared" si="56"/>
        <v>2186.2999999999997</v>
      </c>
      <c r="G396" s="66">
        <f t="shared" si="57"/>
        <v>2249.3000000000002</v>
      </c>
    </row>
    <row r="397" spans="1:10" x14ac:dyDescent="0.25">
      <c r="A397" s="29">
        <f t="shared" si="58"/>
        <v>43916</v>
      </c>
      <c r="B397">
        <f>'0326'!B62</f>
        <v>242.2</v>
      </c>
      <c r="C397">
        <f>'0326'!C62</f>
        <v>153</v>
      </c>
      <c r="D397">
        <f>'0326'!D62</f>
        <v>1999.1</v>
      </c>
      <c r="E397">
        <f>'0326'!E62</f>
        <v>2094.5</v>
      </c>
      <c r="F397">
        <f t="shared" si="56"/>
        <v>2241.2999999999997</v>
      </c>
      <c r="G397" s="66">
        <f t="shared" si="57"/>
        <v>2247.5</v>
      </c>
    </row>
    <row r="398" spans="1:10" x14ac:dyDescent="0.25">
      <c r="A398" s="29">
        <f t="shared" si="58"/>
        <v>43923</v>
      </c>
      <c r="B398">
        <f>'0402'!B62</f>
        <v>225.2</v>
      </c>
      <c r="C398">
        <f>'0402'!C62</f>
        <v>53</v>
      </c>
      <c r="D398">
        <f>'0402'!D62</f>
        <v>2107.9</v>
      </c>
      <c r="E398">
        <f>'0402'!E62</f>
        <v>2249.1999999999998</v>
      </c>
      <c r="F398">
        <f t="shared" si="56"/>
        <v>2333.1</v>
      </c>
      <c r="G398" s="66">
        <f t="shared" si="57"/>
        <v>2302.1999999999998</v>
      </c>
    </row>
    <row r="399" spans="1:10" x14ac:dyDescent="0.25">
      <c r="A399" s="29">
        <f t="shared" si="58"/>
        <v>43930</v>
      </c>
      <c r="B399">
        <f>'0409'!B62</f>
        <v>103</v>
      </c>
      <c r="C399">
        <f>'0409'!C62</f>
        <v>53</v>
      </c>
      <c r="D399">
        <f>'0409'!D62</f>
        <v>2344.1</v>
      </c>
      <c r="E399">
        <f>'0409'!E62</f>
        <v>2249.1999999999998</v>
      </c>
      <c r="F399">
        <f t="shared" si="56"/>
        <v>2447.1</v>
      </c>
      <c r="G399" s="66">
        <f t="shared" si="57"/>
        <v>2302.1999999999998</v>
      </c>
    </row>
    <row r="400" spans="1:10" x14ac:dyDescent="0.25">
      <c r="A400" s="29">
        <f t="shared" si="58"/>
        <v>43937</v>
      </c>
      <c r="B400">
        <f>'0416'!B62</f>
        <v>103</v>
      </c>
      <c r="C400">
        <f>'0416'!C62</f>
        <v>53</v>
      </c>
      <c r="D400">
        <f>'0416'!D62</f>
        <v>2402.4</v>
      </c>
      <c r="E400">
        <f>'0416'!E62</f>
        <v>2249.1999999999998</v>
      </c>
      <c r="F400">
        <f t="shared" si="56"/>
        <v>2505.4</v>
      </c>
      <c r="G400" s="66">
        <f t="shared" si="57"/>
        <v>2302.1999999999998</v>
      </c>
    </row>
    <row r="401" spans="1:8" x14ac:dyDescent="0.25">
      <c r="A401" s="29">
        <f t="shared" si="58"/>
        <v>43944</v>
      </c>
      <c r="B401">
        <f>'0423'!B62</f>
        <v>168</v>
      </c>
      <c r="C401">
        <f>'0423'!C62</f>
        <v>108</v>
      </c>
      <c r="D401">
        <f>'0423'!D62</f>
        <v>2531.4</v>
      </c>
      <c r="E401">
        <f>'0423'!E62</f>
        <v>2249.1999999999998</v>
      </c>
      <c r="F401">
        <f t="shared" si="56"/>
        <v>2699.4</v>
      </c>
      <c r="G401" s="66">
        <f t="shared" si="57"/>
        <v>2357.1999999999998</v>
      </c>
    </row>
    <row r="402" spans="1:8" x14ac:dyDescent="0.25">
      <c r="A402" s="29">
        <f t="shared" si="58"/>
        <v>43951</v>
      </c>
      <c r="B402">
        <f>'0430'!B62</f>
        <v>168</v>
      </c>
      <c r="C402">
        <f>'0430'!C62</f>
        <v>55</v>
      </c>
      <c r="D402">
        <f>'0430'!D62</f>
        <v>2582.3000000000002</v>
      </c>
      <c r="E402">
        <f>'0430'!E62</f>
        <v>2299.1</v>
      </c>
      <c r="F402">
        <f t="shared" si="56"/>
        <v>2750.3</v>
      </c>
      <c r="G402" s="66">
        <f t="shared" si="57"/>
        <v>2354.1</v>
      </c>
    </row>
    <row r="403" spans="1:8" x14ac:dyDescent="0.25">
      <c r="A403" s="29">
        <f t="shared" si="58"/>
        <v>43958</v>
      </c>
      <c r="B403">
        <f>'0507'!B62</f>
        <v>223</v>
      </c>
      <c r="C403">
        <f>'0507'!C62</f>
        <v>55</v>
      </c>
      <c r="D403">
        <f>'0507'!D62</f>
        <v>2638.9</v>
      </c>
      <c r="E403">
        <f>'0507'!E62</f>
        <v>2299.1</v>
      </c>
      <c r="F403">
        <f t="shared" si="56"/>
        <v>2861.9</v>
      </c>
      <c r="G403" s="66">
        <f t="shared" si="57"/>
        <v>2354.1</v>
      </c>
      <c r="H403">
        <f>'0507'!F62</f>
        <v>0</v>
      </c>
    </row>
    <row r="404" spans="1:8" x14ac:dyDescent="0.25">
      <c r="A404" s="29">
        <f t="shared" si="58"/>
        <v>43965</v>
      </c>
      <c r="B404">
        <f>'0514'!B62</f>
        <v>175</v>
      </c>
      <c r="C404">
        <f>'0514'!C62</f>
        <v>110</v>
      </c>
      <c r="D404">
        <f>'0514'!D62</f>
        <v>2776.2</v>
      </c>
      <c r="E404">
        <f>'0514'!E62</f>
        <v>2299.1</v>
      </c>
      <c r="F404">
        <f t="shared" si="56"/>
        <v>2951.2</v>
      </c>
      <c r="G404" s="66">
        <f t="shared" si="57"/>
        <v>2409.1</v>
      </c>
      <c r="H404">
        <f>'0514'!F62</f>
        <v>0</v>
      </c>
    </row>
    <row r="405" spans="1:8" x14ac:dyDescent="0.25">
      <c r="A405" s="29">
        <f t="shared" si="58"/>
        <v>43972</v>
      </c>
      <c r="B405">
        <f>'0521'!B62</f>
        <v>175</v>
      </c>
      <c r="C405">
        <f>'0521'!C62</f>
        <v>75</v>
      </c>
      <c r="D405">
        <f>'0521'!D62</f>
        <v>2825.2</v>
      </c>
      <c r="E405">
        <f>'0521'!E62</f>
        <v>2349.9</v>
      </c>
      <c r="F405">
        <f t="shared" si="56"/>
        <v>3000.2</v>
      </c>
      <c r="G405" s="66">
        <f t="shared" si="57"/>
        <v>2424.9</v>
      </c>
      <c r="H405">
        <f>'0521'!F62</f>
        <v>0</v>
      </c>
    </row>
    <row r="406" spans="1:8" x14ac:dyDescent="0.25">
      <c r="A406" s="29">
        <f t="shared" si="58"/>
        <v>43979</v>
      </c>
      <c r="B406">
        <f>'0528'!B63</f>
        <v>175</v>
      </c>
      <c r="C406">
        <f>'0528'!C63</f>
        <v>75</v>
      </c>
      <c r="D406">
        <f>'0528'!D63</f>
        <v>3014.6</v>
      </c>
      <c r="E406">
        <f>'0528'!E63</f>
        <v>2349.9</v>
      </c>
      <c r="F406">
        <f t="shared" si="56"/>
        <v>3189.6</v>
      </c>
      <c r="G406" s="66">
        <f t="shared" si="57"/>
        <v>2424.9</v>
      </c>
      <c r="H406">
        <f>'0528'!F63</f>
        <v>0</v>
      </c>
    </row>
    <row r="407" spans="1:8" x14ac:dyDescent="0.25">
      <c r="A407" s="29">
        <f t="shared" si="58"/>
        <v>43986</v>
      </c>
      <c r="B407">
        <f>'0604'!B63</f>
        <v>175</v>
      </c>
      <c r="C407">
        <f>'0604'!C63</f>
        <v>185</v>
      </c>
      <c r="D407">
        <f>'0604'!D63</f>
        <v>3062.9</v>
      </c>
      <c r="E407">
        <f>'0604'!E63</f>
        <v>2349.9</v>
      </c>
      <c r="F407">
        <f t="shared" si="56"/>
        <v>3237.9</v>
      </c>
      <c r="G407" s="66">
        <f t="shared" si="57"/>
        <v>2534.9</v>
      </c>
      <c r="H407">
        <f>'0604'!F63</f>
        <v>0</v>
      </c>
    </row>
    <row r="408" spans="1:8" x14ac:dyDescent="0.25">
      <c r="A408" s="29">
        <f t="shared" si="58"/>
        <v>43993</v>
      </c>
      <c r="B408">
        <f>'0611'!B63</f>
        <v>185</v>
      </c>
      <c r="C408">
        <f>'0611'!C63</f>
        <v>295</v>
      </c>
      <c r="D408">
        <f>'0611'!D63</f>
        <v>3153.7</v>
      </c>
      <c r="E408">
        <f>'0611'!E63</f>
        <v>2349.9</v>
      </c>
      <c r="F408">
        <f t="shared" si="56"/>
        <v>3338.7</v>
      </c>
      <c r="G408" s="66">
        <f t="shared" si="57"/>
        <v>2644.9</v>
      </c>
      <c r="H408">
        <f>'0611'!F63</f>
        <v>0</v>
      </c>
    </row>
    <row r="409" spans="1:8" x14ac:dyDescent="0.25">
      <c r="A409" s="29">
        <f t="shared" si="58"/>
        <v>44000</v>
      </c>
      <c r="B409">
        <f>'0618'!B63</f>
        <v>195</v>
      </c>
      <c r="C409">
        <f>'0618'!C63</f>
        <v>295</v>
      </c>
      <c r="D409">
        <f>'0618'!D63</f>
        <v>3210.9</v>
      </c>
      <c r="E409">
        <f>'0618'!E63</f>
        <v>2349.9</v>
      </c>
      <c r="F409">
        <f t="shared" si="56"/>
        <v>3405.9</v>
      </c>
      <c r="G409" s="66">
        <f t="shared" si="57"/>
        <v>2644.9</v>
      </c>
      <c r="H409">
        <f>'0618'!F63</f>
        <v>0</v>
      </c>
    </row>
    <row r="410" spans="1:8" x14ac:dyDescent="0.25">
      <c r="A410" s="29">
        <f t="shared" si="58"/>
        <v>44007</v>
      </c>
      <c r="B410">
        <f>'0625'!B63</f>
        <v>130</v>
      </c>
      <c r="C410">
        <f>'0625'!C63</f>
        <v>220</v>
      </c>
      <c r="D410">
        <f>'0625'!D63</f>
        <v>3356.8</v>
      </c>
      <c r="E410">
        <f>'0625'!E63</f>
        <v>2418.9</v>
      </c>
      <c r="F410">
        <f t="shared" si="56"/>
        <v>3486.8</v>
      </c>
      <c r="G410" s="66">
        <f t="shared" si="57"/>
        <v>2638.9</v>
      </c>
      <c r="H410">
        <f>'0625'!F63</f>
        <v>0</v>
      </c>
    </row>
    <row r="411" spans="1:8" x14ac:dyDescent="0.25">
      <c r="A411" s="29">
        <f t="shared" si="58"/>
        <v>44014</v>
      </c>
      <c r="B411">
        <f>'0702'!B63</f>
        <v>130</v>
      </c>
      <c r="C411">
        <f>'0702'!C63</f>
        <v>220</v>
      </c>
      <c r="D411">
        <f>'0702'!D63</f>
        <v>3356.8</v>
      </c>
      <c r="E411">
        <f>'0702'!E63</f>
        <v>2418.9</v>
      </c>
      <c r="F411">
        <f t="shared" ref="F411:F416" si="59">+B411+D411</f>
        <v>3486.8</v>
      </c>
      <c r="G411" s="66">
        <f t="shared" ref="G411:G416" si="60">+C411+E411</f>
        <v>2638.9</v>
      </c>
      <c r="H411">
        <f>'0702'!F63</f>
        <v>0</v>
      </c>
    </row>
    <row r="412" spans="1:8" x14ac:dyDescent="0.25">
      <c r="A412" s="29">
        <f t="shared" si="58"/>
        <v>44021</v>
      </c>
      <c r="B412">
        <f>'0709'!B63</f>
        <v>205</v>
      </c>
      <c r="C412">
        <f>'0709'!C63</f>
        <v>220</v>
      </c>
      <c r="D412">
        <f>'0709'!D63</f>
        <v>3356.8</v>
      </c>
      <c r="E412">
        <f>'0709'!E63</f>
        <v>2418.9</v>
      </c>
      <c r="F412">
        <f t="shared" si="59"/>
        <v>3561.8</v>
      </c>
      <c r="G412" s="66">
        <f t="shared" si="60"/>
        <v>2638.9</v>
      </c>
      <c r="H412">
        <f>'0709'!F63</f>
        <v>0</v>
      </c>
    </row>
    <row r="413" spans="1:8" x14ac:dyDescent="0.25">
      <c r="A413" s="29">
        <f t="shared" si="58"/>
        <v>44028</v>
      </c>
      <c r="B413">
        <f>'0716'!B63</f>
        <v>140</v>
      </c>
      <c r="C413">
        <f>'0716'!C63</f>
        <v>220</v>
      </c>
      <c r="D413">
        <f>'0716'!D63</f>
        <v>3462.5</v>
      </c>
      <c r="E413">
        <f>'0716'!E63</f>
        <v>2418.9</v>
      </c>
      <c r="F413">
        <f t="shared" si="59"/>
        <v>3602.5</v>
      </c>
      <c r="G413" s="66">
        <f t="shared" si="60"/>
        <v>2638.9</v>
      </c>
      <c r="H413">
        <f>'0716'!F63</f>
        <v>0</v>
      </c>
    </row>
    <row r="414" spans="1:8" x14ac:dyDescent="0.25">
      <c r="A414" s="29">
        <f t="shared" si="58"/>
        <v>44035</v>
      </c>
      <c r="B414">
        <f>'0723'!B62</f>
        <v>254</v>
      </c>
      <c r="C414">
        <f>'0723'!C62</f>
        <v>225</v>
      </c>
      <c r="D414">
        <f>'0723'!D62</f>
        <v>3499.8</v>
      </c>
      <c r="E414">
        <f>'0723'!E62</f>
        <v>2472.6999999999998</v>
      </c>
      <c r="F414">
        <f t="shared" si="59"/>
        <v>3753.8</v>
      </c>
      <c r="G414" s="66">
        <f t="shared" si="60"/>
        <v>2697.7</v>
      </c>
      <c r="H414">
        <f>'0723'!F62</f>
        <v>43</v>
      </c>
    </row>
    <row r="415" spans="1:8" x14ac:dyDescent="0.25">
      <c r="A415" s="29">
        <f t="shared" si="58"/>
        <v>44042</v>
      </c>
      <c r="B415">
        <f>'0730'!B62</f>
        <v>239</v>
      </c>
      <c r="C415">
        <f>'0730'!C62</f>
        <v>170</v>
      </c>
      <c r="D415">
        <f>'0730'!D62</f>
        <v>3568.1</v>
      </c>
      <c r="E415">
        <f>'0730'!E62</f>
        <v>2530.1</v>
      </c>
      <c r="F415">
        <f t="shared" si="59"/>
        <v>3807.1</v>
      </c>
      <c r="G415" s="66">
        <f t="shared" si="60"/>
        <v>2700.1</v>
      </c>
      <c r="H415">
        <f>'0730'!F62</f>
        <v>150</v>
      </c>
    </row>
    <row r="416" spans="1:8" x14ac:dyDescent="0.25">
      <c r="A416" s="29">
        <f t="shared" si="58"/>
        <v>44049</v>
      </c>
      <c r="B416">
        <f>'0806'!B62</f>
        <v>239</v>
      </c>
      <c r="C416">
        <f>'0806'!C62</f>
        <v>170</v>
      </c>
      <c r="D416">
        <f>'0806'!D62</f>
        <v>3617.7</v>
      </c>
      <c r="E416">
        <f>'0806'!E62</f>
        <v>2530.1</v>
      </c>
      <c r="F416">
        <f t="shared" si="59"/>
        <v>3856.7</v>
      </c>
      <c r="G416" s="66">
        <f t="shared" si="60"/>
        <v>2700.1</v>
      </c>
      <c r="H416">
        <f>'0806'!F62</f>
        <v>150</v>
      </c>
    </row>
    <row r="417" spans="1:8" x14ac:dyDescent="0.25">
      <c r="A417" s="29">
        <f t="shared" si="58"/>
        <v>44056</v>
      </c>
      <c r="B417">
        <f>'0813'!B62</f>
        <v>199.1</v>
      </c>
      <c r="C417">
        <f>'0813'!C62</f>
        <v>113.3</v>
      </c>
      <c r="D417">
        <f>'0813'!D62</f>
        <v>3657.9</v>
      </c>
      <c r="E417">
        <f>'0813'!E62</f>
        <v>2586.8000000000002</v>
      </c>
      <c r="F417">
        <f t="shared" ref="F417:F428" si="61">+B417+D417</f>
        <v>3857</v>
      </c>
      <c r="G417" s="66">
        <f t="shared" ref="G417:G428" si="62">+C417+E417</f>
        <v>2700.1000000000004</v>
      </c>
      <c r="H417">
        <f>'0813'!F62</f>
        <v>150</v>
      </c>
    </row>
    <row r="418" spans="1:8" x14ac:dyDescent="0.25">
      <c r="A418" s="29">
        <f t="shared" si="58"/>
        <v>44063</v>
      </c>
      <c r="B418">
        <f>'0820'!B62</f>
        <v>144.1</v>
      </c>
      <c r="C418">
        <f>'0820'!C62</f>
        <v>60</v>
      </c>
      <c r="D418">
        <f>'0820'!D62</f>
        <v>3688.8</v>
      </c>
      <c r="E418">
        <f>'0820'!E62</f>
        <v>2640.4</v>
      </c>
      <c r="F418">
        <f t="shared" si="61"/>
        <v>3832.9</v>
      </c>
      <c r="G418" s="66">
        <f t="shared" si="62"/>
        <v>2700.4</v>
      </c>
      <c r="H418">
        <f>'0820'!F62</f>
        <v>210</v>
      </c>
    </row>
    <row r="419" spans="1:8" x14ac:dyDescent="0.25">
      <c r="A419" s="29">
        <f t="shared" si="58"/>
        <v>44070</v>
      </c>
      <c r="B419">
        <f>'0827'!B62</f>
        <v>72.099999999999994</v>
      </c>
      <c r="C419">
        <f>'0827'!C62</f>
        <v>60</v>
      </c>
      <c r="D419">
        <f>'0827'!D62</f>
        <v>3761.8</v>
      </c>
      <c r="E419">
        <f>'0827'!E62</f>
        <v>2640.4</v>
      </c>
      <c r="F419">
        <f t="shared" si="61"/>
        <v>3833.9</v>
      </c>
      <c r="G419" s="66">
        <f t="shared" si="62"/>
        <v>2700.4</v>
      </c>
      <c r="H419">
        <f>'0827'!F62</f>
        <v>210</v>
      </c>
    </row>
    <row r="420" spans="1:8" x14ac:dyDescent="0.25">
      <c r="A420" s="29">
        <f t="shared" si="58"/>
        <v>44077</v>
      </c>
      <c r="B420">
        <f>'0903'!B46</f>
        <v>427.1</v>
      </c>
      <c r="C420">
        <f>'0903'!C46</f>
        <v>342</v>
      </c>
      <c r="D420">
        <f>'0903'!D46</f>
        <v>0</v>
      </c>
      <c r="E420">
        <f>'0903'!E46</f>
        <v>0</v>
      </c>
      <c r="F420">
        <f t="shared" si="61"/>
        <v>427.1</v>
      </c>
      <c r="G420" s="66">
        <f t="shared" si="62"/>
        <v>342</v>
      </c>
    </row>
    <row r="421" spans="1:8" x14ac:dyDescent="0.25">
      <c r="A421" s="29">
        <f t="shared" si="58"/>
        <v>44084</v>
      </c>
      <c r="B421">
        <f>'0910'!B47</f>
        <v>334.2</v>
      </c>
      <c r="C421">
        <f>'0910'!C47</f>
        <v>418.5</v>
      </c>
      <c r="D421">
        <f>'0910'!D47</f>
        <v>113.1</v>
      </c>
      <c r="E421">
        <f>'0910'!E47</f>
        <v>52.6</v>
      </c>
      <c r="F421">
        <f t="shared" si="61"/>
        <v>447.29999999999995</v>
      </c>
      <c r="G421" s="66">
        <f t="shared" si="62"/>
        <v>471.1</v>
      </c>
    </row>
    <row r="422" spans="1:8" x14ac:dyDescent="0.25">
      <c r="A422" s="29">
        <f t="shared" si="58"/>
        <v>44091</v>
      </c>
      <c r="B422">
        <f>'0917'!C50</f>
        <v>284.2</v>
      </c>
      <c r="C422">
        <f>'0917'!D50</f>
        <v>418.5</v>
      </c>
      <c r="D422">
        <f>'0917'!E50</f>
        <v>159.5</v>
      </c>
      <c r="E422">
        <f>'0917'!F50</f>
        <v>104.5</v>
      </c>
      <c r="F422">
        <f t="shared" si="61"/>
        <v>443.7</v>
      </c>
      <c r="G422" s="66">
        <f t="shared" si="62"/>
        <v>523</v>
      </c>
    </row>
    <row r="423" spans="1:8" x14ac:dyDescent="0.25">
      <c r="A423" s="29">
        <f t="shared" si="58"/>
        <v>44098</v>
      </c>
      <c r="B423">
        <f>'0924'!B50</f>
        <v>354.4</v>
      </c>
      <c r="C423">
        <f>'0924'!C50</f>
        <v>473.5</v>
      </c>
      <c r="D423">
        <f>'0924'!D50</f>
        <v>159.5</v>
      </c>
      <c r="E423">
        <f>'0924'!E50</f>
        <v>104.5</v>
      </c>
      <c r="F423">
        <f t="shared" si="61"/>
        <v>513.9</v>
      </c>
      <c r="G423" s="66">
        <f t="shared" si="62"/>
        <v>578</v>
      </c>
    </row>
    <row r="424" spans="1:8" x14ac:dyDescent="0.25">
      <c r="A424" s="29">
        <f t="shared" si="58"/>
        <v>44105</v>
      </c>
      <c r="B424">
        <f>'1001'!B50</f>
        <v>474.4</v>
      </c>
      <c r="C424">
        <f>'1001'!C50</f>
        <v>355.9</v>
      </c>
      <c r="D424">
        <f>'1001'!D50</f>
        <v>159.5</v>
      </c>
      <c r="E424">
        <f>'1001'!E50</f>
        <v>164.1</v>
      </c>
      <c r="F424">
        <f t="shared" si="61"/>
        <v>633.9</v>
      </c>
      <c r="G424" s="66">
        <f t="shared" si="62"/>
        <v>520</v>
      </c>
    </row>
    <row r="425" spans="1:8" x14ac:dyDescent="0.25">
      <c r="A425" s="29">
        <f t="shared" si="58"/>
        <v>44112</v>
      </c>
      <c r="B425">
        <f>'1008'!B50</f>
        <v>524.4</v>
      </c>
      <c r="C425">
        <f>'1008'!C50</f>
        <v>305.89999999999998</v>
      </c>
      <c r="D425">
        <f>'1008'!D50</f>
        <v>159.5</v>
      </c>
      <c r="E425">
        <f>'1008'!E50</f>
        <v>374.3</v>
      </c>
      <c r="F425">
        <f t="shared" si="61"/>
        <v>683.9</v>
      </c>
      <c r="G425" s="66">
        <f t="shared" si="62"/>
        <v>680.2</v>
      </c>
    </row>
    <row r="426" spans="1:8" x14ac:dyDescent="0.25">
      <c r="A426" s="29">
        <f t="shared" si="58"/>
        <v>44119</v>
      </c>
      <c r="B426">
        <f>'1015'!B50</f>
        <v>592.4</v>
      </c>
      <c r="C426">
        <f>'1015'!C50</f>
        <v>110.9</v>
      </c>
      <c r="D426">
        <f>'1015'!D50</f>
        <v>285.89999999999998</v>
      </c>
      <c r="E426">
        <f>'1015'!E50</f>
        <v>577.5</v>
      </c>
      <c r="F426">
        <f t="shared" si="61"/>
        <v>878.3</v>
      </c>
      <c r="G426" s="66">
        <f t="shared" si="62"/>
        <v>688.4</v>
      </c>
    </row>
    <row r="427" spans="1:8" x14ac:dyDescent="0.25">
      <c r="A427" s="29">
        <f t="shared" si="58"/>
        <v>44126</v>
      </c>
      <c r="B427">
        <f>'1022'!B50</f>
        <v>702.5</v>
      </c>
      <c r="C427">
        <f>'1022'!C50</f>
        <v>55.9</v>
      </c>
      <c r="D427">
        <f>'1022'!D50</f>
        <v>329.2</v>
      </c>
      <c r="E427">
        <f>'1022'!E50</f>
        <v>682.6</v>
      </c>
      <c r="F427">
        <f t="shared" si="61"/>
        <v>1031.7</v>
      </c>
      <c r="G427" s="66">
        <f t="shared" si="62"/>
        <v>738.5</v>
      </c>
    </row>
    <row r="428" spans="1:8" x14ac:dyDescent="0.25">
      <c r="A428" s="29">
        <f t="shared" si="58"/>
        <v>44133</v>
      </c>
      <c r="B428">
        <f>'1029'!B50</f>
        <v>972.5</v>
      </c>
      <c r="C428">
        <f>'1029'!C50</f>
        <v>55.9</v>
      </c>
      <c r="D428">
        <f>'1029'!D50</f>
        <v>343.1</v>
      </c>
      <c r="E428">
        <f>'1029'!E50</f>
        <v>748.6</v>
      </c>
      <c r="F428">
        <f t="shared" si="61"/>
        <v>1315.6</v>
      </c>
      <c r="G428" s="66">
        <f t="shared" si="62"/>
        <v>804.5</v>
      </c>
    </row>
    <row r="429" spans="1:8" x14ac:dyDescent="0.25">
      <c r="A429" s="29">
        <f t="shared" si="58"/>
        <v>44140</v>
      </c>
      <c r="B429">
        <f>'1105'!B50</f>
        <v>950.1</v>
      </c>
      <c r="C429">
        <f>'1105'!C50</f>
        <v>55.9</v>
      </c>
      <c r="D429">
        <f>'1105'!D50</f>
        <v>381.9</v>
      </c>
      <c r="E429">
        <f>'1105'!E50</f>
        <v>863.9</v>
      </c>
      <c r="F429">
        <f t="shared" ref="F429:F440" si="63">+B429+D429</f>
        <v>1332</v>
      </c>
      <c r="G429" s="66">
        <f t="shared" ref="G429:G440" si="64">+C429+E429</f>
        <v>919.8</v>
      </c>
    </row>
    <row r="430" spans="1:8" x14ac:dyDescent="0.25">
      <c r="A430" s="29">
        <f t="shared" si="58"/>
        <v>44147</v>
      </c>
      <c r="B430">
        <f>'1112'!B50</f>
        <v>855.1</v>
      </c>
      <c r="C430">
        <f>'1112'!C50</f>
        <v>120.9</v>
      </c>
      <c r="D430">
        <f>'1112'!D50</f>
        <v>551.79999999999995</v>
      </c>
      <c r="E430">
        <f>'1112'!E50</f>
        <v>921.1</v>
      </c>
      <c r="F430">
        <f t="shared" si="63"/>
        <v>1406.9</v>
      </c>
      <c r="G430" s="66">
        <f t="shared" si="64"/>
        <v>1042</v>
      </c>
    </row>
    <row r="431" spans="1:8" x14ac:dyDescent="0.25">
      <c r="A431" s="29">
        <f t="shared" si="58"/>
        <v>44154</v>
      </c>
      <c r="B431">
        <f>'1119'!B50</f>
        <v>935.1</v>
      </c>
      <c r="C431">
        <f>'1119'!C50</f>
        <v>115</v>
      </c>
      <c r="D431">
        <f>'1119'!D50</f>
        <v>639.5</v>
      </c>
      <c r="E431">
        <f>'1119'!E50</f>
        <v>1001.4</v>
      </c>
      <c r="F431">
        <f t="shared" si="63"/>
        <v>1574.6</v>
      </c>
      <c r="G431" s="66">
        <f t="shared" si="64"/>
        <v>1116.4000000000001</v>
      </c>
    </row>
    <row r="432" spans="1:8" x14ac:dyDescent="0.25">
      <c r="A432" s="29">
        <f t="shared" si="58"/>
        <v>44161</v>
      </c>
      <c r="B432">
        <f>'1126'!B50</f>
        <v>935.1</v>
      </c>
      <c r="C432">
        <f>'1126'!C50</f>
        <v>173</v>
      </c>
      <c r="D432">
        <f>'1126'!D50</f>
        <v>639.5</v>
      </c>
      <c r="E432">
        <f>'1126'!E50</f>
        <v>1001.4</v>
      </c>
      <c r="F432">
        <f t="shared" si="63"/>
        <v>1574.6</v>
      </c>
      <c r="G432" s="66">
        <f t="shared" si="64"/>
        <v>1174.4000000000001</v>
      </c>
    </row>
    <row r="433" spans="1:7" x14ac:dyDescent="0.25">
      <c r="A433" s="29">
        <f t="shared" si="58"/>
        <v>44168</v>
      </c>
      <c r="B433">
        <f>'1203'!B50</f>
        <v>765.1</v>
      </c>
      <c r="C433">
        <f>'1203'!C50</f>
        <v>173</v>
      </c>
      <c r="D433">
        <f>'1203'!D50</f>
        <v>895.6</v>
      </c>
      <c r="E433">
        <f>'1203'!E50</f>
        <v>1001.4</v>
      </c>
      <c r="F433">
        <f t="shared" si="63"/>
        <v>1660.7</v>
      </c>
      <c r="G433" s="66">
        <f t="shared" si="64"/>
        <v>1174.4000000000001</v>
      </c>
    </row>
    <row r="434" spans="1:7" x14ac:dyDescent="0.25">
      <c r="A434" s="29">
        <f t="shared" si="58"/>
        <v>44175</v>
      </c>
      <c r="B434">
        <f>'1210'!B50</f>
        <v>660.1</v>
      </c>
      <c r="C434">
        <f>'1210'!C50</f>
        <v>228</v>
      </c>
      <c r="D434">
        <f>'1210'!D50</f>
        <v>999.4</v>
      </c>
      <c r="E434">
        <f>'1210'!E50</f>
        <v>1001.4</v>
      </c>
      <c r="F434">
        <f t="shared" si="63"/>
        <v>1659.5</v>
      </c>
      <c r="G434" s="66">
        <f t="shared" si="64"/>
        <v>1229.4000000000001</v>
      </c>
    </row>
    <row r="435" spans="1:7" x14ac:dyDescent="0.25">
      <c r="A435" s="29">
        <f t="shared" si="58"/>
        <v>44182</v>
      </c>
      <c r="B435">
        <f>'1217'!B50</f>
        <v>563.1</v>
      </c>
      <c r="C435">
        <f>'1217'!C50</f>
        <v>228</v>
      </c>
      <c r="D435">
        <f>'1217'!D50</f>
        <v>1192.2</v>
      </c>
      <c r="E435">
        <f>'1217'!E50</f>
        <v>1001.4</v>
      </c>
      <c r="F435">
        <f t="shared" si="63"/>
        <v>1755.3000000000002</v>
      </c>
      <c r="G435" s="66">
        <f t="shared" si="64"/>
        <v>1229.4000000000001</v>
      </c>
    </row>
    <row r="436" spans="1:7" x14ac:dyDescent="0.25">
      <c r="A436" s="29">
        <f t="shared" si="58"/>
        <v>44189</v>
      </c>
      <c r="B436">
        <f>'1224'!B50</f>
        <v>536.6</v>
      </c>
      <c r="C436">
        <f>'1224'!C50</f>
        <v>228</v>
      </c>
      <c r="D436">
        <f>'1224'!D50</f>
        <v>1310.5</v>
      </c>
      <c r="E436">
        <f>'1224'!E50</f>
        <v>1001.4</v>
      </c>
      <c r="F436">
        <f t="shared" si="63"/>
        <v>1847.1</v>
      </c>
      <c r="G436" s="66">
        <f t="shared" si="64"/>
        <v>1229.4000000000001</v>
      </c>
    </row>
    <row r="437" spans="1:7" x14ac:dyDescent="0.25">
      <c r="A437" s="29">
        <f t="shared" si="58"/>
        <v>44196</v>
      </c>
      <c r="B437">
        <f>'1231'!B50</f>
        <v>483</v>
      </c>
      <c r="C437">
        <f>'1231'!C50</f>
        <v>108</v>
      </c>
      <c r="D437">
        <f>'1231'!D50</f>
        <v>1367.7</v>
      </c>
      <c r="E437">
        <f>'1231'!E50</f>
        <v>1129.9000000000001</v>
      </c>
      <c r="F437">
        <f t="shared" si="63"/>
        <v>1850.7</v>
      </c>
      <c r="G437" s="66">
        <f t="shared" si="64"/>
        <v>1237.9000000000001</v>
      </c>
    </row>
    <row r="438" spans="1:7" x14ac:dyDescent="0.25">
      <c r="A438" s="29">
        <f t="shared" si="58"/>
        <v>44203</v>
      </c>
      <c r="B438">
        <f>'0107'!B50</f>
        <v>485</v>
      </c>
      <c r="C438">
        <f>'0107'!C50</f>
        <v>173</v>
      </c>
      <c r="D438">
        <f>'0107'!D50</f>
        <v>1417.3</v>
      </c>
      <c r="E438">
        <f>'0107'!E50</f>
        <v>1185.9000000000001</v>
      </c>
      <c r="F438">
        <f t="shared" si="63"/>
        <v>1902.3</v>
      </c>
      <c r="G438" s="66">
        <f t="shared" si="64"/>
        <v>1358.9</v>
      </c>
    </row>
    <row r="439" spans="1:7" x14ac:dyDescent="0.25">
      <c r="A439" s="29">
        <f t="shared" si="58"/>
        <v>44210</v>
      </c>
      <c r="B439">
        <f>'0114'!B51</f>
        <v>435</v>
      </c>
      <c r="C439">
        <f>'0114'!C51</f>
        <v>293</v>
      </c>
      <c r="D439">
        <f>'0114'!D51</f>
        <v>1515.7</v>
      </c>
      <c r="E439">
        <f>'0114'!E51</f>
        <v>1253.4000000000001</v>
      </c>
      <c r="F439">
        <f t="shared" si="63"/>
        <v>1950.7</v>
      </c>
      <c r="G439" s="66">
        <f t="shared" si="64"/>
        <v>1546.4</v>
      </c>
    </row>
    <row r="440" spans="1:7" x14ac:dyDescent="0.25">
      <c r="A440" s="29">
        <f t="shared" si="58"/>
        <v>44217</v>
      </c>
      <c r="B440">
        <f>'0121'!B54</f>
        <v>385</v>
      </c>
      <c r="C440">
        <f>'0121'!C54</f>
        <v>263</v>
      </c>
      <c r="D440">
        <f>'0121'!D54</f>
        <v>1655.3</v>
      </c>
      <c r="E440">
        <f>'0121'!E54</f>
        <v>1311.6</v>
      </c>
      <c r="F440">
        <f t="shared" si="63"/>
        <v>2040.3</v>
      </c>
      <c r="G440" s="66">
        <f t="shared" si="64"/>
        <v>1574.6</v>
      </c>
    </row>
    <row r="441" spans="1:7" x14ac:dyDescent="0.25">
      <c r="A441" s="29">
        <f t="shared" si="58"/>
        <v>44224</v>
      </c>
      <c r="B441">
        <f>'0128'!B54</f>
        <v>495</v>
      </c>
      <c r="C441">
        <f>'0128'!C54</f>
        <v>470</v>
      </c>
      <c r="D441">
        <f>'0128'!D54</f>
        <v>1655.3</v>
      </c>
      <c r="E441">
        <f>'0128'!E54</f>
        <v>1369</v>
      </c>
      <c r="F441">
        <f t="shared" ref="F441:F455" si="65">+B441+D441</f>
        <v>2150.3000000000002</v>
      </c>
      <c r="G441" s="66">
        <f t="shared" ref="G441:G455" si="66">+C441+E441</f>
        <v>1839</v>
      </c>
    </row>
    <row r="442" spans="1:7" x14ac:dyDescent="0.25">
      <c r="A442" s="29">
        <f t="shared" si="58"/>
        <v>44231</v>
      </c>
      <c r="B442">
        <f>'0204'!B54</f>
        <v>500</v>
      </c>
      <c r="C442">
        <f>'0204'!C54</f>
        <v>590</v>
      </c>
      <c r="D442">
        <f>'0204'!D54</f>
        <v>1769.5</v>
      </c>
      <c r="E442">
        <f>'0204'!E54</f>
        <v>1369</v>
      </c>
      <c r="F442">
        <f t="shared" si="65"/>
        <v>2269.5</v>
      </c>
      <c r="G442" s="66">
        <f t="shared" si="66"/>
        <v>1959</v>
      </c>
    </row>
    <row r="443" spans="1:7" x14ac:dyDescent="0.25">
      <c r="A443" s="29">
        <f t="shared" si="58"/>
        <v>44238</v>
      </c>
      <c r="B443">
        <f>'0211'!B54</f>
        <v>500</v>
      </c>
      <c r="C443">
        <f>'0211'!C54</f>
        <v>525</v>
      </c>
      <c r="D443">
        <f>'0211'!D54</f>
        <v>1769.5</v>
      </c>
      <c r="E443">
        <f>'0211'!E54</f>
        <v>1434.1</v>
      </c>
      <c r="F443">
        <f t="shared" si="65"/>
        <v>2269.5</v>
      </c>
      <c r="G443" s="66">
        <f t="shared" si="66"/>
        <v>1959.1</v>
      </c>
    </row>
    <row r="444" spans="1:7" x14ac:dyDescent="0.25">
      <c r="A444" s="29">
        <f t="shared" si="58"/>
        <v>44245</v>
      </c>
      <c r="B444">
        <f>'0218'!B54</f>
        <v>395</v>
      </c>
      <c r="C444">
        <f>'0218'!C54</f>
        <v>460</v>
      </c>
      <c r="D444">
        <f>'0218'!D54</f>
        <v>1874.6</v>
      </c>
      <c r="E444">
        <f>'0218'!E54</f>
        <v>1528.1</v>
      </c>
      <c r="F444">
        <f t="shared" si="65"/>
        <v>2269.6</v>
      </c>
      <c r="G444" s="66">
        <f t="shared" si="66"/>
        <v>1988.1</v>
      </c>
    </row>
    <row r="445" spans="1:7" x14ac:dyDescent="0.25">
      <c r="A445" s="29">
        <f t="shared" si="58"/>
        <v>44252</v>
      </c>
      <c r="B445">
        <f>'0225'!B54</f>
        <v>333</v>
      </c>
      <c r="C445">
        <f>'0225'!C54</f>
        <v>380</v>
      </c>
      <c r="D445">
        <f>'0225'!D54</f>
        <v>1990.4</v>
      </c>
      <c r="E445">
        <f>'0225'!E54</f>
        <v>1699.6</v>
      </c>
      <c r="F445">
        <f t="shared" si="65"/>
        <v>2323.4</v>
      </c>
      <c r="G445" s="66">
        <f t="shared" si="66"/>
        <v>2079.6</v>
      </c>
    </row>
    <row r="446" spans="1:7" x14ac:dyDescent="0.25">
      <c r="A446" s="29">
        <f t="shared" si="58"/>
        <v>44259</v>
      </c>
      <c r="B446">
        <f>'0304'!B54</f>
        <v>248</v>
      </c>
      <c r="C446">
        <f>'0304'!C54</f>
        <v>380</v>
      </c>
      <c r="D446">
        <f>'0304'!D54</f>
        <v>2140.1</v>
      </c>
      <c r="E446">
        <f>'0304'!E54</f>
        <v>1699.6</v>
      </c>
      <c r="F446">
        <f t="shared" si="65"/>
        <v>2388.1</v>
      </c>
      <c r="G446" s="66">
        <f t="shared" si="66"/>
        <v>2079.6</v>
      </c>
    </row>
    <row r="447" spans="1:7" x14ac:dyDescent="0.25">
      <c r="A447" s="29">
        <f t="shared" si="58"/>
        <v>44266</v>
      </c>
      <c r="B447">
        <f>'0311'!B57</f>
        <v>163</v>
      </c>
      <c r="C447">
        <f>'0311'!C57</f>
        <v>317.2</v>
      </c>
      <c r="D447">
        <f>'0311'!D57</f>
        <v>2230.3000000000002</v>
      </c>
      <c r="E447">
        <f>'0311'!E57</f>
        <v>1871.3</v>
      </c>
      <c r="F447">
        <f t="shared" si="65"/>
        <v>2393.3000000000002</v>
      </c>
      <c r="G447" s="66">
        <f t="shared" si="66"/>
        <v>2188.5</v>
      </c>
    </row>
    <row r="448" spans="1:7" x14ac:dyDescent="0.25">
      <c r="A448" s="29">
        <f t="shared" si="58"/>
        <v>44273</v>
      </c>
      <c r="B448">
        <f>'0318'!B57</f>
        <v>108</v>
      </c>
      <c r="C448">
        <f>'0318'!C57</f>
        <v>187.2</v>
      </c>
      <c r="D448">
        <f>'0318'!D57</f>
        <v>2394.9</v>
      </c>
      <c r="E448">
        <f>'0318'!E57</f>
        <v>1999.1</v>
      </c>
      <c r="F448">
        <f t="shared" si="65"/>
        <v>2502.9</v>
      </c>
      <c r="G448" s="66">
        <f t="shared" si="66"/>
        <v>2186.2999999999997</v>
      </c>
    </row>
    <row r="449" spans="1:8" x14ac:dyDescent="0.25">
      <c r="A449" s="29">
        <f t="shared" si="58"/>
        <v>44280</v>
      </c>
      <c r="B449">
        <f>'0325'!B58</f>
        <v>108</v>
      </c>
      <c r="C449">
        <f>'0325'!C58</f>
        <v>242.2</v>
      </c>
      <c r="D449">
        <f>'0325'!D58</f>
        <v>2444.1999999999998</v>
      </c>
      <c r="E449">
        <f>'0325'!E58</f>
        <v>1999.1</v>
      </c>
      <c r="F449">
        <f t="shared" si="65"/>
        <v>2552.1999999999998</v>
      </c>
      <c r="G449" s="66">
        <f t="shared" si="66"/>
        <v>2241.2999999999997</v>
      </c>
    </row>
    <row r="450" spans="1:8" x14ac:dyDescent="0.25">
      <c r="A450" s="29">
        <f t="shared" si="58"/>
        <v>44287</v>
      </c>
      <c r="B450">
        <f>'0401'!B58</f>
        <v>55</v>
      </c>
      <c r="C450">
        <f>'0401'!C58</f>
        <v>225.2</v>
      </c>
      <c r="D450">
        <f>'0401'!D58</f>
        <v>2563.5</v>
      </c>
      <c r="E450">
        <f>'0401'!E58</f>
        <v>2107.9</v>
      </c>
      <c r="F450">
        <f t="shared" si="65"/>
        <v>2618.5</v>
      </c>
      <c r="G450" s="66">
        <f t="shared" si="66"/>
        <v>2333.1</v>
      </c>
    </row>
    <row r="451" spans="1:8" x14ac:dyDescent="0.25">
      <c r="A451" s="29">
        <f t="shared" si="58"/>
        <v>44294</v>
      </c>
      <c r="B451">
        <f>'0408'!B58</f>
        <v>55</v>
      </c>
      <c r="C451">
        <f>'0408'!C58</f>
        <v>103</v>
      </c>
      <c r="D451">
        <f>'0408'!D58</f>
        <v>2563.5</v>
      </c>
      <c r="E451">
        <f>'0408'!E58</f>
        <v>2344.1</v>
      </c>
      <c r="F451">
        <f t="shared" si="65"/>
        <v>2618.5</v>
      </c>
      <c r="G451" s="66">
        <f t="shared" si="66"/>
        <v>2447.1</v>
      </c>
    </row>
    <row r="452" spans="1:8" x14ac:dyDescent="0.25">
      <c r="A452" s="29">
        <f t="shared" si="58"/>
        <v>44301</v>
      </c>
      <c r="B452">
        <f>'0415'!B58</f>
        <v>55</v>
      </c>
      <c r="C452">
        <f>'0415'!C58</f>
        <v>103</v>
      </c>
      <c r="D452">
        <f>'0415'!D58</f>
        <v>2563.5</v>
      </c>
      <c r="E452">
        <f>'0415'!E58</f>
        <v>2402.4</v>
      </c>
      <c r="F452">
        <f t="shared" si="65"/>
        <v>2618.5</v>
      </c>
      <c r="G452" s="66">
        <f t="shared" si="66"/>
        <v>2505.4</v>
      </c>
      <c r="H452">
        <f>'0415'!F58</f>
        <v>0</v>
      </c>
    </row>
    <row r="453" spans="1:8" x14ac:dyDescent="0.25">
      <c r="A453" s="29">
        <f t="shared" si="58"/>
        <v>44308</v>
      </c>
      <c r="B453">
        <f>'0422'!B58</f>
        <v>0</v>
      </c>
      <c r="C453">
        <f>'0422'!C58</f>
        <v>168</v>
      </c>
      <c r="D453">
        <f>'0422'!D58</f>
        <v>2670.4</v>
      </c>
      <c r="E453">
        <f>'0422'!E58</f>
        <v>2531.4</v>
      </c>
      <c r="F453">
        <f t="shared" si="65"/>
        <v>2670.4</v>
      </c>
      <c r="G453" s="66">
        <f t="shared" si="66"/>
        <v>2699.4</v>
      </c>
      <c r="H453">
        <f>'0422'!F58</f>
        <v>0</v>
      </c>
    </row>
    <row r="454" spans="1:8" x14ac:dyDescent="0.25">
      <c r="A454" s="29">
        <f t="shared" ref="A454:A497" si="67">A453+7</f>
        <v>44315</v>
      </c>
      <c r="B454">
        <f>'0429'!B58</f>
        <v>0</v>
      </c>
      <c r="C454">
        <f>'0429'!C58</f>
        <v>168</v>
      </c>
      <c r="D454">
        <f>'0429'!D58</f>
        <v>2670.4</v>
      </c>
      <c r="E454">
        <f>'0429'!E58</f>
        <v>2582.3000000000002</v>
      </c>
      <c r="F454">
        <f t="shared" si="65"/>
        <v>2670.4</v>
      </c>
      <c r="G454" s="66">
        <f t="shared" si="66"/>
        <v>2750.3</v>
      </c>
      <c r="H454">
        <f>'0429'!F58</f>
        <v>0</v>
      </c>
    </row>
    <row r="455" spans="1:8" x14ac:dyDescent="0.25">
      <c r="A455" s="29">
        <f t="shared" si="67"/>
        <v>44322</v>
      </c>
      <c r="B455">
        <f>'0506'!B58</f>
        <v>0</v>
      </c>
      <c r="C455">
        <f>'0506'!C58</f>
        <v>223</v>
      </c>
      <c r="D455">
        <f>'0506'!D58</f>
        <v>2670.4</v>
      </c>
      <c r="E455">
        <f>'0506'!E58</f>
        <v>2638.9</v>
      </c>
      <c r="F455">
        <f t="shared" si="65"/>
        <v>2670.4</v>
      </c>
      <c r="G455" s="66">
        <f t="shared" si="66"/>
        <v>2861.9</v>
      </c>
      <c r="H455">
        <f>'0506'!F58</f>
        <v>0</v>
      </c>
    </row>
    <row r="456" spans="1:8" x14ac:dyDescent="0.25">
      <c r="A456" s="29">
        <f t="shared" si="67"/>
        <v>44329</v>
      </c>
      <c r="B456">
        <f>'0513'!B58</f>
        <v>0</v>
      </c>
      <c r="C456">
        <f>'0513'!C58</f>
        <v>175</v>
      </c>
      <c r="D456">
        <f>'0513'!D58</f>
        <v>2725.4</v>
      </c>
      <c r="E456">
        <f>'0513'!E58</f>
        <v>2776.2</v>
      </c>
      <c r="F456">
        <f t="shared" ref="F456:F465" si="68">+B456+D456</f>
        <v>2725.4</v>
      </c>
      <c r="G456" s="66">
        <f t="shared" ref="G456:G465" si="69">+C456+E456</f>
        <v>2951.2</v>
      </c>
      <c r="H456">
        <f>'0513'!F58</f>
        <v>0</v>
      </c>
    </row>
    <row r="457" spans="1:8" x14ac:dyDescent="0.25">
      <c r="A457" s="29">
        <f t="shared" si="67"/>
        <v>44336</v>
      </c>
      <c r="B457">
        <f>'0520'!B58</f>
        <v>0</v>
      </c>
      <c r="C457">
        <f>'0520'!C58</f>
        <v>175</v>
      </c>
      <c r="D457">
        <f>'0520'!D58</f>
        <v>2777.4</v>
      </c>
      <c r="E457">
        <f>'0520'!E58</f>
        <v>2825.2</v>
      </c>
      <c r="F457">
        <f t="shared" si="68"/>
        <v>2777.4</v>
      </c>
      <c r="G457" s="66">
        <f t="shared" si="69"/>
        <v>3000.2</v>
      </c>
      <c r="H457">
        <f>'0520'!F58</f>
        <v>0</v>
      </c>
    </row>
    <row r="458" spans="1:8" x14ac:dyDescent="0.25">
      <c r="A458" s="29">
        <f t="shared" si="67"/>
        <v>44343</v>
      </c>
      <c r="B458">
        <f>'0527'!B58</f>
        <v>0</v>
      </c>
      <c r="C458">
        <f>'0527'!C58</f>
        <v>175</v>
      </c>
      <c r="D458">
        <f>'0527'!D58</f>
        <v>2777.4</v>
      </c>
      <c r="E458">
        <f>'0527'!E58</f>
        <v>3014.6</v>
      </c>
      <c r="F458">
        <f t="shared" si="68"/>
        <v>2777.4</v>
      </c>
      <c r="G458" s="66">
        <f t="shared" si="69"/>
        <v>3189.6</v>
      </c>
      <c r="H458">
        <f>'0527'!F58</f>
        <v>0</v>
      </c>
    </row>
    <row r="459" spans="1:8" x14ac:dyDescent="0.25">
      <c r="A459" s="29">
        <f t="shared" si="67"/>
        <v>44350</v>
      </c>
      <c r="B459">
        <f>'0603'!B59</f>
        <v>0</v>
      </c>
      <c r="C459">
        <f>'0603'!C59</f>
        <v>175</v>
      </c>
      <c r="D459">
        <f>'0603'!D59</f>
        <v>2777.4</v>
      </c>
      <c r="E459">
        <f>'0603'!E59</f>
        <v>3062.9</v>
      </c>
      <c r="F459">
        <f t="shared" si="68"/>
        <v>2777.4</v>
      </c>
      <c r="G459" s="66">
        <f t="shared" si="69"/>
        <v>3237.9</v>
      </c>
      <c r="H459">
        <f>'0603'!F59</f>
        <v>0</v>
      </c>
    </row>
    <row r="460" spans="1:8" x14ac:dyDescent="0.25">
      <c r="A460" s="29">
        <f t="shared" si="67"/>
        <v>44357</v>
      </c>
      <c r="B460">
        <f>'0610'!B59</f>
        <v>0</v>
      </c>
      <c r="C460">
        <f>'0610'!C59</f>
        <v>185</v>
      </c>
      <c r="D460">
        <f>'0610'!D59</f>
        <v>2777.4</v>
      </c>
      <c r="E460">
        <f>'0610'!E59</f>
        <v>3153.7</v>
      </c>
      <c r="F460">
        <f t="shared" si="68"/>
        <v>2777.4</v>
      </c>
      <c r="G460" s="66">
        <f t="shared" si="69"/>
        <v>3338.7</v>
      </c>
      <c r="H460">
        <f>'0610'!F59</f>
        <v>0</v>
      </c>
    </row>
    <row r="461" spans="1:8" x14ac:dyDescent="0.25">
      <c r="A461" s="29">
        <f t="shared" si="67"/>
        <v>44364</v>
      </c>
      <c r="B461">
        <f>'0617'!B59</f>
        <v>0</v>
      </c>
      <c r="C461">
        <f>'0617'!C59</f>
        <v>195</v>
      </c>
      <c r="D461">
        <f>'0617'!D59</f>
        <v>2777.4</v>
      </c>
      <c r="E461">
        <f>'0617'!E59</f>
        <v>3210.9</v>
      </c>
      <c r="F461">
        <f t="shared" si="68"/>
        <v>2777.4</v>
      </c>
      <c r="G461" s="66">
        <f t="shared" si="69"/>
        <v>3405.9</v>
      </c>
      <c r="H461">
        <f>'0617'!F59</f>
        <v>0</v>
      </c>
    </row>
    <row r="462" spans="1:8" x14ac:dyDescent="0.25">
      <c r="A462" s="29">
        <f t="shared" si="67"/>
        <v>44371</v>
      </c>
      <c r="B462">
        <f>'0624'!B59</f>
        <v>0</v>
      </c>
      <c r="C462">
        <f>'0624'!C59</f>
        <v>130</v>
      </c>
      <c r="D462">
        <f>'0624'!D59</f>
        <v>2777.4</v>
      </c>
      <c r="E462">
        <f>'0624'!E59</f>
        <v>3356.8</v>
      </c>
      <c r="F462">
        <f t="shared" si="68"/>
        <v>2777.4</v>
      </c>
      <c r="G462" s="66">
        <f t="shared" si="69"/>
        <v>3486.8</v>
      </c>
      <c r="H462">
        <f>'0624'!F59</f>
        <v>0</v>
      </c>
    </row>
    <row r="463" spans="1:8" x14ac:dyDescent="0.25">
      <c r="A463" s="29">
        <f t="shared" si="67"/>
        <v>44378</v>
      </c>
      <c r="B463">
        <f>'0701'!B59</f>
        <v>0</v>
      </c>
      <c r="C463">
        <f>'0701'!C59</f>
        <v>130</v>
      </c>
      <c r="D463">
        <f>'0701'!D59</f>
        <v>2777.4</v>
      </c>
      <c r="E463">
        <f>'0701'!E59</f>
        <v>3356.8</v>
      </c>
      <c r="F463">
        <f t="shared" si="68"/>
        <v>2777.4</v>
      </c>
      <c r="G463" s="66">
        <f t="shared" si="69"/>
        <v>3486.8</v>
      </c>
      <c r="H463">
        <f>'0701'!F59</f>
        <v>0</v>
      </c>
    </row>
    <row r="464" spans="1:8" x14ac:dyDescent="0.25">
      <c r="A464" s="29">
        <f t="shared" si="67"/>
        <v>44385</v>
      </c>
      <c r="B464">
        <f>'0708'!B59</f>
        <v>0</v>
      </c>
      <c r="C464">
        <f>'0708'!C59</f>
        <v>205</v>
      </c>
      <c r="D464">
        <f>'0708'!D59</f>
        <v>2777.4</v>
      </c>
      <c r="E464">
        <f>'0708'!E59</f>
        <v>3356.8</v>
      </c>
      <c r="F464">
        <f t="shared" si="68"/>
        <v>2777.4</v>
      </c>
      <c r="G464" s="66">
        <f t="shared" si="69"/>
        <v>3561.8</v>
      </c>
      <c r="H464">
        <f>'0708'!F59</f>
        <v>0</v>
      </c>
    </row>
    <row r="465" spans="1:8" x14ac:dyDescent="0.25">
      <c r="A465" s="29">
        <f t="shared" si="67"/>
        <v>44392</v>
      </c>
      <c r="B465">
        <f>'0715'!B59</f>
        <v>0</v>
      </c>
      <c r="C465">
        <f>'0715'!C59</f>
        <v>140</v>
      </c>
      <c r="D465">
        <f>'0715'!D59</f>
        <v>2777.4</v>
      </c>
      <c r="E465">
        <f>'0715'!E59</f>
        <v>3462.5</v>
      </c>
      <c r="F465">
        <f t="shared" si="68"/>
        <v>2777.4</v>
      </c>
      <c r="G465" s="66">
        <f t="shared" si="69"/>
        <v>3602.5</v>
      </c>
      <c r="H465">
        <f>'0715'!F59</f>
        <v>0</v>
      </c>
    </row>
    <row r="466" spans="1:8" x14ac:dyDescent="0.25">
      <c r="A466" s="29">
        <f t="shared" si="67"/>
        <v>44399</v>
      </c>
      <c r="B466">
        <f>'0722'!B59</f>
        <v>0</v>
      </c>
      <c r="C466">
        <f>'0722'!C59</f>
        <v>254</v>
      </c>
      <c r="D466">
        <f>'0722'!D59</f>
        <v>2777.4</v>
      </c>
      <c r="E466">
        <f>'0722'!E59</f>
        <v>3499.8</v>
      </c>
      <c r="F466">
        <f t="shared" ref="F466:F471" si="70">+B466+D466</f>
        <v>2777.4</v>
      </c>
      <c r="G466" s="66">
        <f t="shared" ref="G466:G471" si="71">+C466+E466</f>
        <v>3753.8</v>
      </c>
      <c r="H466">
        <f>'0722'!F59</f>
        <v>0</v>
      </c>
    </row>
    <row r="467" spans="1:8" x14ac:dyDescent="0.25">
      <c r="A467" s="29">
        <f t="shared" si="67"/>
        <v>44406</v>
      </c>
      <c r="B467">
        <f>'0729'!B59</f>
        <v>0</v>
      </c>
      <c r="C467">
        <f>'0729'!C59</f>
        <v>239</v>
      </c>
      <c r="D467">
        <f>'0729'!D59</f>
        <v>2777.4</v>
      </c>
      <c r="E467">
        <f>'0729'!E59</f>
        <v>3568.1</v>
      </c>
      <c r="F467">
        <f t="shared" si="70"/>
        <v>2777.4</v>
      </c>
      <c r="G467" s="66">
        <f t="shared" si="71"/>
        <v>3807.1</v>
      </c>
      <c r="H467">
        <f>'0729'!F59</f>
        <v>65</v>
      </c>
    </row>
    <row r="468" spans="1:8" x14ac:dyDescent="0.25">
      <c r="A468" s="29">
        <f t="shared" si="67"/>
        <v>44413</v>
      </c>
      <c r="B468">
        <f>'0805'!B59</f>
        <v>0</v>
      </c>
      <c r="C468">
        <f>'0805'!C59</f>
        <v>239</v>
      </c>
      <c r="D468">
        <f>'0805'!D59</f>
        <v>2777.4</v>
      </c>
      <c r="E468">
        <f>'0805'!E59</f>
        <v>3617.7</v>
      </c>
      <c r="F468">
        <f t="shared" si="70"/>
        <v>2777.4</v>
      </c>
      <c r="G468" s="66">
        <f t="shared" si="71"/>
        <v>3856.7</v>
      </c>
      <c r="H468">
        <f>'0805'!F59</f>
        <v>65</v>
      </c>
    </row>
    <row r="469" spans="1:8" x14ac:dyDescent="0.25">
      <c r="A469" s="29">
        <f t="shared" si="67"/>
        <v>44420</v>
      </c>
      <c r="B469">
        <f>'0812'!B59</f>
        <v>0</v>
      </c>
      <c r="C469">
        <f>'0812'!C59</f>
        <v>199.1</v>
      </c>
      <c r="D469">
        <f>'0812'!D59</f>
        <v>2777.4</v>
      </c>
      <c r="E469">
        <f>'0812'!E59</f>
        <v>3657.9</v>
      </c>
      <c r="F469">
        <f t="shared" si="70"/>
        <v>2777.4</v>
      </c>
      <c r="G469" s="66">
        <f t="shared" si="71"/>
        <v>3857</v>
      </c>
      <c r="H469">
        <f>'0812'!F59</f>
        <v>249</v>
      </c>
    </row>
    <row r="470" spans="1:8" x14ac:dyDescent="0.25">
      <c r="A470" s="29">
        <f t="shared" si="67"/>
        <v>44427</v>
      </c>
      <c r="B470">
        <f>'0819'!B59</f>
        <v>0</v>
      </c>
      <c r="C470">
        <f>'0819'!C59</f>
        <v>144.1</v>
      </c>
      <c r="D470">
        <f>'0819'!D59</f>
        <v>2777.4</v>
      </c>
      <c r="E470">
        <f>'0819'!E59</f>
        <v>3688.8</v>
      </c>
      <c r="F470">
        <f t="shared" si="70"/>
        <v>2777.4</v>
      </c>
      <c r="G470" s="66">
        <f t="shared" si="71"/>
        <v>3832.9</v>
      </c>
      <c r="H470">
        <f>'0819'!F59</f>
        <v>249</v>
      </c>
    </row>
    <row r="471" spans="1:8" x14ac:dyDescent="0.25">
      <c r="A471" s="29">
        <f t="shared" si="67"/>
        <v>44434</v>
      </c>
      <c r="B471">
        <f>'0826'!B59</f>
        <v>0</v>
      </c>
      <c r="C471">
        <f>'0826'!C59</f>
        <v>72.099999999999994</v>
      </c>
      <c r="D471">
        <f>'0826'!D59</f>
        <v>2777.4</v>
      </c>
      <c r="E471">
        <f>'0826'!E59</f>
        <v>3761.8</v>
      </c>
      <c r="F471">
        <f t="shared" si="70"/>
        <v>2777.4</v>
      </c>
      <c r="G471" s="66">
        <f t="shared" si="71"/>
        <v>3833.9</v>
      </c>
      <c r="H471">
        <f>'0826'!F59</f>
        <v>299</v>
      </c>
    </row>
    <row r="472" spans="1:8" x14ac:dyDescent="0.25">
      <c r="A472" s="29">
        <f t="shared" si="67"/>
        <v>44441</v>
      </c>
      <c r="B472">
        <f>'0902'!B46</f>
        <v>354</v>
      </c>
      <c r="C472">
        <f>'0902'!C46</f>
        <v>427.1</v>
      </c>
      <c r="D472">
        <f>'0902'!D46</f>
        <v>0</v>
      </c>
      <c r="E472">
        <f>'0902'!E46</f>
        <v>0</v>
      </c>
      <c r="F472">
        <f t="shared" ref="F472:F479" si="72">+B472+D472</f>
        <v>354</v>
      </c>
      <c r="G472" s="66">
        <f t="shared" ref="G472:G479" si="73">+C472+E472</f>
        <v>427.1</v>
      </c>
    </row>
    <row r="473" spans="1:8" x14ac:dyDescent="0.25">
      <c r="A473" s="29">
        <f t="shared" si="67"/>
        <v>44448</v>
      </c>
      <c r="B473">
        <f>'0909'!B49</f>
        <v>434</v>
      </c>
      <c r="C473">
        <f>'0909'!C49</f>
        <v>334.2</v>
      </c>
      <c r="D473">
        <f>'0909'!D49</f>
        <v>0</v>
      </c>
      <c r="E473">
        <f>'0909'!E49</f>
        <v>113.1</v>
      </c>
      <c r="F473">
        <f t="shared" si="72"/>
        <v>434</v>
      </c>
      <c r="G473" s="66">
        <f t="shared" si="73"/>
        <v>447.29999999999995</v>
      </c>
    </row>
    <row r="474" spans="1:8" x14ac:dyDescent="0.25">
      <c r="A474" s="29">
        <f t="shared" si="67"/>
        <v>44455</v>
      </c>
      <c r="B474">
        <f>'0916'!B51</f>
        <v>492</v>
      </c>
      <c r="C474">
        <f>'0916'!C51</f>
        <v>284.2</v>
      </c>
      <c r="D474">
        <f>'0916'!D51</f>
        <v>0</v>
      </c>
      <c r="E474">
        <f>'0916'!E51</f>
        <v>159.5</v>
      </c>
      <c r="F474">
        <f t="shared" si="72"/>
        <v>492</v>
      </c>
      <c r="G474" s="66">
        <f t="shared" si="73"/>
        <v>443.7</v>
      </c>
    </row>
    <row r="475" spans="1:8" x14ac:dyDescent="0.25">
      <c r="A475" s="29">
        <f t="shared" si="67"/>
        <v>44462</v>
      </c>
      <c r="B475">
        <f>'0923'!B52</f>
        <v>584.5</v>
      </c>
      <c r="C475">
        <f>'0923'!C52</f>
        <v>354.4</v>
      </c>
      <c r="D475">
        <f>'0923'!D52</f>
        <v>0</v>
      </c>
      <c r="E475">
        <f>'0923'!E52</f>
        <v>159.5</v>
      </c>
      <c r="F475">
        <f t="shared" si="72"/>
        <v>584.5</v>
      </c>
      <c r="G475" s="66">
        <f t="shared" si="73"/>
        <v>513.9</v>
      </c>
    </row>
    <row r="476" spans="1:8" x14ac:dyDescent="0.25">
      <c r="A476" s="29">
        <f t="shared" si="67"/>
        <v>44469</v>
      </c>
      <c r="B476">
        <f>'0930'!B53</f>
        <v>519.5</v>
      </c>
      <c r="C476">
        <f>'0930'!C53</f>
        <v>474.4</v>
      </c>
      <c r="D476">
        <f>'0930'!D53</f>
        <v>68.3</v>
      </c>
      <c r="E476">
        <f>'0930'!E53</f>
        <v>159.5</v>
      </c>
      <c r="F476">
        <f t="shared" si="72"/>
        <v>587.79999999999995</v>
      </c>
      <c r="G476" s="66">
        <f t="shared" si="73"/>
        <v>633.9</v>
      </c>
    </row>
    <row r="477" spans="1:8" x14ac:dyDescent="0.25">
      <c r="A477" s="29">
        <f t="shared" si="67"/>
        <v>44476</v>
      </c>
      <c r="B477">
        <f>'1007'!B53</f>
        <v>570</v>
      </c>
      <c r="C477">
        <f>'1007'!C53</f>
        <v>524.4</v>
      </c>
      <c r="D477">
        <f>'1007'!D53</f>
        <v>120.3</v>
      </c>
      <c r="E477">
        <f>'1007'!E53</f>
        <v>159.5</v>
      </c>
      <c r="F477">
        <f t="shared" si="72"/>
        <v>690.3</v>
      </c>
      <c r="G477" s="66">
        <f t="shared" si="73"/>
        <v>683.9</v>
      </c>
    </row>
    <row r="478" spans="1:8" x14ac:dyDescent="0.25">
      <c r="A478" s="29">
        <f t="shared" si="67"/>
        <v>44483</v>
      </c>
      <c r="B478">
        <f>'1014'!B53</f>
        <v>615</v>
      </c>
      <c r="C478">
        <f>'1014'!C53</f>
        <v>592.4</v>
      </c>
      <c r="D478">
        <f>'1014'!D53</f>
        <v>172.6</v>
      </c>
      <c r="E478">
        <f>'1014'!E53</f>
        <v>285.89999999999998</v>
      </c>
      <c r="F478">
        <f t="shared" si="72"/>
        <v>787.6</v>
      </c>
      <c r="G478" s="66">
        <f t="shared" si="73"/>
        <v>878.3</v>
      </c>
    </row>
    <row r="479" spans="1:8" x14ac:dyDescent="0.25">
      <c r="A479" s="29">
        <f t="shared" si="67"/>
        <v>44490</v>
      </c>
      <c r="B479">
        <f>'1021'!B53</f>
        <v>614.6</v>
      </c>
      <c r="C479">
        <f>'1021'!C53</f>
        <v>702.5</v>
      </c>
      <c r="D479">
        <f>'1021'!D53</f>
        <v>229.1</v>
      </c>
      <c r="E479">
        <f>'1021'!E53</f>
        <v>329.2</v>
      </c>
      <c r="F479">
        <f t="shared" si="72"/>
        <v>843.7</v>
      </c>
      <c r="G479" s="66">
        <f t="shared" si="73"/>
        <v>1031.7</v>
      </c>
    </row>
    <row r="480" spans="1:8" x14ac:dyDescent="0.25">
      <c r="A480" s="29">
        <f t="shared" si="67"/>
        <v>44497</v>
      </c>
      <c r="B480">
        <f>'1028'!B53</f>
        <v>668</v>
      </c>
      <c r="C480">
        <f>'1028'!C53</f>
        <v>972.5</v>
      </c>
      <c r="D480">
        <f>'1028'!D53</f>
        <v>316.3</v>
      </c>
      <c r="E480">
        <f>'1028'!E53</f>
        <v>343.1</v>
      </c>
      <c r="F480">
        <f t="shared" ref="F480:F486" si="74">+B480+D480</f>
        <v>984.3</v>
      </c>
      <c r="G480" s="66">
        <f t="shared" ref="G480:G486" si="75">+C480+E480</f>
        <v>1315.6</v>
      </c>
    </row>
    <row r="481" spans="1:7" x14ac:dyDescent="0.25">
      <c r="A481" s="29">
        <f t="shared" si="67"/>
        <v>44504</v>
      </c>
      <c r="B481">
        <v>756.5</v>
      </c>
      <c r="C481">
        <v>950.1</v>
      </c>
      <c r="D481">
        <v>459.1</v>
      </c>
      <c r="E481">
        <v>381.9</v>
      </c>
      <c r="F481">
        <f t="shared" si="74"/>
        <v>1215.5999999999999</v>
      </c>
      <c r="G481" s="66">
        <f t="shared" si="75"/>
        <v>1332</v>
      </c>
    </row>
    <row r="482" spans="1:7" x14ac:dyDescent="0.25">
      <c r="A482" s="29">
        <f t="shared" si="67"/>
        <v>44511</v>
      </c>
      <c r="B482">
        <f>'1111'!B54</f>
        <v>773</v>
      </c>
      <c r="C482">
        <f>'1111'!C54</f>
        <v>855.1</v>
      </c>
      <c r="D482">
        <f>'1111'!D54</f>
        <v>497.6</v>
      </c>
      <c r="E482">
        <f>'1111'!E54</f>
        <v>551.79999999999995</v>
      </c>
      <c r="F482">
        <f t="shared" si="74"/>
        <v>1270.5999999999999</v>
      </c>
      <c r="G482" s="66">
        <f t="shared" si="75"/>
        <v>1406.9</v>
      </c>
    </row>
    <row r="483" spans="1:7" x14ac:dyDescent="0.25">
      <c r="A483" s="29">
        <f t="shared" si="67"/>
        <v>44518</v>
      </c>
      <c r="B483">
        <f>'1118'!B54</f>
        <v>851.4</v>
      </c>
      <c r="C483">
        <f>'1118'!C54</f>
        <v>935.1</v>
      </c>
      <c r="D483">
        <f>'1118'!D54</f>
        <v>536.5</v>
      </c>
      <c r="E483">
        <f>'1118'!E54</f>
        <v>639.5</v>
      </c>
      <c r="F483">
        <f t="shared" si="74"/>
        <v>1387.9</v>
      </c>
      <c r="G483" s="66">
        <f t="shared" si="75"/>
        <v>1574.6</v>
      </c>
    </row>
    <row r="484" spans="1:7" x14ac:dyDescent="0.25">
      <c r="A484" s="29">
        <f t="shared" si="67"/>
        <v>44525</v>
      </c>
      <c r="B484">
        <f>'1125'!B54</f>
        <v>608</v>
      </c>
      <c r="C484">
        <f>'1125'!C54</f>
        <v>935.1</v>
      </c>
      <c r="D484">
        <f>'1125'!D54</f>
        <v>847.9</v>
      </c>
      <c r="E484">
        <f>'1125'!E54</f>
        <v>639.5</v>
      </c>
      <c r="F484">
        <f t="shared" si="74"/>
        <v>1455.9</v>
      </c>
      <c r="G484" s="66">
        <f t="shared" si="75"/>
        <v>1574.6</v>
      </c>
    </row>
    <row r="485" spans="1:7" x14ac:dyDescent="0.25">
      <c r="A485" s="29">
        <f t="shared" si="67"/>
        <v>44532</v>
      </c>
      <c r="B485">
        <f>'1202'!B54</f>
        <v>784</v>
      </c>
      <c r="C485">
        <f>'1202'!C54</f>
        <v>765.1</v>
      </c>
      <c r="D485">
        <f>'1202'!D54</f>
        <v>898.7</v>
      </c>
      <c r="E485">
        <f>'1202'!E54</f>
        <v>895.6</v>
      </c>
      <c r="F485">
        <f t="shared" si="74"/>
        <v>1682.7</v>
      </c>
      <c r="G485" s="66">
        <f t="shared" si="75"/>
        <v>1660.7</v>
      </c>
    </row>
    <row r="486" spans="1:7" x14ac:dyDescent="0.25">
      <c r="A486" s="29">
        <f t="shared" si="67"/>
        <v>44539</v>
      </c>
      <c r="B486">
        <f>'1209'!B54</f>
        <v>626</v>
      </c>
      <c r="C486">
        <f>'1209'!C54</f>
        <v>660.1</v>
      </c>
      <c r="D486">
        <f>'1209'!D54</f>
        <v>1124.5999999999999</v>
      </c>
      <c r="E486">
        <f>'1209'!E54</f>
        <v>999.4</v>
      </c>
      <c r="F486">
        <f t="shared" si="74"/>
        <v>1750.6</v>
      </c>
      <c r="G486" s="66">
        <f t="shared" si="75"/>
        <v>1659.5</v>
      </c>
    </row>
    <row r="487" spans="1:7" x14ac:dyDescent="0.25">
      <c r="A487" s="29">
        <f t="shared" si="67"/>
        <v>44546</v>
      </c>
      <c r="B487">
        <f>'1216'!B54</f>
        <v>598</v>
      </c>
      <c r="C487">
        <f>'1216'!C54</f>
        <v>563.1</v>
      </c>
      <c r="D487">
        <f>'1216'!D54</f>
        <v>1246.5999999999999</v>
      </c>
      <c r="E487">
        <f>'1216'!E54</f>
        <v>1192.2</v>
      </c>
      <c r="F487">
        <f t="shared" ref="F487:F492" si="76">+B487+D487</f>
        <v>1844.6</v>
      </c>
      <c r="G487" s="66">
        <f t="shared" ref="G487:G492" si="77">+C487+E487</f>
        <v>1755.3000000000002</v>
      </c>
    </row>
    <row r="488" spans="1:7" x14ac:dyDescent="0.25">
      <c r="A488" s="29">
        <f t="shared" si="67"/>
        <v>44553</v>
      </c>
      <c r="B488">
        <f>'1223'!B54</f>
        <v>548</v>
      </c>
      <c r="C488">
        <f>'1223'!C54</f>
        <v>536.6</v>
      </c>
      <c r="D488">
        <f>'1223'!D54</f>
        <v>1304.3</v>
      </c>
      <c r="E488">
        <f>'1223'!E54</f>
        <v>1310.5</v>
      </c>
      <c r="F488">
        <f t="shared" si="76"/>
        <v>1852.3</v>
      </c>
      <c r="G488" s="66">
        <f t="shared" si="77"/>
        <v>1847.1</v>
      </c>
    </row>
    <row r="489" spans="1:7" x14ac:dyDescent="0.25">
      <c r="A489" s="29">
        <f t="shared" si="67"/>
        <v>44560</v>
      </c>
      <c r="B489">
        <f>'1230'!B57</f>
        <v>403</v>
      </c>
      <c r="C489">
        <f>'1230'!C57</f>
        <v>483</v>
      </c>
      <c r="D489">
        <f>'1230'!D57</f>
        <v>1456.5</v>
      </c>
      <c r="E489">
        <f>'1230'!E57</f>
        <v>1367.7</v>
      </c>
      <c r="F489">
        <f t="shared" si="76"/>
        <v>1859.5</v>
      </c>
      <c r="G489" s="66">
        <f t="shared" si="77"/>
        <v>1850.7</v>
      </c>
    </row>
    <row r="490" spans="1:7" x14ac:dyDescent="0.25">
      <c r="A490" s="29">
        <f t="shared" si="67"/>
        <v>44567</v>
      </c>
      <c r="B490">
        <f>'0106'!B57</f>
        <v>472</v>
      </c>
      <c r="C490">
        <f>'0106'!C57</f>
        <v>485</v>
      </c>
      <c r="D490">
        <f>'0106'!D57</f>
        <v>1563.3</v>
      </c>
      <c r="E490">
        <f>'0106'!E57</f>
        <v>1417.3</v>
      </c>
      <c r="F490">
        <f t="shared" si="76"/>
        <v>2035.3</v>
      </c>
      <c r="G490" s="66">
        <f t="shared" si="77"/>
        <v>1902.3</v>
      </c>
    </row>
    <row r="491" spans="1:7" x14ac:dyDescent="0.25">
      <c r="A491" s="29">
        <f t="shared" si="67"/>
        <v>44574</v>
      </c>
      <c r="B491">
        <f>'0113'!B57</f>
        <v>437</v>
      </c>
      <c r="C491">
        <f>'0113'!C57</f>
        <v>435</v>
      </c>
      <c r="D491">
        <f>'0113'!D57</f>
        <v>1615.1</v>
      </c>
      <c r="E491">
        <f>'0113'!E57</f>
        <v>1515.7</v>
      </c>
      <c r="F491">
        <f t="shared" si="76"/>
        <v>2052.1</v>
      </c>
      <c r="G491" s="66">
        <f t="shared" si="77"/>
        <v>1950.7</v>
      </c>
    </row>
    <row r="492" spans="1:7" x14ac:dyDescent="0.25">
      <c r="A492" s="29">
        <f t="shared" si="67"/>
        <v>44581</v>
      </c>
      <c r="B492">
        <f>'0120'!B58</f>
        <v>455</v>
      </c>
      <c r="C492">
        <f>'0120'!C58</f>
        <v>385</v>
      </c>
      <c r="D492">
        <f>'0120'!D58</f>
        <v>1615.1</v>
      </c>
      <c r="E492">
        <f>'0120'!E58</f>
        <v>1655.3</v>
      </c>
      <c r="F492">
        <f t="shared" si="76"/>
        <v>2070.1</v>
      </c>
      <c r="G492" s="66">
        <f t="shared" si="77"/>
        <v>2040.3</v>
      </c>
    </row>
    <row r="493" spans="1:7" x14ac:dyDescent="0.25">
      <c r="A493" s="29">
        <f t="shared" si="67"/>
        <v>44588</v>
      </c>
      <c r="B493">
        <f>'0127'!B58</f>
        <v>590</v>
      </c>
      <c r="C493">
        <f>'0127'!C58</f>
        <v>495</v>
      </c>
      <c r="D493">
        <f>'0127'!D58</f>
        <v>1615.1</v>
      </c>
      <c r="E493">
        <f>'0127'!E58</f>
        <v>1655.3</v>
      </c>
      <c r="F493">
        <f t="shared" ref="F493:F509" si="78">+B493+D493</f>
        <v>2205.1</v>
      </c>
      <c r="G493" s="66">
        <f t="shared" ref="G493:G509" si="79">+C493+E493</f>
        <v>2150.3000000000002</v>
      </c>
    </row>
    <row r="494" spans="1:7" x14ac:dyDescent="0.25">
      <c r="A494" s="29">
        <f t="shared" si="67"/>
        <v>44595</v>
      </c>
      <c r="B494">
        <f>'0203'!B58</f>
        <v>578</v>
      </c>
      <c r="C494">
        <f>'0203'!C58</f>
        <v>500</v>
      </c>
      <c r="D494">
        <f>'0203'!D58</f>
        <v>1708.7</v>
      </c>
      <c r="E494">
        <f>'0203'!E58</f>
        <v>1769.5</v>
      </c>
      <c r="F494">
        <f t="shared" si="78"/>
        <v>2286.6999999999998</v>
      </c>
      <c r="G494" s="66">
        <f t="shared" si="79"/>
        <v>2269.5</v>
      </c>
    </row>
    <row r="495" spans="1:7" x14ac:dyDescent="0.25">
      <c r="A495" s="29">
        <f t="shared" si="67"/>
        <v>44602</v>
      </c>
      <c r="B495">
        <f>'0210'!B58</f>
        <v>608</v>
      </c>
      <c r="C495">
        <f>'0210'!C58</f>
        <v>500</v>
      </c>
      <c r="D495">
        <f>'0210'!D58</f>
        <v>1761.6</v>
      </c>
      <c r="E495">
        <f>'0210'!E58</f>
        <v>1769.5</v>
      </c>
      <c r="F495">
        <f t="shared" si="78"/>
        <v>2369.6</v>
      </c>
      <c r="G495" s="66">
        <f t="shared" si="79"/>
        <v>2269.5</v>
      </c>
    </row>
    <row r="496" spans="1:7" x14ac:dyDescent="0.25">
      <c r="A496" s="29">
        <f t="shared" si="67"/>
        <v>44609</v>
      </c>
      <c r="B496">
        <f>'0217'!B59</f>
        <v>667</v>
      </c>
      <c r="C496">
        <f>'0217'!C59</f>
        <v>395</v>
      </c>
      <c r="D496">
        <f>'0217'!D59</f>
        <v>2081.9</v>
      </c>
      <c r="E496">
        <f>'0217'!E59</f>
        <v>1874.6</v>
      </c>
      <c r="F496">
        <f t="shared" si="78"/>
        <v>2748.9</v>
      </c>
      <c r="G496" s="66">
        <f t="shared" si="79"/>
        <v>2269.6</v>
      </c>
    </row>
    <row r="497" spans="1:8" x14ac:dyDescent="0.25">
      <c r="A497" s="29">
        <f t="shared" si="67"/>
        <v>44616</v>
      </c>
      <c r="B497">
        <f>'0224'!B59</f>
        <v>845</v>
      </c>
      <c r="C497">
        <f>'0224'!C59</f>
        <v>333</v>
      </c>
      <c r="D497">
        <f>'0224'!D59</f>
        <v>2081.9</v>
      </c>
      <c r="E497">
        <f>'0224'!E59</f>
        <v>1990.4</v>
      </c>
      <c r="F497">
        <f t="shared" si="78"/>
        <v>2926.9</v>
      </c>
      <c r="G497" s="66">
        <f t="shared" si="79"/>
        <v>2323.4</v>
      </c>
    </row>
    <row r="498" spans="1:8" x14ac:dyDescent="0.25">
      <c r="A498" s="29">
        <f>A497+7</f>
        <v>44623</v>
      </c>
      <c r="B498">
        <f>'0303'!B59</f>
        <v>853</v>
      </c>
      <c r="C498">
        <f>'0303'!C59</f>
        <v>248</v>
      </c>
      <c r="D498">
        <f>'0303'!D59</f>
        <v>2254.9</v>
      </c>
      <c r="E498">
        <f>'0303'!E59</f>
        <v>2140.1</v>
      </c>
      <c r="F498">
        <f t="shared" si="78"/>
        <v>3107.9</v>
      </c>
      <c r="G498" s="66">
        <f t="shared" si="79"/>
        <v>2388.1</v>
      </c>
    </row>
    <row r="499" spans="1:8" x14ac:dyDescent="0.25">
      <c r="A499" s="29">
        <f>A498+7</f>
        <v>44630</v>
      </c>
      <c r="B499">
        <f>'0310'!B59</f>
        <v>1033</v>
      </c>
      <c r="C499">
        <f>'0310'!C59</f>
        <v>163</v>
      </c>
      <c r="D499">
        <f>'0310'!D59</f>
        <v>2316.6999999999998</v>
      </c>
      <c r="E499">
        <f>'0310'!E59</f>
        <v>2230.3000000000002</v>
      </c>
      <c r="F499">
        <f t="shared" si="78"/>
        <v>3349.7</v>
      </c>
      <c r="G499" s="66">
        <f t="shared" si="79"/>
        <v>2393.3000000000002</v>
      </c>
    </row>
    <row r="500" spans="1:8" x14ac:dyDescent="0.25">
      <c r="A500" s="29">
        <f>A499+7</f>
        <v>44637</v>
      </c>
      <c r="B500">
        <f>'0317'!B59</f>
        <v>993</v>
      </c>
      <c r="C500">
        <f>'0317'!C59</f>
        <v>108</v>
      </c>
      <c r="D500">
        <f>'0317'!D59</f>
        <v>2433.1999999999998</v>
      </c>
      <c r="E500">
        <f>'0317'!E59</f>
        <v>2394.9</v>
      </c>
      <c r="F500">
        <f t="shared" si="78"/>
        <v>3426.2</v>
      </c>
      <c r="G500" s="66">
        <f t="shared" si="79"/>
        <v>2502.9</v>
      </c>
    </row>
    <row r="501" spans="1:8" x14ac:dyDescent="0.25">
      <c r="A501" s="29">
        <f t="shared" ref="A501:A586" si="80">A500+7</f>
        <v>44644</v>
      </c>
      <c r="B501">
        <f>'0324'!B59</f>
        <v>938</v>
      </c>
      <c r="C501">
        <f>'0324'!C59</f>
        <v>108</v>
      </c>
      <c r="D501">
        <f>'0324'!D59</f>
        <v>2490.3000000000002</v>
      </c>
      <c r="E501">
        <f>'0324'!E59</f>
        <v>2444.1999999999998</v>
      </c>
      <c r="F501">
        <f t="shared" si="78"/>
        <v>3428.3</v>
      </c>
      <c r="G501" s="66">
        <f t="shared" si="79"/>
        <v>2552.1999999999998</v>
      </c>
    </row>
    <row r="502" spans="1:8" x14ac:dyDescent="0.25">
      <c r="A502" s="29">
        <f t="shared" si="80"/>
        <v>44651</v>
      </c>
      <c r="B502">
        <f>'0331'!B59</f>
        <v>936</v>
      </c>
      <c r="C502">
        <f>'0331'!C59</f>
        <v>55</v>
      </c>
      <c r="D502">
        <f>'0331'!D59</f>
        <v>2646.3</v>
      </c>
      <c r="E502">
        <f>'0331'!E59</f>
        <v>2563.5</v>
      </c>
      <c r="F502">
        <f t="shared" si="78"/>
        <v>3582.3</v>
      </c>
      <c r="G502" s="66">
        <f t="shared" si="79"/>
        <v>2618.5</v>
      </c>
    </row>
    <row r="503" spans="1:8" x14ac:dyDescent="0.25">
      <c r="A503" s="29">
        <f t="shared" si="80"/>
        <v>44658</v>
      </c>
      <c r="B503">
        <f>'0407'!B59</f>
        <v>886</v>
      </c>
      <c r="C503">
        <f>'0407'!C59</f>
        <v>55</v>
      </c>
      <c r="D503">
        <f>'0407'!D59</f>
        <v>2699.2</v>
      </c>
      <c r="E503">
        <f>'0407'!E59</f>
        <v>2563.5</v>
      </c>
      <c r="F503">
        <f t="shared" si="78"/>
        <v>3585.2</v>
      </c>
      <c r="G503" s="66">
        <f t="shared" si="79"/>
        <v>2618.5</v>
      </c>
      <c r="H503">
        <f>'0407'!F59</f>
        <v>163</v>
      </c>
    </row>
    <row r="504" spans="1:8" x14ac:dyDescent="0.25">
      <c r="A504" s="29">
        <f t="shared" si="80"/>
        <v>44665</v>
      </c>
      <c r="B504">
        <f>'0414'!B59</f>
        <v>888</v>
      </c>
      <c r="C504">
        <f>'0414'!C59</f>
        <v>55</v>
      </c>
      <c r="D504">
        <f>'0414'!D59</f>
        <v>2750.8</v>
      </c>
      <c r="E504">
        <f>'0414'!E59</f>
        <v>2563.5</v>
      </c>
      <c r="F504">
        <f t="shared" si="78"/>
        <v>3638.8</v>
      </c>
      <c r="G504" s="66">
        <f t="shared" si="79"/>
        <v>2618.5</v>
      </c>
      <c r="H504">
        <f>'0414'!F59</f>
        <v>163</v>
      </c>
    </row>
    <row r="505" spans="1:8" x14ac:dyDescent="0.25">
      <c r="A505" s="29">
        <f t="shared" si="80"/>
        <v>44672</v>
      </c>
      <c r="B505">
        <f>'0421'!B59</f>
        <v>746</v>
      </c>
      <c r="C505">
        <f>'0421'!C59</f>
        <v>0</v>
      </c>
      <c r="D505">
        <f>'0421'!D59</f>
        <v>2909.6</v>
      </c>
      <c r="E505">
        <f>'0421'!E59</f>
        <v>2670.4</v>
      </c>
      <c r="F505">
        <f t="shared" si="78"/>
        <v>3655.6</v>
      </c>
      <c r="G505" s="66">
        <f t="shared" si="79"/>
        <v>2670.4</v>
      </c>
      <c r="H505">
        <f>'0421'!F59</f>
        <v>163</v>
      </c>
    </row>
    <row r="506" spans="1:8" x14ac:dyDescent="0.25">
      <c r="A506" s="29">
        <f t="shared" si="80"/>
        <v>44679</v>
      </c>
      <c r="B506">
        <f>'0428'!B59</f>
        <v>641</v>
      </c>
      <c r="C506">
        <f>'0428'!C59</f>
        <v>0</v>
      </c>
      <c r="D506">
        <f>'0428'!D59</f>
        <v>3083.5</v>
      </c>
      <c r="E506">
        <f>'0428'!E59</f>
        <v>2670.4</v>
      </c>
      <c r="F506">
        <f t="shared" si="78"/>
        <v>3724.5</v>
      </c>
      <c r="G506" s="66">
        <f t="shared" si="79"/>
        <v>2670.4</v>
      </c>
      <c r="H506">
        <f>'0428'!F59</f>
        <v>163</v>
      </c>
    </row>
    <row r="507" spans="1:8" x14ac:dyDescent="0.25">
      <c r="A507" s="29">
        <f t="shared" si="80"/>
        <v>44686</v>
      </c>
      <c r="B507">
        <f>'0505'!B59</f>
        <v>641</v>
      </c>
      <c r="C507">
        <f>'0505'!C59</f>
        <v>0</v>
      </c>
      <c r="D507">
        <f>'0505'!D59</f>
        <v>3083.5</v>
      </c>
      <c r="E507">
        <f>'0505'!E59</f>
        <v>2670.4</v>
      </c>
      <c r="F507">
        <f t="shared" si="78"/>
        <v>3724.5</v>
      </c>
      <c r="G507" s="66">
        <f t="shared" si="79"/>
        <v>2670.4</v>
      </c>
      <c r="H507">
        <f>'0505'!F59</f>
        <v>163</v>
      </c>
    </row>
    <row r="508" spans="1:8" x14ac:dyDescent="0.25">
      <c r="A508" s="29">
        <f t="shared" si="80"/>
        <v>44693</v>
      </c>
      <c r="B508">
        <f>'0512'!B59</f>
        <v>428</v>
      </c>
      <c r="C508">
        <f>'0512'!C59</f>
        <v>0</v>
      </c>
      <c r="D508">
        <f>'0512'!D59</f>
        <v>3354.8</v>
      </c>
      <c r="E508">
        <f>'0512'!E59</f>
        <v>2725.4</v>
      </c>
      <c r="F508">
        <f t="shared" si="78"/>
        <v>3782.8</v>
      </c>
      <c r="G508" s="66">
        <f t="shared" si="79"/>
        <v>2725.4</v>
      </c>
      <c r="H508">
        <f>'0512'!F59</f>
        <v>163</v>
      </c>
    </row>
    <row r="509" spans="1:8" x14ac:dyDescent="0.25">
      <c r="A509" s="29">
        <f t="shared" si="80"/>
        <v>44700</v>
      </c>
      <c r="B509">
        <f>'0519'!B59</f>
        <v>493</v>
      </c>
      <c r="C509">
        <f>'0519'!C59</f>
        <v>0</v>
      </c>
      <c r="D509">
        <f>'0519'!D59</f>
        <v>3422.4</v>
      </c>
      <c r="E509">
        <f>'0519'!E59</f>
        <v>2777.4</v>
      </c>
      <c r="F509">
        <f t="shared" si="78"/>
        <v>3915.4</v>
      </c>
      <c r="G509" s="66">
        <f t="shared" si="79"/>
        <v>2777.4</v>
      </c>
      <c r="H509">
        <f>'0519'!F59</f>
        <v>163</v>
      </c>
    </row>
    <row r="510" spans="1:8" x14ac:dyDescent="0.25">
      <c r="A510" s="29">
        <f t="shared" si="80"/>
        <v>44707</v>
      </c>
      <c r="B510">
        <f>'0526'!B59</f>
        <v>429</v>
      </c>
      <c r="C510">
        <f>'0526'!C59</f>
        <v>0</v>
      </c>
      <c r="D510">
        <f>'0526'!D59</f>
        <v>3540.4</v>
      </c>
      <c r="E510">
        <f>'0526'!E59</f>
        <v>2777.4</v>
      </c>
      <c r="F510">
        <f t="shared" ref="F510:F516" si="81">+B510+D510</f>
        <v>3969.4</v>
      </c>
      <c r="G510" s="66">
        <f t="shared" ref="G510:G516" si="82">+C510+E510</f>
        <v>2777.4</v>
      </c>
      <c r="H510">
        <f>'0526'!F59</f>
        <v>228</v>
      </c>
    </row>
    <row r="511" spans="1:8" x14ac:dyDescent="0.25">
      <c r="A511" s="29">
        <f t="shared" si="80"/>
        <v>44714</v>
      </c>
      <c r="B511">
        <f>'0602'!B60</f>
        <v>494</v>
      </c>
      <c r="C511">
        <f>'0602'!C60</f>
        <v>0</v>
      </c>
      <c r="D511">
        <f>'0602'!D60</f>
        <v>3592.8</v>
      </c>
      <c r="E511">
        <f>'0602'!E60</f>
        <v>2777.4</v>
      </c>
      <c r="F511">
        <f t="shared" si="81"/>
        <v>4086.8</v>
      </c>
      <c r="G511" s="66">
        <f t="shared" si="82"/>
        <v>2777.4</v>
      </c>
      <c r="H511">
        <f>'0602'!F60</f>
        <v>228</v>
      </c>
    </row>
    <row r="512" spans="1:8" x14ac:dyDescent="0.25">
      <c r="A512" s="29">
        <f t="shared" si="80"/>
        <v>44721</v>
      </c>
      <c r="B512">
        <f>'0609'!B60</f>
        <v>386</v>
      </c>
      <c r="C512">
        <f>'0609'!C60</f>
        <v>0</v>
      </c>
      <c r="D512">
        <f>'0609'!D60</f>
        <v>3702.4</v>
      </c>
      <c r="E512">
        <f>'0609'!E60</f>
        <v>2777.4</v>
      </c>
      <c r="F512">
        <f t="shared" si="81"/>
        <v>4088.4</v>
      </c>
      <c r="G512" s="66">
        <f t="shared" si="82"/>
        <v>2777.4</v>
      </c>
      <c r="H512">
        <f>'0609'!F60</f>
        <v>228</v>
      </c>
    </row>
    <row r="513" spans="1:8" x14ac:dyDescent="0.25">
      <c r="A513" s="29">
        <f t="shared" si="80"/>
        <v>44728</v>
      </c>
      <c r="B513">
        <f>'0616'!B60</f>
        <v>282</v>
      </c>
      <c r="C513">
        <f>'0616'!C60</f>
        <v>0</v>
      </c>
      <c r="D513">
        <f>'0616'!D60</f>
        <v>3807.6</v>
      </c>
      <c r="E513">
        <f>'0616'!E60</f>
        <v>2777.4</v>
      </c>
      <c r="F513">
        <f t="shared" si="81"/>
        <v>4089.6</v>
      </c>
      <c r="G513" s="66">
        <f t="shared" si="82"/>
        <v>2777.4</v>
      </c>
      <c r="H513">
        <f>'0616'!F60</f>
        <v>228</v>
      </c>
    </row>
    <row r="514" spans="1:8" x14ac:dyDescent="0.25">
      <c r="A514" s="29">
        <f t="shared" si="80"/>
        <v>44735</v>
      </c>
      <c r="B514">
        <f>'0623'!B60</f>
        <v>218</v>
      </c>
      <c r="C514">
        <f>'0623'!C60</f>
        <v>0</v>
      </c>
      <c r="D514">
        <f>'0623'!D60</f>
        <v>3874.7</v>
      </c>
      <c r="E514">
        <f>'0623'!E60</f>
        <v>2777.4</v>
      </c>
      <c r="F514">
        <f t="shared" si="81"/>
        <v>4092.7</v>
      </c>
      <c r="G514" s="66">
        <f t="shared" si="82"/>
        <v>2777.4</v>
      </c>
      <c r="H514">
        <f>'0623'!F60</f>
        <v>228</v>
      </c>
    </row>
    <row r="515" spans="1:8" x14ac:dyDescent="0.25">
      <c r="A515" s="29">
        <f t="shared" si="80"/>
        <v>44742</v>
      </c>
      <c r="B515">
        <f>'0630'!B60</f>
        <v>228</v>
      </c>
      <c r="C515">
        <f>'0630'!C60</f>
        <v>0</v>
      </c>
      <c r="D515">
        <f>'0630'!D60</f>
        <v>3926.4</v>
      </c>
      <c r="E515">
        <f>'0630'!E60</f>
        <v>2777.4</v>
      </c>
      <c r="F515">
        <f t="shared" si="81"/>
        <v>4154.3999999999996</v>
      </c>
      <c r="G515" s="66">
        <f t="shared" si="82"/>
        <v>2777.4</v>
      </c>
      <c r="H515">
        <f>'0630'!F60</f>
        <v>228</v>
      </c>
    </row>
    <row r="516" spans="1:8" x14ac:dyDescent="0.25">
      <c r="A516" s="29">
        <f t="shared" si="80"/>
        <v>44749</v>
      </c>
      <c r="B516">
        <f>'0707'!B60</f>
        <v>102</v>
      </c>
      <c r="C516">
        <f>'0707'!C60</f>
        <v>0</v>
      </c>
      <c r="D516">
        <f>'0707'!D60</f>
        <v>3983.5</v>
      </c>
      <c r="E516">
        <f>'0707'!E60</f>
        <v>2777.4</v>
      </c>
      <c r="F516">
        <f t="shared" si="81"/>
        <v>4085.5</v>
      </c>
      <c r="G516" s="66">
        <f t="shared" si="82"/>
        <v>2777.4</v>
      </c>
      <c r="H516">
        <f>'0707'!F60</f>
        <v>228</v>
      </c>
    </row>
    <row r="517" spans="1:8" x14ac:dyDescent="0.25">
      <c r="A517" s="29">
        <f t="shared" si="80"/>
        <v>44756</v>
      </c>
      <c r="B517">
        <f>'0714'!B60</f>
        <v>102</v>
      </c>
      <c r="C517">
        <f>'0714'!C60</f>
        <v>0</v>
      </c>
      <c r="D517">
        <f>'0714'!D60</f>
        <v>3983.5</v>
      </c>
      <c r="E517">
        <f>'0714'!E60</f>
        <v>2777.4</v>
      </c>
      <c r="F517">
        <f t="shared" ref="F517:G520" si="83">+B517+D517</f>
        <v>4085.5</v>
      </c>
      <c r="G517" s="66">
        <f t="shared" si="83"/>
        <v>2777.4</v>
      </c>
      <c r="H517">
        <f>'0714'!F60</f>
        <v>280</v>
      </c>
    </row>
    <row r="518" spans="1:8" x14ac:dyDescent="0.25">
      <c r="A518" s="29">
        <f t="shared" si="80"/>
        <v>44763</v>
      </c>
      <c r="B518">
        <f>'0721'!B60</f>
        <v>102</v>
      </c>
      <c r="C518">
        <f>'0721'!C60</f>
        <v>0</v>
      </c>
      <c r="D518">
        <f>'0721'!D60</f>
        <v>4038.5</v>
      </c>
      <c r="E518">
        <f>'0721'!E60</f>
        <v>2777.4</v>
      </c>
      <c r="F518">
        <f t="shared" si="83"/>
        <v>4140.5</v>
      </c>
      <c r="G518" s="66">
        <f t="shared" si="83"/>
        <v>2777.4</v>
      </c>
      <c r="H518">
        <f>'0721'!F60</f>
        <v>280</v>
      </c>
    </row>
    <row r="519" spans="1:8" x14ac:dyDescent="0.25">
      <c r="A519" s="29">
        <f t="shared" si="80"/>
        <v>44770</v>
      </c>
      <c r="B519">
        <f>'0728'!B60</f>
        <v>62</v>
      </c>
      <c r="C519">
        <f>'0728'!C60</f>
        <v>0</v>
      </c>
      <c r="D519">
        <f>'0728'!D60</f>
        <v>4082.4</v>
      </c>
      <c r="E519">
        <f>'0728'!E60</f>
        <v>2777.4</v>
      </c>
      <c r="F519">
        <f t="shared" si="83"/>
        <v>4144.3999999999996</v>
      </c>
      <c r="G519" s="66">
        <f t="shared" si="83"/>
        <v>2777.4</v>
      </c>
      <c r="H519">
        <f>'0728'!F60</f>
        <v>280</v>
      </c>
    </row>
    <row r="520" spans="1:8" x14ac:dyDescent="0.25">
      <c r="A520" s="29">
        <f t="shared" si="80"/>
        <v>44777</v>
      </c>
      <c r="B520">
        <f>'0804'!B61</f>
        <v>62</v>
      </c>
      <c r="C520">
        <f>'0804'!C61</f>
        <v>0</v>
      </c>
      <c r="D520">
        <f>'0804'!D61</f>
        <v>4082.4</v>
      </c>
      <c r="E520">
        <f>'0804'!E61</f>
        <v>2777.4</v>
      </c>
      <c r="F520">
        <f t="shared" si="83"/>
        <v>4144.3999999999996</v>
      </c>
      <c r="G520" s="66">
        <f t="shared" si="83"/>
        <v>2777.4</v>
      </c>
      <c r="H520">
        <f>'0804'!F61</f>
        <v>280</v>
      </c>
    </row>
    <row r="521" spans="1:8" x14ac:dyDescent="0.25">
      <c r="A521" s="29">
        <f t="shared" si="80"/>
        <v>44784</v>
      </c>
      <c r="B521">
        <f>'0811'!B60</f>
        <v>0</v>
      </c>
      <c r="C521">
        <f>'0811'!C60</f>
        <v>0</v>
      </c>
      <c r="D521">
        <f>'0811'!D60</f>
        <v>4082.4</v>
      </c>
      <c r="E521">
        <f>'0811'!E60</f>
        <v>2777.4</v>
      </c>
      <c r="F521">
        <f t="shared" ref="F521:G525" si="84">+B521+D521</f>
        <v>4082.4</v>
      </c>
      <c r="G521" s="66">
        <f t="shared" si="84"/>
        <v>2777.4</v>
      </c>
      <c r="H521">
        <f>'0811'!F60</f>
        <v>340</v>
      </c>
    </row>
    <row r="522" spans="1:8" x14ac:dyDescent="0.25">
      <c r="A522" s="29">
        <f t="shared" si="80"/>
        <v>44791</v>
      </c>
      <c r="C522">
        <v>0</v>
      </c>
      <c r="E522">
        <v>2777.4</v>
      </c>
      <c r="F522">
        <f t="shared" si="84"/>
        <v>0</v>
      </c>
      <c r="G522" s="66">
        <f t="shared" si="84"/>
        <v>2777.4</v>
      </c>
    </row>
    <row r="523" spans="1:8" x14ac:dyDescent="0.25">
      <c r="A523" s="29">
        <f t="shared" si="80"/>
        <v>44798</v>
      </c>
      <c r="B523">
        <f>'0825'!B61</f>
        <v>0</v>
      </c>
      <c r="C523">
        <f>'0825'!C61</f>
        <v>0</v>
      </c>
      <c r="D523">
        <f>'0825'!D61</f>
        <v>4082.4</v>
      </c>
      <c r="E523">
        <f>'0825'!E61</f>
        <v>2777.4</v>
      </c>
      <c r="F523">
        <f t="shared" si="84"/>
        <v>4082.4</v>
      </c>
      <c r="G523" s="66">
        <f t="shared" si="84"/>
        <v>2777.4</v>
      </c>
      <c r="H523">
        <f>'0825'!F61</f>
        <v>400</v>
      </c>
    </row>
    <row r="524" spans="1:8" x14ac:dyDescent="0.25">
      <c r="A524" s="29">
        <f t="shared" si="80"/>
        <v>44805</v>
      </c>
      <c r="B524">
        <f>'0901'!B47</f>
        <v>400</v>
      </c>
      <c r="C524">
        <f>'0901'!C47</f>
        <v>354</v>
      </c>
      <c r="D524">
        <f>'0901'!D47</f>
        <v>0</v>
      </c>
      <c r="E524">
        <f>'0901'!E47</f>
        <v>0</v>
      </c>
      <c r="F524">
        <f t="shared" si="84"/>
        <v>400</v>
      </c>
      <c r="G524" s="66">
        <f t="shared" si="84"/>
        <v>354</v>
      </c>
    </row>
    <row r="525" spans="1:8" x14ac:dyDescent="0.25">
      <c r="A525" s="29">
        <f t="shared" si="80"/>
        <v>44812</v>
      </c>
      <c r="B525">
        <f>'0908'!B48</f>
        <v>400</v>
      </c>
      <c r="C525">
        <f>'0908'!C48</f>
        <v>434</v>
      </c>
      <c r="D525">
        <f>'0908'!D48</f>
        <v>0</v>
      </c>
      <c r="E525">
        <f>'0908'!E48</f>
        <v>0</v>
      </c>
      <c r="F525">
        <f t="shared" si="84"/>
        <v>400</v>
      </c>
      <c r="G525" s="66">
        <f t="shared" si="84"/>
        <v>434</v>
      </c>
    </row>
    <row r="526" spans="1:8" x14ac:dyDescent="0.25">
      <c r="A526" s="29">
        <f t="shared" si="80"/>
        <v>44819</v>
      </c>
      <c r="B526">
        <f>'0915'!B48</f>
        <v>574</v>
      </c>
      <c r="C526">
        <f>'0915'!C48</f>
        <v>492</v>
      </c>
      <c r="D526">
        <f>'0915'!D48</f>
        <v>0</v>
      </c>
      <c r="E526">
        <f>'0915'!E48</f>
        <v>0</v>
      </c>
      <c r="F526">
        <f t="shared" ref="F526:F531" si="85">+B526+D526</f>
        <v>574</v>
      </c>
      <c r="G526" s="66">
        <f t="shared" ref="G526:G531" si="86">+C526+E526</f>
        <v>492</v>
      </c>
    </row>
    <row r="527" spans="1:8" x14ac:dyDescent="0.25">
      <c r="A527" s="29">
        <f t="shared" si="80"/>
        <v>44826</v>
      </c>
      <c r="B527">
        <f>'0922'!B49</f>
        <v>652</v>
      </c>
      <c r="C527">
        <f>'0922'!C49</f>
        <v>584.5</v>
      </c>
      <c r="D527">
        <f>'0922'!D49</f>
        <v>0</v>
      </c>
      <c r="E527">
        <f>'0922'!E49</f>
        <v>0</v>
      </c>
      <c r="F527">
        <f t="shared" si="85"/>
        <v>652</v>
      </c>
      <c r="G527" s="66">
        <f t="shared" si="86"/>
        <v>584.5</v>
      </c>
    </row>
    <row r="528" spans="1:8" x14ac:dyDescent="0.25">
      <c r="A528" s="29">
        <f t="shared" si="80"/>
        <v>44833</v>
      </c>
      <c r="B528">
        <f>'0929'!B50</f>
        <v>652</v>
      </c>
      <c r="C528">
        <f>'0929'!C50</f>
        <v>519.5</v>
      </c>
      <c r="D528">
        <f>'0929'!D50</f>
        <v>0</v>
      </c>
      <c r="E528">
        <f>'0929'!E50</f>
        <v>68.3</v>
      </c>
      <c r="F528">
        <f t="shared" si="85"/>
        <v>652</v>
      </c>
      <c r="G528" s="66">
        <f t="shared" si="86"/>
        <v>587.79999999999995</v>
      </c>
    </row>
    <row r="529" spans="1:7" x14ac:dyDescent="0.25">
      <c r="A529" s="29">
        <f t="shared" si="80"/>
        <v>44840</v>
      </c>
      <c r="B529">
        <f>'1006'!B51</f>
        <v>596</v>
      </c>
      <c r="C529">
        <f>'1006'!C51</f>
        <v>570</v>
      </c>
      <c r="D529">
        <f>'1006'!D51</f>
        <v>60.5</v>
      </c>
      <c r="E529">
        <f>'1006'!E51</f>
        <v>120.3</v>
      </c>
      <c r="F529">
        <f t="shared" si="85"/>
        <v>656.5</v>
      </c>
      <c r="G529" s="66">
        <f t="shared" si="86"/>
        <v>690.3</v>
      </c>
    </row>
    <row r="530" spans="1:7" x14ac:dyDescent="0.25">
      <c r="A530" s="29">
        <f t="shared" si="80"/>
        <v>44847</v>
      </c>
      <c r="B530">
        <f>'1013'!B50</f>
        <v>541</v>
      </c>
      <c r="C530">
        <f>'1013'!C50</f>
        <v>615</v>
      </c>
      <c r="D530">
        <f>'1013'!D50</f>
        <v>114</v>
      </c>
      <c r="E530">
        <f>'1013'!E50</f>
        <v>172.6</v>
      </c>
      <c r="F530">
        <f t="shared" si="85"/>
        <v>655</v>
      </c>
      <c r="G530" s="66">
        <f t="shared" si="86"/>
        <v>787.6</v>
      </c>
    </row>
    <row r="531" spans="1:7" x14ac:dyDescent="0.25">
      <c r="A531" s="29">
        <f t="shared" si="80"/>
        <v>44854</v>
      </c>
      <c r="B531">
        <f>'1020'!B51</f>
        <v>564</v>
      </c>
      <c r="C531">
        <f>'1020'!C51</f>
        <v>614.6</v>
      </c>
      <c r="D531">
        <f>'1020'!D51</f>
        <v>149.19999999999999</v>
      </c>
      <c r="E531">
        <f>'1020'!E51</f>
        <v>229.1</v>
      </c>
      <c r="F531">
        <f t="shared" si="85"/>
        <v>713.2</v>
      </c>
      <c r="G531" s="66">
        <f t="shared" si="86"/>
        <v>843.7</v>
      </c>
    </row>
    <row r="532" spans="1:7" x14ac:dyDescent="0.25">
      <c r="A532" s="29">
        <f t="shared" si="80"/>
        <v>44861</v>
      </c>
      <c r="B532">
        <f>'1027'!B51</f>
        <v>443</v>
      </c>
      <c r="C532">
        <f>'1027'!C51</f>
        <v>668</v>
      </c>
      <c r="D532">
        <f>'1027'!D51</f>
        <v>274.5</v>
      </c>
      <c r="E532">
        <f>'1027'!E51</f>
        <v>316.3</v>
      </c>
      <c r="F532">
        <f t="shared" ref="F532:F535" si="87">+B532+D532</f>
        <v>717.5</v>
      </c>
      <c r="G532" s="66">
        <f t="shared" ref="G532:G535" si="88">+C532+E532</f>
        <v>984.3</v>
      </c>
    </row>
    <row r="533" spans="1:7" x14ac:dyDescent="0.25">
      <c r="A533" s="29">
        <f t="shared" si="80"/>
        <v>44868</v>
      </c>
      <c r="B533">
        <f>'1103'!B54</f>
        <v>390</v>
      </c>
      <c r="C533">
        <f>'1103'!C54</f>
        <v>756.5</v>
      </c>
      <c r="D533">
        <f>'1103'!D54</f>
        <v>324</v>
      </c>
      <c r="E533">
        <f>'1103'!E54</f>
        <v>459.1</v>
      </c>
      <c r="F533">
        <f t="shared" si="87"/>
        <v>714</v>
      </c>
      <c r="G533" s="66">
        <f t="shared" si="88"/>
        <v>1215.5999999999999</v>
      </c>
    </row>
    <row r="534" spans="1:7" x14ac:dyDescent="0.25">
      <c r="A534" s="29">
        <f t="shared" si="80"/>
        <v>44875</v>
      </c>
      <c r="B534">
        <f>'1110'!B54</f>
        <v>390</v>
      </c>
      <c r="C534">
        <f>'1110'!C54</f>
        <v>773</v>
      </c>
      <c r="D534">
        <f>'1110'!D54</f>
        <v>324</v>
      </c>
      <c r="E534">
        <f>'1110'!E54</f>
        <v>497.6</v>
      </c>
      <c r="F534">
        <f t="shared" si="87"/>
        <v>714</v>
      </c>
      <c r="G534" s="66">
        <f t="shared" si="88"/>
        <v>1270.5999999999999</v>
      </c>
    </row>
    <row r="535" spans="1:7" x14ac:dyDescent="0.25">
      <c r="A535" s="29">
        <f t="shared" si="80"/>
        <v>44882</v>
      </c>
      <c r="B535">
        <f>'1117'!B54</f>
        <v>390</v>
      </c>
      <c r="C535">
        <f>'1117'!C54</f>
        <v>851.4</v>
      </c>
      <c r="D535">
        <f>'1117'!D54</f>
        <v>324</v>
      </c>
      <c r="E535">
        <f>'1117'!E54</f>
        <v>536.5</v>
      </c>
      <c r="F535">
        <f t="shared" si="87"/>
        <v>714</v>
      </c>
      <c r="G535" s="66">
        <f t="shared" si="88"/>
        <v>1387.9</v>
      </c>
    </row>
    <row r="536" spans="1:7" x14ac:dyDescent="0.25">
      <c r="A536" s="29">
        <f t="shared" si="80"/>
        <v>44889</v>
      </c>
      <c r="B536">
        <f>'1124'!B56</f>
        <v>420</v>
      </c>
      <c r="C536">
        <f>'1124'!C56</f>
        <v>608</v>
      </c>
      <c r="D536">
        <f>'1124'!D56</f>
        <v>324</v>
      </c>
      <c r="E536">
        <f>'1124'!E56</f>
        <v>847.9</v>
      </c>
      <c r="F536">
        <f t="shared" ref="F536:F541" si="89">+B536+D536</f>
        <v>744</v>
      </c>
      <c r="G536" s="66">
        <f t="shared" ref="G536:G541" si="90">+C536+E536</f>
        <v>1455.9</v>
      </c>
    </row>
    <row r="537" spans="1:7" x14ac:dyDescent="0.25">
      <c r="A537" s="29">
        <f t="shared" si="80"/>
        <v>44896</v>
      </c>
      <c r="B537">
        <f>'1201'!B56</f>
        <v>365</v>
      </c>
      <c r="C537">
        <f>'1201'!C56</f>
        <v>784</v>
      </c>
      <c r="D537">
        <f>'1201'!D56</f>
        <v>380.7</v>
      </c>
      <c r="E537">
        <f>'1201'!E56</f>
        <v>898.7</v>
      </c>
      <c r="F537">
        <f t="shared" si="89"/>
        <v>745.7</v>
      </c>
      <c r="G537" s="66">
        <f t="shared" si="90"/>
        <v>1682.7</v>
      </c>
    </row>
    <row r="538" spans="1:7" x14ac:dyDescent="0.25">
      <c r="A538" s="29">
        <f t="shared" si="80"/>
        <v>44903</v>
      </c>
      <c r="B538">
        <f>'1208'!B56</f>
        <v>277</v>
      </c>
      <c r="C538">
        <f>'1208'!C56</f>
        <v>626</v>
      </c>
      <c r="D538">
        <f>'1208'!D56</f>
        <v>468.9</v>
      </c>
      <c r="E538">
        <f>'1208'!E56</f>
        <v>1124.5999999999999</v>
      </c>
      <c r="F538">
        <f t="shared" si="89"/>
        <v>745.9</v>
      </c>
      <c r="G538" s="66">
        <f t="shared" si="90"/>
        <v>1750.6</v>
      </c>
    </row>
    <row r="539" spans="1:7" x14ac:dyDescent="0.25">
      <c r="A539" s="29">
        <f t="shared" si="80"/>
        <v>44910</v>
      </c>
      <c r="B539">
        <f>'1215'!B56</f>
        <v>277</v>
      </c>
      <c r="C539">
        <f>'1215'!C56</f>
        <v>598</v>
      </c>
      <c r="D539">
        <f>'1215'!D56</f>
        <v>468.9</v>
      </c>
      <c r="E539">
        <f>'1215'!E56</f>
        <v>1246.5999999999999</v>
      </c>
      <c r="F539">
        <f t="shared" si="89"/>
        <v>745.9</v>
      </c>
      <c r="G539" s="66">
        <f t="shared" si="90"/>
        <v>1844.6</v>
      </c>
    </row>
    <row r="540" spans="1:7" x14ac:dyDescent="0.25">
      <c r="A540" s="29">
        <f t="shared" si="80"/>
        <v>44917</v>
      </c>
      <c r="B540">
        <f>'1222'!B55</f>
        <v>277</v>
      </c>
      <c r="C540">
        <f>'1222'!C55</f>
        <v>548</v>
      </c>
      <c r="D540">
        <f>'1222'!D55</f>
        <v>468.9</v>
      </c>
      <c r="E540">
        <f>'1222'!E55</f>
        <v>1304.3</v>
      </c>
      <c r="F540">
        <f t="shared" si="89"/>
        <v>745.9</v>
      </c>
      <c r="G540" s="66">
        <f t="shared" si="90"/>
        <v>1852.3</v>
      </c>
    </row>
    <row r="541" spans="1:7" x14ac:dyDescent="0.25">
      <c r="A541" s="29">
        <f t="shared" si="80"/>
        <v>44924</v>
      </c>
      <c r="B541">
        <f>'1229'!B58</f>
        <v>225</v>
      </c>
      <c r="C541">
        <f>'1229'!C58</f>
        <v>403</v>
      </c>
      <c r="D541">
        <f>'1229'!D58</f>
        <v>527</v>
      </c>
      <c r="E541">
        <f>'1229'!E58</f>
        <v>1456.5</v>
      </c>
      <c r="F541">
        <f t="shared" si="89"/>
        <v>752</v>
      </c>
      <c r="G541" s="66">
        <f t="shared" si="90"/>
        <v>1859.5</v>
      </c>
    </row>
    <row r="542" spans="1:7" x14ac:dyDescent="0.25">
      <c r="A542" s="29">
        <f t="shared" si="80"/>
        <v>44931</v>
      </c>
      <c r="B542">
        <f>'0105'!B58</f>
        <v>225</v>
      </c>
      <c r="C542">
        <f>'0105'!C58</f>
        <v>472</v>
      </c>
      <c r="D542">
        <f>'0105'!D58</f>
        <v>527</v>
      </c>
      <c r="E542">
        <f>'0105'!E58</f>
        <v>1563.3</v>
      </c>
      <c r="F542">
        <f t="shared" ref="F542:F547" si="91">+B542+D542</f>
        <v>752</v>
      </c>
      <c r="G542" s="66">
        <f t="shared" ref="G542:G547" si="92">+C542+E542</f>
        <v>2035.3</v>
      </c>
    </row>
    <row r="543" spans="1:7" x14ac:dyDescent="0.25">
      <c r="A543" s="29">
        <f t="shared" si="80"/>
        <v>44938</v>
      </c>
      <c r="B543">
        <f>'0112'!B58</f>
        <v>255</v>
      </c>
      <c r="C543">
        <f>'0112'!C58</f>
        <v>437</v>
      </c>
      <c r="D543">
        <f>'0112'!D58</f>
        <v>527</v>
      </c>
      <c r="E543">
        <f>'0112'!E58</f>
        <v>1615.1</v>
      </c>
      <c r="F543">
        <f t="shared" si="91"/>
        <v>782</v>
      </c>
      <c r="G543" s="66">
        <f t="shared" si="92"/>
        <v>2052.1</v>
      </c>
    </row>
    <row r="544" spans="1:7" x14ac:dyDescent="0.25">
      <c r="A544" s="29">
        <f t="shared" si="80"/>
        <v>44945</v>
      </c>
      <c r="B544">
        <f>'0119'!B59</f>
        <v>255</v>
      </c>
      <c r="C544">
        <f>'0119'!C59</f>
        <v>455</v>
      </c>
      <c r="D544">
        <f>'0119'!D59</f>
        <v>527</v>
      </c>
      <c r="E544">
        <f>'0119'!E59</f>
        <v>1615.1</v>
      </c>
      <c r="F544">
        <f t="shared" si="91"/>
        <v>782</v>
      </c>
      <c r="G544" s="66">
        <f t="shared" si="92"/>
        <v>2070.1</v>
      </c>
    </row>
    <row r="545" spans="1:8" x14ac:dyDescent="0.25">
      <c r="A545" s="29">
        <f t="shared" si="80"/>
        <v>44952</v>
      </c>
      <c r="B545">
        <f>'0126'!B59</f>
        <v>255</v>
      </c>
      <c r="C545">
        <f>'0126'!C59</f>
        <v>590</v>
      </c>
      <c r="D545">
        <f>'0126'!D59</f>
        <v>527</v>
      </c>
      <c r="E545">
        <f>'0126'!E59</f>
        <v>1615.1</v>
      </c>
      <c r="F545">
        <f t="shared" si="91"/>
        <v>782</v>
      </c>
      <c r="G545" s="66">
        <f t="shared" si="92"/>
        <v>2205.1</v>
      </c>
    </row>
    <row r="546" spans="1:8" x14ac:dyDescent="0.25">
      <c r="A546" s="29">
        <f t="shared" si="80"/>
        <v>44959</v>
      </c>
      <c r="B546">
        <f>'0202'!B59</f>
        <v>255</v>
      </c>
      <c r="C546">
        <f>'0202'!C59</f>
        <v>578</v>
      </c>
      <c r="D546">
        <f>'0202'!D59</f>
        <v>527</v>
      </c>
      <c r="E546">
        <f>'0202'!E59</f>
        <v>1708.7</v>
      </c>
      <c r="F546">
        <f t="shared" si="91"/>
        <v>782</v>
      </c>
      <c r="G546" s="66">
        <f t="shared" si="92"/>
        <v>2286.6999999999998</v>
      </c>
    </row>
    <row r="547" spans="1:8" x14ac:dyDescent="0.25">
      <c r="A547" s="29">
        <f t="shared" si="80"/>
        <v>44966</v>
      </c>
      <c r="B547">
        <f>'0209'!B59</f>
        <v>308.5</v>
      </c>
      <c r="C547">
        <f>'0209'!C59</f>
        <v>608</v>
      </c>
      <c r="D547">
        <f>'0209'!D59</f>
        <v>527</v>
      </c>
      <c r="E547">
        <f>'0209'!E59</f>
        <v>1761.6</v>
      </c>
      <c r="F547">
        <f t="shared" si="91"/>
        <v>835.5</v>
      </c>
      <c r="G547" s="66">
        <f t="shared" si="92"/>
        <v>2369.6</v>
      </c>
    </row>
    <row r="548" spans="1:8" x14ac:dyDescent="0.25">
      <c r="A548" s="29">
        <f t="shared" si="80"/>
        <v>44973</v>
      </c>
      <c r="B548">
        <f>'0216'!B59</f>
        <v>360.5</v>
      </c>
      <c r="C548">
        <f>'0216'!C59</f>
        <v>667</v>
      </c>
      <c r="D548">
        <f>'0216'!D59</f>
        <v>617.29999999999995</v>
      </c>
      <c r="E548">
        <f>'0216'!E59</f>
        <v>2081.9</v>
      </c>
      <c r="F548">
        <f t="shared" ref="F548:F550" si="93">+B548+D548</f>
        <v>977.8</v>
      </c>
      <c r="G548" s="66">
        <f t="shared" ref="G548:G550" si="94">+C548+E548</f>
        <v>2748.9</v>
      </c>
    </row>
    <row r="549" spans="1:8" x14ac:dyDescent="0.25">
      <c r="A549" s="29">
        <f t="shared" si="80"/>
        <v>44980</v>
      </c>
      <c r="B549">
        <f>'0223'!B60</f>
        <v>360.5</v>
      </c>
      <c r="C549">
        <f>'0223'!C60</f>
        <v>845</v>
      </c>
      <c r="D549">
        <f>'0223'!D60</f>
        <v>617.29999999999995</v>
      </c>
      <c r="E549">
        <f>'0223'!E60</f>
        <v>2081.9</v>
      </c>
      <c r="F549">
        <f t="shared" si="93"/>
        <v>977.8</v>
      </c>
      <c r="G549" s="66">
        <f t="shared" si="94"/>
        <v>2926.9</v>
      </c>
    </row>
    <row r="550" spans="1:8" x14ac:dyDescent="0.25">
      <c r="A550" s="29">
        <f t="shared" si="80"/>
        <v>44987</v>
      </c>
      <c r="B550">
        <f>'0302'!B60</f>
        <v>360.5</v>
      </c>
      <c r="C550">
        <f>'0302'!C60</f>
        <v>853</v>
      </c>
      <c r="D550">
        <f>'0302'!D60</f>
        <v>617.29999999999995</v>
      </c>
      <c r="E550">
        <f>'0302'!E60</f>
        <v>2254.9</v>
      </c>
      <c r="F550">
        <f t="shared" si="93"/>
        <v>977.8</v>
      </c>
      <c r="G550" s="66">
        <f t="shared" si="94"/>
        <v>3107.9</v>
      </c>
    </row>
    <row r="551" spans="1:8" x14ac:dyDescent="0.25">
      <c r="A551" s="29">
        <f t="shared" si="80"/>
        <v>44994</v>
      </c>
      <c r="B551">
        <f>'0309'!B60</f>
        <v>308.5</v>
      </c>
      <c r="C551">
        <f>'0309'!C60</f>
        <v>1033</v>
      </c>
      <c r="D551">
        <f>'0309'!D60</f>
        <v>667.9</v>
      </c>
      <c r="E551">
        <f>'0309'!E60</f>
        <v>2316.6999999999998</v>
      </c>
      <c r="F551">
        <f t="shared" ref="F551:F557" si="95">+B551+D551</f>
        <v>976.4</v>
      </c>
      <c r="G551" s="66">
        <f t="shared" ref="G551:G557" si="96">+C551+E551</f>
        <v>3349.7</v>
      </c>
    </row>
    <row r="552" spans="1:8" x14ac:dyDescent="0.25">
      <c r="A552" s="29">
        <f t="shared" si="80"/>
        <v>45001</v>
      </c>
      <c r="B552">
        <f>'0316'!B60</f>
        <v>288.5</v>
      </c>
      <c r="C552">
        <f>'0316'!C60</f>
        <v>993</v>
      </c>
      <c r="D552">
        <f>'0316'!D60</f>
        <v>718.2</v>
      </c>
      <c r="E552">
        <f>'0316'!E60</f>
        <v>2433.1999999999998</v>
      </c>
      <c r="F552">
        <f t="shared" si="95"/>
        <v>1006.7</v>
      </c>
      <c r="G552" s="66">
        <f t="shared" si="96"/>
        <v>3426.2</v>
      </c>
    </row>
    <row r="553" spans="1:8" x14ac:dyDescent="0.25">
      <c r="A553" s="29">
        <f t="shared" si="80"/>
        <v>45008</v>
      </c>
      <c r="B553">
        <f>'0323'!B60</f>
        <v>300.5</v>
      </c>
      <c r="C553">
        <f>'0323'!C60</f>
        <v>938</v>
      </c>
      <c r="D553">
        <f>'0323'!D60</f>
        <v>771.1</v>
      </c>
      <c r="E553">
        <f>'0323'!E60</f>
        <v>2490.3000000000002</v>
      </c>
      <c r="F553">
        <f t="shared" si="95"/>
        <v>1071.5999999999999</v>
      </c>
      <c r="G553" s="66">
        <f t="shared" si="96"/>
        <v>3428.3</v>
      </c>
    </row>
    <row r="554" spans="1:8" x14ac:dyDescent="0.25">
      <c r="A554" s="29">
        <f t="shared" si="80"/>
        <v>45015</v>
      </c>
      <c r="B554">
        <f>'0330'!B60</f>
        <v>327.5</v>
      </c>
      <c r="C554">
        <f>'0330'!C60</f>
        <v>936</v>
      </c>
      <c r="D554">
        <f>'0330'!D60</f>
        <v>771.1</v>
      </c>
      <c r="E554">
        <f>'0330'!E60</f>
        <v>2646.3</v>
      </c>
      <c r="F554">
        <f t="shared" si="95"/>
        <v>1098.5999999999999</v>
      </c>
      <c r="G554" s="66">
        <f t="shared" si="96"/>
        <v>3582.3</v>
      </c>
    </row>
    <row r="555" spans="1:8" x14ac:dyDescent="0.25">
      <c r="A555" s="29">
        <f t="shared" si="80"/>
        <v>45022</v>
      </c>
      <c r="B555">
        <f>'0406'!B60</f>
        <v>327.5</v>
      </c>
      <c r="C555">
        <f>'0406'!C60</f>
        <v>886</v>
      </c>
      <c r="D555">
        <f>'0406'!D60</f>
        <v>771.1</v>
      </c>
      <c r="E555">
        <f>'0406'!E60</f>
        <v>2699.2</v>
      </c>
      <c r="F555">
        <f t="shared" si="95"/>
        <v>1098.5999999999999</v>
      </c>
      <c r="G555" s="66">
        <f t="shared" si="96"/>
        <v>3585.2</v>
      </c>
    </row>
    <row r="556" spans="1:8" x14ac:dyDescent="0.25">
      <c r="A556" s="29">
        <f t="shared" si="80"/>
        <v>45029</v>
      </c>
      <c r="B556">
        <f>'0413'!B60</f>
        <v>327.5</v>
      </c>
      <c r="C556">
        <f>'0413'!C60</f>
        <v>888</v>
      </c>
      <c r="D556">
        <f>'0413'!D60</f>
        <v>771.1</v>
      </c>
      <c r="E556">
        <f>'0413'!E60</f>
        <v>2750.8</v>
      </c>
      <c r="F556">
        <f t="shared" si="95"/>
        <v>1098.5999999999999</v>
      </c>
      <c r="G556" s="66">
        <f t="shared" si="96"/>
        <v>3638.8</v>
      </c>
    </row>
    <row r="557" spans="1:8" x14ac:dyDescent="0.25">
      <c r="A557" s="29">
        <f t="shared" si="80"/>
        <v>45036</v>
      </c>
      <c r="B557">
        <f>'0420'!B61</f>
        <v>297.5</v>
      </c>
      <c r="C557">
        <f>'0420'!C61</f>
        <v>746</v>
      </c>
      <c r="D557">
        <f>'0420'!D61</f>
        <v>804.1</v>
      </c>
      <c r="E557">
        <f>'0420'!E61</f>
        <v>2909.6</v>
      </c>
      <c r="F557">
        <f t="shared" si="95"/>
        <v>1101.5999999999999</v>
      </c>
      <c r="G557" s="66">
        <f t="shared" si="96"/>
        <v>3655.6</v>
      </c>
    </row>
    <row r="558" spans="1:8" x14ac:dyDescent="0.25">
      <c r="A558" s="29">
        <f t="shared" si="80"/>
        <v>45043</v>
      </c>
      <c r="B558">
        <f>'0427'!B61</f>
        <v>299</v>
      </c>
      <c r="C558">
        <f>'0427'!C61</f>
        <v>641</v>
      </c>
      <c r="D558">
        <f>'0427'!D61</f>
        <v>804.1</v>
      </c>
      <c r="E558">
        <f>'0427'!E61</f>
        <v>3083.5</v>
      </c>
      <c r="F558">
        <f t="shared" ref="F558:F559" si="97">+B558+D558</f>
        <v>1103.0999999999999</v>
      </c>
      <c r="G558" s="66">
        <f t="shared" ref="G558:G559" si="98">+C558+E558</f>
        <v>3724.5</v>
      </c>
      <c r="H558">
        <f>'0427'!F61</f>
        <v>0</v>
      </c>
    </row>
    <row r="559" spans="1:8" x14ac:dyDescent="0.25">
      <c r="A559" s="29">
        <f t="shared" si="80"/>
        <v>45050</v>
      </c>
      <c r="B559">
        <f>'0504'!B61</f>
        <v>269</v>
      </c>
      <c r="C559">
        <f>'0504'!C61</f>
        <v>641</v>
      </c>
      <c r="D559">
        <f>'0504'!D61</f>
        <v>837.1</v>
      </c>
      <c r="E559">
        <f>'0504'!E61</f>
        <v>3083.5</v>
      </c>
      <c r="F559">
        <f t="shared" si="97"/>
        <v>1106.0999999999999</v>
      </c>
      <c r="G559" s="66">
        <f t="shared" si="98"/>
        <v>3724.5</v>
      </c>
      <c r="H559">
        <f>'0504'!F61</f>
        <v>0</v>
      </c>
    </row>
    <row r="560" spans="1:8" x14ac:dyDescent="0.25">
      <c r="A560" s="29">
        <f t="shared" si="80"/>
        <v>45057</v>
      </c>
      <c r="B560">
        <f>'0511'!B61</f>
        <v>237.7</v>
      </c>
      <c r="C560">
        <f>'0511'!C61</f>
        <v>428</v>
      </c>
      <c r="D560">
        <f>'0511'!D61</f>
        <v>871.4</v>
      </c>
      <c r="E560">
        <f>'0511'!E61</f>
        <v>3354.8</v>
      </c>
      <c r="F560">
        <f t="shared" ref="F560:F562" si="99">+B560+D560</f>
        <v>1109.0999999999999</v>
      </c>
      <c r="G560" s="66">
        <f t="shared" ref="G560:G562" si="100">+C560+E560</f>
        <v>3782.8</v>
      </c>
      <c r="H560">
        <f>'0511'!F61</f>
        <v>0</v>
      </c>
    </row>
    <row r="561" spans="1:8" x14ac:dyDescent="0.25">
      <c r="A561" s="29">
        <f t="shared" si="80"/>
        <v>45064</v>
      </c>
      <c r="B561">
        <f>'0518'!B61</f>
        <v>180.7</v>
      </c>
      <c r="C561">
        <f>'0518'!C61</f>
        <v>493</v>
      </c>
      <c r="D561">
        <f>'0518'!D61</f>
        <v>928.2</v>
      </c>
      <c r="E561">
        <f>'0518'!E61</f>
        <v>3422.4</v>
      </c>
      <c r="F561">
        <f t="shared" si="99"/>
        <v>1108.9000000000001</v>
      </c>
      <c r="G561" s="66">
        <f t="shared" si="100"/>
        <v>3915.4</v>
      </c>
      <c r="H561">
        <f>'0518'!F61</f>
        <v>0</v>
      </c>
    </row>
    <row r="562" spans="1:8" x14ac:dyDescent="0.25">
      <c r="A562" s="29">
        <f t="shared" si="80"/>
        <v>45071</v>
      </c>
      <c r="B562">
        <f>'0525'!B61</f>
        <v>180.7</v>
      </c>
      <c r="C562">
        <f>'0525'!C61</f>
        <v>429</v>
      </c>
      <c r="D562">
        <f>'0525'!D61</f>
        <v>928.2</v>
      </c>
      <c r="E562">
        <f>'0525'!E61</f>
        <v>3540.4</v>
      </c>
      <c r="F562">
        <f t="shared" si="99"/>
        <v>1108.9000000000001</v>
      </c>
      <c r="G562" s="66">
        <f t="shared" si="100"/>
        <v>3969.4</v>
      </c>
      <c r="H562">
        <f>'0525'!F61</f>
        <v>0</v>
      </c>
    </row>
    <row r="563" spans="1:8" x14ac:dyDescent="0.25">
      <c r="A563" s="29">
        <f t="shared" si="80"/>
        <v>45078</v>
      </c>
      <c r="B563">
        <f>'0601'!B61</f>
        <v>180.7</v>
      </c>
      <c r="C563">
        <f>'0601'!C61</f>
        <v>494</v>
      </c>
      <c r="D563">
        <f>'0601'!D61</f>
        <v>961</v>
      </c>
      <c r="E563">
        <f>'0601'!E61</f>
        <v>3592.8</v>
      </c>
      <c r="F563">
        <f t="shared" ref="F563" si="101">+B563+D563</f>
        <v>1141.7</v>
      </c>
      <c r="G563" s="66">
        <f t="shared" ref="G563" si="102">+C563+E563</f>
        <v>4086.8</v>
      </c>
      <c r="H563">
        <f>'0601'!F61</f>
        <v>0</v>
      </c>
    </row>
    <row r="564" spans="1:8" x14ac:dyDescent="0.25">
      <c r="A564" s="29">
        <f t="shared" si="80"/>
        <v>45085</v>
      </c>
      <c r="B564">
        <f>'0608'!B61</f>
        <v>180.7</v>
      </c>
      <c r="C564">
        <f>'0608'!C61</f>
        <v>386</v>
      </c>
      <c r="D564">
        <f>'0608'!D61</f>
        <v>961</v>
      </c>
      <c r="E564">
        <f>'0608'!E61</f>
        <v>3702.4</v>
      </c>
      <c r="F564">
        <f t="shared" ref="F564" si="103">+B564+D564</f>
        <v>1141.7</v>
      </c>
      <c r="G564" s="66">
        <f t="shared" ref="G564" si="104">+C564+E564</f>
        <v>4088.4</v>
      </c>
      <c r="H564">
        <f>'0608'!F61</f>
        <v>0</v>
      </c>
    </row>
    <row r="565" spans="1:8" x14ac:dyDescent="0.25">
      <c r="A565" s="29">
        <f t="shared" si="80"/>
        <v>45092</v>
      </c>
      <c r="B565">
        <f>'0615'!B61</f>
        <v>148.69999999999999</v>
      </c>
      <c r="C565">
        <f>'0615'!C61</f>
        <v>282</v>
      </c>
      <c r="D565">
        <f>'0615'!D61</f>
        <v>1028.9000000000001</v>
      </c>
      <c r="E565">
        <f>'0615'!E61</f>
        <v>3807.6</v>
      </c>
      <c r="F565">
        <f t="shared" ref="F565" si="105">+B565+D565</f>
        <v>1177.6000000000001</v>
      </c>
      <c r="G565" s="66">
        <f t="shared" ref="G565" si="106">+C565+E565</f>
        <v>4089.6</v>
      </c>
      <c r="H565">
        <f>'0615'!F61</f>
        <v>0</v>
      </c>
    </row>
    <row r="566" spans="1:8" x14ac:dyDescent="0.25">
      <c r="A566" s="29">
        <f t="shared" si="80"/>
        <v>45099</v>
      </c>
      <c r="B566">
        <f>'0622'!B61</f>
        <v>148.69999999999999</v>
      </c>
      <c r="C566">
        <f>'0622'!C61</f>
        <v>218</v>
      </c>
      <c r="D566">
        <f>'0622'!D61</f>
        <v>1028.9000000000001</v>
      </c>
      <c r="E566">
        <f>'0622'!E61</f>
        <v>3874.7</v>
      </c>
      <c r="F566">
        <f t="shared" ref="F566" si="107">+B566+D566</f>
        <v>1177.6000000000001</v>
      </c>
      <c r="G566" s="66">
        <f t="shared" ref="G566" si="108">+C566+E566</f>
        <v>4092.7</v>
      </c>
      <c r="H566">
        <f>'0622'!F61</f>
        <v>0</v>
      </c>
    </row>
    <row r="567" spans="1:8" x14ac:dyDescent="0.25">
      <c r="A567" s="29">
        <f t="shared" si="80"/>
        <v>45106</v>
      </c>
      <c r="B567">
        <f>'0629'!B61</f>
        <v>178.7</v>
      </c>
      <c r="C567">
        <f>'0629'!C61</f>
        <v>228</v>
      </c>
      <c r="D567">
        <f>'0629'!D61</f>
        <v>1028.9000000000001</v>
      </c>
      <c r="E567">
        <f>'0629'!E61</f>
        <v>3926.4</v>
      </c>
      <c r="F567">
        <f t="shared" ref="F567" si="109">+B567+D567</f>
        <v>1207.6000000000001</v>
      </c>
      <c r="G567" s="66">
        <f t="shared" ref="G567" si="110">+C567+E567</f>
        <v>4154.3999999999996</v>
      </c>
      <c r="H567">
        <f>'0629'!F61</f>
        <v>0</v>
      </c>
    </row>
    <row r="568" spans="1:8" x14ac:dyDescent="0.25">
      <c r="A568" s="29">
        <f t="shared" si="80"/>
        <v>45113</v>
      </c>
      <c r="B568">
        <f>'0706'!B61</f>
        <v>178.7</v>
      </c>
      <c r="C568">
        <f>'0706'!C61</f>
        <v>102</v>
      </c>
      <c r="D568">
        <f>'0706'!D61</f>
        <v>1028.9000000000001</v>
      </c>
      <c r="E568">
        <f>'0706'!E61</f>
        <v>3983.5</v>
      </c>
      <c r="F568">
        <f t="shared" ref="F568" si="111">+B568+D568</f>
        <v>1207.6000000000001</v>
      </c>
      <c r="G568" s="66">
        <f t="shared" ref="G568" si="112">+C568+E568</f>
        <v>4085.5</v>
      </c>
      <c r="H568">
        <f>'0706'!F61</f>
        <v>0</v>
      </c>
    </row>
    <row r="569" spans="1:8" x14ac:dyDescent="0.25">
      <c r="A569" s="29">
        <f t="shared" si="80"/>
        <v>45120</v>
      </c>
      <c r="B569">
        <f>'0713'!B61</f>
        <v>178.7</v>
      </c>
      <c r="C569">
        <f>'0713'!C61</f>
        <v>102</v>
      </c>
      <c r="D569">
        <f>'0713'!D61</f>
        <v>1028.9000000000001</v>
      </c>
      <c r="E569">
        <f>'0713'!E61</f>
        <v>3983.5</v>
      </c>
      <c r="F569">
        <f t="shared" ref="F569" si="113">+B569+D569</f>
        <v>1207.6000000000001</v>
      </c>
      <c r="G569" s="66">
        <f t="shared" ref="G569" si="114">+C569+E569</f>
        <v>4085.5</v>
      </c>
      <c r="H569">
        <f>'0713'!F61</f>
        <v>0</v>
      </c>
    </row>
    <row r="570" spans="1:8" x14ac:dyDescent="0.25">
      <c r="A570" s="29">
        <f t="shared" si="80"/>
        <v>45127</v>
      </c>
      <c r="B570">
        <f>'0720'!B61</f>
        <v>115.7</v>
      </c>
      <c r="C570">
        <f>'0720'!C61</f>
        <v>102</v>
      </c>
      <c r="D570">
        <f>'0720'!D61</f>
        <v>1028.9000000000001</v>
      </c>
      <c r="E570">
        <f>'0720'!E61</f>
        <v>4038.5</v>
      </c>
      <c r="F570">
        <f t="shared" ref="F570" si="115">+B570+D570</f>
        <v>1144.6000000000001</v>
      </c>
      <c r="G570" s="66">
        <f t="shared" ref="G570" si="116">+C570+E570</f>
        <v>4140.5</v>
      </c>
      <c r="H570">
        <f>'0720'!F61</f>
        <v>63</v>
      </c>
    </row>
    <row r="571" spans="1:8" x14ac:dyDescent="0.25">
      <c r="A571" s="29">
        <f t="shared" si="80"/>
        <v>45134</v>
      </c>
      <c r="B571">
        <f>'0727'!B61</f>
        <v>85.7</v>
      </c>
      <c r="C571">
        <f>'0727'!C61</f>
        <v>62</v>
      </c>
      <c r="D571">
        <f>'0727'!D61</f>
        <v>1061.8</v>
      </c>
      <c r="E571">
        <f>'0727'!E61</f>
        <v>4082.4</v>
      </c>
      <c r="F571">
        <f t="shared" ref="F571" si="117">+B571+D571</f>
        <v>1147.5</v>
      </c>
      <c r="G571" s="66">
        <f t="shared" ref="G571" si="118">+C571+E571</f>
        <v>4144.3999999999996</v>
      </c>
      <c r="H571">
        <f>'0727'!F61</f>
        <v>63</v>
      </c>
    </row>
    <row r="572" spans="1:8" x14ac:dyDescent="0.25">
      <c r="A572" s="29">
        <f t="shared" si="80"/>
        <v>45141</v>
      </c>
      <c r="B572">
        <f>'0803'!B61</f>
        <v>85.7</v>
      </c>
      <c r="C572">
        <f>'0803'!C61</f>
        <v>62</v>
      </c>
      <c r="D572">
        <f>'0803'!D61</f>
        <v>1061.8</v>
      </c>
      <c r="E572">
        <f>'0803'!E61</f>
        <v>4082.4</v>
      </c>
      <c r="F572">
        <f t="shared" ref="F572" si="119">+B572+D572</f>
        <v>1147.5</v>
      </c>
      <c r="G572" s="66">
        <f t="shared" ref="G572" si="120">+C572+E572</f>
        <v>4144.3999999999996</v>
      </c>
      <c r="H572">
        <f>'0803'!F61</f>
        <v>63</v>
      </c>
    </row>
    <row r="573" spans="1:8" x14ac:dyDescent="0.25">
      <c r="A573" s="29">
        <f t="shared" si="80"/>
        <v>45148</v>
      </c>
      <c r="B573">
        <f>'0810'!B61</f>
        <v>55.7</v>
      </c>
      <c r="C573">
        <f>'0810'!C61</f>
        <v>0</v>
      </c>
      <c r="D573">
        <f>'0810'!D61</f>
        <v>1094.8</v>
      </c>
      <c r="E573">
        <f>'0810'!E61</f>
        <v>4082.4</v>
      </c>
      <c r="F573">
        <f t="shared" ref="F573" si="121">+B573+D573</f>
        <v>1150.5</v>
      </c>
      <c r="G573" s="66">
        <f t="shared" ref="G573" si="122">+C573+E573</f>
        <v>4082.4</v>
      </c>
      <c r="H573">
        <f>'0810'!F61</f>
        <v>63</v>
      </c>
    </row>
    <row r="574" spans="1:8" x14ac:dyDescent="0.25">
      <c r="A574" s="29">
        <f t="shared" si="80"/>
        <v>45155</v>
      </c>
      <c r="B574">
        <f>'0817'!B61</f>
        <v>55.7</v>
      </c>
      <c r="C574">
        <f>'0817'!C61</f>
        <v>0</v>
      </c>
      <c r="D574">
        <f>'0817'!D61</f>
        <v>1094.8</v>
      </c>
      <c r="E574">
        <f>'0817'!E61</f>
        <v>4082.4</v>
      </c>
      <c r="F574">
        <f t="shared" ref="F574" si="123">+B574+D574</f>
        <v>1150.5</v>
      </c>
      <c r="G574" s="66">
        <f t="shared" ref="G574" si="124">+C574+E574</f>
        <v>4082.4</v>
      </c>
      <c r="H574">
        <f>'0817'!F61</f>
        <v>63</v>
      </c>
    </row>
    <row r="575" spans="1:8" x14ac:dyDescent="0.25">
      <c r="A575" s="29">
        <f t="shared" si="80"/>
        <v>45162</v>
      </c>
      <c r="B575">
        <f>'0824'!B61</f>
        <v>0.7</v>
      </c>
      <c r="C575">
        <f>'0824'!C61</f>
        <v>0</v>
      </c>
      <c r="D575">
        <f>'0824'!D61</f>
        <v>1149</v>
      </c>
      <c r="E575">
        <f>'0824'!E61</f>
        <v>4082.4</v>
      </c>
      <c r="F575">
        <f t="shared" ref="F575" si="125">+B575+D575</f>
        <v>1149.7</v>
      </c>
      <c r="G575" s="66">
        <f t="shared" ref="G575" si="126">+C575+E575</f>
        <v>4082.4</v>
      </c>
      <c r="H575">
        <f>'0824'!F61</f>
        <v>63</v>
      </c>
    </row>
    <row r="576" spans="1:8" x14ac:dyDescent="0.25">
      <c r="A576" s="29">
        <f t="shared" si="80"/>
        <v>45169</v>
      </c>
      <c r="B576">
        <f>'0831'!B61</f>
        <v>0.7</v>
      </c>
      <c r="C576">
        <f>'0831'!C61</f>
        <v>0</v>
      </c>
      <c r="D576">
        <f>'0831'!D61</f>
        <v>1149</v>
      </c>
      <c r="E576">
        <f>'0831'!E61</f>
        <v>4082.4</v>
      </c>
      <c r="F576">
        <f t="shared" ref="F576" si="127">+B576+D576</f>
        <v>1149.7</v>
      </c>
      <c r="G576" s="66">
        <f t="shared" ref="G576" si="128">+C576+E576</f>
        <v>4082.4</v>
      </c>
      <c r="H576">
        <f>'0831'!F61</f>
        <v>63.7</v>
      </c>
    </row>
    <row r="577" spans="1:7" x14ac:dyDescent="0.25">
      <c r="A577" s="29">
        <f t="shared" si="80"/>
        <v>45176</v>
      </c>
      <c r="B577">
        <f>'0907'!B48</f>
        <v>63.7</v>
      </c>
      <c r="C577">
        <f>'0907'!C48</f>
        <v>400</v>
      </c>
      <c r="D577">
        <f>'0907'!D48</f>
        <v>0</v>
      </c>
      <c r="E577">
        <f>'0907'!E48</f>
        <v>0</v>
      </c>
      <c r="F577">
        <f t="shared" ref="F577" si="129">+B577+D577</f>
        <v>63.7</v>
      </c>
      <c r="G577" s="66">
        <f t="shared" ref="G577" si="130">+C577+E577</f>
        <v>400</v>
      </c>
    </row>
    <row r="578" spans="1:7" x14ac:dyDescent="0.25">
      <c r="A578" s="29">
        <f t="shared" si="80"/>
        <v>45183</v>
      </c>
      <c r="B578">
        <f>'0914'!B48</f>
        <v>63.7</v>
      </c>
      <c r="C578">
        <f>'0914'!C48</f>
        <v>574</v>
      </c>
      <c r="D578">
        <f>'0914'!D48</f>
        <v>33</v>
      </c>
      <c r="E578">
        <f>'0914'!E48</f>
        <v>0</v>
      </c>
      <c r="F578">
        <f t="shared" ref="F578" si="131">+B578+D578</f>
        <v>96.7</v>
      </c>
      <c r="G578" s="66">
        <f t="shared" ref="G578" si="132">+C578+E578</f>
        <v>574</v>
      </c>
    </row>
    <row r="579" spans="1:7" x14ac:dyDescent="0.25">
      <c r="A579" s="29">
        <f t="shared" ref="A579:A659" si="133">A578+7</f>
        <v>45190</v>
      </c>
      <c r="B579">
        <f>'0921'!B47</f>
        <v>63.7</v>
      </c>
      <c r="C579">
        <f>'0921'!C47</f>
        <v>652</v>
      </c>
      <c r="D579">
        <f>'0921'!D47</f>
        <v>66</v>
      </c>
      <c r="E579">
        <f>'0921'!E47</f>
        <v>0</v>
      </c>
      <c r="F579">
        <f t="shared" ref="F579" si="134">+B579+D579</f>
        <v>129.69999999999999</v>
      </c>
      <c r="G579" s="66">
        <f t="shared" ref="G579" si="135">+C579+E579</f>
        <v>652</v>
      </c>
    </row>
    <row r="580" spans="1:7" x14ac:dyDescent="0.25">
      <c r="A580" s="29">
        <f t="shared" si="80"/>
        <v>45197</v>
      </c>
      <c r="B580">
        <f>'0928'!B47</f>
        <v>63.7</v>
      </c>
      <c r="C580">
        <f>'0928'!C47</f>
        <v>652</v>
      </c>
      <c r="D580">
        <f>'0928'!D47</f>
        <v>66</v>
      </c>
      <c r="E580">
        <f>'0928'!E47</f>
        <v>0</v>
      </c>
      <c r="F580">
        <f t="shared" ref="F580" si="136">+B580+D580</f>
        <v>129.69999999999999</v>
      </c>
      <c r="G580" s="66">
        <f t="shared" ref="G580" si="137">+C580+E580</f>
        <v>652</v>
      </c>
    </row>
    <row r="581" spans="1:7" x14ac:dyDescent="0.25">
      <c r="A581" s="29">
        <f t="shared" si="133"/>
        <v>45204</v>
      </c>
      <c r="B581">
        <f>'1005'!B49</f>
        <v>63.7</v>
      </c>
      <c r="C581">
        <f>'1005'!C49</f>
        <v>596</v>
      </c>
      <c r="D581">
        <f>'1005'!D49</f>
        <v>66</v>
      </c>
      <c r="E581">
        <f>'1005'!E49</f>
        <v>60.5</v>
      </c>
      <c r="F581">
        <f t="shared" ref="F581" si="138">+B581+D581</f>
        <v>129.69999999999999</v>
      </c>
      <c r="G581" s="66">
        <f t="shared" ref="G581" si="139">+C581+E581</f>
        <v>656.5</v>
      </c>
    </row>
    <row r="582" spans="1:7" x14ac:dyDescent="0.25">
      <c r="A582" s="29">
        <f t="shared" si="80"/>
        <v>45211</v>
      </c>
      <c r="B582">
        <f>'1012'!B49</f>
        <v>63.7</v>
      </c>
      <c r="C582">
        <f>'1012'!C49</f>
        <v>541</v>
      </c>
      <c r="D582">
        <f>'1012'!D49</f>
        <v>66</v>
      </c>
      <c r="E582">
        <f>'1012'!E49</f>
        <v>114</v>
      </c>
      <c r="F582">
        <f t="shared" ref="F582" si="140">+B582+D582</f>
        <v>129.69999999999999</v>
      </c>
      <c r="G582" s="66">
        <f t="shared" ref="G582" si="141">+C582+E582</f>
        <v>655</v>
      </c>
    </row>
    <row r="583" spans="1:7" x14ac:dyDescent="0.25">
      <c r="A583" s="29">
        <f t="shared" si="133"/>
        <v>45218</v>
      </c>
      <c r="B583">
        <f>'1019'!B49</f>
        <v>63.7</v>
      </c>
      <c r="C583">
        <f>'1019'!C49</f>
        <v>564</v>
      </c>
      <c r="D583">
        <f>'1019'!D49</f>
        <v>66</v>
      </c>
      <c r="E583">
        <f>'1019'!E49</f>
        <v>149.19999999999999</v>
      </c>
      <c r="F583">
        <f t="shared" ref="F583" si="142">+B583+D583</f>
        <v>129.69999999999999</v>
      </c>
      <c r="G583" s="66">
        <f t="shared" ref="G583" si="143">+C583+E583</f>
        <v>713.2</v>
      </c>
    </row>
    <row r="584" spans="1:7" x14ac:dyDescent="0.25">
      <c r="A584" s="29">
        <f t="shared" si="80"/>
        <v>45225</v>
      </c>
      <c r="B584">
        <f>'1026'!B51</f>
        <v>63.7</v>
      </c>
      <c r="C584">
        <f>'1026'!C51</f>
        <v>443</v>
      </c>
      <c r="D584">
        <f>'1026'!D51</f>
        <v>66</v>
      </c>
      <c r="E584">
        <f>'1026'!E51</f>
        <v>274.5</v>
      </c>
      <c r="F584">
        <f t="shared" ref="F584" si="144">+B584+D584</f>
        <v>129.69999999999999</v>
      </c>
      <c r="G584" s="66">
        <f t="shared" ref="G584" si="145">+C584+E584</f>
        <v>717.5</v>
      </c>
    </row>
    <row r="585" spans="1:7" x14ac:dyDescent="0.25">
      <c r="A585" s="29">
        <f t="shared" si="133"/>
        <v>45232</v>
      </c>
      <c r="B585">
        <f>'1102'!B53</f>
        <v>128.69999999999999</v>
      </c>
      <c r="C585">
        <f>'1102'!C53</f>
        <v>390</v>
      </c>
      <c r="D585">
        <f>'1102'!D53</f>
        <v>66</v>
      </c>
      <c r="E585">
        <f>'1102'!E53</f>
        <v>324</v>
      </c>
      <c r="F585">
        <f t="shared" ref="F585" si="146">+B585+D585</f>
        <v>194.7</v>
      </c>
      <c r="G585" s="66">
        <f t="shared" ref="G585" si="147">+C585+E585</f>
        <v>714</v>
      </c>
    </row>
    <row r="586" spans="1:7" x14ac:dyDescent="0.25">
      <c r="A586" s="29">
        <f t="shared" si="80"/>
        <v>45239</v>
      </c>
      <c r="B586">
        <f>'1109'!B53</f>
        <v>128.69999999999999</v>
      </c>
      <c r="C586">
        <f>'1109'!C53</f>
        <v>390</v>
      </c>
      <c r="D586">
        <f>'1109'!D53</f>
        <v>66</v>
      </c>
      <c r="E586">
        <f>'1109'!E53</f>
        <v>324</v>
      </c>
      <c r="F586">
        <f t="shared" ref="F586" si="148">+B586+D586</f>
        <v>194.7</v>
      </c>
      <c r="G586" s="66">
        <f t="shared" ref="G586" si="149">+C586+E586</f>
        <v>714</v>
      </c>
    </row>
    <row r="587" spans="1:7" x14ac:dyDescent="0.25">
      <c r="A587" s="29">
        <f t="shared" si="133"/>
        <v>45246</v>
      </c>
      <c r="B587">
        <f>'1116'!B53</f>
        <v>122.7</v>
      </c>
      <c r="C587">
        <f>'1116'!C53</f>
        <v>390</v>
      </c>
      <c r="D587">
        <f>'1116'!D53</f>
        <v>66</v>
      </c>
      <c r="E587">
        <f>'1116'!E53</f>
        <v>324</v>
      </c>
      <c r="F587">
        <f t="shared" ref="F587" si="150">+B587+D587</f>
        <v>188.7</v>
      </c>
      <c r="G587" s="66">
        <f t="shared" ref="G587" si="151">+C587+E587</f>
        <v>714</v>
      </c>
    </row>
    <row r="588" spans="1:7" x14ac:dyDescent="0.25">
      <c r="A588" s="29">
        <f t="shared" si="133"/>
        <v>45253</v>
      </c>
      <c r="B588">
        <f>'1123'!B55</f>
        <v>122.7</v>
      </c>
      <c r="C588">
        <f>'1123'!C55</f>
        <v>420</v>
      </c>
      <c r="D588">
        <f>'1123'!D55</f>
        <v>95.3</v>
      </c>
      <c r="E588">
        <f>'1123'!E55</f>
        <v>324</v>
      </c>
      <c r="F588">
        <f t="shared" ref="F588" si="152">+B588+D588</f>
        <v>218</v>
      </c>
      <c r="G588" s="66">
        <f t="shared" ref="G588" si="153">+C588+E588</f>
        <v>744</v>
      </c>
    </row>
    <row r="589" spans="1:7" x14ac:dyDescent="0.25">
      <c r="A589" s="29">
        <f t="shared" si="133"/>
        <v>45260</v>
      </c>
      <c r="B589">
        <f>'1130'!B55</f>
        <v>172.7</v>
      </c>
      <c r="C589">
        <f>'1130'!C55</f>
        <v>365</v>
      </c>
      <c r="D589">
        <f>'1130'!D55</f>
        <v>95.3</v>
      </c>
      <c r="E589">
        <f>'1130'!E55</f>
        <v>380.7</v>
      </c>
      <c r="F589">
        <f t="shared" ref="F589" si="154">+B589+D589</f>
        <v>268</v>
      </c>
      <c r="G589" s="66">
        <f t="shared" ref="G589" si="155">+C589+E589</f>
        <v>745.7</v>
      </c>
    </row>
    <row r="590" spans="1:7" x14ac:dyDescent="0.25">
      <c r="A590" s="29">
        <f t="shared" si="133"/>
        <v>45267</v>
      </c>
      <c r="B590">
        <f>'1207'!B55</f>
        <v>107.7</v>
      </c>
      <c r="C590">
        <f>'1207'!C55</f>
        <v>277</v>
      </c>
      <c r="D590">
        <f>'1207'!D55</f>
        <v>163.5</v>
      </c>
      <c r="E590">
        <f>'1207'!E55</f>
        <v>468.9</v>
      </c>
      <c r="F590">
        <f t="shared" ref="F590" si="156">+B590+D590</f>
        <v>271.2</v>
      </c>
      <c r="G590" s="66">
        <f t="shared" ref="G590" si="157">+C590+E590</f>
        <v>745.9</v>
      </c>
    </row>
    <row r="591" spans="1:7" x14ac:dyDescent="0.25">
      <c r="A591" s="29">
        <f t="shared" si="133"/>
        <v>45274</v>
      </c>
      <c r="B591">
        <f>'1214'!B55</f>
        <v>50.8</v>
      </c>
      <c r="C591">
        <f>'1214'!C55</f>
        <v>277</v>
      </c>
      <c r="D591">
        <f>'1214'!D55</f>
        <v>220.9</v>
      </c>
      <c r="E591">
        <f>'1214'!E55</f>
        <v>468.9</v>
      </c>
      <c r="F591">
        <f t="shared" ref="F591" si="158">+B591+D591</f>
        <v>271.7</v>
      </c>
      <c r="G591" s="66">
        <f t="shared" ref="G591" si="159">+C591+E591</f>
        <v>745.9</v>
      </c>
    </row>
    <row r="592" spans="1:7" x14ac:dyDescent="0.25">
      <c r="A592" s="29">
        <f t="shared" si="133"/>
        <v>45281</v>
      </c>
      <c r="B592">
        <f>'1221'!B54</f>
        <v>80.8</v>
      </c>
      <c r="C592">
        <f>'1221'!C54</f>
        <v>277</v>
      </c>
      <c r="D592">
        <f>'1221'!D54</f>
        <v>220.9</v>
      </c>
      <c r="E592">
        <f>'1221'!E54</f>
        <v>468.9</v>
      </c>
      <c r="F592">
        <f t="shared" ref="F592" si="160">+B592+D592</f>
        <v>301.7</v>
      </c>
      <c r="G592" s="66">
        <f t="shared" ref="G592" si="161">+C592+E592</f>
        <v>745.9</v>
      </c>
    </row>
    <row r="593" spans="1:7" x14ac:dyDescent="0.25">
      <c r="A593" s="29">
        <f t="shared" si="133"/>
        <v>45288</v>
      </c>
      <c r="B593">
        <f>'1228'!B54</f>
        <v>80.8</v>
      </c>
      <c r="C593">
        <f>'1228'!C54</f>
        <v>225</v>
      </c>
      <c r="D593">
        <f>'1228'!D54</f>
        <v>220.9</v>
      </c>
      <c r="E593">
        <f>'1228'!E54</f>
        <v>527</v>
      </c>
      <c r="F593">
        <f t="shared" ref="F593" si="162">+B593+D593</f>
        <v>301.7</v>
      </c>
      <c r="G593" s="66">
        <f t="shared" ref="G593" si="163">+C593+E593</f>
        <v>752</v>
      </c>
    </row>
    <row r="594" spans="1:7" x14ac:dyDescent="0.25">
      <c r="A594" s="29">
        <f t="shared" si="133"/>
        <v>45295</v>
      </c>
      <c r="B594">
        <f>'0104'!B54</f>
        <v>80.8</v>
      </c>
      <c r="C594">
        <f>'0104'!C54</f>
        <v>225</v>
      </c>
      <c r="D594">
        <f>'0104'!D54</f>
        <v>220.9</v>
      </c>
      <c r="E594">
        <f>'0104'!E54</f>
        <v>527</v>
      </c>
      <c r="F594">
        <f t="shared" ref="F594" si="164">+B594+D594</f>
        <v>301.7</v>
      </c>
      <c r="G594" s="66">
        <f t="shared" ref="G594" si="165">+C594+E594</f>
        <v>752</v>
      </c>
    </row>
    <row r="595" spans="1:7" x14ac:dyDescent="0.25">
      <c r="A595" s="29">
        <f t="shared" si="133"/>
        <v>45302</v>
      </c>
      <c r="B595">
        <f>'0111'!B55</f>
        <v>80.8</v>
      </c>
      <c r="C595">
        <f>'0111'!C55</f>
        <v>255</v>
      </c>
      <c r="D595">
        <f>'0111'!D55</f>
        <v>277.39999999999998</v>
      </c>
      <c r="E595">
        <f>'0111'!E55</f>
        <v>527</v>
      </c>
      <c r="F595">
        <f t="shared" ref="F595" si="166">+B595+D595</f>
        <v>358.2</v>
      </c>
      <c r="G595" s="66">
        <f t="shared" ref="G595" si="167">+C595+E595</f>
        <v>782</v>
      </c>
    </row>
    <row r="596" spans="1:7" x14ac:dyDescent="0.25">
      <c r="A596" s="29">
        <f t="shared" si="133"/>
        <v>45309</v>
      </c>
      <c r="B596">
        <f>'0118'!B56</f>
        <v>80.8</v>
      </c>
      <c r="C596">
        <f>'0118'!C56</f>
        <v>255</v>
      </c>
      <c r="D596">
        <f>'0118'!D56</f>
        <v>277.39999999999998</v>
      </c>
      <c r="E596">
        <f>'0118'!E56</f>
        <v>527</v>
      </c>
      <c r="F596">
        <f t="shared" ref="F596" si="168">+B596+D596</f>
        <v>358.2</v>
      </c>
      <c r="G596" s="66">
        <f t="shared" ref="G596" si="169">+C596+E596</f>
        <v>782</v>
      </c>
    </row>
    <row r="597" spans="1:7" x14ac:dyDescent="0.25">
      <c r="A597" s="29">
        <f t="shared" si="133"/>
        <v>45316</v>
      </c>
      <c r="B597">
        <f>'0125'!B56</f>
        <v>50.8</v>
      </c>
      <c r="C597">
        <f>'0125'!C56</f>
        <v>255</v>
      </c>
      <c r="D597">
        <f>'0125'!D56</f>
        <v>430.4</v>
      </c>
      <c r="E597">
        <f>'0125'!E56</f>
        <v>527</v>
      </c>
      <c r="F597">
        <f t="shared" ref="F597" si="170">+B597+D597</f>
        <v>481.2</v>
      </c>
      <c r="G597" s="66">
        <f t="shared" ref="G597" si="171">+C597+E597</f>
        <v>782</v>
      </c>
    </row>
    <row r="598" spans="1:7" x14ac:dyDescent="0.25">
      <c r="A598" s="29">
        <f t="shared" si="133"/>
        <v>45323</v>
      </c>
      <c r="B598">
        <f>'0201'!B56</f>
        <v>50.8</v>
      </c>
      <c r="C598">
        <f>'0201'!C56</f>
        <v>255</v>
      </c>
      <c r="D598">
        <f>'0201'!D56</f>
        <v>430.4</v>
      </c>
      <c r="E598">
        <f>'0201'!E56</f>
        <v>527</v>
      </c>
      <c r="F598">
        <f t="shared" ref="F598" si="172">+B598+D598</f>
        <v>481.2</v>
      </c>
      <c r="G598" s="66">
        <f t="shared" ref="G598" si="173">+C598+E598</f>
        <v>782</v>
      </c>
    </row>
    <row r="599" spans="1:7" x14ac:dyDescent="0.25">
      <c r="A599" s="29">
        <f t="shared" si="133"/>
        <v>45330</v>
      </c>
      <c r="B599">
        <f>'0208'!B56</f>
        <v>0.8</v>
      </c>
      <c r="C599">
        <f>'0208'!C56</f>
        <v>308.5</v>
      </c>
      <c r="D599">
        <f>'0208'!D56</f>
        <v>481.4</v>
      </c>
      <c r="E599">
        <f>'0208'!E56</f>
        <v>527</v>
      </c>
      <c r="F599">
        <f t="shared" ref="F599" si="174">+B599+D599</f>
        <v>482.2</v>
      </c>
      <c r="G599" s="66">
        <f t="shared" ref="G599" si="175">+C599+E599</f>
        <v>835.5</v>
      </c>
    </row>
    <row r="600" spans="1:7" x14ac:dyDescent="0.25">
      <c r="A600" s="29">
        <f t="shared" si="133"/>
        <v>45337</v>
      </c>
      <c r="B600">
        <f>'0215'!B56</f>
        <v>0.8</v>
      </c>
      <c r="C600">
        <f>'0215'!C56</f>
        <v>360.5</v>
      </c>
      <c r="D600">
        <f>'0215'!D56</f>
        <v>481.4</v>
      </c>
      <c r="E600">
        <f>'0215'!E56</f>
        <v>617.29999999999995</v>
      </c>
      <c r="F600">
        <f t="shared" ref="F600" si="176">+B600+D600</f>
        <v>482.2</v>
      </c>
      <c r="G600" s="66">
        <f t="shared" ref="G600" si="177">+C600+E600</f>
        <v>977.8</v>
      </c>
    </row>
    <row r="601" spans="1:7" x14ac:dyDescent="0.25">
      <c r="A601" s="29">
        <f t="shared" si="133"/>
        <v>45344</v>
      </c>
      <c r="B601">
        <f>'0222'!B56</f>
        <v>0.8</v>
      </c>
      <c r="C601">
        <f>'0222'!C56</f>
        <v>360.5</v>
      </c>
      <c r="D601">
        <f>'0222'!D56</f>
        <v>481.4</v>
      </c>
      <c r="E601">
        <f>'0222'!E56</f>
        <v>617.29999999999995</v>
      </c>
      <c r="F601">
        <f t="shared" ref="F601" si="178">+B601+D601</f>
        <v>482.2</v>
      </c>
      <c r="G601" s="66">
        <f t="shared" ref="G601" si="179">+C601+E601</f>
        <v>977.8</v>
      </c>
    </row>
    <row r="602" spans="1:7" x14ac:dyDescent="0.25">
      <c r="A602" s="29">
        <f t="shared" si="133"/>
        <v>45351</v>
      </c>
      <c r="B602">
        <f>'0229'!B56</f>
        <v>0.8</v>
      </c>
      <c r="C602">
        <f>'0229'!C56</f>
        <v>360.5</v>
      </c>
      <c r="D602">
        <f>'0229'!D56</f>
        <v>481.4</v>
      </c>
      <c r="E602">
        <f>'0229'!E56</f>
        <v>617.29999999999995</v>
      </c>
      <c r="F602">
        <f t="shared" ref="F602" si="180">+B602+D602</f>
        <v>482.2</v>
      </c>
      <c r="G602" s="66">
        <f t="shared" ref="G602" si="181">+C602+E602</f>
        <v>977.8</v>
      </c>
    </row>
    <row r="603" spans="1:7" x14ac:dyDescent="0.25">
      <c r="A603" s="29">
        <f t="shared" si="133"/>
        <v>45358</v>
      </c>
      <c r="B603">
        <f>'0307'!B56</f>
        <v>0.8</v>
      </c>
      <c r="C603">
        <f>'0307'!C56</f>
        <v>308.5</v>
      </c>
      <c r="D603">
        <f>'0307'!D56</f>
        <v>481.4</v>
      </c>
      <c r="E603">
        <f>'0307'!E56</f>
        <v>667.9</v>
      </c>
      <c r="F603">
        <f t="shared" ref="F603" si="182">+B603+D603</f>
        <v>482.2</v>
      </c>
      <c r="G603" s="66">
        <f t="shared" ref="G603" si="183">+C603+E603</f>
        <v>976.4</v>
      </c>
    </row>
    <row r="604" spans="1:7" x14ac:dyDescent="0.25">
      <c r="A604" s="29">
        <f t="shared" si="133"/>
        <v>45365</v>
      </c>
      <c r="B604">
        <f>'0314'!B59</f>
        <v>0.8</v>
      </c>
      <c r="C604">
        <f>'0314'!C59</f>
        <v>288.5</v>
      </c>
      <c r="D604">
        <f>'0314'!D59</f>
        <v>481.4</v>
      </c>
      <c r="E604">
        <f>'0314'!E59</f>
        <v>718.2</v>
      </c>
      <c r="F604">
        <f t="shared" ref="F604" si="184">+B604+D604</f>
        <v>482.2</v>
      </c>
      <c r="G604" s="66">
        <f t="shared" ref="G604" si="185">+C604+E604</f>
        <v>1006.7</v>
      </c>
    </row>
    <row r="605" spans="1:7" x14ac:dyDescent="0.25">
      <c r="A605" s="29">
        <f t="shared" si="133"/>
        <v>45372</v>
      </c>
      <c r="B605">
        <f>'0321'!B59</f>
        <v>0.8</v>
      </c>
      <c r="C605">
        <f>'0321'!C59</f>
        <v>300.5</v>
      </c>
      <c r="D605">
        <f>'0321'!D59</f>
        <v>481.4</v>
      </c>
      <c r="E605">
        <f>'0321'!E59</f>
        <v>771.1</v>
      </c>
      <c r="F605">
        <f t="shared" ref="F605" si="186">+B605+D605</f>
        <v>482.2</v>
      </c>
      <c r="G605" s="66">
        <f t="shared" ref="G605" si="187">+C605+E605</f>
        <v>1071.5999999999999</v>
      </c>
    </row>
    <row r="606" spans="1:7" x14ac:dyDescent="0.25">
      <c r="A606" s="29">
        <f t="shared" si="133"/>
        <v>45379</v>
      </c>
      <c r="B606">
        <f>'0328'!B60</f>
        <v>97.8</v>
      </c>
      <c r="C606">
        <f>'0328'!C60</f>
        <v>327.5</v>
      </c>
      <c r="D606">
        <f>'0328'!D60</f>
        <v>481.4</v>
      </c>
      <c r="E606">
        <f>'0328'!E60</f>
        <v>771.1</v>
      </c>
      <c r="F606">
        <f t="shared" ref="F606" si="188">+B606+D606</f>
        <v>579.19999999999993</v>
      </c>
      <c r="G606" s="66">
        <f t="shared" ref="G606" si="189">+C606+E606</f>
        <v>1098.5999999999999</v>
      </c>
    </row>
    <row r="607" spans="1:7" x14ac:dyDescent="0.25">
      <c r="A607" s="29">
        <f t="shared" si="133"/>
        <v>45386</v>
      </c>
      <c r="B607">
        <f>'0404'!B60</f>
        <v>97.8</v>
      </c>
      <c r="C607">
        <f>'0404'!C60</f>
        <v>327.5</v>
      </c>
      <c r="D607">
        <f>'0404'!D60</f>
        <v>566.6</v>
      </c>
      <c r="E607">
        <f>'0404'!E60</f>
        <v>771.1</v>
      </c>
      <c r="F607">
        <f t="shared" ref="F607" si="190">+B607+D607</f>
        <v>664.4</v>
      </c>
      <c r="G607" s="66">
        <f t="shared" ref="G607" si="191">+C607+E607</f>
        <v>1098.5999999999999</v>
      </c>
    </row>
    <row r="608" spans="1:7" x14ac:dyDescent="0.25">
      <c r="A608" s="29">
        <f t="shared" si="133"/>
        <v>45393</v>
      </c>
      <c r="B608">
        <f>'0411'!B60</f>
        <v>98.8</v>
      </c>
      <c r="C608">
        <f>'0411'!C60</f>
        <v>327.5</v>
      </c>
      <c r="D608">
        <f>'0411'!D60</f>
        <v>621.6</v>
      </c>
      <c r="E608">
        <f>'0411'!E60</f>
        <v>771.1</v>
      </c>
      <c r="F608">
        <f t="shared" ref="F608" si="192">+B608+D608</f>
        <v>720.4</v>
      </c>
      <c r="G608" s="66">
        <f t="shared" ref="G608" si="193">+C608+E608</f>
        <v>1098.5999999999999</v>
      </c>
    </row>
    <row r="609" spans="1:8" x14ac:dyDescent="0.25">
      <c r="A609" s="29">
        <f t="shared" si="133"/>
        <v>45400</v>
      </c>
      <c r="B609">
        <f>'0418'!B61</f>
        <v>95.8</v>
      </c>
      <c r="C609">
        <f>'0418'!C61</f>
        <v>297.5</v>
      </c>
      <c r="D609">
        <f>'0418'!D61</f>
        <v>621.6</v>
      </c>
      <c r="E609">
        <f>'0418'!E61</f>
        <v>804.1</v>
      </c>
      <c r="F609">
        <f t="shared" ref="F609" si="194">+B609+D609</f>
        <v>717.4</v>
      </c>
      <c r="G609" s="66">
        <f t="shared" ref="G609" si="195">+C609+E609</f>
        <v>1101.5999999999999</v>
      </c>
    </row>
    <row r="610" spans="1:8" x14ac:dyDescent="0.25">
      <c r="A610" s="29">
        <f t="shared" si="133"/>
        <v>45407</v>
      </c>
      <c r="B610">
        <f>'0425'!B58</f>
        <v>241.8</v>
      </c>
      <c r="C610">
        <f>'0425'!C58</f>
        <v>299</v>
      </c>
      <c r="D610">
        <f>'0425'!D58</f>
        <v>621.6</v>
      </c>
      <c r="E610">
        <f>'0425'!E58</f>
        <v>804.1</v>
      </c>
      <c r="F610">
        <f t="shared" ref="F610" si="196">+B610+D610</f>
        <v>863.40000000000009</v>
      </c>
      <c r="G610" s="66">
        <f t="shared" ref="G610" si="197">+C610+E610</f>
        <v>1103.0999999999999</v>
      </c>
      <c r="H610">
        <f>'0425'!F58</f>
        <v>0</v>
      </c>
    </row>
    <row r="611" spans="1:8" x14ac:dyDescent="0.25">
      <c r="A611" s="29">
        <f t="shared" si="133"/>
        <v>45414</v>
      </c>
      <c r="B611">
        <f>'0502'!B58</f>
        <v>227.8</v>
      </c>
      <c r="C611">
        <f>'0502'!C58</f>
        <v>269</v>
      </c>
      <c r="D611">
        <f>'0502'!D58</f>
        <v>706.4</v>
      </c>
      <c r="E611">
        <f>'0502'!E58</f>
        <v>837.1</v>
      </c>
      <c r="F611">
        <f t="shared" ref="F611" si="198">+B611+D611</f>
        <v>934.2</v>
      </c>
      <c r="G611" s="66">
        <f t="shared" ref="G611" si="199">+C611+E611</f>
        <v>1106.0999999999999</v>
      </c>
      <c r="H611">
        <f>'0502'!F58</f>
        <v>0</v>
      </c>
    </row>
    <row r="612" spans="1:8" x14ac:dyDescent="0.25">
      <c r="A612" s="29">
        <f t="shared" si="133"/>
        <v>45421</v>
      </c>
      <c r="B612">
        <f>'0509'!B58</f>
        <v>176.9</v>
      </c>
      <c r="C612">
        <f>'0509'!C58</f>
        <v>237.7</v>
      </c>
      <c r="D612">
        <f>'0509'!D58</f>
        <v>847.7</v>
      </c>
      <c r="E612">
        <f>'0509'!E58</f>
        <v>871.4</v>
      </c>
      <c r="F612">
        <f t="shared" ref="F612" si="200">+B612+D612</f>
        <v>1024.6000000000001</v>
      </c>
      <c r="G612" s="66">
        <f t="shared" ref="G612" si="201">+C612+E612</f>
        <v>1109.0999999999999</v>
      </c>
      <c r="H612">
        <f>'0509'!F58</f>
        <v>0</v>
      </c>
    </row>
    <row r="613" spans="1:8" x14ac:dyDescent="0.25">
      <c r="A613" s="29">
        <f t="shared" si="133"/>
        <v>45428</v>
      </c>
      <c r="B613">
        <f>'0516'!B58</f>
        <v>231.9</v>
      </c>
      <c r="C613">
        <f>'0516'!C58</f>
        <v>180.7</v>
      </c>
      <c r="D613">
        <f>'0516'!D58</f>
        <v>847.7</v>
      </c>
      <c r="E613">
        <f>'0516'!E58</f>
        <v>928.2</v>
      </c>
      <c r="F613">
        <f t="shared" ref="F613" si="202">+B613+D613</f>
        <v>1079.6000000000001</v>
      </c>
      <c r="G613" s="66">
        <f t="shared" ref="G613" si="203">+C613+E613</f>
        <v>1108.9000000000001</v>
      </c>
      <c r="H613">
        <f>'0516'!F58</f>
        <v>0</v>
      </c>
    </row>
    <row r="614" spans="1:8" x14ac:dyDescent="0.25">
      <c r="A614" s="29">
        <f t="shared" si="133"/>
        <v>45435</v>
      </c>
      <c r="B614">
        <f>'0523'!B58</f>
        <v>196.9</v>
      </c>
      <c r="C614">
        <f>'0523'!C58</f>
        <v>180.7</v>
      </c>
      <c r="D614">
        <f>'0523'!D58</f>
        <v>883.9</v>
      </c>
      <c r="E614">
        <f>'0523'!E58</f>
        <v>928.2</v>
      </c>
      <c r="F614">
        <f t="shared" ref="F614" si="204">+B614+D614</f>
        <v>1080.8</v>
      </c>
      <c r="G614" s="66">
        <f t="shared" ref="G614" si="205">+C614+E614</f>
        <v>1108.9000000000001</v>
      </c>
      <c r="H614">
        <f>'0523'!F58</f>
        <v>0</v>
      </c>
    </row>
    <row r="615" spans="1:8" x14ac:dyDescent="0.25">
      <c r="A615" s="29">
        <f t="shared" si="133"/>
        <v>45442</v>
      </c>
      <c r="B615">
        <f>'0530'!B59</f>
        <v>207.3</v>
      </c>
      <c r="C615">
        <f>'0530'!C59</f>
        <v>180.7</v>
      </c>
      <c r="D615">
        <f>'0530'!D59</f>
        <v>927.9</v>
      </c>
      <c r="E615">
        <f>'0530'!E59</f>
        <v>961</v>
      </c>
      <c r="F615">
        <f t="shared" ref="F615" si="206">+B615+D615</f>
        <v>1135.2</v>
      </c>
      <c r="G615" s="66">
        <f t="shared" ref="G615" si="207">+C615+E615</f>
        <v>1141.7</v>
      </c>
      <c r="H615">
        <f>'0530'!F59</f>
        <v>0</v>
      </c>
    </row>
    <row r="616" spans="1:8" x14ac:dyDescent="0.25">
      <c r="A616" s="29">
        <f t="shared" si="133"/>
        <v>45449</v>
      </c>
      <c r="B616">
        <f>'0606'!B54</f>
        <v>211.9</v>
      </c>
      <c r="C616">
        <f>'0606'!C54</f>
        <v>180.7</v>
      </c>
      <c r="D616">
        <f>'0606'!D54</f>
        <v>927.9</v>
      </c>
      <c r="E616">
        <f>'0606'!E54</f>
        <v>961</v>
      </c>
      <c r="F616">
        <f t="shared" ref="F616" si="208">+B616+D616</f>
        <v>1139.8</v>
      </c>
      <c r="G616" s="66">
        <f t="shared" ref="G616" si="209">+C616+E616</f>
        <v>1141.7</v>
      </c>
      <c r="H616">
        <f>'0606'!F54</f>
        <v>0</v>
      </c>
    </row>
    <row r="617" spans="1:8" x14ac:dyDescent="0.25">
      <c r="A617" s="29">
        <f t="shared" si="133"/>
        <v>45456</v>
      </c>
      <c r="B617">
        <f>'0613'!B54</f>
        <v>316.89999999999998</v>
      </c>
      <c r="C617">
        <f>'0613'!C54</f>
        <v>148.69999999999999</v>
      </c>
      <c r="D617">
        <f>'0613'!D54</f>
        <v>980.4</v>
      </c>
      <c r="E617">
        <f>'0613'!E54</f>
        <v>1028.9000000000001</v>
      </c>
      <c r="F617">
        <f t="shared" ref="F617" si="210">+B617+D617</f>
        <v>1297.3</v>
      </c>
      <c r="G617" s="66">
        <f t="shared" ref="G617" si="211">+C617+E617</f>
        <v>1177.6000000000001</v>
      </c>
      <c r="H617">
        <f>'0613'!F54</f>
        <v>0</v>
      </c>
    </row>
    <row r="618" spans="1:8" x14ac:dyDescent="0.25">
      <c r="A618" s="29">
        <f t="shared" si="133"/>
        <v>45463</v>
      </c>
      <c r="B618">
        <f>'0620'!B54</f>
        <v>206.9</v>
      </c>
      <c r="C618">
        <f>'0620'!C54</f>
        <v>148.69999999999999</v>
      </c>
      <c r="D618">
        <f>'0620'!D54</f>
        <v>1093.5999999999999</v>
      </c>
      <c r="E618">
        <f>'0620'!E54</f>
        <v>1028.9000000000001</v>
      </c>
      <c r="F618">
        <f t="shared" ref="F618" si="212">+B618+D618</f>
        <v>1300.5</v>
      </c>
      <c r="G618" s="66">
        <f t="shared" ref="G618" si="213">+C618+E618</f>
        <v>1177.6000000000001</v>
      </c>
      <c r="H618">
        <f>'0620'!F54</f>
        <v>0</v>
      </c>
    </row>
    <row r="619" spans="1:8" x14ac:dyDescent="0.25">
      <c r="A619" s="29">
        <f t="shared" si="133"/>
        <v>45470</v>
      </c>
      <c r="B619">
        <f>'0627'!B54</f>
        <v>101.9</v>
      </c>
      <c r="C619">
        <f>'0627'!C54</f>
        <v>178.7</v>
      </c>
      <c r="D619">
        <f>'0627'!D54</f>
        <v>1204.5999999999999</v>
      </c>
      <c r="E619">
        <f>'0627'!E54</f>
        <v>1028.9000000000001</v>
      </c>
      <c r="F619">
        <f t="shared" ref="F619" si="214">+B619+D619</f>
        <v>1306.5</v>
      </c>
      <c r="G619" s="66">
        <f t="shared" ref="G619" si="215">+C619+E619</f>
        <v>1207.6000000000001</v>
      </c>
      <c r="H619">
        <f>'0627'!F54</f>
        <v>0</v>
      </c>
    </row>
    <row r="620" spans="1:8" x14ac:dyDescent="0.25">
      <c r="A620" s="29">
        <f t="shared" si="133"/>
        <v>45477</v>
      </c>
      <c r="B620">
        <f>'0704'!B54</f>
        <v>151.9</v>
      </c>
      <c r="C620">
        <f>'0704'!C54</f>
        <v>178.7</v>
      </c>
      <c r="D620">
        <f>'0704'!D54</f>
        <v>1204.5999999999999</v>
      </c>
      <c r="E620">
        <f>'0704'!E54</f>
        <v>1028.9000000000001</v>
      </c>
      <c r="F620">
        <f t="shared" ref="F620" si="216">+B620+D620</f>
        <v>1356.5</v>
      </c>
      <c r="G620" s="66">
        <f t="shared" ref="G620" si="217">+C620+E620</f>
        <v>1207.6000000000001</v>
      </c>
      <c r="H620">
        <f>'0704'!F54</f>
        <v>0</v>
      </c>
    </row>
    <row r="621" spans="1:8" x14ac:dyDescent="0.25">
      <c r="A621" s="29">
        <f t="shared" si="133"/>
        <v>45484</v>
      </c>
      <c r="B621">
        <f>'0711'!B54</f>
        <v>243.9</v>
      </c>
      <c r="C621">
        <f>'0711'!C54</f>
        <v>178.7</v>
      </c>
      <c r="D621">
        <f>'0711'!D54</f>
        <v>1204.5999999999999</v>
      </c>
      <c r="E621">
        <f>'0711'!E54</f>
        <v>1028.9000000000001</v>
      </c>
      <c r="F621">
        <f t="shared" ref="F621" si="218">+B621+D621</f>
        <v>1448.5</v>
      </c>
      <c r="G621" s="66">
        <f t="shared" ref="G621" si="219">+C621+E621</f>
        <v>1207.6000000000001</v>
      </c>
      <c r="H621">
        <f>'0711'!F54</f>
        <v>0</v>
      </c>
    </row>
    <row r="622" spans="1:8" x14ac:dyDescent="0.25">
      <c r="A622" s="29">
        <f t="shared" si="133"/>
        <v>45491</v>
      </c>
      <c r="B622">
        <f>'0718'!B54</f>
        <v>243.9</v>
      </c>
      <c r="C622">
        <f>'0718'!C54</f>
        <v>115.7</v>
      </c>
      <c r="D622">
        <f>'0718'!D54</f>
        <v>1204.5999999999999</v>
      </c>
      <c r="E622">
        <f>'0718'!E54</f>
        <v>1028.9000000000001</v>
      </c>
      <c r="F622">
        <f t="shared" ref="F622" si="220">+B622+D622</f>
        <v>1448.5</v>
      </c>
      <c r="G622" s="66">
        <f t="shared" ref="G622" si="221">+C622+E622</f>
        <v>1144.6000000000001</v>
      </c>
      <c r="H622">
        <f>'0718'!F54</f>
        <v>0</v>
      </c>
    </row>
    <row r="623" spans="1:8" x14ac:dyDescent="0.25">
      <c r="A623" s="29">
        <f t="shared" si="133"/>
        <v>45498</v>
      </c>
      <c r="B623">
        <f>'0725'!B54</f>
        <v>298.89999999999998</v>
      </c>
      <c r="C623">
        <f>'0725'!C54</f>
        <v>85.7</v>
      </c>
      <c r="D623">
        <f>'0725'!D54</f>
        <v>1262.0999999999999</v>
      </c>
      <c r="E623">
        <f>'0725'!E54</f>
        <v>1061.8</v>
      </c>
      <c r="F623">
        <f t="shared" ref="F623" si="222">+B623+D623</f>
        <v>1561</v>
      </c>
      <c r="G623" s="66">
        <f t="shared" ref="G623" si="223">+C623+E623</f>
        <v>1147.5</v>
      </c>
      <c r="H623">
        <f>'0725'!F54</f>
        <v>0</v>
      </c>
    </row>
    <row r="624" spans="1:8" x14ac:dyDescent="0.25">
      <c r="A624" s="29">
        <f t="shared" si="133"/>
        <v>45505</v>
      </c>
      <c r="B624">
        <f>'0801'!B54</f>
        <v>236.9</v>
      </c>
      <c r="C624">
        <f>'0801'!C54</f>
        <v>85.7</v>
      </c>
      <c r="D624">
        <f>'0801'!D54</f>
        <v>1262.0999999999999</v>
      </c>
      <c r="E624">
        <f>'0801'!E54</f>
        <v>1061.8</v>
      </c>
      <c r="F624">
        <f t="shared" ref="F624" si="224">+B624+D624</f>
        <v>1499</v>
      </c>
      <c r="G624" s="66">
        <f t="shared" ref="G624" si="225">+C624+E624</f>
        <v>1147.5</v>
      </c>
      <c r="H624">
        <f>'0801'!F54</f>
        <v>62</v>
      </c>
    </row>
    <row r="625" spans="1:8" x14ac:dyDescent="0.25">
      <c r="A625" s="29">
        <f t="shared" si="133"/>
        <v>45512</v>
      </c>
      <c r="B625">
        <f>'0808'!B54</f>
        <v>236.9</v>
      </c>
      <c r="C625">
        <f>'0808'!C54</f>
        <v>55.7</v>
      </c>
      <c r="D625">
        <f>'0808'!D54</f>
        <v>1291.4000000000001</v>
      </c>
      <c r="E625">
        <f>'0808'!E54</f>
        <v>1094.8</v>
      </c>
      <c r="F625">
        <f t="shared" ref="F625" si="226">+B625+D625</f>
        <v>1528.3000000000002</v>
      </c>
      <c r="G625" s="66">
        <f t="shared" ref="G625" si="227">+C625+E625</f>
        <v>1150.5</v>
      </c>
      <c r="H625">
        <f>'0808'!F54</f>
        <v>147</v>
      </c>
    </row>
    <row r="626" spans="1:8" x14ac:dyDescent="0.25">
      <c r="A626" s="29">
        <f t="shared" si="133"/>
        <v>45519</v>
      </c>
      <c r="B626">
        <f>'0815'!B55</f>
        <v>181.9</v>
      </c>
      <c r="C626">
        <f>'0815'!C55</f>
        <v>55.7</v>
      </c>
      <c r="D626">
        <f>'0815'!D55</f>
        <v>1351.9</v>
      </c>
      <c r="E626">
        <f>'0815'!E55</f>
        <v>1094.8</v>
      </c>
      <c r="F626">
        <f t="shared" ref="F626" si="228">+B626+D626</f>
        <v>1533.8000000000002</v>
      </c>
      <c r="G626" s="66">
        <f t="shared" ref="G626" si="229">+C626+E626</f>
        <v>1150.5</v>
      </c>
      <c r="H626">
        <f>'0815'!F55</f>
        <v>165</v>
      </c>
    </row>
    <row r="627" spans="1:8" x14ac:dyDescent="0.25">
      <c r="A627" s="29">
        <f t="shared" si="133"/>
        <v>45526</v>
      </c>
      <c r="B627">
        <f>'0822'!B55</f>
        <v>46.9</v>
      </c>
      <c r="C627">
        <f>'0822'!C55</f>
        <v>0.7</v>
      </c>
      <c r="D627">
        <f>'0822'!D55</f>
        <v>1404.4</v>
      </c>
      <c r="E627">
        <f>'0822'!E55</f>
        <v>1149</v>
      </c>
      <c r="F627">
        <f t="shared" ref="F627" si="230">+B627+D627</f>
        <v>1451.3000000000002</v>
      </c>
      <c r="G627" s="66">
        <f t="shared" ref="G627" si="231">+C627+E627</f>
        <v>1149.7</v>
      </c>
      <c r="H627">
        <f>'0822'!F55</f>
        <v>360</v>
      </c>
    </row>
    <row r="628" spans="1:8" x14ac:dyDescent="0.25">
      <c r="A628" s="29">
        <f t="shared" si="133"/>
        <v>45533</v>
      </c>
      <c r="B628">
        <f>'0829'!B55</f>
        <v>0.9</v>
      </c>
      <c r="C628">
        <f>'0829'!C55</f>
        <v>0.7</v>
      </c>
      <c r="D628">
        <f>'0829'!D55</f>
        <v>1452.3</v>
      </c>
      <c r="E628">
        <f>'0829'!E55</f>
        <v>1149</v>
      </c>
      <c r="F628">
        <f t="shared" ref="F628" si="232">+B628+D628</f>
        <v>1453.2</v>
      </c>
      <c r="G628" s="66">
        <f t="shared" ref="G628" si="233">+C628+E628</f>
        <v>1149.7</v>
      </c>
      <c r="H628">
        <f>'0829'!F55</f>
        <v>360</v>
      </c>
    </row>
    <row r="629" spans="1:8" x14ac:dyDescent="0.25">
      <c r="A629" s="29">
        <f t="shared" si="133"/>
        <v>45540</v>
      </c>
      <c r="B629">
        <f>'090524'!B53</f>
        <v>330.9</v>
      </c>
      <c r="C629">
        <f>'090524'!C53</f>
        <v>0.7</v>
      </c>
      <c r="D629">
        <f>'090524'!D53</f>
        <v>27.4</v>
      </c>
      <c r="E629">
        <f>'090524'!E53</f>
        <v>1149</v>
      </c>
      <c r="F629">
        <f t="shared" ref="F629" si="234">+B629+D629</f>
        <v>358.29999999999995</v>
      </c>
      <c r="G629" s="66">
        <f t="shared" ref="G629" si="235">+C629+E629</f>
        <v>1149.7</v>
      </c>
    </row>
    <row r="630" spans="1:8" x14ac:dyDescent="0.25">
      <c r="A630" s="29">
        <f t="shared" si="133"/>
        <v>45547</v>
      </c>
      <c r="B630">
        <f>'912'!B49</f>
        <v>376.9</v>
      </c>
      <c r="C630">
        <f>'912'!C49</f>
        <v>63.7</v>
      </c>
      <c r="D630">
        <f>'912'!D49</f>
        <v>62.8</v>
      </c>
      <c r="E630">
        <f>'912'!E49</f>
        <v>33</v>
      </c>
      <c r="F630">
        <f t="shared" ref="F630" si="236">+B630+D630</f>
        <v>439.7</v>
      </c>
      <c r="G630" s="66">
        <f t="shared" ref="G630" si="237">+C630+E630</f>
        <v>96.7</v>
      </c>
    </row>
    <row r="631" spans="1:8" x14ac:dyDescent="0.25">
      <c r="A631" s="29">
        <f t="shared" si="133"/>
        <v>45554</v>
      </c>
      <c r="B631">
        <f>'919'!B49</f>
        <v>376.9</v>
      </c>
      <c r="C631">
        <f>'919'!C49</f>
        <v>63.7</v>
      </c>
      <c r="D631">
        <f>'919'!D49</f>
        <v>62.8</v>
      </c>
      <c r="E631">
        <f>'919'!E49</f>
        <v>66</v>
      </c>
      <c r="F631">
        <f t="shared" ref="F631" si="238">+B631+D631</f>
        <v>439.7</v>
      </c>
      <c r="G631" s="66">
        <f t="shared" ref="G631" si="239">+C631+E631</f>
        <v>129.69999999999999</v>
      </c>
    </row>
    <row r="632" spans="1:8" x14ac:dyDescent="0.25">
      <c r="A632" s="29">
        <f t="shared" si="133"/>
        <v>45561</v>
      </c>
      <c r="B632">
        <f>'926'!B51</f>
        <v>369.9</v>
      </c>
      <c r="C632">
        <f>'926'!C51</f>
        <v>63.7</v>
      </c>
      <c r="D632">
        <f>'926'!D51</f>
        <v>126.4</v>
      </c>
      <c r="E632">
        <f>'926'!E51</f>
        <v>66</v>
      </c>
      <c r="F632">
        <f t="shared" ref="F632" si="240">+B632+D632</f>
        <v>496.29999999999995</v>
      </c>
      <c r="G632" s="66">
        <f t="shared" ref="G632" si="241">+C632+E632</f>
        <v>129.69999999999999</v>
      </c>
    </row>
    <row r="633" spans="1:8" x14ac:dyDescent="0.25">
      <c r="A633" s="29">
        <f t="shared" si="133"/>
        <v>45568</v>
      </c>
      <c r="B633">
        <f>'103'!B54</f>
        <v>319.89999999999998</v>
      </c>
      <c r="C633">
        <f>'103'!C54</f>
        <v>63.7</v>
      </c>
      <c r="D633">
        <f>'103'!D54</f>
        <v>236.8</v>
      </c>
      <c r="E633">
        <f>'103'!E54</f>
        <v>66</v>
      </c>
      <c r="F633">
        <f t="shared" ref="F633" si="242">+B633+D633</f>
        <v>556.70000000000005</v>
      </c>
      <c r="G633" s="66">
        <f t="shared" ref="G633" si="243">+C633+E633</f>
        <v>129.69999999999999</v>
      </c>
    </row>
    <row r="634" spans="1:8" x14ac:dyDescent="0.25">
      <c r="A634" s="29">
        <f t="shared" si="133"/>
        <v>45575</v>
      </c>
      <c r="B634">
        <f>'101024'!B55</f>
        <v>375.9</v>
      </c>
      <c r="C634">
        <f>'101024'!C55</f>
        <v>63.7</v>
      </c>
      <c r="D634">
        <f>'101024'!D55</f>
        <v>325.39999999999998</v>
      </c>
      <c r="E634">
        <f>'101024'!E55</f>
        <v>66</v>
      </c>
      <c r="F634">
        <f t="shared" ref="F634" si="244">+B634+D634</f>
        <v>701.3</v>
      </c>
      <c r="G634" s="66">
        <f t="shared" ref="G634" si="245">+C634+E634</f>
        <v>129.69999999999999</v>
      </c>
    </row>
    <row r="635" spans="1:8" x14ac:dyDescent="0.25">
      <c r="A635" s="29">
        <f t="shared" si="133"/>
        <v>45582</v>
      </c>
      <c r="B635">
        <f>'101724'!B54</f>
        <v>375.9</v>
      </c>
      <c r="C635">
        <f>'101724'!C54</f>
        <v>63.7</v>
      </c>
      <c r="D635">
        <f>'101724'!D54</f>
        <v>391.4</v>
      </c>
      <c r="E635">
        <f>'101724'!E54</f>
        <v>66</v>
      </c>
      <c r="F635">
        <f t="shared" ref="F635" si="246">+B635+D635</f>
        <v>767.3</v>
      </c>
      <c r="G635" s="66">
        <f t="shared" ref="G635" si="247">+C635+E635</f>
        <v>129.69999999999999</v>
      </c>
    </row>
    <row r="636" spans="1:8" x14ac:dyDescent="0.25">
      <c r="A636" s="29">
        <f t="shared" si="133"/>
        <v>45589</v>
      </c>
      <c r="B636">
        <f>'102424'!B54</f>
        <v>385.9</v>
      </c>
      <c r="C636">
        <f>'102424'!C54</f>
        <v>63.7</v>
      </c>
      <c r="D636">
        <f>'102424'!D54</f>
        <v>448.7</v>
      </c>
      <c r="E636">
        <f>'102424'!E54</f>
        <v>66</v>
      </c>
      <c r="F636">
        <f t="shared" ref="F636" si="248">+B636+D636</f>
        <v>834.59999999999991</v>
      </c>
      <c r="G636" s="66">
        <f t="shared" ref="G636" si="249">+C636+E636</f>
        <v>129.69999999999999</v>
      </c>
    </row>
    <row r="637" spans="1:8" x14ac:dyDescent="0.25">
      <c r="A637" s="29">
        <f t="shared" si="133"/>
        <v>45596</v>
      </c>
      <c r="B637">
        <f>'103124'!B54</f>
        <v>449.9</v>
      </c>
      <c r="C637">
        <f>'103124'!C54</f>
        <v>128.69999999999999</v>
      </c>
      <c r="D637">
        <f>'103124'!D54</f>
        <v>505.2</v>
      </c>
      <c r="E637">
        <f>'103124'!E54</f>
        <v>66</v>
      </c>
      <c r="F637">
        <f t="shared" ref="F637" si="250">+B637+D637</f>
        <v>955.09999999999991</v>
      </c>
      <c r="G637" s="66">
        <f t="shared" ref="G637" si="251">+C637+E637</f>
        <v>194.7</v>
      </c>
    </row>
    <row r="638" spans="1:8" x14ac:dyDescent="0.25">
      <c r="A638" s="29">
        <f t="shared" si="133"/>
        <v>45603</v>
      </c>
      <c r="B638">
        <f>'110724'!B54</f>
        <v>345.9</v>
      </c>
      <c r="C638">
        <f>'110724'!C54</f>
        <v>128.69999999999999</v>
      </c>
      <c r="D638">
        <f>'110724'!D54</f>
        <v>736.9</v>
      </c>
      <c r="E638">
        <f>'110724'!E54</f>
        <v>66</v>
      </c>
      <c r="F638">
        <f t="shared" ref="F638" si="252">+B638+D638</f>
        <v>1082.8</v>
      </c>
      <c r="G638" s="66">
        <f t="shared" ref="G638" si="253">+C638+E638</f>
        <v>194.7</v>
      </c>
    </row>
    <row r="639" spans="1:8" x14ac:dyDescent="0.25">
      <c r="A639" s="29">
        <f t="shared" si="133"/>
        <v>45610</v>
      </c>
      <c r="B639">
        <f>'111424'!B54</f>
        <v>400.9</v>
      </c>
      <c r="C639">
        <f>'111424'!C54</f>
        <v>122.7</v>
      </c>
      <c r="D639">
        <f>'111424'!D54</f>
        <v>736.9</v>
      </c>
      <c r="E639">
        <f>'111424'!E54</f>
        <v>66</v>
      </c>
      <c r="F639">
        <f t="shared" ref="F639" si="254">+B639+D639</f>
        <v>1137.8</v>
      </c>
      <c r="G639" s="66">
        <f t="shared" ref="G639" si="255">+C639+E639</f>
        <v>188.7</v>
      </c>
    </row>
    <row r="640" spans="1:8" x14ac:dyDescent="0.25">
      <c r="A640" s="29">
        <f t="shared" si="133"/>
        <v>45617</v>
      </c>
      <c r="B640">
        <f>'112124'!B55</f>
        <v>410.9</v>
      </c>
      <c r="C640">
        <f>'112124'!C55</f>
        <v>122.7</v>
      </c>
      <c r="D640">
        <f>'112124'!D55</f>
        <v>849.8</v>
      </c>
      <c r="E640">
        <f>'112124'!E55</f>
        <v>95.3</v>
      </c>
      <c r="F640">
        <f t="shared" ref="F640" si="256">+B640+D640</f>
        <v>1260.6999999999998</v>
      </c>
      <c r="G640" s="66">
        <f t="shared" ref="G640" si="257">+C640+E640</f>
        <v>218</v>
      </c>
    </row>
    <row r="641" spans="1:7" x14ac:dyDescent="0.25">
      <c r="A641" s="29">
        <f t="shared" si="133"/>
        <v>45624</v>
      </c>
      <c r="B641">
        <f>'112824'!B54</f>
        <v>529.9</v>
      </c>
      <c r="C641">
        <f>'112824'!C54</f>
        <v>172.7</v>
      </c>
      <c r="D641">
        <f>'112824'!D54</f>
        <v>906.7</v>
      </c>
      <c r="E641">
        <f>'112824'!E54</f>
        <v>95.3</v>
      </c>
      <c r="F641">
        <f t="shared" ref="F641" si="258">+B641+D641</f>
        <v>1436.6</v>
      </c>
      <c r="G641" s="66">
        <f t="shared" ref="G641" si="259">+C641+E641</f>
        <v>268</v>
      </c>
    </row>
    <row r="642" spans="1:7" x14ac:dyDescent="0.25">
      <c r="A642" s="29">
        <f t="shared" si="133"/>
        <v>45631</v>
      </c>
      <c r="B642">
        <f>'120524'!B54</f>
        <v>584.9</v>
      </c>
      <c r="C642">
        <f>'120524'!C54</f>
        <v>107.7</v>
      </c>
      <c r="D642">
        <f>'120524'!D54</f>
        <v>958.9</v>
      </c>
      <c r="E642">
        <f>'120524'!E54</f>
        <v>163.5</v>
      </c>
      <c r="F642">
        <f t="shared" ref="F642" si="260">+B642+D642</f>
        <v>1543.8</v>
      </c>
      <c r="G642" s="66">
        <f t="shared" ref="G642" si="261">+C642+E642</f>
        <v>271.2</v>
      </c>
    </row>
    <row r="643" spans="1:7" x14ac:dyDescent="0.25">
      <c r="A643" s="29">
        <f t="shared" si="133"/>
        <v>45638</v>
      </c>
      <c r="B643">
        <f>'121224'!B54</f>
        <v>577.9</v>
      </c>
      <c r="C643">
        <f>'121224'!C54</f>
        <v>50.8</v>
      </c>
      <c r="D643">
        <f>'121224'!D54</f>
        <v>1022.3</v>
      </c>
      <c r="E643">
        <f>'121224'!E54</f>
        <v>220.9</v>
      </c>
      <c r="F643">
        <f t="shared" ref="F643" si="262">+B643+D643</f>
        <v>1600.1999999999998</v>
      </c>
      <c r="G643" s="66">
        <f t="shared" ref="G643" si="263">+C643+E643</f>
        <v>271.7</v>
      </c>
    </row>
    <row r="644" spans="1:7" x14ac:dyDescent="0.25">
      <c r="A644" s="29">
        <f t="shared" si="133"/>
        <v>45645</v>
      </c>
      <c r="B644">
        <f>'121924'!C54</f>
        <v>577.9</v>
      </c>
      <c r="C644">
        <f>'121924'!D54</f>
        <v>80.8</v>
      </c>
      <c r="D644">
        <f>'121924'!E54</f>
        <v>1124.9000000000001</v>
      </c>
      <c r="E644">
        <f>'121924'!F54</f>
        <v>220.9</v>
      </c>
      <c r="F644">
        <f t="shared" ref="F644" si="264">+B644+D644</f>
        <v>1702.8000000000002</v>
      </c>
      <c r="G644" s="66">
        <f t="shared" ref="G644" si="265">+C644+E644</f>
        <v>301.7</v>
      </c>
    </row>
    <row r="645" spans="1:7" x14ac:dyDescent="0.25">
      <c r="A645" s="29">
        <f t="shared" si="133"/>
        <v>45652</v>
      </c>
      <c r="B645">
        <f>'122624'!B54</f>
        <v>357.9</v>
      </c>
      <c r="C645">
        <f>'122624'!C54</f>
        <v>80.8</v>
      </c>
      <c r="D645">
        <f>'122624'!D54</f>
        <v>1344</v>
      </c>
      <c r="E645">
        <f>'122624'!E54</f>
        <v>220.9</v>
      </c>
      <c r="F645">
        <f t="shared" ref="F645" si="266">+B645+D645</f>
        <v>1701.9</v>
      </c>
      <c r="G645" s="66">
        <f t="shared" ref="G645" si="267">+C645+E645</f>
        <v>301.7</v>
      </c>
    </row>
    <row r="646" spans="1:7" x14ac:dyDescent="0.25">
      <c r="A646" s="29">
        <f t="shared" si="133"/>
        <v>45659</v>
      </c>
      <c r="B646">
        <f>'010225'!B54</f>
        <v>357.9</v>
      </c>
      <c r="C646">
        <f>'010225'!C54</f>
        <v>80.8</v>
      </c>
      <c r="D646">
        <f>'010225'!D54</f>
        <v>1400.1</v>
      </c>
      <c r="E646">
        <f>'010225'!E54</f>
        <v>220.9</v>
      </c>
      <c r="F646">
        <f t="shared" ref="F646" si="268">+B646+D646</f>
        <v>1758</v>
      </c>
      <c r="G646" s="66">
        <f t="shared" ref="G646" si="269">+C646+E646</f>
        <v>301.7</v>
      </c>
    </row>
    <row r="647" spans="1:7" x14ac:dyDescent="0.25">
      <c r="A647" s="29">
        <f t="shared" si="133"/>
        <v>45666</v>
      </c>
      <c r="B647">
        <f>'010925'!B55</f>
        <v>302.89999999999998</v>
      </c>
      <c r="C647">
        <f>'010925'!C55</f>
        <v>80.8</v>
      </c>
      <c r="D647">
        <f>'010925'!D55</f>
        <v>1457.6</v>
      </c>
      <c r="E647">
        <f>'010925'!E55</f>
        <v>277.39999999999998</v>
      </c>
      <c r="F647">
        <f t="shared" ref="F647" si="270">+B647+D647</f>
        <v>1760.5</v>
      </c>
      <c r="G647" s="66">
        <f t="shared" ref="G647" si="271">+C647+E647</f>
        <v>358.2</v>
      </c>
    </row>
    <row r="648" spans="1:7" x14ac:dyDescent="0.25">
      <c r="A648" s="29">
        <f t="shared" si="133"/>
        <v>45673</v>
      </c>
      <c r="B648">
        <f>'011625'!B55</f>
        <v>238.9</v>
      </c>
      <c r="C648">
        <f>'011625'!C55</f>
        <v>80.8</v>
      </c>
      <c r="D648">
        <f>'011625'!D55</f>
        <v>1524.9</v>
      </c>
      <c r="E648">
        <f>'011625'!E55</f>
        <v>277.39999999999998</v>
      </c>
      <c r="F648">
        <f t="shared" ref="F648" si="272">+B648+D648</f>
        <v>1763.8000000000002</v>
      </c>
      <c r="G648" s="66">
        <f t="shared" ref="G648" si="273">+C648+E648</f>
        <v>358.2</v>
      </c>
    </row>
    <row r="649" spans="1:7" x14ac:dyDescent="0.25">
      <c r="A649" s="29">
        <f t="shared" si="133"/>
        <v>45680</v>
      </c>
      <c r="B649">
        <f>'012325'!B55</f>
        <v>293.89999999999998</v>
      </c>
      <c r="C649">
        <f>'012325'!C55</f>
        <v>50.8</v>
      </c>
      <c r="D649">
        <f>'012325'!D55</f>
        <v>1524.9</v>
      </c>
      <c r="E649">
        <f>'012325'!E55</f>
        <v>430.4</v>
      </c>
      <c r="F649">
        <f t="shared" ref="F649" si="274">+B649+D649</f>
        <v>1818.8000000000002</v>
      </c>
      <c r="G649" s="66">
        <f t="shared" ref="G649" si="275">+C649+E649</f>
        <v>481.2</v>
      </c>
    </row>
    <row r="650" spans="1:7" x14ac:dyDescent="0.25">
      <c r="A650" s="29">
        <f t="shared" si="133"/>
        <v>45687</v>
      </c>
      <c r="B650">
        <f>'013025'!B55</f>
        <v>289.89999999999998</v>
      </c>
      <c r="C650">
        <f>'013025'!C55</f>
        <v>50.8</v>
      </c>
      <c r="D650">
        <f>'013025'!D55</f>
        <v>1636.8</v>
      </c>
      <c r="E650">
        <f>'013025'!E55</f>
        <v>430.4</v>
      </c>
      <c r="F650">
        <f t="shared" ref="F650" si="276">+B650+D650</f>
        <v>1926.6999999999998</v>
      </c>
      <c r="G650" s="66">
        <f t="shared" ref="G650" si="277">+C650+E650</f>
        <v>481.2</v>
      </c>
    </row>
    <row r="651" spans="1:7" x14ac:dyDescent="0.25">
      <c r="A651" s="29">
        <f t="shared" si="133"/>
        <v>45694</v>
      </c>
      <c r="B651">
        <f>'020625'!B55</f>
        <v>340.2</v>
      </c>
      <c r="C651">
        <f>'020625'!C55</f>
        <v>0.8</v>
      </c>
      <c r="D651">
        <f>'020625'!D55</f>
        <v>1791.8</v>
      </c>
      <c r="E651">
        <f>'020625'!E55</f>
        <v>481.4</v>
      </c>
      <c r="F651">
        <f t="shared" ref="F651" si="278">+B651+D651</f>
        <v>2132</v>
      </c>
      <c r="G651" s="66">
        <f t="shared" ref="G651" si="279">+C651+E651</f>
        <v>482.2</v>
      </c>
    </row>
    <row r="652" spans="1:7" x14ac:dyDescent="0.25">
      <c r="A652" s="29">
        <f t="shared" si="133"/>
        <v>45701</v>
      </c>
      <c r="B652">
        <f>'021325'!B55</f>
        <v>291.89999999999998</v>
      </c>
      <c r="C652">
        <f>'021325'!C55</f>
        <v>0.8</v>
      </c>
      <c r="D652">
        <f>'021325'!D55</f>
        <v>1915.8</v>
      </c>
      <c r="E652">
        <f>'021325'!E55</f>
        <v>481.4</v>
      </c>
      <c r="F652">
        <f t="shared" ref="F652" si="280">+B652+D652</f>
        <v>2207.6999999999998</v>
      </c>
      <c r="G652" s="66">
        <f t="shared" ref="G652" si="281">+C652+E652</f>
        <v>482.2</v>
      </c>
    </row>
    <row r="653" spans="1:7" x14ac:dyDescent="0.25">
      <c r="A653" s="29">
        <f t="shared" si="133"/>
        <v>45708</v>
      </c>
      <c r="B653">
        <f>'022025'!B55</f>
        <v>406.9</v>
      </c>
      <c r="C653">
        <f>'022025'!C55</f>
        <v>0.8</v>
      </c>
      <c r="D653">
        <f>'022025'!D55</f>
        <v>1973.3</v>
      </c>
      <c r="E653">
        <f>'022025'!E55</f>
        <v>481.4</v>
      </c>
      <c r="F653">
        <f t="shared" ref="F653" si="282">+B653+D653</f>
        <v>2380.1999999999998</v>
      </c>
      <c r="G653" s="66">
        <f t="shared" ref="G653" si="283">+C653+E653</f>
        <v>482.2</v>
      </c>
    </row>
    <row r="654" spans="1:7" x14ac:dyDescent="0.25">
      <c r="A654" s="29">
        <f t="shared" si="133"/>
        <v>45715</v>
      </c>
      <c r="B654">
        <f>'022725'!B55</f>
        <v>410.9</v>
      </c>
      <c r="C654">
        <f>'022725'!C55</f>
        <v>0.8</v>
      </c>
      <c r="D654">
        <f>'022725'!D55</f>
        <v>2037.9</v>
      </c>
      <c r="E654">
        <f>'022725'!E55</f>
        <v>481.4</v>
      </c>
      <c r="F654">
        <f t="shared" ref="F654" si="284">+B654+D654</f>
        <v>2448.8000000000002</v>
      </c>
      <c r="G654" s="66">
        <f t="shared" ref="G654" si="285">+C654+E654</f>
        <v>482.2</v>
      </c>
    </row>
    <row r="655" spans="1:7" x14ac:dyDescent="0.25">
      <c r="A655" s="29">
        <f t="shared" si="133"/>
        <v>45722</v>
      </c>
      <c r="B655">
        <f>'030625'!B55</f>
        <v>388.9</v>
      </c>
      <c r="C655">
        <f>'030625'!C55</f>
        <v>0.8</v>
      </c>
      <c r="D655">
        <f>'030625'!D55</f>
        <v>2159.1</v>
      </c>
      <c r="E655">
        <f>'030625'!E55</f>
        <v>481.4</v>
      </c>
      <c r="F655">
        <f t="shared" ref="F655" si="286">+B655+D655</f>
        <v>2548</v>
      </c>
      <c r="G655" s="66">
        <f t="shared" ref="G655" si="287">+C655+E655</f>
        <v>482.2</v>
      </c>
    </row>
    <row r="656" spans="1:7" x14ac:dyDescent="0.25">
      <c r="A656" s="29">
        <f t="shared" si="133"/>
        <v>45729</v>
      </c>
      <c r="B656">
        <f>'031325'!B58</f>
        <v>388.9</v>
      </c>
      <c r="C656">
        <f>'031325'!C58</f>
        <v>0.8</v>
      </c>
      <c r="D656">
        <f>'031325'!D58</f>
        <v>2159.1</v>
      </c>
      <c r="E656">
        <f>'031325'!E58</f>
        <v>481.4</v>
      </c>
      <c r="F656">
        <f t="shared" ref="F656" si="288">+B656+D656</f>
        <v>2548</v>
      </c>
      <c r="G656" s="66">
        <f t="shared" ref="G656" si="289">+C656+E656</f>
        <v>482.2</v>
      </c>
    </row>
    <row r="657" spans="1:7" x14ac:dyDescent="0.25">
      <c r="A657" s="29">
        <f t="shared" si="133"/>
        <v>45736</v>
      </c>
      <c r="B657">
        <f>'032025'!B58</f>
        <v>273.89999999999998</v>
      </c>
      <c r="C657">
        <f>'032025'!C58</f>
        <v>0.8</v>
      </c>
      <c r="D657">
        <f>'032025'!D58</f>
        <v>2267.1</v>
      </c>
      <c r="E657">
        <f>'032025'!E58</f>
        <v>481.4</v>
      </c>
      <c r="F657">
        <f t="shared" ref="F657" si="290">+B657+D657</f>
        <v>2541</v>
      </c>
      <c r="G657" s="66">
        <f t="shared" ref="G657" si="291">+C657+E657</f>
        <v>482.2</v>
      </c>
    </row>
    <row r="658" spans="1:7" x14ac:dyDescent="0.25">
      <c r="A658" s="29">
        <f t="shared" si="133"/>
        <v>45743</v>
      </c>
      <c r="B658">
        <f>'032725'!B59</f>
        <v>338.9</v>
      </c>
      <c r="C658">
        <f>'032725'!C59</f>
        <v>97.8</v>
      </c>
      <c r="D658">
        <f>'032725'!D59</f>
        <v>2267.1</v>
      </c>
      <c r="E658">
        <f>'032725'!E59</f>
        <v>481.4</v>
      </c>
      <c r="F658">
        <f t="shared" ref="F658" si="292">+B658+D658</f>
        <v>2606</v>
      </c>
      <c r="G658" s="66">
        <f t="shared" ref="G658" si="293">+C658+E658</f>
        <v>579.19999999999993</v>
      </c>
    </row>
    <row r="659" spans="1:7" x14ac:dyDescent="0.25">
      <c r="A659" s="29">
        <f t="shared" si="133"/>
        <v>45750</v>
      </c>
      <c r="B659">
        <f>'040325'!B60</f>
        <v>273.89999999999998</v>
      </c>
      <c r="C659">
        <f>'040325'!C60</f>
        <v>97.8</v>
      </c>
      <c r="D659">
        <f>'040325'!D60</f>
        <v>2376.6</v>
      </c>
      <c r="E659">
        <f>'040325'!E60</f>
        <v>566.6</v>
      </c>
      <c r="F659">
        <f t="shared" ref="F659" si="294">+B659+D659</f>
        <v>2650.5</v>
      </c>
      <c r="G659" s="66">
        <f t="shared" ref="G659" si="295">+C659+E659</f>
        <v>664.4</v>
      </c>
    </row>
    <row r="661" spans="1:7" x14ac:dyDescent="0.25">
      <c r="B661" s="164"/>
    </row>
  </sheetData>
  <mergeCells count="2">
    <mergeCell ref="D1:E1"/>
    <mergeCell ref="F1:G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3E2F-DABE-481C-ACC0-3CF8A856301C}">
  <sheetPr>
    <tabColor indexed="48"/>
  </sheetPr>
  <dimension ref="A1:L30"/>
  <sheetViews>
    <sheetView zoomScaleNormal="100" workbookViewId="0">
      <selection activeCell="C22" sqref="C22"/>
    </sheetView>
  </sheetViews>
  <sheetFormatPr defaultRowHeight="13.2" x14ac:dyDescent="0.25"/>
  <cols>
    <col min="1" max="1" width="10.5546875" bestFit="1" customWidth="1"/>
    <col min="2" max="2" width="49" customWidth="1"/>
    <col min="3" max="3" width="22" customWidth="1"/>
    <col min="4" max="4" width="17" customWidth="1"/>
    <col min="5" max="5" width="22.88671875" customWidth="1"/>
    <col min="6" max="6" width="23.5546875" customWidth="1"/>
    <col min="7" max="7" width="9.44140625" bestFit="1" customWidth="1"/>
    <col min="8" max="8" width="12" bestFit="1" customWidth="1"/>
    <col min="9" max="9" width="11" bestFit="1" customWidth="1"/>
    <col min="10" max="10" width="10.88671875" bestFit="1" customWidth="1"/>
  </cols>
  <sheetData>
    <row r="1" spans="1:12" x14ac:dyDescent="0.25">
      <c r="B1" s="74" t="s">
        <v>36</v>
      </c>
      <c r="C1" s="74"/>
      <c r="D1" s="74"/>
      <c r="E1" s="37"/>
      <c r="F1" s="37"/>
      <c r="G1" s="68"/>
      <c r="H1" s="68"/>
      <c r="I1" s="68"/>
      <c r="J1" s="209">
        <v>45547</v>
      </c>
    </row>
    <row r="2" spans="1:12" ht="13.8" x14ac:dyDescent="0.25">
      <c r="B2" s="33" t="s">
        <v>37</v>
      </c>
      <c r="C2" s="33"/>
      <c r="D2" s="33"/>
      <c r="E2" s="34"/>
      <c r="F2" s="35"/>
      <c r="G2" s="68"/>
      <c r="H2" s="68"/>
      <c r="I2" s="68"/>
    </row>
    <row r="3" spans="1:12" x14ac:dyDescent="0.25">
      <c r="B3" s="309" t="s">
        <v>973</v>
      </c>
      <c r="C3" s="314" t="s">
        <v>38</v>
      </c>
      <c r="D3" s="315"/>
      <c r="E3" s="305" t="s">
        <v>44</v>
      </c>
      <c r="F3" s="305" t="s">
        <v>969</v>
      </c>
      <c r="G3" s="68"/>
      <c r="H3" s="68"/>
      <c r="I3" s="68"/>
    </row>
    <row r="4" spans="1:12" x14ac:dyDescent="0.25">
      <c r="B4" s="313"/>
      <c r="C4" s="221" t="s">
        <v>45</v>
      </c>
      <c r="D4" s="221" t="s">
        <v>40</v>
      </c>
      <c r="E4" s="306"/>
      <c r="F4" s="306"/>
      <c r="G4" s="68"/>
    </row>
    <row r="5" spans="1:12" x14ac:dyDescent="0.25">
      <c r="A5" s="29">
        <f>$J$1</f>
        <v>45547</v>
      </c>
      <c r="B5" s="32" t="s">
        <v>18</v>
      </c>
      <c r="C5" s="242">
        <f>VLOOKUP(A5,China!A1:L2000,6,FALSE)</f>
        <v>5942.5</v>
      </c>
      <c r="D5" s="242">
        <f>VLOOKUP(A5,China!A1:L2000,7,FALSE)</f>
        <v>6876.8</v>
      </c>
      <c r="E5" s="265">
        <f>(C5/D5-1)*100</f>
        <v>-13.586261051651938</v>
      </c>
      <c r="F5" s="240">
        <f>'Rankings 2023-24'!M10</f>
        <v>28635.5</v>
      </c>
      <c r="G5" s="68"/>
    </row>
    <row r="6" spans="1:12" x14ac:dyDescent="0.25">
      <c r="A6" s="29">
        <f>$J$1</f>
        <v>45547</v>
      </c>
      <c r="B6" s="32" t="s">
        <v>19</v>
      </c>
      <c r="C6" s="242">
        <f>VLOOKUP(A6,Mexico!A1:L2000,6,FALSE)</f>
        <v>1325.9</v>
      </c>
      <c r="D6" s="242">
        <f>VLOOKUP(A6,Mexico!A1:L2000,7,FALSE)</f>
        <v>1685.1</v>
      </c>
      <c r="E6" s="265">
        <f t="shared" ref="E6:E11" si="0">(C6/D6-1)*100</f>
        <v>-21.316242359503878</v>
      </c>
      <c r="F6" s="240">
        <f>'Rankings 2023-24'!M11</f>
        <v>4917.3</v>
      </c>
      <c r="G6" s="68"/>
    </row>
    <row r="7" spans="1:12" x14ac:dyDescent="0.25">
      <c r="A7" s="29">
        <f>$J$1</f>
        <v>45547</v>
      </c>
      <c r="B7" s="167" t="s">
        <v>21</v>
      </c>
      <c r="C7" s="242">
        <f>VLOOKUP(A8,Japan!A1:L2000,6,FALSE)</f>
        <v>478.90000000000003</v>
      </c>
      <c r="D7" s="242">
        <f>VLOOKUP(A8,Japan!A1:K2000,7,FALSE)</f>
        <v>543.69999999999993</v>
      </c>
      <c r="E7" s="265">
        <f>(C7/D7-1)*100</f>
        <v>-11.918337318374084</v>
      </c>
      <c r="F7" s="240">
        <f>'Rankings 2023-24'!M13</f>
        <v>2231.2000000000003</v>
      </c>
      <c r="G7" s="68"/>
    </row>
    <row r="8" spans="1:12" x14ac:dyDescent="0.25">
      <c r="A8" s="29">
        <f>$J$1</f>
        <v>45547</v>
      </c>
      <c r="B8" s="167" t="s">
        <v>20</v>
      </c>
      <c r="C8" s="242">
        <f>VLOOKUP(A8,Egypt!A1:L2000,6,FALSE)</f>
        <v>439.7</v>
      </c>
      <c r="D8" s="242">
        <f>VLOOKUP(A8,Egypt!A1:J2000,7,FALSE)</f>
        <v>96.7</v>
      </c>
      <c r="E8" s="265">
        <f t="shared" si="0"/>
        <v>354.70527404343323</v>
      </c>
      <c r="F8" s="240">
        <f>'Rankings 2023-24'!M16</f>
        <v>2227.9</v>
      </c>
      <c r="G8" s="68"/>
    </row>
    <row r="9" spans="1:12" x14ac:dyDescent="0.25">
      <c r="A9" s="29">
        <f>$J$1</f>
        <v>45547</v>
      </c>
      <c r="B9" s="32" t="s">
        <v>22</v>
      </c>
      <c r="C9" s="242">
        <f>VLOOKUP(A9,Indonesia!A1:L2000,6,FALSE)</f>
        <v>456.5</v>
      </c>
      <c r="D9" s="242">
        <f>VLOOKUP(A9,Indonesia!A1:K2000,7,FALSE)</f>
        <v>313.89999999999998</v>
      </c>
      <c r="E9" s="265">
        <f t="shared" si="0"/>
        <v>45.428480407773186</v>
      </c>
      <c r="F9" s="240">
        <f>'Rankings 2023-24'!M12</f>
        <v>1910.1000000000001</v>
      </c>
      <c r="G9" s="68"/>
      <c r="H9" s="68"/>
      <c r="I9" s="68"/>
    </row>
    <row r="10" spans="1:12" ht="13.2" customHeight="1" x14ac:dyDescent="0.25">
      <c r="B10" s="30" t="s">
        <v>23</v>
      </c>
      <c r="C10" s="243">
        <f>SUM(C5:C9)</f>
        <v>8643.5</v>
      </c>
      <c r="D10" s="243">
        <f>SUM(D5:D9)</f>
        <v>9516.2000000000007</v>
      </c>
      <c r="E10" s="266">
        <f t="shared" si="0"/>
        <v>-9.1706773712196146</v>
      </c>
      <c r="F10" s="241">
        <f>SUM(F5:F9)</f>
        <v>39922</v>
      </c>
      <c r="G10" s="68"/>
      <c r="H10" s="192"/>
      <c r="I10" s="193"/>
      <c r="J10" s="126"/>
    </row>
    <row r="11" spans="1:12" ht="13.2" customHeight="1" x14ac:dyDescent="0.25">
      <c r="A11" s="29">
        <f>$J$1</f>
        <v>45547</v>
      </c>
      <c r="B11" s="31" t="s">
        <v>24</v>
      </c>
      <c r="C11" s="244">
        <f>VLOOKUP(A11,TOTAL!A1:L2133,6,FALSE)</f>
        <v>15992.6</v>
      </c>
      <c r="D11" s="244">
        <f>VLOOKUP(A11,TOTAL!A1:L2133,7,FALSE)</f>
        <v>17022.600000000002</v>
      </c>
      <c r="E11" s="265">
        <f t="shared" si="0"/>
        <v>-6.0507795518898515</v>
      </c>
      <c r="F11" s="254">
        <f>'Rankings 2023-24'!L130</f>
        <v>51302.166666666664</v>
      </c>
      <c r="G11" s="69" t="s">
        <v>25</v>
      </c>
      <c r="H11" s="192"/>
      <c r="I11" s="193"/>
      <c r="J11" s="192"/>
      <c r="K11" s="193"/>
      <c r="L11" s="126"/>
    </row>
    <row r="12" spans="1:12" ht="13.95" customHeight="1" x14ac:dyDescent="0.25">
      <c r="B12" s="222" t="s">
        <v>41</v>
      </c>
      <c r="C12" s="245">
        <f>+C11/C15</f>
        <v>0.31763637655135135</v>
      </c>
      <c r="D12" s="245">
        <f>+D11/D15</f>
        <v>0.36792547507058826</v>
      </c>
      <c r="E12" s="265" t="s">
        <v>42</v>
      </c>
      <c r="F12" s="276" t="s">
        <v>42</v>
      </c>
      <c r="G12" s="69"/>
      <c r="H12" s="194"/>
      <c r="I12" s="68"/>
      <c r="J12" s="202" t="s">
        <v>27</v>
      </c>
      <c r="K12" s="202"/>
      <c r="L12" s="202"/>
    </row>
    <row r="13" spans="1:12" ht="13.95" customHeight="1" x14ac:dyDescent="0.25">
      <c r="A13" s="29">
        <f>$J$1</f>
        <v>45547</v>
      </c>
      <c r="B13" s="49" t="s">
        <v>46</v>
      </c>
      <c r="C13" s="243">
        <f>VLOOKUP(A13,TOTAL!A1:L2133,10,FALSE)</f>
        <v>1748.1999999999989</v>
      </c>
      <c r="D13" s="243">
        <f>TOTAL!J906</f>
        <v>703.9</v>
      </c>
      <c r="E13" s="266" t="s">
        <v>42</v>
      </c>
      <c r="F13" s="277" t="s">
        <v>42</v>
      </c>
      <c r="G13" s="69"/>
      <c r="H13" s="68"/>
      <c r="I13" s="68"/>
      <c r="J13" s="203">
        <f>(TOTAL!J958-TOTAL!J957)/ABS(TOTAL!J957)</f>
        <v>7.4677490127250454</v>
      </c>
      <c r="K13" s="202"/>
      <c r="L13" s="202"/>
    </row>
    <row r="14" spans="1:12" ht="13.2" customHeight="1" x14ac:dyDescent="0.25">
      <c r="B14" s="36" t="s">
        <v>29</v>
      </c>
      <c r="C14" s="247">
        <f>+C10/C11</f>
        <v>0.54046871678151143</v>
      </c>
      <c r="D14" s="247">
        <f>+D10/D11</f>
        <v>0.55903328516207862</v>
      </c>
      <c r="E14" s="279" t="s">
        <v>42</v>
      </c>
      <c r="F14" s="255">
        <f>+F10/F11</f>
        <v>0.77817376134211358</v>
      </c>
      <c r="G14" s="68"/>
      <c r="H14" s="68"/>
      <c r="I14" s="68"/>
    </row>
    <row r="15" spans="1:12" x14ac:dyDescent="0.25">
      <c r="B15" s="199" t="s">
        <v>970</v>
      </c>
      <c r="C15" s="243">
        <f>1850000/36.7437</f>
        <v>50348.767271668345</v>
      </c>
      <c r="D15" s="243">
        <f>1700000/36.7437</f>
        <v>46266.434790181724</v>
      </c>
      <c r="E15" s="267">
        <f>(C15/D15-1)*100</f>
        <v>8.8235294117646959</v>
      </c>
      <c r="F15" s="279" t="s">
        <v>42</v>
      </c>
      <c r="G15" s="70"/>
      <c r="H15" s="68"/>
      <c r="I15" s="68"/>
      <c r="J15" s="52"/>
    </row>
    <row r="16" spans="1:12" ht="12.75" customHeight="1" x14ac:dyDescent="0.25">
      <c r="B16" s="200"/>
      <c r="C16" s="201"/>
      <c r="D16" s="201"/>
      <c r="E16" s="163"/>
      <c r="F16" s="163"/>
      <c r="G16" s="71"/>
      <c r="H16" s="68"/>
      <c r="I16" s="68"/>
    </row>
    <row r="17" spans="2:9" ht="24" customHeight="1" x14ac:dyDescent="0.25">
      <c r="B17" s="311"/>
      <c r="C17" s="311"/>
      <c r="D17" s="311"/>
      <c r="E17" s="312"/>
      <c r="F17" s="312"/>
      <c r="G17" s="68"/>
      <c r="H17" s="68"/>
      <c r="I17" s="68"/>
    </row>
    <row r="18" spans="2:9" ht="11.25" customHeight="1" x14ac:dyDescent="0.25">
      <c r="B18" s="301"/>
      <c r="C18" s="301"/>
      <c r="D18" s="301"/>
      <c r="E18" s="302"/>
      <c r="F18" s="302"/>
      <c r="G18" s="68"/>
      <c r="H18" s="68"/>
      <c r="I18" s="68"/>
    </row>
    <row r="19" spans="2:9" ht="10.5" customHeight="1" x14ac:dyDescent="0.25">
      <c r="B19" s="303"/>
      <c r="C19" s="303"/>
      <c r="D19" s="303"/>
      <c r="E19" s="303"/>
      <c r="F19" s="303"/>
      <c r="G19" s="213"/>
      <c r="H19" s="68"/>
      <c r="I19" s="68"/>
    </row>
    <row r="20" spans="2:9" ht="10.5" customHeight="1" x14ac:dyDescent="0.25">
      <c r="B20" s="302"/>
      <c r="C20" s="302"/>
      <c r="D20" s="302"/>
      <c r="E20" s="302"/>
      <c r="F20" s="302"/>
      <c r="G20" s="71"/>
      <c r="H20" s="195"/>
      <c r="I20" s="68"/>
    </row>
    <row r="21" spans="2:9" ht="30" customHeight="1" x14ac:dyDescent="0.25">
      <c r="B21" s="304"/>
      <c r="C21" s="304"/>
      <c r="D21" s="304"/>
      <c r="E21" s="304"/>
      <c r="F21" s="304"/>
      <c r="G21" s="68"/>
      <c r="H21" s="94"/>
      <c r="I21" s="68"/>
    </row>
    <row r="22" spans="2:9" ht="16.2" customHeight="1" x14ac:dyDescent="0.25">
      <c r="B22" s="37"/>
      <c r="C22" s="37"/>
      <c r="D22" s="37"/>
      <c r="E22" s="37"/>
      <c r="F22" s="37"/>
      <c r="G22" s="68"/>
      <c r="H22" s="94"/>
      <c r="I22" s="68"/>
    </row>
    <row r="23" spans="2:9" ht="25.5" customHeight="1" x14ac:dyDescent="0.25">
      <c r="B23" s="214"/>
      <c r="C23" s="93"/>
      <c r="D23" s="93"/>
      <c r="E23" s="68"/>
      <c r="F23" s="68"/>
      <c r="G23" s="68"/>
      <c r="H23" s="94"/>
      <c r="I23" s="68"/>
    </row>
    <row r="24" spans="2:9" x14ac:dyDescent="0.25">
      <c r="B24" s="197"/>
      <c r="C24" s="197"/>
      <c r="D24" s="295"/>
      <c r="E24" s="61"/>
      <c r="F24" s="60"/>
      <c r="G24" s="68"/>
      <c r="H24" s="94"/>
      <c r="I24" s="68"/>
    </row>
    <row r="25" spans="2:9" x14ac:dyDescent="0.25">
      <c r="B25" s="37"/>
      <c r="C25" s="37"/>
      <c r="D25" s="37"/>
      <c r="E25" s="37"/>
      <c r="F25" s="37"/>
      <c r="G25" s="68"/>
      <c r="H25" s="94"/>
      <c r="I25" s="68"/>
    </row>
    <row r="26" spans="2:9" x14ac:dyDescent="0.25">
      <c r="B26" s="37"/>
      <c r="C26" s="37"/>
      <c r="D26" s="37"/>
      <c r="E26" s="37"/>
      <c r="F26" s="37"/>
      <c r="G26" s="68"/>
      <c r="H26" s="68"/>
      <c r="I26" s="68"/>
    </row>
    <row r="27" spans="2:9" x14ac:dyDescent="0.25">
      <c r="B27" s="68"/>
      <c r="C27" s="68"/>
      <c r="D27" s="68"/>
      <c r="E27" s="68"/>
      <c r="F27" s="68"/>
      <c r="G27" s="68"/>
      <c r="H27" s="68"/>
      <c r="I27" s="68"/>
    </row>
    <row r="28" spans="2:9" x14ac:dyDescent="0.25">
      <c r="B28" s="68"/>
      <c r="C28" s="68"/>
      <c r="D28" s="68"/>
      <c r="E28" s="68"/>
      <c r="F28" s="68"/>
      <c r="G28" s="68"/>
      <c r="H28" s="68"/>
      <c r="I28" s="68"/>
    </row>
    <row r="29" spans="2:9" x14ac:dyDescent="0.25">
      <c r="H29" s="68"/>
      <c r="I29" s="68"/>
    </row>
    <row r="30" spans="2:9" x14ac:dyDescent="0.25">
      <c r="B30" s="119"/>
      <c r="C30" s="119"/>
      <c r="D30" s="119"/>
    </row>
  </sheetData>
  <mergeCells count="9">
    <mergeCell ref="B20:F20"/>
    <mergeCell ref="B21:F21"/>
    <mergeCell ref="B3:B4"/>
    <mergeCell ref="C3:D3"/>
    <mergeCell ref="B17:F17"/>
    <mergeCell ref="B18:F18"/>
    <mergeCell ref="B19:F19"/>
    <mergeCell ref="E3:E4"/>
    <mergeCell ref="F3:F4"/>
  </mergeCells>
  <pageMargins left="0.75" right="0.75" top="1" bottom="1" header="0.5" footer="0.5"/>
  <pageSetup orientation="portrait"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2334-7D89-4C91-9AF5-F2FC44295585}">
  <dimension ref="A1:G75"/>
  <sheetViews>
    <sheetView topLeftCell="A9" workbookViewId="0">
      <selection activeCell="F78" sqref="F78"/>
    </sheetView>
  </sheetViews>
  <sheetFormatPr defaultRowHeight="13.2" x14ac:dyDescent="0.25"/>
  <cols>
    <col min="1" max="1" width="30.44140625" customWidth="1"/>
    <col min="2" max="2" width="15.6640625" customWidth="1"/>
    <col min="3" max="3" width="12" customWidth="1"/>
    <col min="4" max="4" width="12.44140625" customWidth="1"/>
    <col min="5" max="5" width="11.33203125" customWidth="1"/>
    <col min="6" max="6" width="13.5546875" customWidth="1"/>
    <col min="7" max="7" width="10.33203125" customWidth="1"/>
  </cols>
  <sheetData>
    <row r="1" spans="1:7" ht="15" x14ac:dyDescent="0.25">
      <c r="A1" s="282" t="s">
        <v>47</v>
      </c>
    </row>
    <row r="2" spans="1:7" ht="15" x14ac:dyDescent="0.25">
      <c r="A2" s="282" t="s">
        <v>48</v>
      </c>
    </row>
    <row r="3" spans="1:7" ht="15" x14ac:dyDescent="0.25">
      <c r="A3" s="282" t="s">
        <v>978</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323.5</v>
      </c>
      <c r="C12">
        <v>44.5</v>
      </c>
      <c r="D12">
        <v>752.3</v>
      </c>
      <c r="E12">
        <v>374.5</v>
      </c>
      <c r="F12">
        <v>0</v>
      </c>
      <c r="G12">
        <v>0</v>
      </c>
    </row>
    <row r="13" spans="1:7" ht="15" x14ac:dyDescent="0.25">
      <c r="A13" s="282" t="s">
        <v>68</v>
      </c>
      <c r="B13">
        <v>0</v>
      </c>
      <c r="C13">
        <v>0</v>
      </c>
      <c r="D13">
        <v>137</v>
      </c>
      <c r="E13">
        <v>107.5</v>
      </c>
      <c r="F13">
        <v>0</v>
      </c>
      <c r="G13">
        <v>0</v>
      </c>
    </row>
    <row r="14" spans="1:7" ht="15" x14ac:dyDescent="0.25">
      <c r="A14" s="282" t="s">
        <v>255</v>
      </c>
      <c r="B14">
        <v>21.5</v>
      </c>
      <c r="C14">
        <v>0</v>
      </c>
      <c r="D14">
        <v>0</v>
      </c>
      <c r="E14">
        <v>0</v>
      </c>
      <c r="F14">
        <v>0</v>
      </c>
      <c r="G14">
        <v>0</v>
      </c>
    </row>
    <row r="15" spans="1:7" ht="15" x14ac:dyDescent="0.25">
      <c r="A15" s="282" t="s">
        <v>70</v>
      </c>
      <c r="B15">
        <v>55</v>
      </c>
      <c r="C15">
        <v>0</v>
      </c>
      <c r="D15">
        <v>49.8</v>
      </c>
      <c r="E15" t="s">
        <v>84</v>
      </c>
      <c r="F15">
        <v>0</v>
      </c>
      <c r="G15">
        <v>0</v>
      </c>
    </row>
    <row r="16" spans="1:7" ht="15" x14ac:dyDescent="0.25">
      <c r="A16" s="282" t="s">
        <v>71</v>
      </c>
      <c r="B16">
        <v>0</v>
      </c>
      <c r="C16">
        <v>0</v>
      </c>
      <c r="D16">
        <v>408</v>
      </c>
      <c r="E16">
        <v>67.599999999999994</v>
      </c>
      <c r="F16">
        <v>0</v>
      </c>
      <c r="G16">
        <v>0</v>
      </c>
    </row>
    <row r="17" spans="1:7" ht="15" x14ac:dyDescent="0.25">
      <c r="A17" s="282" t="s">
        <v>72</v>
      </c>
      <c r="B17">
        <v>115</v>
      </c>
      <c r="C17">
        <v>44.5</v>
      </c>
      <c r="D17">
        <v>49.5</v>
      </c>
      <c r="E17">
        <v>0</v>
      </c>
      <c r="F17">
        <v>0</v>
      </c>
      <c r="G17">
        <v>0</v>
      </c>
    </row>
    <row r="18" spans="1:7" ht="15" x14ac:dyDescent="0.25">
      <c r="A18" s="282" t="s">
        <v>73</v>
      </c>
      <c r="B18">
        <v>132</v>
      </c>
      <c r="C18">
        <v>0</v>
      </c>
      <c r="D18">
        <v>108</v>
      </c>
      <c r="E18">
        <v>131.5</v>
      </c>
      <c r="F18">
        <v>0</v>
      </c>
      <c r="G18">
        <v>0</v>
      </c>
    </row>
    <row r="19" spans="1:7" ht="15" x14ac:dyDescent="0.25">
      <c r="A19" s="282" t="s">
        <v>74</v>
      </c>
      <c r="B19">
        <v>0</v>
      </c>
      <c r="C19">
        <v>0</v>
      </c>
      <c r="D19">
        <v>0</v>
      </c>
      <c r="E19">
        <v>67.900000000000006</v>
      </c>
      <c r="F19">
        <v>0</v>
      </c>
      <c r="G19">
        <v>0</v>
      </c>
    </row>
    <row r="20" spans="1:7" ht="15" x14ac:dyDescent="0.25">
      <c r="A20" s="282" t="s">
        <v>66</v>
      </c>
    </row>
    <row r="21" spans="1:7" ht="15" x14ac:dyDescent="0.25">
      <c r="A21" s="282" t="s">
        <v>75</v>
      </c>
      <c r="B21">
        <v>121</v>
      </c>
      <c r="C21">
        <v>0</v>
      </c>
      <c r="D21">
        <v>113.1</v>
      </c>
      <c r="E21">
        <v>0</v>
      </c>
      <c r="F21">
        <v>0</v>
      </c>
      <c r="G21">
        <v>0</v>
      </c>
    </row>
    <row r="22" spans="1:7" ht="15" x14ac:dyDescent="0.25">
      <c r="A22" s="282" t="s">
        <v>77</v>
      </c>
      <c r="B22">
        <v>121</v>
      </c>
      <c r="C22">
        <v>0</v>
      </c>
      <c r="D22">
        <v>113.1</v>
      </c>
      <c r="E22">
        <v>0</v>
      </c>
      <c r="F22">
        <v>0</v>
      </c>
      <c r="G22">
        <v>0</v>
      </c>
    </row>
    <row r="23" spans="1:7" ht="15" x14ac:dyDescent="0.25">
      <c r="A23" s="282" t="s">
        <v>66</v>
      </c>
    </row>
    <row r="24" spans="1:7" ht="15" x14ac:dyDescent="0.25">
      <c r="A24" s="282" t="s">
        <v>78</v>
      </c>
      <c r="B24">
        <v>425.6</v>
      </c>
      <c r="C24">
        <v>432.7</v>
      </c>
      <c r="D24">
        <v>159.69999999999999</v>
      </c>
      <c r="E24">
        <v>241.1</v>
      </c>
      <c r="F24">
        <v>1</v>
      </c>
      <c r="G24">
        <v>0</v>
      </c>
    </row>
    <row r="25" spans="1:7" ht="15" x14ac:dyDescent="0.25">
      <c r="A25" s="282" t="s">
        <v>66</v>
      </c>
    </row>
    <row r="26" spans="1:7" ht="15" x14ac:dyDescent="0.25">
      <c r="A26" s="282" t="s">
        <v>79</v>
      </c>
      <c r="B26">
        <v>234.8</v>
      </c>
      <c r="C26">
        <v>284.3</v>
      </c>
      <c r="D26">
        <v>51.9</v>
      </c>
      <c r="E26">
        <v>37.200000000000003</v>
      </c>
      <c r="F26">
        <v>0</v>
      </c>
      <c r="G26">
        <v>0</v>
      </c>
    </row>
    <row r="27" spans="1:7" ht="15" x14ac:dyDescent="0.25">
      <c r="A27" s="282" t="s">
        <v>66</v>
      </c>
    </row>
    <row r="28" spans="1:7" ht="15" x14ac:dyDescent="0.25">
      <c r="A28" s="282" t="s">
        <v>80</v>
      </c>
      <c r="B28">
        <v>6918.3</v>
      </c>
      <c r="C28">
        <v>6919.8</v>
      </c>
      <c r="D28">
        <v>1203.0999999999999</v>
      </c>
      <c r="E28">
        <v>2011.6</v>
      </c>
      <c r="F28">
        <v>0</v>
      </c>
      <c r="G28">
        <v>0</v>
      </c>
    </row>
    <row r="29" spans="1:7" ht="15" x14ac:dyDescent="0.25">
      <c r="A29" s="282" t="s">
        <v>66</v>
      </c>
    </row>
    <row r="30" spans="1:7" ht="15" x14ac:dyDescent="0.25">
      <c r="A30" s="282" t="s">
        <v>81</v>
      </c>
      <c r="B30">
        <v>1268.4000000000001</v>
      </c>
      <c r="C30">
        <v>841.4</v>
      </c>
      <c r="D30">
        <v>552</v>
      </c>
      <c r="E30">
        <v>156.9</v>
      </c>
      <c r="F30">
        <v>0</v>
      </c>
      <c r="G30">
        <v>0</v>
      </c>
    </row>
    <row r="31" spans="1:7" ht="15" x14ac:dyDescent="0.25">
      <c r="A31" s="282" t="s">
        <v>82</v>
      </c>
      <c r="B31">
        <v>0</v>
      </c>
      <c r="C31">
        <v>0.2</v>
      </c>
      <c r="D31">
        <v>0</v>
      </c>
      <c r="E31">
        <v>0</v>
      </c>
      <c r="F31">
        <v>0</v>
      </c>
      <c r="G31">
        <v>0</v>
      </c>
    </row>
    <row r="32" spans="1:7" ht="15" x14ac:dyDescent="0.25">
      <c r="A32" s="282" t="s">
        <v>83</v>
      </c>
      <c r="B32">
        <v>110</v>
      </c>
      <c r="C32">
        <v>116.1</v>
      </c>
      <c r="D32">
        <v>56</v>
      </c>
      <c r="E32">
        <v>0.6</v>
      </c>
      <c r="F32">
        <v>0</v>
      </c>
      <c r="G32">
        <v>0</v>
      </c>
    </row>
    <row r="33" spans="1:7" ht="15" x14ac:dyDescent="0.25">
      <c r="A33" s="282" t="s">
        <v>85</v>
      </c>
      <c r="B33">
        <v>0</v>
      </c>
      <c r="C33">
        <v>1.8</v>
      </c>
      <c r="D33">
        <v>0</v>
      </c>
      <c r="E33">
        <v>0</v>
      </c>
      <c r="F33">
        <v>0</v>
      </c>
      <c r="G33">
        <v>0</v>
      </c>
    </row>
    <row r="34" spans="1:7" ht="15" x14ac:dyDescent="0.25">
      <c r="A34" s="282" t="s">
        <v>86</v>
      </c>
      <c r="B34">
        <v>2.7</v>
      </c>
      <c r="C34">
        <v>1.1000000000000001</v>
      </c>
      <c r="D34">
        <v>1.3</v>
      </c>
      <c r="E34">
        <v>0</v>
      </c>
      <c r="F34">
        <v>0</v>
      </c>
      <c r="G34">
        <v>0</v>
      </c>
    </row>
    <row r="35" spans="1:7" ht="15" x14ac:dyDescent="0.25">
      <c r="A35" s="282" t="s">
        <v>87</v>
      </c>
      <c r="B35">
        <v>0</v>
      </c>
      <c r="C35">
        <v>0</v>
      </c>
      <c r="D35">
        <v>0</v>
      </c>
      <c r="E35">
        <v>0.9</v>
      </c>
      <c r="F35">
        <v>0</v>
      </c>
      <c r="G35">
        <v>0</v>
      </c>
    </row>
    <row r="36" spans="1:7" ht="15" x14ac:dyDescent="0.25">
      <c r="A36" s="282" t="s">
        <v>88</v>
      </c>
      <c r="B36">
        <v>314.10000000000002</v>
      </c>
      <c r="C36">
        <v>270.10000000000002</v>
      </c>
      <c r="D36">
        <v>222.5</v>
      </c>
      <c r="E36">
        <v>90.6</v>
      </c>
      <c r="F36">
        <v>0</v>
      </c>
      <c r="G36">
        <v>0</v>
      </c>
    </row>
    <row r="37" spans="1:7" ht="15" x14ac:dyDescent="0.25">
      <c r="A37" s="282" t="s">
        <v>89</v>
      </c>
      <c r="B37">
        <v>50</v>
      </c>
      <c r="C37">
        <v>0</v>
      </c>
      <c r="D37">
        <v>0</v>
      </c>
      <c r="E37">
        <v>0</v>
      </c>
      <c r="F37">
        <v>0</v>
      </c>
      <c r="G37">
        <v>0</v>
      </c>
    </row>
    <row r="38" spans="1:7" ht="15" x14ac:dyDescent="0.25">
      <c r="A38" s="282" t="s">
        <v>90</v>
      </c>
      <c r="B38">
        <v>115</v>
      </c>
      <c r="C38">
        <v>0</v>
      </c>
      <c r="D38">
        <v>0</v>
      </c>
      <c r="E38">
        <v>0</v>
      </c>
      <c r="F38">
        <v>0</v>
      </c>
      <c r="G38">
        <v>0</v>
      </c>
    </row>
    <row r="39" spans="1:7" ht="15" x14ac:dyDescent="0.25">
      <c r="A39" s="282" t="s">
        <v>91</v>
      </c>
      <c r="B39">
        <v>33</v>
      </c>
      <c r="C39">
        <v>12.6</v>
      </c>
      <c r="D39">
        <v>0.8</v>
      </c>
      <c r="E39">
        <v>0</v>
      </c>
      <c r="F39">
        <v>0</v>
      </c>
      <c r="G39">
        <v>0</v>
      </c>
    </row>
    <row r="40" spans="1:7" ht="15" x14ac:dyDescent="0.25">
      <c r="A40" s="282" t="s">
        <v>92</v>
      </c>
      <c r="B40">
        <v>18</v>
      </c>
      <c r="C40">
        <v>0</v>
      </c>
      <c r="D40">
        <v>0</v>
      </c>
      <c r="E40">
        <v>0</v>
      </c>
      <c r="F40">
        <v>0</v>
      </c>
      <c r="G40">
        <v>0</v>
      </c>
    </row>
    <row r="41" spans="1:7" ht="15" x14ac:dyDescent="0.25">
      <c r="A41" s="282" t="s">
        <v>93</v>
      </c>
      <c r="B41">
        <v>113.6</v>
      </c>
      <c r="C41">
        <v>100.5</v>
      </c>
      <c r="D41">
        <v>35</v>
      </c>
      <c r="E41">
        <v>6.3</v>
      </c>
      <c r="F41">
        <v>0</v>
      </c>
      <c r="G41">
        <v>0</v>
      </c>
    </row>
    <row r="42" spans="1:7" ht="15" x14ac:dyDescent="0.25">
      <c r="A42" s="282" t="s">
        <v>94</v>
      </c>
      <c r="B42">
        <v>38.4</v>
      </c>
      <c r="C42">
        <v>1</v>
      </c>
      <c r="D42">
        <v>0.6</v>
      </c>
      <c r="E42">
        <v>0</v>
      </c>
      <c r="F42">
        <v>0</v>
      </c>
      <c r="G42">
        <v>0</v>
      </c>
    </row>
    <row r="43" spans="1:7" ht="15" x14ac:dyDescent="0.25">
      <c r="A43" s="282" t="s">
        <v>95</v>
      </c>
      <c r="B43">
        <v>66</v>
      </c>
      <c r="C43">
        <v>132</v>
      </c>
      <c r="D43">
        <v>0</v>
      </c>
      <c r="E43">
        <v>0</v>
      </c>
      <c r="F43">
        <v>0</v>
      </c>
      <c r="G43">
        <v>0</v>
      </c>
    </row>
    <row r="44" spans="1:7" ht="15" x14ac:dyDescent="0.25">
      <c r="A44" s="282" t="s">
        <v>96</v>
      </c>
      <c r="B44">
        <v>14.5</v>
      </c>
      <c r="C44">
        <v>8.5</v>
      </c>
      <c r="D44">
        <v>3.7</v>
      </c>
      <c r="E44">
        <v>3.2</v>
      </c>
      <c r="F44">
        <v>0</v>
      </c>
      <c r="G44">
        <v>0</v>
      </c>
    </row>
    <row r="45" spans="1:7" ht="15" x14ac:dyDescent="0.25">
      <c r="A45" s="282" t="s">
        <v>97</v>
      </c>
      <c r="B45">
        <v>0.4</v>
      </c>
      <c r="C45">
        <v>0.4</v>
      </c>
      <c r="D45">
        <v>0</v>
      </c>
      <c r="E45">
        <v>0</v>
      </c>
      <c r="F45">
        <v>0</v>
      </c>
      <c r="G45">
        <v>0</v>
      </c>
    </row>
    <row r="46" spans="1:7" ht="15" x14ac:dyDescent="0.25">
      <c r="A46" s="282" t="s">
        <v>98</v>
      </c>
      <c r="B46">
        <v>0</v>
      </c>
      <c r="C46">
        <v>0</v>
      </c>
      <c r="D46">
        <v>0</v>
      </c>
      <c r="E46">
        <v>17.8</v>
      </c>
      <c r="F46">
        <v>0</v>
      </c>
      <c r="G46">
        <v>0</v>
      </c>
    </row>
    <row r="47" spans="1:7" ht="15" x14ac:dyDescent="0.25">
      <c r="A47" s="282" t="s">
        <v>169</v>
      </c>
      <c r="B47">
        <v>0.4</v>
      </c>
      <c r="C47">
        <v>0</v>
      </c>
      <c r="D47">
        <v>0</v>
      </c>
      <c r="E47">
        <v>0</v>
      </c>
      <c r="F47">
        <v>0</v>
      </c>
      <c r="G47">
        <v>0</v>
      </c>
    </row>
    <row r="48" spans="1:7" ht="15" x14ac:dyDescent="0.25">
      <c r="A48" s="282" t="s">
        <v>99</v>
      </c>
      <c r="B48">
        <v>4.8</v>
      </c>
      <c r="C48">
        <v>11.9</v>
      </c>
      <c r="D48">
        <v>0</v>
      </c>
      <c r="E48">
        <v>0.9</v>
      </c>
      <c r="F48">
        <v>0</v>
      </c>
      <c r="G48">
        <v>0</v>
      </c>
    </row>
    <row r="49" spans="1:7" ht="15" x14ac:dyDescent="0.25">
      <c r="A49" s="282" t="s">
        <v>100</v>
      </c>
      <c r="B49">
        <v>113.9</v>
      </c>
      <c r="C49">
        <v>94.5</v>
      </c>
      <c r="D49">
        <v>51</v>
      </c>
      <c r="E49">
        <v>9</v>
      </c>
      <c r="F49">
        <v>0</v>
      </c>
      <c r="G49">
        <v>0</v>
      </c>
    </row>
    <row r="50" spans="1:7" ht="15" x14ac:dyDescent="0.25">
      <c r="A50" s="282" t="s">
        <v>101</v>
      </c>
      <c r="B50">
        <v>273.7</v>
      </c>
      <c r="C50">
        <v>90.9</v>
      </c>
      <c r="D50">
        <v>181</v>
      </c>
      <c r="E50">
        <v>27.8</v>
      </c>
      <c r="F50">
        <v>0</v>
      </c>
      <c r="G50">
        <v>0</v>
      </c>
    </row>
    <row r="51" spans="1:7" ht="15" x14ac:dyDescent="0.25">
      <c r="A51" s="282" t="s">
        <v>66</v>
      </c>
    </row>
    <row r="52" spans="1:7" ht="15" x14ac:dyDescent="0.25">
      <c r="A52" s="282" t="s">
        <v>102</v>
      </c>
      <c r="B52">
        <v>431.6</v>
      </c>
      <c r="C52">
        <v>70.7</v>
      </c>
      <c r="D52">
        <v>336.4</v>
      </c>
      <c r="E52">
        <v>96.7</v>
      </c>
      <c r="F52">
        <v>0</v>
      </c>
      <c r="G52">
        <v>0</v>
      </c>
    </row>
    <row r="53" spans="1:7" ht="15" x14ac:dyDescent="0.25">
      <c r="A53" s="282" t="s">
        <v>103</v>
      </c>
      <c r="B53">
        <v>45</v>
      </c>
      <c r="C53">
        <v>0</v>
      </c>
      <c r="D53">
        <v>43.2</v>
      </c>
      <c r="E53">
        <v>0</v>
      </c>
      <c r="F53">
        <v>0</v>
      </c>
      <c r="G53">
        <v>0</v>
      </c>
    </row>
    <row r="54" spans="1:7" ht="15" x14ac:dyDescent="0.25">
      <c r="A54" s="282" t="s">
        <v>104</v>
      </c>
      <c r="B54">
        <v>319.89999999999998</v>
      </c>
      <c r="C54">
        <v>63.7</v>
      </c>
      <c r="D54">
        <v>236.8</v>
      </c>
      <c r="E54">
        <v>66</v>
      </c>
      <c r="F54">
        <v>0</v>
      </c>
      <c r="G54">
        <v>0</v>
      </c>
    </row>
    <row r="55" spans="1:7" ht="15" x14ac:dyDescent="0.25">
      <c r="A55" s="282" t="s">
        <v>105</v>
      </c>
      <c r="B55">
        <v>6.7</v>
      </c>
      <c r="C55">
        <v>7</v>
      </c>
      <c r="D55">
        <v>0</v>
      </c>
      <c r="E55">
        <v>0</v>
      </c>
      <c r="F55">
        <v>0</v>
      </c>
      <c r="G55">
        <v>0</v>
      </c>
    </row>
    <row r="56" spans="1:7" ht="15" x14ac:dyDescent="0.25">
      <c r="A56" s="282" t="s">
        <v>107</v>
      </c>
      <c r="B56">
        <v>60</v>
      </c>
      <c r="C56">
        <v>0</v>
      </c>
      <c r="D56">
        <v>56.5</v>
      </c>
      <c r="E56">
        <v>30.7</v>
      </c>
      <c r="F56">
        <v>0</v>
      </c>
      <c r="G56">
        <v>0</v>
      </c>
    </row>
    <row r="57" spans="1:7" ht="15" x14ac:dyDescent="0.25">
      <c r="A57" s="282" t="s">
        <v>66</v>
      </c>
    </row>
    <row r="58" spans="1:7" ht="15" x14ac:dyDescent="0.25">
      <c r="A58" s="282" t="s">
        <v>108</v>
      </c>
      <c r="B58">
        <v>1396.5</v>
      </c>
      <c r="C58">
        <v>1793.6</v>
      </c>
      <c r="D58">
        <v>402.8</v>
      </c>
      <c r="E58">
        <v>493.6</v>
      </c>
      <c r="F58">
        <v>0</v>
      </c>
      <c r="G58">
        <v>0</v>
      </c>
    </row>
    <row r="59" spans="1:7" ht="15" x14ac:dyDescent="0.25">
      <c r="A59" s="282" t="s">
        <v>109</v>
      </c>
      <c r="B59">
        <v>3.2</v>
      </c>
      <c r="C59">
        <v>4.2</v>
      </c>
      <c r="D59">
        <v>3.2</v>
      </c>
      <c r="E59">
        <v>3.2</v>
      </c>
      <c r="F59">
        <v>0</v>
      </c>
      <c r="G59">
        <v>0</v>
      </c>
    </row>
    <row r="60" spans="1:7" ht="15" x14ac:dyDescent="0.25">
      <c r="A60" s="282" t="s">
        <v>111</v>
      </c>
      <c r="B60">
        <v>50.5</v>
      </c>
      <c r="C60">
        <v>51</v>
      </c>
      <c r="D60">
        <v>15.8</v>
      </c>
      <c r="E60">
        <v>19.600000000000001</v>
      </c>
      <c r="F60">
        <v>0</v>
      </c>
      <c r="G60">
        <v>0</v>
      </c>
    </row>
    <row r="61" spans="1:7" ht="15" x14ac:dyDescent="0.25">
      <c r="A61" s="282" t="s">
        <v>112</v>
      </c>
      <c r="B61">
        <v>59</v>
      </c>
      <c r="C61">
        <v>42.7</v>
      </c>
      <c r="D61">
        <v>4.5</v>
      </c>
      <c r="E61">
        <v>15.1</v>
      </c>
      <c r="F61">
        <v>0</v>
      </c>
      <c r="G61">
        <v>0</v>
      </c>
    </row>
    <row r="62" spans="1:7" ht="15" x14ac:dyDescent="0.25">
      <c r="A62" s="282" t="s">
        <v>113</v>
      </c>
      <c r="B62">
        <v>49.4</v>
      </c>
      <c r="C62">
        <v>43.3</v>
      </c>
      <c r="D62">
        <v>35.6</v>
      </c>
      <c r="E62">
        <v>31.1</v>
      </c>
      <c r="F62">
        <v>0</v>
      </c>
      <c r="G62">
        <v>0</v>
      </c>
    </row>
    <row r="63" spans="1:7" ht="15" x14ac:dyDescent="0.25">
      <c r="A63" s="282" t="s">
        <v>114</v>
      </c>
      <c r="B63">
        <v>0</v>
      </c>
      <c r="C63">
        <v>14.4</v>
      </c>
      <c r="D63">
        <v>0</v>
      </c>
      <c r="E63">
        <v>0</v>
      </c>
      <c r="F63">
        <v>0</v>
      </c>
      <c r="G63">
        <v>0</v>
      </c>
    </row>
    <row r="64" spans="1:7" ht="15" x14ac:dyDescent="0.25">
      <c r="A64" s="282" t="s">
        <v>115</v>
      </c>
      <c r="B64">
        <v>5</v>
      </c>
      <c r="C64">
        <v>0</v>
      </c>
      <c r="D64">
        <v>0</v>
      </c>
      <c r="E64">
        <v>0</v>
      </c>
      <c r="F64">
        <v>0</v>
      </c>
      <c r="G64">
        <v>0</v>
      </c>
    </row>
    <row r="65" spans="1:7" ht="15" x14ac:dyDescent="0.25">
      <c r="A65" s="282" t="s">
        <v>117</v>
      </c>
      <c r="B65">
        <v>1200.0999999999999</v>
      </c>
      <c r="C65">
        <v>1603</v>
      </c>
      <c r="D65">
        <v>318.7</v>
      </c>
      <c r="E65">
        <v>416.3</v>
      </c>
      <c r="F65">
        <v>0</v>
      </c>
      <c r="G65">
        <v>0</v>
      </c>
    </row>
    <row r="66" spans="1:7" ht="15" x14ac:dyDescent="0.25">
      <c r="A66" s="282" t="s">
        <v>118</v>
      </c>
      <c r="B66">
        <v>18.8</v>
      </c>
      <c r="C66">
        <v>16.100000000000001</v>
      </c>
      <c r="D66">
        <v>19</v>
      </c>
      <c r="E66">
        <v>5.3</v>
      </c>
      <c r="F66">
        <v>0</v>
      </c>
      <c r="G66">
        <v>0</v>
      </c>
    </row>
    <row r="67" spans="1:7" ht="15" x14ac:dyDescent="0.25">
      <c r="A67" s="282" t="s">
        <v>121</v>
      </c>
      <c r="B67">
        <v>10.5</v>
      </c>
      <c r="C67">
        <v>19</v>
      </c>
      <c r="D67">
        <v>6.2</v>
      </c>
      <c r="E67">
        <v>3</v>
      </c>
      <c r="F67">
        <v>0</v>
      </c>
      <c r="G67">
        <v>0</v>
      </c>
    </row>
    <row r="68" spans="1:7" ht="15" x14ac:dyDescent="0.25">
      <c r="A68" s="282" t="s">
        <v>62</v>
      </c>
      <c r="B68" t="s">
        <v>131</v>
      </c>
      <c r="C68" t="s">
        <v>133</v>
      </c>
      <c r="D68" t="s">
        <v>63</v>
      </c>
      <c r="E68" t="s">
        <v>63</v>
      </c>
      <c r="F68" t="s">
        <v>63</v>
      </c>
      <c r="G68" t="s">
        <v>65</v>
      </c>
    </row>
    <row r="69" spans="1:7" ht="15" x14ac:dyDescent="0.25">
      <c r="A69" s="282" t="s">
        <v>122</v>
      </c>
      <c r="B69">
        <v>11119.6</v>
      </c>
      <c r="C69">
        <v>10387</v>
      </c>
      <c r="D69">
        <v>3571.4</v>
      </c>
      <c r="E69">
        <v>3411.6</v>
      </c>
      <c r="F69">
        <v>1</v>
      </c>
      <c r="G69">
        <v>0</v>
      </c>
    </row>
    <row r="70" spans="1:7" ht="15" x14ac:dyDescent="0.25">
      <c r="A70" s="282" t="s">
        <v>123</v>
      </c>
      <c r="B70">
        <v>5447.1</v>
      </c>
      <c r="C70">
        <v>5625.6</v>
      </c>
      <c r="D70">
        <v>0</v>
      </c>
      <c r="E70">
        <v>0</v>
      </c>
      <c r="F70">
        <v>0</v>
      </c>
      <c r="G70">
        <v>0</v>
      </c>
    </row>
    <row r="71" spans="1:7" ht="15" x14ac:dyDescent="0.25">
      <c r="A71" s="282" t="s">
        <v>62</v>
      </c>
      <c r="B71" t="s">
        <v>131</v>
      </c>
      <c r="C71" t="s">
        <v>133</v>
      </c>
      <c r="D71" t="s">
        <v>63</v>
      </c>
      <c r="E71" t="s">
        <v>63</v>
      </c>
      <c r="F71" t="s">
        <v>63</v>
      </c>
      <c r="G71" t="s">
        <v>65</v>
      </c>
    </row>
    <row r="72" spans="1:7" ht="15" x14ac:dyDescent="0.25">
      <c r="A72" s="282" t="s">
        <v>124</v>
      </c>
      <c r="B72">
        <v>16566.7</v>
      </c>
      <c r="C72">
        <v>16012.6</v>
      </c>
      <c r="D72">
        <v>3571.4</v>
      </c>
      <c r="E72">
        <v>3411.6</v>
      </c>
      <c r="F72">
        <v>1</v>
      </c>
      <c r="G72">
        <v>0</v>
      </c>
    </row>
    <row r="73" spans="1:7" ht="15" x14ac:dyDescent="0.25">
      <c r="A73" s="282" t="s">
        <v>125</v>
      </c>
      <c r="B73" t="s">
        <v>42</v>
      </c>
      <c r="C73" t="s">
        <v>42</v>
      </c>
      <c r="D73">
        <v>3.9</v>
      </c>
      <c r="E73">
        <v>1.9</v>
      </c>
      <c r="F73" t="s">
        <v>42</v>
      </c>
      <c r="G73" t="s">
        <v>42</v>
      </c>
    </row>
    <row r="74" spans="1:7" ht="15" x14ac:dyDescent="0.25">
      <c r="A74" s="282" t="s">
        <v>126</v>
      </c>
      <c r="B74">
        <v>0</v>
      </c>
      <c r="C74">
        <v>0</v>
      </c>
      <c r="D74" t="s">
        <v>42</v>
      </c>
      <c r="E74" t="s">
        <v>42</v>
      </c>
      <c r="F74">
        <v>0</v>
      </c>
      <c r="G74">
        <v>0</v>
      </c>
    </row>
    <row r="75" spans="1:7" ht="15" x14ac:dyDescent="0.25">
      <c r="A75" s="282" t="s">
        <v>62</v>
      </c>
      <c r="B75" t="s">
        <v>131</v>
      </c>
      <c r="C75" t="s">
        <v>133</v>
      </c>
      <c r="D75" t="s">
        <v>63</v>
      </c>
      <c r="E75" t="s">
        <v>63</v>
      </c>
      <c r="F75" t="s">
        <v>63</v>
      </c>
      <c r="G75" t="s">
        <v>65</v>
      </c>
    </row>
  </sheetData>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tabColor indexed="44"/>
  </sheetPr>
  <dimension ref="A1:O65486"/>
  <sheetViews>
    <sheetView zoomScale="130" zoomScaleNormal="130" workbookViewId="0">
      <pane xSplit="1" ySplit="2" topLeftCell="B971" activePane="bottomRight" state="frozen"/>
      <selection pane="topRight" activeCell="C1" sqref="C1"/>
      <selection pane="bottomLeft" activeCell="A3" sqref="A3"/>
      <selection pane="bottomRight" activeCell="B990" sqref="B990"/>
    </sheetView>
  </sheetViews>
  <sheetFormatPr defaultRowHeight="13.2" x14ac:dyDescent="0.25"/>
  <cols>
    <col min="1" max="1" width="10.33203125" customWidth="1"/>
    <col min="3" max="3" width="11.5546875" customWidth="1"/>
    <col min="4" max="4" width="9.5546875" bestFit="1" customWidth="1"/>
    <col min="5" max="5" width="10.5546875" customWidth="1"/>
    <col min="7" max="7" width="10.33203125" customWidth="1"/>
    <col min="8" max="8" width="10.6640625" customWidth="1"/>
    <col min="9" max="9" width="8.6640625" customWidth="1"/>
    <col min="10" max="10" width="10.109375" customWidth="1"/>
  </cols>
  <sheetData>
    <row r="1" spans="1:11" ht="20.399999999999999" customHeight="1" x14ac:dyDescent="0.25">
      <c r="A1" s="127" t="s">
        <v>687</v>
      </c>
      <c r="B1" s="157" t="s">
        <v>642</v>
      </c>
      <c r="C1" s="157"/>
      <c r="D1" s="332" t="s">
        <v>643</v>
      </c>
      <c r="E1" s="332"/>
      <c r="F1" s="332" t="s">
        <v>644</v>
      </c>
      <c r="G1" s="332"/>
      <c r="H1" s="154"/>
      <c r="I1" s="127" t="s">
        <v>666</v>
      </c>
      <c r="J1" s="152" t="s">
        <v>665</v>
      </c>
      <c r="K1" s="7"/>
    </row>
    <row r="2" spans="1:11" ht="20.399999999999999" customHeight="1" x14ac:dyDescent="0.3">
      <c r="A2" s="127" t="s">
        <v>648</v>
      </c>
      <c r="B2" s="158" t="s">
        <v>688</v>
      </c>
      <c r="C2" s="158" t="s">
        <v>681</v>
      </c>
      <c r="D2" s="158" t="s">
        <v>688</v>
      </c>
      <c r="E2" s="158" t="s">
        <v>681</v>
      </c>
      <c r="F2" s="158" t="s">
        <v>688</v>
      </c>
      <c r="G2" s="158" t="s">
        <v>681</v>
      </c>
      <c r="H2" s="156" t="s">
        <v>4</v>
      </c>
      <c r="I2" s="153" t="s">
        <v>671</v>
      </c>
      <c r="J2" s="153" t="s">
        <v>670</v>
      </c>
      <c r="K2" s="5"/>
    </row>
    <row r="3" spans="1:11" x14ac:dyDescent="0.25">
      <c r="A3" s="29">
        <v>38855</v>
      </c>
      <c r="B3">
        <v>113.6</v>
      </c>
      <c r="C3">
        <v>43.8</v>
      </c>
      <c r="D3">
        <v>944.7</v>
      </c>
      <c r="E3">
        <v>858.8</v>
      </c>
      <c r="F3" s="9">
        <f t="shared" ref="F3:G7" si="0">+B3+D3</f>
        <v>1058.3</v>
      </c>
      <c r="G3" s="2">
        <f t="shared" si="0"/>
        <v>902.59999999999991</v>
      </c>
      <c r="H3" s="38">
        <f>+(F3/G3-1)*100</f>
        <v>17.250166186572137</v>
      </c>
      <c r="I3" s="38"/>
    </row>
    <row r="4" spans="1:11" x14ac:dyDescent="0.25">
      <c r="A4" s="29">
        <f t="shared" ref="A4:A252" si="1">+A3+7</f>
        <v>38862</v>
      </c>
      <c r="B4">
        <v>58.9</v>
      </c>
      <c r="C4">
        <v>43.8</v>
      </c>
      <c r="D4">
        <v>1010.7</v>
      </c>
      <c r="E4">
        <v>858.8</v>
      </c>
      <c r="F4" s="9">
        <f t="shared" si="0"/>
        <v>1069.6000000000001</v>
      </c>
      <c r="G4" s="2">
        <f t="shared" si="0"/>
        <v>902.59999999999991</v>
      </c>
      <c r="H4" s="38">
        <f t="shared" ref="H4:H40" si="2">+(F4/G4-1)*100</f>
        <v>18.502105029913608</v>
      </c>
      <c r="I4" s="38"/>
    </row>
    <row r="5" spans="1:11" x14ac:dyDescent="0.25">
      <c r="A5" s="29">
        <f t="shared" si="1"/>
        <v>38869</v>
      </c>
      <c r="B5">
        <v>57.8</v>
      </c>
      <c r="C5">
        <v>43.8</v>
      </c>
      <c r="D5">
        <v>1011.8</v>
      </c>
      <c r="E5">
        <v>858.8</v>
      </c>
      <c r="F5" s="9">
        <f t="shared" si="0"/>
        <v>1069.5999999999999</v>
      </c>
      <c r="G5" s="2">
        <f t="shared" si="0"/>
        <v>902.59999999999991</v>
      </c>
      <c r="H5" s="38">
        <f t="shared" si="2"/>
        <v>18.502105029913587</v>
      </c>
      <c r="I5" s="38"/>
    </row>
    <row r="6" spans="1:11" x14ac:dyDescent="0.25">
      <c r="A6" s="29">
        <f t="shared" si="1"/>
        <v>38876</v>
      </c>
      <c r="B6">
        <v>57</v>
      </c>
      <c r="C6">
        <v>4.8</v>
      </c>
      <c r="D6">
        <v>1012.6</v>
      </c>
      <c r="E6">
        <v>900.8</v>
      </c>
      <c r="F6" s="9">
        <f t="shared" si="0"/>
        <v>1069.5999999999999</v>
      </c>
      <c r="G6" s="2">
        <f t="shared" si="0"/>
        <v>905.59999999999991</v>
      </c>
      <c r="H6" s="38">
        <f t="shared" si="2"/>
        <v>18.109540636042396</v>
      </c>
      <c r="I6" s="38"/>
      <c r="J6">
        <v>0</v>
      </c>
    </row>
    <row r="7" spans="1:11" x14ac:dyDescent="0.25">
      <c r="A7" s="29">
        <f t="shared" si="1"/>
        <v>38883</v>
      </c>
      <c r="B7">
        <v>61.5</v>
      </c>
      <c r="C7">
        <v>4.8</v>
      </c>
      <c r="D7">
        <v>1012.6</v>
      </c>
      <c r="E7">
        <v>924.1</v>
      </c>
      <c r="F7" s="9">
        <f t="shared" si="0"/>
        <v>1074.0999999999999</v>
      </c>
      <c r="G7" s="2">
        <f t="shared" si="0"/>
        <v>928.9</v>
      </c>
      <c r="H7" s="38">
        <f t="shared" si="2"/>
        <v>15.63139196899559</v>
      </c>
      <c r="I7" s="38"/>
      <c r="J7">
        <v>0</v>
      </c>
    </row>
    <row r="8" spans="1:11" x14ac:dyDescent="0.25">
      <c r="A8" s="29">
        <f t="shared" si="1"/>
        <v>38890</v>
      </c>
      <c r="B8">
        <v>63.5</v>
      </c>
      <c r="C8">
        <v>4.8</v>
      </c>
      <c r="D8">
        <v>1072.5</v>
      </c>
      <c r="E8">
        <v>924.1</v>
      </c>
      <c r="F8" s="9">
        <f t="shared" ref="F8:G40" si="3">+B8+D8</f>
        <v>1136</v>
      </c>
      <c r="G8" s="2">
        <f t="shared" si="3"/>
        <v>928.9</v>
      </c>
      <c r="H8" s="38">
        <f t="shared" si="2"/>
        <v>22.295187856604581</v>
      </c>
      <c r="I8" s="38"/>
      <c r="J8">
        <v>0</v>
      </c>
    </row>
    <row r="9" spans="1:11" x14ac:dyDescent="0.25">
      <c r="A9" s="29">
        <f t="shared" si="1"/>
        <v>38897</v>
      </c>
      <c r="B9">
        <v>63.2</v>
      </c>
      <c r="C9">
        <v>4.8</v>
      </c>
      <c r="D9">
        <v>1072.8</v>
      </c>
      <c r="E9">
        <v>948.6</v>
      </c>
      <c r="F9" s="9">
        <f t="shared" si="3"/>
        <v>1136</v>
      </c>
      <c r="G9" s="2">
        <f t="shared" si="3"/>
        <v>953.4</v>
      </c>
      <c r="H9" s="38">
        <f t="shared" si="2"/>
        <v>19.15250681770506</v>
      </c>
      <c r="I9" s="38"/>
      <c r="J9">
        <v>0</v>
      </c>
    </row>
    <row r="10" spans="1:11" x14ac:dyDescent="0.25">
      <c r="A10" s="29">
        <f t="shared" si="1"/>
        <v>38904</v>
      </c>
      <c r="B10">
        <v>63.2</v>
      </c>
      <c r="C10">
        <v>4.8</v>
      </c>
      <c r="D10">
        <v>1097.2</v>
      </c>
      <c r="E10">
        <v>948.6</v>
      </c>
      <c r="F10" s="9">
        <f t="shared" si="3"/>
        <v>1160.4000000000001</v>
      </c>
      <c r="G10" s="2">
        <f t="shared" si="3"/>
        <v>953.4</v>
      </c>
      <c r="H10" s="38">
        <f t="shared" si="2"/>
        <v>21.711768407803667</v>
      </c>
      <c r="I10" s="38"/>
      <c r="J10">
        <v>0</v>
      </c>
    </row>
    <row r="11" spans="1:11" x14ac:dyDescent="0.25">
      <c r="A11" s="29">
        <f t="shared" si="1"/>
        <v>38911</v>
      </c>
      <c r="B11">
        <v>95.2</v>
      </c>
      <c r="C11">
        <v>4.8</v>
      </c>
      <c r="D11">
        <v>1098.2</v>
      </c>
      <c r="E11">
        <v>948.6</v>
      </c>
      <c r="F11" s="9">
        <f t="shared" si="3"/>
        <v>1193.4000000000001</v>
      </c>
      <c r="G11" s="2">
        <f t="shared" si="3"/>
        <v>953.4</v>
      </c>
      <c r="H11" s="38">
        <f t="shared" si="2"/>
        <v>25.173064820641923</v>
      </c>
      <c r="I11" s="38"/>
      <c r="J11">
        <v>0</v>
      </c>
    </row>
    <row r="12" spans="1:11" x14ac:dyDescent="0.25">
      <c r="A12" s="29">
        <f t="shared" si="1"/>
        <v>38918</v>
      </c>
      <c r="B12">
        <v>37.5</v>
      </c>
      <c r="C12">
        <v>4.8</v>
      </c>
      <c r="D12">
        <v>1162.0999999999999</v>
      </c>
      <c r="E12">
        <v>948.6</v>
      </c>
      <c r="F12" s="9">
        <f t="shared" si="3"/>
        <v>1199.5999999999999</v>
      </c>
      <c r="G12" s="2">
        <f t="shared" si="3"/>
        <v>953.4</v>
      </c>
      <c r="H12" s="38">
        <f t="shared" si="2"/>
        <v>25.823368995175166</v>
      </c>
      <c r="I12" s="38"/>
      <c r="J12">
        <v>0</v>
      </c>
    </row>
    <row r="13" spans="1:11" x14ac:dyDescent="0.25">
      <c r="A13" s="29">
        <f t="shared" si="1"/>
        <v>38925</v>
      </c>
      <c r="B13">
        <v>37.5</v>
      </c>
      <c r="C13">
        <v>9.3000000000000007</v>
      </c>
      <c r="D13">
        <v>1164.2</v>
      </c>
      <c r="E13">
        <v>948.6</v>
      </c>
      <c r="F13" s="9">
        <f t="shared" si="3"/>
        <v>1201.7</v>
      </c>
      <c r="G13" s="2">
        <f t="shared" si="3"/>
        <v>957.9</v>
      </c>
      <c r="H13" s="38">
        <f t="shared" si="2"/>
        <v>25.451508508195019</v>
      </c>
      <c r="I13" s="38"/>
      <c r="J13">
        <v>0</v>
      </c>
    </row>
    <row r="14" spans="1:11" x14ac:dyDescent="0.25">
      <c r="A14" s="29">
        <f t="shared" si="1"/>
        <v>38932</v>
      </c>
      <c r="B14">
        <v>43.1</v>
      </c>
      <c r="C14">
        <v>10.3</v>
      </c>
      <c r="D14">
        <v>1165.5</v>
      </c>
      <c r="E14">
        <v>949.1</v>
      </c>
      <c r="F14" s="9">
        <f t="shared" si="3"/>
        <v>1208.5999999999999</v>
      </c>
      <c r="G14" s="2">
        <f t="shared" si="3"/>
        <v>959.4</v>
      </c>
      <c r="H14" s="38">
        <f t="shared" si="2"/>
        <v>25.974567437982053</v>
      </c>
      <c r="I14" s="38"/>
      <c r="J14">
        <v>0</v>
      </c>
    </row>
    <row r="15" spans="1:11" x14ac:dyDescent="0.25">
      <c r="A15" s="29">
        <f t="shared" si="1"/>
        <v>38939</v>
      </c>
      <c r="B15">
        <v>50</v>
      </c>
      <c r="C15">
        <v>70.400000000000006</v>
      </c>
      <c r="D15">
        <v>1167.5999999999999</v>
      </c>
      <c r="E15">
        <v>950.5</v>
      </c>
      <c r="F15" s="9">
        <f t="shared" si="3"/>
        <v>1217.5999999999999</v>
      </c>
      <c r="G15" s="2">
        <f t="shared" si="3"/>
        <v>1020.9</v>
      </c>
      <c r="H15" s="38">
        <f t="shared" si="2"/>
        <v>19.267313155059252</v>
      </c>
      <c r="I15" s="38"/>
      <c r="J15">
        <v>0</v>
      </c>
    </row>
    <row r="16" spans="1:11" x14ac:dyDescent="0.25">
      <c r="A16" s="29">
        <f t="shared" si="1"/>
        <v>38946</v>
      </c>
      <c r="B16">
        <v>52.7</v>
      </c>
      <c r="C16">
        <v>68.599999999999994</v>
      </c>
      <c r="D16">
        <v>1171</v>
      </c>
      <c r="E16">
        <v>953.7</v>
      </c>
      <c r="F16" s="9">
        <f t="shared" si="3"/>
        <v>1223.7</v>
      </c>
      <c r="G16" s="2">
        <f t="shared" si="3"/>
        <v>1022.3000000000001</v>
      </c>
      <c r="H16" s="38">
        <f t="shared" si="2"/>
        <v>19.700674948645201</v>
      </c>
      <c r="I16" s="38"/>
      <c r="J16">
        <v>0</v>
      </c>
    </row>
    <row r="17" spans="1:10" x14ac:dyDescent="0.25">
      <c r="A17" s="29">
        <f t="shared" si="1"/>
        <v>38953</v>
      </c>
      <c r="B17">
        <v>49.1</v>
      </c>
      <c r="C17">
        <v>63.8</v>
      </c>
      <c r="D17">
        <v>1178.5999999999999</v>
      </c>
      <c r="E17">
        <v>958.5</v>
      </c>
      <c r="F17" s="9">
        <f t="shared" si="3"/>
        <v>1227.6999999999998</v>
      </c>
      <c r="G17" s="2">
        <f t="shared" si="3"/>
        <v>1022.3</v>
      </c>
      <c r="H17" s="38">
        <f t="shared" si="2"/>
        <v>20.091949525579555</v>
      </c>
      <c r="I17" s="38"/>
      <c r="J17">
        <v>25</v>
      </c>
    </row>
    <row r="18" spans="1:10" x14ac:dyDescent="0.25">
      <c r="A18" s="29">
        <f t="shared" si="1"/>
        <v>38960</v>
      </c>
      <c r="B18">
        <v>16.2</v>
      </c>
      <c r="C18">
        <v>119.8</v>
      </c>
      <c r="D18">
        <v>1211.0999999999999</v>
      </c>
      <c r="E18">
        <v>959.5</v>
      </c>
      <c r="F18" s="9">
        <f t="shared" si="3"/>
        <v>1227.3</v>
      </c>
      <c r="G18" s="2">
        <f t="shared" si="3"/>
        <v>1079.3</v>
      </c>
      <c r="H18" s="38">
        <f t="shared" si="2"/>
        <v>13.712591494487159</v>
      </c>
      <c r="I18" s="38"/>
      <c r="J18">
        <v>102.2</v>
      </c>
    </row>
    <row r="19" spans="1:10" x14ac:dyDescent="0.25">
      <c r="A19" s="29">
        <f t="shared" si="1"/>
        <v>38967</v>
      </c>
      <c r="B19">
        <v>100</v>
      </c>
      <c r="C19">
        <v>62.9</v>
      </c>
      <c r="D19">
        <v>2.4</v>
      </c>
      <c r="E19">
        <v>84.2</v>
      </c>
      <c r="F19" s="9">
        <f t="shared" si="3"/>
        <v>102.4</v>
      </c>
      <c r="G19" s="2">
        <f t="shared" si="3"/>
        <v>147.1</v>
      </c>
      <c r="H19" s="38">
        <f t="shared" si="2"/>
        <v>-30.387491502379326</v>
      </c>
      <c r="I19" s="38"/>
    </row>
    <row r="20" spans="1:10" x14ac:dyDescent="0.25">
      <c r="A20" s="29">
        <f t="shared" si="1"/>
        <v>38974</v>
      </c>
      <c r="B20">
        <v>99</v>
      </c>
      <c r="C20">
        <v>67.5</v>
      </c>
      <c r="D20">
        <v>3.4</v>
      </c>
      <c r="E20">
        <v>86.6</v>
      </c>
      <c r="F20" s="9">
        <f t="shared" si="3"/>
        <v>102.4</v>
      </c>
      <c r="G20" s="2">
        <f t="shared" si="3"/>
        <v>154.1</v>
      </c>
      <c r="H20" s="38">
        <f t="shared" si="2"/>
        <v>-33.549643088903302</v>
      </c>
      <c r="I20" s="38"/>
    </row>
    <row r="21" spans="1:10" x14ac:dyDescent="0.25">
      <c r="A21" s="29">
        <f t="shared" si="1"/>
        <v>38981</v>
      </c>
      <c r="B21">
        <v>98.7</v>
      </c>
      <c r="C21">
        <v>70.2</v>
      </c>
      <c r="D21">
        <v>3.7</v>
      </c>
      <c r="E21">
        <v>89.2</v>
      </c>
      <c r="F21" s="9">
        <f t="shared" si="3"/>
        <v>102.4</v>
      </c>
      <c r="G21" s="2">
        <f t="shared" si="3"/>
        <v>159.4</v>
      </c>
      <c r="H21" s="38">
        <f t="shared" si="2"/>
        <v>-35.759096612296105</v>
      </c>
      <c r="I21" s="38"/>
    </row>
    <row r="22" spans="1:10" x14ac:dyDescent="0.25">
      <c r="A22" s="29">
        <f t="shared" si="1"/>
        <v>38988</v>
      </c>
      <c r="B22">
        <v>156.1</v>
      </c>
      <c r="C22">
        <v>67.900000000000006</v>
      </c>
      <c r="D22">
        <v>4.3</v>
      </c>
      <c r="E22">
        <v>91.1</v>
      </c>
      <c r="F22" s="9">
        <f t="shared" si="3"/>
        <v>160.4</v>
      </c>
      <c r="G22" s="2">
        <f t="shared" si="3"/>
        <v>159</v>
      </c>
      <c r="H22" s="38">
        <f t="shared" si="2"/>
        <v>0.88050314465408785</v>
      </c>
      <c r="I22" s="38"/>
    </row>
    <row r="23" spans="1:10" x14ac:dyDescent="0.25">
      <c r="A23" s="29">
        <f t="shared" si="1"/>
        <v>38995</v>
      </c>
      <c r="B23">
        <v>155.9</v>
      </c>
      <c r="C23">
        <v>76</v>
      </c>
      <c r="D23">
        <v>71.7</v>
      </c>
      <c r="E23">
        <v>92.4</v>
      </c>
      <c r="F23" s="9">
        <f t="shared" si="3"/>
        <v>227.60000000000002</v>
      </c>
      <c r="G23" s="2">
        <f t="shared" si="3"/>
        <v>168.4</v>
      </c>
      <c r="H23" s="38">
        <f t="shared" si="2"/>
        <v>35.154394299287418</v>
      </c>
      <c r="I23" s="38"/>
    </row>
    <row r="24" spans="1:10" x14ac:dyDescent="0.25">
      <c r="A24" s="29">
        <f t="shared" si="1"/>
        <v>39002</v>
      </c>
      <c r="B24">
        <v>135.30000000000001</v>
      </c>
      <c r="C24">
        <v>16</v>
      </c>
      <c r="D24">
        <v>132.80000000000001</v>
      </c>
      <c r="E24">
        <v>160</v>
      </c>
      <c r="F24" s="9">
        <f t="shared" si="3"/>
        <v>268.10000000000002</v>
      </c>
      <c r="G24" s="2">
        <f t="shared" si="3"/>
        <v>176</v>
      </c>
      <c r="H24" s="38">
        <f t="shared" si="2"/>
        <v>52.329545454545467</v>
      </c>
      <c r="I24" s="38"/>
    </row>
    <row r="25" spans="1:10" x14ac:dyDescent="0.25">
      <c r="A25" s="29">
        <f t="shared" si="1"/>
        <v>39009</v>
      </c>
      <c r="B25">
        <v>83.3</v>
      </c>
      <c r="C25">
        <v>26</v>
      </c>
      <c r="D25">
        <v>194.8</v>
      </c>
      <c r="E25">
        <v>278.89999999999998</v>
      </c>
      <c r="F25" s="9">
        <f t="shared" si="3"/>
        <v>278.10000000000002</v>
      </c>
      <c r="G25" s="2">
        <f t="shared" si="3"/>
        <v>304.89999999999998</v>
      </c>
      <c r="H25" s="38">
        <f t="shared" si="2"/>
        <v>-8.7897671367661356</v>
      </c>
      <c r="I25" s="38"/>
    </row>
    <row r="26" spans="1:10" x14ac:dyDescent="0.25">
      <c r="A26" s="29">
        <f t="shared" si="1"/>
        <v>39016</v>
      </c>
      <c r="B26">
        <v>23</v>
      </c>
      <c r="C26">
        <v>31.1</v>
      </c>
      <c r="D26">
        <v>264.7</v>
      </c>
      <c r="E26">
        <v>281.89999999999998</v>
      </c>
      <c r="F26" s="9">
        <f t="shared" si="3"/>
        <v>287.7</v>
      </c>
      <c r="G26" s="2">
        <f t="shared" si="3"/>
        <v>313</v>
      </c>
      <c r="H26" s="38">
        <f t="shared" si="2"/>
        <v>-8.0830670926517634</v>
      </c>
      <c r="I26" s="38"/>
    </row>
    <row r="27" spans="1:10" x14ac:dyDescent="0.25">
      <c r="A27" s="29">
        <f t="shared" si="1"/>
        <v>39023</v>
      </c>
      <c r="B27">
        <v>21.9</v>
      </c>
      <c r="C27">
        <v>25.1</v>
      </c>
      <c r="D27">
        <v>290.2</v>
      </c>
      <c r="E27">
        <v>355.5</v>
      </c>
      <c r="F27" s="9">
        <f t="shared" si="3"/>
        <v>312.09999999999997</v>
      </c>
      <c r="G27" s="2">
        <f t="shared" si="3"/>
        <v>380.6</v>
      </c>
      <c r="H27" s="38">
        <f t="shared" si="2"/>
        <v>-17.997898055701533</v>
      </c>
      <c r="I27" s="38"/>
    </row>
    <row r="28" spans="1:10" x14ac:dyDescent="0.25">
      <c r="A28" s="29">
        <f t="shared" si="1"/>
        <v>39030</v>
      </c>
      <c r="B28">
        <v>21.2</v>
      </c>
      <c r="C28">
        <v>79.5</v>
      </c>
      <c r="D28">
        <v>359.1</v>
      </c>
      <c r="E28">
        <v>358.1</v>
      </c>
      <c r="F28" s="9">
        <f t="shared" si="3"/>
        <v>380.3</v>
      </c>
      <c r="G28" s="2">
        <f t="shared" si="3"/>
        <v>437.6</v>
      </c>
      <c r="H28" s="38">
        <f t="shared" si="2"/>
        <v>-13.094149908592323</v>
      </c>
      <c r="I28" s="38"/>
    </row>
    <row r="29" spans="1:10" x14ac:dyDescent="0.25">
      <c r="A29" s="29">
        <f t="shared" si="1"/>
        <v>39037</v>
      </c>
      <c r="B29">
        <v>26.8</v>
      </c>
      <c r="C29">
        <v>76.3</v>
      </c>
      <c r="D29">
        <v>361.5</v>
      </c>
      <c r="E29">
        <v>361.3</v>
      </c>
      <c r="F29" s="9">
        <f t="shared" si="3"/>
        <v>388.3</v>
      </c>
      <c r="G29" s="2">
        <f t="shared" si="3"/>
        <v>437.6</v>
      </c>
      <c r="H29" s="38">
        <f t="shared" si="2"/>
        <v>-11.265996343692875</v>
      </c>
      <c r="I29" s="38"/>
    </row>
    <row r="30" spans="1:10" x14ac:dyDescent="0.25">
      <c r="A30" s="29">
        <f t="shared" si="1"/>
        <v>39044</v>
      </c>
      <c r="B30">
        <v>86</v>
      </c>
      <c r="C30">
        <v>73.8</v>
      </c>
      <c r="D30">
        <v>362.3</v>
      </c>
      <c r="E30">
        <v>364.1</v>
      </c>
      <c r="F30" s="9">
        <f t="shared" si="3"/>
        <v>448.3</v>
      </c>
      <c r="G30" s="2">
        <f t="shared" si="3"/>
        <v>437.90000000000003</v>
      </c>
      <c r="H30" s="38">
        <f t="shared" si="2"/>
        <v>2.3749714546700051</v>
      </c>
      <c r="I30" s="38"/>
    </row>
    <row r="31" spans="1:10" x14ac:dyDescent="0.25">
      <c r="A31" s="29">
        <f t="shared" si="1"/>
        <v>39051</v>
      </c>
      <c r="B31">
        <v>90.4</v>
      </c>
      <c r="C31">
        <v>131.9</v>
      </c>
      <c r="D31">
        <v>388.1</v>
      </c>
      <c r="E31">
        <v>366</v>
      </c>
      <c r="F31" s="9">
        <f t="shared" si="3"/>
        <v>478.5</v>
      </c>
      <c r="G31" s="2">
        <f t="shared" si="3"/>
        <v>497.9</v>
      </c>
      <c r="H31" s="38">
        <f t="shared" si="2"/>
        <v>-3.8963647318738692</v>
      </c>
      <c r="I31" s="38"/>
    </row>
    <row r="32" spans="1:10" x14ac:dyDescent="0.25">
      <c r="A32" s="29">
        <f t="shared" si="1"/>
        <v>39058</v>
      </c>
      <c r="B32">
        <v>102.4</v>
      </c>
      <c r="C32">
        <v>127</v>
      </c>
      <c r="D32">
        <v>458.4</v>
      </c>
      <c r="E32">
        <v>370.8</v>
      </c>
      <c r="F32" s="9">
        <f t="shared" si="3"/>
        <v>560.79999999999995</v>
      </c>
      <c r="G32" s="2">
        <f t="shared" si="3"/>
        <v>497.8</v>
      </c>
      <c r="H32" s="38">
        <f t="shared" si="2"/>
        <v>12.655685014061868</v>
      </c>
      <c r="I32" s="38"/>
    </row>
    <row r="33" spans="1:9" x14ac:dyDescent="0.25">
      <c r="A33" s="29">
        <f t="shared" si="1"/>
        <v>39065</v>
      </c>
      <c r="B33">
        <v>103</v>
      </c>
      <c r="C33">
        <v>69.900000000000006</v>
      </c>
      <c r="D33">
        <v>460.8</v>
      </c>
      <c r="E33">
        <v>425.9</v>
      </c>
      <c r="F33" s="9">
        <f t="shared" si="3"/>
        <v>563.79999999999995</v>
      </c>
      <c r="G33" s="2">
        <f t="shared" si="3"/>
        <v>495.79999999999995</v>
      </c>
      <c r="H33" s="38">
        <f t="shared" si="2"/>
        <v>13.7152077450585</v>
      </c>
      <c r="I33" s="38"/>
    </row>
    <row r="34" spans="1:9" x14ac:dyDescent="0.25">
      <c r="A34" s="29">
        <f t="shared" si="1"/>
        <v>39072</v>
      </c>
      <c r="B34">
        <v>92.9</v>
      </c>
      <c r="C34">
        <v>10.9</v>
      </c>
      <c r="D34">
        <v>466.6</v>
      </c>
      <c r="E34">
        <v>490</v>
      </c>
      <c r="F34" s="9">
        <f t="shared" si="3"/>
        <v>559.5</v>
      </c>
      <c r="G34" s="2">
        <f t="shared" si="3"/>
        <v>500.9</v>
      </c>
      <c r="H34" s="38">
        <f t="shared" si="2"/>
        <v>11.698941904571768</v>
      </c>
      <c r="I34" s="38"/>
    </row>
    <row r="35" spans="1:9" x14ac:dyDescent="0.25">
      <c r="A35" s="29">
        <f t="shared" si="1"/>
        <v>39079</v>
      </c>
      <c r="B35">
        <v>90.4</v>
      </c>
      <c r="C35">
        <v>64.400000000000006</v>
      </c>
      <c r="D35">
        <v>469.1</v>
      </c>
      <c r="E35">
        <v>491.5</v>
      </c>
      <c r="F35" s="9">
        <f t="shared" si="3"/>
        <v>559.5</v>
      </c>
      <c r="G35" s="2">
        <f t="shared" si="3"/>
        <v>555.9</v>
      </c>
      <c r="H35" s="38">
        <f t="shared" si="2"/>
        <v>0.64759848893687355</v>
      </c>
      <c r="I35" s="38"/>
    </row>
    <row r="36" spans="1:9" x14ac:dyDescent="0.25">
      <c r="A36" s="29">
        <f t="shared" si="1"/>
        <v>39086</v>
      </c>
      <c r="B36">
        <v>146.69999999999999</v>
      </c>
      <c r="C36">
        <v>63.8</v>
      </c>
      <c r="D36">
        <v>472.8</v>
      </c>
      <c r="E36">
        <v>492.7</v>
      </c>
      <c r="F36" s="9">
        <f t="shared" si="3"/>
        <v>619.5</v>
      </c>
      <c r="G36" s="2">
        <f t="shared" si="3"/>
        <v>556.5</v>
      </c>
      <c r="H36" s="38">
        <f t="shared" si="2"/>
        <v>11.32075471698113</v>
      </c>
      <c r="I36" s="38"/>
    </row>
    <row r="37" spans="1:9" x14ac:dyDescent="0.25">
      <c r="A37" s="29">
        <f t="shared" si="1"/>
        <v>39093</v>
      </c>
      <c r="B37">
        <v>241.6</v>
      </c>
      <c r="C37">
        <v>72.7</v>
      </c>
      <c r="D37">
        <v>475.1</v>
      </c>
      <c r="E37">
        <v>493.2</v>
      </c>
      <c r="F37" s="9">
        <f t="shared" si="3"/>
        <v>716.7</v>
      </c>
      <c r="G37" s="2">
        <f t="shared" si="3"/>
        <v>565.9</v>
      </c>
      <c r="H37" s="38">
        <f t="shared" si="2"/>
        <v>26.647817635624669</v>
      </c>
      <c r="I37" s="38"/>
    </row>
    <row r="38" spans="1:9" x14ac:dyDescent="0.25">
      <c r="A38" s="29">
        <f t="shared" si="1"/>
        <v>39100</v>
      </c>
      <c r="B38">
        <v>249.9</v>
      </c>
      <c r="C38">
        <v>74.900000000000006</v>
      </c>
      <c r="D38">
        <v>540.6</v>
      </c>
      <c r="E38">
        <v>494.1</v>
      </c>
      <c r="F38" s="9">
        <f t="shared" si="3"/>
        <v>790.5</v>
      </c>
      <c r="G38" s="2">
        <f t="shared" si="3"/>
        <v>569</v>
      </c>
      <c r="H38" s="38">
        <f t="shared" si="2"/>
        <v>38.927943760984185</v>
      </c>
      <c r="I38" s="38"/>
    </row>
    <row r="39" spans="1:9" x14ac:dyDescent="0.25">
      <c r="A39" s="29">
        <f t="shared" si="1"/>
        <v>39107</v>
      </c>
      <c r="B39">
        <v>243.9</v>
      </c>
      <c r="C39">
        <v>75.5</v>
      </c>
      <c r="D39">
        <v>546.70000000000005</v>
      </c>
      <c r="E39">
        <v>495.4</v>
      </c>
      <c r="F39" s="9">
        <f t="shared" si="3"/>
        <v>790.6</v>
      </c>
      <c r="G39" s="2">
        <f t="shared" si="3"/>
        <v>570.9</v>
      </c>
      <c r="H39" s="38">
        <f t="shared" si="2"/>
        <v>38.483096864599766</v>
      </c>
      <c r="I39" s="38"/>
    </row>
    <row r="40" spans="1:9" x14ac:dyDescent="0.25">
      <c r="A40" s="29">
        <f t="shared" si="1"/>
        <v>39114</v>
      </c>
      <c r="B40">
        <v>184.5</v>
      </c>
      <c r="C40">
        <v>113.7</v>
      </c>
      <c r="D40">
        <v>614.6</v>
      </c>
      <c r="E40">
        <v>500.2</v>
      </c>
      <c r="F40" s="9">
        <f t="shared" si="3"/>
        <v>799.1</v>
      </c>
      <c r="G40" s="2">
        <f t="shared" si="3"/>
        <v>613.9</v>
      </c>
      <c r="H40" s="38">
        <f t="shared" si="2"/>
        <v>30.167779768691982</v>
      </c>
      <c r="I40" s="38"/>
    </row>
    <row r="41" spans="1:9" x14ac:dyDescent="0.25">
      <c r="A41" s="29">
        <f t="shared" si="1"/>
        <v>39121</v>
      </c>
      <c r="B41">
        <v>185.1</v>
      </c>
      <c r="C41">
        <v>114.9</v>
      </c>
      <c r="D41">
        <v>621.9</v>
      </c>
      <c r="E41">
        <v>568.79999999999995</v>
      </c>
      <c r="F41" s="9">
        <f t="shared" ref="F41:G43" si="4">+B41+D41</f>
        <v>807</v>
      </c>
      <c r="G41" s="2">
        <f t="shared" si="4"/>
        <v>683.69999999999993</v>
      </c>
      <c r="H41" s="38">
        <f t="shared" ref="H41:H46" si="5">+(F41/G41-1)*100</f>
        <v>18.034225537516456</v>
      </c>
      <c r="I41" s="38"/>
    </row>
    <row r="42" spans="1:9" x14ac:dyDescent="0.25">
      <c r="A42" s="29">
        <f t="shared" si="1"/>
        <v>39128</v>
      </c>
      <c r="B42">
        <v>312.10000000000002</v>
      </c>
      <c r="C42">
        <v>113.8</v>
      </c>
      <c r="D42">
        <v>623.9</v>
      </c>
      <c r="E42">
        <v>571.5</v>
      </c>
      <c r="F42" s="9">
        <f t="shared" si="4"/>
        <v>936</v>
      </c>
      <c r="G42" s="2">
        <f t="shared" si="4"/>
        <v>685.3</v>
      </c>
      <c r="H42" s="38">
        <f t="shared" si="5"/>
        <v>36.582518604990533</v>
      </c>
      <c r="I42" s="38"/>
    </row>
    <row r="43" spans="1:9" x14ac:dyDescent="0.25">
      <c r="A43" s="29">
        <f t="shared" si="1"/>
        <v>39135</v>
      </c>
      <c r="B43">
        <v>309.89999999999998</v>
      </c>
      <c r="C43">
        <v>62.2</v>
      </c>
      <c r="D43">
        <v>626.1</v>
      </c>
      <c r="E43">
        <v>630.6</v>
      </c>
      <c r="F43" s="9">
        <f t="shared" si="4"/>
        <v>936</v>
      </c>
      <c r="G43" s="2">
        <f t="shared" si="4"/>
        <v>692.80000000000007</v>
      </c>
      <c r="H43" s="38">
        <f t="shared" si="5"/>
        <v>35.103926096997682</v>
      </c>
      <c r="I43" s="38"/>
    </row>
    <row r="44" spans="1:9" x14ac:dyDescent="0.25">
      <c r="A44" s="29">
        <f t="shared" si="1"/>
        <v>39142</v>
      </c>
      <c r="B44">
        <v>337.9</v>
      </c>
      <c r="C44">
        <v>62.1</v>
      </c>
      <c r="D44">
        <v>682.2</v>
      </c>
      <c r="E44">
        <v>634.6</v>
      </c>
      <c r="F44" s="9">
        <f t="shared" ref="F44:G46" si="6">+B44+D44</f>
        <v>1020.1</v>
      </c>
      <c r="G44" s="2">
        <f t="shared" si="6"/>
        <v>696.7</v>
      </c>
      <c r="H44" s="38">
        <f t="shared" si="5"/>
        <v>46.418831634850008</v>
      </c>
      <c r="I44" s="38"/>
    </row>
    <row r="45" spans="1:9" x14ac:dyDescent="0.25">
      <c r="A45" s="29">
        <f t="shared" si="1"/>
        <v>39149</v>
      </c>
      <c r="B45">
        <v>328.3</v>
      </c>
      <c r="C45">
        <v>57</v>
      </c>
      <c r="D45">
        <v>691.8</v>
      </c>
      <c r="E45">
        <v>639.79999999999995</v>
      </c>
      <c r="F45" s="9">
        <f t="shared" si="6"/>
        <v>1020.0999999999999</v>
      </c>
      <c r="G45" s="2">
        <f t="shared" si="6"/>
        <v>696.8</v>
      </c>
      <c r="H45" s="38">
        <f t="shared" si="5"/>
        <v>46.397818599311137</v>
      </c>
      <c r="I45" s="38"/>
    </row>
    <row r="46" spans="1:9" x14ac:dyDescent="0.25">
      <c r="A46" s="29">
        <f t="shared" si="1"/>
        <v>39156</v>
      </c>
      <c r="B46">
        <v>317.3</v>
      </c>
      <c r="C46">
        <v>54</v>
      </c>
      <c r="D46">
        <v>702.9</v>
      </c>
      <c r="E46">
        <v>643.9</v>
      </c>
      <c r="F46" s="9">
        <f t="shared" si="6"/>
        <v>1020.2</v>
      </c>
      <c r="G46" s="2">
        <f t="shared" si="6"/>
        <v>697.9</v>
      </c>
      <c r="H46" s="38">
        <f t="shared" si="5"/>
        <v>46.181401346897857</v>
      </c>
      <c r="I46" s="38"/>
    </row>
    <row r="47" spans="1:9" x14ac:dyDescent="0.25">
      <c r="A47" s="29">
        <f t="shared" si="1"/>
        <v>39163</v>
      </c>
      <c r="B47">
        <v>279</v>
      </c>
      <c r="C47">
        <v>11</v>
      </c>
      <c r="D47">
        <v>820.3</v>
      </c>
      <c r="E47">
        <v>692.5</v>
      </c>
      <c r="F47" s="9">
        <f t="shared" ref="F47:G49" si="7">+B47+D47</f>
        <v>1099.3</v>
      </c>
      <c r="G47" s="2">
        <f t="shared" si="7"/>
        <v>703.5</v>
      </c>
      <c r="H47" s="38">
        <f t="shared" ref="H47:H52" si="8">+(F47/G47-1)*100</f>
        <v>56.261549395877751</v>
      </c>
      <c r="I47" s="38"/>
    </row>
    <row r="48" spans="1:9" x14ac:dyDescent="0.25">
      <c r="A48" s="29">
        <f t="shared" si="1"/>
        <v>39170</v>
      </c>
      <c r="B48">
        <v>318.3</v>
      </c>
      <c r="C48">
        <v>128</v>
      </c>
      <c r="D48">
        <v>824.9</v>
      </c>
      <c r="E48">
        <v>717.9</v>
      </c>
      <c r="F48" s="9">
        <f t="shared" si="7"/>
        <v>1143.2</v>
      </c>
      <c r="G48" s="2">
        <f t="shared" si="7"/>
        <v>845.9</v>
      </c>
      <c r="H48" s="38">
        <f t="shared" si="8"/>
        <v>35.145998344958038</v>
      </c>
      <c r="I48" s="38"/>
    </row>
    <row r="49" spans="1:10" x14ac:dyDescent="0.25">
      <c r="A49" s="29">
        <f t="shared" si="1"/>
        <v>39177</v>
      </c>
      <c r="B49">
        <v>318</v>
      </c>
      <c r="C49">
        <v>185.7</v>
      </c>
      <c r="D49">
        <v>834.2</v>
      </c>
      <c r="E49">
        <v>718.9</v>
      </c>
      <c r="F49" s="9">
        <f t="shared" si="7"/>
        <v>1152.2</v>
      </c>
      <c r="G49" s="2">
        <f t="shared" si="7"/>
        <v>904.59999999999991</v>
      </c>
      <c r="H49" s="38">
        <f t="shared" si="8"/>
        <v>27.371213796153015</v>
      </c>
      <c r="I49" s="38"/>
    </row>
    <row r="50" spans="1:10" x14ac:dyDescent="0.25">
      <c r="A50" s="29">
        <f t="shared" si="1"/>
        <v>39184</v>
      </c>
      <c r="B50">
        <v>256.89999999999998</v>
      </c>
      <c r="C50">
        <v>186.7</v>
      </c>
      <c r="D50">
        <v>901.7</v>
      </c>
      <c r="E50">
        <v>718.9</v>
      </c>
      <c r="F50" s="9">
        <f t="shared" ref="F50:G52" si="9">+B50+D50</f>
        <v>1158.5999999999999</v>
      </c>
      <c r="G50" s="2">
        <f t="shared" si="9"/>
        <v>905.59999999999991</v>
      </c>
      <c r="H50" s="38">
        <f t="shared" si="8"/>
        <v>27.937279151943461</v>
      </c>
      <c r="I50" s="38"/>
    </row>
    <row r="51" spans="1:10" x14ac:dyDescent="0.25">
      <c r="A51" s="29">
        <f t="shared" si="1"/>
        <v>39191</v>
      </c>
      <c r="B51">
        <v>238.6</v>
      </c>
      <c r="C51">
        <v>186.6</v>
      </c>
      <c r="D51">
        <v>1003.8</v>
      </c>
      <c r="E51">
        <v>718.9</v>
      </c>
      <c r="F51" s="9">
        <f t="shared" si="9"/>
        <v>1242.3999999999999</v>
      </c>
      <c r="G51" s="2">
        <f t="shared" si="9"/>
        <v>905.5</v>
      </c>
      <c r="H51" s="38">
        <f t="shared" si="8"/>
        <v>37.20596355604637</v>
      </c>
      <c r="I51" s="38"/>
    </row>
    <row r="52" spans="1:10" x14ac:dyDescent="0.25">
      <c r="A52" s="29">
        <f t="shared" si="1"/>
        <v>39198</v>
      </c>
      <c r="B52">
        <v>207.3</v>
      </c>
      <c r="C52">
        <v>126.6</v>
      </c>
      <c r="D52">
        <v>1073.0999999999999</v>
      </c>
      <c r="E52">
        <v>781.6</v>
      </c>
      <c r="F52" s="9">
        <f t="shared" si="9"/>
        <v>1280.3999999999999</v>
      </c>
      <c r="G52" s="2">
        <f t="shared" si="9"/>
        <v>908.2</v>
      </c>
      <c r="H52" s="38">
        <f t="shared" si="8"/>
        <v>40.982162519268869</v>
      </c>
      <c r="I52" s="38"/>
    </row>
    <row r="53" spans="1:10" x14ac:dyDescent="0.25">
      <c r="A53" s="29">
        <f t="shared" si="1"/>
        <v>39205</v>
      </c>
      <c r="B53">
        <v>205.6</v>
      </c>
      <c r="C53">
        <v>58</v>
      </c>
      <c r="D53">
        <v>1095.8</v>
      </c>
      <c r="E53">
        <v>942.3</v>
      </c>
      <c r="F53" s="9">
        <f t="shared" ref="F53:G55" si="10">+B53+D53</f>
        <v>1301.3999999999999</v>
      </c>
      <c r="G53" s="2">
        <f t="shared" si="10"/>
        <v>1000.3</v>
      </c>
      <c r="H53" s="38">
        <f>+(F53/G53-1)*100</f>
        <v>30.100969709087266</v>
      </c>
      <c r="I53" s="38"/>
      <c r="J53">
        <v>0</v>
      </c>
    </row>
    <row r="54" spans="1:10" x14ac:dyDescent="0.25">
      <c r="A54" s="29">
        <f t="shared" si="1"/>
        <v>39212</v>
      </c>
      <c r="B54">
        <v>192.3</v>
      </c>
      <c r="C54">
        <v>57.5</v>
      </c>
      <c r="D54">
        <v>1109.0999999999999</v>
      </c>
      <c r="E54">
        <v>943.8</v>
      </c>
      <c r="F54" s="9">
        <f t="shared" si="10"/>
        <v>1301.3999999999999</v>
      </c>
      <c r="G54" s="2">
        <f t="shared" si="10"/>
        <v>1001.3</v>
      </c>
      <c r="H54" s="38">
        <f>+(F54/G54-1)*100</f>
        <v>29.971037651053621</v>
      </c>
      <c r="I54" s="38"/>
    </row>
    <row r="55" spans="1:10" x14ac:dyDescent="0.25">
      <c r="A55" s="29">
        <f t="shared" si="1"/>
        <v>39219</v>
      </c>
      <c r="B55">
        <v>177.2</v>
      </c>
      <c r="C55">
        <v>113.6</v>
      </c>
      <c r="D55">
        <v>1124.2</v>
      </c>
      <c r="E55">
        <v>944.7</v>
      </c>
      <c r="F55" s="9">
        <f t="shared" si="10"/>
        <v>1301.4000000000001</v>
      </c>
      <c r="G55" s="2">
        <f t="shared" si="10"/>
        <v>1058.3</v>
      </c>
      <c r="H55" s="38">
        <f>+(F55/G55-1)*100</f>
        <v>22.970802229991506</v>
      </c>
      <c r="I55" s="38"/>
    </row>
    <row r="56" spans="1:10" x14ac:dyDescent="0.25">
      <c r="A56" s="29">
        <f t="shared" si="1"/>
        <v>39226</v>
      </c>
      <c r="B56">
        <v>233.4</v>
      </c>
      <c r="C56">
        <v>58.9</v>
      </c>
      <c r="D56">
        <v>1137.9000000000001</v>
      </c>
      <c r="E56">
        <v>1010.7</v>
      </c>
      <c r="F56" s="9">
        <f t="shared" ref="F56:G58" si="11">+B56+D56</f>
        <v>1371.3000000000002</v>
      </c>
      <c r="G56" s="2">
        <f t="shared" si="11"/>
        <v>1069.6000000000001</v>
      </c>
      <c r="H56" s="38">
        <f t="shared" ref="H56:H61" si="12">+(F56/G56-1)*100</f>
        <v>28.206806282722518</v>
      </c>
      <c r="I56" s="38"/>
      <c r="J56">
        <v>0</v>
      </c>
    </row>
    <row r="57" spans="1:10" x14ac:dyDescent="0.25">
      <c r="A57" s="29">
        <f t="shared" si="1"/>
        <v>39233</v>
      </c>
      <c r="B57">
        <v>246.9</v>
      </c>
      <c r="C57">
        <v>57.8</v>
      </c>
      <c r="D57">
        <v>1145.3</v>
      </c>
      <c r="E57">
        <v>1011.8</v>
      </c>
      <c r="F57" s="9">
        <f t="shared" si="11"/>
        <v>1392.2</v>
      </c>
      <c r="G57" s="2">
        <f t="shared" si="11"/>
        <v>1069.5999999999999</v>
      </c>
      <c r="H57" s="38">
        <f t="shared" si="12"/>
        <v>30.160807778608834</v>
      </c>
      <c r="I57" s="38"/>
    </row>
    <row r="58" spans="1:10" x14ac:dyDescent="0.25">
      <c r="A58" s="29">
        <f t="shared" si="1"/>
        <v>39240</v>
      </c>
      <c r="B58">
        <v>172.4</v>
      </c>
      <c r="C58">
        <v>57</v>
      </c>
      <c r="D58">
        <v>1222.9000000000001</v>
      </c>
      <c r="E58">
        <v>1012.6</v>
      </c>
      <c r="F58" s="9">
        <f t="shared" si="11"/>
        <v>1395.3000000000002</v>
      </c>
      <c r="G58" s="2">
        <f t="shared" si="11"/>
        <v>1069.5999999999999</v>
      </c>
      <c r="H58" s="38">
        <f t="shared" si="12"/>
        <v>30.450635751682896</v>
      </c>
      <c r="I58" s="38"/>
    </row>
    <row r="59" spans="1:10" x14ac:dyDescent="0.25">
      <c r="A59" s="29">
        <f t="shared" si="1"/>
        <v>39247</v>
      </c>
      <c r="B59">
        <v>177.1</v>
      </c>
      <c r="C59">
        <v>61.5</v>
      </c>
      <c r="D59">
        <v>1233.2</v>
      </c>
      <c r="E59">
        <v>1012.6</v>
      </c>
      <c r="F59" s="9">
        <f t="shared" ref="F59:G61" si="13">+B59+D59</f>
        <v>1410.3</v>
      </c>
      <c r="G59" s="2">
        <f t="shared" si="13"/>
        <v>1074.0999999999999</v>
      </c>
      <c r="H59" s="38">
        <f t="shared" si="12"/>
        <v>31.300623778046742</v>
      </c>
      <c r="I59" s="38"/>
    </row>
    <row r="60" spans="1:10" x14ac:dyDescent="0.25">
      <c r="A60" s="29">
        <f t="shared" si="1"/>
        <v>39254</v>
      </c>
      <c r="B60">
        <v>185.4</v>
      </c>
      <c r="C60">
        <v>63.5</v>
      </c>
      <c r="D60">
        <v>1239.9000000000001</v>
      </c>
      <c r="E60">
        <v>1072.5</v>
      </c>
      <c r="F60" s="9">
        <f t="shared" si="13"/>
        <v>1425.3000000000002</v>
      </c>
      <c r="G60" s="2">
        <f t="shared" si="13"/>
        <v>1136</v>
      </c>
      <c r="H60" s="38">
        <f t="shared" si="12"/>
        <v>25.466549295774655</v>
      </c>
      <c r="I60" s="38"/>
    </row>
    <row r="61" spans="1:10" x14ac:dyDescent="0.25">
      <c r="A61" s="29">
        <f t="shared" si="1"/>
        <v>39261</v>
      </c>
      <c r="B61">
        <v>182</v>
      </c>
      <c r="C61">
        <v>63.2</v>
      </c>
      <c r="D61">
        <v>1252</v>
      </c>
      <c r="E61">
        <v>1072.8</v>
      </c>
      <c r="F61" s="9">
        <f t="shared" si="13"/>
        <v>1434</v>
      </c>
      <c r="G61" s="2">
        <f t="shared" si="13"/>
        <v>1136</v>
      </c>
      <c r="H61" s="38">
        <f t="shared" si="12"/>
        <v>26.232394366197177</v>
      </c>
      <c r="I61" s="38"/>
    </row>
    <row r="62" spans="1:10" x14ac:dyDescent="0.25">
      <c r="A62" s="29">
        <f t="shared" si="1"/>
        <v>39268</v>
      </c>
      <c r="B62">
        <v>176.5</v>
      </c>
      <c r="C62">
        <v>63.2</v>
      </c>
      <c r="D62">
        <v>1289.0999999999999</v>
      </c>
      <c r="E62">
        <v>1097.2</v>
      </c>
      <c r="F62" s="9">
        <f t="shared" ref="F62:G65" si="14">+B62+D62</f>
        <v>1465.6</v>
      </c>
      <c r="G62" s="2">
        <f t="shared" si="14"/>
        <v>1160.4000000000001</v>
      </c>
      <c r="H62" s="38">
        <f t="shared" ref="H62:H67" si="15">+(F62/G62-1)*100</f>
        <v>26.301275422268166</v>
      </c>
      <c r="I62" s="38"/>
    </row>
    <row r="63" spans="1:10" x14ac:dyDescent="0.25">
      <c r="A63" s="29">
        <f t="shared" si="1"/>
        <v>39275</v>
      </c>
      <c r="B63">
        <v>94</v>
      </c>
      <c r="C63">
        <v>95.2</v>
      </c>
      <c r="D63">
        <v>1377.5</v>
      </c>
      <c r="E63">
        <v>1098.2</v>
      </c>
      <c r="F63" s="9">
        <f t="shared" si="14"/>
        <v>1471.5</v>
      </c>
      <c r="G63" s="2">
        <f t="shared" si="14"/>
        <v>1193.4000000000001</v>
      </c>
      <c r="H63" s="38">
        <f t="shared" si="15"/>
        <v>23.303167420814464</v>
      </c>
      <c r="I63" s="38"/>
    </row>
    <row r="64" spans="1:10" x14ac:dyDescent="0.25">
      <c r="A64" s="29">
        <f t="shared" si="1"/>
        <v>39282</v>
      </c>
      <c r="B64">
        <v>89.1</v>
      </c>
      <c r="C64">
        <v>37.5</v>
      </c>
      <c r="D64">
        <v>1386.8</v>
      </c>
      <c r="E64">
        <v>1162.0999999999999</v>
      </c>
      <c r="F64" s="9">
        <f t="shared" si="14"/>
        <v>1475.8999999999999</v>
      </c>
      <c r="G64" s="2">
        <f t="shared" si="14"/>
        <v>1199.5999999999999</v>
      </c>
      <c r="H64" s="38">
        <f t="shared" si="15"/>
        <v>23.032677559186389</v>
      </c>
      <c r="I64" s="38"/>
    </row>
    <row r="65" spans="1:10" x14ac:dyDescent="0.25">
      <c r="A65" s="29">
        <f t="shared" si="1"/>
        <v>39289</v>
      </c>
      <c r="B65">
        <v>100.1</v>
      </c>
      <c r="C65">
        <v>37.5</v>
      </c>
      <c r="D65">
        <v>1395.9</v>
      </c>
      <c r="E65">
        <v>1164.2</v>
      </c>
      <c r="F65" s="9">
        <f t="shared" si="14"/>
        <v>1496</v>
      </c>
      <c r="G65" s="2">
        <f t="shared" si="14"/>
        <v>1201.7</v>
      </c>
      <c r="H65" s="38">
        <f t="shared" si="15"/>
        <v>24.490305400682356</v>
      </c>
      <c r="I65" s="38"/>
      <c r="J65">
        <v>21.6</v>
      </c>
    </row>
    <row r="66" spans="1:10" x14ac:dyDescent="0.25">
      <c r="A66" s="29">
        <f t="shared" si="1"/>
        <v>39296</v>
      </c>
      <c r="B66">
        <v>84.6</v>
      </c>
      <c r="C66">
        <v>43.1</v>
      </c>
      <c r="D66">
        <v>1411.4</v>
      </c>
      <c r="E66">
        <v>1165.5</v>
      </c>
      <c r="F66" s="9">
        <f t="shared" ref="F66:G68" si="16">+B66+D66</f>
        <v>1496</v>
      </c>
      <c r="G66" s="2">
        <f t="shared" si="16"/>
        <v>1208.5999999999999</v>
      </c>
      <c r="H66" s="38">
        <f t="shared" si="15"/>
        <v>23.779579678967401</v>
      </c>
      <c r="I66" s="38"/>
      <c r="J66">
        <v>21.6</v>
      </c>
    </row>
    <row r="67" spans="1:10" x14ac:dyDescent="0.25">
      <c r="A67" s="29">
        <f t="shared" si="1"/>
        <v>39303</v>
      </c>
      <c r="B67">
        <v>74</v>
      </c>
      <c r="C67">
        <v>50</v>
      </c>
      <c r="D67">
        <v>1423.7</v>
      </c>
      <c r="E67">
        <v>1167.5999999999999</v>
      </c>
      <c r="F67" s="9">
        <f t="shared" si="16"/>
        <v>1497.7</v>
      </c>
      <c r="G67" s="2">
        <f t="shared" si="16"/>
        <v>1217.5999999999999</v>
      </c>
      <c r="H67" s="38">
        <f t="shared" si="15"/>
        <v>23.004270696452057</v>
      </c>
      <c r="I67" s="38"/>
      <c r="J67">
        <v>21.6</v>
      </c>
    </row>
    <row r="68" spans="1:10" x14ac:dyDescent="0.25">
      <c r="A68" s="29">
        <f t="shared" si="1"/>
        <v>39310</v>
      </c>
      <c r="B68">
        <v>90.7</v>
      </c>
      <c r="C68">
        <v>52.7</v>
      </c>
      <c r="D68">
        <v>1437.7</v>
      </c>
      <c r="E68">
        <v>1171</v>
      </c>
      <c r="F68" s="9">
        <f t="shared" si="16"/>
        <v>1528.4</v>
      </c>
      <c r="G68" s="2">
        <f t="shared" si="16"/>
        <v>1223.7</v>
      </c>
      <c r="H68" s="38">
        <f t="shared" ref="H68:H73" si="17">+(F68/G68-1)*100</f>
        <v>24.89989376481163</v>
      </c>
      <c r="I68" s="38"/>
      <c r="J68">
        <v>21.6</v>
      </c>
    </row>
    <row r="69" spans="1:10" x14ac:dyDescent="0.25">
      <c r="A69" s="29">
        <f t="shared" si="1"/>
        <v>39317</v>
      </c>
      <c r="B69">
        <v>79.7</v>
      </c>
      <c r="C69">
        <v>49.1</v>
      </c>
      <c r="D69">
        <v>1444.4</v>
      </c>
      <c r="E69">
        <v>1175.5999999999999</v>
      </c>
      <c r="F69" s="9">
        <f t="shared" ref="F69:G71" si="18">+B69+D69</f>
        <v>1524.1000000000001</v>
      </c>
      <c r="G69" s="2">
        <f t="shared" si="18"/>
        <v>1224.6999999999998</v>
      </c>
      <c r="H69" s="38">
        <f t="shared" si="17"/>
        <v>24.446803298767072</v>
      </c>
      <c r="I69" s="38"/>
      <c r="J69">
        <v>51.6</v>
      </c>
    </row>
    <row r="70" spans="1:10" x14ac:dyDescent="0.25">
      <c r="A70" s="29">
        <f t="shared" si="1"/>
        <v>39324</v>
      </c>
      <c r="B70">
        <v>78</v>
      </c>
      <c r="C70">
        <v>16.2</v>
      </c>
      <c r="D70">
        <v>1450.9</v>
      </c>
      <c r="E70">
        <v>1211.0999999999999</v>
      </c>
      <c r="F70" s="9">
        <f t="shared" si="18"/>
        <v>1528.9</v>
      </c>
      <c r="G70" s="2">
        <f t="shared" si="18"/>
        <v>1227.3</v>
      </c>
      <c r="H70" s="38">
        <f t="shared" si="17"/>
        <v>24.574268719954382</v>
      </c>
      <c r="I70" s="38"/>
      <c r="J70">
        <v>101.6</v>
      </c>
    </row>
    <row r="71" spans="1:10" x14ac:dyDescent="0.25">
      <c r="A71" s="41">
        <f t="shared" si="1"/>
        <v>39331</v>
      </c>
      <c r="B71">
        <v>183.1</v>
      </c>
      <c r="C71">
        <v>100</v>
      </c>
      <c r="D71">
        <v>0</v>
      </c>
      <c r="E71">
        <v>2.4</v>
      </c>
      <c r="F71" s="9">
        <f t="shared" si="18"/>
        <v>183.1</v>
      </c>
      <c r="G71" s="2">
        <f t="shared" si="18"/>
        <v>102.4</v>
      </c>
      <c r="H71" s="38">
        <f t="shared" si="17"/>
        <v>78.808593749999972</v>
      </c>
      <c r="I71" s="38"/>
    </row>
    <row r="72" spans="1:10" x14ac:dyDescent="0.25">
      <c r="A72" s="29">
        <f t="shared" si="1"/>
        <v>39338</v>
      </c>
      <c r="B72">
        <v>182.4</v>
      </c>
      <c r="C72">
        <v>99</v>
      </c>
      <c r="D72">
        <v>1.4</v>
      </c>
      <c r="E72">
        <v>3.4</v>
      </c>
      <c r="F72" s="9">
        <f t="shared" ref="F72:G74" si="19">+B72+D72</f>
        <v>183.8</v>
      </c>
      <c r="G72" s="2">
        <f t="shared" si="19"/>
        <v>102.4</v>
      </c>
      <c r="H72" s="38">
        <f t="shared" si="17"/>
        <v>79.4921875</v>
      </c>
      <c r="I72" s="38"/>
    </row>
    <row r="73" spans="1:10" x14ac:dyDescent="0.25">
      <c r="A73" s="29">
        <f t="shared" si="1"/>
        <v>39345</v>
      </c>
      <c r="B73">
        <v>214.9</v>
      </c>
      <c r="C73">
        <v>98.7</v>
      </c>
      <c r="D73">
        <v>7.1</v>
      </c>
      <c r="E73">
        <v>3.7</v>
      </c>
      <c r="F73" s="9">
        <f t="shared" si="19"/>
        <v>222</v>
      </c>
      <c r="G73" s="2">
        <f t="shared" si="19"/>
        <v>102.4</v>
      </c>
      <c r="H73" s="38">
        <f t="shared" si="17"/>
        <v>116.796875</v>
      </c>
      <c r="I73" s="38"/>
    </row>
    <row r="74" spans="1:10" x14ac:dyDescent="0.25">
      <c r="A74" s="29">
        <f t="shared" si="1"/>
        <v>39352</v>
      </c>
      <c r="B74">
        <v>267.2</v>
      </c>
      <c r="C74">
        <v>156.1</v>
      </c>
      <c r="D74">
        <v>10.8</v>
      </c>
      <c r="E74">
        <v>4.3</v>
      </c>
      <c r="F74" s="9">
        <f t="shared" si="19"/>
        <v>278</v>
      </c>
      <c r="G74" s="2">
        <f t="shared" si="19"/>
        <v>160.4</v>
      </c>
      <c r="H74" s="38">
        <f t="shared" ref="H74:H79" si="20">+(F74/G74-1)*100</f>
        <v>73.316708229426425</v>
      </c>
      <c r="I74" s="38"/>
    </row>
    <row r="75" spans="1:10" x14ac:dyDescent="0.25">
      <c r="A75" s="29">
        <f t="shared" si="1"/>
        <v>39359</v>
      </c>
      <c r="B75">
        <v>312.5</v>
      </c>
      <c r="C75">
        <v>155.9</v>
      </c>
      <c r="D75">
        <v>23.8</v>
      </c>
      <c r="E75">
        <v>71.7</v>
      </c>
      <c r="F75" s="9">
        <f t="shared" ref="F75:G77" si="21">+B75+D75</f>
        <v>336.3</v>
      </c>
      <c r="G75" s="2">
        <f t="shared" si="21"/>
        <v>227.60000000000002</v>
      </c>
      <c r="H75" s="38">
        <f t="shared" si="20"/>
        <v>47.759226713532499</v>
      </c>
      <c r="I75" s="38"/>
    </row>
    <row r="76" spans="1:10" x14ac:dyDescent="0.25">
      <c r="A76" s="29">
        <f t="shared" si="1"/>
        <v>39366</v>
      </c>
      <c r="B76">
        <v>308.5</v>
      </c>
      <c r="C76">
        <v>135.30000000000001</v>
      </c>
      <c r="D76">
        <v>35.799999999999997</v>
      </c>
      <c r="E76">
        <v>132.80000000000001</v>
      </c>
      <c r="F76" s="9">
        <f t="shared" si="21"/>
        <v>344.3</v>
      </c>
      <c r="G76" s="2">
        <f t="shared" si="21"/>
        <v>268.10000000000002</v>
      </c>
      <c r="H76" s="38">
        <f t="shared" si="20"/>
        <v>28.422230511003342</v>
      </c>
      <c r="I76" s="38"/>
    </row>
    <row r="77" spans="1:10" x14ac:dyDescent="0.25">
      <c r="A77" s="29">
        <f t="shared" si="1"/>
        <v>39373</v>
      </c>
      <c r="B77">
        <v>291.89999999999998</v>
      </c>
      <c r="C77">
        <v>83.3</v>
      </c>
      <c r="D77">
        <v>127</v>
      </c>
      <c r="E77">
        <v>194.8</v>
      </c>
      <c r="F77" s="9">
        <f t="shared" si="21"/>
        <v>418.9</v>
      </c>
      <c r="G77" s="2">
        <f t="shared" si="21"/>
        <v>278.10000000000002</v>
      </c>
      <c r="H77" s="38">
        <f t="shared" si="20"/>
        <v>50.629270046745759</v>
      </c>
      <c r="I77" s="38"/>
    </row>
    <row r="78" spans="1:10" x14ac:dyDescent="0.25">
      <c r="A78" s="29">
        <f t="shared" si="1"/>
        <v>39380</v>
      </c>
      <c r="B78">
        <v>171.4</v>
      </c>
      <c r="C78">
        <v>23</v>
      </c>
      <c r="D78">
        <v>253.8</v>
      </c>
      <c r="E78">
        <v>264.7</v>
      </c>
      <c r="F78" s="9">
        <f t="shared" ref="F78:G80" si="22">+B78+D78</f>
        <v>425.20000000000005</v>
      </c>
      <c r="G78" s="2">
        <f t="shared" si="22"/>
        <v>287.7</v>
      </c>
      <c r="H78" s="38">
        <f t="shared" si="20"/>
        <v>47.792839763642704</v>
      </c>
      <c r="I78" s="38"/>
    </row>
    <row r="79" spans="1:10" x14ac:dyDescent="0.25">
      <c r="A79" s="29">
        <f t="shared" si="1"/>
        <v>39387</v>
      </c>
      <c r="B79">
        <v>173.3</v>
      </c>
      <c r="C79">
        <v>21.9</v>
      </c>
      <c r="D79">
        <v>267</v>
      </c>
      <c r="E79">
        <v>290.2</v>
      </c>
      <c r="F79" s="9">
        <f t="shared" si="22"/>
        <v>440.3</v>
      </c>
      <c r="G79" s="2">
        <f t="shared" si="22"/>
        <v>312.09999999999997</v>
      </c>
      <c r="H79" s="38">
        <f t="shared" si="20"/>
        <v>41.076578019865437</v>
      </c>
      <c r="I79" s="38"/>
    </row>
    <row r="80" spans="1:10" x14ac:dyDescent="0.25">
      <c r="A80" s="29">
        <f t="shared" si="1"/>
        <v>39394</v>
      </c>
      <c r="B80">
        <v>154</v>
      </c>
      <c r="C80">
        <v>21.2</v>
      </c>
      <c r="D80">
        <v>297.10000000000002</v>
      </c>
      <c r="E80">
        <v>359.1</v>
      </c>
      <c r="F80" s="9">
        <f t="shared" si="22"/>
        <v>451.1</v>
      </c>
      <c r="G80" s="2">
        <f t="shared" si="22"/>
        <v>380.3</v>
      </c>
      <c r="H80" s="38">
        <f t="shared" ref="H80:H85" si="23">+(F80/G80-1)*100</f>
        <v>18.616881409413622</v>
      </c>
      <c r="I80" s="38"/>
    </row>
    <row r="81" spans="1:9" x14ac:dyDescent="0.25">
      <c r="A81" s="29">
        <f t="shared" si="1"/>
        <v>39401</v>
      </c>
      <c r="B81">
        <v>152.5</v>
      </c>
      <c r="C81">
        <v>26.8</v>
      </c>
      <c r="D81">
        <v>314</v>
      </c>
      <c r="E81">
        <v>361.5</v>
      </c>
      <c r="F81" s="9">
        <f t="shared" ref="F81:G83" si="24">+B81+D81</f>
        <v>466.5</v>
      </c>
      <c r="G81" s="2">
        <f t="shared" si="24"/>
        <v>388.3</v>
      </c>
      <c r="H81" s="38">
        <f t="shared" si="23"/>
        <v>20.139067731135718</v>
      </c>
      <c r="I81" s="38"/>
    </row>
    <row r="82" spans="1:9" x14ac:dyDescent="0.25">
      <c r="A82" s="29">
        <f t="shared" si="1"/>
        <v>39408</v>
      </c>
      <c r="B82">
        <v>155.1</v>
      </c>
      <c r="C82">
        <v>86</v>
      </c>
      <c r="D82">
        <v>325.10000000000002</v>
      </c>
      <c r="E82">
        <v>362.3</v>
      </c>
      <c r="F82" s="9">
        <f t="shared" si="24"/>
        <v>480.20000000000005</v>
      </c>
      <c r="G82" s="2">
        <f t="shared" si="24"/>
        <v>448.3</v>
      </c>
      <c r="H82" s="38">
        <f t="shared" si="23"/>
        <v>7.1157706892705841</v>
      </c>
      <c r="I82" s="38"/>
    </row>
    <row r="83" spans="1:9" x14ac:dyDescent="0.25">
      <c r="A83" s="29">
        <f t="shared" si="1"/>
        <v>39415</v>
      </c>
      <c r="B83">
        <v>186.4</v>
      </c>
      <c r="C83">
        <v>90.4</v>
      </c>
      <c r="D83">
        <v>331.8</v>
      </c>
      <c r="E83">
        <v>388.1</v>
      </c>
      <c r="F83" s="9">
        <f t="shared" si="24"/>
        <v>518.20000000000005</v>
      </c>
      <c r="G83" s="2">
        <f t="shared" si="24"/>
        <v>478.5</v>
      </c>
      <c r="H83" s="38">
        <f t="shared" si="23"/>
        <v>8.2967607105538299</v>
      </c>
      <c r="I83" s="38"/>
    </row>
    <row r="84" spans="1:9" x14ac:dyDescent="0.25">
      <c r="A84" s="29">
        <f t="shared" si="1"/>
        <v>39422</v>
      </c>
      <c r="B84">
        <v>165.7</v>
      </c>
      <c r="C84">
        <v>102.4</v>
      </c>
      <c r="D84">
        <v>351.3</v>
      </c>
      <c r="E84">
        <v>458.4</v>
      </c>
      <c r="F84" s="9">
        <f t="shared" ref="F84:G86" si="25">+B84+D84</f>
        <v>517</v>
      </c>
      <c r="G84" s="2">
        <f t="shared" si="25"/>
        <v>560.79999999999995</v>
      </c>
      <c r="H84" s="38">
        <f t="shared" si="23"/>
        <v>-7.8102710413694654</v>
      </c>
      <c r="I84" s="38"/>
    </row>
    <row r="85" spans="1:9" x14ac:dyDescent="0.25">
      <c r="A85" s="29">
        <f t="shared" si="1"/>
        <v>39429</v>
      </c>
      <c r="B85">
        <v>213.7</v>
      </c>
      <c r="C85">
        <v>103</v>
      </c>
      <c r="D85">
        <v>360.4</v>
      </c>
      <c r="E85">
        <v>460.8</v>
      </c>
      <c r="F85" s="9">
        <f t="shared" si="25"/>
        <v>574.09999999999991</v>
      </c>
      <c r="G85" s="2">
        <f t="shared" si="25"/>
        <v>563.79999999999995</v>
      </c>
      <c r="H85" s="38">
        <f t="shared" si="23"/>
        <v>1.8268889677190314</v>
      </c>
      <c r="I85" s="38"/>
    </row>
    <row r="86" spans="1:9" x14ac:dyDescent="0.25">
      <c r="A86" s="29">
        <f t="shared" si="1"/>
        <v>39436</v>
      </c>
      <c r="B86">
        <v>208.4</v>
      </c>
      <c r="C86">
        <v>92.9</v>
      </c>
      <c r="D86">
        <v>374.8</v>
      </c>
      <c r="E86">
        <v>466.6</v>
      </c>
      <c r="F86" s="9">
        <f t="shared" si="25"/>
        <v>583.20000000000005</v>
      </c>
      <c r="G86" s="2">
        <f t="shared" si="25"/>
        <v>559.5</v>
      </c>
      <c r="H86" s="38">
        <f t="shared" ref="H86:H91" si="26">+(F86/G86-1)*100</f>
        <v>4.2359249329758875</v>
      </c>
      <c r="I86" s="38"/>
    </row>
    <row r="87" spans="1:9" x14ac:dyDescent="0.25">
      <c r="A87" s="29">
        <f t="shared" si="1"/>
        <v>39443</v>
      </c>
      <c r="B87">
        <v>196.1</v>
      </c>
      <c r="C87">
        <v>90.4</v>
      </c>
      <c r="D87">
        <v>388.5</v>
      </c>
      <c r="E87">
        <v>469.1</v>
      </c>
      <c r="F87" s="9">
        <f t="shared" ref="F87:G89" si="27">+B87+D87</f>
        <v>584.6</v>
      </c>
      <c r="G87" s="2">
        <f t="shared" si="27"/>
        <v>559.5</v>
      </c>
      <c r="H87" s="38">
        <f t="shared" si="26"/>
        <v>4.4861483467381724</v>
      </c>
      <c r="I87" s="38"/>
    </row>
    <row r="88" spans="1:9" x14ac:dyDescent="0.25">
      <c r="A88" s="29">
        <f t="shared" si="1"/>
        <v>39450</v>
      </c>
      <c r="B88">
        <v>180.3</v>
      </c>
      <c r="C88">
        <v>146.69999999999999</v>
      </c>
      <c r="D88">
        <v>403.9</v>
      </c>
      <c r="E88">
        <v>472.8</v>
      </c>
      <c r="F88" s="9">
        <f t="shared" si="27"/>
        <v>584.20000000000005</v>
      </c>
      <c r="G88" s="2">
        <f t="shared" si="27"/>
        <v>619.5</v>
      </c>
      <c r="H88" s="38">
        <f t="shared" si="26"/>
        <v>-5.6981436642453476</v>
      </c>
      <c r="I88" s="38"/>
    </row>
    <row r="89" spans="1:9" x14ac:dyDescent="0.25">
      <c r="A89" s="29">
        <f t="shared" si="1"/>
        <v>39457</v>
      </c>
      <c r="B89">
        <v>232.1</v>
      </c>
      <c r="C89">
        <v>241.6</v>
      </c>
      <c r="D89">
        <v>420.1</v>
      </c>
      <c r="E89">
        <v>475.1</v>
      </c>
      <c r="F89" s="9">
        <f t="shared" si="27"/>
        <v>652.20000000000005</v>
      </c>
      <c r="G89" s="2">
        <f t="shared" si="27"/>
        <v>716.7</v>
      </c>
      <c r="H89" s="38">
        <f t="shared" si="26"/>
        <v>-8.9995814148179143</v>
      </c>
      <c r="I89" s="38"/>
    </row>
    <row r="90" spans="1:9" x14ac:dyDescent="0.25">
      <c r="A90" s="29">
        <f t="shared" si="1"/>
        <v>39464</v>
      </c>
      <c r="B90">
        <v>211.7</v>
      </c>
      <c r="C90">
        <v>249.9</v>
      </c>
      <c r="D90">
        <v>445.5</v>
      </c>
      <c r="E90">
        <v>540.6</v>
      </c>
      <c r="F90" s="9">
        <f t="shared" ref="F90:G92" si="28">+B90+D90</f>
        <v>657.2</v>
      </c>
      <c r="G90" s="2">
        <f t="shared" si="28"/>
        <v>790.5</v>
      </c>
      <c r="H90" s="38">
        <f t="shared" si="26"/>
        <v>-16.862745098039213</v>
      </c>
      <c r="I90" s="38"/>
    </row>
    <row r="91" spans="1:9" x14ac:dyDescent="0.25">
      <c r="A91" s="29">
        <f t="shared" si="1"/>
        <v>39471</v>
      </c>
      <c r="B91">
        <v>229.2</v>
      </c>
      <c r="C91">
        <v>243.9</v>
      </c>
      <c r="D91">
        <v>460</v>
      </c>
      <c r="E91">
        <v>546.70000000000005</v>
      </c>
      <c r="F91" s="9">
        <f t="shared" si="28"/>
        <v>689.2</v>
      </c>
      <c r="G91" s="2">
        <f t="shared" si="28"/>
        <v>790.6</v>
      </c>
      <c r="H91" s="38">
        <f t="shared" si="26"/>
        <v>-12.825701998482163</v>
      </c>
      <c r="I91" s="38"/>
    </row>
    <row r="92" spans="1:9" x14ac:dyDescent="0.25">
      <c r="A92" s="29">
        <f t="shared" si="1"/>
        <v>39478</v>
      </c>
      <c r="B92">
        <v>251.1</v>
      </c>
      <c r="C92">
        <v>184.5</v>
      </c>
      <c r="D92">
        <v>468.2</v>
      </c>
      <c r="E92">
        <v>614.6</v>
      </c>
      <c r="F92" s="9">
        <f t="shared" si="28"/>
        <v>719.3</v>
      </c>
      <c r="G92" s="2">
        <f t="shared" si="28"/>
        <v>799.1</v>
      </c>
      <c r="H92" s="38">
        <f t="shared" ref="H92:H97" si="29">+(F92/G92-1)*100</f>
        <v>-9.9862345138280624</v>
      </c>
      <c r="I92" s="38"/>
    </row>
    <row r="93" spans="1:9" x14ac:dyDescent="0.25">
      <c r="A93" s="29">
        <f t="shared" si="1"/>
        <v>39485</v>
      </c>
      <c r="B93">
        <v>239</v>
      </c>
      <c r="C93">
        <v>185.1</v>
      </c>
      <c r="D93">
        <v>481.2</v>
      </c>
      <c r="E93">
        <v>621.9</v>
      </c>
      <c r="F93" s="9">
        <f t="shared" ref="F93:G95" si="30">+B93+D93</f>
        <v>720.2</v>
      </c>
      <c r="G93" s="2">
        <f t="shared" si="30"/>
        <v>807</v>
      </c>
      <c r="H93" s="38">
        <f t="shared" si="29"/>
        <v>-10.755885997521675</v>
      </c>
      <c r="I93" s="38"/>
    </row>
    <row r="94" spans="1:9" x14ac:dyDescent="0.25">
      <c r="A94" s="29">
        <f t="shared" si="1"/>
        <v>39492</v>
      </c>
      <c r="B94">
        <v>233</v>
      </c>
      <c r="C94">
        <v>312.10000000000002</v>
      </c>
      <c r="D94">
        <v>494</v>
      </c>
      <c r="E94">
        <v>623.9</v>
      </c>
      <c r="F94" s="9">
        <f t="shared" si="30"/>
        <v>727</v>
      </c>
      <c r="G94" s="2">
        <f t="shared" si="30"/>
        <v>936</v>
      </c>
      <c r="H94" s="38">
        <f t="shared" si="29"/>
        <v>-22.329059829059826</v>
      </c>
      <c r="I94" s="38"/>
    </row>
    <row r="95" spans="1:9" x14ac:dyDescent="0.25">
      <c r="A95" s="29">
        <f t="shared" si="1"/>
        <v>39499</v>
      </c>
      <c r="B95">
        <v>272.8</v>
      </c>
      <c r="C95">
        <v>309.89999999999998</v>
      </c>
      <c r="D95">
        <v>500.3</v>
      </c>
      <c r="E95">
        <v>626.1</v>
      </c>
      <c r="F95" s="9">
        <f t="shared" si="30"/>
        <v>773.1</v>
      </c>
      <c r="G95" s="2">
        <f t="shared" si="30"/>
        <v>936</v>
      </c>
      <c r="H95" s="38">
        <f t="shared" si="29"/>
        <v>-17.403846153846146</v>
      </c>
      <c r="I95" s="38"/>
    </row>
    <row r="96" spans="1:9" x14ac:dyDescent="0.25">
      <c r="A96" s="29">
        <f t="shared" si="1"/>
        <v>39506</v>
      </c>
      <c r="B96">
        <v>260.2</v>
      </c>
      <c r="C96">
        <v>337.9</v>
      </c>
      <c r="D96">
        <v>512.6</v>
      </c>
      <c r="E96">
        <v>682.2</v>
      </c>
      <c r="F96" s="9">
        <f t="shared" ref="F96:G98" si="31">+B96+D96</f>
        <v>772.8</v>
      </c>
      <c r="G96" s="2">
        <f t="shared" si="31"/>
        <v>1020.1</v>
      </c>
      <c r="H96" s="38">
        <f t="shared" si="29"/>
        <v>-24.242721301833157</v>
      </c>
      <c r="I96" s="38"/>
    </row>
    <row r="97" spans="1:10" x14ac:dyDescent="0.25">
      <c r="A97" s="29">
        <f t="shared" si="1"/>
        <v>39513</v>
      </c>
      <c r="B97">
        <v>204.7</v>
      </c>
      <c r="C97">
        <v>328.3</v>
      </c>
      <c r="D97">
        <v>572.20000000000005</v>
      </c>
      <c r="E97">
        <v>691.8</v>
      </c>
      <c r="F97" s="9">
        <f t="shared" si="31"/>
        <v>776.90000000000009</v>
      </c>
      <c r="G97" s="2">
        <f t="shared" si="31"/>
        <v>1020.0999999999999</v>
      </c>
      <c r="H97" s="38">
        <f t="shared" si="29"/>
        <v>-23.840799921576306</v>
      </c>
      <c r="I97" s="38"/>
    </row>
    <row r="98" spans="1:10" x14ac:dyDescent="0.25">
      <c r="A98" s="29">
        <f t="shared" si="1"/>
        <v>39520</v>
      </c>
      <c r="B98">
        <v>202.3</v>
      </c>
      <c r="C98">
        <v>317.3</v>
      </c>
      <c r="D98">
        <v>582</v>
      </c>
      <c r="E98">
        <v>702.9</v>
      </c>
      <c r="F98" s="9">
        <f t="shared" si="31"/>
        <v>784.3</v>
      </c>
      <c r="G98" s="2">
        <f t="shared" si="31"/>
        <v>1020.2</v>
      </c>
      <c r="H98" s="38">
        <f t="shared" ref="H98:H103" si="32">+(F98/G98-1)*100</f>
        <v>-23.122917075083325</v>
      </c>
      <c r="I98" s="38"/>
    </row>
    <row r="99" spans="1:10" x14ac:dyDescent="0.25">
      <c r="A99" s="29">
        <f t="shared" si="1"/>
        <v>39527</v>
      </c>
      <c r="B99">
        <v>193.6</v>
      </c>
      <c r="C99">
        <v>279</v>
      </c>
      <c r="D99">
        <v>592.79999999999995</v>
      </c>
      <c r="E99">
        <v>820.3</v>
      </c>
      <c r="F99" s="9">
        <f t="shared" ref="F99:G101" si="33">+B99+D99</f>
        <v>786.4</v>
      </c>
      <c r="G99" s="2">
        <f t="shared" si="33"/>
        <v>1099.3</v>
      </c>
      <c r="H99" s="38">
        <f t="shared" si="32"/>
        <v>-28.463567724915851</v>
      </c>
      <c r="I99" s="38"/>
    </row>
    <row r="100" spans="1:10" x14ac:dyDescent="0.25">
      <c r="A100" s="29">
        <f t="shared" si="1"/>
        <v>39534</v>
      </c>
      <c r="B100">
        <v>139.1</v>
      </c>
      <c r="C100">
        <v>318.3</v>
      </c>
      <c r="D100">
        <v>668.6</v>
      </c>
      <c r="E100">
        <v>824.9</v>
      </c>
      <c r="F100" s="9">
        <f t="shared" si="33"/>
        <v>807.7</v>
      </c>
      <c r="G100" s="2">
        <f t="shared" si="33"/>
        <v>1143.2</v>
      </c>
      <c r="H100" s="38">
        <f t="shared" si="32"/>
        <v>-29.34744576627012</v>
      </c>
      <c r="I100" s="38"/>
    </row>
    <row r="101" spans="1:10" x14ac:dyDescent="0.25">
      <c r="A101" s="29">
        <f t="shared" si="1"/>
        <v>39541</v>
      </c>
      <c r="B101">
        <v>119.8</v>
      </c>
      <c r="C101">
        <v>318</v>
      </c>
      <c r="D101">
        <v>693.5</v>
      </c>
      <c r="E101">
        <v>834.2</v>
      </c>
      <c r="F101" s="9">
        <f t="shared" si="33"/>
        <v>813.3</v>
      </c>
      <c r="G101" s="2">
        <f t="shared" si="33"/>
        <v>1152.2</v>
      </c>
      <c r="H101" s="38">
        <f t="shared" si="32"/>
        <v>-29.413296302725222</v>
      </c>
      <c r="I101" s="38"/>
    </row>
    <row r="102" spans="1:10" x14ac:dyDescent="0.25">
      <c r="A102" s="29">
        <f t="shared" si="1"/>
        <v>39548</v>
      </c>
      <c r="B102">
        <v>117.2</v>
      </c>
      <c r="C102">
        <v>256.89999999999998</v>
      </c>
      <c r="D102">
        <v>711.6</v>
      </c>
      <c r="E102">
        <v>901.7</v>
      </c>
      <c r="F102" s="9">
        <f t="shared" ref="F102:G104" si="34">+B102+D102</f>
        <v>828.80000000000007</v>
      </c>
      <c r="G102" s="2">
        <f t="shared" si="34"/>
        <v>1158.5999999999999</v>
      </c>
      <c r="H102" s="38">
        <f t="shared" si="32"/>
        <v>-28.465389262903496</v>
      </c>
      <c r="I102" s="38"/>
    </row>
    <row r="103" spans="1:10" x14ac:dyDescent="0.25">
      <c r="A103" s="29">
        <f t="shared" si="1"/>
        <v>39555</v>
      </c>
      <c r="B103">
        <v>161.69999999999999</v>
      </c>
      <c r="C103">
        <v>238.6</v>
      </c>
      <c r="D103">
        <v>802.2</v>
      </c>
      <c r="E103">
        <v>1003.8</v>
      </c>
      <c r="F103" s="9">
        <f t="shared" si="34"/>
        <v>963.90000000000009</v>
      </c>
      <c r="G103" s="2">
        <f t="shared" si="34"/>
        <v>1242.3999999999999</v>
      </c>
      <c r="H103" s="38">
        <f t="shared" si="32"/>
        <v>-22.416291049581439</v>
      </c>
      <c r="I103" s="38"/>
    </row>
    <row r="104" spans="1:10" x14ac:dyDescent="0.25">
      <c r="A104" s="29">
        <f t="shared" si="1"/>
        <v>39562</v>
      </c>
      <c r="B104">
        <v>144.80000000000001</v>
      </c>
      <c r="C104">
        <v>207.3</v>
      </c>
      <c r="D104">
        <v>823.2</v>
      </c>
      <c r="E104">
        <v>1073.0999999999999</v>
      </c>
      <c r="F104" s="9">
        <f t="shared" si="34"/>
        <v>968</v>
      </c>
      <c r="G104" s="2">
        <f t="shared" si="34"/>
        <v>1280.3999999999999</v>
      </c>
      <c r="H104" s="38">
        <f t="shared" ref="H104:H109" si="35">+(F104/G104-1)*100</f>
        <v>-24.398625429553256</v>
      </c>
      <c r="I104" s="38"/>
    </row>
    <row r="105" spans="1:10" x14ac:dyDescent="0.25">
      <c r="A105" s="29">
        <f t="shared" si="1"/>
        <v>39569</v>
      </c>
      <c r="B105">
        <v>130.6</v>
      </c>
      <c r="C105">
        <v>205.6</v>
      </c>
      <c r="D105">
        <v>842.1</v>
      </c>
      <c r="E105">
        <v>1095.8</v>
      </c>
      <c r="F105" s="9">
        <f t="shared" ref="F105:G107" si="36">+B105+D105</f>
        <v>972.7</v>
      </c>
      <c r="G105" s="2">
        <f t="shared" si="36"/>
        <v>1301.3999999999999</v>
      </c>
      <c r="H105" s="38">
        <f t="shared" si="35"/>
        <v>-25.257415091439974</v>
      </c>
      <c r="I105" s="38"/>
      <c r="J105">
        <v>0</v>
      </c>
    </row>
    <row r="106" spans="1:10" x14ac:dyDescent="0.25">
      <c r="A106" s="29">
        <f t="shared" si="1"/>
        <v>39576</v>
      </c>
      <c r="B106">
        <v>165.6</v>
      </c>
      <c r="C106">
        <v>192.3</v>
      </c>
      <c r="D106">
        <v>857.1</v>
      </c>
      <c r="E106">
        <v>1109.0999999999999</v>
      </c>
      <c r="F106" s="9">
        <f t="shared" si="36"/>
        <v>1022.7</v>
      </c>
      <c r="G106" s="2">
        <f t="shared" si="36"/>
        <v>1301.3999999999999</v>
      </c>
      <c r="H106" s="38">
        <f t="shared" si="35"/>
        <v>-21.415398801290909</v>
      </c>
      <c r="I106" s="38"/>
      <c r="J106">
        <v>0</v>
      </c>
    </row>
    <row r="107" spans="1:10" x14ac:dyDescent="0.25">
      <c r="A107" s="29">
        <f t="shared" si="1"/>
        <v>39583</v>
      </c>
      <c r="B107">
        <v>166.8</v>
      </c>
      <c r="C107">
        <v>177.2</v>
      </c>
      <c r="D107">
        <v>867.8</v>
      </c>
      <c r="E107">
        <v>1124.2</v>
      </c>
      <c r="F107" s="9">
        <f t="shared" si="36"/>
        <v>1034.5999999999999</v>
      </c>
      <c r="G107" s="2">
        <f t="shared" si="36"/>
        <v>1301.4000000000001</v>
      </c>
      <c r="H107" s="38">
        <f t="shared" si="35"/>
        <v>-20.500998924235446</v>
      </c>
      <c r="I107" s="38"/>
      <c r="J107">
        <v>0</v>
      </c>
    </row>
    <row r="108" spans="1:10" x14ac:dyDescent="0.25">
      <c r="A108" s="29">
        <f t="shared" si="1"/>
        <v>39590</v>
      </c>
      <c r="B108">
        <v>161.1</v>
      </c>
      <c r="C108">
        <v>233.4</v>
      </c>
      <c r="D108">
        <v>879.8</v>
      </c>
      <c r="E108">
        <v>1137.9000000000001</v>
      </c>
      <c r="F108" s="9">
        <f t="shared" ref="F108:G110" si="37">+B108+D108</f>
        <v>1040.8999999999999</v>
      </c>
      <c r="G108" s="2">
        <f t="shared" si="37"/>
        <v>1371.3000000000002</v>
      </c>
      <c r="H108" s="38">
        <f t="shared" si="35"/>
        <v>-24.093925472179698</v>
      </c>
      <c r="I108" s="38"/>
      <c r="J108">
        <v>60</v>
      </c>
    </row>
    <row r="109" spans="1:10" x14ac:dyDescent="0.25">
      <c r="A109" s="29">
        <f t="shared" si="1"/>
        <v>39597</v>
      </c>
      <c r="B109">
        <v>158.19999999999999</v>
      </c>
      <c r="C109">
        <v>246.9</v>
      </c>
      <c r="D109">
        <v>885.1</v>
      </c>
      <c r="E109">
        <v>1145.3</v>
      </c>
      <c r="F109" s="9">
        <f t="shared" si="37"/>
        <v>1043.3</v>
      </c>
      <c r="G109" s="2">
        <f t="shared" si="37"/>
        <v>1392.2</v>
      </c>
      <c r="H109" s="38">
        <f t="shared" si="35"/>
        <v>-25.061054446200259</v>
      </c>
      <c r="I109" s="38"/>
      <c r="J109">
        <v>60</v>
      </c>
    </row>
    <row r="110" spans="1:10" x14ac:dyDescent="0.25">
      <c r="A110" s="29">
        <f t="shared" si="1"/>
        <v>39604</v>
      </c>
      <c r="B110">
        <v>100.8</v>
      </c>
      <c r="C110">
        <v>172.4</v>
      </c>
      <c r="D110">
        <v>948.8</v>
      </c>
      <c r="E110">
        <v>1222.9000000000001</v>
      </c>
      <c r="F110" s="9">
        <f t="shared" si="37"/>
        <v>1049.5999999999999</v>
      </c>
      <c r="G110" s="2">
        <f t="shared" si="37"/>
        <v>1395.3000000000002</v>
      </c>
      <c r="H110" s="38">
        <f>+(F110/G110-1)*100</f>
        <v>-24.776033827850664</v>
      </c>
      <c r="I110" s="38"/>
      <c r="J110">
        <v>60</v>
      </c>
    </row>
    <row r="111" spans="1:10" x14ac:dyDescent="0.25">
      <c r="A111" s="29">
        <f t="shared" si="1"/>
        <v>39611</v>
      </c>
      <c r="B111">
        <v>100.8</v>
      </c>
      <c r="C111">
        <v>172.4</v>
      </c>
      <c r="D111">
        <v>948.8</v>
      </c>
      <c r="E111">
        <v>1222.9000000000001</v>
      </c>
      <c r="F111" s="9">
        <f t="shared" ref="F111:G113" si="38">+B111+D111</f>
        <v>1049.5999999999999</v>
      </c>
      <c r="G111" s="2">
        <f t="shared" si="38"/>
        <v>1395.3000000000002</v>
      </c>
      <c r="H111" s="38">
        <f>+(F111/G111-1)*100</f>
        <v>-24.776033827850664</v>
      </c>
      <c r="I111" s="38"/>
      <c r="J111">
        <v>60</v>
      </c>
    </row>
    <row r="112" spans="1:10" x14ac:dyDescent="0.25">
      <c r="A112" s="29">
        <f t="shared" si="1"/>
        <v>39618</v>
      </c>
      <c r="B112">
        <v>85.9</v>
      </c>
      <c r="C112">
        <v>185.4</v>
      </c>
      <c r="D112">
        <v>974</v>
      </c>
      <c r="E112">
        <v>1239.9000000000001</v>
      </c>
      <c r="F112" s="9">
        <f t="shared" si="38"/>
        <v>1059.9000000000001</v>
      </c>
      <c r="G112" s="2">
        <f t="shared" si="38"/>
        <v>1425.3000000000002</v>
      </c>
      <c r="H112" s="38">
        <f>+(F112/G112-1)*100</f>
        <v>-25.636708061460745</v>
      </c>
      <c r="I112" s="38"/>
      <c r="J112">
        <v>60</v>
      </c>
    </row>
    <row r="113" spans="1:10" x14ac:dyDescent="0.25">
      <c r="A113" s="29">
        <f t="shared" si="1"/>
        <v>39625</v>
      </c>
      <c r="B113">
        <v>76.7</v>
      </c>
      <c r="C113">
        <v>182</v>
      </c>
      <c r="D113">
        <v>985.3</v>
      </c>
      <c r="E113">
        <v>1252</v>
      </c>
      <c r="F113" s="9">
        <f t="shared" si="38"/>
        <v>1062</v>
      </c>
      <c r="G113" s="2">
        <f t="shared" si="38"/>
        <v>1434</v>
      </c>
      <c r="H113" s="38">
        <f>+(F113/G113-1)*100</f>
        <v>-25.94142259414226</v>
      </c>
      <c r="I113" s="38"/>
      <c r="J113">
        <v>60</v>
      </c>
    </row>
    <row r="114" spans="1:10" x14ac:dyDescent="0.25">
      <c r="A114" s="29">
        <f t="shared" si="1"/>
        <v>39632</v>
      </c>
      <c r="B114">
        <v>68.900000000000006</v>
      </c>
      <c r="C114">
        <v>176.5</v>
      </c>
      <c r="D114">
        <v>994.2</v>
      </c>
      <c r="E114">
        <v>1289.0999999999999</v>
      </c>
      <c r="F114" s="9">
        <f t="shared" ref="F114:G116" si="39">+B114+D114</f>
        <v>1063.1000000000001</v>
      </c>
      <c r="G114" s="2">
        <f t="shared" si="39"/>
        <v>1465.6</v>
      </c>
      <c r="H114" s="38">
        <f t="shared" ref="H114:H119" si="40">+(F114/G114-1)*100</f>
        <v>-27.463155021834051</v>
      </c>
      <c r="I114" s="38"/>
      <c r="J114">
        <v>60</v>
      </c>
    </row>
    <row r="115" spans="1:10" x14ac:dyDescent="0.25">
      <c r="A115" s="29">
        <f t="shared" si="1"/>
        <v>39639</v>
      </c>
      <c r="B115">
        <v>57.7</v>
      </c>
      <c r="C115">
        <v>94</v>
      </c>
      <c r="D115">
        <v>1006.9</v>
      </c>
      <c r="E115">
        <v>1377.5</v>
      </c>
      <c r="F115" s="9">
        <f t="shared" si="39"/>
        <v>1064.5999999999999</v>
      </c>
      <c r="G115" s="2">
        <f t="shared" si="39"/>
        <v>1471.5</v>
      </c>
      <c r="H115" s="38">
        <f t="shared" si="40"/>
        <v>-27.652055725450232</v>
      </c>
      <c r="I115" s="38"/>
      <c r="J115">
        <v>60</v>
      </c>
    </row>
    <row r="116" spans="1:10" x14ac:dyDescent="0.25">
      <c r="A116" s="29">
        <f t="shared" si="1"/>
        <v>39646</v>
      </c>
      <c r="B116">
        <v>54.7</v>
      </c>
      <c r="C116">
        <v>89.1</v>
      </c>
      <c r="D116">
        <v>1013.8</v>
      </c>
      <c r="E116">
        <v>1386.8</v>
      </c>
      <c r="F116" s="9">
        <f t="shared" si="39"/>
        <v>1068.5</v>
      </c>
      <c r="G116" s="2">
        <f t="shared" si="39"/>
        <v>1475.8999999999999</v>
      </c>
      <c r="H116" s="38">
        <f t="shared" si="40"/>
        <v>-27.603496171827359</v>
      </c>
      <c r="I116" s="38"/>
    </row>
    <row r="117" spans="1:10" x14ac:dyDescent="0.25">
      <c r="A117" s="29">
        <f t="shared" si="1"/>
        <v>39653</v>
      </c>
      <c r="B117">
        <v>52.4</v>
      </c>
      <c r="C117">
        <v>100.1</v>
      </c>
      <c r="D117">
        <v>1024.8</v>
      </c>
      <c r="E117">
        <v>1395.9</v>
      </c>
      <c r="F117" s="9">
        <f t="shared" ref="F117:G119" si="41">+B117+D117</f>
        <v>1077.2</v>
      </c>
      <c r="G117" s="2">
        <f t="shared" si="41"/>
        <v>1496</v>
      </c>
      <c r="H117" s="38">
        <f t="shared" si="40"/>
        <v>-27.99465240641711</v>
      </c>
      <c r="I117" s="38"/>
    </row>
    <row r="118" spans="1:10" x14ac:dyDescent="0.25">
      <c r="A118" s="29">
        <f t="shared" si="1"/>
        <v>39660</v>
      </c>
      <c r="B118">
        <v>52.2</v>
      </c>
      <c r="C118">
        <v>84.6</v>
      </c>
      <c r="D118">
        <v>1034.9000000000001</v>
      </c>
      <c r="E118">
        <v>1411.4</v>
      </c>
      <c r="F118" s="9">
        <f t="shared" si="41"/>
        <v>1087.1000000000001</v>
      </c>
      <c r="G118" s="2">
        <f t="shared" si="41"/>
        <v>1496</v>
      </c>
      <c r="H118" s="38">
        <f t="shared" si="40"/>
        <v>-27.332887700534748</v>
      </c>
      <c r="I118" s="38"/>
      <c r="J118">
        <v>81</v>
      </c>
    </row>
    <row r="119" spans="1:10" x14ac:dyDescent="0.25">
      <c r="A119" s="29">
        <f t="shared" si="1"/>
        <v>39667</v>
      </c>
      <c r="B119">
        <v>45.9</v>
      </c>
      <c r="C119">
        <v>74</v>
      </c>
      <c r="D119">
        <v>1043.2</v>
      </c>
      <c r="E119">
        <v>1423.7</v>
      </c>
      <c r="F119" s="9">
        <f t="shared" si="41"/>
        <v>1089.1000000000001</v>
      </c>
      <c r="G119" s="2">
        <f t="shared" si="41"/>
        <v>1497.7</v>
      </c>
      <c r="H119" s="38">
        <f t="shared" si="40"/>
        <v>-27.281832142618679</v>
      </c>
      <c r="I119" s="38"/>
      <c r="J119">
        <v>84.3</v>
      </c>
    </row>
    <row r="120" spans="1:10" x14ac:dyDescent="0.25">
      <c r="A120" s="29">
        <f t="shared" si="1"/>
        <v>39674</v>
      </c>
      <c r="B120">
        <v>40.6</v>
      </c>
      <c r="C120">
        <v>90.7</v>
      </c>
      <c r="D120">
        <v>1050.5999999999999</v>
      </c>
      <c r="E120">
        <v>1437.7</v>
      </c>
      <c r="F120" s="9">
        <f t="shared" ref="F120:G122" si="42">+B120+D120</f>
        <v>1091.1999999999998</v>
      </c>
      <c r="G120" s="2">
        <f t="shared" si="42"/>
        <v>1528.4</v>
      </c>
      <c r="H120" s="38">
        <f t="shared" ref="H120:H125" si="43">+(F120/G120-1)*100</f>
        <v>-28.605077204920192</v>
      </c>
      <c r="I120" s="38"/>
      <c r="J120">
        <v>85</v>
      </c>
    </row>
    <row r="121" spans="1:10" x14ac:dyDescent="0.25">
      <c r="A121" s="29">
        <f t="shared" si="1"/>
        <v>39681</v>
      </c>
      <c r="B121">
        <v>40.799999999999997</v>
      </c>
      <c r="C121">
        <v>79.7</v>
      </c>
      <c r="D121">
        <v>1057.8</v>
      </c>
      <c r="E121">
        <v>1444.4</v>
      </c>
      <c r="F121" s="9">
        <f t="shared" si="42"/>
        <v>1098.5999999999999</v>
      </c>
      <c r="G121" s="2">
        <f t="shared" si="42"/>
        <v>1524.1000000000001</v>
      </c>
      <c r="H121" s="38">
        <f t="shared" si="43"/>
        <v>-27.918115609212002</v>
      </c>
      <c r="I121" s="38"/>
      <c r="J121">
        <v>85.5</v>
      </c>
    </row>
    <row r="122" spans="1:10" x14ac:dyDescent="0.25">
      <c r="A122" s="29">
        <f t="shared" si="1"/>
        <v>39688</v>
      </c>
      <c r="B122">
        <v>33.6</v>
      </c>
      <c r="C122">
        <v>78</v>
      </c>
      <c r="D122">
        <v>1065.3</v>
      </c>
      <c r="E122">
        <v>1450.9</v>
      </c>
      <c r="F122" s="9">
        <f t="shared" si="42"/>
        <v>1098.8999999999999</v>
      </c>
      <c r="G122" s="2">
        <f t="shared" si="42"/>
        <v>1528.9</v>
      </c>
      <c r="H122" s="38">
        <f t="shared" si="43"/>
        <v>-28.124795604683118</v>
      </c>
      <c r="I122" s="38"/>
      <c r="J122">
        <v>90.8</v>
      </c>
    </row>
    <row r="123" spans="1:10" x14ac:dyDescent="0.25">
      <c r="A123" s="29">
        <f t="shared" si="1"/>
        <v>39695</v>
      </c>
      <c r="B123">
        <v>128.5</v>
      </c>
      <c r="C123">
        <v>183.1</v>
      </c>
      <c r="D123">
        <v>2.6</v>
      </c>
      <c r="E123">
        <v>0</v>
      </c>
      <c r="F123" s="9">
        <f t="shared" ref="F123:G125" si="44">+B123+D123</f>
        <v>131.1</v>
      </c>
      <c r="G123" s="2">
        <f t="shared" si="44"/>
        <v>183.1</v>
      </c>
      <c r="H123" s="38">
        <f t="shared" si="43"/>
        <v>-28.399781540142001</v>
      </c>
      <c r="I123" s="38"/>
    </row>
    <row r="124" spans="1:10" x14ac:dyDescent="0.25">
      <c r="A124" s="29">
        <f t="shared" si="1"/>
        <v>39702</v>
      </c>
      <c r="B124">
        <v>184.6</v>
      </c>
      <c r="C124">
        <v>182.4</v>
      </c>
      <c r="D124">
        <v>11.1</v>
      </c>
      <c r="E124">
        <v>1.4</v>
      </c>
      <c r="F124" s="9">
        <f t="shared" si="44"/>
        <v>195.7</v>
      </c>
      <c r="G124" s="2">
        <f t="shared" si="44"/>
        <v>183.8</v>
      </c>
      <c r="H124" s="38">
        <f t="shared" si="43"/>
        <v>6.474428726877024</v>
      </c>
      <c r="I124" s="38"/>
    </row>
    <row r="125" spans="1:10" x14ac:dyDescent="0.25">
      <c r="A125" s="29">
        <f t="shared" si="1"/>
        <v>39709</v>
      </c>
      <c r="B125">
        <v>208.4</v>
      </c>
      <c r="C125">
        <v>214.9</v>
      </c>
      <c r="D125">
        <v>17.399999999999999</v>
      </c>
      <c r="E125">
        <v>7.1</v>
      </c>
      <c r="F125" s="9">
        <f t="shared" si="44"/>
        <v>225.8</v>
      </c>
      <c r="G125" s="2">
        <f t="shared" si="44"/>
        <v>222</v>
      </c>
      <c r="H125" s="38">
        <f t="shared" si="43"/>
        <v>1.7117117117117164</v>
      </c>
      <c r="I125" s="38"/>
    </row>
    <row r="126" spans="1:10" x14ac:dyDescent="0.25">
      <c r="A126" s="29">
        <f t="shared" si="1"/>
        <v>39716</v>
      </c>
      <c r="B126">
        <v>209.9</v>
      </c>
      <c r="C126">
        <v>267.2</v>
      </c>
      <c r="D126">
        <v>25</v>
      </c>
      <c r="E126">
        <v>10.8</v>
      </c>
      <c r="F126" s="9">
        <f t="shared" ref="F126:G128" si="45">+B126+D126</f>
        <v>234.9</v>
      </c>
      <c r="G126" s="2">
        <f t="shared" si="45"/>
        <v>278</v>
      </c>
      <c r="H126" s="38">
        <f t="shared" ref="H126:H131" si="46">+(F126/G126-1)*100</f>
        <v>-15.50359712230216</v>
      </c>
      <c r="I126" s="38"/>
    </row>
    <row r="127" spans="1:10" x14ac:dyDescent="0.25">
      <c r="A127" s="29">
        <f t="shared" si="1"/>
        <v>39723</v>
      </c>
      <c r="B127">
        <v>201.9</v>
      </c>
      <c r="C127">
        <v>312.5</v>
      </c>
      <c r="D127">
        <v>37.9</v>
      </c>
      <c r="E127">
        <v>23.8</v>
      </c>
      <c r="F127" s="9">
        <f t="shared" si="45"/>
        <v>239.8</v>
      </c>
      <c r="G127" s="2">
        <f t="shared" si="45"/>
        <v>336.3</v>
      </c>
      <c r="H127" s="38">
        <f t="shared" si="46"/>
        <v>-28.694617900683916</v>
      </c>
      <c r="I127" s="38"/>
    </row>
    <row r="128" spans="1:10" x14ac:dyDescent="0.25">
      <c r="A128" s="29">
        <f t="shared" si="1"/>
        <v>39730</v>
      </c>
      <c r="B128">
        <v>252.8</v>
      </c>
      <c r="C128">
        <v>308.5</v>
      </c>
      <c r="D128">
        <v>43.1</v>
      </c>
      <c r="E128">
        <v>35.799999999999997</v>
      </c>
      <c r="F128" s="9">
        <f t="shared" si="45"/>
        <v>295.90000000000003</v>
      </c>
      <c r="G128" s="2">
        <f t="shared" si="45"/>
        <v>344.3</v>
      </c>
      <c r="H128" s="38">
        <f t="shared" si="46"/>
        <v>-14.057507987220442</v>
      </c>
      <c r="I128" s="38"/>
    </row>
    <row r="129" spans="1:9" x14ac:dyDescent="0.25">
      <c r="A129" s="29">
        <f t="shared" si="1"/>
        <v>39737</v>
      </c>
      <c r="B129">
        <v>180.9</v>
      </c>
      <c r="C129">
        <v>291.89999999999998</v>
      </c>
      <c r="D129">
        <v>116.2</v>
      </c>
      <c r="E129">
        <v>127</v>
      </c>
      <c r="F129" s="9">
        <f t="shared" ref="F129:G131" si="47">+B129+D129</f>
        <v>297.10000000000002</v>
      </c>
      <c r="G129" s="2">
        <f t="shared" si="47"/>
        <v>418.9</v>
      </c>
      <c r="H129" s="38">
        <f t="shared" si="46"/>
        <v>-29.076151826211493</v>
      </c>
      <c r="I129" s="38"/>
    </row>
    <row r="130" spans="1:9" x14ac:dyDescent="0.25">
      <c r="A130" s="29">
        <f t="shared" si="1"/>
        <v>39744</v>
      </c>
      <c r="B130">
        <v>171.8</v>
      </c>
      <c r="C130">
        <v>171.4</v>
      </c>
      <c r="D130">
        <v>126.3</v>
      </c>
      <c r="E130">
        <v>253.8</v>
      </c>
      <c r="F130" s="9">
        <f t="shared" si="47"/>
        <v>298.10000000000002</v>
      </c>
      <c r="G130" s="2">
        <f t="shared" si="47"/>
        <v>425.20000000000005</v>
      </c>
      <c r="H130" s="38">
        <f t="shared" si="46"/>
        <v>-29.891815616180629</v>
      </c>
      <c r="I130" s="38"/>
    </row>
    <row r="131" spans="1:9" x14ac:dyDescent="0.25">
      <c r="A131" s="29">
        <f t="shared" si="1"/>
        <v>39751</v>
      </c>
      <c r="B131">
        <v>108.9</v>
      </c>
      <c r="C131">
        <v>173.3</v>
      </c>
      <c r="D131">
        <v>199.8</v>
      </c>
      <c r="E131">
        <v>267</v>
      </c>
      <c r="F131" s="9">
        <f t="shared" si="47"/>
        <v>308.70000000000005</v>
      </c>
      <c r="G131" s="2">
        <f t="shared" si="47"/>
        <v>440.3</v>
      </c>
      <c r="H131" s="38">
        <f t="shared" si="46"/>
        <v>-29.888712241653415</v>
      </c>
      <c r="I131" s="38"/>
    </row>
    <row r="132" spans="1:9" x14ac:dyDescent="0.25">
      <c r="A132" s="29">
        <f t="shared" si="1"/>
        <v>39758</v>
      </c>
      <c r="B132">
        <v>43</v>
      </c>
      <c r="C132">
        <v>154</v>
      </c>
      <c r="D132">
        <v>275.89999999999998</v>
      </c>
      <c r="E132">
        <v>297.10000000000002</v>
      </c>
      <c r="F132" s="9">
        <f t="shared" ref="F132:G134" si="48">+B132+D132</f>
        <v>318.89999999999998</v>
      </c>
      <c r="G132" s="2">
        <f t="shared" si="48"/>
        <v>451.1</v>
      </c>
      <c r="H132" s="38">
        <f t="shared" ref="H132:H137" si="49">+(F132/G132-1)*100</f>
        <v>-29.306140545333637</v>
      </c>
      <c r="I132" s="38"/>
    </row>
    <row r="133" spans="1:9" x14ac:dyDescent="0.25">
      <c r="A133" s="29">
        <f t="shared" si="1"/>
        <v>39765</v>
      </c>
      <c r="B133">
        <v>28.2</v>
      </c>
      <c r="C133">
        <v>152.5</v>
      </c>
      <c r="D133">
        <v>290.60000000000002</v>
      </c>
      <c r="E133">
        <v>314</v>
      </c>
      <c r="F133" s="9">
        <f t="shared" si="48"/>
        <v>318.8</v>
      </c>
      <c r="G133" s="2">
        <f t="shared" si="48"/>
        <v>466.5</v>
      </c>
      <c r="H133" s="38">
        <f t="shared" si="49"/>
        <v>-31.661307609860668</v>
      </c>
      <c r="I133" s="38"/>
    </row>
    <row r="134" spans="1:9" x14ac:dyDescent="0.25">
      <c r="A134" s="29">
        <f t="shared" si="1"/>
        <v>39772</v>
      </c>
      <c r="B134">
        <v>22.7</v>
      </c>
      <c r="C134">
        <v>155.1</v>
      </c>
      <c r="D134">
        <v>298.39999999999998</v>
      </c>
      <c r="E134">
        <v>325.10000000000002</v>
      </c>
      <c r="F134" s="9">
        <f t="shared" si="48"/>
        <v>321.09999999999997</v>
      </c>
      <c r="G134" s="2">
        <f t="shared" si="48"/>
        <v>480.20000000000005</v>
      </c>
      <c r="H134" s="38">
        <f t="shared" si="49"/>
        <v>-33.132028321532701</v>
      </c>
      <c r="I134" s="38"/>
    </row>
    <row r="135" spans="1:9" x14ac:dyDescent="0.25">
      <c r="A135" s="29">
        <f t="shared" si="1"/>
        <v>39779</v>
      </c>
      <c r="B135">
        <v>14.4</v>
      </c>
      <c r="C135">
        <v>186.4</v>
      </c>
      <c r="D135">
        <v>306.89999999999998</v>
      </c>
      <c r="E135">
        <v>331.8</v>
      </c>
      <c r="F135" s="9">
        <f t="shared" ref="F135:G137" si="50">+B135+D135</f>
        <v>321.29999999999995</v>
      </c>
      <c r="G135" s="2">
        <f t="shared" si="50"/>
        <v>518.20000000000005</v>
      </c>
      <c r="H135" s="38">
        <f t="shared" si="49"/>
        <v>-37.996912389038997</v>
      </c>
      <c r="I135" s="38"/>
    </row>
    <row r="136" spans="1:9" x14ac:dyDescent="0.25">
      <c r="A136" s="29">
        <f t="shared" si="1"/>
        <v>39786</v>
      </c>
      <c r="B136">
        <v>18.100000000000001</v>
      </c>
      <c r="C136">
        <v>165.7</v>
      </c>
      <c r="D136">
        <v>308.5</v>
      </c>
      <c r="E136">
        <v>351.3</v>
      </c>
      <c r="F136" s="9">
        <f t="shared" si="50"/>
        <v>326.60000000000002</v>
      </c>
      <c r="G136" s="2">
        <f t="shared" si="50"/>
        <v>517</v>
      </c>
      <c r="H136" s="38">
        <f t="shared" si="49"/>
        <v>-36.827852998065758</v>
      </c>
      <c r="I136" s="38"/>
    </row>
    <row r="137" spans="1:9" x14ac:dyDescent="0.25">
      <c r="A137" s="29">
        <f t="shared" si="1"/>
        <v>39793</v>
      </c>
      <c r="B137">
        <v>30.9</v>
      </c>
      <c r="C137">
        <v>213.7</v>
      </c>
      <c r="D137">
        <v>311.10000000000002</v>
      </c>
      <c r="E137">
        <v>360.4</v>
      </c>
      <c r="F137" s="9">
        <f t="shared" si="50"/>
        <v>342</v>
      </c>
      <c r="G137" s="2">
        <f t="shared" si="50"/>
        <v>574.09999999999991</v>
      </c>
      <c r="H137" s="38">
        <f t="shared" si="49"/>
        <v>-40.428496777564874</v>
      </c>
      <c r="I137" s="38"/>
    </row>
    <row r="138" spans="1:9" x14ac:dyDescent="0.25">
      <c r="A138" s="29">
        <f t="shared" si="1"/>
        <v>39800</v>
      </c>
      <c r="B138">
        <v>144</v>
      </c>
      <c r="C138">
        <v>208.4</v>
      </c>
      <c r="D138">
        <v>312.60000000000002</v>
      </c>
      <c r="E138">
        <v>374.8</v>
      </c>
      <c r="F138" s="9">
        <f t="shared" ref="F138:G140" si="51">+B138+D138</f>
        <v>456.6</v>
      </c>
      <c r="G138" s="2">
        <f t="shared" si="51"/>
        <v>583.20000000000005</v>
      </c>
      <c r="H138" s="38">
        <f t="shared" ref="H138:H143" si="52">+(F138/G138-1)*100</f>
        <v>-21.707818930041157</v>
      </c>
      <c r="I138" s="38"/>
    </row>
    <row r="139" spans="1:9" x14ac:dyDescent="0.25">
      <c r="A139" s="29">
        <f t="shared" si="1"/>
        <v>39807</v>
      </c>
      <c r="B139">
        <v>142.30000000000001</v>
      </c>
      <c r="C139">
        <v>196.1</v>
      </c>
      <c r="D139">
        <v>384.4</v>
      </c>
      <c r="E139">
        <v>388.5</v>
      </c>
      <c r="F139" s="9">
        <f t="shared" si="51"/>
        <v>526.70000000000005</v>
      </c>
      <c r="G139" s="2">
        <f t="shared" si="51"/>
        <v>584.6</v>
      </c>
      <c r="H139" s="38">
        <f t="shared" si="52"/>
        <v>-9.9042080054738246</v>
      </c>
      <c r="I139" s="38"/>
    </row>
    <row r="140" spans="1:9" x14ac:dyDescent="0.25">
      <c r="A140" s="29">
        <f t="shared" si="1"/>
        <v>39814</v>
      </c>
      <c r="B140">
        <v>138.9</v>
      </c>
      <c r="C140">
        <v>180.3</v>
      </c>
      <c r="D140">
        <v>455.3</v>
      </c>
      <c r="E140">
        <v>403.9</v>
      </c>
      <c r="F140" s="9">
        <f t="shared" si="51"/>
        <v>594.20000000000005</v>
      </c>
      <c r="G140" s="2">
        <f t="shared" si="51"/>
        <v>584.20000000000005</v>
      </c>
      <c r="H140" s="38">
        <f t="shared" si="52"/>
        <v>1.7117425539198816</v>
      </c>
      <c r="I140" s="38"/>
    </row>
    <row r="141" spans="1:9" x14ac:dyDescent="0.25">
      <c r="A141" s="29">
        <f t="shared" si="1"/>
        <v>39821</v>
      </c>
      <c r="B141">
        <v>241.9</v>
      </c>
      <c r="C141">
        <v>232.1</v>
      </c>
      <c r="D141">
        <v>457.8</v>
      </c>
      <c r="E141">
        <v>420.1</v>
      </c>
      <c r="F141" s="9">
        <f t="shared" ref="F141:G143" si="53">+B141+D141</f>
        <v>699.7</v>
      </c>
      <c r="G141" s="2">
        <f t="shared" si="53"/>
        <v>652.20000000000005</v>
      </c>
      <c r="H141" s="38">
        <f t="shared" si="52"/>
        <v>7.2830420116528627</v>
      </c>
      <c r="I141" s="38"/>
    </row>
    <row r="142" spans="1:9" x14ac:dyDescent="0.25">
      <c r="A142" s="29">
        <f t="shared" si="1"/>
        <v>39828</v>
      </c>
      <c r="B142">
        <v>235.4</v>
      </c>
      <c r="C142">
        <v>211.7</v>
      </c>
      <c r="D142">
        <v>471.8</v>
      </c>
      <c r="E142">
        <v>445.5</v>
      </c>
      <c r="F142" s="9">
        <f t="shared" si="53"/>
        <v>707.2</v>
      </c>
      <c r="G142" s="2">
        <f t="shared" si="53"/>
        <v>657.2</v>
      </c>
      <c r="H142" s="38">
        <f t="shared" si="52"/>
        <v>7.6080340839926874</v>
      </c>
      <c r="I142" s="38"/>
    </row>
    <row r="143" spans="1:9" x14ac:dyDescent="0.25">
      <c r="A143" s="29">
        <f t="shared" si="1"/>
        <v>39835</v>
      </c>
      <c r="B143">
        <v>256.39999999999998</v>
      </c>
      <c r="C143">
        <v>229.2</v>
      </c>
      <c r="D143">
        <v>481.5</v>
      </c>
      <c r="E143">
        <v>460</v>
      </c>
      <c r="F143" s="9">
        <f t="shared" si="53"/>
        <v>737.9</v>
      </c>
      <c r="G143" s="2">
        <f t="shared" si="53"/>
        <v>689.2</v>
      </c>
      <c r="H143" s="38">
        <f t="shared" si="52"/>
        <v>7.0661636680208861</v>
      </c>
      <c r="I143" s="38"/>
    </row>
    <row r="144" spans="1:9" x14ac:dyDescent="0.25">
      <c r="A144" s="29">
        <f t="shared" si="1"/>
        <v>39842</v>
      </c>
      <c r="B144">
        <v>202.9</v>
      </c>
      <c r="C144">
        <v>251.1</v>
      </c>
      <c r="D144">
        <v>539.1</v>
      </c>
      <c r="E144">
        <v>468.2</v>
      </c>
      <c r="F144" s="9">
        <f t="shared" ref="F144:G146" si="54">+B144+D144</f>
        <v>742</v>
      </c>
      <c r="G144" s="2">
        <f t="shared" si="54"/>
        <v>719.3</v>
      </c>
      <c r="H144" s="38">
        <f t="shared" ref="H144:H149" si="55">+(F144/G144-1)*100</f>
        <v>3.1558459613513223</v>
      </c>
      <c r="I144" s="38"/>
    </row>
    <row r="145" spans="1:9" x14ac:dyDescent="0.25">
      <c r="A145" s="29">
        <f t="shared" si="1"/>
        <v>39849</v>
      </c>
      <c r="B145">
        <v>197.8</v>
      </c>
      <c r="C145">
        <v>239</v>
      </c>
      <c r="D145">
        <v>621.79999999999995</v>
      </c>
      <c r="E145">
        <v>481.2</v>
      </c>
      <c r="F145" s="9">
        <f t="shared" si="54"/>
        <v>819.59999999999991</v>
      </c>
      <c r="G145" s="2">
        <f t="shared" si="54"/>
        <v>720.2</v>
      </c>
      <c r="H145" s="38">
        <f t="shared" si="55"/>
        <v>13.801721743959995</v>
      </c>
      <c r="I145" s="38"/>
    </row>
    <row r="146" spans="1:9" x14ac:dyDescent="0.25">
      <c r="A146" s="29">
        <f t="shared" si="1"/>
        <v>39856</v>
      </c>
      <c r="B146">
        <v>195.7</v>
      </c>
      <c r="C146">
        <v>233</v>
      </c>
      <c r="D146">
        <v>633.79999999999995</v>
      </c>
      <c r="E146">
        <v>494</v>
      </c>
      <c r="F146" s="9">
        <f t="shared" si="54"/>
        <v>829.5</v>
      </c>
      <c r="G146" s="2">
        <f t="shared" si="54"/>
        <v>727</v>
      </c>
      <c r="H146" s="38">
        <f t="shared" si="55"/>
        <v>14.099037138927105</v>
      </c>
      <c r="I146" s="38"/>
    </row>
    <row r="147" spans="1:9" x14ac:dyDescent="0.25">
      <c r="A147" s="29">
        <f t="shared" si="1"/>
        <v>39863</v>
      </c>
      <c r="B147">
        <v>188.6</v>
      </c>
      <c r="C147">
        <v>272.8</v>
      </c>
      <c r="D147">
        <v>642</v>
      </c>
      <c r="E147">
        <v>500.3</v>
      </c>
      <c r="F147" s="9">
        <f t="shared" ref="F147:G149" si="56">+B147+D147</f>
        <v>830.6</v>
      </c>
      <c r="G147" s="2">
        <f t="shared" si="56"/>
        <v>773.1</v>
      </c>
      <c r="H147" s="38">
        <f t="shared" si="55"/>
        <v>7.4375889276937057</v>
      </c>
      <c r="I147" s="38"/>
    </row>
    <row r="148" spans="1:9" x14ac:dyDescent="0.25">
      <c r="A148" s="29">
        <f t="shared" si="1"/>
        <v>39870</v>
      </c>
      <c r="B148">
        <v>254.7</v>
      </c>
      <c r="C148">
        <v>260.2</v>
      </c>
      <c r="D148">
        <v>656.2</v>
      </c>
      <c r="E148">
        <v>512.6</v>
      </c>
      <c r="F148" s="9">
        <f t="shared" si="56"/>
        <v>910.90000000000009</v>
      </c>
      <c r="G148" s="2">
        <f t="shared" si="56"/>
        <v>772.8</v>
      </c>
      <c r="H148" s="38">
        <f t="shared" si="55"/>
        <v>17.87008281573501</v>
      </c>
      <c r="I148" s="38"/>
    </row>
    <row r="149" spans="1:9" x14ac:dyDescent="0.25">
      <c r="A149" s="29">
        <f t="shared" si="1"/>
        <v>39877</v>
      </c>
      <c r="B149">
        <v>252.1</v>
      </c>
      <c r="C149">
        <v>204.7</v>
      </c>
      <c r="D149">
        <v>736.2</v>
      </c>
      <c r="E149">
        <v>572.20000000000005</v>
      </c>
      <c r="F149" s="9">
        <f t="shared" si="56"/>
        <v>988.30000000000007</v>
      </c>
      <c r="G149" s="2">
        <f t="shared" si="56"/>
        <v>776.90000000000009</v>
      </c>
      <c r="H149" s="38">
        <f t="shared" si="55"/>
        <v>27.210709228986985</v>
      </c>
      <c r="I149" s="38"/>
    </row>
    <row r="150" spans="1:9" x14ac:dyDescent="0.25">
      <c r="A150" s="29">
        <f t="shared" si="1"/>
        <v>39884</v>
      </c>
      <c r="B150">
        <v>245.9</v>
      </c>
      <c r="C150">
        <v>202.3</v>
      </c>
      <c r="D150">
        <v>747.4</v>
      </c>
      <c r="E150">
        <v>582</v>
      </c>
      <c r="F150" s="9">
        <f t="shared" ref="F150:G152" si="57">+B150+D150</f>
        <v>993.3</v>
      </c>
      <c r="G150" s="2">
        <f t="shared" si="57"/>
        <v>784.3</v>
      </c>
      <c r="H150" s="38">
        <f t="shared" ref="H150:H155" si="58">+(F150/G150-1)*100</f>
        <v>26.647966339410935</v>
      </c>
      <c r="I150" s="38"/>
    </row>
    <row r="151" spans="1:9" x14ac:dyDescent="0.25">
      <c r="A151" s="29">
        <f t="shared" si="1"/>
        <v>39891</v>
      </c>
      <c r="B151">
        <v>267.2</v>
      </c>
      <c r="C151">
        <v>193.6</v>
      </c>
      <c r="D151">
        <v>761.1</v>
      </c>
      <c r="E151">
        <v>592.79999999999995</v>
      </c>
      <c r="F151" s="9">
        <f t="shared" si="57"/>
        <v>1028.3</v>
      </c>
      <c r="G151" s="2">
        <f t="shared" si="57"/>
        <v>786.4</v>
      </c>
      <c r="H151" s="38">
        <f t="shared" si="58"/>
        <v>30.760427263479141</v>
      </c>
      <c r="I151" s="38"/>
    </row>
    <row r="152" spans="1:9" x14ac:dyDescent="0.25">
      <c r="A152" s="29">
        <f t="shared" si="1"/>
        <v>39898</v>
      </c>
      <c r="B152">
        <v>336.7</v>
      </c>
      <c r="C152">
        <v>139.1</v>
      </c>
      <c r="D152">
        <v>769</v>
      </c>
      <c r="E152">
        <v>668.6</v>
      </c>
      <c r="F152" s="9">
        <f t="shared" si="57"/>
        <v>1105.7</v>
      </c>
      <c r="G152" s="2">
        <f t="shared" si="57"/>
        <v>807.7</v>
      </c>
      <c r="H152" s="38">
        <f t="shared" si="58"/>
        <v>36.894886715364606</v>
      </c>
      <c r="I152" s="38"/>
    </row>
    <row r="153" spans="1:9" x14ac:dyDescent="0.25">
      <c r="A153" s="29">
        <f t="shared" si="1"/>
        <v>39905</v>
      </c>
      <c r="B153">
        <v>331.2</v>
      </c>
      <c r="C153">
        <v>119.8</v>
      </c>
      <c r="D153">
        <v>779.3</v>
      </c>
      <c r="E153">
        <v>693.5</v>
      </c>
      <c r="F153" s="9">
        <f t="shared" ref="F153:F184" si="59">+B153+D153</f>
        <v>1110.5</v>
      </c>
      <c r="G153" s="2">
        <f t="shared" ref="G153:G184" si="60">+C153+E153</f>
        <v>813.3</v>
      </c>
      <c r="H153" s="38">
        <f t="shared" si="58"/>
        <v>36.542481249231543</v>
      </c>
      <c r="I153" s="38"/>
    </row>
    <row r="154" spans="1:9" x14ac:dyDescent="0.25">
      <c r="A154" s="29">
        <f t="shared" si="1"/>
        <v>39912</v>
      </c>
      <c r="B154">
        <v>265.39999999999998</v>
      </c>
      <c r="C154">
        <v>117.2</v>
      </c>
      <c r="D154">
        <v>849.7</v>
      </c>
      <c r="E154">
        <v>711.6</v>
      </c>
      <c r="F154" s="9">
        <f t="shared" si="59"/>
        <v>1115.0999999999999</v>
      </c>
      <c r="G154" s="2">
        <f t="shared" si="60"/>
        <v>828.80000000000007</v>
      </c>
      <c r="H154" s="38">
        <f t="shared" si="58"/>
        <v>34.543918918918905</v>
      </c>
      <c r="I154" s="38"/>
    </row>
    <row r="155" spans="1:9" x14ac:dyDescent="0.25">
      <c r="A155" s="29">
        <f t="shared" si="1"/>
        <v>39919</v>
      </c>
      <c r="B155">
        <v>256.39999999999998</v>
      </c>
      <c r="C155">
        <v>161.69999999999999</v>
      </c>
      <c r="D155">
        <v>862.3</v>
      </c>
      <c r="E155">
        <v>802.2</v>
      </c>
      <c r="F155" s="9">
        <f t="shared" si="59"/>
        <v>1118.6999999999998</v>
      </c>
      <c r="G155" s="2">
        <f t="shared" si="60"/>
        <v>963.90000000000009</v>
      </c>
      <c r="H155" s="38">
        <f t="shared" si="58"/>
        <v>16.059757236227789</v>
      </c>
      <c r="I155" s="38"/>
    </row>
    <row r="156" spans="1:9" x14ac:dyDescent="0.25">
      <c r="A156" s="29">
        <f t="shared" si="1"/>
        <v>39926</v>
      </c>
      <c r="B156">
        <v>188.3</v>
      </c>
      <c r="C156">
        <v>144.80000000000001</v>
      </c>
      <c r="D156">
        <v>936.2</v>
      </c>
      <c r="E156">
        <v>823.2</v>
      </c>
      <c r="F156" s="9">
        <f t="shared" si="59"/>
        <v>1124.5</v>
      </c>
      <c r="G156" s="2">
        <f t="shared" si="60"/>
        <v>968</v>
      </c>
      <c r="H156" s="38">
        <f t="shared" ref="H156:H187" si="61">+(F156/G156-1)*100</f>
        <v>16.167355371900815</v>
      </c>
      <c r="I156" s="38"/>
    </row>
    <row r="157" spans="1:9" x14ac:dyDescent="0.25">
      <c r="A157" s="29">
        <f t="shared" si="1"/>
        <v>39933</v>
      </c>
      <c r="B157">
        <v>172</v>
      </c>
      <c r="C157">
        <v>130.6</v>
      </c>
      <c r="D157">
        <v>953.6</v>
      </c>
      <c r="E157">
        <v>842.1</v>
      </c>
      <c r="F157" s="9">
        <f t="shared" si="59"/>
        <v>1125.5999999999999</v>
      </c>
      <c r="G157" s="2">
        <f t="shared" si="60"/>
        <v>972.7</v>
      </c>
      <c r="H157" s="38">
        <f t="shared" si="61"/>
        <v>15.719132312120877</v>
      </c>
      <c r="I157" s="38"/>
    </row>
    <row r="158" spans="1:9" x14ac:dyDescent="0.25">
      <c r="A158" s="29">
        <f t="shared" si="1"/>
        <v>39940</v>
      </c>
      <c r="B158">
        <v>176.8</v>
      </c>
      <c r="C158">
        <v>165.6</v>
      </c>
      <c r="D158">
        <v>969.1</v>
      </c>
      <c r="E158">
        <v>857.1</v>
      </c>
      <c r="F158" s="9">
        <f t="shared" si="59"/>
        <v>1145.9000000000001</v>
      </c>
      <c r="G158" s="2">
        <f t="shared" si="60"/>
        <v>1022.7</v>
      </c>
      <c r="H158" s="38">
        <f t="shared" si="61"/>
        <v>12.046543463381255</v>
      </c>
      <c r="I158" s="38"/>
    </row>
    <row r="159" spans="1:9" x14ac:dyDescent="0.25">
      <c r="A159" s="29">
        <f t="shared" si="1"/>
        <v>39947</v>
      </c>
      <c r="B159">
        <v>177.3</v>
      </c>
      <c r="C159">
        <v>166.8</v>
      </c>
      <c r="D159">
        <v>989.1</v>
      </c>
      <c r="E159">
        <v>867.8</v>
      </c>
      <c r="F159" s="9">
        <f t="shared" si="59"/>
        <v>1166.4000000000001</v>
      </c>
      <c r="G159" s="2">
        <f t="shared" si="60"/>
        <v>1034.5999999999999</v>
      </c>
      <c r="H159" s="38">
        <f t="shared" si="61"/>
        <v>12.7392228880727</v>
      </c>
      <c r="I159" s="38"/>
    </row>
    <row r="160" spans="1:9" x14ac:dyDescent="0.25">
      <c r="A160" s="29">
        <f t="shared" si="1"/>
        <v>39954</v>
      </c>
      <c r="B160">
        <v>56.8</v>
      </c>
      <c r="C160">
        <v>161.1</v>
      </c>
      <c r="D160">
        <v>1125.4000000000001</v>
      </c>
      <c r="E160">
        <v>879.8</v>
      </c>
      <c r="F160" s="9">
        <f t="shared" si="59"/>
        <v>1182.2</v>
      </c>
      <c r="G160" s="2">
        <f t="shared" si="60"/>
        <v>1040.8999999999999</v>
      </c>
      <c r="H160" s="38">
        <f t="shared" si="61"/>
        <v>13.574791046210022</v>
      </c>
      <c r="I160" s="38"/>
    </row>
    <row r="161" spans="1:10" x14ac:dyDescent="0.25">
      <c r="A161" s="29">
        <f t="shared" si="1"/>
        <v>39961</v>
      </c>
      <c r="B161">
        <v>52.2</v>
      </c>
      <c r="C161">
        <v>158.19999999999999</v>
      </c>
      <c r="D161">
        <v>1130</v>
      </c>
      <c r="E161">
        <v>885.1</v>
      </c>
      <c r="F161" s="9">
        <f t="shared" si="59"/>
        <v>1182.2</v>
      </c>
      <c r="G161" s="2">
        <f t="shared" si="60"/>
        <v>1043.3</v>
      </c>
      <c r="H161" s="38">
        <f t="shared" si="61"/>
        <v>13.313524393750598</v>
      </c>
      <c r="I161" s="38"/>
    </row>
    <row r="162" spans="1:10" x14ac:dyDescent="0.25">
      <c r="A162" s="29">
        <f t="shared" si="1"/>
        <v>39968</v>
      </c>
      <c r="B162">
        <v>48.1</v>
      </c>
      <c r="C162">
        <v>100.8</v>
      </c>
      <c r="D162">
        <v>1136.5999999999999</v>
      </c>
      <c r="E162">
        <v>948.8</v>
      </c>
      <c r="F162" s="9">
        <f t="shared" si="59"/>
        <v>1184.6999999999998</v>
      </c>
      <c r="G162" s="2">
        <f t="shared" si="60"/>
        <v>1049.5999999999999</v>
      </c>
      <c r="H162" s="38">
        <f t="shared" si="61"/>
        <v>12.871570121951216</v>
      </c>
      <c r="I162" s="38"/>
    </row>
    <row r="163" spans="1:10" x14ac:dyDescent="0.25">
      <c r="A163" s="29">
        <f t="shared" si="1"/>
        <v>39975</v>
      </c>
      <c r="B163">
        <v>46.8</v>
      </c>
      <c r="C163">
        <v>80.900000000000006</v>
      </c>
      <c r="D163">
        <v>1144.3</v>
      </c>
      <c r="E163">
        <v>962.8</v>
      </c>
      <c r="F163" s="9">
        <f t="shared" si="59"/>
        <v>1191.0999999999999</v>
      </c>
      <c r="G163" s="2">
        <f t="shared" si="60"/>
        <v>1043.7</v>
      </c>
      <c r="H163" s="38">
        <f t="shared" si="61"/>
        <v>14.122832231484139</v>
      </c>
      <c r="I163" s="38"/>
    </row>
    <row r="164" spans="1:10" x14ac:dyDescent="0.25">
      <c r="A164" s="29">
        <f t="shared" si="1"/>
        <v>39982</v>
      </c>
      <c r="B164">
        <v>39.5</v>
      </c>
      <c r="C164">
        <v>85.9</v>
      </c>
      <c r="D164">
        <v>1153.9000000000001</v>
      </c>
      <c r="E164">
        <v>974</v>
      </c>
      <c r="F164" s="9">
        <f t="shared" si="59"/>
        <v>1193.4000000000001</v>
      </c>
      <c r="G164" s="2">
        <f t="shared" si="60"/>
        <v>1059.9000000000001</v>
      </c>
      <c r="H164" s="38">
        <f t="shared" si="61"/>
        <v>12.595527879988676</v>
      </c>
      <c r="I164" s="38"/>
    </row>
    <row r="165" spans="1:10" x14ac:dyDescent="0.25">
      <c r="A165" s="29">
        <f t="shared" si="1"/>
        <v>39989</v>
      </c>
      <c r="B165">
        <v>30.1</v>
      </c>
      <c r="C165">
        <v>76.7</v>
      </c>
      <c r="D165">
        <v>1168.3</v>
      </c>
      <c r="E165">
        <v>985.3</v>
      </c>
      <c r="F165" s="9">
        <f t="shared" si="59"/>
        <v>1198.3999999999999</v>
      </c>
      <c r="G165" s="2">
        <f t="shared" si="60"/>
        <v>1062</v>
      </c>
      <c r="H165" s="38">
        <f t="shared" si="61"/>
        <v>12.843691148775882</v>
      </c>
      <c r="I165" s="38"/>
    </row>
    <row r="166" spans="1:10" x14ac:dyDescent="0.25">
      <c r="A166" s="29">
        <f t="shared" si="1"/>
        <v>39996</v>
      </c>
      <c r="B166">
        <v>26.5</v>
      </c>
      <c r="C166">
        <v>68.900000000000006</v>
      </c>
      <c r="D166">
        <v>1171.9000000000001</v>
      </c>
      <c r="E166">
        <v>994.2</v>
      </c>
      <c r="F166" s="9">
        <f t="shared" si="59"/>
        <v>1198.4000000000001</v>
      </c>
      <c r="G166" s="2">
        <f t="shared" si="60"/>
        <v>1063.1000000000001</v>
      </c>
      <c r="H166" s="38">
        <f t="shared" si="61"/>
        <v>12.726930674442659</v>
      </c>
      <c r="I166" s="38"/>
    </row>
    <row r="167" spans="1:10" x14ac:dyDescent="0.25">
      <c r="A167" s="29">
        <f t="shared" si="1"/>
        <v>40003</v>
      </c>
      <c r="B167">
        <v>20.8</v>
      </c>
      <c r="C167">
        <v>57.7</v>
      </c>
      <c r="D167">
        <v>1177.7</v>
      </c>
      <c r="E167">
        <v>1006.9</v>
      </c>
      <c r="F167" s="9">
        <f t="shared" si="59"/>
        <v>1198.5</v>
      </c>
      <c r="G167" s="2">
        <f t="shared" si="60"/>
        <v>1064.5999999999999</v>
      </c>
      <c r="H167" s="38">
        <f t="shared" si="61"/>
        <v>12.577493894420444</v>
      </c>
      <c r="I167" s="38"/>
    </row>
    <row r="168" spans="1:10" x14ac:dyDescent="0.25">
      <c r="A168" s="29">
        <f t="shared" si="1"/>
        <v>40010</v>
      </c>
      <c r="B168">
        <v>25</v>
      </c>
      <c r="C168">
        <v>54.7</v>
      </c>
      <c r="D168">
        <v>1187.4000000000001</v>
      </c>
      <c r="E168">
        <v>1013.8</v>
      </c>
      <c r="F168" s="9">
        <f t="shared" si="59"/>
        <v>1212.4000000000001</v>
      </c>
      <c r="G168" s="2">
        <f t="shared" si="60"/>
        <v>1068.5</v>
      </c>
      <c r="H168" s="38">
        <f t="shared" si="61"/>
        <v>13.467477772578395</v>
      </c>
      <c r="I168" s="38"/>
    </row>
    <row r="169" spans="1:10" x14ac:dyDescent="0.25">
      <c r="A169" s="29">
        <f t="shared" si="1"/>
        <v>40017</v>
      </c>
      <c r="B169">
        <v>77.400000000000006</v>
      </c>
      <c r="C169">
        <v>52.4</v>
      </c>
      <c r="D169">
        <v>1258.0999999999999</v>
      </c>
      <c r="E169">
        <v>1024.8</v>
      </c>
      <c r="F169" s="9">
        <f t="shared" si="59"/>
        <v>1335.5</v>
      </c>
      <c r="G169" s="2">
        <f t="shared" si="60"/>
        <v>1077.2</v>
      </c>
      <c r="H169" s="38">
        <f t="shared" si="61"/>
        <v>23.97883401411065</v>
      </c>
      <c r="I169" s="38"/>
    </row>
    <row r="170" spans="1:10" x14ac:dyDescent="0.25">
      <c r="A170" s="29">
        <f t="shared" si="1"/>
        <v>40024</v>
      </c>
      <c r="B170">
        <v>78.5</v>
      </c>
      <c r="C170">
        <v>52.2</v>
      </c>
      <c r="D170">
        <v>1264.5999999999999</v>
      </c>
      <c r="E170">
        <v>1034.9000000000001</v>
      </c>
      <c r="F170" s="9">
        <f t="shared" si="59"/>
        <v>1343.1</v>
      </c>
      <c r="G170" s="2">
        <f t="shared" si="60"/>
        <v>1087.1000000000001</v>
      </c>
      <c r="H170" s="38">
        <f t="shared" si="61"/>
        <v>23.548891546315854</v>
      </c>
      <c r="I170" s="38"/>
      <c r="J170">
        <v>10</v>
      </c>
    </row>
    <row r="171" spans="1:10" x14ac:dyDescent="0.25">
      <c r="A171" s="29">
        <f t="shared" si="1"/>
        <v>40031</v>
      </c>
      <c r="B171">
        <v>162.4</v>
      </c>
      <c r="C171">
        <v>45.9</v>
      </c>
      <c r="D171">
        <v>1266.5999999999999</v>
      </c>
      <c r="E171">
        <v>1043.2</v>
      </c>
      <c r="F171" s="9">
        <f t="shared" si="59"/>
        <v>1429</v>
      </c>
      <c r="G171" s="2">
        <f t="shared" si="60"/>
        <v>1089.1000000000001</v>
      </c>
      <c r="H171" s="38">
        <f t="shared" si="61"/>
        <v>31.209255348452825</v>
      </c>
      <c r="I171" s="38"/>
      <c r="J171">
        <v>10</v>
      </c>
    </row>
    <row r="172" spans="1:10" x14ac:dyDescent="0.25">
      <c r="A172" s="29">
        <f t="shared" si="1"/>
        <v>40038</v>
      </c>
      <c r="B172">
        <v>166.2</v>
      </c>
      <c r="C172">
        <v>40.6</v>
      </c>
      <c r="D172">
        <v>1269.8</v>
      </c>
      <c r="E172">
        <v>1050.5999999999999</v>
      </c>
      <c r="F172" s="9">
        <f t="shared" si="59"/>
        <v>1436</v>
      </c>
      <c r="G172" s="2">
        <f t="shared" si="60"/>
        <v>1091.1999999999998</v>
      </c>
      <c r="H172" s="38">
        <f t="shared" si="61"/>
        <v>31.598240469208228</v>
      </c>
      <c r="I172" s="38"/>
      <c r="J172">
        <v>10</v>
      </c>
    </row>
    <row r="173" spans="1:10" x14ac:dyDescent="0.25">
      <c r="A173" s="29">
        <f t="shared" si="1"/>
        <v>40045</v>
      </c>
      <c r="B173">
        <v>106.1</v>
      </c>
      <c r="C173">
        <v>40.799999999999997</v>
      </c>
      <c r="D173">
        <v>1332.5</v>
      </c>
      <c r="E173">
        <v>1057.8</v>
      </c>
      <c r="F173" s="9">
        <f t="shared" si="59"/>
        <v>1438.6</v>
      </c>
      <c r="G173" s="2">
        <f t="shared" si="60"/>
        <v>1098.5999999999999</v>
      </c>
      <c r="H173" s="38">
        <f t="shared" si="61"/>
        <v>30.948479883488076</v>
      </c>
      <c r="I173" s="38"/>
      <c r="J173">
        <v>23</v>
      </c>
    </row>
    <row r="174" spans="1:10" x14ac:dyDescent="0.25">
      <c r="A174" s="29">
        <f t="shared" si="1"/>
        <v>40052</v>
      </c>
      <c r="B174">
        <v>100.2</v>
      </c>
      <c r="C174">
        <v>33.6</v>
      </c>
      <c r="D174">
        <v>1338.3</v>
      </c>
      <c r="E174">
        <v>1065.3</v>
      </c>
      <c r="F174" s="9">
        <f t="shared" si="59"/>
        <v>1438.5</v>
      </c>
      <c r="G174" s="2">
        <f t="shared" si="60"/>
        <v>1098.8999999999999</v>
      </c>
      <c r="H174" s="38">
        <f t="shared" si="61"/>
        <v>30.90363090363093</v>
      </c>
      <c r="I174" s="38"/>
      <c r="J174">
        <v>28</v>
      </c>
    </row>
    <row r="175" spans="1:10" x14ac:dyDescent="0.25">
      <c r="A175" s="29">
        <f t="shared" si="1"/>
        <v>40059</v>
      </c>
      <c r="B175">
        <v>126.5</v>
      </c>
      <c r="C175">
        <v>128.5</v>
      </c>
      <c r="D175">
        <v>3.3</v>
      </c>
      <c r="E175">
        <v>2.6</v>
      </c>
      <c r="F175" s="9">
        <f t="shared" si="59"/>
        <v>129.80000000000001</v>
      </c>
      <c r="G175" s="2">
        <f t="shared" si="60"/>
        <v>131.1</v>
      </c>
      <c r="H175" s="38">
        <f t="shared" si="61"/>
        <v>-0.9916094584286661</v>
      </c>
      <c r="I175" s="38"/>
    </row>
    <row r="176" spans="1:10" x14ac:dyDescent="0.25">
      <c r="A176" s="29">
        <f t="shared" si="1"/>
        <v>40066</v>
      </c>
      <c r="B176">
        <v>130.6</v>
      </c>
      <c r="C176">
        <v>184.6</v>
      </c>
      <c r="D176">
        <v>9.1999999999999993</v>
      </c>
      <c r="E176">
        <v>11.1</v>
      </c>
      <c r="F176" s="9">
        <f t="shared" si="59"/>
        <v>139.79999999999998</v>
      </c>
      <c r="G176" s="2">
        <f t="shared" si="60"/>
        <v>195.7</v>
      </c>
      <c r="H176" s="38">
        <f t="shared" si="61"/>
        <v>-28.564128768523254</v>
      </c>
      <c r="I176" s="38"/>
    </row>
    <row r="177" spans="1:9" x14ac:dyDescent="0.25">
      <c r="A177" s="29">
        <f t="shared" si="1"/>
        <v>40073</v>
      </c>
      <c r="B177">
        <v>134.6</v>
      </c>
      <c r="C177">
        <v>208.4</v>
      </c>
      <c r="D177">
        <v>14.9</v>
      </c>
      <c r="E177">
        <v>17.399999999999999</v>
      </c>
      <c r="F177" s="9">
        <f t="shared" si="59"/>
        <v>149.5</v>
      </c>
      <c r="G177" s="2">
        <f t="shared" si="60"/>
        <v>225.8</v>
      </c>
      <c r="H177" s="38">
        <f t="shared" si="61"/>
        <v>-33.790965456155895</v>
      </c>
      <c r="I177" s="38"/>
    </row>
    <row r="178" spans="1:9" x14ac:dyDescent="0.25">
      <c r="A178" s="29">
        <f t="shared" si="1"/>
        <v>40080</v>
      </c>
      <c r="B178">
        <v>138</v>
      </c>
      <c r="C178">
        <v>209.9</v>
      </c>
      <c r="D178">
        <v>19.600000000000001</v>
      </c>
      <c r="E178">
        <v>25</v>
      </c>
      <c r="F178" s="9">
        <f t="shared" si="59"/>
        <v>157.6</v>
      </c>
      <c r="G178" s="2">
        <f t="shared" si="60"/>
        <v>234.9</v>
      </c>
      <c r="H178" s="38">
        <f t="shared" si="61"/>
        <v>-32.907620263942107</v>
      </c>
      <c r="I178" s="38"/>
    </row>
    <row r="179" spans="1:9" x14ac:dyDescent="0.25">
      <c r="A179" s="29">
        <f t="shared" si="1"/>
        <v>40087</v>
      </c>
      <c r="B179">
        <v>132.80000000000001</v>
      </c>
      <c r="C179">
        <v>201.9</v>
      </c>
      <c r="D179">
        <v>25.8</v>
      </c>
      <c r="E179">
        <v>37.9</v>
      </c>
      <c r="F179" s="9">
        <f t="shared" si="59"/>
        <v>158.60000000000002</v>
      </c>
      <c r="G179" s="2">
        <f t="shared" si="60"/>
        <v>239.8</v>
      </c>
      <c r="H179" s="38">
        <f t="shared" si="61"/>
        <v>-33.861551292743954</v>
      </c>
      <c r="I179" s="38"/>
    </row>
    <row r="180" spans="1:9" x14ac:dyDescent="0.25">
      <c r="A180" s="29">
        <f t="shared" si="1"/>
        <v>40094</v>
      </c>
      <c r="B180">
        <v>146.19999999999999</v>
      </c>
      <c r="C180">
        <v>252.8</v>
      </c>
      <c r="D180">
        <v>26.3</v>
      </c>
      <c r="E180">
        <v>43.1</v>
      </c>
      <c r="F180" s="9">
        <f t="shared" si="59"/>
        <v>172.5</v>
      </c>
      <c r="G180" s="2">
        <f t="shared" si="60"/>
        <v>295.90000000000003</v>
      </c>
      <c r="H180" s="38">
        <f t="shared" si="61"/>
        <v>-41.703278134504906</v>
      </c>
      <c r="I180" s="38"/>
    </row>
    <row r="181" spans="1:9" x14ac:dyDescent="0.25">
      <c r="A181" s="29">
        <f t="shared" si="1"/>
        <v>40101</v>
      </c>
      <c r="B181">
        <v>147.1</v>
      </c>
      <c r="C181">
        <v>180.9</v>
      </c>
      <c r="D181">
        <v>30.3</v>
      </c>
      <c r="E181">
        <v>116.2</v>
      </c>
      <c r="F181" s="9">
        <f t="shared" si="59"/>
        <v>177.4</v>
      </c>
      <c r="G181" s="2">
        <f t="shared" si="60"/>
        <v>297.10000000000002</v>
      </c>
      <c r="H181" s="38">
        <f t="shared" si="61"/>
        <v>-40.289464826657692</v>
      </c>
      <c r="I181" s="38"/>
    </row>
    <row r="182" spans="1:9" x14ac:dyDescent="0.25">
      <c r="A182" s="29">
        <f t="shared" si="1"/>
        <v>40108</v>
      </c>
      <c r="B182">
        <v>156.9</v>
      </c>
      <c r="C182">
        <v>171.8</v>
      </c>
      <c r="D182">
        <v>31.6</v>
      </c>
      <c r="E182">
        <v>126.3</v>
      </c>
      <c r="F182" s="9">
        <f t="shared" si="59"/>
        <v>188.5</v>
      </c>
      <c r="G182" s="2">
        <f t="shared" si="60"/>
        <v>298.10000000000002</v>
      </c>
      <c r="H182" s="38">
        <f t="shared" si="61"/>
        <v>-36.766185843676624</v>
      </c>
      <c r="I182" s="38"/>
    </row>
    <row r="183" spans="1:9" x14ac:dyDescent="0.25">
      <c r="A183" s="29">
        <f t="shared" si="1"/>
        <v>40115</v>
      </c>
      <c r="B183">
        <v>155.30000000000001</v>
      </c>
      <c r="C183">
        <v>108.9</v>
      </c>
      <c r="D183">
        <v>98.6</v>
      </c>
      <c r="E183">
        <v>199.8</v>
      </c>
      <c r="F183" s="9">
        <f t="shared" si="59"/>
        <v>253.9</v>
      </c>
      <c r="G183" s="2">
        <f t="shared" si="60"/>
        <v>308.70000000000005</v>
      </c>
      <c r="H183" s="38">
        <f t="shared" si="61"/>
        <v>-17.751862649821849</v>
      </c>
      <c r="I183" s="38"/>
    </row>
    <row r="184" spans="1:9" x14ac:dyDescent="0.25">
      <c r="A184" s="29">
        <f t="shared" si="1"/>
        <v>40122</v>
      </c>
      <c r="B184">
        <v>154.30000000000001</v>
      </c>
      <c r="C184">
        <v>28.2</v>
      </c>
      <c r="D184">
        <v>103.1</v>
      </c>
      <c r="E184">
        <v>290.60000000000002</v>
      </c>
      <c r="F184" s="9">
        <f t="shared" si="59"/>
        <v>257.39999999999998</v>
      </c>
      <c r="G184" s="2">
        <f t="shared" si="60"/>
        <v>318.8</v>
      </c>
      <c r="H184" s="38">
        <f t="shared" si="61"/>
        <v>-19.259723964868268</v>
      </c>
      <c r="I184" s="38"/>
    </row>
    <row r="185" spans="1:9" x14ac:dyDescent="0.25">
      <c r="A185" s="29">
        <f t="shared" si="1"/>
        <v>40129</v>
      </c>
      <c r="B185">
        <v>155.19999999999999</v>
      </c>
      <c r="C185">
        <v>28.2</v>
      </c>
      <c r="D185">
        <v>195.2</v>
      </c>
      <c r="E185">
        <v>290.60000000000002</v>
      </c>
      <c r="F185" s="9">
        <f t="shared" ref="F185:F216" si="62">+B185+D185</f>
        <v>350.4</v>
      </c>
      <c r="G185" s="2">
        <f t="shared" ref="G185:G216" si="63">+C185+E185</f>
        <v>318.8</v>
      </c>
      <c r="H185" s="38">
        <f t="shared" si="61"/>
        <v>9.912170639899621</v>
      </c>
      <c r="I185" s="38"/>
    </row>
    <row r="186" spans="1:9" x14ac:dyDescent="0.25">
      <c r="A186" s="29">
        <f t="shared" si="1"/>
        <v>40136</v>
      </c>
      <c r="B186">
        <v>167.8</v>
      </c>
      <c r="C186">
        <v>22.7</v>
      </c>
      <c r="D186">
        <v>218.6</v>
      </c>
      <c r="E186">
        <v>298.39999999999998</v>
      </c>
      <c r="F186" s="9">
        <f t="shared" si="62"/>
        <v>386.4</v>
      </c>
      <c r="G186" s="2">
        <f t="shared" si="63"/>
        <v>321.09999999999997</v>
      </c>
      <c r="H186" s="38">
        <f t="shared" si="61"/>
        <v>20.33634381812519</v>
      </c>
      <c r="I186" s="38"/>
    </row>
    <row r="187" spans="1:9" x14ac:dyDescent="0.25">
      <c r="A187" s="29">
        <f t="shared" si="1"/>
        <v>40143</v>
      </c>
      <c r="B187">
        <v>168.3</v>
      </c>
      <c r="C187">
        <v>14.4</v>
      </c>
      <c r="D187">
        <v>237</v>
      </c>
      <c r="E187">
        <v>306.89999999999998</v>
      </c>
      <c r="F187" s="9">
        <f t="shared" si="62"/>
        <v>405.3</v>
      </c>
      <c r="G187" s="2">
        <f t="shared" si="63"/>
        <v>321.29999999999995</v>
      </c>
      <c r="H187" s="38">
        <f t="shared" si="61"/>
        <v>26.14379084967322</v>
      </c>
      <c r="I187" s="38"/>
    </row>
    <row r="188" spans="1:9" x14ac:dyDescent="0.25">
      <c r="A188" s="29">
        <f t="shared" si="1"/>
        <v>40150</v>
      </c>
      <c r="B188">
        <v>232.1</v>
      </c>
      <c r="C188">
        <v>18.100000000000001</v>
      </c>
      <c r="D188">
        <v>245.6</v>
      </c>
      <c r="E188">
        <v>308.5</v>
      </c>
      <c r="F188" s="9">
        <f t="shared" si="62"/>
        <v>477.7</v>
      </c>
      <c r="G188" s="2">
        <f t="shared" si="63"/>
        <v>326.60000000000002</v>
      </c>
      <c r="H188" s="38">
        <f t="shared" ref="H188:H219" si="64">+(F188/G188-1)*100</f>
        <v>46.264543784445799</v>
      </c>
      <c r="I188" s="38"/>
    </row>
    <row r="189" spans="1:9" x14ac:dyDescent="0.25">
      <c r="A189" s="29">
        <f t="shared" si="1"/>
        <v>40157</v>
      </c>
      <c r="B189">
        <v>220.1</v>
      </c>
      <c r="C189">
        <v>30.9</v>
      </c>
      <c r="D189">
        <v>270.60000000000002</v>
      </c>
      <c r="E189">
        <v>311.10000000000002</v>
      </c>
      <c r="F189" s="9">
        <f t="shared" si="62"/>
        <v>490.70000000000005</v>
      </c>
      <c r="G189" s="2">
        <f t="shared" si="63"/>
        <v>342</v>
      </c>
      <c r="H189" s="38">
        <f t="shared" si="64"/>
        <v>43.479532163742697</v>
      </c>
      <c r="I189" s="38"/>
    </row>
    <row r="190" spans="1:9" x14ac:dyDescent="0.25">
      <c r="A190" s="29">
        <f t="shared" si="1"/>
        <v>40164</v>
      </c>
      <c r="B190">
        <v>143.69999999999999</v>
      </c>
      <c r="C190">
        <v>144</v>
      </c>
      <c r="D190">
        <v>357.7</v>
      </c>
      <c r="E190">
        <v>312.60000000000002</v>
      </c>
      <c r="F190" s="9">
        <f t="shared" si="62"/>
        <v>501.4</v>
      </c>
      <c r="G190" s="2">
        <f t="shared" si="63"/>
        <v>456.6</v>
      </c>
      <c r="H190" s="38">
        <f t="shared" si="64"/>
        <v>9.8116513359614466</v>
      </c>
      <c r="I190" s="38"/>
    </row>
    <row r="191" spans="1:9" x14ac:dyDescent="0.25">
      <c r="A191" s="29">
        <f t="shared" si="1"/>
        <v>40171</v>
      </c>
      <c r="B191">
        <v>145.80000000000001</v>
      </c>
      <c r="C191">
        <v>142.30000000000001</v>
      </c>
      <c r="D191">
        <v>368.4</v>
      </c>
      <c r="E191">
        <v>384.4</v>
      </c>
      <c r="F191" s="9">
        <f t="shared" si="62"/>
        <v>514.20000000000005</v>
      </c>
      <c r="G191" s="2">
        <f t="shared" si="63"/>
        <v>526.70000000000005</v>
      </c>
      <c r="H191" s="38">
        <f t="shared" si="64"/>
        <v>-2.3732675147142612</v>
      </c>
      <c r="I191" s="38"/>
    </row>
    <row r="192" spans="1:9" x14ac:dyDescent="0.25">
      <c r="A192" s="29">
        <f t="shared" si="1"/>
        <v>40178</v>
      </c>
      <c r="B192">
        <v>131.80000000000001</v>
      </c>
      <c r="C192">
        <v>138.9</v>
      </c>
      <c r="D192">
        <v>459.9</v>
      </c>
      <c r="E192">
        <v>455.3</v>
      </c>
      <c r="F192" s="9">
        <f t="shared" si="62"/>
        <v>591.70000000000005</v>
      </c>
      <c r="G192" s="2">
        <f t="shared" si="63"/>
        <v>594.20000000000005</v>
      </c>
      <c r="H192" s="38">
        <f t="shared" si="64"/>
        <v>-0.42073375967687232</v>
      </c>
      <c r="I192" s="38"/>
    </row>
    <row r="193" spans="1:9" x14ac:dyDescent="0.25">
      <c r="A193" s="29">
        <f t="shared" si="1"/>
        <v>40185</v>
      </c>
      <c r="B193">
        <v>125.4</v>
      </c>
      <c r="C193">
        <v>241.9</v>
      </c>
      <c r="D193">
        <v>484.8</v>
      </c>
      <c r="E193">
        <v>457.8</v>
      </c>
      <c r="F193" s="9">
        <f t="shared" si="62"/>
        <v>610.20000000000005</v>
      </c>
      <c r="G193" s="2">
        <f t="shared" si="63"/>
        <v>699.7</v>
      </c>
      <c r="H193" s="38">
        <f t="shared" si="64"/>
        <v>-12.791196226954405</v>
      </c>
      <c r="I193" s="38"/>
    </row>
    <row r="194" spans="1:9" x14ac:dyDescent="0.25">
      <c r="A194" s="29">
        <f t="shared" si="1"/>
        <v>40192</v>
      </c>
      <c r="B194">
        <v>132.30000000000001</v>
      </c>
      <c r="C194">
        <v>235.4</v>
      </c>
      <c r="D194">
        <v>497.6</v>
      </c>
      <c r="E194">
        <v>471.8</v>
      </c>
      <c r="F194" s="9">
        <f t="shared" si="62"/>
        <v>629.90000000000009</v>
      </c>
      <c r="G194" s="2">
        <f t="shared" si="63"/>
        <v>707.2</v>
      </c>
      <c r="H194" s="38">
        <f t="shared" si="64"/>
        <v>-10.930429864253387</v>
      </c>
      <c r="I194" s="38"/>
    </row>
    <row r="195" spans="1:9" x14ac:dyDescent="0.25">
      <c r="A195" s="29">
        <f t="shared" si="1"/>
        <v>40199</v>
      </c>
      <c r="B195">
        <v>159.30000000000001</v>
      </c>
      <c r="C195">
        <v>256.39999999999998</v>
      </c>
      <c r="D195">
        <v>517.79999999999995</v>
      </c>
      <c r="E195">
        <v>481.5</v>
      </c>
      <c r="F195" s="9">
        <f t="shared" si="62"/>
        <v>677.09999999999991</v>
      </c>
      <c r="G195" s="2">
        <f t="shared" si="63"/>
        <v>737.9</v>
      </c>
      <c r="H195" s="38">
        <f t="shared" si="64"/>
        <v>-8.2395988616343789</v>
      </c>
      <c r="I195" s="38"/>
    </row>
    <row r="196" spans="1:9" x14ac:dyDescent="0.25">
      <c r="A196" s="29">
        <f t="shared" si="1"/>
        <v>40206</v>
      </c>
      <c r="B196">
        <v>166.1</v>
      </c>
      <c r="C196">
        <v>202.9</v>
      </c>
      <c r="D196">
        <v>600.4</v>
      </c>
      <c r="E196">
        <v>539.1</v>
      </c>
      <c r="F196" s="9">
        <f t="shared" si="62"/>
        <v>766.5</v>
      </c>
      <c r="G196" s="2">
        <f t="shared" si="63"/>
        <v>742</v>
      </c>
      <c r="H196" s="38">
        <f t="shared" si="64"/>
        <v>3.3018867924528239</v>
      </c>
      <c r="I196" s="38"/>
    </row>
    <row r="197" spans="1:9" x14ac:dyDescent="0.25">
      <c r="A197" s="29">
        <f t="shared" si="1"/>
        <v>40213</v>
      </c>
      <c r="B197">
        <v>151.6</v>
      </c>
      <c r="C197">
        <v>197.8</v>
      </c>
      <c r="D197">
        <v>615.79999999999995</v>
      </c>
      <c r="E197">
        <v>621.79999999999995</v>
      </c>
      <c r="F197" s="9">
        <f t="shared" si="62"/>
        <v>767.4</v>
      </c>
      <c r="G197" s="2">
        <f t="shared" si="63"/>
        <v>819.59999999999991</v>
      </c>
      <c r="H197" s="38">
        <f t="shared" si="64"/>
        <v>-6.3689604685212231</v>
      </c>
      <c r="I197" s="38"/>
    </row>
    <row r="198" spans="1:9" x14ac:dyDescent="0.25">
      <c r="A198" s="29">
        <f t="shared" si="1"/>
        <v>40220</v>
      </c>
      <c r="B198">
        <v>196.6</v>
      </c>
      <c r="C198">
        <v>195.7</v>
      </c>
      <c r="D198">
        <v>630</v>
      </c>
      <c r="E198">
        <v>633.79999999999995</v>
      </c>
      <c r="F198" s="9">
        <f t="shared" si="62"/>
        <v>826.6</v>
      </c>
      <c r="G198" s="2">
        <f t="shared" si="63"/>
        <v>829.5</v>
      </c>
      <c r="H198" s="38">
        <f t="shared" si="64"/>
        <v>-0.34960819770946117</v>
      </c>
      <c r="I198" s="38"/>
    </row>
    <row r="199" spans="1:9" x14ac:dyDescent="0.25">
      <c r="A199" s="29">
        <f t="shared" si="1"/>
        <v>40227</v>
      </c>
      <c r="B199">
        <v>182.2</v>
      </c>
      <c r="C199">
        <v>188.6</v>
      </c>
      <c r="D199">
        <v>651.4</v>
      </c>
      <c r="E199">
        <v>642</v>
      </c>
      <c r="F199" s="9">
        <f t="shared" si="62"/>
        <v>833.59999999999991</v>
      </c>
      <c r="G199" s="2">
        <f t="shared" si="63"/>
        <v>830.6</v>
      </c>
      <c r="H199" s="38">
        <f t="shared" si="64"/>
        <v>0.36118468576931129</v>
      </c>
      <c r="I199" s="38"/>
    </row>
    <row r="200" spans="1:9" x14ac:dyDescent="0.25">
      <c r="A200" s="29">
        <f t="shared" si="1"/>
        <v>40234</v>
      </c>
      <c r="B200">
        <v>162.30000000000001</v>
      </c>
      <c r="C200">
        <v>254.7</v>
      </c>
      <c r="D200">
        <v>742.3</v>
      </c>
      <c r="E200">
        <v>656.2</v>
      </c>
      <c r="F200" s="9">
        <f t="shared" si="62"/>
        <v>904.59999999999991</v>
      </c>
      <c r="G200" s="2">
        <f t="shared" si="63"/>
        <v>910.90000000000009</v>
      </c>
      <c r="H200" s="38">
        <f t="shared" si="64"/>
        <v>-0.6916236688989108</v>
      </c>
      <c r="I200" s="38"/>
    </row>
    <row r="201" spans="1:9" x14ac:dyDescent="0.25">
      <c r="A201" s="29">
        <f t="shared" si="1"/>
        <v>40241</v>
      </c>
      <c r="B201">
        <v>140.4</v>
      </c>
      <c r="C201">
        <v>252.1</v>
      </c>
      <c r="D201">
        <v>766.5</v>
      </c>
      <c r="E201">
        <v>736.2</v>
      </c>
      <c r="F201" s="9">
        <f t="shared" si="62"/>
        <v>906.9</v>
      </c>
      <c r="G201" s="2">
        <f t="shared" si="63"/>
        <v>988.30000000000007</v>
      </c>
      <c r="H201" s="38">
        <f t="shared" si="64"/>
        <v>-8.2363654760700289</v>
      </c>
      <c r="I201" s="38"/>
    </row>
    <row r="202" spans="1:9" x14ac:dyDescent="0.25">
      <c r="A202" s="29">
        <f t="shared" si="1"/>
        <v>40248</v>
      </c>
      <c r="B202">
        <v>160.1</v>
      </c>
      <c r="C202">
        <v>245.9</v>
      </c>
      <c r="D202">
        <v>842.1</v>
      </c>
      <c r="E202">
        <v>747.4</v>
      </c>
      <c r="F202" s="9">
        <f t="shared" si="62"/>
        <v>1002.2</v>
      </c>
      <c r="G202" s="2">
        <f t="shared" si="63"/>
        <v>993.3</v>
      </c>
      <c r="H202" s="38">
        <f t="shared" si="64"/>
        <v>0.89600322158462919</v>
      </c>
      <c r="I202" s="38"/>
    </row>
    <row r="203" spans="1:9" x14ac:dyDescent="0.25">
      <c r="A203" s="29">
        <f t="shared" si="1"/>
        <v>40255</v>
      </c>
      <c r="B203">
        <v>148.1</v>
      </c>
      <c r="C203">
        <v>267.2</v>
      </c>
      <c r="D203">
        <v>923.5</v>
      </c>
      <c r="E203">
        <v>761.1</v>
      </c>
      <c r="F203" s="9">
        <f t="shared" si="62"/>
        <v>1071.5999999999999</v>
      </c>
      <c r="G203" s="2">
        <f t="shared" si="63"/>
        <v>1028.3</v>
      </c>
      <c r="H203" s="38">
        <f t="shared" si="64"/>
        <v>4.2108334143732273</v>
      </c>
      <c r="I203" s="38"/>
    </row>
    <row r="204" spans="1:9" x14ac:dyDescent="0.25">
      <c r="A204" s="29">
        <f t="shared" si="1"/>
        <v>40262</v>
      </c>
      <c r="B204">
        <v>130.30000000000001</v>
      </c>
      <c r="C204">
        <v>336.7</v>
      </c>
      <c r="D204">
        <v>944</v>
      </c>
      <c r="E204">
        <v>769</v>
      </c>
      <c r="F204" s="9">
        <f t="shared" si="62"/>
        <v>1074.3</v>
      </c>
      <c r="G204" s="2">
        <f t="shared" si="63"/>
        <v>1105.7</v>
      </c>
      <c r="H204" s="38">
        <f t="shared" si="64"/>
        <v>-2.8398299719634701</v>
      </c>
      <c r="I204" s="38"/>
    </row>
    <row r="205" spans="1:9" x14ac:dyDescent="0.25">
      <c r="A205" s="29">
        <f t="shared" si="1"/>
        <v>40269</v>
      </c>
      <c r="B205">
        <v>132</v>
      </c>
      <c r="C205">
        <v>331.2</v>
      </c>
      <c r="D205">
        <v>955.5</v>
      </c>
      <c r="E205">
        <v>779.3</v>
      </c>
      <c r="F205" s="9">
        <f t="shared" si="62"/>
        <v>1087.5</v>
      </c>
      <c r="G205" s="2">
        <f t="shared" si="63"/>
        <v>1110.5</v>
      </c>
      <c r="H205" s="38">
        <f t="shared" si="64"/>
        <v>-2.0711391265195833</v>
      </c>
      <c r="I205" s="38"/>
    </row>
    <row r="206" spans="1:9" x14ac:dyDescent="0.25">
      <c r="A206" s="29">
        <f t="shared" si="1"/>
        <v>40276</v>
      </c>
      <c r="B206">
        <v>119</v>
      </c>
      <c r="C206">
        <v>265.39999999999998</v>
      </c>
      <c r="D206">
        <v>973.1</v>
      </c>
      <c r="E206">
        <v>849.7</v>
      </c>
      <c r="F206" s="9">
        <f t="shared" si="62"/>
        <v>1092.0999999999999</v>
      </c>
      <c r="G206" s="2">
        <f t="shared" si="63"/>
        <v>1115.0999999999999</v>
      </c>
      <c r="H206" s="38">
        <f t="shared" si="64"/>
        <v>-2.0625952829342653</v>
      </c>
      <c r="I206" s="38"/>
    </row>
    <row r="207" spans="1:9" x14ac:dyDescent="0.25">
      <c r="A207" s="29">
        <f t="shared" si="1"/>
        <v>40283</v>
      </c>
      <c r="B207">
        <v>112.4</v>
      </c>
      <c r="C207">
        <v>256.39999999999998</v>
      </c>
      <c r="D207">
        <v>981.8</v>
      </c>
      <c r="E207">
        <v>862.3</v>
      </c>
      <c r="F207" s="9">
        <f t="shared" si="62"/>
        <v>1094.2</v>
      </c>
      <c r="G207" s="2">
        <f t="shared" si="63"/>
        <v>1118.6999999999998</v>
      </c>
      <c r="H207" s="38">
        <f t="shared" si="64"/>
        <v>-2.1900420130508413</v>
      </c>
      <c r="I207" s="38"/>
    </row>
    <row r="208" spans="1:9" x14ac:dyDescent="0.25">
      <c r="A208" s="29">
        <f t="shared" si="1"/>
        <v>40290</v>
      </c>
      <c r="B208">
        <v>102</v>
      </c>
      <c r="C208">
        <v>188.3</v>
      </c>
      <c r="D208">
        <v>994</v>
      </c>
      <c r="E208">
        <v>936.2</v>
      </c>
      <c r="F208" s="9">
        <f t="shared" si="62"/>
        <v>1096</v>
      </c>
      <c r="G208" s="2">
        <f t="shared" si="63"/>
        <v>1124.5</v>
      </c>
      <c r="H208" s="38">
        <f t="shared" si="64"/>
        <v>-2.5344597598932816</v>
      </c>
      <c r="I208" s="38"/>
    </row>
    <row r="209" spans="1:10" x14ac:dyDescent="0.25">
      <c r="A209" s="29">
        <f t="shared" si="1"/>
        <v>40297</v>
      </c>
      <c r="B209">
        <v>97.3</v>
      </c>
      <c r="C209">
        <v>172</v>
      </c>
      <c r="D209">
        <v>1001</v>
      </c>
      <c r="E209">
        <v>953.6</v>
      </c>
      <c r="F209" s="9">
        <f t="shared" si="62"/>
        <v>1098.3</v>
      </c>
      <c r="G209" s="2">
        <f t="shared" si="63"/>
        <v>1125.5999999999999</v>
      </c>
      <c r="H209" s="38">
        <f t="shared" si="64"/>
        <v>-2.4253731343283569</v>
      </c>
      <c r="I209" s="38"/>
      <c r="J209">
        <v>0</v>
      </c>
    </row>
    <row r="210" spans="1:10" x14ac:dyDescent="0.25">
      <c r="A210" s="29">
        <f t="shared" si="1"/>
        <v>40304</v>
      </c>
      <c r="B210">
        <v>109.8</v>
      </c>
      <c r="C210">
        <v>176.8</v>
      </c>
      <c r="D210">
        <v>1006.6</v>
      </c>
      <c r="E210">
        <v>969.1</v>
      </c>
      <c r="F210" s="9">
        <f t="shared" si="62"/>
        <v>1116.4000000000001</v>
      </c>
      <c r="G210" s="2">
        <f t="shared" si="63"/>
        <v>1145.9000000000001</v>
      </c>
      <c r="H210" s="38">
        <f t="shared" si="64"/>
        <v>-2.5743956715245653</v>
      </c>
      <c r="I210" s="38"/>
      <c r="J210">
        <v>0</v>
      </c>
    </row>
    <row r="211" spans="1:10" x14ac:dyDescent="0.25">
      <c r="A211" s="29">
        <f t="shared" si="1"/>
        <v>40311</v>
      </c>
      <c r="B211">
        <v>84</v>
      </c>
      <c r="C211">
        <v>177.3</v>
      </c>
      <c r="D211">
        <v>1079.8</v>
      </c>
      <c r="E211">
        <v>989.1</v>
      </c>
      <c r="F211" s="9">
        <f t="shared" si="62"/>
        <v>1163.8</v>
      </c>
      <c r="G211" s="2">
        <f t="shared" si="63"/>
        <v>1166.4000000000001</v>
      </c>
      <c r="H211" s="38">
        <f t="shared" si="64"/>
        <v>-0.22290809327847327</v>
      </c>
      <c r="I211" s="38"/>
      <c r="J211">
        <v>0</v>
      </c>
    </row>
    <row r="212" spans="1:10" x14ac:dyDescent="0.25">
      <c r="A212" s="29">
        <f t="shared" si="1"/>
        <v>40318</v>
      </c>
      <c r="B212">
        <v>84</v>
      </c>
      <c r="C212">
        <v>177.3</v>
      </c>
      <c r="D212">
        <v>1079.8</v>
      </c>
      <c r="E212">
        <v>989.1</v>
      </c>
      <c r="F212" s="9">
        <f t="shared" si="62"/>
        <v>1163.8</v>
      </c>
      <c r="G212" s="2">
        <f t="shared" si="63"/>
        <v>1166.4000000000001</v>
      </c>
      <c r="H212" s="38">
        <f t="shared" si="64"/>
        <v>-0.22290809327847327</v>
      </c>
      <c r="I212" s="38"/>
      <c r="J212">
        <v>0</v>
      </c>
    </row>
    <row r="213" spans="1:10" x14ac:dyDescent="0.25">
      <c r="A213" s="29">
        <f t="shared" si="1"/>
        <v>40325</v>
      </c>
      <c r="B213">
        <v>71.099999999999994</v>
      </c>
      <c r="C213">
        <v>52.2</v>
      </c>
      <c r="D213">
        <v>1097.0999999999999</v>
      </c>
      <c r="E213">
        <v>1130</v>
      </c>
      <c r="F213" s="9">
        <f t="shared" si="62"/>
        <v>1168.1999999999998</v>
      </c>
      <c r="G213" s="2">
        <f t="shared" si="63"/>
        <v>1182.2</v>
      </c>
      <c r="H213" s="38">
        <f t="shared" si="64"/>
        <v>-1.1842327863305857</v>
      </c>
      <c r="I213" s="38"/>
      <c r="J213">
        <v>0</v>
      </c>
    </row>
    <row r="214" spans="1:10" x14ac:dyDescent="0.25">
      <c r="A214" s="29">
        <f t="shared" si="1"/>
        <v>40332</v>
      </c>
      <c r="B214">
        <v>72.3</v>
      </c>
      <c r="C214">
        <v>48.1</v>
      </c>
      <c r="D214">
        <v>1175</v>
      </c>
      <c r="E214">
        <v>1136.5999999999999</v>
      </c>
      <c r="F214" s="9">
        <f t="shared" si="62"/>
        <v>1247.3</v>
      </c>
      <c r="G214" s="2">
        <f t="shared" si="63"/>
        <v>1184.6999999999998</v>
      </c>
      <c r="H214" s="38">
        <f t="shared" si="64"/>
        <v>5.2840381531189529</v>
      </c>
      <c r="I214" s="38"/>
      <c r="J214">
        <v>0</v>
      </c>
    </row>
    <row r="215" spans="1:10" x14ac:dyDescent="0.25">
      <c r="A215" s="29">
        <f t="shared" si="1"/>
        <v>40339</v>
      </c>
      <c r="B215">
        <v>62.4</v>
      </c>
      <c r="C215">
        <v>46.8</v>
      </c>
      <c r="D215">
        <v>1185</v>
      </c>
      <c r="E215">
        <v>1144.3</v>
      </c>
      <c r="F215" s="9">
        <f t="shared" si="62"/>
        <v>1247.4000000000001</v>
      </c>
      <c r="G215" s="2">
        <f t="shared" si="63"/>
        <v>1191.0999999999999</v>
      </c>
      <c r="H215" s="38">
        <f t="shared" si="64"/>
        <v>4.7267231970447687</v>
      </c>
      <c r="I215" s="38"/>
      <c r="J215">
        <v>0</v>
      </c>
    </row>
    <row r="216" spans="1:10" x14ac:dyDescent="0.25">
      <c r="A216" s="29">
        <f t="shared" si="1"/>
        <v>40346</v>
      </c>
      <c r="B216">
        <v>52.9</v>
      </c>
      <c r="C216">
        <v>39.5</v>
      </c>
      <c r="D216">
        <v>1195.5</v>
      </c>
      <c r="E216">
        <v>1153.9000000000001</v>
      </c>
      <c r="F216" s="9">
        <f t="shared" si="62"/>
        <v>1248.4000000000001</v>
      </c>
      <c r="G216" s="2">
        <f t="shared" si="63"/>
        <v>1193.4000000000001</v>
      </c>
      <c r="H216" s="38">
        <f t="shared" si="64"/>
        <v>4.6086810792693056</v>
      </c>
      <c r="I216" s="38"/>
      <c r="J216">
        <v>0</v>
      </c>
    </row>
    <row r="217" spans="1:10" x14ac:dyDescent="0.25">
      <c r="A217" s="29">
        <f t="shared" si="1"/>
        <v>40353</v>
      </c>
      <c r="B217">
        <v>105.1</v>
      </c>
      <c r="C217">
        <v>30.1</v>
      </c>
      <c r="D217">
        <v>1205.5</v>
      </c>
      <c r="E217">
        <v>1168.3</v>
      </c>
      <c r="F217" s="9">
        <f t="shared" ref="F217:F227" si="65">+B217+D217</f>
        <v>1310.5999999999999</v>
      </c>
      <c r="G217" s="2">
        <f t="shared" ref="G217:G227" si="66">+C217+E217</f>
        <v>1198.3999999999999</v>
      </c>
      <c r="H217" s="38">
        <f t="shared" si="64"/>
        <v>9.3624833110814478</v>
      </c>
      <c r="I217" s="38"/>
      <c r="J217">
        <v>0</v>
      </c>
    </row>
    <row r="218" spans="1:10" x14ac:dyDescent="0.25">
      <c r="A218" s="29">
        <f t="shared" si="1"/>
        <v>40360</v>
      </c>
      <c r="B218">
        <v>104.3</v>
      </c>
      <c r="C218">
        <v>26.5</v>
      </c>
      <c r="D218">
        <v>1212.7</v>
      </c>
      <c r="E218">
        <v>1171.9000000000001</v>
      </c>
      <c r="F218" s="9">
        <f t="shared" si="65"/>
        <v>1317</v>
      </c>
      <c r="G218" s="2">
        <f t="shared" si="66"/>
        <v>1198.4000000000001</v>
      </c>
      <c r="H218" s="38">
        <f t="shared" si="64"/>
        <v>9.8965287049399109</v>
      </c>
      <c r="I218" s="38"/>
    </row>
    <row r="219" spans="1:10" x14ac:dyDescent="0.25">
      <c r="A219" s="29">
        <f t="shared" si="1"/>
        <v>40367</v>
      </c>
      <c r="B219">
        <v>155.6</v>
      </c>
      <c r="C219">
        <v>20.8</v>
      </c>
      <c r="D219">
        <v>1221.5</v>
      </c>
      <c r="E219">
        <v>1177.7</v>
      </c>
      <c r="F219" s="9">
        <f t="shared" si="65"/>
        <v>1377.1</v>
      </c>
      <c r="G219" s="2">
        <f t="shared" si="66"/>
        <v>1198.5</v>
      </c>
      <c r="H219" s="38">
        <f t="shared" si="64"/>
        <v>14.901960784313717</v>
      </c>
      <c r="I219" s="38"/>
    </row>
    <row r="220" spans="1:10" x14ac:dyDescent="0.25">
      <c r="A220" s="29">
        <f t="shared" si="1"/>
        <v>40374</v>
      </c>
      <c r="B220">
        <v>88.6</v>
      </c>
      <c r="C220">
        <v>25</v>
      </c>
      <c r="D220">
        <v>1228.4000000000001</v>
      </c>
      <c r="E220">
        <v>1187.4000000000001</v>
      </c>
      <c r="F220" s="9">
        <f t="shared" si="65"/>
        <v>1317</v>
      </c>
      <c r="G220" s="2">
        <f t="shared" si="66"/>
        <v>1212.4000000000001</v>
      </c>
      <c r="H220" s="38">
        <f t="shared" ref="H220:H227" si="67">+(F220/G220-1)*100</f>
        <v>8.6275156713955692</v>
      </c>
      <c r="I220" s="38"/>
      <c r="J220">
        <v>60</v>
      </c>
    </row>
    <row r="221" spans="1:10" x14ac:dyDescent="0.25">
      <c r="A221" s="29">
        <f t="shared" si="1"/>
        <v>40381</v>
      </c>
      <c r="B221">
        <v>81.7</v>
      </c>
      <c r="C221">
        <v>77.400000000000006</v>
      </c>
      <c r="D221">
        <v>1235.3</v>
      </c>
      <c r="E221">
        <v>1258.0999999999999</v>
      </c>
      <c r="F221" s="9">
        <f t="shared" si="65"/>
        <v>1317</v>
      </c>
      <c r="G221" s="2">
        <f t="shared" si="66"/>
        <v>1335.5</v>
      </c>
      <c r="H221" s="38">
        <f t="shared" si="67"/>
        <v>-1.3852489704230586</v>
      </c>
      <c r="I221" s="38"/>
      <c r="J221">
        <v>65</v>
      </c>
    </row>
    <row r="222" spans="1:10" x14ac:dyDescent="0.25">
      <c r="A222" s="29">
        <f t="shared" si="1"/>
        <v>40388</v>
      </c>
      <c r="B222">
        <v>82.8</v>
      </c>
      <c r="C222">
        <v>78.5</v>
      </c>
      <c r="D222">
        <v>1304.7</v>
      </c>
      <c r="E222">
        <v>1264.5999999999999</v>
      </c>
      <c r="F222" s="9">
        <f t="shared" si="65"/>
        <v>1387.5</v>
      </c>
      <c r="G222" s="2">
        <f t="shared" si="66"/>
        <v>1343.1</v>
      </c>
      <c r="H222" s="38">
        <f t="shared" si="67"/>
        <v>3.3057851239669533</v>
      </c>
      <c r="I222" s="38"/>
    </row>
    <row r="223" spans="1:10" x14ac:dyDescent="0.25">
      <c r="A223" s="29">
        <f t="shared" si="1"/>
        <v>40395</v>
      </c>
      <c r="B223">
        <v>145.4</v>
      </c>
      <c r="C223">
        <v>162.4</v>
      </c>
      <c r="D223">
        <v>1309.8</v>
      </c>
      <c r="E223">
        <v>1266.5999999999999</v>
      </c>
      <c r="F223" s="9">
        <f t="shared" si="65"/>
        <v>1455.2</v>
      </c>
      <c r="G223" s="2">
        <f t="shared" si="66"/>
        <v>1429</v>
      </c>
      <c r="H223" s="38">
        <f t="shared" si="67"/>
        <v>1.8334499650104918</v>
      </c>
      <c r="I223" s="38"/>
      <c r="J223">
        <v>95.5</v>
      </c>
    </row>
    <row r="224" spans="1:10" x14ac:dyDescent="0.25">
      <c r="A224" s="29">
        <f t="shared" si="1"/>
        <v>40402</v>
      </c>
      <c r="B224">
        <v>109.5</v>
      </c>
      <c r="C224">
        <v>166.2</v>
      </c>
      <c r="D224">
        <v>1385.6</v>
      </c>
      <c r="E224">
        <v>1269.8</v>
      </c>
      <c r="F224" s="9">
        <f t="shared" si="65"/>
        <v>1495.1</v>
      </c>
      <c r="G224" s="2">
        <f t="shared" si="66"/>
        <v>1436</v>
      </c>
      <c r="H224" s="38">
        <f t="shared" si="67"/>
        <v>4.1155988857938697</v>
      </c>
      <c r="I224" s="38"/>
      <c r="J224">
        <v>155.5</v>
      </c>
    </row>
    <row r="225" spans="1:10" x14ac:dyDescent="0.25">
      <c r="A225" s="29">
        <f t="shared" si="1"/>
        <v>40409</v>
      </c>
      <c r="B225">
        <v>103.8</v>
      </c>
      <c r="C225">
        <v>106.1</v>
      </c>
      <c r="D225">
        <v>1392.9</v>
      </c>
      <c r="E225">
        <v>1332.5</v>
      </c>
      <c r="F225" s="9">
        <f t="shared" si="65"/>
        <v>1496.7</v>
      </c>
      <c r="G225" s="2">
        <f t="shared" si="66"/>
        <v>1438.6</v>
      </c>
      <c r="H225" s="38">
        <f t="shared" si="67"/>
        <v>4.0386486862227233</v>
      </c>
      <c r="I225" s="38"/>
      <c r="J225">
        <v>210.5</v>
      </c>
    </row>
    <row r="226" spans="1:10" x14ac:dyDescent="0.25">
      <c r="A226" s="29">
        <f t="shared" si="1"/>
        <v>40416</v>
      </c>
      <c r="B226">
        <v>112.4</v>
      </c>
      <c r="C226">
        <v>100.2</v>
      </c>
      <c r="D226">
        <v>1393.8</v>
      </c>
      <c r="E226">
        <v>1338.3</v>
      </c>
      <c r="F226" s="9">
        <f t="shared" si="65"/>
        <v>1506.2</v>
      </c>
      <c r="G226" s="2">
        <f t="shared" si="66"/>
        <v>1438.5</v>
      </c>
      <c r="H226" s="38">
        <f t="shared" si="67"/>
        <v>4.7062912756343556</v>
      </c>
      <c r="I226" s="38"/>
      <c r="J226">
        <v>218.5</v>
      </c>
    </row>
    <row r="227" spans="1:10" x14ac:dyDescent="0.25">
      <c r="A227" s="29">
        <f t="shared" si="1"/>
        <v>40423</v>
      </c>
      <c r="B227">
        <v>286.3</v>
      </c>
      <c r="C227">
        <v>126.5</v>
      </c>
      <c r="E227">
        <v>3.3</v>
      </c>
      <c r="F227" s="9">
        <f t="shared" si="65"/>
        <v>286.3</v>
      </c>
      <c r="G227" s="2">
        <f t="shared" si="66"/>
        <v>129.80000000000001</v>
      </c>
      <c r="H227" s="38">
        <f t="shared" si="67"/>
        <v>120.57010785824343</v>
      </c>
      <c r="I227" s="38"/>
    </row>
    <row r="228" spans="1:10" x14ac:dyDescent="0.25">
      <c r="A228" s="29">
        <f t="shared" si="1"/>
        <v>40430</v>
      </c>
      <c r="B228">
        <v>350</v>
      </c>
      <c r="C228">
        <v>130.6</v>
      </c>
      <c r="D228">
        <v>2.4</v>
      </c>
      <c r="E228">
        <v>9.1999999999999993</v>
      </c>
      <c r="F228" s="9">
        <f t="shared" ref="F228:F264" si="68">+B228+D228</f>
        <v>352.4</v>
      </c>
      <c r="G228" s="2">
        <f t="shared" ref="G228:G264" si="69">+C228+E228</f>
        <v>139.79999999999998</v>
      </c>
      <c r="H228" s="38">
        <f t="shared" ref="H228:H264" si="70">+(F228/G228-1)*100</f>
        <v>152.07439198855508</v>
      </c>
      <c r="I228" s="38"/>
    </row>
    <row r="229" spans="1:10" x14ac:dyDescent="0.25">
      <c r="A229" s="29">
        <f t="shared" si="1"/>
        <v>40437</v>
      </c>
      <c r="B229">
        <v>357.2</v>
      </c>
      <c r="C229">
        <v>134.6</v>
      </c>
      <c r="D229">
        <v>6.3</v>
      </c>
      <c r="E229">
        <v>14.9</v>
      </c>
      <c r="F229" s="9">
        <f t="shared" si="68"/>
        <v>363.5</v>
      </c>
      <c r="G229" s="2">
        <f t="shared" si="69"/>
        <v>149.5</v>
      </c>
      <c r="H229" s="38">
        <f t="shared" si="70"/>
        <v>143.1438127090301</v>
      </c>
      <c r="I229" s="38"/>
    </row>
    <row r="230" spans="1:10" x14ac:dyDescent="0.25">
      <c r="A230" s="29">
        <f t="shared" si="1"/>
        <v>40444</v>
      </c>
      <c r="B230">
        <v>482.1</v>
      </c>
      <c r="C230">
        <v>138</v>
      </c>
      <c r="D230">
        <v>73.2</v>
      </c>
      <c r="E230">
        <v>19.600000000000001</v>
      </c>
      <c r="F230" s="9">
        <f t="shared" si="68"/>
        <v>555.30000000000007</v>
      </c>
      <c r="G230" s="2">
        <f t="shared" si="69"/>
        <v>157.6</v>
      </c>
      <c r="H230" s="38">
        <f t="shared" si="70"/>
        <v>252.34771573604067</v>
      </c>
      <c r="I230" s="38"/>
    </row>
    <row r="231" spans="1:10" x14ac:dyDescent="0.25">
      <c r="A231" s="29">
        <f t="shared" si="1"/>
        <v>40451</v>
      </c>
      <c r="B231">
        <v>481</v>
      </c>
      <c r="C231">
        <v>132.80000000000001</v>
      </c>
      <c r="D231">
        <v>77.400000000000006</v>
      </c>
      <c r="E231">
        <v>25.8</v>
      </c>
      <c r="F231" s="9">
        <f t="shared" si="68"/>
        <v>558.4</v>
      </c>
      <c r="G231" s="2">
        <f t="shared" si="69"/>
        <v>158.60000000000002</v>
      </c>
      <c r="H231" s="38">
        <f t="shared" si="70"/>
        <v>252.08070617906677</v>
      </c>
      <c r="I231" s="38"/>
    </row>
    <row r="232" spans="1:10" x14ac:dyDescent="0.25">
      <c r="A232" s="29">
        <f t="shared" si="1"/>
        <v>40458</v>
      </c>
      <c r="B232">
        <v>514.6</v>
      </c>
      <c r="C232">
        <v>146.19999999999999</v>
      </c>
      <c r="D232">
        <v>85.7</v>
      </c>
      <c r="E232">
        <v>26.3</v>
      </c>
      <c r="F232" s="9">
        <f t="shared" si="68"/>
        <v>600.30000000000007</v>
      </c>
      <c r="G232" s="2">
        <f t="shared" si="69"/>
        <v>172.5</v>
      </c>
      <c r="H232" s="38">
        <f t="shared" si="70"/>
        <v>248.00000000000006</v>
      </c>
      <c r="I232" s="38"/>
    </row>
    <row r="233" spans="1:10" x14ac:dyDescent="0.25">
      <c r="A233" s="29">
        <f t="shared" si="1"/>
        <v>40465</v>
      </c>
      <c r="B233">
        <v>507.4</v>
      </c>
      <c r="C233">
        <v>147.1</v>
      </c>
      <c r="D233">
        <v>93.5</v>
      </c>
      <c r="E233">
        <v>30.3</v>
      </c>
      <c r="F233" s="9">
        <f t="shared" si="68"/>
        <v>600.9</v>
      </c>
      <c r="G233" s="2">
        <f t="shared" si="69"/>
        <v>177.4</v>
      </c>
      <c r="H233" s="38">
        <f t="shared" si="70"/>
        <v>238.72604284103721</v>
      </c>
      <c r="I233" s="38"/>
    </row>
    <row r="234" spans="1:10" x14ac:dyDescent="0.25">
      <c r="A234" s="29">
        <f t="shared" si="1"/>
        <v>40472</v>
      </c>
      <c r="B234">
        <v>499</v>
      </c>
      <c r="C234">
        <v>156.9</v>
      </c>
      <c r="D234">
        <v>106.7</v>
      </c>
      <c r="E234">
        <v>31.6</v>
      </c>
      <c r="F234" s="9">
        <f t="shared" si="68"/>
        <v>605.70000000000005</v>
      </c>
      <c r="G234" s="2">
        <f t="shared" si="69"/>
        <v>188.5</v>
      </c>
      <c r="H234" s="38">
        <f t="shared" si="70"/>
        <v>221.32625994694962</v>
      </c>
      <c r="I234" s="38"/>
    </row>
    <row r="235" spans="1:10" x14ac:dyDescent="0.25">
      <c r="A235" s="29">
        <f t="shared" si="1"/>
        <v>40479</v>
      </c>
      <c r="B235">
        <v>473.5</v>
      </c>
      <c r="C235">
        <v>155.30000000000001</v>
      </c>
      <c r="D235">
        <v>136.6</v>
      </c>
      <c r="E235">
        <v>98.6</v>
      </c>
      <c r="F235" s="9">
        <f t="shared" si="68"/>
        <v>610.1</v>
      </c>
      <c r="G235" s="2">
        <f t="shared" si="69"/>
        <v>253.9</v>
      </c>
      <c r="H235" s="38">
        <f t="shared" si="70"/>
        <v>140.2914533280819</v>
      </c>
      <c r="I235" s="38"/>
    </row>
    <row r="236" spans="1:10" x14ac:dyDescent="0.25">
      <c r="A236" s="29">
        <f t="shared" si="1"/>
        <v>40486</v>
      </c>
      <c r="B236">
        <v>455.5</v>
      </c>
      <c r="C236">
        <v>154.30000000000001</v>
      </c>
      <c r="D236">
        <v>161.69999999999999</v>
      </c>
      <c r="E236">
        <v>103.1</v>
      </c>
      <c r="F236" s="9">
        <f t="shared" si="68"/>
        <v>617.20000000000005</v>
      </c>
      <c r="G236" s="2">
        <f t="shared" si="69"/>
        <v>257.39999999999998</v>
      </c>
      <c r="H236" s="38">
        <f t="shared" si="70"/>
        <v>139.78243978243984</v>
      </c>
      <c r="I236" s="38"/>
    </row>
    <row r="237" spans="1:10" x14ac:dyDescent="0.25">
      <c r="A237" s="29">
        <f t="shared" si="1"/>
        <v>40493</v>
      </c>
      <c r="B237">
        <v>437.9</v>
      </c>
      <c r="C237">
        <v>155.19999999999999</v>
      </c>
      <c r="D237">
        <v>224.5</v>
      </c>
      <c r="E237">
        <v>195.2</v>
      </c>
      <c r="F237" s="9">
        <f t="shared" si="68"/>
        <v>662.4</v>
      </c>
      <c r="G237" s="2">
        <f t="shared" si="69"/>
        <v>350.4</v>
      </c>
      <c r="H237" s="38">
        <f t="shared" si="70"/>
        <v>89.041095890410958</v>
      </c>
      <c r="I237" s="38"/>
    </row>
    <row r="238" spans="1:10" x14ac:dyDescent="0.25">
      <c r="A238" s="29">
        <f t="shared" si="1"/>
        <v>40500</v>
      </c>
      <c r="B238">
        <v>418.6</v>
      </c>
      <c r="C238">
        <v>167.8</v>
      </c>
      <c r="D238">
        <v>249.6</v>
      </c>
      <c r="E238">
        <v>218.6</v>
      </c>
      <c r="F238" s="9">
        <f t="shared" si="68"/>
        <v>668.2</v>
      </c>
      <c r="G238" s="2">
        <f t="shared" si="69"/>
        <v>386.4</v>
      </c>
      <c r="H238" s="38">
        <f t="shared" si="70"/>
        <v>72.929606625258828</v>
      </c>
      <c r="I238" s="38"/>
    </row>
    <row r="239" spans="1:10" x14ac:dyDescent="0.25">
      <c r="A239" s="29">
        <f t="shared" si="1"/>
        <v>40507</v>
      </c>
      <c r="B239">
        <v>404.2</v>
      </c>
      <c r="C239">
        <v>168.3</v>
      </c>
      <c r="D239">
        <v>262.3</v>
      </c>
      <c r="E239">
        <v>237</v>
      </c>
      <c r="F239" s="9">
        <f t="shared" si="68"/>
        <v>666.5</v>
      </c>
      <c r="G239" s="2">
        <f t="shared" si="69"/>
        <v>405.3</v>
      </c>
      <c r="H239" s="38">
        <f t="shared" si="70"/>
        <v>64.446089316555643</v>
      </c>
      <c r="I239" s="38"/>
    </row>
    <row r="240" spans="1:10" x14ac:dyDescent="0.25">
      <c r="A240" s="29">
        <f t="shared" si="1"/>
        <v>40514</v>
      </c>
      <c r="B240">
        <v>259.60000000000002</v>
      </c>
      <c r="C240">
        <v>232.1</v>
      </c>
      <c r="D240">
        <v>488</v>
      </c>
      <c r="E240">
        <v>245.6</v>
      </c>
      <c r="F240" s="9">
        <f t="shared" si="68"/>
        <v>747.6</v>
      </c>
      <c r="G240" s="2">
        <f t="shared" si="69"/>
        <v>477.7</v>
      </c>
      <c r="H240" s="38">
        <f t="shared" si="70"/>
        <v>56.4998953317982</v>
      </c>
      <c r="I240" s="38"/>
    </row>
    <row r="241" spans="1:9" x14ac:dyDescent="0.25">
      <c r="A241" s="29">
        <f t="shared" si="1"/>
        <v>40521</v>
      </c>
      <c r="B241">
        <v>253.8</v>
      </c>
      <c r="C241">
        <v>220.1</v>
      </c>
      <c r="D241">
        <v>516.70000000000005</v>
      </c>
      <c r="E241">
        <v>270.60000000000002</v>
      </c>
      <c r="F241" s="9">
        <f t="shared" si="68"/>
        <v>770.5</v>
      </c>
      <c r="G241" s="2">
        <f t="shared" si="69"/>
        <v>490.70000000000005</v>
      </c>
      <c r="H241" s="38">
        <f t="shared" si="70"/>
        <v>57.020582840839594</v>
      </c>
      <c r="I241" s="38"/>
    </row>
    <row r="242" spans="1:9" x14ac:dyDescent="0.25">
      <c r="A242" s="29">
        <f t="shared" si="1"/>
        <v>40528</v>
      </c>
      <c r="B242">
        <v>235</v>
      </c>
      <c r="C242">
        <v>143.69999999999999</v>
      </c>
      <c r="D242">
        <v>599.29999999999995</v>
      </c>
      <c r="E242">
        <v>357.7</v>
      </c>
      <c r="F242" s="9">
        <f t="shared" si="68"/>
        <v>834.3</v>
      </c>
      <c r="G242" s="2">
        <f t="shared" si="69"/>
        <v>501.4</v>
      </c>
      <c r="H242" s="38">
        <f t="shared" si="70"/>
        <v>66.394096529716791</v>
      </c>
      <c r="I242" s="38"/>
    </row>
    <row r="243" spans="1:9" x14ac:dyDescent="0.25">
      <c r="A243" s="29">
        <f t="shared" si="1"/>
        <v>40535</v>
      </c>
      <c r="B243">
        <v>222.1</v>
      </c>
      <c r="C243">
        <v>145.80000000000001</v>
      </c>
      <c r="D243">
        <v>613.4</v>
      </c>
      <c r="E243">
        <v>368.4</v>
      </c>
      <c r="F243" s="9">
        <f t="shared" si="68"/>
        <v>835.5</v>
      </c>
      <c r="G243" s="2">
        <f t="shared" si="69"/>
        <v>514.20000000000005</v>
      </c>
      <c r="H243" s="38">
        <f t="shared" si="70"/>
        <v>62.485414235705925</v>
      </c>
      <c r="I243" s="38"/>
    </row>
    <row r="244" spans="1:9" x14ac:dyDescent="0.25">
      <c r="A244" s="29">
        <f t="shared" si="1"/>
        <v>40542</v>
      </c>
      <c r="B244">
        <v>215.3</v>
      </c>
      <c r="C244">
        <v>131.80000000000001</v>
      </c>
      <c r="D244">
        <v>620.79999999999995</v>
      </c>
      <c r="E244">
        <v>459.9</v>
      </c>
      <c r="F244" s="9">
        <f t="shared" si="68"/>
        <v>836.09999999999991</v>
      </c>
      <c r="G244" s="2">
        <f t="shared" si="69"/>
        <v>591.70000000000005</v>
      </c>
      <c r="H244" s="38">
        <f t="shared" si="70"/>
        <v>41.304715227311121</v>
      </c>
      <c r="I244" s="38"/>
    </row>
    <row r="245" spans="1:9" x14ac:dyDescent="0.25">
      <c r="A245" s="29">
        <f t="shared" si="1"/>
        <v>40549</v>
      </c>
      <c r="B245">
        <v>207.8</v>
      </c>
      <c r="C245">
        <v>125.4</v>
      </c>
      <c r="D245">
        <v>669.7</v>
      </c>
      <c r="E245">
        <v>484.8</v>
      </c>
      <c r="F245" s="9">
        <f t="shared" si="68"/>
        <v>877.5</v>
      </c>
      <c r="G245" s="2">
        <f t="shared" si="69"/>
        <v>610.20000000000005</v>
      </c>
      <c r="H245" s="38">
        <f t="shared" si="70"/>
        <v>43.805309734513266</v>
      </c>
      <c r="I245" s="38"/>
    </row>
    <row r="246" spans="1:9" x14ac:dyDescent="0.25">
      <c r="A246" s="29">
        <f t="shared" si="1"/>
        <v>40556</v>
      </c>
      <c r="B246">
        <v>209.6</v>
      </c>
      <c r="C246">
        <v>132.30000000000001</v>
      </c>
      <c r="D246">
        <v>681.1</v>
      </c>
      <c r="E246">
        <v>497.6</v>
      </c>
      <c r="F246" s="9">
        <f t="shared" si="68"/>
        <v>890.7</v>
      </c>
      <c r="G246" s="2">
        <f t="shared" si="69"/>
        <v>629.90000000000009</v>
      </c>
      <c r="H246" s="38">
        <f t="shared" si="70"/>
        <v>41.403397364661053</v>
      </c>
      <c r="I246" s="38"/>
    </row>
    <row r="247" spans="1:9" x14ac:dyDescent="0.25">
      <c r="A247" s="29">
        <f t="shared" si="1"/>
        <v>40563</v>
      </c>
      <c r="B247">
        <v>224.3</v>
      </c>
      <c r="C247">
        <v>159.30000000000001</v>
      </c>
      <c r="D247">
        <v>696.3</v>
      </c>
      <c r="E247">
        <v>517.79999999999995</v>
      </c>
      <c r="F247" s="9">
        <f t="shared" si="68"/>
        <v>920.59999999999991</v>
      </c>
      <c r="G247" s="2">
        <f t="shared" si="69"/>
        <v>677.09999999999991</v>
      </c>
      <c r="H247" s="38">
        <f t="shared" si="70"/>
        <v>35.962191699896628</v>
      </c>
      <c r="I247" s="38"/>
    </row>
    <row r="248" spans="1:9" x14ac:dyDescent="0.25">
      <c r="A248" s="29">
        <f t="shared" si="1"/>
        <v>40570</v>
      </c>
      <c r="B248">
        <v>224.6</v>
      </c>
      <c r="C248">
        <v>166.1</v>
      </c>
      <c r="D248">
        <v>706.3</v>
      </c>
      <c r="E248">
        <v>600.4</v>
      </c>
      <c r="F248" s="9">
        <f t="shared" si="68"/>
        <v>930.9</v>
      </c>
      <c r="G248" s="2">
        <f t="shared" si="69"/>
        <v>766.5</v>
      </c>
      <c r="H248" s="38">
        <f t="shared" si="70"/>
        <v>21.448140900195689</v>
      </c>
      <c r="I248" s="38"/>
    </row>
    <row r="249" spans="1:9" x14ac:dyDescent="0.25">
      <c r="A249" s="29">
        <f t="shared" si="1"/>
        <v>40577</v>
      </c>
      <c r="B249">
        <v>208.7</v>
      </c>
      <c r="C249">
        <v>151.6</v>
      </c>
      <c r="D249">
        <v>728.1</v>
      </c>
      <c r="E249">
        <v>615.79999999999995</v>
      </c>
      <c r="F249" s="9">
        <f t="shared" si="68"/>
        <v>936.8</v>
      </c>
      <c r="G249" s="2">
        <f t="shared" si="69"/>
        <v>767.4</v>
      </c>
      <c r="H249" s="38">
        <f t="shared" si="70"/>
        <v>22.074537399009643</v>
      </c>
      <c r="I249" s="38"/>
    </row>
    <row r="250" spans="1:9" x14ac:dyDescent="0.25">
      <c r="A250" s="29">
        <f t="shared" si="1"/>
        <v>40584</v>
      </c>
      <c r="B250">
        <v>210.2</v>
      </c>
      <c r="C250">
        <v>196.6</v>
      </c>
      <c r="D250">
        <v>739</v>
      </c>
      <c r="E250">
        <v>630</v>
      </c>
      <c r="F250" s="9">
        <f t="shared" si="68"/>
        <v>949.2</v>
      </c>
      <c r="G250" s="2">
        <f t="shared" si="69"/>
        <v>826.6</v>
      </c>
      <c r="H250" s="38">
        <f t="shared" si="70"/>
        <v>14.831841277522372</v>
      </c>
      <c r="I250" s="38"/>
    </row>
    <row r="251" spans="1:9" x14ac:dyDescent="0.25">
      <c r="A251" s="29">
        <f t="shared" si="1"/>
        <v>40591</v>
      </c>
      <c r="B251">
        <v>206.8</v>
      </c>
      <c r="C251">
        <v>182.2</v>
      </c>
      <c r="D251">
        <v>750</v>
      </c>
      <c r="E251">
        <v>651.4</v>
      </c>
      <c r="F251" s="9">
        <f t="shared" si="68"/>
        <v>956.8</v>
      </c>
      <c r="G251" s="2">
        <f t="shared" si="69"/>
        <v>833.59999999999991</v>
      </c>
      <c r="H251" s="38">
        <f t="shared" si="70"/>
        <v>14.779270633397324</v>
      </c>
      <c r="I251" s="38"/>
    </row>
    <row r="252" spans="1:9" x14ac:dyDescent="0.25">
      <c r="A252" s="29">
        <f t="shared" si="1"/>
        <v>40598</v>
      </c>
      <c r="B252">
        <v>214</v>
      </c>
      <c r="C252">
        <v>162.30000000000001</v>
      </c>
      <c r="D252">
        <v>760</v>
      </c>
      <c r="E252">
        <v>742.3</v>
      </c>
      <c r="F252" s="9">
        <f t="shared" si="68"/>
        <v>974</v>
      </c>
      <c r="G252" s="2">
        <f t="shared" si="69"/>
        <v>904.59999999999991</v>
      </c>
      <c r="H252" s="38">
        <f t="shared" si="70"/>
        <v>7.6718991819588966</v>
      </c>
      <c r="I252" s="38"/>
    </row>
    <row r="253" spans="1:9" x14ac:dyDescent="0.25">
      <c r="A253" s="29">
        <f t="shared" ref="A253:A316" si="71">+A252+7</f>
        <v>40605</v>
      </c>
      <c r="B253">
        <v>215.4</v>
      </c>
      <c r="C253">
        <v>140.4</v>
      </c>
      <c r="D253">
        <v>822.6</v>
      </c>
      <c r="E253">
        <v>766.5</v>
      </c>
      <c r="F253" s="9">
        <f t="shared" si="68"/>
        <v>1038</v>
      </c>
      <c r="G253" s="2">
        <f t="shared" si="69"/>
        <v>906.9</v>
      </c>
      <c r="H253" s="38">
        <f t="shared" si="70"/>
        <v>14.455838570956004</v>
      </c>
      <c r="I253" s="38"/>
    </row>
    <row r="254" spans="1:9" x14ac:dyDescent="0.25">
      <c r="A254" s="29">
        <f t="shared" si="71"/>
        <v>40612</v>
      </c>
      <c r="B254">
        <v>196.8</v>
      </c>
      <c r="C254">
        <v>160.1</v>
      </c>
      <c r="D254">
        <v>842.3</v>
      </c>
      <c r="E254">
        <v>842.1</v>
      </c>
      <c r="F254" s="9">
        <f t="shared" si="68"/>
        <v>1039.0999999999999</v>
      </c>
      <c r="G254" s="2">
        <f t="shared" si="69"/>
        <v>1002.2</v>
      </c>
      <c r="H254" s="38">
        <f t="shared" si="70"/>
        <v>3.681899820395107</v>
      </c>
      <c r="I254" s="38"/>
    </row>
    <row r="255" spans="1:9" x14ac:dyDescent="0.25">
      <c r="A255" s="29">
        <f t="shared" si="71"/>
        <v>40619</v>
      </c>
      <c r="B255">
        <v>210.6</v>
      </c>
      <c r="C255">
        <v>148.1</v>
      </c>
      <c r="D255">
        <v>858.8</v>
      </c>
      <c r="E255">
        <v>923.5</v>
      </c>
      <c r="F255" s="9">
        <f t="shared" si="68"/>
        <v>1069.3999999999999</v>
      </c>
      <c r="G255" s="2">
        <f t="shared" si="69"/>
        <v>1071.5999999999999</v>
      </c>
      <c r="H255" s="38">
        <f t="shared" si="70"/>
        <v>-0.20530048525569944</v>
      </c>
      <c r="I255" s="38"/>
    </row>
    <row r="256" spans="1:9" x14ac:dyDescent="0.25">
      <c r="A256" s="29">
        <f t="shared" si="71"/>
        <v>40626</v>
      </c>
      <c r="B256">
        <v>152.30000000000001</v>
      </c>
      <c r="C256">
        <v>130.30000000000001</v>
      </c>
      <c r="D256">
        <v>937.9</v>
      </c>
      <c r="E256">
        <v>944</v>
      </c>
      <c r="F256" s="9">
        <f t="shared" si="68"/>
        <v>1090.2</v>
      </c>
      <c r="G256" s="2">
        <f t="shared" si="69"/>
        <v>1074.3</v>
      </c>
      <c r="H256" s="38">
        <f t="shared" si="70"/>
        <v>1.480033510192702</v>
      </c>
      <c r="I256" s="38"/>
    </row>
    <row r="257" spans="1:10" x14ac:dyDescent="0.25">
      <c r="A257" s="29">
        <f t="shared" si="71"/>
        <v>40633</v>
      </c>
      <c r="B257">
        <v>166.7</v>
      </c>
      <c r="C257">
        <v>132</v>
      </c>
      <c r="D257">
        <v>1022</v>
      </c>
      <c r="E257">
        <v>955.5</v>
      </c>
      <c r="F257" s="9">
        <f t="shared" si="68"/>
        <v>1188.7</v>
      </c>
      <c r="G257" s="2">
        <f t="shared" si="69"/>
        <v>1087.5</v>
      </c>
      <c r="H257" s="38">
        <f t="shared" si="70"/>
        <v>9.3057471264367919</v>
      </c>
      <c r="I257" s="38"/>
    </row>
    <row r="258" spans="1:10" x14ac:dyDescent="0.25">
      <c r="A258" s="29">
        <f t="shared" si="71"/>
        <v>40640</v>
      </c>
      <c r="B258">
        <v>160.30000000000001</v>
      </c>
      <c r="C258">
        <v>119</v>
      </c>
      <c r="D258">
        <v>1036.4000000000001</v>
      </c>
      <c r="E258">
        <v>973.1</v>
      </c>
      <c r="F258" s="9">
        <f t="shared" si="68"/>
        <v>1196.7</v>
      </c>
      <c r="G258" s="2">
        <f t="shared" si="69"/>
        <v>1092.0999999999999</v>
      </c>
      <c r="H258" s="38">
        <f t="shared" si="70"/>
        <v>9.5778774837469207</v>
      </c>
      <c r="I258" s="38"/>
    </row>
    <row r="259" spans="1:10" x14ac:dyDescent="0.25">
      <c r="A259" s="29">
        <f t="shared" si="71"/>
        <v>40647</v>
      </c>
      <c r="B259">
        <v>170.8</v>
      </c>
      <c r="C259">
        <v>112.4</v>
      </c>
      <c r="D259">
        <v>1050.3</v>
      </c>
      <c r="E259">
        <v>981.8</v>
      </c>
      <c r="F259" s="9">
        <f t="shared" si="68"/>
        <v>1221.0999999999999</v>
      </c>
      <c r="G259" s="2">
        <f t="shared" si="69"/>
        <v>1094.2</v>
      </c>
      <c r="H259" s="38">
        <f t="shared" si="70"/>
        <v>11.597514165600419</v>
      </c>
      <c r="I259" s="38"/>
    </row>
    <row r="260" spans="1:10" x14ac:dyDescent="0.25">
      <c r="A260" s="29">
        <f t="shared" si="71"/>
        <v>40654</v>
      </c>
      <c r="B260">
        <v>184.9</v>
      </c>
      <c r="C260">
        <v>102</v>
      </c>
      <c r="D260">
        <v>1124.9000000000001</v>
      </c>
      <c r="E260">
        <v>994.1</v>
      </c>
      <c r="F260" s="9">
        <f t="shared" si="68"/>
        <v>1309.8000000000002</v>
      </c>
      <c r="G260" s="2">
        <f t="shared" si="69"/>
        <v>1096.0999999999999</v>
      </c>
      <c r="H260" s="38">
        <f t="shared" si="70"/>
        <v>19.496396314204944</v>
      </c>
      <c r="I260" s="38"/>
    </row>
    <row r="261" spans="1:10" x14ac:dyDescent="0.25">
      <c r="A261" s="29">
        <f t="shared" si="71"/>
        <v>40661</v>
      </c>
      <c r="B261">
        <v>206.1</v>
      </c>
      <c r="C261">
        <v>97.3</v>
      </c>
      <c r="D261">
        <v>1132.4000000000001</v>
      </c>
      <c r="E261">
        <v>1001</v>
      </c>
      <c r="F261" s="9">
        <f t="shared" si="68"/>
        <v>1338.5</v>
      </c>
      <c r="G261" s="2">
        <f t="shared" si="69"/>
        <v>1098.3</v>
      </c>
      <c r="H261" s="38">
        <f t="shared" si="70"/>
        <v>21.870162979149612</v>
      </c>
      <c r="I261" s="38"/>
    </row>
    <row r="262" spans="1:10" x14ac:dyDescent="0.25">
      <c r="A262" s="29">
        <f t="shared" si="71"/>
        <v>40668</v>
      </c>
      <c r="B262">
        <v>209.9</v>
      </c>
      <c r="C262">
        <v>109.8</v>
      </c>
      <c r="D262">
        <v>1137.4000000000001</v>
      </c>
      <c r="E262">
        <v>1006.6</v>
      </c>
      <c r="F262" s="9">
        <f t="shared" si="68"/>
        <v>1347.3000000000002</v>
      </c>
      <c r="G262" s="2">
        <f t="shared" si="69"/>
        <v>1116.4000000000001</v>
      </c>
      <c r="H262" s="38">
        <f t="shared" si="70"/>
        <v>20.682551056968833</v>
      </c>
      <c r="I262" s="38"/>
    </row>
    <row r="263" spans="1:10" x14ac:dyDescent="0.25">
      <c r="A263" s="29">
        <f t="shared" si="71"/>
        <v>40675</v>
      </c>
      <c r="B263">
        <v>229.1</v>
      </c>
      <c r="C263">
        <v>84</v>
      </c>
      <c r="D263">
        <v>1148.5</v>
      </c>
      <c r="E263">
        <v>1079.8</v>
      </c>
      <c r="F263" s="9">
        <f t="shared" si="68"/>
        <v>1377.6</v>
      </c>
      <c r="G263" s="2">
        <f t="shared" si="69"/>
        <v>1163.8</v>
      </c>
      <c r="H263" s="38">
        <f t="shared" si="70"/>
        <v>18.370854098642386</v>
      </c>
      <c r="I263" s="38"/>
    </row>
    <row r="264" spans="1:10" x14ac:dyDescent="0.25">
      <c r="A264" s="29">
        <f t="shared" si="71"/>
        <v>40682</v>
      </c>
      <c r="B264">
        <v>218.2</v>
      </c>
      <c r="C264">
        <v>77.400000000000006</v>
      </c>
      <c r="D264">
        <v>1230.2</v>
      </c>
      <c r="E264">
        <v>1089.8</v>
      </c>
      <c r="F264" s="9">
        <f t="shared" si="68"/>
        <v>1448.4</v>
      </c>
      <c r="G264" s="2">
        <f t="shared" si="69"/>
        <v>1167.2</v>
      </c>
      <c r="H264" s="38">
        <f t="shared" si="70"/>
        <v>24.091843728581217</v>
      </c>
      <c r="I264" s="38"/>
    </row>
    <row r="265" spans="1:10" x14ac:dyDescent="0.25">
      <c r="A265" s="29">
        <f t="shared" si="71"/>
        <v>40689</v>
      </c>
      <c r="B265">
        <v>210.4</v>
      </c>
      <c r="C265">
        <v>71.099999999999994</v>
      </c>
      <c r="D265">
        <v>1261.5999999999999</v>
      </c>
      <c r="E265">
        <v>1097.0999999999999</v>
      </c>
      <c r="F265" s="9">
        <f t="shared" ref="F265:F274" si="72">+B265+D265</f>
        <v>1472</v>
      </c>
      <c r="G265" s="2">
        <f t="shared" ref="G265:G274" si="73">+C265+E265</f>
        <v>1168.1999999999998</v>
      </c>
      <c r="H265" s="38">
        <f t="shared" ref="H265:H274" si="74">+(F265/G265-1)*100</f>
        <v>26.005820921075173</v>
      </c>
      <c r="I265" s="38"/>
    </row>
    <row r="266" spans="1:10" x14ac:dyDescent="0.25">
      <c r="A266" s="29">
        <f t="shared" si="71"/>
        <v>40696</v>
      </c>
      <c r="B266">
        <v>168.8</v>
      </c>
      <c r="C266">
        <v>75.3</v>
      </c>
      <c r="D266">
        <v>1279</v>
      </c>
      <c r="E266">
        <v>1175</v>
      </c>
      <c r="F266" s="9">
        <f t="shared" si="72"/>
        <v>1447.8</v>
      </c>
      <c r="G266" s="2">
        <f t="shared" si="73"/>
        <v>1250.3</v>
      </c>
      <c r="H266" s="38">
        <f t="shared" si="74"/>
        <v>15.796208909861642</v>
      </c>
      <c r="I266" s="38"/>
    </row>
    <row r="267" spans="1:10" x14ac:dyDescent="0.25">
      <c r="A267" s="29">
        <f t="shared" si="71"/>
        <v>40703</v>
      </c>
      <c r="B267">
        <v>182.3</v>
      </c>
      <c r="C267">
        <v>62.4</v>
      </c>
      <c r="D267">
        <v>1296.0999999999999</v>
      </c>
      <c r="E267">
        <v>1185</v>
      </c>
      <c r="F267" s="9">
        <f t="shared" si="72"/>
        <v>1478.3999999999999</v>
      </c>
      <c r="G267" s="2">
        <f t="shared" si="73"/>
        <v>1247.4000000000001</v>
      </c>
      <c r="H267" s="38">
        <f t="shared" si="74"/>
        <v>18.518518518518491</v>
      </c>
      <c r="I267" s="38"/>
      <c r="J267">
        <v>5</v>
      </c>
    </row>
    <row r="268" spans="1:10" x14ac:dyDescent="0.25">
      <c r="A268" s="29">
        <f t="shared" si="71"/>
        <v>40710</v>
      </c>
      <c r="B268">
        <v>171.6</v>
      </c>
      <c r="C268">
        <v>52.9</v>
      </c>
      <c r="D268">
        <v>1312.4</v>
      </c>
      <c r="E268">
        <v>1195.5</v>
      </c>
      <c r="F268" s="9">
        <f t="shared" si="72"/>
        <v>1484</v>
      </c>
      <c r="G268" s="2">
        <f t="shared" si="73"/>
        <v>1248.4000000000001</v>
      </c>
      <c r="H268" s="38">
        <f t="shared" si="74"/>
        <v>18.87215636014097</v>
      </c>
      <c r="I268" s="38"/>
      <c r="J268">
        <v>5</v>
      </c>
    </row>
    <row r="269" spans="1:10" x14ac:dyDescent="0.25">
      <c r="A269" s="29">
        <f t="shared" si="71"/>
        <v>40717</v>
      </c>
      <c r="B269">
        <v>155.9</v>
      </c>
      <c r="C269">
        <v>105.1</v>
      </c>
      <c r="D269">
        <v>1330.9</v>
      </c>
      <c r="E269">
        <v>1205.5</v>
      </c>
      <c r="F269" s="9">
        <f t="shared" si="72"/>
        <v>1486.8000000000002</v>
      </c>
      <c r="G269" s="2">
        <f t="shared" si="73"/>
        <v>1310.5999999999999</v>
      </c>
      <c r="H269" s="38">
        <f t="shared" si="74"/>
        <v>13.444224019533069</v>
      </c>
      <c r="I269" s="38"/>
      <c r="J269">
        <v>5</v>
      </c>
    </row>
    <row r="270" spans="1:10" x14ac:dyDescent="0.25">
      <c r="A270" s="29">
        <f t="shared" si="71"/>
        <v>40724</v>
      </c>
      <c r="B270">
        <v>146.80000000000001</v>
      </c>
      <c r="C270">
        <v>104.3</v>
      </c>
      <c r="D270">
        <v>1348.8</v>
      </c>
      <c r="E270">
        <v>1212.7</v>
      </c>
      <c r="F270" s="9">
        <f t="shared" si="72"/>
        <v>1495.6</v>
      </c>
      <c r="G270" s="2">
        <f t="shared" si="73"/>
        <v>1317</v>
      </c>
      <c r="H270" s="38">
        <f t="shared" si="74"/>
        <v>13.561123766135141</v>
      </c>
      <c r="I270" s="38"/>
      <c r="J270">
        <v>5</v>
      </c>
    </row>
    <row r="271" spans="1:10" x14ac:dyDescent="0.25">
      <c r="A271" s="29">
        <f t="shared" si="71"/>
        <v>40731</v>
      </c>
      <c r="B271">
        <v>115.2</v>
      </c>
      <c r="C271">
        <v>155.6</v>
      </c>
      <c r="D271">
        <v>1494.6</v>
      </c>
      <c r="E271">
        <v>1221.5</v>
      </c>
      <c r="F271" s="9">
        <f t="shared" si="72"/>
        <v>1609.8</v>
      </c>
      <c r="G271" s="2">
        <f t="shared" si="73"/>
        <v>1377.1</v>
      </c>
      <c r="H271" s="38">
        <f t="shared" si="74"/>
        <v>16.897828770604907</v>
      </c>
      <c r="I271" s="38"/>
      <c r="J271">
        <v>20</v>
      </c>
    </row>
    <row r="272" spans="1:10" x14ac:dyDescent="0.25">
      <c r="A272" s="29">
        <f t="shared" si="71"/>
        <v>40738</v>
      </c>
      <c r="B272">
        <v>120.2</v>
      </c>
      <c r="C272">
        <v>88.6</v>
      </c>
      <c r="D272">
        <v>1499</v>
      </c>
      <c r="E272">
        <v>1228.4000000000001</v>
      </c>
      <c r="F272" s="9">
        <f t="shared" si="72"/>
        <v>1619.2</v>
      </c>
      <c r="G272" s="2">
        <f t="shared" si="73"/>
        <v>1317</v>
      </c>
      <c r="H272" s="38">
        <f t="shared" si="74"/>
        <v>22.946089597570229</v>
      </c>
      <c r="I272" s="38"/>
      <c r="J272">
        <v>86</v>
      </c>
    </row>
    <row r="273" spans="1:10" x14ac:dyDescent="0.25">
      <c r="A273" s="29">
        <f t="shared" si="71"/>
        <v>40745</v>
      </c>
      <c r="B273">
        <v>134.69999999999999</v>
      </c>
      <c r="C273">
        <v>81.7</v>
      </c>
      <c r="D273">
        <v>1504.7</v>
      </c>
      <c r="E273">
        <v>1235.3</v>
      </c>
      <c r="F273" s="9">
        <f t="shared" si="72"/>
        <v>1639.4</v>
      </c>
      <c r="G273" s="2">
        <f t="shared" si="73"/>
        <v>1317</v>
      </c>
      <c r="H273" s="38">
        <f t="shared" si="74"/>
        <v>24.479878511769183</v>
      </c>
      <c r="I273" s="38"/>
      <c r="J273">
        <v>103.5</v>
      </c>
    </row>
    <row r="274" spans="1:10" x14ac:dyDescent="0.25">
      <c r="A274" s="29">
        <f t="shared" si="71"/>
        <v>40752</v>
      </c>
      <c r="B274">
        <v>128.1</v>
      </c>
      <c r="C274">
        <v>82.8</v>
      </c>
      <c r="D274">
        <v>1521.5</v>
      </c>
      <c r="E274">
        <v>1304.7</v>
      </c>
      <c r="F274" s="9">
        <f t="shared" si="72"/>
        <v>1649.6</v>
      </c>
      <c r="G274" s="2">
        <f t="shared" si="73"/>
        <v>1387.5</v>
      </c>
      <c r="H274" s="38">
        <f t="shared" si="74"/>
        <v>18.890090090090084</v>
      </c>
      <c r="I274" s="38"/>
      <c r="J274">
        <v>102.5</v>
      </c>
    </row>
    <row r="275" spans="1:10" x14ac:dyDescent="0.25">
      <c r="A275" s="29">
        <f t="shared" si="71"/>
        <v>40759</v>
      </c>
      <c r="B275">
        <v>148.19999999999999</v>
      </c>
      <c r="C275">
        <v>145.4</v>
      </c>
      <c r="D275">
        <v>1533.5</v>
      </c>
      <c r="E275">
        <v>1309.8</v>
      </c>
      <c r="F275" s="9">
        <f t="shared" ref="F275:G285" si="75">+B275+D275</f>
        <v>1681.7</v>
      </c>
      <c r="G275" s="2">
        <f t="shared" si="75"/>
        <v>1455.2</v>
      </c>
      <c r="H275" s="38">
        <f t="shared" ref="H275:H316" si="76">+(F275/G275-1)*100</f>
        <v>15.564870808136334</v>
      </c>
      <c r="I275" s="38"/>
      <c r="J275">
        <v>108</v>
      </c>
    </row>
    <row r="276" spans="1:10" x14ac:dyDescent="0.25">
      <c r="A276" s="29">
        <f t="shared" si="71"/>
        <v>40766</v>
      </c>
      <c r="B276">
        <v>121.1</v>
      </c>
      <c r="C276">
        <v>109.5</v>
      </c>
      <c r="D276">
        <v>1555.2</v>
      </c>
      <c r="E276">
        <v>1385.6</v>
      </c>
      <c r="F276" s="9">
        <f t="shared" si="75"/>
        <v>1676.3</v>
      </c>
      <c r="G276" s="2">
        <f t="shared" si="75"/>
        <v>1495.1</v>
      </c>
      <c r="H276" s="38">
        <f t="shared" si="76"/>
        <v>12.119590662831925</v>
      </c>
      <c r="I276" s="38"/>
      <c r="J276">
        <v>105</v>
      </c>
    </row>
    <row r="277" spans="1:10" x14ac:dyDescent="0.25">
      <c r="A277" s="29">
        <f t="shared" si="71"/>
        <v>40773</v>
      </c>
      <c r="B277">
        <v>184.4</v>
      </c>
      <c r="C277">
        <v>103.8</v>
      </c>
      <c r="D277">
        <v>1640.3</v>
      </c>
      <c r="E277">
        <v>1392.9</v>
      </c>
      <c r="F277" s="9">
        <f t="shared" si="75"/>
        <v>1824.7</v>
      </c>
      <c r="G277" s="2">
        <f t="shared" si="75"/>
        <v>1496.7</v>
      </c>
      <c r="H277" s="38">
        <f t="shared" si="76"/>
        <v>21.914879401349641</v>
      </c>
      <c r="I277" s="38"/>
      <c r="J277">
        <v>201</v>
      </c>
    </row>
    <row r="278" spans="1:10" x14ac:dyDescent="0.25">
      <c r="A278" s="29">
        <f t="shared" si="71"/>
        <v>40780</v>
      </c>
      <c r="B278">
        <v>166.4</v>
      </c>
      <c r="C278">
        <v>112.4</v>
      </c>
      <c r="D278">
        <v>1660.7</v>
      </c>
      <c r="E278">
        <v>1393.8</v>
      </c>
      <c r="F278" s="9">
        <f t="shared" si="75"/>
        <v>1827.1000000000001</v>
      </c>
      <c r="G278" s="2">
        <f t="shared" si="75"/>
        <v>1506.2</v>
      </c>
      <c r="H278" s="38">
        <f t="shared" si="76"/>
        <v>21.305271544283634</v>
      </c>
      <c r="I278" s="38"/>
      <c r="J278">
        <v>237</v>
      </c>
    </row>
    <row r="279" spans="1:10" x14ac:dyDescent="0.25">
      <c r="A279" s="29">
        <f t="shared" si="71"/>
        <v>40787</v>
      </c>
      <c r="B279">
        <v>400.3</v>
      </c>
      <c r="C279">
        <v>286.3</v>
      </c>
      <c r="D279">
        <v>3.7</v>
      </c>
      <c r="E279">
        <v>0</v>
      </c>
      <c r="F279" s="9">
        <f t="shared" si="75"/>
        <v>404</v>
      </c>
      <c r="G279" s="2">
        <f t="shared" si="75"/>
        <v>286.3</v>
      </c>
      <c r="H279" s="38">
        <f t="shared" si="76"/>
        <v>41.11072301781347</v>
      </c>
      <c r="I279" s="38"/>
    </row>
    <row r="280" spans="1:10" x14ac:dyDescent="0.25">
      <c r="A280" s="29">
        <f t="shared" si="71"/>
        <v>40794</v>
      </c>
      <c r="B280">
        <v>380.7</v>
      </c>
      <c r="C280">
        <v>350</v>
      </c>
      <c r="D280">
        <v>20.8</v>
      </c>
      <c r="E280">
        <v>2.4</v>
      </c>
      <c r="F280" s="9">
        <f t="shared" si="75"/>
        <v>401.5</v>
      </c>
      <c r="G280" s="2">
        <f t="shared" si="75"/>
        <v>352.4</v>
      </c>
      <c r="H280" s="38">
        <f t="shared" si="76"/>
        <v>13.933030646992073</v>
      </c>
      <c r="I280" s="38"/>
    </row>
    <row r="281" spans="1:10" x14ac:dyDescent="0.25">
      <c r="A281" s="29">
        <f t="shared" si="71"/>
        <v>40801</v>
      </c>
      <c r="B281">
        <v>374.6</v>
      </c>
      <c r="C281">
        <v>357.2</v>
      </c>
      <c r="D281">
        <v>31.4</v>
      </c>
      <c r="E281">
        <v>6.3</v>
      </c>
      <c r="F281" s="9">
        <f t="shared" si="75"/>
        <v>406</v>
      </c>
      <c r="G281" s="2">
        <f t="shared" si="75"/>
        <v>363.5</v>
      </c>
      <c r="H281" s="38">
        <f t="shared" si="76"/>
        <v>11.691884456671243</v>
      </c>
      <c r="I281" s="38"/>
    </row>
    <row r="282" spans="1:10" x14ac:dyDescent="0.25">
      <c r="A282" s="29">
        <f t="shared" si="71"/>
        <v>40808</v>
      </c>
      <c r="B282">
        <v>379.7</v>
      </c>
      <c r="C282">
        <v>482.1</v>
      </c>
      <c r="D282">
        <v>45.4</v>
      </c>
      <c r="E282">
        <v>73.2</v>
      </c>
      <c r="F282" s="9">
        <f t="shared" si="75"/>
        <v>425.09999999999997</v>
      </c>
      <c r="G282" s="2">
        <f t="shared" si="75"/>
        <v>555.30000000000007</v>
      </c>
      <c r="H282" s="38">
        <f t="shared" si="76"/>
        <v>-23.44678552133983</v>
      </c>
      <c r="I282" s="38"/>
    </row>
    <row r="283" spans="1:10" x14ac:dyDescent="0.25">
      <c r="A283" s="29">
        <f t="shared" si="71"/>
        <v>40815</v>
      </c>
      <c r="B283" s="52">
        <v>346.2</v>
      </c>
      <c r="C283" s="52">
        <v>481</v>
      </c>
      <c r="D283" s="52">
        <v>81.2</v>
      </c>
      <c r="E283" s="52">
        <v>77.400000000000006</v>
      </c>
      <c r="F283" s="9">
        <f t="shared" si="75"/>
        <v>427.4</v>
      </c>
      <c r="G283" s="2">
        <f t="shared" si="75"/>
        <v>558.4</v>
      </c>
      <c r="H283" s="38">
        <f t="shared" si="76"/>
        <v>-23.45988538681949</v>
      </c>
      <c r="I283" s="38"/>
    </row>
    <row r="284" spans="1:10" ht="15" x14ac:dyDescent="0.35">
      <c r="A284" s="29">
        <f t="shared" si="71"/>
        <v>40822</v>
      </c>
      <c r="B284" s="53">
        <v>344.8</v>
      </c>
      <c r="C284" s="52">
        <v>514.6</v>
      </c>
      <c r="D284" s="52">
        <v>95.1</v>
      </c>
      <c r="E284" s="52">
        <v>85.7</v>
      </c>
      <c r="F284" s="9">
        <f t="shared" si="75"/>
        <v>439.9</v>
      </c>
      <c r="G284" s="2">
        <f t="shared" si="75"/>
        <v>600.30000000000007</v>
      </c>
      <c r="H284" s="38">
        <f t="shared" si="76"/>
        <v>-26.719973346660019</v>
      </c>
      <c r="I284" s="38"/>
    </row>
    <row r="285" spans="1:10" x14ac:dyDescent="0.25">
      <c r="A285" s="29">
        <f t="shared" si="71"/>
        <v>40829</v>
      </c>
      <c r="B285" s="52">
        <v>346.3</v>
      </c>
      <c r="C285" s="52">
        <v>507.4</v>
      </c>
      <c r="D285" s="52">
        <v>99.5</v>
      </c>
      <c r="E285" s="52">
        <v>93.5</v>
      </c>
      <c r="F285" s="9">
        <f t="shared" si="75"/>
        <v>445.8</v>
      </c>
      <c r="G285" s="2">
        <f t="shared" si="75"/>
        <v>600.9</v>
      </c>
      <c r="H285" s="38">
        <f t="shared" si="76"/>
        <v>-25.811283075386914</v>
      </c>
      <c r="I285" s="38"/>
    </row>
    <row r="286" spans="1:10" x14ac:dyDescent="0.25">
      <c r="A286" s="29">
        <f t="shared" si="71"/>
        <v>40836</v>
      </c>
      <c r="B286" s="52">
        <v>340.8</v>
      </c>
      <c r="C286" s="52">
        <v>499</v>
      </c>
      <c r="D286" s="52">
        <v>107.2</v>
      </c>
      <c r="E286" s="52">
        <v>106.7</v>
      </c>
      <c r="F286" s="9">
        <f t="shared" ref="F286:G293" si="77">+B286+D286</f>
        <v>448</v>
      </c>
      <c r="G286" s="2">
        <f t="shared" si="77"/>
        <v>605.70000000000005</v>
      </c>
      <c r="H286" s="38">
        <f t="shared" si="76"/>
        <v>-26.035991414891868</v>
      </c>
      <c r="I286" s="38"/>
    </row>
    <row r="287" spans="1:10" x14ac:dyDescent="0.25">
      <c r="A287" s="29">
        <f t="shared" si="71"/>
        <v>40843</v>
      </c>
      <c r="B287" s="52">
        <v>338.9</v>
      </c>
      <c r="C287" s="52">
        <v>473.5</v>
      </c>
      <c r="D287" s="52">
        <v>119</v>
      </c>
      <c r="E287" s="52">
        <v>136.6</v>
      </c>
      <c r="F287" s="9">
        <f t="shared" si="77"/>
        <v>457.9</v>
      </c>
      <c r="G287" s="2">
        <f t="shared" si="77"/>
        <v>610.1</v>
      </c>
      <c r="H287" s="38">
        <f t="shared" si="76"/>
        <v>-24.946730044255048</v>
      </c>
      <c r="I287" s="38"/>
    </row>
    <row r="288" spans="1:10" x14ac:dyDescent="0.25">
      <c r="A288" s="29">
        <f t="shared" si="71"/>
        <v>40850</v>
      </c>
      <c r="B288" s="52">
        <v>198.8</v>
      </c>
      <c r="C288" s="52">
        <v>455.5</v>
      </c>
      <c r="D288" s="52">
        <v>265.2</v>
      </c>
      <c r="E288" s="52">
        <v>161.69999999999999</v>
      </c>
      <c r="F288" s="9">
        <f t="shared" si="77"/>
        <v>464</v>
      </c>
      <c r="G288" s="2">
        <f t="shared" si="77"/>
        <v>617.20000000000005</v>
      </c>
      <c r="H288" s="38">
        <f t="shared" si="76"/>
        <v>-24.821775761503574</v>
      </c>
      <c r="I288" s="38"/>
    </row>
    <row r="289" spans="1:9" x14ac:dyDescent="0.25">
      <c r="A289" s="29">
        <f t="shared" si="71"/>
        <v>40857</v>
      </c>
      <c r="B289" s="52">
        <v>183.6</v>
      </c>
      <c r="C289" s="52">
        <v>437.9</v>
      </c>
      <c r="D289" s="52">
        <v>282.3</v>
      </c>
      <c r="E289" s="52">
        <v>224.5</v>
      </c>
      <c r="F289" s="9">
        <f t="shared" si="77"/>
        <v>465.9</v>
      </c>
      <c r="G289" s="2">
        <f t="shared" si="77"/>
        <v>662.4</v>
      </c>
      <c r="H289" s="38">
        <f t="shared" si="76"/>
        <v>-29.664855072463769</v>
      </c>
      <c r="I289" s="38"/>
    </row>
    <row r="290" spans="1:9" x14ac:dyDescent="0.25">
      <c r="A290" s="29">
        <f t="shared" si="71"/>
        <v>40864</v>
      </c>
      <c r="B290" s="52">
        <v>172.1</v>
      </c>
      <c r="C290" s="52">
        <v>418.6</v>
      </c>
      <c r="D290" s="52">
        <v>307.89999999999998</v>
      </c>
      <c r="E290" s="52">
        <v>249.7</v>
      </c>
      <c r="F290" s="9">
        <f t="shared" si="77"/>
        <v>480</v>
      </c>
      <c r="G290" s="2">
        <f t="shared" si="77"/>
        <v>668.3</v>
      </c>
      <c r="H290" s="38">
        <f t="shared" si="76"/>
        <v>-28.175968876253176</v>
      </c>
      <c r="I290" s="38"/>
    </row>
    <row r="291" spans="1:9" x14ac:dyDescent="0.25">
      <c r="A291" s="29">
        <f t="shared" si="71"/>
        <v>40871</v>
      </c>
      <c r="B291" s="52">
        <v>217.7</v>
      </c>
      <c r="C291" s="52">
        <v>404.2</v>
      </c>
      <c r="D291" s="52">
        <v>324.10000000000002</v>
      </c>
      <c r="E291" s="52">
        <v>262.3</v>
      </c>
      <c r="F291" s="9">
        <f t="shared" si="77"/>
        <v>541.79999999999995</v>
      </c>
      <c r="G291" s="2">
        <f t="shared" si="77"/>
        <v>666.5</v>
      </c>
      <c r="H291" s="38">
        <f t="shared" si="76"/>
        <v>-18.709677419354843</v>
      </c>
      <c r="I291" s="38"/>
    </row>
    <row r="292" spans="1:9" x14ac:dyDescent="0.25">
      <c r="A292" s="29">
        <f t="shared" si="71"/>
        <v>40878</v>
      </c>
      <c r="B292" s="52">
        <v>212.8</v>
      </c>
      <c r="C292" s="52">
        <v>259.60000000000002</v>
      </c>
      <c r="D292" s="52">
        <v>331.5</v>
      </c>
      <c r="E292" s="52">
        <v>488.1</v>
      </c>
      <c r="F292" s="9">
        <f t="shared" si="77"/>
        <v>544.29999999999995</v>
      </c>
      <c r="G292" s="2">
        <f t="shared" si="77"/>
        <v>747.7</v>
      </c>
      <c r="H292" s="38">
        <f t="shared" si="76"/>
        <v>-27.203423833088149</v>
      </c>
      <c r="I292" s="38"/>
    </row>
    <row r="293" spans="1:9" x14ac:dyDescent="0.25">
      <c r="A293" s="29">
        <f t="shared" si="71"/>
        <v>40885</v>
      </c>
      <c r="B293" s="52">
        <v>205.9</v>
      </c>
      <c r="C293" s="52">
        <v>253.8</v>
      </c>
      <c r="D293" s="52">
        <v>345.9</v>
      </c>
      <c r="E293" s="52">
        <v>5216.7</v>
      </c>
      <c r="F293" s="9">
        <f t="shared" si="77"/>
        <v>551.79999999999995</v>
      </c>
      <c r="G293" s="2">
        <f t="shared" si="77"/>
        <v>5470.5</v>
      </c>
      <c r="H293" s="38">
        <f t="shared" si="76"/>
        <v>-89.913170642537239</v>
      </c>
      <c r="I293" s="38"/>
    </row>
    <row r="294" spans="1:9" x14ac:dyDescent="0.25">
      <c r="A294" s="29">
        <f t="shared" si="71"/>
        <v>40892</v>
      </c>
      <c r="B294">
        <v>208.4</v>
      </c>
      <c r="C294">
        <v>235</v>
      </c>
      <c r="D294">
        <v>419.9</v>
      </c>
      <c r="E294">
        <v>599.29999999999995</v>
      </c>
      <c r="F294" s="9">
        <f t="shared" ref="F294:G296" si="78">+B294+D294</f>
        <v>628.29999999999995</v>
      </c>
      <c r="G294" s="2">
        <f t="shared" si="78"/>
        <v>834.3</v>
      </c>
      <c r="H294" s="38">
        <f t="shared" si="76"/>
        <v>-24.691358024691358</v>
      </c>
      <c r="I294" s="38"/>
    </row>
    <row r="295" spans="1:9" x14ac:dyDescent="0.25">
      <c r="A295" s="29">
        <f t="shared" si="71"/>
        <v>40899</v>
      </c>
      <c r="B295">
        <v>222.7</v>
      </c>
      <c r="C295">
        <v>222.1</v>
      </c>
      <c r="D295">
        <v>427.4</v>
      </c>
      <c r="E295">
        <v>613.4</v>
      </c>
      <c r="F295" s="9">
        <f t="shared" si="78"/>
        <v>650.09999999999991</v>
      </c>
      <c r="G295" s="2">
        <f t="shared" si="78"/>
        <v>835.5</v>
      </c>
      <c r="H295" s="38">
        <f t="shared" si="76"/>
        <v>-22.190305206463201</v>
      </c>
      <c r="I295" s="38"/>
    </row>
    <row r="296" spans="1:9" x14ac:dyDescent="0.25">
      <c r="A296" s="29">
        <f t="shared" si="71"/>
        <v>40906</v>
      </c>
      <c r="B296">
        <v>226.1</v>
      </c>
      <c r="C296">
        <v>215.3</v>
      </c>
      <c r="D296">
        <v>460.6</v>
      </c>
      <c r="E296">
        <v>620.79999999999995</v>
      </c>
      <c r="F296" s="9">
        <f t="shared" si="78"/>
        <v>686.7</v>
      </c>
      <c r="G296" s="2">
        <f t="shared" si="78"/>
        <v>836.09999999999991</v>
      </c>
      <c r="H296" s="38">
        <f t="shared" si="76"/>
        <v>-17.868675995694282</v>
      </c>
      <c r="I296" s="38"/>
    </row>
    <row r="297" spans="1:9" x14ac:dyDescent="0.25">
      <c r="A297" s="29">
        <f t="shared" si="71"/>
        <v>40913</v>
      </c>
      <c r="B297">
        <v>225.6</v>
      </c>
      <c r="C297">
        <v>207.8</v>
      </c>
      <c r="D297">
        <v>471.4</v>
      </c>
      <c r="E297">
        <v>669.7</v>
      </c>
      <c r="F297" s="9">
        <f>+B297+D297</f>
        <v>697</v>
      </c>
      <c r="G297" s="2">
        <f>+C297+E297</f>
        <v>877.5</v>
      </c>
      <c r="H297" s="38">
        <f t="shared" si="76"/>
        <v>-20.569800569800567</v>
      </c>
      <c r="I297" s="38"/>
    </row>
    <row r="298" spans="1:9" x14ac:dyDescent="0.25">
      <c r="A298" s="29">
        <f t="shared" si="71"/>
        <v>40920</v>
      </c>
      <c r="B298">
        <v>306.39999999999998</v>
      </c>
      <c r="C298">
        <v>209.6</v>
      </c>
      <c r="D298">
        <v>544.29999999999995</v>
      </c>
      <c r="E298">
        <v>681.1</v>
      </c>
      <c r="F298" s="9">
        <f t="shared" ref="F298:F330" si="79">+B298+D298</f>
        <v>850.69999999999993</v>
      </c>
      <c r="G298" s="2">
        <f t="shared" ref="G298:G330" si="80">+C298+E298</f>
        <v>890.7</v>
      </c>
      <c r="H298" s="38">
        <f t="shared" si="76"/>
        <v>-4.4908498933423306</v>
      </c>
      <c r="I298" s="38"/>
    </row>
    <row r="299" spans="1:9" x14ac:dyDescent="0.25">
      <c r="A299" s="29">
        <f t="shared" si="71"/>
        <v>40927</v>
      </c>
      <c r="B299">
        <v>315.3</v>
      </c>
      <c r="C299">
        <v>224.3</v>
      </c>
      <c r="D299">
        <v>551.9</v>
      </c>
      <c r="E299">
        <v>696.3</v>
      </c>
      <c r="F299" s="9">
        <f t="shared" si="79"/>
        <v>867.2</v>
      </c>
      <c r="G299" s="2">
        <f t="shared" si="80"/>
        <v>920.59999999999991</v>
      </c>
      <c r="H299" s="38">
        <f t="shared" si="76"/>
        <v>-5.8005648490115025</v>
      </c>
      <c r="I299" s="38"/>
    </row>
    <row r="300" spans="1:9" x14ac:dyDescent="0.25">
      <c r="A300" s="29">
        <f t="shared" si="71"/>
        <v>40934</v>
      </c>
      <c r="B300">
        <v>278.39999999999998</v>
      </c>
      <c r="C300">
        <v>224.6</v>
      </c>
      <c r="D300">
        <v>592.6</v>
      </c>
      <c r="E300">
        <v>706.3</v>
      </c>
      <c r="F300" s="9">
        <f t="shared" si="79"/>
        <v>871</v>
      </c>
      <c r="G300" s="2">
        <f t="shared" si="80"/>
        <v>930.9</v>
      </c>
      <c r="H300" s="38">
        <f t="shared" si="76"/>
        <v>-6.4346331507143635</v>
      </c>
      <c r="I300" s="38"/>
    </row>
    <row r="301" spans="1:9" x14ac:dyDescent="0.25">
      <c r="A301" s="29">
        <f t="shared" si="71"/>
        <v>40941</v>
      </c>
      <c r="B301">
        <v>266.8</v>
      </c>
      <c r="C301">
        <v>208.7</v>
      </c>
      <c r="D301">
        <v>610.79999999999995</v>
      </c>
      <c r="E301">
        <v>728.1</v>
      </c>
      <c r="F301" s="9">
        <f t="shared" si="79"/>
        <v>877.59999999999991</v>
      </c>
      <c r="G301" s="2">
        <f t="shared" si="80"/>
        <v>936.8</v>
      </c>
      <c r="H301" s="38">
        <f t="shared" si="76"/>
        <v>-6.3193851409052098</v>
      </c>
      <c r="I301" s="38"/>
    </row>
    <row r="302" spans="1:9" x14ac:dyDescent="0.25">
      <c r="A302" s="29">
        <f t="shared" si="71"/>
        <v>40948</v>
      </c>
      <c r="B302">
        <v>259.3</v>
      </c>
      <c r="C302">
        <v>210.2</v>
      </c>
      <c r="D302">
        <v>698.7</v>
      </c>
      <c r="E302">
        <v>739</v>
      </c>
      <c r="F302" s="9">
        <f t="shared" si="79"/>
        <v>958</v>
      </c>
      <c r="G302" s="2">
        <f t="shared" si="80"/>
        <v>949.2</v>
      </c>
      <c r="H302" s="38">
        <f t="shared" si="76"/>
        <v>0.92709650231772578</v>
      </c>
      <c r="I302" s="38"/>
    </row>
    <row r="303" spans="1:9" x14ac:dyDescent="0.25">
      <c r="A303" s="29">
        <f t="shared" si="71"/>
        <v>40955</v>
      </c>
      <c r="B303">
        <v>261.89999999999998</v>
      </c>
      <c r="C303">
        <v>206.8</v>
      </c>
      <c r="D303">
        <v>708</v>
      </c>
      <c r="E303">
        <v>750</v>
      </c>
      <c r="F303" s="9">
        <f t="shared" si="79"/>
        <v>969.9</v>
      </c>
      <c r="G303" s="2">
        <f t="shared" si="80"/>
        <v>956.8</v>
      </c>
      <c r="H303" s="38">
        <f t="shared" si="76"/>
        <v>1.3691471571906311</v>
      </c>
      <c r="I303" s="38"/>
    </row>
    <row r="304" spans="1:9" x14ac:dyDescent="0.25">
      <c r="A304" s="29">
        <f t="shared" si="71"/>
        <v>40962</v>
      </c>
      <c r="B304">
        <v>268.89999999999998</v>
      </c>
      <c r="C304">
        <v>214</v>
      </c>
      <c r="D304">
        <v>728.2</v>
      </c>
      <c r="E304">
        <v>760</v>
      </c>
      <c r="F304" s="9">
        <f t="shared" si="79"/>
        <v>997.1</v>
      </c>
      <c r="G304" s="2">
        <f t="shared" si="80"/>
        <v>974</v>
      </c>
      <c r="H304" s="38">
        <f t="shared" si="76"/>
        <v>2.3716632443531838</v>
      </c>
      <c r="I304" s="38"/>
    </row>
    <row r="305" spans="1:10" x14ac:dyDescent="0.25">
      <c r="A305" s="29">
        <f t="shared" si="71"/>
        <v>40969</v>
      </c>
      <c r="B305">
        <v>276.3</v>
      </c>
      <c r="C305">
        <v>215.4</v>
      </c>
      <c r="D305">
        <v>741.3</v>
      </c>
      <c r="E305">
        <v>822.6</v>
      </c>
      <c r="F305" s="9">
        <f t="shared" si="79"/>
        <v>1017.5999999999999</v>
      </c>
      <c r="G305" s="2">
        <f t="shared" si="80"/>
        <v>1038</v>
      </c>
      <c r="H305" s="38">
        <f t="shared" si="76"/>
        <v>-1.9653179190751491</v>
      </c>
      <c r="I305" s="38"/>
    </row>
    <row r="306" spans="1:10" x14ac:dyDescent="0.25">
      <c r="A306" s="29">
        <f t="shared" si="71"/>
        <v>40976</v>
      </c>
      <c r="B306">
        <v>260.3</v>
      </c>
      <c r="C306">
        <v>196.8</v>
      </c>
      <c r="D306">
        <v>766.5</v>
      </c>
      <c r="E306">
        <v>842.3</v>
      </c>
      <c r="F306" s="9">
        <f t="shared" si="79"/>
        <v>1026.8</v>
      </c>
      <c r="G306" s="2">
        <f t="shared" si="80"/>
        <v>1039.0999999999999</v>
      </c>
      <c r="H306" s="38">
        <f t="shared" si="76"/>
        <v>-1.1837166778943309</v>
      </c>
      <c r="I306" s="38"/>
    </row>
    <row r="307" spans="1:10" x14ac:dyDescent="0.25">
      <c r="A307" s="29">
        <f t="shared" si="71"/>
        <v>40983</v>
      </c>
      <c r="B307">
        <v>200.5</v>
      </c>
      <c r="C307">
        <v>210.6</v>
      </c>
      <c r="D307">
        <v>847.4</v>
      </c>
      <c r="E307">
        <v>858.8</v>
      </c>
      <c r="F307" s="9">
        <f t="shared" si="79"/>
        <v>1047.9000000000001</v>
      </c>
      <c r="G307" s="2">
        <f t="shared" si="80"/>
        <v>1069.3999999999999</v>
      </c>
      <c r="H307" s="38">
        <f t="shared" si="76"/>
        <v>-2.0104731625210204</v>
      </c>
      <c r="I307" s="38"/>
    </row>
    <row r="308" spans="1:10" x14ac:dyDescent="0.25">
      <c r="A308" s="29">
        <f t="shared" si="71"/>
        <v>40990</v>
      </c>
      <c r="B308">
        <v>223.3</v>
      </c>
      <c r="C308">
        <v>152.30000000000001</v>
      </c>
      <c r="D308">
        <v>857.1</v>
      </c>
      <c r="E308">
        <v>937.9</v>
      </c>
      <c r="F308" s="9">
        <f t="shared" si="79"/>
        <v>1080.4000000000001</v>
      </c>
      <c r="G308" s="2">
        <f t="shared" si="80"/>
        <v>1090.2</v>
      </c>
      <c r="H308" s="38">
        <f t="shared" si="76"/>
        <v>-0.89891762979269485</v>
      </c>
      <c r="I308" s="38"/>
    </row>
    <row r="309" spans="1:10" x14ac:dyDescent="0.25">
      <c r="A309" s="29">
        <f t="shared" si="71"/>
        <v>40997</v>
      </c>
      <c r="B309">
        <v>314.8</v>
      </c>
      <c r="C309">
        <v>166.7</v>
      </c>
      <c r="D309">
        <v>870.7</v>
      </c>
      <c r="E309">
        <v>1022</v>
      </c>
      <c r="F309" s="9">
        <f t="shared" si="79"/>
        <v>1185.5</v>
      </c>
      <c r="G309" s="2">
        <f t="shared" si="80"/>
        <v>1188.7</v>
      </c>
      <c r="H309" s="38">
        <f t="shared" si="76"/>
        <v>-0.26920164886010678</v>
      </c>
      <c r="I309" s="38"/>
    </row>
    <row r="310" spans="1:10" x14ac:dyDescent="0.25">
      <c r="A310" s="29">
        <f t="shared" si="71"/>
        <v>41004</v>
      </c>
      <c r="B310">
        <v>249.9</v>
      </c>
      <c r="C310">
        <v>160.30000000000001</v>
      </c>
      <c r="D310">
        <v>1043.9000000000001</v>
      </c>
      <c r="E310">
        <v>1036.4000000000001</v>
      </c>
      <c r="F310" s="9">
        <f t="shared" si="79"/>
        <v>1293.8000000000002</v>
      </c>
      <c r="G310" s="2">
        <f t="shared" si="80"/>
        <v>1196.7</v>
      </c>
      <c r="H310" s="38">
        <f t="shared" si="76"/>
        <v>8.113980111974616</v>
      </c>
      <c r="I310" s="38"/>
    </row>
    <row r="311" spans="1:10" x14ac:dyDescent="0.25">
      <c r="A311" s="29">
        <f t="shared" si="71"/>
        <v>41011</v>
      </c>
      <c r="B311">
        <v>242.9</v>
      </c>
      <c r="C311">
        <v>170.8</v>
      </c>
      <c r="D311">
        <v>1062.5</v>
      </c>
      <c r="E311">
        <v>1050.3</v>
      </c>
      <c r="F311" s="9">
        <f t="shared" si="79"/>
        <v>1305.4000000000001</v>
      </c>
      <c r="G311" s="2">
        <f t="shared" si="80"/>
        <v>1221.0999999999999</v>
      </c>
      <c r="H311" s="38">
        <f t="shared" si="76"/>
        <v>6.9036114978298313</v>
      </c>
      <c r="I311" s="38"/>
    </row>
    <row r="312" spans="1:10" x14ac:dyDescent="0.25">
      <c r="A312" s="29">
        <f t="shared" si="71"/>
        <v>41018</v>
      </c>
      <c r="B312">
        <v>245.7</v>
      </c>
      <c r="C312">
        <v>184.9</v>
      </c>
      <c r="D312">
        <v>1069.9000000000001</v>
      </c>
      <c r="E312">
        <v>1124.9000000000001</v>
      </c>
      <c r="F312" s="9">
        <f t="shared" si="79"/>
        <v>1315.6000000000001</v>
      </c>
      <c r="G312" s="2">
        <f t="shared" si="80"/>
        <v>1309.8000000000002</v>
      </c>
      <c r="H312" s="38">
        <f t="shared" si="76"/>
        <v>0.44281569705297841</v>
      </c>
      <c r="I312" s="38"/>
    </row>
    <row r="313" spans="1:10" x14ac:dyDescent="0.25">
      <c r="A313" s="29">
        <f t="shared" si="71"/>
        <v>41025</v>
      </c>
      <c r="B313">
        <v>240.3</v>
      </c>
      <c r="C313">
        <v>206.1</v>
      </c>
      <c r="D313">
        <v>1091.8</v>
      </c>
      <c r="E313">
        <v>1132.4000000000001</v>
      </c>
      <c r="F313" s="9">
        <f t="shared" si="79"/>
        <v>1332.1</v>
      </c>
      <c r="G313" s="2">
        <f t="shared" si="80"/>
        <v>1338.5</v>
      </c>
      <c r="H313" s="38">
        <f t="shared" si="76"/>
        <v>-0.4781471796787562</v>
      </c>
      <c r="I313" s="38"/>
    </row>
    <row r="314" spans="1:10" x14ac:dyDescent="0.25">
      <c r="A314" s="29">
        <f t="shared" si="71"/>
        <v>41032</v>
      </c>
      <c r="B314">
        <v>237.4</v>
      </c>
      <c r="C314">
        <v>209.9</v>
      </c>
      <c r="D314">
        <v>1108.4000000000001</v>
      </c>
      <c r="E314">
        <v>1137.4000000000001</v>
      </c>
      <c r="F314" s="9">
        <f t="shared" si="79"/>
        <v>1345.8000000000002</v>
      </c>
      <c r="G314" s="2">
        <f t="shared" si="80"/>
        <v>1347.3000000000002</v>
      </c>
      <c r="H314" s="38">
        <f t="shared" si="76"/>
        <v>-0.11133377866844318</v>
      </c>
      <c r="I314" s="38"/>
      <c r="J314">
        <v>60.5</v>
      </c>
    </row>
    <row r="315" spans="1:10" x14ac:dyDescent="0.25">
      <c r="A315" s="29">
        <f t="shared" si="71"/>
        <v>41039</v>
      </c>
      <c r="B315">
        <v>232.7</v>
      </c>
      <c r="C315">
        <v>229.1</v>
      </c>
      <c r="D315">
        <v>1121.4000000000001</v>
      </c>
      <c r="E315">
        <v>1148.5</v>
      </c>
      <c r="F315" s="9">
        <f t="shared" si="79"/>
        <v>1354.1000000000001</v>
      </c>
      <c r="G315" s="2">
        <f t="shared" si="80"/>
        <v>1377.6</v>
      </c>
      <c r="H315" s="38">
        <f t="shared" si="76"/>
        <v>-1.7058652729384227</v>
      </c>
      <c r="I315" s="38"/>
      <c r="J315">
        <v>63.5</v>
      </c>
    </row>
    <row r="316" spans="1:10" x14ac:dyDescent="0.25">
      <c r="A316" s="29">
        <f t="shared" si="71"/>
        <v>41046</v>
      </c>
      <c r="B316">
        <v>234</v>
      </c>
      <c r="C316">
        <v>218.2</v>
      </c>
      <c r="D316">
        <v>1137.7</v>
      </c>
      <c r="E316">
        <v>1230.2</v>
      </c>
      <c r="F316" s="9">
        <f t="shared" si="79"/>
        <v>1371.7</v>
      </c>
      <c r="G316" s="2">
        <f t="shared" si="80"/>
        <v>1448.4</v>
      </c>
      <c r="H316" s="38">
        <f t="shared" si="76"/>
        <v>-5.2954984810825723</v>
      </c>
      <c r="I316" s="38"/>
      <c r="J316">
        <v>63.5</v>
      </c>
    </row>
    <row r="317" spans="1:10" x14ac:dyDescent="0.25">
      <c r="A317" s="29">
        <f t="shared" ref="A317:A380" si="81">+A316+7</f>
        <v>41053</v>
      </c>
      <c r="B317">
        <v>234</v>
      </c>
      <c r="C317">
        <v>218.2</v>
      </c>
      <c r="D317">
        <v>1137.7</v>
      </c>
      <c r="E317">
        <v>1230.2</v>
      </c>
      <c r="F317" s="9">
        <f t="shared" si="79"/>
        <v>1371.7</v>
      </c>
      <c r="G317" s="2">
        <f t="shared" si="80"/>
        <v>1448.4</v>
      </c>
      <c r="H317" s="38">
        <f>+(F317/G317-1)*100</f>
        <v>-5.2954984810825723</v>
      </c>
      <c r="I317" s="38"/>
      <c r="J317">
        <v>63.5</v>
      </c>
    </row>
    <row r="318" spans="1:10" x14ac:dyDescent="0.25">
      <c r="A318" s="29">
        <f t="shared" si="81"/>
        <v>41060</v>
      </c>
      <c r="B318">
        <v>209.8</v>
      </c>
      <c r="C318">
        <v>168.8</v>
      </c>
      <c r="D318">
        <v>1260.7</v>
      </c>
      <c r="E318">
        <v>1279</v>
      </c>
      <c r="F318" s="9">
        <f t="shared" si="79"/>
        <v>1470.5</v>
      </c>
      <c r="G318" s="2">
        <f t="shared" si="80"/>
        <v>1447.8</v>
      </c>
      <c r="H318" s="38">
        <f>+(F318/G318-1)*100</f>
        <v>1.5678961182483908</v>
      </c>
      <c r="I318" s="38"/>
      <c r="J318">
        <v>63.5</v>
      </c>
    </row>
    <row r="319" spans="1:10" x14ac:dyDescent="0.25">
      <c r="A319" s="29">
        <f t="shared" si="81"/>
        <v>41067</v>
      </c>
      <c r="B319">
        <v>203.2</v>
      </c>
      <c r="C319">
        <v>182.3</v>
      </c>
      <c r="D319">
        <v>1272.8</v>
      </c>
      <c r="E319">
        <v>1296.0999999999999</v>
      </c>
      <c r="F319" s="9">
        <f t="shared" si="79"/>
        <v>1476</v>
      </c>
      <c r="G319" s="2">
        <f t="shared" si="80"/>
        <v>1478.3999999999999</v>
      </c>
      <c r="H319" s="38">
        <f>+(F319/G319-1)*100</f>
        <v>-0.16233766233765268</v>
      </c>
      <c r="I319" s="38"/>
      <c r="J319">
        <v>63.5</v>
      </c>
    </row>
    <row r="320" spans="1:10" x14ac:dyDescent="0.25">
      <c r="A320" s="29">
        <f t="shared" si="81"/>
        <v>41074</v>
      </c>
      <c r="B320">
        <v>181.2</v>
      </c>
      <c r="C320">
        <v>171.6</v>
      </c>
      <c r="D320">
        <v>1296.9000000000001</v>
      </c>
      <c r="E320">
        <v>1312.4</v>
      </c>
      <c r="F320" s="9">
        <f t="shared" si="79"/>
        <v>1478.1000000000001</v>
      </c>
      <c r="G320" s="2">
        <f t="shared" si="80"/>
        <v>1484</v>
      </c>
      <c r="H320" s="38">
        <f>+(F320/G320-1)*100</f>
        <v>-0.39757412398920833</v>
      </c>
      <c r="I320" s="38"/>
      <c r="J320">
        <v>63.5</v>
      </c>
    </row>
    <row r="321" spans="1:10" x14ac:dyDescent="0.25">
      <c r="A321" s="29">
        <f t="shared" si="81"/>
        <v>41081</v>
      </c>
      <c r="B321">
        <v>183.3</v>
      </c>
      <c r="C321">
        <v>155.9</v>
      </c>
      <c r="D321">
        <v>1309.7</v>
      </c>
      <c r="E321">
        <v>1330.9</v>
      </c>
      <c r="F321" s="9">
        <f t="shared" si="79"/>
        <v>1493</v>
      </c>
      <c r="G321" s="2">
        <f t="shared" si="80"/>
        <v>1486.8000000000002</v>
      </c>
      <c r="H321" s="38">
        <f t="shared" ref="H321:H327" si="82">+(F321/G321-1)*100</f>
        <v>0.41700295937583398</v>
      </c>
      <c r="I321" s="38"/>
      <c r="J321">
        <v>63.5</v>
      </c>
    </row>
    <row r="322" spans="1:10" x14ac:dyDescent="0.25">
      <c r="A322" s="29">
        <f t="shared" si="81"/>
        <v>41088</v>
      </c>
      <c r="B322">
        <v>156.1</v>
      </c>
      <c r="C322">
        <v>146.80000000000001</v>
      </c>
      <c r="D322">
        <v>1331.8</v>
      </c>
      <c r="E322">
        <v>1348.8</v>
      </c>
      <c r="F322" s="9">
        <f t="shared" si="79"/>
        <v>1487.8999999999999</v>
      </c>
      <c r="G322" s="2">
        <f t="shared" si="80"/>
        <v>1495.6</v>
      </c>
      <c r="H322" s="38">
        <f t="shared" si="82"/>
        <v>-0.51484354105375552</v>
      </c>
      <c r="I322" s="38"/>
      <c r="J322">
        <v>63.5</v>
      </c>
    </row>
    <row r="323" spans="1:10" x14ac:dyDescent="0.25">
      <c r="A323" s="29">
        <f t="shared" si="81"/>
        <v>41095</v>
      </c>
      <c r="B323">
        <v>172.5</v>
      </c>
      <c r="C323">
        <v>115.2</v>
      </c>
      <c r="D323">
        <v>1345.5</v>
      </c>
      <c r="E323">
        <v>1494.6</v>
      </c>
      <c r="F323" s="9">
        <f t="shared" si="79"/>
        <v>1518</v>
      </c>
      <c r="G323" s="2">
        <f t="shared" si="80"/>
        <v>1609.8</v>
      </c>
      <c r="H323" s="38">
        <f t="shared" si="82"/>
        <v>-5.7025717480432281</v>
      </c>
      <c r="I323" s="38"/>
      <c r="J323">
        <v>63.5</v>
      </c>
    </row>
    <row r="324" spans="1:10" x14ac:dyDescent="0.25">
      <c r="A324" s="29">
        <f t="shared" si="81"/>
        <v>41102</v>
      </c>
      <c r="B324">
        <v>161.4</v>
      </c>
      <c r="C324">
        <v>120.2</v>
      </c>
      <c r="D324">
        <v>1362.2</v>
      </c>
      <c r="E324">
        <v>1499</v>
      </c>
      <c r="F324" s="9">
        <f t="shared" si="79"/>
        <v>1523.6000000000001</v>
      </c>
      <c r="G324" s="2">
        <f t="shared" si="80"/>
        <v>1619.2</v>
      </c>
      <c r="H324" s="38">
        <f t="shared" si="82"/>
        <v>-5.9041501976284554</v>
      </c>
      <c r="I324" s="38"/>
      <c r="J324">
        <v>68.5</v>
      </c>
    </row>
    <row r="325" spans="1:10" x14ac:dyDescent="0.25">
      <c r="A325" s="29">
        <f t="shared" si="81"/>
        <v>41109</v>
      </c>
      <c r="B325">
        <v>90.9</v>
      </c>
      <c r="C325">
        <v>134.69999999999999</v>
      </c>
      <c r="D325">
        <v>1438.5</v>
      </c>
      <c r="E325">
        <v>1504.7</v>
      </c>
      <c r="F325" s="9">
        <f t="shared" si="79"/>
        <v>1529.4</v>
      </c>
      <c r="G325" s="2">
        <f t="shared" si="80"/>
        <v>1639.4</v>
      </c>
      <c r="H325" s="38">
        <f t="shared" si="82"/>
        <v>-6.7097718677564977</v>
      </c>
      <c r="I325" s="38"/>
      <c r="J325">
        <v>68.5</v>
      </c>
    </row>
    <row r="326" spans="1:10" x14ac:dyDescent="0.25">
      <c r="A326" s="29">
        <f t="shared" si="81"/>
        <v>41116</v>
      </c>
      <c r="B326">
        <v>80.2</v>
      </c>
      <c r="C326">
        <v>128.1</v>
      </c>
      <c r="D326">
        <v>1475.7</v>
      </c>
      <c r="E326">
        <v>1521.5</v>
      </c>
      <c r="F326" s="9">
        <f t="shared" si="79"/>
        <v>1555.9</v>
      </c>
      <c r="G326" s="2">
        <f t="shared" si="80"/>
        <v>1649.6</v>
      </c>
      <c r="H326" s="38">
        <f t="shared" si="82"/>
        <v>-5.6801648884577949</v>
      </c>
      <c r="I326" s="38"/>
      <c r="J326">
        <v>75.5</v>
      </c>
    </row>
    <row r="327" spans="1:10" x14ac:dyDescent="0.25">
      <c r="A327" s="29">
        <f t="shared" si="81"/>
        <v>41123</v>
      </c>
      <c r="B327">
        <v>62.6</v>
      </c>
      <c r="C327">
        <v>148.19999999999999</v>
      </c>
      <c r="D327">
        <v>1501.9</v>
      </c>
      <c r="E327">
        <v>1533.5</v>
      </c>
      <c r="F327" s="9">
        <f t="shared" si="79"/>
        <v>1564.5</v>
      </c>
      <c r="G327" s="2">
        <f t="shared" si="80"/>
        <v>1681.7</v>
      </c>
      <c r="H327" s="38">
        <f t="shared" si="82"/>
        <v>-6.969138371885597</v>
      </c>
      <c r="I327" s="38"/>
      <c r="J327">
        <v>81.5</v>
      </c>
    </row>
    <row r="328" spans="1:10" x14ac:dyDescent="0.25">
      <c r="A328" s="29">
        <f t="shared" si="81"/>
        <v>41130</v>
      </c>
      <c r="B328">
        <v>59.5</v>
      </c>
      <c r="C328">
        <v>121.1</v>
      </c>
      <c r="D328">
        <v>1579.2</v>
      </c>
      <c r="E328">
        <v>1555.2</v>
      </c>
      <c r="F328" s="9">
        <f t="shared" si="79"/>
        <v>1638.7</v>
      </c>
      <c r="G328" s="2">
        <f t="shared" si="80"/>
        <v>1676.3</v>
      </c>
      <c r="H328" s="38">
        <f t="shared" ref="H328:H373" si="83">+(F328/G328-1)*100</f>
        <v>-2.2430352562190503</v>
      </c>
      <c r="I328" s="38"/>
      <c r="J328">
        <v>81.5</v>
      </c>
    </row>
    <row r="329" spans="1:10" x14ac:dyDescent="0.25">
      <c r="A329" s="29">
        <f t="shared" si="81"/>
        <v>41137</v>
      </c>
      <c r="B329">
        <v>49.9</v>
      </c>
      <c r="C329">
        <v>184.4</v>
      </c>
      <c r="D329">
        <v>1591.6</v>
      </c>
      <c r="E329">
        <v>1640.3</v>
      </c>
      <c r="F329" s="9">
        <f t="shared" si="79"/>
        <v>1641.5</v>
      </c>
      <c r="G329" s="2">
        <f t="shared" si="80"/>
        <v>1824.7</v>
      </c>
      <c r="H329" s="38">
        <f t="shared" si="83"/>
        <v>-10.040006576423522</v>
      </c>
      <c r="I329" s="38"/>
      <c r="J329">
        <v>84.5</v>
      </c>
    </row>
    <row r="330" spans="1:10" x14ac:dyDescent="0.25">
      <c r="A330" s="29">
        <f t="shared" si="81"/>
        <v>41144</v>
      </c>
      <c r="B330">
        <v>37.200000000000003</v>
      </c>
      <c r="C330">
        <v>166.4</v>
      </c>
      <c r="D330">
        <v>1630.9</v>
      </c>
      <c r="E330">
        <v>1660.7</v>
      </c>
      <c r="F330" s="9">
        <f t="shared" si="79"/>
        <v>1668.1000000000001</v>
      </c>
      <c r="G330" s="2">
        <f t="shared" si="80"/>
        <v>1827.1000000000001</v>
      </c>
      <c r="H330" s="38">
        <f t="shared" si="83"/>
        <v>-8.702315144217609</v>
      </c>
      <c r="I330" s="38"/>
      <c r="J330">
        <v>84.9</v>
      </c>
    </row>
    <row r="331" spans="1:10" x14ac:dyDescent="0.25">
      <c r="A331" s="29">
        <f t="shared" si="81"/>
        <v>41151</v>
      </c>
      <c r="B331">
        <v>31.1</v>
      </c>
      <c r="C331">
        <v>400.3</v>
      </c>
      <c r="D331">
        <v>1709.2</v>
      </c>
      <c r="E331">
        <v>3.7</v>
      </c>
      <c r="F331" s="9">
        <f t="shared" ref="F331:F373" si="84">+B331+D331</f>
        <v>1740.3</v>
      </c>
      <c r="G331" s="2">
        <f t="shared" ref="G331:G373" si="85">+C331+E331</f>
        <v>404</v>
      </c>
      <c r="H331" s="38">
        <f t="shared" si="83"/>
        <v>330.76732673267327</v>
      </c>
      <c r="I331" s="38"/>
      <c r="J331">
        <v>84.9</v>
      </c>
    </row>
    <row r="332" spans="1:10" x14ac:dyDescent="0.25">
      <c r="A332" s="29">
        <f t="shared" si="81"/>
        <v>41158</v>
      </c>
      <c r="B332">
        <v>149</v>
      </c>
      <c r="C332">
        <v>400.3</v>
      </c>
      <c r="D332">
        <v>5.5</v>
      </c>
      <c r="E332">
        <v>3.7</v>
      </c>
      <c r="F332" s="9">
        <f t="shared" si="84"/>
        <v>154.5</v>
      </c>
      <c r="G332" s="2">
        <f t="shared" si="85"/>
        <v>404</v>
      </c>
      <c r="H332" s="38">
        <f t="shared" si="83"/>
        <v>-61.757425742574256</v>
      </c>
      <c r="I332" s="38"/>
    </row>
    <row r="333" spans="1:10" x14ac:dyDescent="0.25">
      <c r="A333" s="29">
        <f t="shared" si="81"/>
        <v>41165</v>
      </c>
      <c r="B333">
        <v>182</v>
      </c>
      <c r="C333">
        <v>374.6</v>
      </c>
      <c r="D333">
        <v>12.6</v>
      </c>
      <c r="E333">
        <v>31.4</v>
      </c>
      <c r="F333" s="9">
        <f t="shared" si="84"/>
        <v>194.6</v>
      </c>
      <c r="G333" s="2">
        <f t="shared" si="85"/>
        <v>406</v>
      </c>
      <c r="H333" s="38">
        <f t="shared" si="83"/>
        <v>-52.068965517241381</v>
      </c>
      <c r="I333" s="38"/>
    </row>
    <row r="334" spans="1:10" x14ac:dyDescent="0.25">
      <c r="A334" s="29">
        <f t="shared" si="81"/>
        <v>41172</v>
      </c>
      <c r="B334">
        <v>204.5</v>
      </c>
      <c r="C334">
        <v>379.7</v>
      </c>
      <c r="D334">
        <v>20.2</v>
      </c>
      <c r="E334">
        <v>45.4</v>
      </c>
      <c r="F334" s="9">
        <f t="shared" si="84"/>
        <v>224.7</v>
      </c>
      <c r="G334" s="2">
        <f t="shared" si="85"/>
        <v>425.09999999999997</v>
      </c>
      <c r="H334" s="38">
        <f t="shared" si="83"/>
        <v>-47.141848976711366</v>
      </c>
      <c r="I334" s="38"/>
    </row>
    <row r="335" spans="1:10" x14ac:dyDescent="0.25">
      <c r="A335" s="29">
        <f t="shared" si="81"/>
        <v>41179</v>
      </c>
      <c r="B335">
        <v>211.4</v>
      </c>
      <c r="C335">
        <v>346.2</v>
      </c>
      <c r="D335">
        <v>97.1</v>
      </c>
      <c r="E335">
        <v>81.2</v>
      </c>
      <c r="F335" s="9">
        <f t="shared" si="84"/>
        <v>308.5</v>
      </c>
      <c r="G335" s="2">
        <f t="shared" si="85"/>
        <v>427.4</v>
      </c>
      <c r="H335" s="38">
        <f t="shared" si="83"/>
        <v>-27.819372952737474</v>
      </c>
      <c r="I335" s="38"/>
    </row>
    <row r="336" spans="1:10" x14ac:dyDescent="0.25">
      <c r="A336" s="29">
        <f t="shared" si="81"/>
        <v>41186</v>
      </c>
      <c r="B336">
        <v>200.7</v>
      </c>
      <c r="C336">
        <v>344.8</v>
      </c>
      <c r="D336">
        <v>133.69999999999999</v>
      </c>
      <c r="E336">
        <v>95.1</v>
      </c>
      <c r="F336" s="9">
        <f t="shared" si="84"/>
        <v>334.4</v>
      </c>
      <c r="G336" s="2">
        <f t="shared" si="85"/>
        <v>439.9</v>
      </c>
      <c r="H336" s="38">
        <f t="shared" si="83"/>
        <v>-23.982723346215053</v>
      </c>
      <c r="I336" s="38"/>
    </row>
    <row r="337" spans="1:9" x14ac:dyDescent="0.25">
      <c r="A337" s="29">
        <f t="shared" si="81"/>
        <v>41193</v>
      </c>
      <c r="B337">
        <v>203.1</v>
      </c>
      <c r="C337">
        <v>346.3</v>
      </c>
      <c r="D337">
        <v>136.69999999999999</v>
      </c>
      <c r="E337">
        <v>99.5</v>
      </c>
      <c r="F337" s="9">
        <f t="shared" si="84"/>
        <v>339.79999999999995</v>
      </c>
      <c r="G337" s="2">
        <f t="shared" si="85"/>
        <v>445.8</v>
      </c>
      <c r="H337" s="38">
        <f t="shared" si="83"/>
        <v>-23.777478689995522</v>
      </c>
      <c r="I337" s="38"/>
    </row>
    <row r="338" spans="1:9" x14ac:dyDescent="0.25">
      <c r="A338" s="29">
        <f t="shared" si="81"/>
        <v>41200</v>
      </c>
      <c r="B338">
        <v>199.2</v>
      </c>
      <c r="C338">
        <v>340.8</v>
      </c>
      <c r="D338">
        <v>148.69999999999999</v>
      </c>
      <c r="E338">
        <v>107.2</v>
      </c>
      <c r="F338" s="9">
        <f t="shared" si="84"/>
        <v>347.9</v>
      </c>
      <c r="G338" s="2">
        <f t="shared" si="85"/>
        <v>448</v>
      </c>
      <c r="H338" s="38">
        <f t="shared" si="83"/>
        <v>-22.343750000000007</v>
      </c>
      <c r="I338" s="38"/>
    </row>
    <row r="339" spans="1:9" x14ac:dyDescent="0.25">
      <c r="A339" s="29">
        <f t="shared" si="81"/>
        <v>41207</v>
      </c>
      <c r="B339">
        <v>172</v>
      </c>
      <c r="C339">
        <v>338.9</v>
      </c>
      <c r="D339">
        <v>221.8</v>
      </c>
      <c r="E339">
        <v>119</v>
      </c>
      <c r="F339" s="9">
        <f t="shared" si="84"/>
        <v>393.8</v>
      </c>
      <c r="G339" s="2">
        <f t="shared" si="85"/>
        <v>457.9</v>
      </c>
      <c r="H339" s="38">
        <f t="shared" si="83"/>
        <v>-13.998689670233667</v>
      </c>
      <c r="I339" s="38"/>
    </row>
    <row r="340" spans="1:9" x14ac:dyDescent="0.25">
      <c r="A340" s="29">
        <f t="shared" si="81"/>
        <v>41214</v>
      </c>
      <c r="B340">
        <v>165.4</v>
      </c>
      <c r="C340">
        <v>198.8</v>
      </c>
      <c r="D340">
        <v>294.2</v>
      </c>
      <c r="E340">
        <v>265.2</v>
      </c>
      <c r="F340" s="9">
        <f t="shared" si="84"/>
        <v>459.6</v>
      </c>
      <c r="G340" s="2">
        <f t="shared" si="85"/>
        <v>464</v>
      </c>
      <c r="H340" s="38">
        <f t="shared" si="83"/>
        <v>-0.94827586206895909</v>
      </c>
      <c r="I340" s="38"/>
    </row>
    <row r="341" spans="1:9" x14ac:dyDescent="0.25">
      <c r="A341" s="29">
        <f t="shared" si="81"/>
        <v>41221</v>
      </c>
      <c r="B341">
        <v>152.1</v>
      </c>
      <c r="C341">
        <v>183.6</v>
      </c>
      <c r="D341">
        <v>309</v>
      </c>
      <c r="E341">
        <v>282.3</v>
      </c>
      <c r="F341" s="9">
        <f t="shared" si="84"/>
        <v>461.1</v>
      </c>
      <c r="G341" s="2">
        <f t="shared" si="85"/>
        <v>465.9</v>
      </c>
      <c r="H341" s="38">
        <f t="shared" si="83"/>
        <v>-1.0302640051513157</v>
      </c>
      <c r="I341" s="38"/>
    </row>
    <row r="342" spans="1:9" x14ac:dyDescent="0.25">
      <c r="A342" s="29">
        <f t="shared" si="81"/>
        <v>41228</v>
      </c>
      <c r="B342">
        <v>151.69999999999999</v>
      </c>
      <c r="C342">
        <v>172.1</v>
      </c>
      <c r="D342">
        <v>321.60000000000002</v>
      </c>
      <c r="E342">
        <v>307.89999999999998</v>
      </c>
      <c r="F342" s="9">
        <f t="shared" si="84"/>
        <v>473.3</v>
      </c>
      <c r="G342" s="2">
        <f t="shared" si="85"/>
        <v>480</v>
      </c>
      <c r="H342" s="38">
        <f t="shared" si="83"/>
        <v>-1.3958333333333295</v>
      </c>
      <c r="I342" s="38"/>
    </row>
    <row r="343" spans="1:9" x14ac:dyDescent="0.25">
      <c r="A343" s="29">
        <f t="shared" si="81"/>
        <v>41235</v>
      </c>
      <c r="B343">
        <v>153.19999999999999</v>
      </c>
      <c r="C343">
        <v>217.7</v>
      </c>
      <c r="D343">
        <v>329.1</v>
      </c>
      <c r="E343">
        <v>324.10000000000002</v>
      </c>
      <c r="F343" s="9">
        <f t="shared" si="84"/>
        <v>482.3</v>
      </c>
      <c r="G343" s="2">
        <f t="shared" si="85"/>
        <v>541.79999999999995</v>
      </c>
      <c r="H343" s="38">
        <f t="shared" si="83"/>
        <v>-10.981912144702832</v>
      </c>
      <c r="I343" s="38"/>
    </row>
    <row r="344" spans="1:9" x14ac:dyDescent="0.25">
      <c r="A344" s="29">
        <f t="shared" si="81"/>
        <v>41242</v>
      </c>
      <c r="B344">
        <v>148.9</v>
      </c>
      <c r="C344">
        <v>212.8</v>
      </c>
      <c r="D344">
        <v>342.2</v>
      </c>
      <c r="E344">
        <v>331.5</v>
      </c>
      <c r="F344" s="9">
        <f t="shared" si="84"/>
        <v>491.1</v>
      </c>
      <c r="G344" s="2">
        <f t="shared" si="85"/>
        <v>544.29999999999995</v>
      </c>
      <c r="H344" s="38">
        <f t="shared" si="83"/>
        <v>-9.7740216792210006</v>
      </c>
      <c r="I344" s="38"/>
    </row>
    <row r="345" spans="1:9" x14ac:dyDescent="0.25">
      <c r="A345" s="29">
        <f t="shared" si="81"/>
        <v>41249</v>
      </c>
      <c r="B345">
        <v>149.5</v>
      </c>
      <c r="C345">
        <v>205.9</v>
      </c>
      <c r="D345">
        <v>356.9</v>
      </c>
      <c r="E345">
        <v>345.9</v>
      </c>
      <c r="F345" s="9">
        <f t="shared" si="84"/>
        <v>506.4</v>
      </c>
      <c r="G345" s="2">
        <f t="shared" si="85"/>
        <v>551.79999999999995</v>
      </c>
      <c r="H345" s="38">
        <f t="shared" si="83"/>
        <v>-8.2276187024284084</v>
      </c>
      <c r="I345" s="38"/>
    </row>
    <row r="346" spans="1:9" x14ac:dyDescent="0.25">
      <c r="A346" s="29">
        <f t="shared" si="81"/>
        <v>41256</v>
      </c>
      <c r="B346">
        <v>195</v>
      </c>
      <c r="C346">
        <v>208.4</v>
      </c>
      <c r="D346">
        <v>372.8</v>
      </c>
      <c r="E346">
        <v>419.9</v>
      </c>
      <c r="F346" s="9">
        <f t="shared" si="84"/>
        <v>567.79999999999995</v>
      </c>
      <c r="G346" s="2">
        <f t="shared" si="85"/>
        <v>628.29999999999995</v>
      </c>
      <c r="H346" s="38">
        <f t="shared" si="83"/>
        <v>-9.6291580455196595</v>
      </c>
      <c r="I346" s="38"/>
    </row>
    <row r="347" spans="1:9" x14ac:dyDescent="0.25">
      <c r="A347" s="29">
        <f t="shared" si="81"/>
        <v>41263</v>
      </c>
      <c r="B347">
        <v>244.5</v>
      </c>
      <c r="C347">
        <v>222.7</v>
      </c>
      <c r="D347">
        <v>468.1</v>
      </c>
      <c r="E347">
        <v>427.4</v>
      </c>
      <c r="F347" s="9">
        <f t="shared" si="84"/>
        <v>712.6</v>
      </c>
      <c r="G347" s="2">
        <f t="shared" si="85"/>
        <v>650.09999999999991</v>
      </c>
      <c r="H347" s="38">
        <f t="shared" si="83"/>
        <v>9.6139055529918629</v>
      </c>
      <c r="I347" s="38"/>
    </row>
    <row r="348" spans="1:9" x14ac:dyDescent="0.25">
      <c r="A348" s="29">
        <f t="shared" si="81"/>
        <v>41270</v>
      </c>
      <c r="B348">
        <v>211.7</v>
      </c>
      <c r="C348">
        <v>226.1</v>
      </c>
      <c r="D348">
        <v>509.3</v>
      </c>
      <c r="E348">
        <v>460.6</v>
      </c>
      <c r="F348" s="9">
        <f t="shared" si="84"/>
        <v>721</v>
      </c>
      <c r="G348" s="2">
        <f t="shared" si="85"/>
        <v>686.7</v>
      </c>
      <c r="H348" s="38">
        <f t="shared" si="83"/>
        <v>4.9949031600407645</v>
      </c>
      <c r="I348" s="38"/>
    </row>
    <row r="349" spans="1:9" x14ac:dyDescent="0.25">
      <c r="A349" s="29">
        <f t="shared" si="81"/>
        <v>41277</v>
      </c>
      <c r="B349">
        <v>210.6</v>
      </c>
      <c r="C349">
        <v>225.6</v>
      </c>
      <c r="D349">
        <v>522.9</v>
      </c>
      <c r="E349">
        <v>471.4</v>
      </c>
      <c r="F349" s="9">
        <f t="shared" si="84"/>
        <v>733.5</v>
      </c>
      <c r="G349" s="2">
        <f t="shared" si="85"/>
        <v>697</v>
      </c>
      <c r="H349" s="38">
        <f t="shared" si="83"/>
        <v>5.236728837876603</v>
      </c>
      <c r="I349" s="38"/>
    </row>
    <row r="350" spans="1:9" x14ac:dyDescent="0.25">
      <c r="A350" s="29">
        <f t="shared" si="81"/>
        <v>41284</v>
      </c>
      <c r="B350">
        <v>193.5</v>
      </c>
      <c r="C350">
        <v>306.39999999999998</v>
      </c>
      <c r="D350">
        <v>548.6</v>
      </c>
      <c r="E350">
        <v>544.29999999999995</v>
      </c>
      <c r="F350" s="9">
        <f t="shared" si="84"/>
        <v>742.1</v>
      </c>
      <c r="G350" s="2">
        <f t="shared" si="85"/>
        <v>850.69999999999993</v>
      </c>
      <c r="H350" s="38">
        <f t="shared" si="83"/>
        <v>-12.765957446808496</v>
      </c>
      <c r="I350" s="38"/>
    </row>
    <row r="351" spans="1:9" x14ac:dyDescent="0.25">
      <c r="A351" s="29">
        <f t="shared" si="81"/>
        <v>41291</v>
      </c>
      <c r="B351">
        <v>209.8</v>
      </c>
      <c r="C351">
        <v>315.3</v>
      </c>
      <c r="D351">
        <v>554.4</v>
      </c>
      <c r="E351">
        <v>551.9</v>
      </c>
      <c r="F351" s="9">
        <f t="shared" si="84"/>
        <v>764.2</v>
      </c>
      <c r="G351" s="2">
        <f t="shared" si="85"/>
        <v>867.2</v>
      </c>
      <c r="H351" s="38">
        <f t="shared" si="83"/>
        <v>-11.877306273062727</v>
      </c>
      <c r="I351" s="38"/>
    </row>
    <row r="352" spans="1:9" x14ac:dyDescent="0.25">
      <c r="A352" s="29">
        <f t="shared" si="81"/>
        <v>41298</v>
      </c>
      <c r="B352">
        <v>264.3</v>
      </c>
      <c r="C352">
        <v>278.39999999999998</v>
      </c>
      <c r="D352">
        <v>570.70000000000005</v>
      </c>
      <c r="E352">
        <v>592.6</v>
      </c>
      <c r="F352" s="9">
        <f t="shared" si="84"/>
        <v>835</v>
      </c>
      <c r="G352" s="2">
        <f t="shared" si="85"/>
        <v>871</v>
      </c>
      <c r="H352" s="38">
        <f t="shared" si="83"/>
        <v>-4.1331802525832355</v>
      </c>
      <c r="I352" s="38"/>
    </row>
    <row r="353" spans="1:10" x14ac:dyDescent="0.25">
      <c r="A353" s="29">
        <f t="shared" si="81"/>
        <v>41305</v>
      </c>
      <c r="B353">
        <v>258.7</v>
      </c>
      <c r="C353">
        <v>266.8</v>
      </c>
      <c r="D353">
        <v>651.9</v>
      </c>
      <c r="E353">
        <v>610.79999999999995</v>
      </c>
      <c r="F353" s="9">
        <f t="shared" si="84"/>
        <v>910.59999999999991</v>
      </c>
      <c r="G353" s="2">
        <f t="shared" si="85"/>
        <v>877.59999999999991</v>
      </c>
      <c r="H353" s="38">
        <f t="shared" si="83"/>
        <v>3.7602552415679114</v>
      </c>
      <c r="I353" s="38"/>
    </row>
    <row r="354" spans="1:10" x14ac:dyDescent="0.25">
      <c r="A354" s="29">
        <f t="shared" si="81"/>
        <v>41312</v>
      </c>
      <c r="B354">
        <v>277.7</v>
      </c>
      <c r="C354">
        <v>259.3</v>
      </c>
      <c r="D354">
        <v>668.2</v>
      </c>
      <c r="E354">
        <v>698.7</v>
      </c>
      <c r="F354" s="9">
        <f t="shared" si="84"/>
        <v>945.90000000000009</v>
      </c>
      <c r="G354" s="2">
        <f t="shared" si="85"/>
        <v>958</v>
      </c>
      <c r="H354" s="38">
        <f t="shared" si="83"/>
        <v>-1.2630480167014513</v>
      </c>
      <c r="I354" s="38"/>
    </row>
    <row r="355" spans="1:10" x14ac:dyDescent="0.25">
      <c r="A355" s="29">
        <f t="shared" si="81"/>
        <v>41319</v>
      </c>
      <c r="B355">
        <v>264.89999999999998</v>
      </c>
      <c r="C355">
        <v>261.89999999999998</v>
      </c>
      <c r="D355">
        <v>687.7</v>
      </c>
      <c r="E355">
        <v>708</v>
      </c>
      <c r="F355" s="9">
        <f t="shared" si="84"/>
        <v>952.6</v>
      </c>
      <c r="G355" s="2">
        <f t="shared" si="85"/>
        <v>969.9</v>
      </c>
      <c r="H355" s="38">
        <f t="shared" si="83"/>
        <v>-1.7836890401072281</v>
      </c>
      <c r="I355" s="38"/>
    </row>
    <row r="356" spans="1:10" x14ac:dyDescent="0.25">
      <c r="A356" s="29">
        <f t="shared" si="81"/>
        <v>41326</v>
      </c>
      <c r="B356">
        <v>322.5</v>
      </c>
      <c r="C356">
        <v>268.89999999999998</v>
      </c>
      <c r="D356">
        <v>728.5</v>
      </c>
      <c r="E356">
        <v>728.2</v>
      </c>
      <c r="F356" s="9">
        <f t="shared" si="84"/>
        <v>1051</v>
      </c>
      <c r="G356" s="2">
        <f t="shared" si="85"/>
        <v>997.1</v>
      </c>
      <c r="H356" s="38">
        <f t="shared" si="83"/>
        <v>5.4056764617390396</v>
      </c>
      <c r="I356" s="38"/>
    </row>
    <row r="357" spans="1:10" x14ac:dyDescent="0.25">
      <c r="A357" s="29">
        <f t="shared" si="81"/>
        <v>41333</v>
      </c>
      <c r="B357">
        <v>333.8</v>
      </c>
      <c r="C357">
        <v>276.3</v>
      </c>
      <c r="D357">
        <v>754.5</v>
      </c>
      <c r="E357">
        <v>741.3</v>
      </c>
      <c r="F357" s="9">
        <f t="shared" si="84"/>
        <v>1088.3</v>
      </c>
      <c r="G357" s="2">
        <f t="shared" si="85"/>
        <v>1017.5999999999999</v>
      </c>
      <c r="H357" s="38">
        <f t="shared" si="83"/>
        <v>6.947720125786172</v>
      </c>
      <c r="I357" s="38"/>
    </row>
    <row r="358" spans="1:10" x14ac:dyDescent="0.25">
      <c r="A358" s="29">
        <f t="shared" si="81"/>
        <v>41340</v>
      </c>
      <c r="B358">
        <v>233</v>
      </c>
      <c r="C358">
        <v>260.3</v>
      </c>
      <c r="D358">
        <v>876.2</v>
      </c>
      <c r="E358">
        <v>766.5</v>
      </c>
      <c r="F358" s="9">
        <f t="shared" si="84"/>
        <v>1109.2</v>
      </c>
      <c r="G358" s="2">
        <f t="shared" si="85"/>
        <v>1026.8</v>
      </c>
      <c r="H358" s="38">
        <f t="shared" si="83"/>
        <v>8.0249318270354522</v>
      </c>
      <c r="I358" s="38"/>
    </row>
    <row r="359" spans="1:10" x14ac:dyDescent="0.25">
      <c r="A359" s="29">
        <f t="shared" si="81"/>
        <v>41347</v>
      </c>
      <c r="B359">
        <v>224</v>
      </c>
      <c r="C359">
        <v>200.5</v>
      </c>
      <c r="D359">
        <v>907.7</v>
      </c>
      <c r="E359">
        <v>847.4</v>
      </c>
      <c r="F359" s="9">
        <f t="shared" si="84"/>
        <v>1131.7</v>
      </c>
      <c r="G359" s="2">
        <f t="shared" si="85"/>
        <v>1047.9000000000001</v>
      </c>
      <c r="H359" s="38">
        <f t="shared" si="83"/>
        <v>7.9969462734993835</v>
      </c>
      <c r="I359" s="38"/>
    </row>
    <row r="360" spans="1:10" x14ac:dyDescent="0.25">
      <c r="A360" s="29">
        <f t="shared" si="81"/>
        <v>41354</v>
      </c>
      <c r="B360">
        <v>159</v>
      </c>
      <c r="C360">
        <v>223.3</v>
      </c>
      <c r="D360">
        <v>1057.8</v>
      </c>
      <c r="E360">
        <v>857.1</v>
      </c>
      <c r="F360" s="9">
        <f t="shared" si="84"/>
        <v>1216.8</v>
      </c>
      <c r="G360" s="2">
        <f t="shared" si="85"/>
        <v>1080.4000000000001</v>
      </c>
      <c r="H360" s="38">
        <f t="shared" si="83"/>
        <v>12.624953720844111</v>
      </c>
      <c r="I360" s="38"/>
    </row>
    <row r="361" spans="1:10" x14ac:dyDescent="0.25">
      <c r="A361" s="29">
        <f t="shared" si="81"/>
        <v>41361</v>
      </c>
      <c r="B361">
        <v>137</v>
      </c>
      <c r="C361">
        <v>314.8</v>
      </c>
      <c r="D361">
        <v>1087.8</v>
      </c>
      <c r="E361">
        <v>870.7</v>
      </c>
      <c r="F361" s="9">
        <f t="shared" si="84"/>
        <v>1224.8</v>
      </c>
      <c r="G361" s="2">
        <f t="shared" si="85"/>
        <v>1185.5</v>
      </c>
      <c r="H361" s="38">
        <f t="shared" si="83"/>
        <v>3.3150569380008488</v>
      </c>
      <c r="I361" s="38"/>
    </row>
    <row r="362" spans="1:10" x14ac:dyDescent="0.25">
      <c r="A362" s="29">
        <f t="shared" si="81"/>
        <v>41368</v>
      </c>
      <c r="B362">
        <v>138.6</v>
      </c>
      <c r="C362">
        <v>249.9</v>
      </c>
      <c r="D362">
        <v>1103.2</v>
      </c>
      <c r="E362">
        <v>1043.9000000000001</v>
      </c>
      <c r="F362" s="9">
        <f t="shared" si="84"/>
        <v>1241.8</v>
      </c>
      <c r="G362" s="2">
        <f t="shared" si="85"/>
        <v>1293.8000000000002</v>
      </c>
      <c r="H362" s="38">
        <f t="shared" si="83"/>
        <v>-4.0191683413201567</v>
      </c>
      <c r="I362" s="38"/>
    </row>
    <row r="363" spans="1:10" x14ac:dyDescent="0.25">
      <c r="A363" s="29">
        <f t="shared" si="81"/>
        <v>41375</v>
      </c>
      <c r="B363">
        <v>140.9</v>
      </c>
      <c r="C363">
        <v>242.9</v>
      </c>
      <c r="D363">
        <v>1114.4000000000001</v>
      </c>
      <c r="E363">
        <v>1062.5</v>
      </c>
      <c r="F363" s="9">
        <f t="shared" si="84"/>
        <v>1255.3000000000002</v>
      </c>
      <c r="G363" s="2">
        <f t="shared" si="85"/>
        <v>1305.4000000000001</v>
      </c>
      <c r="H363" s="38">
        <f t="shared" si="83"/>
        <v>-3.8379040907001616</v>
      </c>
      <c r="I363" s="38"/>
    </row>
    <row r="364" spans="1:10" x14ac:dyDescent="0.25">
      <c r="A364" s="29">
        <f t="shared" si="81"/>
        <v>41382</v>
      </c>
      <c r="B364">
        <v>117.6</v>
      </c>
      <c r="C364">
        <v>245.7</v>
      </c>
      <c r="D364">
        <v>1168</v>
      </c>
      <c r="E364">
        <v>1069.9000000000001</v>
      </c>
      <c r="F364" s="9">
        <f t="shared" si="84"/>
        <v>1285.5999999999999</v>
      </c>
      <c r="G364" s="2">
        <f t="shared" si="85"/>
        <v>1315.6000000000001</v>
      </c>
      <c r="H364" s="38">
        <f t="shared" si="83"/>
        <v>-2.2803283672849006</v>
      </c>
      <c r="I364" s="38"/>
    </row>
    <row r="365" spans="1:10" x14ac:dyDescent="0.25">
      <c r="A365" s="29">
        <f t="shared" si="81"/>
        <v>41389</v>
      </c>
      <c r="B365">
        <v>99.4</v>
      </c>
      <c r="C365">
        <v>240.3</v>
      </c>
      <c r="D365">
        <v>1270.5</v>
      </c>
      <c r="E365">
        <v>1091.8</v>
      </c>
      <c r="F365" s="9">
        <f t="shared" si="84"/>
        <v>1369.9</v>
      </c>
      <c r="G365" s="2">
        <f t="shared" si="85"/>
        <v>1332.1</v>
      </c>
      <c r="H365" s="38">
        <f t="shared" si="83"/>
        <v>2.8376248029427398</v>
      </c>
      <c r="I365" s="38"/>
    </row>
    <row r="366" spans="1:10" x14ac:dyDescent="0.25">
      <c r="A366" s="29">
        <f t="shared" si="81"/>
        <v>41396</v>
      </c>
      <c r="B366">
        <v>134.5</v>
      </c>
      <c r="C366">
        <v>237.4</v>
      </c>
      <c r="D366">
        <v>1285.5999999999999</v>
      </c>
      <c r="E366">
        <v>1108.4000000000001</v>
      </c>
      <c r="F366" s="9">
        <f t="shared" si="84"/>
        <v>1420.1</v>
      </c>
      <c r="G366" s="2">
        <f t="shared" si="85"/>
        <v>1345.8000000000002</v>
      </c>
      <c r="H366" s="38">
        <f t="shared" si="83"/>
        <v>5.5208797741120419</v>
      </c>
      <c r="I366" s="38"/>
      <c r="J366">
        <v>8</v>
      </c>
    </row>
    <row r="367" spans="1:10" x14ac:dyDescent="0.25">
      <c r="A367" s="29">
        <f t="shared" si="81"/>
        <v>41403</v>
      </c>
      <c r="B367">
        <v>109.3</v>
      </c>
      <c r="C367">
        <v>232.7</v>
      </c>
      <c r="D367">
        <v>1312</v>
      </c>
      <c r="E367">
        <v>1121.4000000000001</v>
      </c>
      <c r="F367" s="9">
        <f t="shared" si="84"/>
        <v>1421.3</v>
      </c>
      <c r="G367" s="2">
        <f t="shared" si="85"/>
        <v>1354.1000000000001</v>
      </c>
      <c r="H367" s="38">
        <f t="shared" si="83"/>
        <v>4.9627058562882853</v>
      </c>
      <c r="I367" s="38"/>
      <c r="J367">
        <v>8</v>
      </c>
    </row>
    <row r="368" spans="1:10" x14ac:dyDescent="0.25">
      <c r="A368" s="29">
        <f t="shared" si="81"/>
        <v>41410</v>
      </c>
      <c r="B368">
        <v>95.2</v>
      </c>
      <c r="C368">
        <v>234</v>
      </c>
      <c r="D368">
        <v>1357.1</v>
      </c>
      <c r="E368">
        <v>1137.7</v>
      </c>
      <c r="F368" s="9">
        <f t="shared" si="84"/>
        <v>1452.3</v>
      </c>
      <c r="G368" s="2">
        <f t="shared" si="85"/>
        <v>1371.7</v>
      </c>
      <c r="H368" s="38">
        <f t="shared" si="83"/>
        <v>5.8759203907559954</v>
      </c>
      <c r="I368" s="38"/>
      <c r="J368">
        <v>3</v>
      </c>
    </row>
    <row r="369" spans="1:10" x14ac:dyDescent="0.25">
      <c r="A369" s="29">
        <f t="shared" si="81"/>
        <v>41417</v>
      </c>
      <c r="B369">
        <v>83.8</v>
      </c>
      <c r="C369">
        <v>222.7</v>
      </c>
      <c r="D369">
        <v>1374.4</v>
      </c>
      <c r="E369">
        <v>1163.7</v>
      </c>
      <c r="F369" s="9">
        <f t="shared" si="84"/>
        <v>1458.2</v>
      </c>
      <c r="G369" s="2">
        <f t="shared" si="85"/>
        <v>1386.4</v>
      </c>
      <c r="H369" s="38">
        <f t="shared" si="83"/>
        <v>5.1788805539526805</v>
      </c>
      <c r="I369" s="38"/>
      <c r="J369">
        <v>3</v>
      </c>
    </row>
    <row r="370" spans="1:10" x14ac:dyDescent="0.25">
      <c r="A370" s="29">
        <f t="shared" si="81"/>
        <v>41424</v>
      </c>
      <c r="B370">
        <v>85.8</v>
      </c>
      <c r="C370">
        <v>209.8</v>
      </c>
      <c r="D370">
        <v>1379.6</v>
      </c>
      <c r="E370">
        <v>1260.7</v>
      </c>
      <c r="F370" s="9">
        <f t="shared" si="84"/>
        <v>1465.3999999999999</v>
      </c>
      <c r="G370" s="2">
        <f t="shared" si="85"/>
        <v>1470.5</v>
      </c>
      <c r="H370" s="38">
        <f t="shared" si="83"/>
        <v>-0.34682080924856029</v>
      </c>
      <c r="I370" s="38"/>
      <c r="J370">
        <v>3</v>
      </c>
    </row>
    <row r="371" spans="1:10" x14ac:dyDescent="0.25">
      <c r="A371" s="29">
        <f t="shared" si="81"/>
        <v>41431</v>
      </c>
      <c r="B371">
        <v>71.5</v>
      </c>
      <c r="C371">
        <v>203.2</v>
      </c>
      <c r="D371">
        <v>1388.4</v>
      </c>
      <c r="E371">
        <v>1272.8</v>
      </c>
      <c r="F371" s="9">
        <f t="shared" si="84"/>
        <v>1459.9</v>
      </c>
      <c r="G371" s="2">
        <f t="shared" si="85"/>
        <v>1476</v>
      </c>
      <c r="H371" s="38">
        <f t="shared" si="83"/>
        <v>-1.0907859078590709</v>
      </c>
      <c r="I371" s="38"/>
      <c r="J371">
        <v>8</v>
      </c>
    </row>
    <row r="372" spans="1:10" x14ac:dyDescent="0.25">
      <c r="A372" s="29">
        <f t="shared" si="81"/>
        <v>41438</v>
      </c>
      <c r="B372">
        <v>65.3</v>
      </c>
      <c r="C372">
        <v>181.2</v>
      </c>
      <c r="D372">
        <v>1397.2</v>
      </c>
      <c r="E372">
        <v>1296.9000000000001</v>
      </c>
      <c r="F372" s="9">
        <f t="shared" si="84"/>
        <v>1462.5</v>
      </c>
      <c r="G372" s="2">
        <f t="shared" si="85"/>
        <v>1478.1000000000001</v>
      </c>
      <c r="H372" s="38">
        <f t="shared" si="83"/>
        <v>-1.0554089709762571</v>
      </c>
      <c r="I372" s="38"/>
      <c r="J372">
        <v>11</v>
      </c>
    </row>
    <row r="373" spans="1:10" x14ac:dyDescent="0.25">
      <c r="A373" s="29">
        <f t="shared" si="81"/>
        <v>41445</v>
      </c>
      <c r="B373">
        <v>65.099999999999994</v>
      </c>
      <c r="C373">
        <v>183.3</v>
      </c>
      <c r="D373">
        <v>1485.2</v>
      </c>
      <c r="E373">
        <v>1309.7</v>
      </c>
      <c r="F373" s="9">
        <f t="shared" si="84"/>
        <v>1550.3</v>
      </c>
      <c r="G373" s="2">
        <f t="shared" si="85"/>
        <v>1493</v>
      </c>
      <c r="H373" s="38">
        <f t="shared" si="83"/>
        <v>3.8379102478231619</v>
      </c>
      <c r="I373" s="38"/>
      <c r="J373">
        <v>26</v>
      </c>
    </row>
    <row r="374" spans="1:10" x14ac:dyDescent="0.25">
      <c r="A374" s="29">
        <f t="shared" si="81"/>
        <v>41452</v>
      </c>
      <c r="B374">
        <v>64.7</v>
      </c>
      <c r="C374">
        <v>156.1</v>
      </c>
      <c r="D374">
        <v>1514.4</v>
      </c>
      <c r="E374">
        <v>1331.8</v>
      </c>
      <c r="F374" s="9">
        <f t="shared" ref="F374:F388" si="86">+B374+D374</f>
        <v>1579.1000000000001</v>
      </c>
      <c r="G374" s="2">
        <f t="shared" ref="G374:G388" si="87">+C374+E374</f>
        <v>1487.8999999999999</v>
      </c>
      <c r="H374" s="38">
        <f t="shared" ref="H374:H388" si="88">+(F374/G374-1)*100</f>
        <v>6.1294441830768376</v>
      </c>
      <c r="I374" s="38"/>
      <c r="J374">
        <v>26</v>
      </c>
    </row>
    <row r="375" spans="1:10" x14ac:dyDescent="0.25">
      <c r="A375" s="29">
        <f t="shared" si="81"/>
        <v>41459</v>
      </c>
      <c r="B375">
        <v>63.8</v>
      </c>
      <c r="C375">
        <v>172.5</v>
      </c>
      <c r="D375">
        <v>1519.3</v>
      </c>
      <c r="E375">
        <v>1345.5</v>
      </c>
      <c r="F375" s="9">
        <f t="shared" si="86"/>
        <v>1583.1</v>
      </c>
      <c r="G375" s="2">
        <f t="shared" si="87"/>
        <v>1518</v>
      </c>
      <c r="H375" s="38">
        <f t="shared" si="88"/>
        <v>4.288537549407101</v>
      </c>
      <c r="I375" s="38"/>
      <c r="J375">
        <v>29</v>
      </c>
    </row>
    <row r="376" spans="1:10" x14ac:dyDescent="0.25">
      <c r="A376" s="29">
        <f t="shared" si="81"/>
        <v>41466</v>
      </c>
      <c r="B376">
        <v>57.2</v>
      </c>
      <c r="C376">
        <v>161.4</v>
      </c>
      <c r="D376">
        <v>1525.4</v>
      </c>
      <c r="E376">
        <v>1362.2</v>
      </c>
      <c r="F376" s="9">
        <f t="shared" si="86"/>
        <v>1582.6000000000001</v>
      </c>
      <c r="G376" s="2">
        <f t="shared" si="87"/>
        <v>1523.6000000000001</v>
      </c>
      <c r="H376" s="38">
        <f t="shared" si="88"/>
        <v>3.8724074560251953</v>
      </c>
      <c r="I376" s="38"/>
      <c r="J376">
        <v>29</v>
      </c>
    </row>
    <row r="377" spans="1:10" x14ac:dyDescent="0.25">
      <c r="A377" s="29">
        <f t="shared" si="81"/>
        <v>41473</v>
      </c>
      <c r="B377">
        <v>62.6</v>
      </c>
      <c r="C377">
        <v>90.9</v>
      </c>
      <c r="D377">
        <v>1551.5</v>
      </c>
      <c r="E377">
        <v>1438.5</v>
      </c>
      <c r="F377" s="9">
        <f t="shared" si="86"/>
        <v>1614.1</v>
      </c>
      <c r="G377" s="2">
        <f t="shared" si="87"/>
        <v>1529.4</v>
      </c>
      <c r="H377" s="38">
        <f t="shared" si="88"/>
        <v>5.538119523996321</v>
      </c>
      <c r="I377" s="38"/>
      <c r="J377">
        <v>47</v>
      </c>
    </row>
    <row r="378" spans="1:10" x14ac:dyDescent="0.25">
      <c r="A378" s="29">
        <f t="shared" si="81"/>
        <v>41480</v>
      </c>
      <c r="B378">
        <v>69.599999999999994</v>
      </c>
      <c r="C378">
        <v>80.2</v>
      </c>
      <c r="D378">
        <v>1554.4</v>
      </c>
      <c r="E378">
        <v>1475.7</v>
      </c>
      <c r="F378" s="9">
        <f t="shared" si="86"/>
        <v>1624</v>
      </c>
      <c r="G378" s="2">
        <f t="shared" si="87"/>
        <v>1555.9</v>
      </c>
      <c r="H378" s="38">
        <f t="shared" si="88"/>
        <v>4.3768879748055767</v>
      </c>
      <c r="I378" s="38"/>
      <c r="J378">
        <v>58</v>
      </c>
    </row>
    <row r="379" spans="1:10" x14ac:dyDescent="0.25">
      <c r="A379" s="29">
        <f t="shared" si="81"/>
        <v>41487</v>
      </c>
      <c r="B379">
        <v>91.3</v>
      </c>
      <c r="C379">
        <v>62.6</v>
      </c>
      <c r="D379">
        <v>1556.4</v>
      </c>
      <c r="E379">
        <v>1501.9</v>
      </c>
      <c r="F379" s="9">
        <f t="shared" si="86"/>
        <v>1647.7</v>
      </c>
      <c r="G379" s="2">
        <f t="shared" si="87"/>
        <v>1564.5</v>
      </c>
      <c r="H379" s="38">
        <f t="shared" si="88"/>
        <v>5.3179929689996852</v>
      </c>
      <c r="I379" s="38"/>
      <c r="J379">
        <v>58.5</v>
      </c>
    </row>
    <row r="380" spans="1:10" x14ac:dyDescent="0.25">
      <c r="A380" s="29">
        <f t="shared" si="81"/>
        <v>41494</v>
      </c>
      <c r="B380">
        <v>90.6</v>
      </c>
      <c r="C380">
        <v>59.5</v>
      </c>
      <c r="D380">
        <v>1558.3</v>
      </c>
      <c r="E380">
        <v>1579.2</v>
      </c>
      <c r="F380" s="9">
        <f t="shared" si="86"/>
        <v>1648.8999999999999</v>
      </c>
      <c r="G380" s="2">
        <f t="shared" si="87"/>
        <v>1638.7</v>
      </c>
      <c r="H380" s="38">
        <f t="shared" si="88"/>
        <v>0.6224446207359291</v>
      </c>
      <c r="I380" s="38"/>
      <c r="J380">
        <v>81.8</v>
      </c>
    </row>
    <row r="381" spans="1:10" x14ac:dyDescent="0.25">
      <c r="A381" s="29">
        <f t="shared" ref="A381:A444" si="89">+A380+7</f>
        <v>41501</v>
      </c>
      <c r="B381">
        <v>86.5</v>
      </c>
      <c r="C381">
        <v>49.9</v>
      </c>
      <c r="D381">
        <v>1669.7</v>
      </c>
      <c r="E381">
        <v>1591.6</v>
      </c>
      <c r="F381" s="9">
        <f t="shared" si="86"/>
        <v>1756.2</v>
      </c>
      <c r="G381" s="2">
        <f t="shared" si="87"/>
        <v>1641.5</v>
      </c>
      <c r="H381" s="38">
        <f t="shared" si="88"/>
        <v>6.9875114224794421</v>
      </c>
      <c r="I381" s="38"/>
      <c r="J381">
        <v>81.8</v>
      </c>
    </row>
    <row r="382" spans="1:10" x14ac:dyDescent="0.25">
      <c r="A382" s="29">
        <f t="shared" si="89"/>
        <v>41508</v>
      </c>
      <c r="B382">
        <v>78.099999999999994</v>
      </c>
      <c r="C382">
        <v>37.200000000000003</v>
      </c>
      <c r="D382">
        <v>1678</v>
      </c>
      <c r="E382">
        <v>1630.9</v>
      </c>
      <c r="F382" s="9">
        <f t="shared" si="86"/>
        <v>1756.1</v>
      </c>
      <c r="G382" s="2">
        <f t="shared" si="87"/>
        <v>1668.1000000000001</v>
      </c>
      <c r="H382" s="38">
        <f t="shared" si="88"/>
        <v>5.2754631017325027</v>
      </c>
      <c r="I382" s="38"/>
      <c r="J382">
        <v>84.6</v>
      </c>
    </row>
    <row r="383" spans="1:10" x14ac:dyDescent="0.25">
      <c r="A383" s="29">
        <f t="shared" si="89"/>
        <v>41515</v>
      </c>
      <c r="B383">
        <v>74.8</v>
      </c>
      <c r="C383">
        <v>31.1</v>
      </c>
      <c r="D383">
        <v>1681.4</v>
      </c>
      <c r="E383">
        <v>1709.2</v>
      </c>
      <c r="F383" s="9">
        <f t="shared" si="86"/>
        <v>1756.2</v>
      </c>
      <c r="G383" s="2">
        <f t="shared" si="87"/>
        <v>1740.3</v>
      </c>
      <c r="H383" s="38">
        <f t="shared" si="88"/>
        <v>0.91363558007240275</v>
      </c>
      <c r="I383" s="38"/>
      <c r="J383">
        <v>115.6</v>
      </c>
    </row>
    <row r="384" spans="1:10" x14ac:dyDescent="0.25">
      <c r="A384" s="29">
        <f t="shared" si="89"/>
        <v>41522</v>
      </c>
      <c r="B384">
        <v>194.3</v>
      </c>
      <c r="C384">
        <v>149</v>
      </c>
      <c r="D384">
        <v>37.700000000000003</v>
      </c>
      <c r="E384">
        <v>5.5</v>
      </c>
      <c r="F384" s="9">
        <f t="shared" si="86"/>
        <v>232</v>
      </c>
      <c r="G384" s="2">
        <f t="shared" si="87"/>
        <v>154.5</v>
      </c>
      <c r="H384" s="38">
        <f t="shared" si="88"/>
        <v>50.16181229773462</v>
      </c>
      <c r="I384" s="38"/>
    </row>
    <row r="385" spans="1:12" x14ac:dyDescent="0.25">
      <c r="A385" s="29">
        <f t="shared" si="89"/>
        <v>41529</v>
      </c>
      <c r="B385">
        <v>228.7</v>
      </c>
      <c r="C385">
        <v>182</v>
      </c>
      <c r="D385">
        <v>44.4</v>
      </c>
      <c r="E385">
        <v>12.6</v>
      </c>
      <c r="F385" s="9">
        <f t="shared" si="86"/>
        <v>273.09999999999997</v>
      </c>
      <c r="G385" s="2">
        <f t="shared" si="87"/>
        <v>194.6</v>
      </c>
      <c r="H385" s="38">
        <f t="shared" si="88"/>
        <v>40.339157245632066</v>
      </c>
      <c r="I385" s="38"/>
    </row>
    <row r="386" spans="1:12" x14ac:dyDescent="0.25">
      <c r="A386" s="29">
        <f t="shared" si="89"/>
        <v>41536</v>
      </c>
      <c r="B386">
        <v>249.5</v>
      </c>
      <c r="C386">
        <v>204.5</v>
      </c>
      <c r="D386">
        <v>127.9</v>
      </c>
      <c r="E386">
        <v>20.2</v>
      </c>
      <c r="F386" s="9">
        <f t="shared" si="86"/>
        <v>377.4</v>
      </c>
      <c r="G386" s="2">
        <f t="shared" si="87"/>
        <v>224.7</v>
      </c>
      <c r="H386" s="38">
        <f t="shared" si="88"/>
        <v>67.957276368491321</v>
      </c>
      <c r="I386" s="38"/>
    </row>
    <row r="387" spans="1:12" x14ac:dyDescent="0.25">
      <c r="A387" s="29">
        <f t="shared" si="89"/>
        <v>41543</v>
      </c>
      <c r="B387">
        <v>250.6</v>
      </c>
      <c r="C387">
        <v>211.4</v>
      </c>
      <c r="D387">
        <v>166.8</v>
      </c>
      <c r="E387">
        <v>97.1</v>
      </c>
      <c r="F387" s="9">
        <f t="shared" si="86"/>
        <v>417.4</v>
      </c>
      <c r="G387" s="2">
        <f t="shared" si="87"/>
        <v>308.5</v>
      </c>
      <c r="H387" s="38">
        <f t="shared" si="88"/>
        <v>35.299837925445686</v>
      </c>
      <c r="I387" s="38"/>
    </row>
    <row r="388" spans="1:12" x14ac:dyDescent="0.25">
      <c r="A388" s="29">
        <f t="shared" si="89"/>
        <v>41550</v>
      </c>
      <c r="B388">
        <v>233.7</v>
      </c>
      <c r="C388">
        <v>200.7</v>
      </c>
      <c r="D388">
        <v>195.8</v>
      </c>
      <c r="E388">
        <v>133.69999999999999</v>
      </c>
      <c r="F388" s="9">
        <f t="shared" si="86"/>
        <v>429.5</v>
      </c>
      <c r="G388" s="2">
        <f t="shared" si="87"/>
        <v>334.4</v>
      </c>
      <c r="H388" s="38">
        <f t="shared" si="88"/>
        <v>28.438995215311014</v>
      </c>
      <c r="I388" s="38"/>
    </row>
    <row r="389" spans="1:12" x14ac:dyDescent="0.25">
      <c r="A389" s="29">
        <f t="shared" si="89"/>
        <v>41557</v>
      </c>
      <c r="B389">
        <v>207.9</v>
      </c>
      <c r="C389">
        <v>109.3</v>
      </c>
      <c r="D389">
        <v>1948.8</v>
      </c>
      <c r="E389">
        <v>1312</v>
      </c>
      <c r="F389" s="9">
        <f>+B389+D389</f>
        <v>2156.6999999999998</v>
      </c>
      <c r="G389" s="2">
        <f>+C389+E389</f>
        <v>1421.3</v>
      </c>
      <c r="H389" s="38">
        <f>+(F389/G389-1)*100</f>
        <v>51.741363540420735</v>
      </c>
      <c r="I389" s="38"/>
      <c r="J389">
        <v>172</v>
      </c>
    </row>
    <row r="390" spans="1:12" ht="15" x14ac:dyDescent="0.25">
      <c r="A390" s="29">
        <f t="shared" si="89"/>
        <v>41564</v>
      </c>
      <c r="B390">
        <v>233.7</v>
      </c>
      <c r="C390">
        <v>199.2</v>
      </c>
      <c r="D390">
        <v>195.8</v>
      </c>
      <c r="E390">
        <v>148.69999999999999</v>
      </c>
      <c r="F390" s="9">
        <f>+B390+D390</f>
        <v>429.5</v>
      </c>
      <c r="G390" s="2">
        <f>+C390+E390</f>
        <v>347.9</v>
      </c>
      <c r="H390" s="38">
        <f>+(F390/G390-1)*100</f>
        <v>23.455015809140555</v>
      </c>
      <c r="I390" s="38"/>
      <c r="L390" s="285"/>
    </row>
    <row r="391" spans="1:12" x14ac:dyDescent="0.25">
      <c r="A391" s="29">
        <f t="shared" si="89"/>
        <v>41571</v>
      </c>
      <c r="B391">
        <v>337.1</v>
      </c>
      <c r="C391">
        <v>172</v>
      </c>
      <c r="D391">
        <v>331.2</v>
      </c>
      <c r="E391">
        <v>221.8</v>
      </c>
      <c r="F391" s="66">
        <f t="shared" ref="F391:G393" si="90">+B391+D391</f>
        <v>668.3</v>
      </c>
      <c r="G391" s="2">
        <f t="shared" si="90"/>
        <v>393.8</v>
      </c>
      <c r="H391" s="38">
        <f t="shared" ref="H391:H414" si="91">+(F391/G391-1)*100</f>
        <v>69.705434230573871</v>
      </c>
      <c r="I391" s="38"/>
    </row>
    <row r="392" spans="1:12" ht="15" x14ac:dyDescent="0.25">
      <c r="A392" s="29">
        <f t="shared" si="89"/>
        <v>41578</v>
      </c>
      <c r="B392">
        <v>358.2</v>
      </c>
      <c r="C392">
        <v>165.4</v>
      </c>
      <c r="D392">
        <v>423.9</v>
      </c>
      <c r="E392">
        <v>294.2</v>
      </c>
      <c r="F392" s="66">
        <f t="shared" si="90"/>
        <v>782.09999999999991</v>
      </c>
      <c r="G392" s="2">
        <f t="shared" si="90"/>
        <v>459.6</v>
      </c>
      <c r="H392" s="38">
        <f t="shared" si="91"/>
        <v>70.169712793733652</v>
      </c>
      <c r="I392" s="38"/>
      <c r="L392" s="285"/>
    </row>
    <row r="393" spans="1:12" x14ac:dyDescent="0.25">
      <c r="A393" s="29">
        <f t="shared" si="89"/>
        <v>41585</v>
      </c>
      <c r="B393">
        <v>348</v>
      </c>
      <c r="C393">
        <v>152.1</v>
      </c>
      <c r="D393">
        <v>225.2</v>
      </c>
      <c r="E393">
        <v>309</v>
      </c>
      <c r="F393" s="66">
        <f t="shared" si="90"/>
        <v>573.20000000000005</v>
      </c>
      <c r="G393" s="2">
        <f t="shared" si="90"/>
        <v>461.1</v>
      </c>
      <c r="H393" s="38">
        <f t="shared" si="91"/>
        <v>24.31142919106486</v>
      </c>
      <c r="I393" s="38"/>
    </row>
    <row r="394" spans="1:12" x14ac:dyDescent="0.25">
      <c r="A394" s="29">
        <f t="shared" si="89"/>
        <v>41592</v>
      </c>
      <c r="B394">
        <v>348.7</v>
      </c>
      <c r="C394">
        <v>151.69999999999999</v>
      </c>
      <c r="D394">
        <v>492.9</v>
      </c>
      <c r="E394">
        <v>321.60000000000002</v>
      </c>
      <c r="F394" s="66">
        <f t="shared" ref="F394:G414" si="92">+B394+D394</f>
        <v>841.59999999999991</v>
      </c>
      <c r="G394" s="2">
        <f t="shared" si="92"/>
        <v>473.3</v>
      </c>
      <c r="H394" s="38">
        <f t="shared" si="91"/>
        <v>77.815339108387889</v>
      </c>
      <c r="I394" s="38"/>
    </row>
    <row r="395" spans="1:12" x14ac:dyDescent="0.25">
      <c r="A395" s="29">
        <f t="shared" si="89"/>
        <v>41599</v>
      </c>
      <c r="B395" s="66">
        <v>358</v>
      </c>
      <c r="C395">
        <v>153.19999999999999</v>
      </c>
      <c r="D395">
        <v>518.1</v>
      </c>
      <c r="E395">
        <v>329.1</v>
      </c>
      <c r="F395" s="66">
        <f t="shared" si="92"/>
        <v>876.1</v>
      </c>
      <c r="G395" s="2">
        <f t="shared" si="92"/>
        <v>482.3</v>
      </c>
      <c r="H395" s="38">
        <f t="shared" si="91"/>
        <v>81.650425046651449</v>
      </c>
      <c r="I395" s="38"/>
    </row>
    <row r="396" spans="1:12" x14ac:dyDescent="0.25">
      <c r="A396" s="29">
        <f t="shared" si="89"/>
        <v>41606</v>
      </c>
      <c r="B396">
        <v>342.4</v>
      </c>
      <c r="C396">
        <v>148.9</v>
      </c>
      <c r="D396">
        <v>547.1</v>
      </c>
      <c r="E396">
        <v>342.2</v>
      </c>
      <c r="F396" s="66">
        <f t="shared" si="92"/>
        <v>889.5</v>
      </c>
      <c r="G396" s="2">
        <f t="shared" si="92"/>
        <v>491.1</v>
      </c>
      <c r="H396" s="38">
        <f t="shared" si="91"/>
        <v>81.12400733048257</v>
      </c>
      <c r="I396" s="38"/>
    </row>
    <row r="397" spans="1:12" x14ac:dyDescent="0.25">
      <c r="A397" s="29">
        <f t="shared" si="89"/>
        <v>41613</v>
      </c>
      <c r="B397">
        <v>336.3</v>
      </c>
      <c r="C397">
        <v>149.5</v>
      </c>
      <c r="D397">
        <v>565.29999999999995</v>
      </c>
      <c r="E397">
        <v>356.9</v>
      </c>
      <c r="F397" s="66">
        <f t="shared" si="92"/>
        <v>901.59999999999991</v>
      </c>
      <c r="G397" s="2">
        <f t="shared" si="92"/>
        <v>506.4</v>
      </c>
      <c r="H397" s="38">
        <f t="shared" si="91"/>
        <v>78.041074249605046</v>
      </c>
      <c r="I397" s="38"/>
    </row>
    <row r="398" spans="1:12" x14ac:dyDescent="0.25">
      <c r="A398" s="29">
        <f t="shared" si="89"/>
        <v>41620</v>
      </c>
      <c r="B398">
        <v>374.8</v>
      </c>
      <c r="C398">
        <v>195</v>
      </c>
      <c r="D398">
        <v>648.79999999999995</v>
      </c>
      <c r="E398">
        <v>372.8</v>
      </c>
      <c r="F398" s="66">
        <f t="shared" si="92"/>
        <v>1023.5999999999999</v>
      </c>
      <c r="G398" s="2">
        <f t="shared" si="92"/>
        <v>567.79999999999995</v>
      </c>
      <c r="H398" s="38">
        <f t="shared" si="91"/>
        <v>80.27474462839028</v>
      </c>
      <c r="I398" s="38"/>
    </row>
    <row r="399" spans="1:12" x14ac:dyDescent="0.25">
      <c r="A399" s="29">
        <f t="shared" si="89"/>
        <v>41627</v>
      </c>
      <c r="B399">
        <v>380.5</v>
      </c>
      <c r="C399">
        <v>244.5</v>
      </c>
      <c r="D399">
        <v>664.1</v>
      </c>
      <c r="E399">
        <v>468.1</v>
      </c>
      <c r="F399" s="66">
        <f t="shared" si="92"/>
        <v>1044.5999999999999</v>
      </c>
      <c r="G399" s="2">
        <f t="shared" si="92"/>
        <v>712.6</v>
      </c>
      <c r="H399" s="38">
        <f t="shared" si="91"/>
        <v>46.589952287398241</v>
      </c>
      <c r="I399" s="38"/>
    </row>
    <row r="400" spans="1:12" x14ac:dyDescent="0.25">
      <c r="A400" s="29">
        <f t="shared" si="89"/>
        <v>41634</v>
      </c>
      <c r="B400">
        <v>403.5</v>
      </c>
      <c r="C400">
        <v>211.7</v>
      </c>
      <c r="D400">
        <v>748</v>
      </c>
      <c r="E400">
        <v>509.3</v>
      </c>
      <c r="F400" s="66">
        <f t="shared" si="92"/>
        <v>1151.5</v>
      </c>
      <c r="G400" s="2">
        <f t="shared" si="92"/>
        <v>721</v>
      </c>
      <c r="H400" s="38">
        <f t="shared" si="91"/>
        <v>59.708737864077662</v>
      </c>
      <c r="I400" s="38"/>
    </row>
    <row r="401" spans="1:15" x14ac:dyDescent="0.25">
      <c r="A401" s="29">
        <f t="shared" si="89"/>
        <v>41641</v>
      </c>
      <c r="B401">
        <v>411.9</v>
      </c>
      <c r="C401">
        <v>210.6</v>
      </c>
      <c r="D401">
        <v>762.4</v>
      </c>
      <c r="E401">
        <v>522.9</v>
      </c>
      <c r="F401" s="66">
        <f t="shared" si="92"/>
        <v>1174.3</v>
      </c>
      <c r="G401" s="2">
        <f t="shared" si="92"/>
        <v>733.5</v>
      </c>
      <c r="H401" s="38">
        <f t="shared" si="91"/>
        <v>60.095432856169055</v>
      </c>
      <c r="I401" s="38"/>
    </row>
    <row r="402" spans="1:15" ht="15" x14ac:dyDescent="0.25">
      <c r="A402" s="29">
        <f t="shared" si="89"/>
        <v>41648</v>
      </c>
      <c r="B402">
        <v>422.5</v>
      </c>
      <c r="C402">
        <v>193.5</v>
      </c>
      <c r="D402">
        <v>776.9</v>
      </c>
      <c r="E402">
        <v>548.6</v>
      </c>
      <c r="F402" s="66">
        <f t="shared" si="92"/>
        <v>1199.4000000000001</v>
      </c>
      <c r="G402" s="2">
        <f t="shared" si="92"/>
        <v>742.1</v>
      </c>
      <c r="H402" s="38">
        <f t="shared" si="91"/>
        <v>61.622422854062805</v>
      </c>
      <c r="I402" s="38"/>
      <c r="K402" s="285"/>
      <c r="N402" s="285"/>
    </row>
    <row r="403" spans="1:15" ht="15" x14ac:dyDescent="0.25">
      <c r="A403" s="29">
        <f t="shared" si="89"/>
        <v>41655</v>
      </c>
      <c r="B403" s="66">
        <v>449</v>
      </c>
      <c r="C403">
        <v>209.8</v>
      </c>
      <c r="D403">
        <v>853</v>
      </c>
      <c r="E403">
        <v>554.4</v>
      </c>
      <c r="F403" s="66">
        <f t="shared" si="92"/>
        <v>1302</v>
      </c>
      <c r="G403" s="2">
        <f t="shared" si="92"/>
        <v>764.2</v>
      </c>
      <c r="H403" s="38">
        <f t="shared" si="91"/>
        <v>70.374247579167744</v>
      </c>
      <c r="I403" s="38"/>
      <c r="K403" s="285"/>
    </row>
    <row r="404" spans="1:15" x14ac:dyDescent="0.25">
      <c r="A404" s="29">
        <f t="shared" si="89"/>
        <v>41662</v>
      </c>
      <c r="B404">
        <v>479.8</v>
      </c>
      <c r="C404">
        <v>264.3</v>
      </c>
      <c r="D404">
        <v>886.3</v>
      </c>
      <c r="E404">
        <v>570.70000000000005</v>
      </c>
      <c r="F404" s="66">
        <f t="shared" si="92"/>
        <v>1366.1</v>
      </c>
      <c r="G404" s="2">
        <f t="shared" si="92"/>
        <v>835</v>
      </c>
      <c r="H404" s="38">
        <f t="shared" si="91"/>
        <v>63.604790419161674</v>
      </c>
      <c r="I404" s="38"/>
    </row>
    <row r="405" spans="1:15" ht="15" x14ac:dyDescent="0.25">
      <c r="A405" s="29">
        <f t="shared" si="89"/>
        <v>41669</v>
      </c>
      <c r="B405">
        <v>622.70000000000005</v>
      </c>
      <c r="C405">
        <v>258.7</v>
      </c>
      <c r="D405">
        <v>943.7</v>
      </c>
      <c r="E405">
        <v>651.9</v>
      </c>
      <c r="F405" s="66">
        <f t="shared" si="92"/>
        <v>1566.4</v>
      </c>
      <c r="G405" s="2">
        <f t="shared" si="92"/>
        <v>910.59999999999991</v>
      </c>
      <c r="H405" s="38">
        <f t="shared" si="91"/>
        <v>72.018449374039122</v>
      </c>
      <c r="I405" s="38"/>
      <c r="K405" s="285"/>
      <c r="L405" s="285"/>
      <c r="O405" s="285"/>
    </row>
    <row r="406" spans="1:15" ht="15" x14ac:dyDescent="0.25">
      <c r="A406" s="29">
        <f t="shared" si="89"/>
        <v>41676</v>
      </c>
      <c r="B406">
        <v>614.6</v>
      </c>
      <c r="C406">
        <v>277.7</v>
      </c>
      <c r="D406">
        <v>966.7</v>
      </c>
      <c r="E406">
        <v>668.2</v>
      </c>
      <c r="F406" s="66">
        <f t="shared" si="92"/>
        <v>1581.3000000000002</v>
      </c>
      <c r="G406" s="2">
        <f t="shared" si="92"/>
        <v>945.90000000000009</v>
      </c>
      <c r="H406" s="38">
        <f t="shared" si="91"/>
        <v>67.174119885823018</v>
      </c>
      <c r="I406" s="38"/>
      <c r="K406" s="285"/>
    </row>
    <row r="407" spans="1:15" x14ac:dyDescent="0.25">
      <c r="A407" s="29">
        <f t="shared" si="89"/>
        <v>41683</v>
      </c>
      <c r="B407">
        <v>640.5</v>
      </c>
      <c r="C407">
        <v>264.89999999999998</v>
      </c>
      <c r="D407">
        <v>1041.0999999999999</v>
      </c>
      <c r="E407">
        <v>687.7</v>
      </c>
      <c r="F407" s="66">
        <f t="shared" si="92"/>
        <v>1681.6</v>
      </c>
      <c r="G407" s="2">
        <f t="shared" si="92"/>
        <v>952.6</v>
      </c>
      <c r="H407" s="38">
        <f t="shared" si="91"/>
        <v>76.527398698299393</v>
      </c>
      <c r="I407" s="38"/>
    </row>
    <row r="408" spans="1:15" x14ac:dyDescent="0.25">
      <c r="A408" s="29">
        <f t="shared" si="89"/>
        <v>41690</v>
      </c>
      <c r="B408">
        <v>619.79999999999995</v>
      </c>
      <c r="C408">
        <v>322.5</v>
      </c>
      <c r="D408">
        <v>1070.5999999999999</v>
      </c>
      <c r="E408">
        <v>728.8</v>
      </c>
      <c r="F408" s="66">
        <f t="shared" si="92"/>
        <v>1690.3999999999999</v>
      </c>
      <c r="G408" s="2">
        <f t="shared" si="92"/>
        <v>1051.3</v>
      </c>
      <c r="H408" s="38">
        <f t="shared" si="91"/>
        <v>60.791401122419856</v>
      </c>
      <c r="I408" s="38"/>
    </row>
    <row r="409" spans="1:15" x14ac:dyDescent="0.25">
      <c r="A409" s="29">
        <f t="shared" si="89"/>
        <v>41697</v>
      </c>
      <c r="B409">
        <v>566.20000000000005</v>
      </c>
      <c r="C409">
        <v>333.8</v>
      </c>
      <c r="D409">
        <v>1206.4000000000001</v>
      </c>
      <c r="E409">
        <v>754.5</v>
      </c>
      <c r="F409" s="66">
        <f t="shared" si="92"/>
        <v>1772.6000000000001</v>
      </c>
      <c r="G409" s="2">
        <f t="shared" si="92"/>
        <v>1088.3</v>
      </c>
      <c r="H409" s="38">
        <f t="shared" si="91"/>
        <v>62.877882936690277</v>
      </c>
      <c r="I409" s="38"/>
    </row>
    <row r="410" spans="1:15" ht="15" x14ac:dyDescent="0.25">
      <c r="A410" s="29">
        <f t="shared" si="89"/>
        <v>41704</v>
      </c>
      <c r="B410">
        <v>545.6</v>
      </c>
      <c r="C410" s="66">
        <v>233</v>
      </c>
      <c r="D410">
        <v>1234.2</v>
      </c>
      <c r="E410">
        <v>876.2</v>
      </c>
      <c r="F410" s="66">
        <f t="shared" si="92"/>
        <v>1779.8000000000002</v>
      </c>
      <c r="G410" s="2">
        <f t="shared" si="92"/>
        <v>1109.2</v>
      </c>
      <c r="H410" s="38">
        <f t="shared" si="91"/>
        <v>60.457987738910937</v>
      </c>
      <c r="I410" s="38"/>
      <c r="L410" s="285"/>
    </row>
    <row r="411" spans="1:15" x14ac:dyDescent="0.25">
      <c r="A411" s="29">
        <f t="shared" si="89"/>
        <v>41711</v>
      </c>
      <c r="B411">
        <v>600.6</v>
      </c>
      <c r="C411" s="66">
        <v>224</v>
      </c>
      <c r="D411">
        <v>1328.2</v>
      </c>
      <c r="E411">
        <v>907.7</v>
      </c>
      <c r="F411" s="66">
        <f t="shared" si="92"/>
        <v>1928.8000000000002</v>
      </c>
      <c r="G411" s="2">
        <f t="shared" si="92"/>
        <v>1131.7</v>
      </c>
      <c r="H411" s="38">
        <f t="shared" si="91"/>
        <v>70.433860563753655</v>
      </c>
      <c r="I411" s="38"/>
    </row>
    <row r="412" spans="1:15" x14ac:dyDescent="0.25">
      <c r="A412" s="29">
        <f t="shared" si="89"/>
        <v>41718</v>
      </c>
      <c r="B412">
        <v>449.6</v>
      </c>
      <c r="C412" s="66">
        <v>159</v>
      </c>
      <c r="D412">
        <v>1439.4</v>
      </c>
      <c r="E412">
        <v>1057.8</v>
      </c>
      <c r="F412" s="66">
        <f t="shared" si="92"/>
        <v>1889</v>
      </c>
      <c r="G412" s="2">
        <f t="shared" si="92"/>
        <v>1216.8</v>
      </c>
      <c r="H412" s="38">
        <f t="shared" si="91"/>
        <v>55.243261012491793</v>
      </c>
      <c r="I412" s="38"/>
    </row>
    <row r="413" spans="1:15" x14ac:dyDescent="0.25">
      <c r="A413" s="29">
        <f t="shared" si="89"/>
        <v>41725</v>
      </c>
      <c r="B413">
        <v>405.2</v>
      </c>
      <c r="C413" s="66">
        <v>137</v>
      </c>
      <c r="D413">
        <v>1492.2</v>
      </c>
      <c r="E413">
        <v>1087.8</v>
      </c>
      <c r="F413" s="66">
        <f t="shared" si="92"/>
        <v>1897.4</v>
      </c>
      <c r="G413" s="2">
        <f t="shared" si="92"/>
        <v>1224.8</v>
      </c>
      <c r="H413" s="38">
        <f t="shared" si="91"/>
        <v>54.915088177661666</v>
      </c>
      <c r="I413" s="38"/>
    </row>
    <row r="414" spans="1:15" x14ac:dyDescent="0.25">
      <c r="A414" s="29">
        <f t="shared" si="89"/>
        <v>41732</v>
      </c>
      <c r="B414">
        <v>372.5</v>
      </c>
      <c r="C414" s="66">
        <v>138.6</v>
      </c>
      <c r="D414">
        <v>1542.9</v>
      </c>
      <c r="E414">
        <v>1103.2</v>
      </c>
      <c r="F414" s="66">
        <f t="shared" si="92"/>
        <v>1915.4</v>
      </c>
      <c r="G414" s="2">
        <f t="shared" si="92"/>
        <v>1241.8</v>
      </c>
      <c r="H414" s="38">
        <f t="shared" si="91"/>
        <v>54.243839587695298</v>
      </c>
      <c r="I414" s="38"/>
    </row>
    <row r="415" spans="1:15" x14ac:dyDescent="0.25">
      <c r="A415" s="29">
        <f t="shared" si="89"/>
        <v>41739</v>
      </c>
      <c r="B415">
        <v>296.7</v>
      </c>
      <c r="C415" s="66">
        <v>140.9</v>
      </c>
      <c r="D415">
        <v>1676.6</v>
      </c>
      <c r="E415">
        <v>1114.4000000000001</v>
      </c>
      <c r="F415" s="66">
        <f t="shared" ref="F415:G417" si="93">+B415+D415</f>
        <v>1973.3</v>
      </c>
      <c r="G415" s="2">
        <f t="shared" si="93"/>
        <v>1255.3000000000002</v>
      </c>
      <c r="H415" s="38">
        <f>+(F415/G415-1)*100</f>
        <v>57.197482673464492</v>
      </c>
      <c r="I415" s="38"/>
    </row>
    <row r="416" spans="1:15" x14ac:dyDescent="0.25">
      <c r="A416" s="29">
        <f t="shared" si="89"/>
        <v>41746</v>
      </c>
      <c r="B416" s="66">
        <v>259</v>
      </c>
      <c r="C416" s="66">
        <v>117.6</v>
      </c>
      <c r="D416" s="66">
        <v>1719.5</v>
      </c>
      <c r="E416" s="66">
        <v>1168</v>
      </c>
      <c r="F416" s="66">
        <f t="shared" si="93"/>
        <v>1978.5</v>
      </c>
      <c r="G416" s="2">
        <f t="shared" si="93"/>
        <v>1285.5999999999999</v>
      </c>
      <c r="H416" s="38">
        <f>+(F416/G416-1)*100</f>
        <v>53.897013067828262</v>
      </c>
      <c r="I416" s="38"/>
    </row>
    <row r="417" spans="1:10" x14ac:dyDescent="0.25">
      <c r="A417" s="29">
        <f t="shared" si="89"/>
        <v>41753</v>
      </c>
      <c r="B417">
        <v>243</v>
      </c>
      <c r="C417" s="66">
        <v>99.4</v>
      </c>
      <c r="D417">
        <v>1820.1</v>
      </c>
      <c r="E417">
        <v>1270.5</v>
      </c>
      <c r="F417" s="66">
        <f t="shared" si="93"/>
        <v>2063.1</v>
      </c>
      <c r="G417" s="2">
        <f t="shared" si="93"/>
        <v>1369.9</v>
      </c>
      <c r="H417" s="38">
        <f>+(F417/G417-1)*100</f>
        <v>50.602233739689019</v>
      </c>
      <c r="I417" s="38"/>
    </row>
    <row r="418" spans="1:10" x14ac:dyDescent="0.25">
      <c r="A418" s="29">
        <f t="shared" si="89"/>
        <v>41760</v>
      </c>
      <c r="B418">
        <v>217.3</v>
      </c>
      <c r="C418">
        <v>134.5</v>
      </c>
      <c r="D418">
        <v>1848.7</v>
      </c>
      <c r="E418">
        <v>1285.5999999999999</v>
      </c>
      <c r="F418" s="66">
        <f>+B418+D418</f>
        <v>2066</v>
      </c>
      <c r="G418" s="2">
        <f>+C418+E418</f>
        <v>1420.1</v>
      </c>
      <c r="H418" s="38">
        <f>+(F418/G418-1)*100</f>
        <v>45.482712485036281</v>
      </c>
      <c r="I418" s="38"/>
      <c r="J418">
        <v>166</v>
      </c>
    </row>
    <row r="419" spans="1:10" x14ac:dyDescent="0.25">
      <c r="A419" s="29">
        <f t="shared" si="89"/>
        <v>41767</v>
      </c>
      <c r="B419">
        <v>207.7</v>
      </c>
      <c r="C419" s="66">
        <v>109.3</v>
      </c>
      <c r="D419">
        <v>1948.8</v>
      </c>
      <c r="E419">
        <v>1312</v>
      </c>
      <c r="F419" s="66">
        <f>+B419+D419</f>
        <v>2156.5</v>
      </c>
      <c r="G419" s="2">
        <f>+C419+E419</f>
        <v>1421.3</v>
      </c>
      <c r="H419" s="38">
        <f>+(F419/G419-1)*100</f>
        <v>51.72729191585168</v>
      </c>
      <c r="I419" s="38"/>
      <c r="J419">
        <v>172</v>
      </c>
    </row>
    <row r="420" spans="1:10" x14ac:dyDescent="0.25">
      <c r="A420" s="29">
        <f t="shared" si="89"/>
        <v>41774</v>
      </c>
      <c r="B420">
        <v>209</v>
      </c>
      <c r="C420">
        <v>95.2</v>
      </c>
      <c r="D420">
        <v>1976.7</v>
      </c>
      <c r="E420">
        <v>1357.1</v>
      </c>
      <c r="F420" s="66">
        <f t="shared" ref="F420:F436" si="94">+B420+D420</f>
        <v>2185.6999999999998</v>
      </c>
      <c r="G420" s="2">
        <f t="shared" ref="G420:G436" si="95">+C420+E420</f>
        <v>1452.3</v>
      </c>
      <c r="H420" s="38">
        <f t="shared" ref="H420:H425" si="96">+(F420/G420-1)*100</f>
        <v>50.499208152585553</v>
      </c>
      <c r="I420" s="38"/>
      <c r="J420">
        <v>172</v>
      </c>
    </row>
    <row r="421" spans="1:10" x14ac:dyDescent="0.25">
      <c r="A421" s="29">
        <f t="shared" si="89"/>
        <v>41781</v>
      </c>
      <c r="B421">
        <v>199.4</v>
      </c>
      <c r="C421">
        <v>83.8</v>
      </c>
      <c r="D421">
        <v>2002.3</v>
      </c>
      <c r="E421">
        <v>1374.4</v>
      </c>
      <c r="F421" s="66">
        <f t="shared" si="94"/>
        <v>2201.6999999999998</v>
      </c>
      <c r="G421" s="2">
        <f t="shared" si="95"/>
        <v>1458.2</v>
      </c>
      <c r="H421" s="38">
        <f t="shared" si="96"/>
        <v>50.987518858867077</v>
      </c>
      <c r="I421" s="38"/>
      <c r="J421">
        <v>177</v>
      </c>
    </row>
    <row r="422" spans="1:10" x14ac:dyDescent="0.25">
      <c r="A422" s="29">
        <f t="shared" si="89"/>
        <v>41788</v>
      </c>
      <c r="B422">
        <v>184</v>
      </c>
      <c r="C422">
        <v>85.8</v>
      </c>
      <c r="D422">
        <v>2019.3</v>
      </c>
      <c r="E422">
        <v>1379.6</v>
      </c>
      <c r="F422" s="66">
        <f t="shared" si="94"/>
        <v>2203.3000000000002</v>
      </c>
      <c r="G422" s="2">
        <f t="shared" si="95"/>
        <v>1465.3999999999999</v>
      </c>
      <c r="H422" s="38">
        <f t="shared" si="96"/>
        <v>50.354851917565192</v>
      </c>
      <c r="I422" s="38"/>
      <c r="J422">
        <v>177</v>
      </c>
    </row>
    <row r="423" spans="1:10" x14ac:dyDescent="0.25">
      <c r="A423" s="29">
        <f t="shared" si="89"/>
        <v>41795</v>
      </c>
      <c r="B423">
        <v>194.9</v>
      </c>
      <c r="C423">
        <v>71.5</v>
      </c>
      <c r="D423">
        <v>2054.9</v>
      </c>
      <c r="E423">
        <v>1388.4</v>
      </c>
      <c r="F423" s="66">
        <f t="shared" si="94"/>
        <v>2249.8000000000002</v>
      </c>
      <c r="G423" s="2">
        <f t="shared" si="95"/>
        <v>1459.9</v>
      </c>
      <c r="H423" s="38">
        <f t="shared" si="96"/>
        <v>54.106445646962122</v>
      </c>
      <c r="I423" s="38"/>
      <c r="J423">
        <v>201</v>
      </c>
    </row>
    <row r="424" spans="1:10" x14ac:dyDescent="0.25">
      <c r="A424" s="29">
        <f t="shared" si="89"/>
        <v>41802</v>
      </c>
      <c r="B424">
        <v>198.6</v>
      </c>
      <c r="C424">
        <v>65.3</v>
      </c>
      <c r="D424">
        <v>2068.1</v>
      </c>
      <c r="E424">
        <v>1397.2</v>
      </c>
      <c r="F424" s="66">
        <f t="shared" si="94"/>
        <v>2266.6999999999998</v>
      </c>
      <c r="G424" s="2">
        <f t="shared" si="95"/>
        <v>1462.5</v>
      </c>
      <c r="H424" s="38">
        <f t="shared" si="96"/>
        <v>54.988034188034177</v>
      </c>
      <c r="I424" s="38"/>
      <c r="J424">
        <v>201</v>
      </c>
    </row>
    <row r="425" spans="1:10" x14ac:dyDescent="0.25">
      <c r="A425" s="29">
        <f t="shared" si="89"/>
        <v>41809</v>
      </c>
      <c r="B425">
        <v>189</v>
      </c>
      <c r="C425">
        <v>65.099999999999994</v>
      </c>
      <c r="D425">
        <v>2079.1999999999998</v>
      </c>
      <c r="E425">
        <v>1485.2</v>
      </c>
      <c r="F425" s="66">
        <f t="shared" si="94"/>
        <v>2268.1999999999998</v>
      </c>
      <c r="G425" s="2">
        <f t="shared" si="95"/>
        <v>1550.3</v>
      </c>
      <c r="H425" s="38">
        <f t="shared" si="96"/>
        <v>46.307166354899046</v>
      </c>
      <c r="I425" s="38"/>
      <c r="J425">
        <v>202</v>
      </c>
    </row>
    <row r="426" spans="1:10" x14ac:dyDescent="0.25">
      <c r="A426" s="29">
        <f t="shared" si="89"/>
        <v>41816</v>
      </c>
      <c r="B426">
        <v>159.1</v>
      </c>
      <c r="C426">
        <v>64.7</v>
      </c>
      <c r="D426">
        <v>2118.1999999999998</v>
      </c>
      <c r="E426">
        <v>1514.4</v>
      </c>
      <c r="F426" s="66">
        <f t="shared" si="94"/>
        <v>2277.2999999999997</v>
      </c>
      <c r="G426" s="2">
        <f t="shared" si="95"/>
        <v>1579.1000000000001</v>
      </c>
      <c r="H426" s="38">
        <f t="shared" ref="H426:H436" si="97">+(F426/G426-1)*100</f>
        <v>44.215059210942911</v>
      </c>
      <c r="I426" s="38"/>
      <c r="J426">
        <v>210</v>
      </c>
    </row>
    <row r="427" spans="1:10" x14ac:dyDescent="0.25">
      <c r="A427" s="29">
        <f t="shared" si="89"/>
        <v>41823</v>
      </c>
      <c r="B427">
        <v>150.4</v>
      </c>
      <c r="C427">
        <v>63.8</v>
      </c>
      <c r="D427">
        <v>2131.5</v>
      </c>
      <c r="E427">
        <v>1519.3</v>
      </c>
      <c r="F427" s="66">
        <f t="shared" si="94"/>
        <v>2281.9</v>
      </c>
      <c r="G427" s="2">
        <f t="shared" si="95"/>
        <v>1583.1</v>
      </c>
      <c r="H427" s="38">
        <f t="shared" si="97"/>
        <v>44.141241867222547</v>
      </c>
      <c r="I427" s="38"/>
      <c r="J427">
        <v>217</v>
      </c>
    </row>
    <row r="428" spans="1:10" x14ac:dyDescent="0.25">
      <c r="A428" s="29">
        <f t="shared" si="89"/>
        <v>41830</v>
      </c>
      <c r="B428">
        <v>136.4</v>
      </c>
      <c r="C428">
        <v>57.2</v>
      </c>
      <c r="D428">
        <v>2151</v>
      </c>
      <c r="E428">
        <v>1525.4</v>
      </c>
      <c r="F428" s="66">
        <f t="shared" si="94"/>
        <v>2287.4</v>
      </c>
      <c r="G428" s="2">
        <f t="shared" si="95"/>
        <v>1582.6000000000001</v>
      </c>
      <c r="H428" s="38">
        <f t="shared" si="97"/>
        <v>44.534310628080377</v>
      </c>
      <c r="I428" s="38"/>
      <c r="J428">
        <v>225</v>
      </c>
    </row>
    <row r="429" spans="1:10" x14ac:dyDescent="0.25">
      <c r="A429" s="29">
        <f t="shared" si="89"/>
        <v>41837</v>
      </c>
      <c r="B429">
        <v>144.69999999999999</v>
      </c>
      <c r="C429">
        <v>62.6</v>
      </c>
      <c r="D429">
        <v>2246.3000000000002</v>
      </c>
      <c r="E429">
        <v>1551.5</v>
      </c>
      <c r="F429" s="66">
        <f t="shared" si="94"/>
        <v>2391</v>
      </c>
      <c r="G429" s="2">
        <f t="shared" si="95"/>
        <v>1614.1</v>
      </c>
      <c r="H429" s="38">
        <f t="shared" si="97"/>
        <v>48.132085992193808</v>
      </c>
      <c r="I429" s="38"/>
      <c r="J429">
        <v>226</v>
      </c>
    </row>
    <row r="430" spans="1:10" x14ac:dyDescent="0.25">
      <c r="A430" s="29">
        <f t="shared" si="89"/>
        <v>41844</v>
      </c>
      <c r="B430">
        <v>161.30000000000001</v>
      </c>
      <c r="C430">
        <v>69.599999999999994</v>
      </c>
      <c r="D430">
        <v>2255.4</v>
      </c>
      <c r="E430">
        <v>1554.4</v>
      </c>
      <c r="F430" s="66">
        <f t="shared" si="94"/>
        <v>2416.7000000000003</v>
      </c>
      <c r="G430" s="2">
        <f t="shared" si="95"/>
        <v>1624</v>
      </c>
      <c r="H430" s="38">
        <f t="shared" si="97"/>
        <v>48.811576354679808</v>
      </c>
      <c r="I430" s="38"/>
      <c r="J430">
        <v>226.7</v>
      </c>
    </row>
    <row r="431" spans="1:10" x14ac:dyDescent="0.25">
      <c r="A431" s="29">
        <f t="shared" si="89"/>
        <v>41851</v>
      </c>
      <c r="B431">
        <v>228.3</v>
      </c>
      <c r="C431">
        <v>91.3</v>
      </c>
      <c r="D431">
        <v>2260.9</v>
      </c>
      <c r="E431">
        <v>1556.4</v>
      </c>
      <c r="F431" s="66">
        <f t="shared" si="94"/>
        <v>2489.2000000000003</v>
      </c>
      <c r="G431" s="2">
        <f t="shared" si="95"/>
        <v>1647.7</v>
      </c>
      <c r="H431" s="38">
        <f t="shared" si="97"/>
        <v>51.071190143836873</v>
      </c>
      <c r="I431" s="38"/>
      <c r="J431">
        <v>228.7</v>
      </c>
    </row>
    <row r="432" spans="1:10" x14ac:dyDescent="0.25">
      <c r="A432" s="29">
        <f t="shared" si="89"/>
        <v>41858</v>
      </c>
      <c r="B432">
        <v>242.3</v>
      </c>
      <c r="C432">
        <v>90.6</v>
      </c>
      <c r="D432">
        <v>2263.9</v>
      </c>
      <c r="E432">
        <v>1558.3</v>
      </c>
      <c r="F432" s="66">
        <f t="shared" si="94"/>
        <v>2506.2000000000003</v>
      </c>
      <c r="G432" s="2">
        <f t="shared" si="95"/>
        <v>1648.8999999999999</v>
      </c>
      <c r="H432" s="38">
        <f t="shared" si="97"/>
        <v>51.992237249075181</v>
      </c>
      <c r="I432" s="38"/>
      <c r="J432">
        <v>228.7</v>
      </c>
    </row>
    <row r="433" spans="1:10" x14ac:dyDescent="0.25">
      <c r="A433" s="29">
        <f t="shared" si="89"/>
        <v>41865</v>
      </c>
      <c r="B433">
        <v>226</v>
      </c>
      <c r="C433">
        <v>86.5</v>
      </c>
      <c r="D433">
        <v>2290.1</v>
      </c>
      <c r="E433">
        <v>1669.7</v>
      </c>
      <c r="F433" s="66">
        <f t="shared" si="94"/>
        <v>2516.1</v>
      </c>
      <c r="G433" s="2">
        <f t="shared" si="95"/>
        <v>1756.2</v>
      </c>
      <c r="H433" s="38">
        <f t="shared" si="97"/>
        <v>43.2695592757089</v>
      </c>
      <c r="I433" s="38"/>
      <c r="J433">
        <v>228.7</v>
      </c>
    </row>
    <row r="434" spans="1:10" x14ac:dyDescent="0.25">
      <c r="A434" s="29">
        <f t="shared" si="89"/>
        <v>41872</v>
      </c>
      <c r="B434">
        <v>175.6</v>
      </c>
      <c r="C434">
        <v>78.099999999999994</v>
      </c>
      <c r="D434">
        <v>2340.4</v>
      </c>
      <c r="E434">
        <v>1678</v>
      </c>
      <c r="F434" s="66">
        <f t="shared" si="94"/>
        <v>2516</v>
      </c>
      <c r="G434" s="2">
        <f t="shared" si="95"/>
        <v>1756.1</v>
      </c>
      <c r="H434" s="38">
        <f t="shared" si="97"/>
        <v>43.272023233301084</v>
      </c>
      <c r="I434" s="38"/>
      <c r="J434">
        <v>237</v>
      </c>
    </row>
    <row r="435" spans="1:10" x14ac:dyDescent="0.25">
      <c r="A435" s="29">
        <f t="shared" si="89"/>
        <v>41879</v>
      </c>
      <c r="B435">
        <v>171.5</v>
      </c>
      <c r="C435">
        <v>74.8</v>
      </c>
      <c r="D435">
        <v>2345.1999999999998</v>
      </c>
      <c r="E435">
        <v>1681.4</v>
      </c>
      <c r="F435" s="66">
        <f t="shared" si="94"/>
        <v>2516.6999999999998</v>
      </c>
      <c r="G435" s="2">
        <f t="shared" si="95"/>
        <v>1756.2</v>
      </c>
      <c r="H435" s="38">
        <f t="shared" si="97"/>
        <v>43.303723949436268</v>
      </c>
      <c r="I435" s="38"/>
      <c r="J435">
        <v>272</v>
      </c>
    </row>
    <row r="436" spans="1:10" x14ac:dyDescent="0.25">
      <c r="A436" s="29">
        <f t="shared" si="89"/>
        <v>41886</v>
      </c>
      <c r="B436">
        <v>461.6</v>
      </c>
      <c r="C436">
        <v>194.3</v>
      </c>
      <c r="D436">
        <v>62.1</v>
      </c>
      <c r="E436">
        <v>37.700000000000003</v>
      </c>
      <c r="F436" s="66">
        <f t="shared" si="94"/>
        <v>523.70000000000005</v>
      </c>
      <c r="G436" s="2">
        <f t="shared" si="95"/>
        <v>232</v>
      </c>
      <c r="H436" s="38">
        <f t="shared" si="97"/>
        <v>125.73275862068969</v>
      </c>
      <c r="I436" s="38"/>
    </row>
    <row r="437" spans="1:10" x14ac:dyDescent="0.25">
      <c r="A437" s="29">
        <f t="shared" si="89"/>
        <v>41893</v>
      </c>
      <c r="B437">
        <v>482.3</v>
      </c>
      <c r="C437">
        <v>228.7</v>
      </c>
      <c r="D437">
        <v>67.900000000000006</v>
      </c>
      <c r="E437">
        <v>44.4</v>
      </c>
      <c r="F437" s="66">
        <f t="shared" ref="F437:F478" si="98">+B437+D437</f>
        <v>550.20000000000005</v>
      </c>
      <c r="G437" s="2">
        <f t="shared" ref="G437:G478" si="99">+C437+E437</f>
        <v>273.09999999999997</v>
      </c>
      <c r="H437" s="38">
        <f t="shared" ref="H437:H478" si="100">+(F437/G437-1)*100</f>
        <v>101.46466495789093</v>
      </c>
      <c r="I437" s="38"/>
    </row>
    <row r="438" spans="1:10" x14ac:dyDescent="0.25">
      <c r="A438" s="29">
        <f t="shared" si="89"/>
        <v>41900</v>
      </c>
      <c r="B438">
        <v>478.9</v>
      </c>
      <c r="C438">
        <v>249.5</v>
      </c>
      <c r="D438">
        <v>74.5</v>
      </c>
      <c r="E438">
        <v>127.9</v>
      </c>
      <c r="F438" s="66">
        <f t="shared" si="98"/>
        <v>553.4</v>
      </c>
      <c r="G438" s="2">
        <f t="shared" si="99"/>
        <v>377.4</v>
      </c>
      <c r="H438" s="38">
        <f t="shared" si="100"/>
        <v>46.634870164281935</v>
      </c>
      <c r="I438" s="38"/>
    </row>
    <row r="439" spans="1:10" x14ac:dyDescent="0.25">
      <c r="A439" s="29">
        <f t="shared" si="89"/>
        <v>41907</v>
      </c>
      <c r="B439">
        <v>496.6</v>
      </c>
      <c r="C439">
        <v>250.6</v>
      </c>
      <c r="D439">
        <v>86.6</v>
      </c>
      <c r="E439">
        <v>166.8</v>
      </c>
      <c r="F439" s="66">
        <f t="shared" si="98"/>
        <v>583.20000000000005</v>
      </c>
      <c r="G439" s="2">
        <f t="shared" si="99"/>
        <v>417.4</v>
      </c>
      <c r="H439" s="38">
        <f t="shared" si="100"/>
        <v>39.722089123143277</v>
      </c>
      <c r="I439" s="38"/>
    </row>
    <row r="440" spans="1:10" x14ac:dyDescent="0.25">
      <c r="A440" s="29">
        <f t="shared" si="89"/>
        <v>41914</v>
      </c>
      <c r="B440">
        <v>592.4</v>
      </c>
      <c r="C440">
        <v>233.7</v>
      </c>
      <c r="D440">
        <v>88.6</v>
      </c>
      <c r="E440">
        <v>195.8</v>
      </c>
      <c r="F440" s="66">
        <f t="shared" si="98"/>
        <v>681</v>
      </c>
      <c r="G440" s="2">
        <f t="shared" si="99"/>
        <v>429.5</v>
      </c>
      <c r="H440" s="38">
        <f t="shared" si="100"/>
        <v>58.556461001164138</v>
      </c>
      <c r="I440" s="38"/>
    </row>
    <row r="441" spans="1:10" x14ac:dyDescent="0.25">
      <c r="A441" s="29">
        <f t="shared" si="89"/>
        <v>41921</v>
      </c>
      <c r="B441">
        <v>607.5</v>
      </c>
      <c r="C441">
        <v>233.7</v>
      </c>
      <c r="D441">
        <v>95.4</v>
      </c>
      <c r="E441">
        <v>195.8</v>
      </c>
      <c r="F441" s="66">
        <f t="shared" si="98"/>
        <v>702.9</v>
      </c>
      <c r="G441" s="2">
        <f t="shared" si="99"/>
        <v>429.5</v>
      </c>
      <c r="H441" s="38">
        <f t="shared" si="100"/>
        <v>63.655413271245621</v>
      </c>
      <c r="I441" s="38"/>
    </row>
    <row r="442" spans="1:10" x14ac:dyDescent="0.25">
      <c r="A442" s="29">
        <f t="shared" si="89"/>
        <v>41928</v>
      </c>
      <c r="B442">
        <v>607.29999999999995</v>
      </c>
      <c r="C442">
        <v>233.7</v>
      </c>
      <c r="D442">
        <v>101.2</v>
      </c>
      <c r="E442">
        <v>195.8</v>
      </c>
      <c r="F442" s="66">
        <f t="shared" si="98"/>
        <v>708.5</v>
      </c>
      <c r="G442" s="2">
        <f t="shared" si="99"/>
        <v>429.5</v>
      </c>
      <c r="H442" s="38">
        <f t="shared" si="100"/>
        <v>64.959254947613502</v>
      </c>
      <c r="I442" s="38"/>
    </row>
    <row r="443" spans="1:10" x14ac:dyDescent="0.25">
      <c r="A443" s="29">
        <f t="shared" si="89"/>
        <v>41935</v>
      </c>
      <c r="B443">
        <v>608.79999999999995</v>
      </c>
      <c r="C443">
        <v>337.1</v>
      </c>
      <c r="D443">
        <v>106.8</v>
      </c>
      <c r="E443">
        <v>331.2</v>
      </c>
      <c r="F443" s="66">
        <f t="shared" si="98"/>
        <v>715.59999999999991</v>
      </c>
      <c r="G443" s="2">
        <f t="shared" si="99"/>
        <v>668.3</v>
      </c>
      <c r="H443" s="38">
        <f t="shared" si="100"/>
        <v>7.0776597336525526</v>
      </c>
      <c r="I443" s="38"/>
    </row>
    <row r="444" spans="1:10" x14ac:dyDescent="0.25">
      <c r="A444" s="29">
        <f t="shared" si="89"/>
        <v>41942</v>
      </c>
      <c r="B444">
        <v>612.6</v>
      </c>
      <c r="C444">
        <v>358.2</v>
      </c>
      <c r="D444">
        <v>121.2</v>
      </c>
      <c r="E444">
        <v>423.9</v>
      </c>
      <c r="F444" s="66">
        <f t="shared" si="98"/>
        <v>733.80000000000007</v>
      </c>
      <c r="G444" s="2">
        <f t="shared" si="99"/>
        <v>782.09999999999991</v>
      </c>
      <c r="H444" s="38">
        <f t="shared" si="100"/>
        <v>-6.1756808592251407</v>
      </c>
      <c r="I444" s="38"/>
    </row>
    <row r="445" spans="1:10" x14ac:dyDescent="0.25">
      <c r="A445" s="29">
        <f t="shared" ref="A445:A508" si="101">+A444+7</f>
        <v>41949</v>
      </c>
      <c r="B445">
        <v>578.5</v>
      </c>
      <c r="C445">
        <v>348</v>
      </c>
      <c r="D445">
        <v>215.2</v>
      </c>
      <c r="E445">
        <v>445.2</v>
      </c>
      <c r="F445" s="66">
        <f t="shared" si="98"/>
        <v>793.7</v>
      </c>
      <c r="G445" s="2">
        <f t="shared" si="99"/>
        <v>793.2</v>
      </c>
      <c r="H445" s="38">
        <f t="shared" si="100"/>
        <v>6.3035804336863954E-2</v>
      </c>
      <c r="I445" s="38"/>
    </row>
    <row r="446" spans="1:10" x14ac:dyDescent="0.25">
      <c r="A446" s="29">
        <f t="shared" si="101"/>
        <v>41956</v>
      </c>
      <c r="B446">
        <v>556.20000000000005</v>
      </c>
      <c r="C446">
        <v>348.7</v>
      </c>
      <c r="D446">
        <v>240.1</v>
      </c>
      <c r="E446">
        <v>492.9</v>
      </c>
      <c r="F446" s="66">
        <f t="shared" si="98"/>
        <v>796.30000000000007</v>
      </c>
      <c r="G446" s="2">
        <f t="shared" si="99"/>
        <v>841.59999999999991</v>
      </c>
      <c r="H446" s="38">
        <f t="shared" si="100"/>
        <v>-5.3826045627376251</v>
      </c>
      <c r="I446" s="38"/>
    </row>
    <row r="447" spans="1:10" x14ac:dyDescent="0.25">
      <c r="A447" s="29">
        <f t="shared" si="101"/>
        <v>41963</v>
      </c>
      <c r="B447">
        <v>541.6</v>
      </c>
      <c r="C447">
        <v>358</v>
      </c>
      <c r="D447">
        <v>264.89999999999998</v>
      </c>
      <c r="E447">
        <v>518.1</v>
      </c>
      <c r="F447" s="66">
        <f t="shared" si="98"/>
        <v>806.5</v>
      </c>
      <c r="G447" s="2">
        <f t="shared" si="99"/>
        <v>876.1</v>
      </c>
      <c r="H447" s="38">
        <f t="shared" si="100"/>
        <v>-7.9442985960506807</v>
      </c>
      <c r="I447" s="38"/>
    </row>
    <row r="448" spans="1:10" x14ac:dyDescent="0.25">
      <c r="A448" s="29">
        <f t="shared" si="101"/>
        <v>41970</v>
      </c>
      <c r="B448">
        <v>517.70000000000005</v>
      </c>
      <c r="C448">
        <v>342.4</v>
      </c>
      <c r="D448">
        <v>304.3</v>
      </c>
      <c r="E448">
        <v>547.1</v>
      </c>
      <c r="F448" s="66">
        <f t="shared" si="98"/>
        <v>822</v>
      </c>
      <c r="G448" s="2">
        <f t="shared" si="99"/>
        <v>889.5</v>
      </c>
      <c r="H448" s="38">
        <f t="shared" si="100"/>
        <v>-7.5885328836424959</v>
      </c>
      <c r="I448" s="38"/>
    </row>
    <row r="449" spans="1:10" x14ac:dyDescent="0.25">
      <c r="A449" s="29">
        <f t="shared" si="101"/>
        <v>41977</v>
      </c>
      <c r="B449">
        <v>490.2</v>
      </c>
      <c r="C449">
        <v>336.3</v>
      </c>
      <c r="D449">
        <v>337.8</v>
      </c>
      <c r="E449">
        <v>565.29999999999995</v>
      </c>
      <c r="F449" s="66">
        <f t="shared" si="98"/>
        <v>828</v>
      </c>
      <c r="G449" s="2">
        <f t="shared" si="99"/>
        <v>901.59999999999991</v>
      </c>
      <c r="H449" s="38">
        <f t="shared" si="100"/>
        <v>-8.1632653061224367</v>
      </c>
      <c r="I449" s="38"/>
    </row>
    <row r="450" spans="1:10" x14ac:dyDescent="0.25">
      <c r="A450" s="29">
        <f t="shared" si="101"/>
        <v>41984</v>
      </c>
      <c r="B450">
        <v>546.5</v>
      </c>
      <c r="C450">
        <v>374.8</v>
      </c>
      <c r="D450">
        <v>374.8</v>
      </c>
      <c r="E450">
        <v>648.79999999999995</v>
      </c>
      <c r="F450" s="66">
        <f t="shared" si="98"/>
        <v>921.3</v>
      </c>
      <c r="G450" s="2">
        <f t="shared" si="99"/>
        <v>1023.5999999999999</v>
      </c>
      <c r="H450" s="38">
        <f t="shared" si="100"/>
        <v>-9.994138335287218</v>
      </c>
      <c r="I450" s="38"/>
    </row>
    <row r="451" spans="1:10" x14ac:dyDescent="0.25">
      <c r="A451" s="29">
        <f t="shared" si="101"/>
        <v>41991</v>
      </c>
      <c r="B451">
        <v>520.29999999999995</v>
      </c>
      <c r="C451">
        <v>380.5</v>
      </c>
      <c r="D451">
        <v>476.5</v>
      </c>
      <c r="E451">
        <v>664.1</v>
      </c>
      <c r="F451" s="66">
        <f t="shared" si="98"/>
        <v>996.8</v>
      </c>
      <c r="G451" s="2">
        <f t="shared" si="99"/>
        <v>1044.5999999999999</v>
      </c>
      <c r="H451" s="38">
        <f t="shared" si="100"/>
        <v>-4.5759142255408776</v>
      </c>
      <c r="I451" s="38"/>
      <c r="J451" s="66"/>
    </row>
    <row r="452" spans="1:10" x14ac:dyDescent="0.25">
      <c r="A452" s="29">
        <f t="shared" si="101"/>
        <v>41998</v>
      </c>
      <c r="B452">
        <v>536.20000000000005</v>
      </c>
      <c r="C452">
        <v>403.5</v>
      </c>
      <c r="D452">
        <v>498.3</v>
      </c>
      <c r="E452">
        <v>748</v>
      </c>
      <c r="F452" s="66">
        <f t="shared" si="98"/>
        <v>1034.5</v>
      </c>
      <c r="G452" s="2">
        <f t="shared" si="99"/>
        <v>1151.5</v>
      </c>
      <c r="H452" s="38">
        <f t="shared" si="100"/>
        <v>-10.16066000868433</v>
      </c>
      <c r="I452" s="38"/>
      <c r="J452" s="66"/>
    </row>
    <row r="453" spans="1:10" x14ac:dyDescent="0.25">
      <c r="A453" s="29">
        <f t="shared" si="101"/>
        <v>42005</v>
      </c>
      <c r="B453">
        <v>509.3</v>
      </c>
      <c r="C453">
        <v>411.9</v>
      </c>
      <c r="D453">
        <v>529.4</v>
      </c>
      <c r="E453">
        <v>762.4</v>
      </c>
      <c r="F453" s="66">
        <f t="shared" si="98"/>
        <v>1038.7</v>
      </c>
      <c r="G453" s="2">
        <f t="shared" si="99"/>
        <v>1174.3</v>
      </c>
      <c r="H453" s="38">
        <f t="shared" si="100"/>
        <v>-11.547304777314139</v>
      </c>
      <c r="I453" s="38"/>
      <c r="J453" s="66"/>
    </row>
    <row r="454" spans="1:10" x14ac:dyDescent="0.25">
      <c r="A454" s="29">
        <f t="shared" si="101"/>
        <v>42012</v>
      </c>
      <c r="B454">
        <v>469.2</v>
      </c>
      <c r="C454">
        <v>422.5</v>
      </c>
      <c r="D454">
        <v>596.4</v>
      </c>
      <c r="E454">
        <v>776.9</v>
      </c>
      <c r="F454" s="66">
        <f t="shared" si="98"/>
        <v>1065.5999999999999</v>
      </c>
      <c r="G454" s="2">
        <f t="shared" si="99"/>
        <v>1199.4000000000001</v>
      </c>
      <c r="H454" s="38">
        <f t="shared" si="100"/>
        <v>-11.155577788894465</v>
      </c>
      <c r="I454" s="38"/>
      <c r="J454" s="66"/>
    </row>
    <row r="455" spans="1:10" x14ac:dyDescent="0.25">
      <c r="A455" s="29">
        <f t="shared" si="101"/>
        <v>42019</v>
      </c>
      <c r="B455">
        <v>427.4</v>
      </c>
      <c r="C455">
        <v>449</v>
      </c>
      <c r="D455">
        <v>649.9</v>
      </c>
      <c r="E455">
        <v>853</v>
      </c>
      <c r="F455" s="66">
        <f t="shared" si="98"/>
        <v>1077.3</v>
      </c>
      <c r="G455" s="2">
        <f t="shared" si="99"/>
        <v>1302</v>
      </c>
      <c r="H455" s="38">
        <f t="shared" si="100"/>
        <v>-17.258064516129036</v>
      </c>
      <c r="I455" s="38"/>
      <c r="J455" s="66"/>
    </row>
    <row r="456" spans="1:10" x14ac:dyDescent="0.25">
      <c r="A456" s="29">
        <f t="shared" si="101"/>
        <v>42026</v>
      </c>
      <c r="B456">
        <v>407.4</v>
      </c>
      <c r="C456">
        <v>479.8</v>
      </c>
      <c r="D456">
        <v>678.8</v>
      </c>
      <c r="E456">
        <v>886.3</v>
      </c>
      <c r="F456" s="66">
        <f t="shared" si="98"/>
        <v>1086.1999999999998</v>
      </c>
      <c r="G456" s="2">
        <f t="shared" si="99"/>
        <v>1366.1</v>
      </c>
      <c r="H456" s="38">
        <f t="shared" si="100"/>
        <v>-20.488983236951917</v>
      </c>
      <c r="I456" s="38"/>
      <c r="J456" s="66"/>
    </row>
    <row r="457" spans="1:10" x14ac:dyDescent="0.25">
      <c r="A457" s="29">
        <f t="shared" si="101"/>
        <v>42033</v>
      </c>
      <c r="B457">
        <v>327.60000000000002</v>
      </c>
      <c r="C457">
        <v>622.70000000000005</v>
      </c>
      <c r="D457">
        <v>734.6</v>
      </c>
      <c r="E457">
        <v>943.7</v>
      </c>
      <c r="F457" s="66">
        <f t="shared" si="98"/>
        <v>1062.2</v>
      </c>
      <c r="G457" s="2">
        <f t="shared" si="99"/>
        <v>1566.4</v>
      </c>
      <c r="H457" s="38">
        <f t="shared" si="100"/>
        <v>-32.188457609805923</v>
      </c>
      <c r="I457" s="38"/>
      <c r="J457" s="66"/>
    </row>
    <row r="458" spans="1:10" x14ac:dyDescent="0.25">
      <c r="A458" s="29">
        <f t="shared" si="101"/>
        <v>42040</v>
      </c>
      <c r="B458">
        <v>289.39999999999998</v>
      </c>
      <c r="C458">
        <v>614.6</v>
      </c>
      <c r="D458">
        <v>854.8</v>
      </c>
      <c r="E458">
        <v>966.7</v>
      </c>
      <c r="F458" s="66">
        <f t="shared" si="98"/>
        <v>1144.1999999999998</v>
      </c>
      <c r="G458" s="2">
        <f t="shared" si="99"/>
        <v>1581.3000000000002</v>
      </c>
      <c r="H458" s="38">
        <f t="shared" si="100"/>
        <v>-27.64181369759061</v>
      </c>
      <c r="I458" s="38"/>
      <c r="J458" s="66"/>
    </row>
    <row r="459" spans="1:10" x14ac:dyDescent="0.25">
      <c r="A459" s="29">
        <f t="shared" si="101"/>
        <v>42047</v>
      </c>
      <c r="B459">
        <v>392.8</v>
      </c>
      <c r="C459">
        <v>640.5</v>
      </c>
      <c r="D459">
        <v>882.1</v>
      </c>
      <c r="E459">
        <v>1041.0999999999999</v>
      </c>
      <c r="F459" s="66">
        <f t="shared" si="98"/>
        <v>1274.9000000000001</v>
      </c>
      <c r="G459" s="2">
        <f t="shared" si="99"/>
        <v>1681.6</v>
      </c>
      <c r="H459" s="38">
        <f t="shared" si="100"/>
        <v>-24.185299714557551</v>
      </c>
      <c r="I459" s="38"/>
      <c r="J459" s="66"/>
    </row>
    <row r="460" spans="1:10" x14ac:dyDescent="0.25">
      <c r="A460" s="29">
        <f t="shared" si="101"/>
        <v>42054</v>
      </c>
      <c r="B460">
        <v>384.4</v>
      </c>
      <c r="C460">
        <v>619.79999999999995</v>
      </c>
      <c r="D460">
        <v>925.4</v>
      </c>
      <c r="E460">
        <v>1070.5999999999999</v>
      </c>
      <c r="F460" s="66">
        <f t="shared" si="98"/>
        <v>1309.8</v>
      </c>
      <c r="G460" s="2">
        <f t="shared" si="99"/>
        <v>1690.3999999999999</v>
      </c>
      <c r="H460" s="38">
        <f t="shared" si="100"/>
        <v>-22.515380974917175</v>
      </c>
      <c r="I460" s="38"/>
      <c r="J460" s="66"/>
    </row>
    <row r="461" spans="1:10" x14ac:dyDescent="0.25">
      <c r="A461" s="29">
        <f t="shared" si="101"/>
        <v>42061</v>
      </c>
      <c r="B461">
        <v>378.3</v>
      </c>
      <c r="C461">
        <v>566.20000000000005</v>
      </c>
      <c r="D461">
        <v>963.2</v>
      </c>
      <c r="E461">
        <v>1206.4000000000001</v>
      </c>
      <c r="F461" s="66">
        <f t="shared" si="98"/>
        <v>1341.5</v>
      </c>
      <c r="G461" s="2">
        <f t="shared" si="99"/>
        <v>1772.6000000000001</v>
      </c>
      <c r="H461" s="38">
        <f t="shared" si="100"/>
        <v>-24.320207604648548</v>
      </c>
      <c r="I461" s="38"/>
      <c r="J461" s="66"/>
    </row>
    <row r="462" spans="1:10" x14ac:dyDescent="0.25">
      <c r="A462" s="29">
        <f t="shared" si="101"/>
        <v>42068</v>
      </c>
      <c r="B462">
        <v>377.1</v>
      </c>
      <c r="C462">
        <v>545.6</v>
      </c>
      <c r="D462">
        <v>969.8</v>
      </c>
      <c r="E462">
        <v>1234.2</v>
      </c>
      <c r="F462" s="66">
        <f t="shared" si="98"/>
        <v>1346.9</v>
      </c>
      <c r="G462" s="2">
        <f t="shared" si="99"/>
        <v>1779.8000000000002</v>
      </c>
      <c r="H462" s="38">
        <f t="shared" si="100"/>
        <v>-24.322957635689402</v>
      </c>
      <c r="I462" s="38"/>
      <c r="J462" s="66"/>
    </row>
    <row r="463" spans="1:10" x14ac:dyDescent="0.25">
      <c r="A463" s="29">
        <f t="shared" si="101"/>
        <v>42075</v>
      </c>
      <c r="B463">
        <v>363.9</v>
      </c>
      <c r="C463">
        <v>600.6</v>
      </c>
      <c r="D463">
        <v>1015.2</v>
      </c>
      <c r="E463">
        <v>1328.2</v>
      </c>
      <c r="F463" s="66">
        <f t="shared" si="98"/>
        <v>1379.1</v>
      </c>
      <c r="G463" s="2">
        <f t="shared" si="99"/>
        <v>1928.8000000000002</v>
      </c>
      <c r="H463" s="38">
        <f t="shared" si="100"/>
        <v>-28.499585234342607</v>
      </c>
      <c r="I463" s="38"/>
      <c r="J463" s="66"/>
    </row>
    <row r="464" spans="1:10" x14ac:dyDescent="0.25">
      <c r="A464" s="29">
        <f t="shared" si="101"/>
        <v>42082</v>
      </c>
      <c r="B464">
        <v>340.9</v>
      </c>
      <c r="C464">
        <v>449.6</v>
      </c>
      <c r="D464">
        <v>1171.4000000000001</v>
      </c>
      <c r="E464">
        <v>1439.4</v>
      </c>
      <c r="F464" s="66">
        <f t="shared" si="98"/>
        <v>1512.3000000000002</v>
      </c>
      <c r="G464" s="2">
        <f t="shared" si="99"/>
        <v>1889</v>
      </c>
      <c r="H464" s="38">
        <f t="shared" si="100"/>
        <v>-19.941768131286388</v>
      </c>
      <c r="I464" s="38"/>
      <c r="J464" s="66"/>
    </row>
    <row r="465" spans="1:10" x14ac:dyDescent="0.25">
      <c r="A465" s="29">
        <f t="shared" si="101"/>
        <v>42089</v>
      </c>
      <c r="B465">
        <v>316.39999999999998</v>
      </c>
      <c r="C465">
        <v>405.2</v>
      </c>
      <c r="D465">
        <v>1201.3</v>
      </c>
      <c r="E465">
        <v>1492.2</v>
      </c>
      <c r="F465" s="66">
        <f t="shared" si="98"/>
        <v>1517.6999999999998</v>
      </c>
      <c r="G465" s="2">
        <f t="shared" si="99"/>
        <v>1897.4</v>
      </c>
      <c r="H465" s="38">
        <f t="shared" si="100"/>
        <v>-20.011594813955959</v>
      </c>
      <c r="I465" s="38"/>
      <c r="J465" s="66"/>
    </row>
    <row r="466" spans="1:10" x14ac:dyDescent="0.25">
      <c r="A466" s="29">
        <f t="shared" si="101"/>
        <v>42096</v>
      </c>
      <c r="B466">
        <v>279.39999999999998</v>
      </c>
      <c r="C466">
        <v>372.5</v>
      </c>
      <c r="D466">
        <v>1272.0999999999999</v>
      </c>
      <c r="E466">
        <v>1542.9</v>
      </c>
      <c r="F466" s="66">
        <f t="shared" si="98"/>
        <v>1551.5</v>
      </c>
      <c r="G466" s="2">
        <f t="shared" si="99"/>
        <v>1915.4</v>
      </c>
      <c r="H466" s="38">
        <f t="shared" si="100"/>
        <v>-18.99864258118409</v>
      </c>
      <c r="I466" s="38"/>
      <c r="J466" s="66"/>
    </row>
    <row r="467" spans="1:10" x14ac:dyDescent="0.25">
      <c r="A467" s="29">
        <f t="shared" si="101"/>
        <v>42103</v>
      </c>
      <c r="B467">
        <v>265.8</v>
      </c>
      <c r="C467">
        <v>296.7</v>
      </c>
      <c r="D467">
        <v>1289.7</v>
      </c>
      <c r="E467">
        <v>1676.6</v>
      </c>
      <c r="F467" s="66">
        <f t="shared" si="98"/>
        <v>1555.5</v>
      </c>
      <c r="G467" s="2">
        <f t="shared" si="99"/>
        <v>1973.3</v>
      </c>
      <c r="H467" s="38">
        <f t="shared" si="100"/>
        <v>-21.172654943495662</v>
      </c>
      <c r="I467" s="38"/>
      <c r="J467" s="66"/>
    </row>
    <row r="468" spans="1:10" x14ac:dyDescent="0.25">
      <c r="A468" s="29">
        <f t="shared" si="101"/>
        <v>42110</v>
      </c>
      <c r="B468">
        <v>251.3</v>
      </c>
      <c r="C468">
        <v>259</v>
      </c>
      <c r="D468">
        <v>1315.4</v>
      </c>
      <c r="E468">
        <v>1719.5</v>
      </c>
      <c r="F468" s="66">
        <f t="shared" si="98"/>
        <v>1566.7</v>
      </c>
      <c r="G468" s="2">
        <f t="shared" si="99"/>
        <v>1978.5</v>
      </c>
      <c r="H468" s="38">
        <f t="shared" si="100"/>
        <v>-20.813747788728833</v>
      </c>
      <c r="I468" s="38"/>
      <c r="J468" s="66"/>
    </row>
    <row r="469" spans="1:10" x14ac:dyDescent="0.25">
      <c r="A469" s="29">
        <f t="shared" si="101"/>
        <v>42117</v>
      </c>
      <c r="B469">
        <v>233.9</v>
      </c>
      <c r="C469">
        <v>243</v>
      </c>
      <c r="D469">
        <v>1342.3</v>
      </c>
      <c r="E469">
        <v>1820.1</v>
      </c>
      <c r="F469" s="66">
        <f t="shared" si="98"/>
        <v>1576.2</v>
      </c>
      <c r="G469" s="2">
        <f t="shared" si="99"/>
        <v>2063.1</v>
      </c>
      <c r="H469" s="38">
        <f t="shared" si="100"/>
        <v>-23.600407154282387</v>
      </c>
      <c r="I469" s="38"/>
      <c r="J469" s="66"/>
    </row>
    <row r="470" spans="1:10" x14ac:dyDescent="0.25">
      <c r="A470" s="29">
        <f t="shared" si="101"/>
        <v>42124</v>
      </c>
      <c r="B470">
        <v>233.4</v>
      </c>
      <c r="C470">
        <v>217.3</v>
      </c>
      <c r="D470">
        <v>1381.1</v>
      </c>
      <c r="E470">
        <v>1848.7</v>
      </c>
      <c r="F470" s="66">
        <f t="shared" si="98"/>
        <v>1614.5</v>
      </c>
      <c r="G470" s="2">
        <f t="shared" si="99"/>
        <v>2066</v>
      </c>
      <c r="H470" s="38">
        <f t="shared" si="100"/>
        <v>-21.853823814133587</v>
      </c>
      <c r="I470" s="38"/>
      <c r="J470" s="66"/>
    </row>
    <row r="471" spans="1:10" x14ac:dyDescent="0.25">
      <c r="A471" s="29">
        <f t="shared" si="101"/>
        <v>42131</v>
      </c>
      <c r="B471">
        <v>221.1</v>
      </c>
      <c r="C471">
        <v>207.9</v>
      </c>
      <c r="D471">
        <v>1396.8</v>
      </c>
      <c r="E471">
        <v>1948.8</v>
      </c>
      <c r="F471" s="66">
        <f t="shared" si="98"/>
        <v>1617.8999999999999</v>
      </c>
      <c r="G471" s="2">
        <f t="shared" si="99"/>
        <v>2156.6999999999998</v>
      </c>
      <c r="H471" s="38">
        <f t="shared" si="100"/>
        <v>-24.98261232438448</v>
      </c>
      <c r="I471" s="38"/>
      <c r="J471" s="66"/>
    </row>
    <row r="472" spans="1:10" x14ac:dyDescent="0.25">
      <c r="A472" s="29">
        <f t="shared" si="101"/>
        <v>42138</v>
      </c>
      <c r="B472">
        <v>199.8</v>
      </c>
      <c r="C472">
        <v>209</v>
      </c>
      <c r="D472">
        <v>1419.1</v>
      </c>
      <c r="E472">
        <v>1976.7</v>
      </c>
      <c r="F472" s="66">
        <f t="shared" si="98"/>
        <v>1618.8999999999999</v>
      </c>
      <c r="G472" s="2">
        <f t="shared" si="99"/>
        <v>2185.6999999999998</v>
      </c>
      <c r="H472" s="38">
        <f t="shared" si="100"/>
        <v>-25.932195635265586</v>
      </c>
      <c r="I472" s="38"/>
      <c r="J472" s="66"/>
    </row>
    <row r="473" spans="1:10" x14ac:dyDescent="0.25">
      <c r="A473" s="29">
        <f t="shared" si="101"/>
        <v>42145</v>
      </c>
      <c r="B473">
        <v>197.1</v>
      </c>
      <c r="C473">
        <v>199.4</v>
      </c>
      <c r="D473">
        <v>1438.7</v>
      </c>
      <c r="E473">
        <v>2002.3</v>
      </c>
      <c r="F473" s="66">
        <f t="shared" si="98"/>
        <v>1635.8</v>
      </c>
      <c r="G473" s="2">
        <f t="shared" si="99"/>
        <v>2201.6999999999998</v>
      </c>
      <c r="H473" s="38">
        <f t="shared" si="100"/>
        <v>-25.702865967207156</v>
      </c>
      <c r="I473" s="38"/>
      <c r="J473" s="66"/>
    </row>
    <row r="474" spans="1:10" x14ac:dyDescent="0.25">
      <c r="A474" s="29">
        <f t="shared" si="101"/>
        <v>42152</v>
      </c>
      <c r="B474">
        <v>180.6</v>
      </c>
      <c r="C474">
        <v>184</v>
      </c>
      <c r="D474">
        <v>1451.4</v>
      </c>
      <c r="E474">
        <v>2019.3</v>
      </c>
      <c r="F474" s="66">
        <f t="shared" si="98"/>
        <v>1632</v>
      </c>
      <c r="G474" s="2">
        <f t="shared" si="99"/>
        <v>2203.3000000000002</v>
      </c>
      <c r="H474" s="38">
        <f t="shared" si="100"/>
        <v>-25.929287886352292</v>
      </c>
      <c r="I474" s="38"/>
      <c r="J474" s="66"/>
    </row>
    <row r="475" spans="1:10" x14ac:dyDescent="0.25">
      <c r="A475" s="29">
        <f t="shared" si="101"/>
        <v>42159</v>
      </c>
      <c r="B475" s="66">
        <v>173</v>
      </c>
      <c r="C475">
        <v>194.9</v>
      </c>
      <c r="D475">
        <v>1456.5</v>
      </c>
      <c r="E475">
        <v>2054.9</v>
      </c>
      <c r="F475" s="66">
        <f t="shared" si="98"/>
        <v>1629.5</v>
      </c>
      <c r="G475" s="2">
        <f t="shared" si="99"/>
        <v>2249.8000000000002</v>
      </c>
      <c r="H475" s="38">
        <f t="shared" si="100"/>
        <v>-27.571339674637752</v>
      </c>
      <c r="I475" s="38"/>
      <c r="J475" s="66"/>
    </row>
    <row r="476" spans="1:10" x14ac:dyDescent="0.25">
      <c r="A476" s="29">
        <f t="shared" si="101"/>
        <v>42166</v>
      </c>
      <c r="B476">
        <v>165.2</v>
      </c>
      <c r="C476">
        <v>198.6</v>
      </c>
      <c r="D476">
        <v>1536.2</v>
      </c>
      <c r="E476">
        <v>2068.1</v>
      </c>
      <c r="F476" s="66">
        <f t="shared" si="98"/>
        <v>1701.4</v>
      </c>
      <c r="G476" s="2">
        <f t="shared" si="99"/>
        <v>2266.6999999999998</v>
      </c>
      <c r="H476" s="38">
        <f t="shared" si="100"/>
        <v>-24.939339127365766</v>
      </c>
      <c r="I476" s="38"/>
      <c r="J476" s="66"/>
    </row>
    <row r="477" spans="1:10" x14ac:dyDescent="0.25">
      <c r="A477" s="29">
        <f t="shared" si="101"/>
        <v>42173</v>
      </c>
      <c r="B477">
        <v>165.6</v>
      </c>
      <c r="C477">
        <v>189</v>
      </c>
      <c r="D477">
        <v>1540.3</v>
      </c>
      <c r="E477">
        <v>2079.1999999999998</v>
      </c>
      <c r="F477" s="66">
        <f t="shared" si="98"/>
        <v>1705.8999999999999</v>
      </c>
      <c r="G477" s="2">
        <f t="shared" si="99"/>
        <v>2268.1999999999998</v>
      </c>
      <c r="H477" s="38">
        <f t="shared" si="100"/>
        <v>-24.790582841019315</v>
      </c>
      <c r="I477" s="38"/>
      <c r="J477" s="66">
        <v>0.5</v>
      </c>
    </row>
    <row r="478" spans="1:10" x14ac:dyDescent="0.25">
      <c r="A478" s="29">
        <f t="shared" si="101"/>
        <v>42180</v>
      </c>
      <c r="B478">
        <v>110.6</v>
      </c>
      <c r="C478">
        <v>159.1</v>
      </c>
      <c r="D478">
        <v>1656.4</v>
      </c>
      <c r="E478">
        <v>2118.1999999999998</v>
      </c>
      <c r="F478" s="66">
        <f t="shared" si="98"/>
        <v>1767</v>
      </c>
      <c r="G478" s="2">
        <f t="shared" si="99"/>
        <v>2277.2999999999997</v>
      </c>
      <c r="H478" s="38">
        <f t="shared" si="100"/>
        <v>-22.40811487287576</v>
      </c>
      <c r="I478" s="38"/>
      <c r="J478" s="66">
        <v>1.5</v>
      </c>
    </row>
    <row r="479" spans="1:10" x14ac:dyDescent="0.25">
      <c r="A479" s="29">
        <f t="shared" si="101"/>
        <v>42187</v>
      </c>
      <c r="B479">
        <v>119.5</v>
      </c>
      <c r="C479">
        <v>150.4</v>
      </c>
      <c r="D479">
        <v>1665.1</v>
      </c>
      <c r="E479">
        <v>2131.5</v>
      </c>
      <c r="F479" s="66">
        <f t="shared" ref="F479:G481" si="102">+B479+D479</f>
        <v>1784.6</v>
      </c>
      <c r="G479" s="2">
        <f t="shared" si="102"/>
        <v>2281.9</v>
      </c>
      <c r="H479" s="38">
        <f t="shared" ref="H479:H489" si="103">+(F479/G479-1)*100</f>
        <v>-21.793242473377461</v>
      </c>
      <c r="I479" s="38"/>
      <c r="J479" s="66">
        <v>43</v>
      </c>
    </row>
    <row r="480" spans="1:10" x14ac:dyDescent="0.25">
      <c r="A480" s="29">
        <f t="shared" si="101"/>
        <v>42194</v>
      </c>
      <c r="B480">
        <v>106.8</v>
      </c>
      <c r="C480">
        <v>136.4</v>
      </c>
      <c r="D480">
        <v>1669.6</v>
      </c>
      <c r="E480" s="66">
        <v>2151</v>
      </c>
      <c r="F480" s="66">
        <f t="shared" si="102"/>
        <v>1776.3999999999999</v>
      </c>
      <c r="G480" s="2">
        <f t="shared" si="102"/>
        <v>2287.4</v>
      </c>
      <c r="H480" s="38">
        <f t="shared" si="103"/>
        <v>-22.339774416367941</v>
      </c>
      <c r="I480" s="38"/>
      <c r="J480" s="66">
        <v>43</v>
      </c>
    </row>
    <row r="481" spans="1:10" x14ac:dyDescent="0.25">
      <c r="A481" s="29">
        <f t="shared" si="101"/>
        <v>42201</v>
      </c>
      <c r="B481">
        <v>126.3</v>
      </c>
      <c r="C481">
        <v>144.69999999999999</v>
      </c>
      <c r="D481">
        <v>1678.1</v>
      </c>
      <c r="E481">
        <v>2246.3000000000002</v>
      </c>
      <c r="F481" s="66">
        <f t="shared" si="102"/>
        <v>1804.3999999999999</v>
      </c>
      <c r="G481" s="289">
        <f t="shared" si="102"/>
        <v>2391</v>
      </c>
      <c r="H481" s="38">
        <f t="shared" si="103"/>
        <v>-24.533667921371816</v>
      </c>
      <c r="I481" s="38"/>
      <c r="J481">
        <v>48.5</v>
      </c>
    </row>
    <row r="482" spans="1:10" x14ac:dyDescent="0.25">
      <c r="A482" s="29">
        <f t="shared" si="101"/>
        <v>42208</v>
      </c>
      <c r="B482">
        <v>96.4</v>
      </c>
      <c r="C482">
        <v>161.30000000000001</v>
      </c>
      <c r="D482">
        <v>1694.2</v>
      </c>
      <c r="E482">
        <v>2255.4</v>
      </c>
      <c r="F482" s="66">
        <f t="shared" ref="F482:G489" si="104">+B482+D482</f>
        <v>1790.6000000000001</v>
      </c>
      <c r="G482" s="289">
        <f t="shared" si="104"/>
        <v>2416.7000000000003</v>
      </c>
      <c r="H482" s="38">
        <f t="shared" si="103"/>
        <v>-25.907228865808751</v>
      </c>
      <c r="I482" s="38"/>
      <c r="J482">
        <v>48.5</v>
      </c>
    </row>
    <row r="483" spans="1:10" x14ac:dyDescent="0.25">
      <c r="A483" s="29">
        <f t="shared" si="101"/>
        <v>42215</v>
      </c>
      <c r="B483">
        <v>84.1</v>
      </c>
      <c r="C483">
        <v>228.3</v>
      </c>
      <c r="D483">
        <v>1706.5</v>
      </c>
      <c r="E483">
        <v>1160.9000000000001</v>
      </c>
      <c r="F483" s="66">
        <f t="shared" si="104"/>
        <v>1790.6</v>
      </c>
      <c r="G483" s="64">
        <f t="shared" si="104"/>
        <v>1389.2</v>
      </c>
      <c r="H483" s="38">
        <f t="shared" si="103"/>
        <v>28.894327670601783</v>
      </c>
      <c r="I483" s="38"/>
      <c r="J483" s="66">
        <v>48.5</v>
      </c>
    </row>
    <row r="484" spans="1:10" x14ac:dyDescent="0.25">
      <c r="A484" s="29">
        <f t="shared" si="101"/>
        <v>42222</v>
      </c>
      <c r="B484">
        <v>76.8</v>
      </c>
      <c r="C484">
        <v>242.3</v>
      </c>
      <c r="D484">
        <v>1808.5</v>
      </c>
      <c r="E484">
        <v>2263.9</v>
      </c>
      <c r="F484" s="66">
        <f t="shared" si="104"/>
        <v>1885.3</v>
      </c>
      <c r="G484" s="64">
        <f t="shared" si="104"/>
        <v>2506.2000000000003</v>
      </c>
      <c r="H484" s="38">
        <f t="shared" si="103"/>
        <v>-24.774559093448257</v>
      </c>
      <c r="I484" s="38"/>
      <c r="J484" s="66">
        <v>52.5</v>
      </c>
    </row>
    <row r="485" spans="1:10" x14ac:dyDescent="0.25">
      <c r="A485" s="29">
        <f t="shared" si="101"/>
        <v>42229</v>
      </c>
      <c r="B485">
        <v>76.7</v>
      </c>
      <c r="C485" s="66">
        <v>226</v>
      </c>
      <c r="D485" s="66">
        <v>1813</v>
      </c>
      <c r="E485">
        <v>2263.9</v>
      </c>
      <c r="F485" s="66">
        <f t="shared" si="104"/>
        <v>1889.7</v>
      </c>
      <c r="G485" s="64">
        <f t="shared" si="104"/>
        <v>2489.9</v>
      </c>
      <c r="H485" s="38">
        <f t="shared" si="103"/>
        <v>-24.105385758464195</v>
      </c>
      <c r="I485" s="38"/>
      <c r="J485" s="66">
        <v>62.8</v>
      </c>
    </row>
    <row r="486" spans="1:10" x14ac:dyDescent="0.25">
      <c r="A486" s="29">
        <f t="shared" si="101"/>
        <v>42236</v>
      </c>
      <c r="B486">
        <v>64.3</v>
      </c>
      <c r="C486">
        <v>175.6</v>
      </c>
      <c r="D486">
        <v>1847.3</v>
      </c>
      <c r="E486">
        <v>2277.1</v>
      </c>
      <c r="F486" s="66">
        <f t="shared" si="104"/>
        <v>1911.6</v>
      </c>
      <c r="G486" s="64">
        <f t="shared" si="104"/>
        <v>2452.6999999999998</v>
      </c>
      <c r="H486" s="38">
        <f t="shared" si="103"/>
        <v>-22.061401720552855</v>
      </c>
      <c r="I486" s="38"/>
      <c r="J486" s="66">
        <v>74</v>
      </c>
    </row>
    <row r="487" spans="1:10" x14ac:dyDescent="0.25">
      <c r="A487" s="29">
        <f t="shared" si="101"/>
        <v>42243</v>
      </c>
      <c r="B487">
        <v>52.7</v>
      </c>
      <c r="C487">
        <v>171.5</v>
      </c>
      <c r="D487">
        <v>1875.6</v>
      </c>
      <c r="E487">
        <v>2281.8000000000002</v>
      </c>
      <c r="F487" s="66">
        <f t="shared" si="104"/>
        <v>1928.3</v>
      </c>
      <c r="G487" s="64">
        <f t="shared" si="104"/>
        <v>2453.3000000000002</v>
      </c>
      <c r="H487" s="38">
        <f t="shared" si="103"/>
        <v>-21.399747279174996</v>
      </c>
      <c r="I487" s="38"/>
      <c r="J487" s="66">
        <v>85.6</v>
      </c>
    </row>
    <row r="488" spans="1:10" x14ac:dyDescent="0.25">
      <c r="A488" s="29">
        <f t="shared" si="101"/>
        <v>42250</v>
      </c>
      <c r="B488">
        <v>131.69999999999999</v>
      </c>
      <c r="C488">
        <v>461.6</v>
      </c>
      <c r="D488">
        <v>3.1</v>
      </c>
      <c r="E488">
        <v>62.1</v>
      </c>
      <c r="F488" s="66">
        <f t="shared" si="104"/>
        <v>134.79999999999998</v>
      </c>
      <c r="G488" s="64">
        <f t="shared" si="104"/>
        <v>523.70000000000005</v>
      </c>
      <c r="H488" s="38">
        <f t="shared" si="103"/>
        <v>-74.260072560626327</v>
      </c>
      <c r="I488" s="38"/>
    </row>
    <row r="489" spans="1:10" x14ac:dyDescent="0.25">
      <c r="A489" s="29">
        <f t="shared" si="101"/>
        <v>42257</v>
      </c>
      <c r="B489" s="66">
        <v>136</v>
      </c>
      <c r="C489">
        <v>482.3</v>
      </c>
      <c r="D489">
        <v>32.6</v>
      </c>
      <c r="E489">
        <v>67.900000000000006</v>
      </c>
      <c r="F489" s="66">
        <f t="shared" si="104"/>
        <v>168.6</v>
      </c>
      <c r="G489" s="64">
        <f t="shared" si="104"/>
        <v>550.20000000000005</v>
      </c>
      <c r="H489" s="38">
        <f t="shared" si="103"/>
        <v>-69.356597600872419</v>
      </c>
      <c r="I489" s="38"/>
    </row>
    <row r="490" spans="1:10" x14ac:dyDescent="0.25">
      <c r="A490" s="29">
        <f t="shared" si="101"/>
        <v>42264</v>
      </c>
      <c r="B490">
        <v>138.30000000000001</v>
      </c>
      <c r="C490">
        <v>478.9</v>
      </c>
      <c r="D490">
        <v>40.200000000000003</v>
      </c>
      <c r="E490">
        <v>74.5</v>
      </c>
      <c r="F490" s="66">
        <f t="shared" ref="F490:G496" si="105">+B490+D490</f>
        <v>178.5</v>
      </c>
      <c r="G490" s="64">
        <f t="shared" si="105"/>
        <v>553.4</v>
      </c>
      <c r="H490" s="38">
        <f t="shared" ref="H490:H496" si="106">+(F490/G490-1)*100</f>
        <v>-67.74485001807011</v>
      </c>
      <c r="I490" s="38"/>
    </row>
    <row r="491" spans="1:10" x14ac:dyDescent="0.25">
      <c r="A491" s="29">
        <f t="shared" si="101"/>
        <v>42271</v>
      </c>
      <c r="B491">
        <v>147.19999999999999</v>
      </c>
      <c r="C491">
        <v>496.6</v>
      </c>
      <c r="D491">
        <v>116.5</v>
      </c>
      <c r="E491">
        <v>86.6</v>
      </c>
      <c r="F491" s="66">
        <f t="shared" si="105"/>
        <v>263.7</v>
      </c>
      <c r="G491" s="64">
        <f t="shared" si="105"/>
        <v>583.20000000000005</v>
      </c>
      <c r="H491" s="38">
        <f t="shared" si="106"/>
        <v>-54.783950617283963</v>
      </c>
      <c r="I491" s="38"/>
    </row>
    <row r="492" spans="1:10" x14ac:dyDescent="0.25">
      <c r="A492" s="29">
        <f t="shared" si="101"/>
        <v>42278</v>
      </c>
      <c r="B492">
        <v>170.4</v>
      </c>
      <c r="C492">
        <v>592.4</v>
      </c>
      <c r="D492">
        <v>122</v>
      </c>
      <c r="E492">
        <v>88.6</v>
      </c>
      <c r="F492" s="66">
        <f t="shared" si="105"/>
        <v>292.39999999999998</v>
      </c>
      <c r="G492" s="64">
        <f t="shared" si="105"/>
        <v>681</v>
      </c>
      <c r="H492" s="38">
        <f t="shared" si="106"/>
        <v>-57.063142437591786</v>
      </c>
      <c r="I492" s="38"/>
    </row>
    <row r="493" spans="1:10" x14ac:dyDescent="0.25">
      <c r="A493" s="29">
        <f t="shared" si="101"/>
        <v>42285</v>
      </c>
      <c r="B493">
        <v>170.8</v>
      </c>
      <c r="C493">
        <v>607.5</v>
      </c>
      <c r="D493">
        <v>126.2</v>
      </c>
      <c r="E493">
        <v>95.4</v>
      </c>
      <c r="F493" s="66">
        <f t="shared" si="105"/>
        <v>297</v>
      </c>
      <c r="G493" s="64">
        <f t="shared" si="105"/>
        <v>702.9</v>
      </c>
      <c r="H493" s="38">
        <f t="shared" si="106"/>
        <v>-57.74647887323944</v>
      </c>
      <c r="I493" s="38"/>
    </row>
    <row r="494" spans="1:10" x14ac:dyDescent="0.25">
      <c r="A494" s="29">
        <f t="shared" si="101"/>
        <v>42292</v>
      </c>
      <c r="B494">
        <v>166.6</v>
      </c>
      <c r="C494">
        <v>607.29999999999995</v>
      </c>
      <c r="D494">
        <v>135.5</v>
      </c>
      <c r="E494">
        <v>101.2</v>
      </c>
      <c r="F494" s="66">
        <f t="shared" si="105"/>
        <v>302.10000000000002</v>
      </c>
      <c r="G494" s="64">
        <f t="shared" si="105"/>
        <v>708.5</v>
      </c>
      <c r="H494" s="38">
        <f t="shared" si="106"/>
        <v>-57.360621030345804</v>
      </c>
      <c r="I494" s="38"/>
    </row>
    <row r="495" spans="1:10" x14ac:dyDescent="0.25">
      <c r="A495" s="29">
        <f t="shared" si="101"/>
        <v>42299</v>
      </c>
      <c r="B495">
        <v>167.6</v>
      </c>
      <c r="C495">
        <v>608.79999999999995</v>
      </c>
      <c r="D495">
        <v>171.9</v>
      </c>
      <c r="E495">
        <v>106.8</v>
      </c>
      <c r="F495" s="66">
        <f t="shared" si="105"/>
        <v>339.5</v>
      </c>
      <c r="G495" s="64">
        <f t="shared" si="105"/>
        <v>715.59999999999991</v>
      </c>
      <c r="H495" s="38">
        <f t="shared" si="106"/>
        <v>-52.557294577976506</v>
      </c>
      <c r="I495" s="38"/>
    </row>
    <row r="496" spans="1:10" x14ac:dyDescent="0.25">
      <c r="A496" s="29">
        <f t="shared" si="101"/>
        <v>42306</v>
      </c>
      <c r="B496">
        <v>164.3</v>
      </c>
      <c r="C496">
        <v>612.6</v>
      </c>
      <c r="D496">
        <v>182.1</v>
      </c>
      <c r="E496">
        <v>121.2</v>
      </c>
      <c r="F496" s="66">
        <f t="shared" si="105"/>
        <v>346.4</v>
      </c>
      <c r="G496" s="64">
        <f t="shared" si="105"/>
        <v>733.80000000000007</v>
      </c>
      <c r="H496" s="38">
        <f t="shared" si="106"/>
        <v>-52.793676751158358</v>
      </c>
      <c r="I496" s="38"/>
    </row>
    <row r="497" spans="1:9" x14ac:dyDescent="0.25">
      <c r="A497" s="29">
        <f t="shared" si="101"/>
        <v>42313</v>
      </c>
      <c r="B497">
        <v>157.5</v>
      </c>
      <c r="C497">
        <v>578.5</v>
      </c>
      <c r="D497">
        <v>299.10000000000002</v>
      </c>
      <c r="E497">
        <v>215.2</v>
      </c>
      <c r="F497" s="66">
        <f t="shared" ref="F497:G506" si="107">+B497+D497</f>
        <v>456.6</v>
      </c>
      <c r="G497" s="64">
        <f t="shared" si="107"/>
        <v>793.7</v>
      </c>
      <c r="H497" s="38">
        <f t="shared" ref="H497:H506" si="108">+(F497/G497-1)*100</f>
        <v>-42.471966738062235</v>
      </c>
      <c r="I497" s="38"/>
    </row>
    <row r="498" spans="1:9" x14ac:dyDescent="0.25">
      <c r="A498" s="29">
        <f t="shared" si="101"/>
        <v>42320</v>
      </c>
      <c r="B498">
        <v>139.30000000000001</v>
      </c>
      <c r="C498">
        <v>556.20000000000005</v>
      </c>
      <c r="D498">
        <v>318.3</v>
      </c>
      <c r="E498">
        <v>240.1</v>
      </c>
      <c r="F498" s="66">
        <f t="shared" si="107"/>
        <v>457.6</v>
      </c>
      <c r="G498" s="64">
        <f t="shared" si="107"/>
        <v>796.30000000000007</v>
      </c>
      <c r="H498" s="38">
        <f t="shared" si="108"/>
        <v>-42.534220771066181</v>
      </c>
      <c r="I498" s="38"/>
    </row>
    <row r="499" spans="1:9" x14ac:dyDescent="0.25">
      <c r="A499" s="29">
        <f t="shared" si="101"/>
        <v>42327</v>
      </c>
      <c r="B499">
        <v>126.9</v>
      </c>
      <c r="C499">
        <v>541.6</v>
      </c>
      <c r="D499">
        <v>361.9</v>
      </c>
      <c r="E499">
        <v>264.89999999999998</v>
      </c>
      <c r="F499" s="66">
        <f t="shared" si="107"/>
        <v>488.79999999999995</v>
      </c>
      <c r="G499" s="64">
        <f t="shared" si="107"/>
        <v>806.5</v>
      </c>
      <c r="H499" s="38">
        <f t="shared" si="108"/>
        <v>-39.39243645381277</v>
      </c>
      <c r="I499" s="38"/>
    </row>
    <row r="500" spans="1:9" x14ac:dyDescent="0.25">
      <c r="A500" s="29">
        <f t="shared" si="101"/>
        <v>42334</v>
      </c>
      <c r="B500">
        <v>139.80000000000001</v>
      </c>
      <c r="C500">
        <v>517.70000000000005</v>
      </c>
      <c r="D500">
        <v>376.3</v>
      </c>
      <c r="E500">
        <v>304.3</v>
      </c>
      <c r="F500" s="66">
        <f t="shared" si="107"/>
        <v>516.1</v>
      </c>
      <c r="G500" s="64">
        <f t="shared" si="107"/>
        <v>822</v>
      </c>
      <c r="H500" s="38">
        <f t="shared" si="108"/>
        <v>-37.214111922141115</v>
      </c>
      <c r="I500" s="38"/>
    </row>
    <row r="501" spans="1:9" x14ac:dyDescent="0.25">
      <c r="A501" s="29">
        <f t="shared" si="101"/>
        <v>42341</v>
      </c>
      <c r="B501">
        <v>152.69999999999999</v>
      </c>
      <c r="C501">
        <v>490.2</v>
      </c>
      <c r="D501">
        <v>387.3</v>
      </c>
      <c r="E501">
        <v>337.8</v>
      </c>
      <c r="F501" s="66">
        <f t="shared" si="107"/>
        <v>540</v>
      </c>
      <c r="G501" s="64">
        <f t="shared" si="107"/>
        <v>828</v>
      </c>
      <c r="H501" s="38">
        <f t="shared" si="108"/>
        <v>-34.782608695652172</v>
      </c>
      <c r="I501" s="38"/>
    </row>
    <row r="502" spans="1:9" x14ac:dyDescent="0.25">
      <c r="A502" s="29">
        <f t="shared" si="101"/>
        <v>42348</v>
      </c>
      <c r="B502">
        <v>144.4</v>
      </c>
      <c r="C502">
        <v>546.5</v>
      </c>
      <c r="D502" s="66">
        <v>403</v>
      </c>
      <c r="E502">
        <v>374.8</v>
      </c>
      <c r="F502" s="66">
        <f t="shared" si="107"/>
        <v>547.4</v>
      </c>
      <c r="G502" s="64">
        <f t="shared" si="107"/>
        <v>921.3</v>
      </c>
      <c r="H502" s="38">
        <f t="shared" si="108"/>
        <v>-40.583957451427331</v>
      </c>
      <c r="I502" s="38"/>
    </row>
    <row r="503" spans="1:9" x14ac:dyDescent="0.25">
      <c r="A503" s="29">
        <f t="shared" si="101"/>
        <v>42355</v>
      </c>
      <c r="B503" s="66">
        <v>170</v>
      </c>
      <c r="C503" s="66">
        <v>520.29999999999995</v>
      </c>
      <c r="D503" s="66">
        <v>413.9</v>
      </c>
      <c r="E503">
        <v>476.5</v>
      </c>
      <c r="F503" s="66">
        <f t="shared" si="107"/>
        <v>583.9</v>
      </c>
      <c r="G503" s="64">
        <f t="shared" si="107"/>
        <v>996.8</v>
      </c>
      <c r="H503" s="38">
        <f t="shared" si="108"/>
        <v>-41.422552166934189</v>
      </c>
      <c r="I503" s="38"/>
    </row>
    <row r="504" spans="1:9" x14ac:dyDescent="0.25">
      <c r="A504" s="29">
        <f t="shared" si="101"/>
        <v>42362</v>
      </c>
      <c r="B504" s="66">
        <v>180.9</v>
      </c>
      <c r="C504" s="66">
        <v>536.20000000000005</v>
      </c>
      <c r="D504" s="66">
        <v>425.3</v>
      </c>
      <c r="E504">
        <v>498.3</v>
      </c>
      <c r="F504" s="66">
        <f t="shared" si="107"/>
        <v>606.20000000000005</v>
      </c>
      <c r="G504" s="64">
        <f t="shared" si="107"/>
        <v>1034.5</v>
      </c>
      <c r="H504" s="38">
        <f t="shared" si="108"/>
        <v>-41.401643305944901</v>
      </c>
      <c r="I504" s="38"/>
    </row>
    <row r="505" spans="1:9" x14ac:dyDescent="0.25">
      <c r="A505" s="29">
        <f t="shared" si="101"/>
        <v>42369</v>
      </c>
      <c r="B505" s="66">
        <v>171.2</v>
      </c>
      <c r="C505" s="66">
        <v>509.3</v>
      </c>
      <c r="D505" s="66">
        <v>492</v>
      </c>
      <c r="E505">
        <v>529.4</v>
      </c>
      <c r="F505" s="66">
        <f t="shared" si="107"/>
        <v>663.2</v>
      </c>
      <c r="G505" s="64">
        <f t="shared" si="107"/>
        <v>1038.7</v>
      </c>
      <c r="H505" s="38">
        <f t="shared" si="108"/>
        <v>-36.150957928179452</v>
      </c>
      <c r="I505" s="38"/>
    </row>
    <row r="506" spans="1:9" x14ac:dyDescent="0.25">
      <c r="A506" s="29">
        <f t="shared" si="101"/>
        <v>42376</v>
      </c>
      <c r="B506">
        <v>186.8</v>
      </c>
      <c r="C506">
        <v>469.2</v>
      </c>
      <c r="D506">
        <v>525.6</v>
      </c>
      <c r="E506">
        <v>596.4</v>
      </c>
      <c r="F506" s="66">
        <f t="shared" si="107"/>
        <v>712.40000000000009</v>
      </c>
      <c r="G506" s="64">
        <f t="shared" si="107"/>
        <v>1065.5999999999999</v>
      </c>
      <c r="H506" s="38">
        <f t="shared" si="108"/>
        <v>-33.145645645645629</v>
      </c>
      <c r="I506" s="38"/>
    </row>
    <row r="507" spans="1:9" x14ac:dyDescent="0.25">
      <c r="A507" s="29">
        <f t="shared" si="101"/>
        <v>42383</v>
      </c>
      <c r="B507" s="66">
        <v>202</v>
      </c>
      <c r="C507">
        <v>427.4</v>
      </c>
      <c r="D507">
        <v>534.1</v>
      </c>
      <c r="E507">
        <v>649.9</v>
      </c>
      <c r="F507" s="66">
        <f t="shared" ref="F507:G510" si="109">+B507+D507</f>
        <v>736.1</v>
      </c>
      <c r="G507" s="64">
        <f t="shared" si="109"/>
        <v>1077.3</v>
      </c>
      <c r="H507" s="38">
        <f t="shared" ref="H507:H512" si="110">+(F507/G507-1)*100</f>
        <v>-31.671772022649215</v>
      </c>
      <c r="I507" s="38"/>
    </row>
    <row r="508" spans="1:9" x14ac:dyDescent="0.25">
      <c r="A508" s="29">
        <f t="shared" si="101"/>
        <v>42390</v>
      </c>
      <c r="B508">
        <v>198.2</v>
      </c>
      <c r="C508">
        <v>407.4</v>
      </c>
      <c r="D508" s="66">
        <v>581</v>
      </c>
      <c r="E508">
        <v>678.8</v>
      </c>
      <c r="F508" s="66">
        <f t="shared" si="109"/>
        <v>779.2</v>
      </c>
      <c r="G508" s="64">
        <f t="shared" si="109"/>
        <v>1086.1999999999998</v>
      </c>
      <c r="H508" s="38">
        <f t="shared" si="110"/>
        <v>-28.263671515374689</v>
      </c>
      <c r="I508" s="38"/>
    </row>
    <row r="509" spans="1:9" x14ac:dyDescent="0.25">
      <c r="A509" s="29">
        <f t="shared" ref="A509:A572" si="111">+A508+7</f>
        <v>42397</v>
      </c>
      <c r="B509" s="66">
        <v>198.3</v>
      </c>
      <c r="C509">
        <v>327.60000000000002</v>
      </c>
      <c r="D509">
        <v>601.29999999999995</v>
      </c>
      <c r="E509">
        <v>734.6</v>
      </c>
      <c r="F509" s="66">
        <f t="shared" si="109"/>
        <v>799.59999999999991</v>
      </c>
      <c r="G509" s="64">
        <f t="shared" si="109"/>
        <v>1062.2</v>
      </c>
      <c r="H509" s="38">
        <f t="shared" si="110"/>
        <v>-24.722274524571652</v>
      </c>
      <c r="I509" s="38"/>
    </row>
    <row r="510" spans="1:9" x14ac:dyDescent="0.25">
      <c r="A510" s="29">
        <f t="shared" si="111"/>
        <v>42404</v>
      </c>
      <c r="B510">
        <v>229.3</v>
      </c>
      <c r="C510">
        <v>289.39999999999998</v>
      </c>
      <c r="D510">
        <v>718.2</v>
      </c>
      <c r="E510">
        <v>854.8</v>
      </c>
      <c r="F510" s="66">
        <f t="shared" si="109"/>
        <v>947.5</v>
      </c>
      <c r="G510" s="64">
        <f t="shared" ref="G510:G515" si="112">+C510+E510</f>
        <v>1144.1999999999998</v>
      </c>
      <c r="H510" s="38">
        <f t="shared" si="110"/>
        <v>-17.1910505156441</v>
      </c>
      <c r="I510" s="38"/>
    </row>
    <row r="511" spans="1:9" x14ac:dyDescent="0.25">
      <c r="A511" s="29">
        <f t="shared" si="111"/>
        <v>42411</v>
      </c>
      <c r="B511">
        <v>222.4</v>
      </c>
      <c r="C511">
        <v>392.8</v>
      </c>
      <c r="D511" s="66">
        <v>739</v>
      </c>
      <c r="E511">
        <v>882.1</v>
      </c>
      <c r="F511" s="66">
        <f t="shared" ref="F511:F516" si="113">+B511+D511</f>
        <v>961.4</v>
      </c>
      <c r="G511" s="64">
        <f t="shared" si="112"/>
        <v>1274.9000000000001</v>
      </c>
      <c r="H511" s="38">
        <f t="shared" si="110"/>
        <v>-24.590163934426236</v>
      </c>
      <c r="I511" s="38"/>
    </row>
    <row r="512" spans="1:9" x14ac:dyDescent="0.25">
      <c r="A512" s="29">
        <f t="shared" si="111"/>
        <v>42418</v>
      </c>
      <c r="B512">
        <v>218.6</v>
      </c>
      <c r="C512">
        <v>384.4</v>
      </c>
      <c r="D512">
        <v>761.1</v>
      </c>
      <c r="E512">
        <v>925.4</v>
      </c>
      <c r="F512" s="66">
        <f t="shared" si="113"/>
        <v>979.7</v>
      </c>
      <c r="G512" s="64">
        <f t="shared" si="112"/>
        <v>1309.8</v>
      </c>
      <c r="H512" s="38">
        <f t="shared" si="110"/>
        <v>-25.202320965032822</v>
      </c>
      <c r="I512" s="38"/>
    </row>
    <row r="513" spans="1:10" x14ac:dyDescent="0.25">
      <c r="A513" s="29">
        <f t="shared" si="111"/>
        <v>42425</v>
      </c>
      <c r="B513">
        <v>219.5</v>
      </c>
      <c r="C513">
        <v>378.3</v>
      </c>
      <c r="D513">
        <v>846.1</v>
      </c>
      <c r="E513">
        <v>963.2</v>
      </c>
      <c r="F513" s="66">
        <f t="shared" si="113"/>
        <v>1065.5999999999999</v>
      </c>
      <c r="G513" s="64">
        <f t="shared" si="112"/>
        <v>1341.5</v>
      </c>
      <c r="H513" s="38">
        <f t="shared" ref="H513:H518" si="114">+(F513/G513-1)*100</f>
        <v>-20.566530003727181</v>
      </c>
      <c r="I513" s="38"/>
    </row>
    <row r="514" spans="1:10" x14ac:dyDescent="0.25">
      <c r="A514" s="29">
        <f t="shared" si="111"/>
        <v>42432</v>
      </c>
      <c r="B514">
        <v>235.2</v>
      </c>
      <c r="C514">
        <v>377.1</v>
      </c>
      <c r="D514">
        <v>926.7</v>
      </c>
      <c r="E514">
        <v>969.8</v>
      </c>
      <c r="F514" s="66">
        <f t="shared" si="113"/>
        <v>1161.9000000000001</v>
      </c>
      <c r="G514" s="64">
        <f t="shared" si="112"/>
        <v>1346.9</v>
      </c>
      <c r="H514" s="38">
        <f t="shared" si="114"/>
        <v>-13.735243893384808</v>
      </c>
      <c r="I514" s="38"/>
    </row>
    <row r="515" spans="1:10" x14ac:dyDescent="0.25">
      <c r="A515" s="29">
        <f t="shared" si="111"/>
        <v>42439</v>
      </c>
      <c r="B515">
        <v>230.2</v>
      </c>
      <c r="C515">
        <v>363.9</v>
      </c>
      <c r="D515" s="66">
        <v>952</v>
      </c>
      <c r="E515">
        <v>1015.2</v>
      </c>
      <c r="F515" s="66">
        <f t="shared" si="113"/>
        <v>1182.2</v>
      </c>
      <c r="G515" s="64">
        <f t="shared" si="112"/>
        <v>1379.1</v>
      </c>
      <c r="H515" s="38">
        <f t="shared" si="114"/>
        <v>-14.277427307664414</v>
      </c>
      <c r="I515" s="38"/>
    </row>
    <row r="516" spans="1:10" x14ac:dyDescent="0.25">
      <c r="A516" s="29">
        <f t="shared" si="111"/>
        <v>42446</v>
      </c>
      <c r="B516">
        <v>208.6</v>
      </c>
      <c r="C516">
        <v>340.9</v>
      </c>
      <c r="D516">
        <v>983.2</v>
      </c>
      <c r="E516">
        <v>1171.4000000000001</v>
      </c>
      <c r="F516" s="66">
        <f t="shared" si="113"/>
        <v>1191.8</v>
      </c>
      <c r="G516" s="64">
        <f t="shared" ref="G516:G521" si="115">+C516+E516</f>
        <v>1512.3000000000002</v>
      </c>
      <c r="H516" s="38">
        <f t="shared" si="114"/>
        <v>-21.192885009588057</v>
      </c>
      <c r="I516" s="38"/>
    </row>
    <row r="517" spans="1:10" x14ac:dyDescent="0.25">
      <c r="A517" s="29">
        <f t="shared" si="111"/>
        <v>42453</v>
      </c>
      <c r="B517">
        <v>235.9</v>
      </c>
      <c r="C517">
        <v>316.39999999999998</v>
      </c>
      <c r="D517">
        <v>1034.5</v>
      </c>
      <c r="E517">
        <v>1201.3</v>
      </c>
      <c r="F517" s="66">
        <f t="shared" ref="F517:F522" si="116">+B517+D517</f>
        <v>1270.4000000000001</v>
      </c>
      <c r="G517" s="64">
        <f t="shared" si="115"/>
        <v>1517.6999999999998</v>
      </c>
      <c r="H517" s="38">
        <f t="shared" si="114"/>
        <v>-16.294392831257809</v>
      </c>
      <c r="I517" s="38"/>
    </row>
    <row r="518" spans="1:10" x14ac:dyDescent="0.25">
      <c r="A518" s="29">
        <f t="shared" si="111"/>
        <v>42460</v>
      </c>
      <c r="B518">
        <v>219.2</v>
      </c>
      <c r="C518">
        <v>279.39999999999998</v>
      </c>
      <c r="D518">
        <v>1084.3</v>
      </c>
      <c r="E518">
        <v>1272.0999999999999</v>
      </c>
      <c r="F518" s="66">
        <f t="shared" si="116"/>
        <v>1303.5</v>
      </c>
      <c r="G518" s="64">
        <f t="shared" si="115"/>
        <v>1551.5</v>
      </c>
      <c r="H518" s="38">
        <f t="shared" si="114"/>
        <v>-15.984531098936516</v>
      </c>
      <c r="I518" s="38"/>
    </row>
    <row r="519" spans="1:10" x14ac:dyDescent="0.25">
      <c r="A519" s="29">
        <f t="shared" si="111"/>
        <v>42467</v>
      </c>
      <c r="B519">
        <v>216.7</v>
      </c>
      <c r="C519">
        <v>265.8</v>
      </c>
      <c r="D519">
        <v>1161.7</v>
      </c>
      <c r="E519">
        <v>1289.7</v>
      </c>
      <c r="F519" s="66">
        <f t="shared" si="116"/>
        <v>1378.4</v>
      </c>
      <c r="G519" s="64">
        <f t="shared" si="115"/>
        <v>1555.5</v>
      </c>
      <c r="H519" s="38">
        <f t="shared" ref="H519:H524" si="117">+(F519/G519-1)*100</f>
        <v>-11.385406621665052</v>
      </c>
      <c r="I519" s="38"/>
      <c r="J519">
        <v>0</v>
      </c>
    </row>
    <row r="520" spans="1:10" x14ac:dyDescent="0.25">
      <c r="A520" s="29">
        <f t="shared" si="111"/>
        <v>42474</v>
      </c>
      <c r="B520">
        <v>189.1</v>
      </c>
      <c r="C520">
        <v>251.3</v>
      </c>
      <c r="D520">
        <v>1250.4000000000001</v>
      </c>
      <c r="E520">
        <v>1315.4</v>
      </c>
      <c r="F520" s="66">
        <f t="shared" si="116"/>
        <v>1439.5</v>
      </c>
      <c r="G520" s="64">
        <f t="shared" si="115"/>
        <v>1566.7</v>
      </c>
      <c r="H520" s="38">
        <f t="shared" si="117"/>
        <v>-8.1189761919959196</v>
      </c>
      <c r="I520" s="38"/>
      <c r="J520">
        <v>0</v>
      </c>
    </row>
    <row r="521" spans="1:10" x14ac:dyDescent="0.25">
      <c r="A521" s="29">
        <f t="shared" si="111"/>
        <v>42481</v>
      </c>
      <c r="B521">
        <v>168.5</v>
      </c>
      <c r="C521">
        <v>233.9</v>
      </c>
      <c r="D521">
        <v>1308.2</v>
      </c>
      <c r="E521">
        <v>1342.3</v>
      </c>
      <c r="F521" s="66">
        <f t="shared" si="116"/>
        <v>1476.7</v>
      </c>
      <c r="G521" s="64">
        <f t="shared" si="115"/>
        <v>1576.2</v>
      </c>
      <c r="H521" s="38">
        <f t="shared" si="117"/>
        <v>-6.3126506788478647</v>
      </c>
      <c r="I521" s="38"/>
      <c r="J521">
        <v>9</v>
      </c>
    </row>
    <row r="522" spans="1:10" x14ac:dyDescent="0.25">
      <c r="A522" s="29">
        <f t="shared" si="111"/>
        <v>42488</v>
      </c>
      <c r="B522">
        <v>158.4</v>
      </c>
      <c r="C522">
        <v>233.4</v>
      </c>
      <c r="D522">
        <v>1335.2</v>
      </c>
      <c r="E522">
        <v>1381.1</v>
      </c>
      <c r="F522" s="66">
        <f t="shared" si="116"/>
        <v>1493.6000000000001</v>
      </c>
      <c r="G522" s="64">
        <f t="shared" ref="G522:G527" si="118">+C522+E522</f>
        <v>1614.5</v>
      </c>
      <c r="H522" s="38">
        <f t="shared" si="117"/>
        <v>-7.4883864973675944</v>
      </c>
      <c r="I522" s="38"/>
      <c r="J522">
        <v>14</v>
      </c>
    </row>
    <row r="523" spans="1:10" x14ac:dyDescent="0.25">
      <c r="A523" s="29">
        <f t="shared" si="111"/>
        <v>42495</v>
      </c>
      <c r="B523">
        <v>165.2</v>
      </c>
      <c r="C523">
        <v>221.1</v>
      </c>
      <c r="D523">
        <v>1422.8</v>
      </c>
      <c r="E523">
        <v>1396.8</v>
      </c>
      <c r="F523" s="66">
        <f t="shared" ref="F523:F528" si="119">+B523+D523</f>
        <v>1588</v>
      </c>
      <c r="G523" s="64">
        <f t="shared" si="118"/>
        <v>1617.8999999999999</v>
      </c>
      <c r="H523" s="38">
        <f t="shared" si="117"/>
        <v>-1.8480746646887813</v>
      </c>
      <c r="I523" s="38"/>
      <c r="J523">
        <v>15</v>
      </c>
    </row>
    <row r="524" spans="1:10" x14ac:dyDescent="0.25">
      <c r="A524" s="29">
        <f t="shared" si="111"/>
        <v>42502</v>
      </c>
      <c r="B524">
        <v>169.9</v>
      </c>
      <c r="C524">
        <v>199.8</v>
      </c>
      <c r="D524">
        <v>1460</v>
      </c>
      <c r="E524">
        <v>1419.1</v>
      </c>
      <c r="F524" s="66">
        <f t="shared" si="119"/>
        <v>1629.9</v>
      </c>
      <c r="G524" s="64">
        <f t="shared" si="118"/>
        <v>1618.8999999999999</v>
      </c>
      <c r="H524" s="38">
        <f t="shared" si="117"/>
        <v>0.67947371672123502</v>
      </c>
      <c r="I524" s="38"/>
      <c r="J524">
        <v>14.5</v>
      </c>
    </row>
    <row r="525" spans="1:10" x14ac:dyDescent="0.25">
      <c r="A525" s="29">
        <f t="shared" si="111"/>
        <v>42509</v>
      </c>
      <c r="B525">
        <v>169.8</v>
      </c>
      <c r="C525">
        <v>197.1</v>
      </c>
      <c r="D525">
        <v>1477.5</v>
      </c>
      <c r="E525">
        <v>1438.7</v>
      </c>
      <c r="F525" s="66">
        <f t="shared" si="119"/>
        <v>1647.3</v>
      </c>
      <c r="G525" s="64">
        <f t="shared" si="118"/>
        <v>1635.8</v>
      </c>
      <c r="H525" s="38">
        <f t="shared" ref="H525:H530" si="120">+(F525/G525-1)*100</f>
        <v>0.70301992908667899</v>
      </c>
      <c r="I525" s="38"/>
      <c r="J525">
        <v>14.5</v>
      </c>
    </row>
    <row r="526" spans="1:10" x14ac:dyDescent="0.25">
      <c r="A526" s="29">
        <f t="shared" si="111"/>
        <v>42516</v>
      </c>
      <c r="B526" s="66">
        <v>140</v>
      </c>
      <c r="C526">
        <v>180.6</v>
      </c>
      <c r="D526">
        <v>1511.1</v>
      </c>
      <c r="E526">
        <v>1451.4</v>
      </c>
      <c r="F526" s="66">
        <f t="shared" si="119"/>
        <v>1651.1</v>
      </c>
      <c r="G526" s="64">
        <f t="shared" si="118"/>
        <v>1632</v>
      </c>
      <c r="H526" s="38">
        <f t="shared" si="120"/>
        <v>1.1703431372549034</v>
      </c>
      <c r="I526" s="38"/>
      <c r="J526">
        <v>14.5</v>
      </c>
    </row>
    <row r="527" spans="1:10" x14ac:dyDescent="0.25">
      <c r="A527" s="29">
        <f t="shared" si="111"/>
        <v>42523</v>
      </c>
      <c r="B527">
        <v>129.69999999999999</v>
      </c>
      <c r="C527">
        <v>173</v>
      </c>
      <c r="D527">
        <v>1569.1</v>
      </c>
      <c r="E527">
        <v>1456.5</v>
      </c>
      <c r="F527" s="66">
        <f t="shared" si="119"/>
        <v>1698.8</v>
      </c>
      <c r="G527" s="64">
        <f t="shared" si="118"/>
        <v>1629.5</v>
      </c>
      <c r="H527" s="38">
        <f t="shared" si="120"/>
        <v>4.2528382939551967</v>
      </c>
      <c r="I527" s="38"/>
      <c r="J527" s="66">
        <v>17</v>
      </c>
    </row>
    <row r="528" spans="1:10" x14ac:dyDescent="0.25">
      <c r="A528" s="29">
        <f t="shared" si="111"/>
        <v>42530</v>
      </c>
      <c r="B528">
        <v>181.1</v>
      </c>
      <c r="C528">
        <v>165.2</v>
      </c>
      <c r="D528">
        <v>1576.3</v>
      </c>
      <c r="E528">
        <v>1536.2</v>
      </c>
      <c r="F528" s="66">
        <f t="shared" si="119"/>
        <v>1757.3999999999999</v>
      </c>
      <c r="G528" s="64">
        <f t="shared" ref="G528:G533" si="121">+C528+E528</f>
        <v>1701.4</v>
      </c>
      <c r="H528" s="38">
        <f t="shared" si="120"/>
        <v>3.291407076525199</v>
      </c>
      <c r="I528" s="38"/>
      <c r="J528">
        <v>19.5</v>
      </c>
    </row>
    <row r="529" spans="1:10" x14ac:dyDescent="0.25">
      <c r="A529" s="29">
        <f t="shared" si="111"/>
        <v>42537</v>
      </c>
      <c r="B529">
        <v>178.7</v>
      </c>
      <c r="C529">
        <v>165.6</v>
      </c>
      <c r="D529">
        <v>1590.6</v>
      </c>
      <c r="E529">
        <v>1540.3</v>
      </c>
      <c r="F529" s="66">
        <f t="shared" ref="F529:F534" si="122">+B529+D529</f>
        <v>1769.3</v>
      </c>
      <c r="G529" s="64">
        <f t="shared" si="121"/>
        <v>1705.8999999999999</v>
      </c>
      <c r="H529" s="38">
        <f t="shared" si="120"/>
        <v>3.716513277448863</v>
      </c>
      <c r="I529" s="38"/>
      <c r="J529">
        <v>29.5</v>
      </c>
    </row>
    <row r="530" spans="1:10" x14ac:dyDescent="0.25">
      <c r="A530" s="29">
        <f t="shared" si="111"/>
        <v>42544</v>
      </c>
      <c r="B530">
        <v>178.3</v>
      </c>
      <c r="C530">
        <v>110.6</v>
      </c>
      <c r="D530">
        <v>1682</v>
      </c>
      <c r="E530">
        <v>1656.4</v>
      </c>
      <c r="F530" s="66">
        <f t="shared" si="122"/>
        <v>1860.3</v>
      </c>
      <c r="G530" s="64">
        <f t="shared" si="121"/>
        <v>1767</v>
      </c>
      <c r="H530" s="38">
        <f t="shared" si="120"/>
        <v>5.2801358234295437</v>
      </c>
      <c r="I530" s="38"/>
      <c r="J530">
        <v>29.5</v>
      </c>
    </row>
    <row r="531" spans="1:10" x14ac:dyDescent="0.25">
      <c r="A531" s="29">
        <f t="shared" si="111"/>
        <v>42551</v>
      </c>
      <c r="B531">
        <v>178.1</v>
      </c>
      <c r="C531">
        <v>119.5</v>
      </c>
      <c r="D531">
        <v>1698.3</v>
      </c>
      <c r="E531">
        <v>1665.1</v>
      </c>
      <c r="F531" s="66">
        <f t="shared" si="122"/>
        <v>1876.3999999999999</v>
      </c>
      <c r="G531" s="64">
        <f t="shared" si="121"/>
        <v>1784.6</v>
      </c>
      <c r="H531" s="38">
        <f t="shared" ref="H531:H536" si="123">+(F531/G531-1)*100</f>
        <v>5.1440098621539754</v>
      </c>
      <c r="I531" s="38"/>
      <c r="J531">
        <v>33.5</v>
      </c>
    </row>
    <row r="532" spans="1:10" x14ac:dyDescent="0.25">
      <c r="A532" s="29">
        <f t="shared" si="111"/>
        <v>42558</v>
      </c>
      <c r="B532">
        <v>165.9</v>
      </c>
      <c r="C532">
        <v>106.8</v>
      </c>
      <c r="D532">
        <v>1707.8</v>
      </c>
      <c r="E532">
        <v>1669.6</v>
      </c>
      <c r="F532" s="66">
        <f t="shared" si="122"/>
        <v>1873.7</v>
      </c>
      <c r="G532" s="64">
        <f t="shared" si="121"/>
        <v>1776.3999999999999</v>
      </c>
      <c r="H532" s="38">
        <f t="shared" si="123"/>
        <v>5.4773699617203464</v>
      </c>
      <c r="I532" s="38"/>
      <c r="J532">
        <v>36.5</v>
      </c>
    </row>
    <row r="533" spans="1:10" x14ac:dyDescent="0.25">
      <c r="A533" s="29">
        <f t="shared" si="111"/>
        <v>42565</v>
      </c>
      <c r="B533">
        <v>162.19999999999999</v>
      </c>
      <c r="C533">
        <v>126.3</v>
      </c>
      <c r="D533">
        <v>1779.4</v>
      </c>
      <c r="E533">
        <v>1678.1</v>
      </c>
      <c r="F533" s="66">
        <f t="shared" si="122"/>
        <v>1941.6000000000001</v>
      </c>
      <c r="G533" s="64">
        <f t="shared" si="121"/>
        <v>1804.3999999999999</v>
      </c>
      <c r="H533" s="38">
        <f t="shared" si="123"/>
        <v>7.6036355575260561</v>
      </c>
      <c r="I533" s="38"/>
      <c r="J533">
        <v>39.5</v>
      </c>
    </row>
    <row r="534" spans="1:10" x14ac:dyDescent="0.25">
      <c r="A534" s="29">
        <f t="shared" si="111"/>
        <v>42572</v>
      </c>
      <c r="B534">
        <v>155.69999999999999</v>
      </c>
      <c r="C534">
        <v>96.4</v>
      </c>
      <c r="D534">
        <v>1806.5</v>
      </c>
      <c r="E534">
        <v>1694.2</v>
      </c>
      <c r="F534" s="66">
        <f t="shared" si="122"/>
        <v>1962.2</v>
      </c>
      <c r="G534" s="64">
        <f t="shared" ref="G534:G539" si="124">+C534+E534</f>
        <v>1790.6000000000001</v>
      </c>
      <c r="H534" s="38">
        <f t="shared" si="123"/>
        <v>9.5833798726683739</v>
      </c>
      <c r="I534" s="38"/>
      <c r="J534">
        <v>42.5</v>
      </c>
    </row>
    <row r="535" spans="1:10" x14ac:dyDescent="0.25">
      <c r="A535" s="29">
        <f t="shared" si="111"/>
        <v>42579</v>
      </c>
      <c r="B535">
        <v>146.5</v>
      </c>
      <c r="C535">
        <v>84.1</v>
      </c>
      <c r="D535">
        <v>1817.4</v>
      </c>
      <c r="E535">
        <v>1706.5</v>
      </c>
      <c r="F535" s="66">
        <f t="shared" ref="F535:F540" si="125">+B535+D535</f>
        <v>1963.9</v>
      </c>
      <c r="G535" s="64">
        <f t="shared" si="124"/>
        <v>1790.6</v>
      </c>
      <c r="H535" s="38">
        <f t="shared" si="123"/>
        <v>9.6783201161621868</v>
      </c>
      <c r="I535" s="38"/>
      <c r="J535">
        <v>42.5</v>
      </c>
    </row>
    <row r="536" spans="1:10" x14ac:dyDescent="0.25">
      <c r="A536" s="29">
        <f t="shared" si="111"/>
        <v>42586</v>
      </c>
      <c r="B536">
        <v>144.5</v>
      </c>
      <c r="C536">
        <v>76.8</v>
      </c>
      <c r="D536">
        <v>1827.1</v>
      </c>
      <c r="E536">
        <v>1808.5</v>
      </c>
      <c r="F536" s="66">
        <f t="shared" si="125"/>
        <v>1971.6</v>
      </c>
      <c r="G536" s="64">
        <f t="shared" si="124"/>
        <v>1885.3</v>
      </c>
      <c r="H536" s="38">
        <f t="shared" si="123"/>
        <v>4.5775208189678063</v>
      </c>
      <c r="I536" s="38"/>
      <c r="J536" s="66">
        <v>43</v>
      </c>
    </row>
    <row r="537" spans="1:10" x14ac:dyDescent="0.25">
      <c r="A537" s="29">
        <f t="shared" si="111"/>
        <v>42593</v>
      </c>
      <c r="B537">
        <v>161.30000000000001</v>
      </c>
      <c r="C537">
        <v>76.7</v>
      </c>
      <c r="D537">
        <v>1843.2</v>
      </c>
      <c r="E537" s="66">
        <v>1813</v>
      </c>
      <c r="F537" s="66">
        <f t="shared" si="125"/>
        <v>2004.5</v>
      </c>
      <c r="G537" s="64">
        <f t="shared" si="124"/>
        <v>1889.7</v>
      </c>
      <c r="H537" s="38">
        <f t="shared" ref="H537:H542" si="126">+(F537/G537-1)*100</f>
        <v>6.0750383658781715</v>
      </c>
      <c r="I537" s="38"/>
      <c r="J537">
        <v>53.3</v>
      </c>
    </row>
    <row r="538" spans="1:10" x14ac:dyDescent="0.25">
      <c r="A538" s="29">
        <f t="shared" si="111"/>
        <v>42600</v>
      </c>
      <c r="B538">
        <v>153.69999999999999</v>
      </c>
      <c r="C538">
        <v>64.3</v>
      </c>
      <c r="D538">
        <v>1860.9</v>
      </c>
      <c r="E538">
        <v>1847.3</v>
      </c>
      <c r="F538" s="66">
        <f t="shared" si="125"/>
        <v>2014.6000000000001</v>
      </c>
      <c r="G538" s="64">
        <f t="shared" si="124"/>
        <v>1911.6</v>
      </c>
      <c r="H538" s="38">
        <f t="shared" si="126"/>
        <v>5.388156518100029</v>
      </c>
      <c r="I538" s="38"/>
      <c r="J538">
        <v>62.8</v>
      </c>
    </row>
    <row r="539" spans="1:10" x14ac:dyDescent="0.25">
      <c r="A539" s="29">
        <f t="shared" si="111"/>
        <v>42607</v>
      </c>
      <c r="B539">
        <v>135.1</v>
      </c>
      <c r="C539">
        <v>52.7</v>
      </c>
      <c r="D539">
        <v>1958.3</v>
      </c>
      <c r="E539">
        <v>1875.6</v>
      </c>
      <c r="F539" s="66">
        <f t="shared" si="125"/>
        <v>2093.4</v>
      </c>
      <c r="G539" s="64">
        <f t="shared" si="124"/>
        <v>1928.3</v>
      </c>
      <c r="H539" s="38">
        <f t="shared" si="126"/>
        <v>8.5619457553285372</v>
      </c>
      <c r="I539" s="38"/>
      <c r="J539">
        <v>99.8</v>
      </c>
    </row>
    <row r="540" spans="1:10" x14ac:dyDescent="0.25">
      <c r="A540" s="29">
        <f t="shared" si="111"/>
        <v>42614</v>
      </c>
      <c r="B540">
        <v>226.5</v>
      </c>
      <c r="C540">
        <v>131.69999999999999</v>
      </c>
      <c r="D540">
        <v>3.5</v>
      </c>
      <c r="E540">
        <v>3.1</v>
      </c>
      <c r="F540" s="66">
        <f t="shared" si="125"/>
        <v>230</v>
      </c>
      <c r="G540" s="64">
        <f t="shared" ref="G540:G545" si="127">+C540+E540</f>
        <v>134.79999999999998</v>
      </c>
      <c r="H540" s="38">
        <f t="shared" si="126"/>
        <v>70.623145400593486</v>
      </c>
      <c r="I540" s="38"/>
    </row>
    <row r="541" spans="1:10" x14ac:dyDescent="0.25">
      <c r="A541" s="29">
        <f t="shared" si="111"/>
        <v>42621</v>
      </c>
      <c r="B541">
        <v>235.9</v>
      </c>
      <c r="C541">
        <v>136</v>
      </c>
      <c r="D541">
        <v>9.8000000000000007</v>
      </c>
      <c r="E541">
        <v>32.6</v>
      </c>
      <c r="F541" s="66">
        <f t="shared" ref="F541:F546" si="128">+B541+D541</f>
        <v>245.70000000000002</v>
      </c>
      <c r="G541" s="64">
        <f t="shared" si="127"/>
        <v>168.6</v>
      </c>
      <c r="H541" s="38">
        <f t="shared" si="126"/>
        <v>45.729537366548058</v>
      </c>
      <c r="I541" s="38"/>
    </row>
    <row r="542" spans="1:10" x14ac:dyDescent="0.25">
      <c r="A542" s="29">
        <f t="shared" si="111"/>
        <v>42628</v>
      </c>
      <c r="B542">
        <v>233.7</v>
      </c>
      <c r="C542">
        <v>138.30000000000001</v>
      </c>
      <c r="D542">
        <v>23.4</v>
      </c>
      <c r="E542">
        <v>40.200000000000003</v>
      </c>
      <c r="F542" s="66">
        <f t="shared" si="128"/>
        <v>257.09999999999997</v>
      </c>
      <c r="G542" s="64">
        <f t="shared" si="127"/>
        <v>178.5</v>
      </c>
      <c r="H542" s="38">
        <f t="shared" si="126"/>
        <v>44.03361344537813</v>
      </c>
      <c r="I542" s="38"/>
    </row>
    <row r="543" spans="1:10" x14ac:dyDescent="0.25">
      <c r="A543" s="29">
        <f t="shared" si="111"/>
        <v>42635</v>
      </c>
      <c r="B543">
        <v>265.89999999999998</v>
      </c>
      <c r="C543">
        <v>147.19999999999999</v>
      </c>
      <c r="D543">
        <v>63.6</v>
      </c>
      <c r="E543">
        <v>116.5</v>
      </c>
      <c r="F543" s="66">
        <f t="shared" si="128"/>
        <v>329.5</v>
      </c>
      <c r="G543" s="64">
        <f t="shared" si="127"/>
        <v>263.7</v>
      </c>
      <c r="H543" s="38">
        <f t="shared" ref="H543:H548" si="129">+(F543/G543-1)*100</f>
        <v>24.952597648843387</v>
      </c>
      <c r="I543" s="38"/>
    </row>
    <row r="544" spans="1:10" x14ac:dyDescent="0.25">
      <c r="A544" s="29">
        <f t="shared" si="111"/>
        <v>42642</v>
      </c>
      <c r="B544">
        <v>282</v>
      </c>
      <c r="C544">
        <v>170.4</v>
      </c>
      <c r="D544">
        <v>141.9</v>
      </c>
      <c r="E544">
        <v>122</v>
      </c>
      <c r="F544" s="66">
        <f t="shared" si="128"/>
        <v>423.9</v>
      </c>
      <c r="G544" s="64">
        <f t="shared" si="127"/>
        <v>292.39999999999998</v>
      </c>
      <c r="H544" s="38">
        <f t="shared" si="129"/>
        <v>44.972640218878254</v>
      </c>
      <c r="I544" s="38"/>
    </row>
    <row r="545" spans="1:9" x14ac:dyDescent="0.25">
      <c r="A545" s="29">
        <f t="shared" si="111"/>
        <v>42649</v>
      </c>
      <c r="B545">
        <v>281.7</v>
      </c>
      <c r="C545" s="110">
        <v>171</v>
      </c>
      <c r="D545">
        <v>181</v>
      </c>
      <c r="E545" s="110">
        <v>126</v>
      </c>
      <c r="F545" s="66">
        <f t="shared" si="128"/>
        <v>462.7</v>
      </c>
      <c r="G545" s="64">
        <f t="shared" si="127"/>
        <v>297</v>
      </c>
      <c r="H545" s="38">
        <f t="shared" si="129"/>
        <v>55.791245791245792</v>
      </c>
      <c r="I545" s="38"/>
    </row>
    <row r="546" spans="1:9" x14ac:dyDescent="0.25">
      <c r="A546" s="29">
        <f t="shared" si="111"/>
        <v>42656</v>
      </c>
      <c r="B546">
        <v>277.3</v>
      </c>
      <c r="C546">
        <v>166.6</v>
      </c>
      <c r="D546">
        <v>192.4</v>
      </c>
      <c r="E546">
        <v>135.5</v>
      </c>
      <c r="F546" s="66">
        <f t="shared" si="128"/>
        <v>469.70000000000005</v>
      </c>
      <c r="G546" s="64">
        <f t="shared" ref="G546:G551" si="130">+C546+E546</f>
        <v>302.10000000000002</v>
      </c>
      <c r="H546" s="38">
        <f t="shared" si="129"/>
        <v>55.478318437603448</v>
      </c>
      <c r="I546" s="38"/>
    </row>
    <row r="547" spans="1:9" x14ac:dyDescent="0.25">
      <c r="A547" s="29">
        <f t="shared" si="111"/>
        <v>42663</v>
      </c>
      <c r="B547">
        <v>262.2</v>
      </c>
      <c r="C547">
        <v>167.6</v>
      </c>
      <c r="D547">
        <v>215.1</v>
      </c>
      <c r="E547">
        <v>171.9</v>
      </c>
      <c r="F547" s="66">
        <f t="shared" ref="F547:F552" si="131">+B547+D547</f>
        <v>477.29999999999995</v>
      </c>
      <c r="G547" s="64">
        <f t="shared" si="130"/>
        <v>339.5</v>
      </c>
      <c r="H547" s="38">
        <f t="shared" si="129"/>
        <v>40.589101620029446</v>
      </c>
      <c r="I547" s="38"/>
    </row>
    <row r="548" spans="1:9" x14ac:dyDescent="0.25">
      <c r="A548" s="29">
        <f t="shared" si="111"/>
        <v>42670</v>
      </c>
      <c r="B548">
        <v>267.7</v>
      </c>
      <c r="C548">
        <v>164.3</v>
      </c>
      <c r="D548">
        <v>244.8</v>
      </c>
      <c r="E548">
        <v>182.1</v>
      </c>
      <c r="F548" s="66">
        <f t="shared" si="131"/>
        <v>512.5</v>
      </c>
      <c r="G548" s="64">
        <f t="shared" si="130"/>
        <v>346.4</v>
      </c>
      <c r="H548" s="38">
        <f t="shared" si="129"/>
        <v>47.950346420323342</v>
      </c>
      <c r="I548" s="38"/>
    </row>
    <row r="549" spans="1:9" x14ac:dyDescent="0.25">
      <c r="A549" s="29">
        <f t="shared" si="111"/>
        <v>42677</v>
      </c>
      <c r="B549">
        <v>306.8</v>
      </c>
      <c r="C549">
        <v>157.5</v>
      </c>
      <c r="D549">
        <v>264.5</v>
      </c>
      <c r="E549">
        <v>299.10000000000002</v>
      </c>
      <c r="F549" s="66">
        <f t="shared" si="131"/>
        <v>571.29999999999995</v>
      </c>
      <c r="G549" s="64">
        <f t="shared" si="130"/>
        <v>456.6</v>
      </c>
      <c r="H549" s="38">
        <f t="shared" ref="H549:H554" si="132">+(F549/G549-1)*100</f>
        <v>25.120455540954879</v>
      </c>
      <c r="I549" s="38"/>
    </row>
    <row r="550" spans="1:9" x14ac:dyDescent="0.25">
      <c r="A550" s="29">
        <f t="shared" si="111"/>
        <v>42684</v>
      </c>
      <c r="B550">
        <v>288.60000000000002</v>
      </c>
      <c r="C550">
        <v>139.30000000000001</v>
      </c>
      <c r="D550">
        <v>292.7</v>
      </c>
      <c r="E550">
        <v>318.3</v>
      </c>
      <c r="F550" s="66">
        <f t="shared" si="131"/>
        <v>581.29999999999995</v>
      </c>
      <c r="G550" s="64">
        <f t="shared" si="130"/>
        <v>457.6</v>
      </c>
      <c r="H550" s="38">
        <f t="shared" si="132"/>
        <v>27.032342657342646</v>
      </c>
      <c r="I550" s="38"/>
    </row>
    <row r="551" spans="1:9" x14ac:dyDescent="0.25">
      <c r="A551" s="29">
        <f t="shared" si="111"/>
        <v>42691</v>
      </c>
      <c r="B551">
        <v>280.60000000000002</v>
      </c>
      <c r="C551">
        <v>126.9</v>
      </c>
      <c r="D551">
        <v>391.5</v>
      </c>
      <c r="E551">
        <v>361.9</v>
      </c>
      <c r="F551" s="66">
        <f t="shared" si="131"/>
        <v>672.1</v>
      </c>
      <c r="G551" s="64">
        <f t="shared" si="130"/>
        <v>488.79999999999995</v>
      </c>
      <c r="H551" s="38">
        <f t="shared" si="132"/>
        <v>37.500000000000021</v>
      </c>
      <c r="I551" s="38"/>
    </row>
    <row r="552" spans="1:9" x14ac:dyDescent="0.25">
      <c r="A552" s="29">
        <f t="shared" si="111"/>
        <v>42698</v>
      </c>
      <c r="B552">
        <v>287.7</v>
      </c>
      <c r="C552">
        <v>139.80000000000001</v>
      </c>
      <c r="D552">
        <v>420.4</v>
      </c>
      <c r="E552">
        <v>376.3</v>
      </c>
      <c r="F552" s="66">
        <f t="shared" si="131"/>
        <v>708.09999999999991</v>
      </c>
      <c r="G552" s="64">
        <f t="shared" ref="G552:G557" si="133">+C552+E552</f>
        <v>516.1</v>
      </c>
      <c r="H552" s="38">
        <f t="shared" si="132"/>
        <v>37.202092617709724</v>
      </c>
      <c r="I552" s="38"/>
    </row>
    <row r="553" spans="1:9" x14ac:dyDescent="0.25">
      <c r="A553" s="29">
        <f t="shared" si="111"/>
        <v>42705</v>
      </c>
      <c r="B553">
        <v>310.2</v>
      </c>
      <c r="C553">
        <v>152.69999999999999</v>
      </c>
      <c r="D553">
        <v>453.3</v>
      </c>
      <c r="E553">
        <v>387.3</v>
      </c>
      <c r="F553" s="66">
        <f t="shared" ref="F553:F558" si="134">+B553+D553</f>
        <v>763.5</v>
      </c>
      <c r="G553" s="64">
        <f t="shared" si="133"/>
        <v>540</v>
      </c>
      <c r="H553" s="38">
        <f t="shared" si="132"/>
        <v>41.3888888888889</v>
      </c>
      <c r="I553" s="38"/>
    </row>
    <row r="554" spans="1:9" x14ac:dyDescent="0.25">
      <c r="A554" s="29">
        <f t="shared" si="111"/>
        <v>42712</v>
      </c>
      <c r="B554">
        <v>333.6</v>
      </c>
      <c r="C554">
        <v>144.4</v>
      </c>
      <c r="D554">
        <v>542.1</v>
      </c>
      <c r="E554">
        <v>403</v>
      </c>
      <c r="F554" s="66">
        <f t="shared" si="134"/>
        <v>875.7</v>
      </c>
      <c r="G554" s="64">
        <f t="shared" si="133"/>
        <v>547.4</v>
      </c>
      <c r="H554" s="38">
        <f t="shared" si="132"/>
        <v>59.974424552429674</v>
      </c>
      <c r="I554" s="38"/>
    </row>
    <row r="555" spans="1:9" x14ac:dyDescent="0.25">
      <c r="A555" s="29">
        <f t="shared" si="111"/>
        <v>42719</v>
      </c>
      <c r="B555">
        <v>353.2</v>
      </c>
      <c r="C555">
        <v>170</v>
      </c>
      <c r="D555">
        <v>575.5</v>
      </c>
      <c r="E555">
        <v>413.9</v>
      </c>
      <c r="F555" s="66">
        <f t="shared" si="134"/>
        <v>928.7</v>
      </c>
      <c r="G555" s="64">
        <f t="shared" si="133"/>
        <v>583.9</v>
      </c>
      <c r="H555" s="38">
        <f t="shared" ref="H555:H560" si="135">+(F555/G555-1)*100</f>
        <v>59.051207398527161</v>
      </c>
      <c r="I555" s="38"/>
    </row>
    <row r="556" spans="1:9" x14ac:dyDescent="0.25">
      <c r="A556" s="29">
        <f t="shared" si="111"/>
        <v>42726</v>
      </c>
      <c r="B556">
        <v>328.3</v>
      </c>
      <c r="C556">
        <v>180.9</v>
      </c>
      <c r="D556">
        <v>669.7</v>
      </c>
      <c r="E556">
        <v>425.3</v>
      </c>
      <c r="F556" s="66">
        <f t="shared" si="134"/>
        <v>998</v>
      </c>
      <c r="G556" s="64">
        <f t="shared" si="133"/>
        <v>606.20000000000005</v>
      </c>
      <c r="H556" s="38">
        <f t="shared" si="135"/>
        <v>64.632134609039909</v>
      </c>
      <c r="I556" s="38"/>
    </row>
    <row r="557" spans="1:9" x14ac:dyDescent="0.25">
      <c r="A557" s="29">
        <f t="shared" si="111"/>
        <v>42733</v>
      </c>
      <c r="B557">
        <v>327.10000000000002</v>
      </c>
      <c r="C557">
        <v>171.2</v>
      </c>
      <c r="D557">
        <v>750.9</v>
      </c>
      <c r="E557">
        <v>491</v>
      </c>
      <c r="F557" s="66">
        <f t="shared" si="134"/>
        <v>1078</v>
      </c>
      <c r="G557" s="64">
        <f t="shared" si="133"/>
        <v>662.2</v>
      </c>
      <c r="H557" s="38">
        <f t="shared" si="135"/>
        <v>62.790697674418581</v>
      </c>
      <c r="I557" s="38"/>
    </row>
    <row r="558" spans="1:9" x14ac:dyDescent="0.25">
      <c r="A558" s="29">
        <f t="shared" si="111"/>
        <v>42740</v>
      </c>
      <c r="B558">
        <v>314.10000000000002</v>
      </c>
      <c r="C558">
        <v>171.2</v>
      </c>
      <c r="D558">
        <v>775.5</v>
      </c>
      <c r="E558">
        <v>491</v>
      </c>
      <c r="F558" s="66">
        <f t="shared" si="134"/>
        <v>1089.5999999999999</v>
      </c>
      <c r="G558" s="64">
        <f>+C558+E558</f>
        <v>662.2</v>
      </c>
      <c r="H558" s="38">
        <f t="shared" si="135"/>
        <v>64.542434309876143</v>
      </c>
      <c r="I558" s="38"/>
    </row>
    <row r="559" spans="1:9" x14ac:dyDescent="0.25">
      <c r="A559" s="29">
        <f t="shared" si="111"/>
        <v>42747</v>
      </c>
      <c r="B559" s="66">
        <v>310</v>
      </c>
      <c r="C559" s="66">
        <v>202</v>
      </c>
      <c r="D559">
        <v>860.9</v>
      </c>
      <c r="E559">
        <v>534.1</v>
      </c>
      <c r="F559" s="66">
        <f>+B559+D559</f>
        <v>1170.9000000000001</v>
      </c>
      <c r="G559" s="64">
        <f>+C559+E559</f>
        <v>736.1</v>
      </c>
      <c r="H559" s="38">
        <f t="shared" si="135"/>
        <v>59.068061404700444</v>
      </c>
      <c r="I559" s="38"/>
    </row>
    <row r="560" spans="1:9" x14ac:dyDescent="0.25">
      <c r="A560" s="29">
        <f t="shared" si="111"/>
        <v>42754</v>
      </c>
      <c r="B560">
        <v>316.60000000000002</v>
      </c>
      <c r="C560">
        <v>198.2</v>
      </c>
      <c r="D560" s="66">
        <v>876</v>
      </c>
      <c r="E560" s="66">
        <v>581</v>
      </c>
      <c r="F560" s="66">
        <f>+B560+D560</f>
        <v>1192.5999999999999</v>
      </c>
      <c r="G560" s="64">
        <f>+C560+E560</f>
        <v>779.2</v>
      </c>
      <c r="H560" s="38">
        <f t="shared" si="135"/>
        <v>53.054414784394233</v>
      </c>
      <c r="I560" s="38"/>
    </row>
    <row r="561" spans="1:10" x14ac:dyDescent="0.25">
      <c r="A561" s="29">
        <f t="shared" si="111"/>
        <v>42761</v>
      </c>
      <c r="B561">
        <v>292.2</v>
      </c>
      <c r="C561">
        <v>198.3</v>
      </c>
      <c r="D561">
        <v>946.4</v>
      </c>
      <c r="E561">
        <v>601.29999999999995</v>
      </c>
      <c r="F561" s="66">
        <f>+B561+D561</f>
        <v>1238.5999999999999</v>
      </c>
      <c r="G561" s="64">
        <f>+C561+E561</f>
        <v>799.59999999999991</v>
      </c>
      <c r="H561" s="38">
        <f>+(F561/G561-1)*100</f>
        <v>54.902451225612815</v>
      </c>
      <c r="I561" s="38"/>
    </row>
    <row r="562" spans="1:10" x14ac:dyDescent="0.25">
      <c r="A562" s="29">
        <f t="shared" si="111"/>
        <v>42768</v>
      </c>
      <c r="B562">
        <v>275.8</v>
      </c>
      <c r="C562">
        <v>229.3</v>
      </c>
      <c r="D562">
        <v>974.1</v>
      </c>
      <c r="E562">
        <v>718.2</v>
      </c>
      <c r="F562" s="66">
        <f>+B562+D562</f>
        <v>1249.9000000000001</v>
      </c>
      <c r="G562" s="64">
        <f>+C562+E562</f>
        <v>947.5</v>
      </c>
      <c r="H562" s="38">
        <f>+(F562/G562-1)*100</f>
        <v>31.915567282321899</v>
      </c>
      <c r="I562" s="38"/>
    </row>
    <row r="563" spans="1:10" x14ac:dyDescent="0.25">
      <c r="A563" s="29">
        <f t="shared" si="111"/>
        <v>42775</v>
      </c>
      <c r="B563" s="66">
        <v>256</v>
      </c>
      <c r="C563" s="66">
        <v>222.4</v>
      </c>
      <c r="D563" s="66">
        <v>1003</v>
      </c>
      <c r="E563" s="66">
        <v>739</v>
      </c>
      <c r="F563" s="66">
        <f t="shared" ref="F563:F613" si="136">+B563+D563</f>
        <v>1259</v>
      </c>
      <c r="G563" s="64">
        <f t="shared" ref="G563:G613" si="137">+C563+E563</f>
        <v>961.4</v>
      </c>
      <c r="H563" s="38">
        <f t="shared" ref="H563:H613" si="138">+(F563/G563-1)*100</f>
        <v>30.954857499479928</v>
      </c>
      <c r="I563" s="38"/>
    </row>
    <row r="564" spans="1:10" x14ac:dyDescent="0.25">
      <c r="A564" s="29">
        <f t="shared" si="111"/>
        <v>42782</v>
      </c>
      <c r="B564">
        <v>223.3</v>
      </c>
      <c r="C564">
        <v>218.6</v>
      </c>
      <c r="D564">
        <v>1098</v>
      </c>
      <c r="E564">
        <v>761.1</v>
      </c>
      <c r="F564" s="66">
        <f t="shared" si="136"/>
        <v>1321.3</v>
      </c>
      <c r="G564" s="64">
        <f t="shared" si="137"/>
        <v>979.7</v>
      </c>
      <c r="H564" s="38">
        <f t="shared" si="138"/>
        <v>34.867816678575061</v>
      </c>
      <c r="I564" s="38"/>
    </row>
    <row r="565" spans="1:10" x14ac:dyDescent="0.25">
      <c r="A565" s="29">
        <f t="shared" si="111"/>
        <v>42789</v>
      </c>
      <c r="B565">
        <v>214.8</v>
      </c>
      <c r="C565">
        <v>219.5</v>
      </c>
      <c r="D565">
        <v>1155.5</v>
      </c>
      <c r="E565">
        <v>846.1</v>
      </c>
      <c r="F565" s="66">
        <f t="shared" si="136"/>
        <v>1370.3</v>
      </c>
      <c r="G565" s="64">
        <f t="shared" si="137"/>
        <v>1065.5999999999999</v>
      </c>
      <c r="H565" s="38">
        <f t="shared" si="138"/>
        <v>28.59421921921923</v>
      </c>
      <c r="I565" s="38"/>
    </row>
    <row r="566" spans="1:10" x14ac:dyDescent="0.25">
      <c r="A566" s="29">
        <f t="shared" si="111"/>
        <v>42796</v>
      </c>
      <c r="B566">
        <v>203.4</v>
      </c>
      <c r="C566">
        <v>235.2</v>
      </c>
      <c r="D566">
        <v>1237</v>
      </c>
      <c r="E566">
        <v>926.7</v>
      </c>
      <c r="F566" s="66">
        <f t="shared" si="136"/>
        <v>1440.4</v>
      </c>
      <c r="G566" s="64">
        <f t="shared" si="137"/>
        <v>1161.9000000000001</v>
      </c>
      <c r="H566" s="38">
        <f t="shared" si="138"/>
        <v>23.969360530166096</v>
      </c>
      <c r="I566" s="38"/>
    </row>
    <row r="567" spans="1:10" x14ac:dyDescent="0.25">
      <c r="A567" s="29">
        <f t="shared" si="111"/>
        <v>42803</v>
      </c>
      <c r="B567">
        <v>218.9</v>
      </c>
      <c r="C567">
        <v>230.2</v>
      </c>
      <c r="D567">
        <v>1276.8</v>
      </c>
      <c r="E567">
        <v>952</v>
      </c>
      <c r="F567" s="66">
        <f t="shared" si="136"/>
        <v>1495.7</v>
      </c>
      <c r="G567" s="64">
        <f t="shared" si="137"/>
        <v>1182.2</v>
      </c>
      <c r="H567" s="38">
        <f t="shared" si="138"/>
        <v>26.518355608188116</v>
      </c>
      <c r="I567" s="38"/>
    </row>
    <row r="568" spans="1:10" x14ac:dyDescent="0.25">
      <c r="A568" s="29">
        <f t="shared" si="111"/>
        <v>42810</v>
      </c>
      <c r="B568">
        <v>248.1</v>
      </c>
      <c r="C568">
        <v>208.6</v>
      </c>
      <c r="D568">
        <v>1296</v>
      </c>
      <c r="E568">
        <v>983.2</v>
      </c>
      <c r="F568" s="66">
        <f t="shared" si="136"/>
        <v>1544.1</v>
      </c>
      <c r="G568" s="64">
        <f t="shared" si="137"/>
        <v>1191.8</v>
      </c>
      <c r="H568" s="38">
        <f t="shared" si="138"/>
        <v>29.560328914247357</v>
      </c>
      <c r="I568" s="38"/>
    </row>
    <row r="569" spans="1:10" x14ac:dyDescent="0.25">
      <c r="A569" s="29">
        <f t="shared" si="111"/>
        <v>42817</v>
      </c>
      <c r="B569" s="66">
        <v>247</v>
      </c>
      <c r="C569">
        <v>235.9</v>
      </c>
      <c r="D569">
        <v>1369.8</v>
      </c>
      <c r="E569">
        <v>1034.5</v>
      </c>
      <c r="F569" s="66">
        <f t="shared" si="136"/>
        <v>1616.8</v>
      </c>
      <c r="G569" s="64">
        <f t="shared" si="137"/>
        <v>1270.4000000000001</v>
      </c>
      <c r="H569" s="38">
        <f t="shared" si="138"/>
        <v>27.267002518891669</v>
      </c>
      <c r="I569" s="38"/>
    </row>
    <row r="570" spans="1:10" x14ac:dyDescent="0.25">
      <c r="A570" s="29">
        <f t="shared" si="111"/>
        <v>42824</v>
      </c>
      <c r="B570">
        <v>229.9</v>
      </c>
      <c r="C570">
        <v>219.2</v>
      </c>
      <c r="D570">
        <v>1453.4</v>
      </c>
      <c r="E570">
        <v>1084.3</v>
      </c>
      <c r="F570" s="66">
        <f t="shared" si="136"/>
        <v>1683.3000000000002</v>
      </c>
      <c r="G570" s="64">
        <f t="shared" si="137"/>
        <v>1303.5</v>
      </c>
      <c r="H570" s="38">
        <f t="shared" si="138"/>
        <v>29.136939010356745</v>
      </c>
      <c r="I570" s="38"/>
    </row>
    <row r="571" spans="1:10" x14ac:dyDescent="0.25">
      <c r="A571" s="29">
        <f t="shared" si="111"/>
        <v>42831</v>
      </c>
      <c r="B571">
        <v>227.1</v>
      </c>
      <c r="C571">
        <v>216.7</v>
      </c>
      <c r="D571">
        <v>1479.6</v>
      </c>
      <c r="E571">
        <v>1161.7</v>
      </c>
      <c r="F571" s="66">
        <f t="shared" si="136"/>
        <v>1706.6999999999998</v>
      </c>
      <c r="G571" s="64">
        <f t="shared" si="137"/>
        <v>1378.4</v>
      </c>
      <c r="H571" s="38">
        <f t="shared" si="138"/>
        <v>23.817469529889699</v>
      </c>
      <c r="I571" s="38"/>
    </row>
    <row r="572" spans="1:10" x14ac:dyDescent="0.25">
      <c r="A572" s="29">
        <f t="shared" si="111"/>
        <v>42838</v>
      </c>
      <c r="B572">
        <v>204.4</v>
      </c>
      <c r="C572">
        <v>189.1</v>
      </c>
      <c r="D572">
        <v>1515.6</v>
      </c>
      <c r="E572">
        <v>1250.4000000000001</v>
      </c>
      <c r="F572" s="66">
        <f t="shared" si="136"/>
        <v>1720</v>
      </c>
      <c r="G572" s="64">
        <f t="shared" si="137"/>
        <v>1439.5</v>
      </c>
      <c r="H572" s="38">
        <f t="shared" si="138"/>
        <v>19.485932615491496</v>
      </c>
      <c r="I572" s="38"/>
    </row>
    <row r="573" spans="1:10" x14ac:dyDescent="0.25">
      <c r="A573" s="29">
        <f t="shared" ref="A573:A636" si="139">+A572+7</f>
        <v>42845</v>
      </c>
      <c r="B573">
        <v>181.1</v>
      </c>
      <c r="C573">
        <v>168.5</v>
      </c>
      <c r="D573">
        <v>1576.2</v>
      </c>
      <c r="E573">
        <v>1308.2</v>
      </c>
      <c r="F573" s="66">
        <f t="shared" si="136"/>
        <v>1757.3</v>
      </c>
      <c r="G573" s="64">
        <f t="shared" si="137"/>
        <v>1476.7</v>
      </c>
      <c r="H573" s="38">
        <f t="shared" si="138"/>
        <v>19.001828401164754</v>
      </c>
      <c r="I573" s="38"/>
    </row>
    <row r="574" spans="1:10" x14ac:dyDescent="0.25">
      <c r="A574" s="29">
        <f t="shared" si="139"/>
        <v>42852</v>
      </c>
      <c r="B574">
        <v>176.4</v>
      </c>
      <c r="C574">
        <v>158.4</v>
      </c>
      <c r="D574">
        <v>1669.1</v>
      </c>
      <c r="E574">
        <v>1335.2</v>
      </c>
      <c r="F574" s="66">
        <f t="shared" si="136"/>
        <v>1845.5</v>
      </c>
      <c r="G574" s="64">
        <f t="shared" si="137"/>
        <v>1493.6000000000001</v>
      </c>
      <c r="H574" s="38">
        <f t="shared" si="138"/>
        <v>23.560524906266721</v>
      </c>
      <c r="I574" s="38"/>
      <c r="J574">
        <v>0</v>
      </c>
    </row>
    <row r="575" spans="1:10" x14ac:dyDescent="0.25">
      <c r="A575" s="29">
        <f t="shared" si="139"/>
        <v>42859</v>
      </c>
      <c r="B575">
        <v>194.2</v>
      </c>
      <c r="C575">
        <v>165.2</v>
      </c>
      <c r="D575">
        <v>1682.6</v>
      </c>
      <c r="E575">
        <v>1422.8</v>
      </c>
      <c r="F575" s="66">
        <f t="shared" si="136"/>
        <v>1876.8</v>
      </c>
      <c r="G575" s="64">
        <f t="shared" si="137"/>
        <v>1588</v>
      </c>
      <c r="H575" s="38">
        <f t="shared" si="138"/>
        <v>18.186397984886639</v>
      </c>
      <c r="I575" s="38"/>
      <c r="J575">
        <v>0</v>
      </c>
    </row>
    <row r="576" spans="1:10" x14ac:dyDescent="0.25">
      <c r="A576" s="29">
        <f t="shared" si="139"/>
        <v>42866</v>
      </c>
      <c r="B576">
        <v>196.3</v>
      </c>
      <c r="C576">
        <v>169.9</v>
      </c>
      <c r="D576">
        <v>1700.8</v>
      </c>
      <c r="E576">
        <v>1460</v>
      </c>
      <c r="F576" s="66">
        <f t="shared" si="136"/>
        <v>1897.1</v>
      </c>
      <c r="G576" s="64">
        <f t="shared" si="137"/>
        <v>1629.9</v>
      </c>
      <c r="H576" s="38">
        <f t="shared" si="138"/>
        <v>16.393643781827084</v>
      </c>
      <c r="I576" s="38"/>
      <c r="J576">
        <v>0</v>
      </c>
    </row>
    <row r="577" spans="1:10" x14ac:dyDescent="0.25">
      <c r="A577" s="29">
        <f t="shared" si="139"/>
        <v>42873</v>
      </c>
      <c r="B577">
        <v>208.5</v>
      </c>
      <c r="C577">
        <v>169.8</v>
      </c>
      <c r="D577">
        <v>1719.6</v>
      </c>
      <c r="E577">
        <v>1477.5</v>
      </c>
      <c r="F577" s="66">
        <f t="shared" si="136"/>
        <v>1928.1</v>
      </c>
      <c r="G577" s="64">
        <f t="shared" si="137"/>
        <v>1647.3</v>
      </c>
      <c r="H577" s="38">
        <f t="shared" si="138"/>
        <v>17.046075396102722</v>
      </c>
      <c r="I577" s="38"/>
      <c r="J577">
        <v>2</v>
      </c>
    </row>
    <row r="578" spans="1:10" x14ac:dyDescent="0.25">
      <c r="A578" s="29">
        <f t="shared" si="139"/>
        <v>42880</v>
      </c>
      <c r="B578">
        <v>216.6</v>
      </c>
      <c r="C578">
        <v>140</v>
      </c>
      <c r="D578">
        <v>1729.7</v>
      </c>
      <c r="E578">
        <v>1511.1</v>
      </c>
      <c r="F578" s="66">
        <f t="shared" si="136"/>
        <v>1946.3</v>
      </c>
      <c r="G578" s="64">
        <f t="shared" si="137"/>
        <v>1651.1</v>
      </c>
      <c r="H578" s="38">
        <f t="shared" si="138"/>
        <v>17.878989764399499</v>
      </c>
      <c r="I578" s="38"/>
      <c r="J578">
        <v>2</v>
      </c>
    </row>
    <row r="579" spans="1:10" x14ac:dyDescent="0.25">
      <c r="A579" s="29">
        <f t="shared" si="139"/>
        <v>42887</v>
      </c>
      <c r="B579">
        <v>232.6</v>
      </c>
      <c r="C579">
        <v>129.69999999999999</v>
      </c>
      <c r="D579">
        <v>1749.5</v>
      </c>
      <c r="E579">
        <v>1569.1</v>
      </c>
      <c r="F579" s="66">
        <f t="shared" si="136"/>
        <v>1982.1</v>
      </c>
      <c r="G579" s="64">
        <f t="shared" si="137"/>
        <v>1698.8</v>
      </c>
      <c r="H579" s="38">
        <f t="shared" si="138"/>
        <v>16.676477513538956</v>
      </c>
      <c r="I579" s="38"/>
      <c r="J579">
        <v>3</v>
      </c>
    </row>
    <row r="580" spans="1:10" x14ac:dyDescent="0.25">
      <c r="A580" s="29">
        <f t="shared" si="139"/>
        <v>42894</v>
      </c>
      <c r="B580">
        <v>226.7</v>
      </c>
      <c r="C580">
        <v>181.1</v>
      </c>
      <c r="D580">
        <v>1815.4</v>
      </c>
      <c r="E580">
        <v>1576.3</v>
      </c>
      <c r="F580" s="66">
        <f t="shared" si="136"/>
        <v>2042.1000000000001</v>
      </c>
      <c r="G580" s="64">
        <f t="shared" si="137"/>
        <v>1757.3999999999999</v>
      </c>
      <c r="H580" s="38">
        <f t="shared" si="138"/>
        <v>16.20006828269036</v>
      </c>
      <c r="I580" s="38"/>
      <c r="J580">
        <v>3</v>
      </c>
    </row>
    <row r="581" spans="1:10" x14ac:dyDescent="0.25">
      <c r="A581" s="29">
        <f t="shared" si="139"/>
        <v>42901</v>
      </c>
      <c r="B581" s="66">
        <v>218</v>
      </c>
      <c r="C581">
        <v>178.7</v>
      </c>
      <c r="D581">
        <v>1896.1</v>
      </c>
      <c r="E581">
        <v>1590.6</v>
      </c>
      <c r="F581" s="66">
        <f t="shared" si="136"/>
        <v>2114.1</v>
      </c>
      <c r="G581" s="64">
        <f t="shared" si="137"/>
        <v>1769.3</v>
      </c>
      <c r="H581" s="38">
        <f t="shared" si="138"/>
        <v>19.487933080879436</v>
      </c>
      <c r="I581" s="38"/>
      <c r="J581">
        <v>3</v>
      </c>
    </row>
    <row r="582" spans="1:10" x14ac:dyDescent="0.25">
      <c r="A582" s="29">
        <f t="shared" si="139"/>
        <v>42908</v>
      </c>
      <c r="B582">
        <v>217.2</v>
      </c>
      <c r="C582">
        <v>178.1</v>
      </c>
      <c r="D582">
        <v>1940</v>
      </c>
      <c r="E582">
        <v>1698.3</v>
      </c>
      <c r="F582" s="66">
        <f t="shared" si="136"/>
        <v>2157.1999999999998</v>
      </c>
      <c r="G582" s="64">
        <f t="shared" si="137"/>
        <v>1876.3999999999999</v>
      </c>
      <c r="H582" s="38">
        <f t="shared" si="138"/>
        <v>14.964826263056906</v>
      </c>
      <c r="I582" s="38"/>
      <c r="J582">
        <v>3</v>
      </c>
    </row>
    <row r="583" spans="1:10" x14ac:dyDescent="0.25">
      <c r="A583" s="29">
        <f t="shared" si="139"/>
        <v>42915</v>
      </c>
      <c r="B583">
        <v>218.7</v>
      </c>
      <c r="C583">
        <v>178.1</v>
      </c>
      <c r="D583">
        <v>1960.2</v>
      </c>
      <c r="E583">
        <v>1698.3</v>
      </c>
      <c r="F583" s="66">
        <f t="shared" si="136"/>
        <v>2178.9</v>
      </c>
      <c r="G583" s="64">
        <f t="shared" si="137"/>
        <v>1876.3999999999999</v>
      </c>
      <c r="H583" s="38">
        <f t="shared" si="138"/>
        <v>16.121296098912818</v>
      </c>
      <c r="I583" s="38"/>
      <c r="J583">
        <v>3</v>
      </c>
    </row>
    <row r="584" spans="1:10" x14ac:dyDescent="0.25">
      <c r="A584" s="29">
        <f t="shared" si="139"/>
        <v>42922</v>
      </c>
      <c r="B584">
        <v>220.1</v>
      </c>
      <c r="C584">
        <v>165.9</v>
      </c>
      <c r="D584">
        <v>2044.8</v>
      </c>
      <c r="E584">
        <v>1707.8</v>
      </c>
      <c r="F584" s="66">
        <f t="shared" si="136"/>
        <v>2264.9</v>
      </c>
      <c r="G584" s="64">
        <f t="shared" si="137"/>
        <v>1873.7</v>
      </c>
      <c r="H584" s="38">
        <f t="shared" si="138"/>
        <v>20.878475743181934</v>
      </c>
      <c r="I584" s="38"/>
      <c r="J584">
        <v>5</v>
      </c>
    </row>
    <row r="585" spans="1:10" x14ac:dyDescent="0.25">
      <c r="A585" s="29">
        <f t="shared" si="139"/>
        <v>42929</v>
      </c>
      <c r="B585">
        <v>258.10000000000002</v>
      </c>
      <c r="C585">
        <v>162.19999999999999</v>
      </c>
      <c r="D585">
        <v>2069</v>
      </c>
      <c r="E585">
        <v>1779.4</v>
      </c>
      <c r="F585" s="66">
        <f t="shared" si="136"/>
        <v>2327.1</v>
      </c>
      <c r="G585" s="64">
        <f t="shared" si="137"/>
        <v>1941.6000000000001</v>
      </c>
      <c r="H585" s="38">
        <f t="shared" si="138"/>
        <v>19.854758961681075</v>
      </c>
      <c r="I585" s="38"/>
      <c r="J585">
        <v>16.8</v>
      </c>
    </row>
    <row r="586" spans="1:10" x14ac:dyDescent="0.25">
      <c r="A586" s="29">
        <f t="shared" si="139"/>
        <v>42936</v>
      </c>
      <c r="B586">
        <v>254.2</v>
      </c>
      <c r="C586">
        <v>155.69999999999999</v>
      </c>
      <c r="D586">
        <v>2091.9</v>
      </c>
      <c r="E586">
        <v>1806.5</v>
      </c>
      <c r="F586" s="66">
        <f t="shared" si="136"/>
        <v>2346.1</v>
      </c>
      <c r="G586" s="64">
        <f t="shared" si="137"/>
        <v>1962.2</v>
      </c>
      <c r="H586" s="38">
        <f t="shared" si="138"/>
        <v>19.564774233003757</v>
      </c>
      <c r="I586" s="38"/>
      <c r="J586">
        <v>25.3</v>
      </c>
    </row>
    <row r="587" spans="1:10" x14ac:dyDescent="0.25">
      <c r="A587" s="29">
        <f t="shared" si="139"/>
        <v>42943</v>
      </c>
      <c r="B587">
        <v>233.4</v>
      </c>
      <c r="C587">
        <v>146.5</v>
      </c>
      <c r="D587">
        <v>2117.5</v>
      </c>
      <c r="E587">
        <v>1817.4</v>
      </c>
      <c r="F587" s="66">
        <f t="shared" si="136"/>
        <v>2350.9</v>
      </c>
      <c r="G587" s="64">
        <f t="shared" si="137"/>
        <v>1963.9</v>
      </c>
      <c r="H587" s="38">
        <f t="shared" si="138"/>
        <v>19.705687662304605</v>
      </c>
      <c r="I587" s="38"/>
      <c r="J587">
        <v>26.3</v>
      </c>
    </row>
    <row r="588" spans="1:10" x14ac:dyDescent="0.25">
      <c r="A588" s="29">
        <f t="shared" si="139"/>
        <v>42950</v>
      </c>
      <c r="B588">
        <v>237.2</v>
      </c>
      <c r="C588">
        <v>144.5</v>
      </c>
      <c r="D588">
        <v>2192.5</v>
      </c>
      <c r="E588">
        <v>1827.1</v>
      </c>
      <c r="F588" s="66">
        <f t="shared" si="136"/>
        <v>2429.6999999999998</v>
      </c>
      <c r="G588" s="64">
        <f t="shared" si="137"/>
        <v>1971.6</v>
      </c>
      <c r="H588" s="38">
        <f t="shared" si="138"/>
        <v>23.234936092513681</v>
      </c>
      <c r="I588" s="38"/>
      <c r="J588">
        <v>41.3</v>
      </c>
    </row>
    <row r="589" spans="1:10" x14ac:dyDescent="0.25">
      <c r="A589" s="29">
        <f t="shared" si="139"/>
        <v>42957</v>
      </c>
      <c r="B589">
        <v>229.5</v>
      </c>
      <c r="C589">
        <v>161.30000000000001</v>
      </c>
      <c r="D589">
        <v>2208.8000000000002</v>
      </c>
      <c r="E589">
        <v>1843.2</v>
      </c>
      <c r="F589" s="66">
        <f t="shared" si="136"/>
        <v>2438.3000000000002</v>
      </c>
      <c r="G589" s="64">
        <f t="shared" si="137"/>
        <v>2004.5</v>
      </c>
      <c r="H589" s="38">
        <f t="shared" si="138"/>
        <v>21.641307059116997</v>
      </c>
      <c r="I589" s="38"/>
      <c r="J589">
        <v>56.3</v>
      </c>
    </row>
    <row r="590" spans="1:10" x14ac:dyDescent="0.25">
      <c r="A590" s="29">
        <f t="shared" si="139"/>
        <v>42964</v>
      </c>
      <c r="B590">
        <v>210.7</v>
      </c>
      <c r="C590">
        <v>153.69999999999999</v>
      </c>
      <c r="D590">
        <v>2227.3000000000002</v>
      </c>
      <c r="E590">
        <v>1860.9</v>
      </c>
      <c r="F590" s="66">
        <f t="shared" si="136"/>
        <v>2438</v>
      </c>
      <c r="G590" s="64">
        <f t="shared" si="137"/>
        <v>2014.6000000000001</v>
      </c>
      <c r="H590" s="38">
        <f t="shared" si="138"/>
        <v>21.016578973493495</v>
      </c>
      <c r="I590" s="38"/>
      <c r="J590">
        <v>83.3</v>
      </c>
    </row>
    <row r="591" spans="1:10" x14ac:dyDescent="0.25">
      <c r="A591" s="29">
        <f t="shared" si="139"/>
        <v>42971</v>
      </c>
      <c r="B591">
        <v>189.4</v>
      </c>
      <c r="C591">
        <v>135.1</v>
      </c>
      <c r="D591">
        <v>2277.8000000000002</v>
      </c>
      <c r="E591">
        <v>1958.3</v>
      </c>
      <c r="F591" s="66">
        <f t="shared" si="136"/>
        <v>2467.2000000000003</v>
      </c>
      <c r="G591" s="64">
        <f t="shared" si="137"/>
        <v>2093.4</v>
      </c>
      <c r="H591" s="38">
        <f t="shared" si="138"/>
        <v>17.856119231871602</v>
      </c>
      <c r="I591" s="38"/>
      <c r="J591">
        <v>86.6</v>
      </c>
    </row>
    <row r="592" spans="1:10" x14ac:dyDescent="0.25">
      <c r="A592" s="29">
        <f t="shared" si="139"/>
        <v>42978</v>
      </c>
      <c r="B592">
        <v>176.4</v>
      </c>
      <c r="C592">
        <v>118.1</v>
      </c>
      <c r="D592">
        <v>2296.9</v>
      </c>
      <c r="E592">
        <v>2028.6</v>
      </c>
      <c r="F592" s="66">
        <f t="shared" si="136"/>
        <v>2473.3000000000002</v>
      </c>
      <c r="G592" s="64">
        <f t="shared" si="137"/>
        <v>2146.6999999999998</v>
      </c>
      <c r="H592" s="38">
        <f t="shared" si="138"/>
        <v>15.214049471281509</v>
      </c>
      <c r="I592" s="38"/>
      <c r="J592">
        <v>277.89999999999998</v>
      </c>
    </row>
    <row r="593" spans="1:9" x14ac:dyDescent="0.25">
      <c r="A593" s="29">
        <f t="shared" si="139"/>
        <v>42985</v>
      </c>
      <c r="B593">
        <v>278.5</v>
      </c>
      <c r="C593">
        <v>235.9</v>
      </c>
      <c r="D593">
        <v>103.7</v>
      </c>
      <c r="E593">
        <v>9.8000000000000007</v>
      </c>
      <c r="F593" s="66">
        <f t="shared" si="136"/>
        <v>382.2</v>
      </c>
      <c r="G593" s="64">
        <f t="shared" si="137"/>
        <v>245.70000000000002</v>
      </c>
      <c r="H593" s="38">
        <f t="shared" si="138"/>
        <v>55.555555555555536</v>
      </c>
      <c r="I593" s="38"/>
    </row>
    <row r="594" spans="1:9" x14ac:dyDescent="0.25">
      <c r="A594" s="29">
        <f t="shared" si="139"/>
        <v>42992</v>
      </c>
      <c r="B594">
        <v>289.5</v>
      </c>
      <c r="C594">
        <v>233.7</v>
      </c>
      <c r="D594">
        <v>125</v>
      </c>
      <c r="E594">
        <v>23.4</v>
      </c>
      <c r="F594" s="66">
        <f t="shared" si="136"/>
        <v>414.5</v>
      </c>
      <c r="G594" s="64">
        <f t="shared" si="137"/>
        <v>257.09999999999997</v>
      </c>
      <c r="H594" s="38">
        <f t="shared" si="138"/>
        <v>61.221314663555049</v>
      </c>
      <c r="I594" s="38"/>
    </row>
    <row r="595" spans="1:9" x14ac:dyDescent="0.25">
      <c r="A595" s="29">
        <f t="shared" si="139"/>
        <v>42999</v>
      </c>
      <c r="B595">
        <v>291.89999999999998</v>
      </c>
      <c r="C595">
        <v>265.89999999999998</v>
      </c>
      <c r="D595">
        <v>176.7</v>
      </c>
      <c r="E595">
        <v>63.6</v>
      </c>
      <c r="F595" s="66">
        <f t="shared" si="136"/>
        <v>468.59999999999997</v>
      </c>
      <c r="G595" s="64">
        <f t="shared" si="137"/>
        <v>329.5</v>
      </c>
      <c r="H595" s="38">
        <f t="shared" si="138"/>
        <v>42.215477996965078</v>
      </c>
      <c r="I595" s="38"/>
    </row>
    <row r="596" spans="1:9" x14ac:dyDescent="0.25">
      <c r="A596" s="29">
        <f t="shared" si="139"/>
        <v>43006</v>
      </c>
      <c r="B596">
        <v>318.2</v>
      </c>
      <c r="C596">
        <v>282</v>
      </c>
      <c r="D596">
        <v>196.1</v>
      </c>
      <c r="E596">
        <v>141.9</v>
      </c>
      <c r="F596" s="66">
        <f t="shared" si="136"/>
        <v>514.29999999999995</v>
      </c>
      <c r="G596" s="64">
        <f t="shared" si="137"/>
        <v>423.9</v>
      </c>
      <c r="H596" s="38">
        <f t="shared" si="138"/>
        <v>21.325784383109216</v>
      </c>
      <c r="I596" s="38"/>
    </row>
    <row r="597" spans="1:9" x14ac:dyDescent="0.25">
      <c r="A597" s="29">
        <f t="shared" si="139"/>
        <v>43013</v>
      </c>
      <c r="B597">
        <v>306</v>
      </c>
      <c r="C597">
        <v>281.7</v>
      </c>
      <c r="D597">
        <v>279.3</v>
      </c>
      <c r="E597">
        <v>181</v>
      </c>
      <c r="F597" s="66">
        <f t="shared" si="136"/>
        <v>585.29999999999995</v>
      </c>
      <c r="G597" s="64">
        <f t="shared" si="137"/>
        <v>462.7</v>
      </c>
      <c r="H597" s="38">
        <f t="shared" si="138"/>
        <v>26.496650097255237</v>
      </c>
      <c r="I597" s="38"/>
    </row>
    <row r="598" spans="1:9" x14ac:dyDescent="0.25">
      <c r="A598" s="29">
        <f t="shared" si="139"/>
        <v>43020</v>
      </c>
      <c r="B598">
        <v>306.3</v>
      </c>
      <c r="C598">
        <v>277.3</v>
      </c>
      <c r="D598">
        <v>298.7</v>
      </c>
      <c r="E598">
        <v>192.4</v>
      </c>
      <c r="F598" s="66">
        <f t="shared" si="136"/>
        <v>605</v>
      </c>
      <c r="G598" s="64">
        <f t="shared" si="137"/>
        <v>469.70000000000005</v>
      </c>
      <c r="H598" s="38">
        <f t="shared" si="138"/>
        <v>28.805620608899286</v>
      </c>
      <c r="I598" s="38"/>
    </row>
    <row r="599" spans="1:9" x14ac:dyDescent="0.25">
      <c r="A599" s="29">
        <f t="shared" si="139"/>
        <v>43027</v>
      </c>
      <c r="B599">
        <v>302.8</v>
      </c>
      <c r="C599">
        <v>262.2</v>
      </c>
      <c r="D599">
        <v>328.3</v>
      </c>
      <c r="E599">
        <v>215.1</v>
      </c>
      <c r="F599" s="66">
        <f t="shared" si="136"/>
        <v>631.1</v>
      </c>
      <c r="G599" s="64">
        <f t="shared" si="137"/>
        <v>477.29999999999995</v>
      </c>
      <c r="H599" s="38">
        <f t="shared" si="138"/>
        <v>32.22292059501364</v>
      </c>
      <c r="I599" s="38"/>
    </row>
    <row r="600" spans="1:9" x14ac:dyDescent="0.25">
      <c r="A600" s="29">
        <f t="shared" si="139"/>
        <v>43034</v>
      </c>
      <c r="B600">
        <v>313.89999999999998</v>
      </c>
      <c r="C600">
        <v>267.7</v>
      </c>
      <c r="D600">
        <v>354.3</v>
      </c>
      <c r="E600">
        <v>244.8</v>
      </c>
      <c r="F600" s="66">
        <f t="shared" si="136"/>
        <v>668.2</v>
      </c>
      <c r="G600" s="64">
        <f t="shared" si="137"/>
        <v>512.5</v>
      </c>
      <c r="H600" s="38">
        <f t="shared" si="138"/>
        <v>30.380487804878054</v>
      </c>
      <c r="I600" s="38"/>
    </row>
    <row r="601" spans="1:9" x14ac:dyDescent="0.25">
      <c r="A601" s="29">
        <f t="shared" si="139"/>
        <v>43041</v>
      </c>
      <c r="B601">
        <v>294</v>
      </c>
      <c r="C601">
        <v>306.8</v>
      </c>
      <c r="D601">
        <v>389.3</v>
      </c>
      <c r="E601">
        <v>264.5</v>
      </c>
      <c r="F601" s="66">
        <f t="shared" si="136"/>
        <v>683.3</v>
      </c>
      <c r="G601" s="64">
        <f t="shared" si="137"/>
        <v>571.29999999999995</v>
      </c>
      <c r="H601" s="38">
        <f t="shared" si="138"/>
        <v>19.604410992473298</v>
      </c>
      <c r="I601" s="38"/>
    </row>
    <row r="602" spans="1:9" x14ac:dyDescent="0.25">
      <c r="A602" s="29">
        <f t="shared" si="139"/>
        <v>43048</v>
      </c>
      <c r="B602">
        <v>272</v>
      </c>
      <c r="C602">
        <v>288.60000000000002</v>
      </c>
      <c r="D602">
        <v>420.9</v>
      </c>
      <c r="E602">
        <v>292.7</v>
      </c>
      <c r="F602" s="66">
        <f t="shared" si="136"/>
        <v>692.9</v>
      </c>
      <c r="G602" s="64">
        <f t="shared" si="137"/>
        <v>581.29999999999995</v>
      </c>
      <c r="H602" s="38">
        <f t="shared" si="138"/>
        <v>19.198348529158782</v>
      </c>
      <c r="I602" s="38"/>
    </row>
    <row r="603" spans="1:9" x14ac:dyDescent="0.25">
      <c r="A603" s="29">
        <f t="shared" si="139"/>
        <v>43055</v>
      </c>
      <c r="B603">
        <v>248.6</v>
      </c>
      <c r="C603">
        <v>280.60000000000002</v>
      </c>
      <c r="D603">
        <v>447.8</v>
      </c>
      <c r="E603">
        <v>391.5</v>
      </c>
      <c r="F603" s="66">
        <f t="shared" si="136"/>
        <v>696.4</v>
      </c>
      <c r="G603" s="64">
        <f t="shared" si="137"/>
        <v>672.1</v>
      </c>
      <c r="H603" s="38">
        <f t="shared" si="138"/>
        <v>3.6155334027674346</v>
      </c>
      <c r="I603" s="38"/>
    </row>
    <row r="604" spans="1:9" x14ac:dyDescent="0.25">
      <c r="A604" s="29">
        <f t="shared" si="139"/>
        <v>43062</v>
      </c>
      <c r="B604">
        <v>241.7</v>
      </c>
      <c r="C604">
        <v>287.7</v>
      </c>
      <c r="D604">
        <v>471.5</v>
      </c>
      <c r="E604">
        <v>420.4</v>
      </c>
      <c r="F604" s="66">
        <f t="shared" si="136"/>
        <v>713.2</v>
      </c>
      <c r="G604" s="64">
        <f t="shared" si="137"/>
        <v>708.09999999999991</v>
      </c>
      <c r="H604" s="38">
        <f t="shared" si="138"/>
        <v>0.72023725462506683</v>
      </c>
      <c r="I604" s="38"/>
    </row>
    <row r="605" spans="1:9" x14ac:dyDescent="0.25">
      <c r="A605" s="29">
        <f t="shared" si="139"/>
        <v>43069</v>
      </c>
      <c r="B605">
        <v>221</v>
      </c>
      <c r="C605">
        <v>310.2</v>
      </c>
      <c r="D605">
        <v>593.79999999999995</v>
      </c>
      <c r="E605">
        <v>453.3</v>
      </c>
      <c r="F605" s="66">
        <f t="shared" si="136"/>
        <v>814.8</v>
      </c>
      <c r="G605" s="64">
        <f t="shared" si="137"/>
        <v>763.5</v>
      </c>
      <c r="H605" s="38">
        <f t="shared" si="138"/>
        <v>6.7190569744597139</v>
      </c>
      <c r="I605" s="38"/>
    </row>
    <row r="606" spans="1:9" x14ac:dyDescent="0.25">
      <c r="A606" s="29">
        <f t="shared" si="139"/>
        <v>43076</v>
      </c>
      <c r="B606">
        <v>243.7</v>
      </c>
      <c r="C606">
        <v>333.6</v>
      </c>
      <c r="D606">
        <v>609.70000000000005</v>
      </c>
      <c r="E606">
        <v>542.1</v>
      </c>
      <c r="F606" s="66">
        <f t="shared" si="136"/>
        <v>853.40000000000009</v>
      </c>
      <c r="G606" s="64">
        <f t="shared" si="137"/>
        <v>875.7</v>
      </c>
      <c r="H606" s="38">
        <f t="shared" si="138"/>
        <v>-2.5465342012104597</v>
      </c>
      <c r="I606" s="38"/>
    </row>
    <row r="607" spans="1:9" x14ac:dyDescent="0.25">
      <c r="A607" s="29">
        <f t="shared" si="139"/>
        <v>43083</v>
      </c>
      <c r="B607">
        <v>232.8</v>
      </c>
      <c r="C607">
        <v>353.2</v>
      </c>
      <c r="D607">
        <v>657.4</v>
      </c>
      <c r="E607">
        <v>575.5</v>
      </c>
      <c r="F607" s="66">
        <f t="shared" si="136"/>
        <v>890.2</v>
      </c>
      <c r="G607" s="64">
        <f t="shared" si="137"/>
        <v>928.7</v>
      </c>
      <c r="H607" s="38">
        <f t="shared" si="138"/>
        <v>-4.1455798427910029</v>
      </c>
      <c r="I607" s="38"/>
    </row>
    <row r="608" spans="1:9" x14ac:dyDescent="0.25">
      <c r="A608" s="29">
        <f t="shared" si="139"/>
        <v>43090</v>
      </c>
      <c r="B608">
        <v>219.4</v>
      </c>
      <c r="C608">
        <v>328.3</v>
      </c>
      <c r="D608">
        <v>672.4</v>
      </c>
      <c r="E608">
        <v>669.7</v>
      </c>
      <c r="F608" s="66">
        <f t="shared" si="136"/>
        <v>891.8</v>
      </c>
      <c r="G608" s="64">
        <f t="shared" si="137"/>
        <v>998</v>
      </c>
      <c r="H608" s="38">
        <f t="shared" si="138"/>
        <v>-10.641282565130261</v>
      </c>
      <c r="I608" s="38"/>
    </row>
    <row r="609" spans="1:9" x14ac:dyDescent="0.25">
      <c r="A609" s="29">
        <f t="shared" si="139"/>
        <v>43097</v>
      </c>
      <c r="B609">
        <v>203.2</v>
      </c>
      <c r="C609">
        <v>327.10000000000002</v>
      </c>
      <c r="D609">
        <v>701.4</v>
      </c>
      <c r="E609">
        <v>750.9</v>
      </c>
      <c r="F609" s="66">
        <f t="shared" si="136"/>
        <v>904.59999999999991</v>
      </c>
      <c r="G609" s="64">
        <f t="shared" si="137"/>
        <v>1078</v>
      </c>
      <c r="H609" s="38">
        <f t="shared" si="138"/>
        <v>-16.085343228200376</v>
      </c>
      <c r="I609" s="38"/>
    </row>
    <row r="610" spans="1:9" x14ac:dyDescent="0.25">
      <c r="A610" s="29">
        <f t="shared" si="139"/>
        <v>43104</v>
      </c>
      <c r="B610">
        <v>199.8</v>
      </c>
      <c r="C610">
        <v>314.10000000000002</v>
      </c>
      <c r="D610">
        <v>711.4</v>
      </c>
      <c r="E610">
        <v>775.5</v>
      </c>
      <c r="F610" s="66">
        <f t="shared" si="136"/>
        <v>911.2</v>
      </c>
      <c r="G610" s="64">
        <f t="shared" si="137"/>
        <v>1089.5999999999999</v>
      </c>
      <c r="H610" s="38">
        <f t="shared" si="138"/>
        <v>-16.372980910425838</v>
      </c>
      <c r="I610" s="38"/>
    </row>
    <row r="611" spans="1:9" x14ac:dyDescent="0.25">
      <c r="A611" s="29">
        <f t="shared" si="139"/>
        <v>43111</v>
      </c>
      <c r="B611">
        <v>201.5</v>
      </c>
      <c r="C611">
        <v>310</v>
      </c>
      <c r="D611">
        <v>802.2</v>
      </c>
      <c r="E611">
        <v>860.9</v>
      </c>
      <c r="F611" s="66">
        <f t="shared" si="136"/>
        <v>1003.7</v>
      </c>
      <c r="G611" s="64">
        <f t="shared" si="137"/>
        <v>1170.9000000000001</v>
      </c>
      <c r="H611" s="38">
        <f t="shared" si="138"/>
        <v>-14.279613972158167</v>
      </c>
      <c r="I611" s="38"/>
    </row>
    <row r="612" spans="1:9" x14ac:dyDescent="0.25">
      <c r="A612" s="29">
        <f t="shared" si="139"/>
        <v>43118</v>
      </c>
      <c r="B612">
        <v>211.9</v>
      </c>
      <c r="C612">
        <v>316.60000000000002</v>
      </c>
      <c r="D612">
        <v>874.3</v>
      </c>
      <c r="E612">
        <v>876</v>
      </c>
      <c r="F612" s="66">
        <f t="shared" si="136"/>
        <v>1086.2</v>
      </c>
      <c r="G612" s="64">
        <f t="shared" si="137"/>
        <v>1192.5999999999999</v>
      </c>
      <c r="H612" s="38">
        <f t="shared" si="138"/>
        <v>-8.921683716250195</v>
      </c>
      <c r="I612" s="38"/>
    </row>
    <row r="613" spans="1:9" x14ac:dyDescent="0.25">
      <c r="A613" s="29">
        <f t="shared" si="139"/>
        <v>43125</v>
      </c>
      <c r="B613">
        <v>210.6</v>
      </c>
      <c r="C613">
        <v>292.2</v>
      </c>
      <c r="D613">
        <v>903.5</v>
      </c>
      <c r="E613">
        <v>946.4</v>
      </c>
      <c r="F613" s="66">
        <f t="shared" si="136"/>
        <v>1114.0999999999999</v>
      </c>
      <c r="G613" s="64">
        <f t="shared" si="137"/>
        <v>1238.5999999999999</v>
      </c>
      <c r="H613" s="38">
        <f t="shared" si="138"/>
        <v>-10.051671241724524</v>
      </c>
      <c r="I613" s="38"/>
    </row>
    <row r="614" spans="1:9" x14ac:dyDescent="0.25">
      <c r="A614" s="29">
        <f t="shared" si="139"/>
        <v>43132</v>
      </c>
      <c r="B614">
        <v>255.5</v>
      </c>
      <c r="C614">
        <v>275.8</v>
      </c>
      <c r="D614">
        <v>941.7</v>
      </c>
      <c r="E614">
        <v>974.1</v>
      </c>
      <c r="F614" s="66">
        <f>+B614+D614</f>
        <v>1197.2</v>
      </c>
      <c r="G614" s="64">
        <f>+C614+E614</f>
        <v>1249.9000000000001</v>
      </c>
      <c r="H614" s="38">
        <f>+(F614/G614-1)*100</f>
        <v>-4.2163373069845633</v>
      </c>
      <c r="I614" s="38"/>
    </row>
    <row r="615" spans="1:9" x14ac:dyDescent="0.25">
      <c r="A615" s="29">
        <f t="shared" si="139"/>
        <v>43139</v>
      </c>
      <c r="B615" s="66">
        <v>268</v>
      </c>
      <c r="C615" s="66">
        <v>256</v>
      </c>
      <c r="D615">
        <v>957.7</v>
      </c>
      <c r="E615">
        <v>1003</v>
      </c>
      <c r="F615" s="66">
        <f t="shared" ref="F615:F632" si="140">+B615+D615</f>
        <v>1225.7</v>
      </c>
      <c r="G615" s="64">
        <f t="shared" ref="G615:G632" si="141">+C615+E615</f>
        <v>1259</v>
      </c>
      <c r="H615" s="38">
        <f t="shared" ref="H615:H632" si="142">+(F615/G615-1)*100</f>
        <v>-2.6449563145353405</v>
      </c>
      <c r="I615" s="38"/>
    </row>
    <row r="616" spans="1:9" x14ac:dyDescent="0.25">
      <c r="A616" s="29">
        <f t="shared" si="139"/>
        <v>43146</v>
      </c>
      <c r="B616">
        <v>269.60000000000002</v>
      </c>
      <c r="C616">
        <v>223.3</v>
      </c>
      <c r="D616">
        <v>984.9</v>
      </c>
      <c r="E616">
        <v>1098</v>
      </c>
      <c r="F616" s="66">
        <f t="shared" si="140"/>
        <v>1254.5</v>
      </c>
      <c r="G616" s="64">
        <f t="shared" si="141"/>
        <v>1321.3</v>
      </c>
      <c r="H616" s="38">
        <f t="shared" si="142"/>
        <v>-5.05562703398168</v>
      </c>
      <c r="I616" s="38"/>
    </row>
    <row r="617" spans="1:9" x14ac:dyDescent="0.25">
      <c r="A617" s="29">
        <f t="shared" si="139"/>
        <v>43153</v>
      </c>
      <c r="B617" s="66">
        <v>290</v>
      </c>
      <c r="C617">
        <v>214.8</v>
      </c>
      <c r="D617">
        <v>1004.4</v>
      </c>
      <c r="E617">
        <v>1155.5</v>
      </c>
      <c r="F617" s="66">
        <f t="shared" si="140"/>
        <v>1294.4000000000001</v>
      </c>
      <c r="G617" s="64">
        <f t="shared" si="141"/>
        <v>1370.3</v>
      </c>
      <c r="H617" s="38">
        <f t="shared" si="142"/>
        <v>-5.5389330803473635</v>
      </c>
      <c r="I617" s="38"/>
    </row>
    <row r="618" spans="1:9" x14ac:dyDescent="0.25">
      <c r="A618" s="29">
        <f t="shared" si="139"/>
        <v>43160</v>
      </c>
      <c r="B618">
        <v>304.60000000000002</v>
      </c>
      <c r="C618">
        <v>203.4</v>
      </c>
      <c r="D618">
        <v>1031.8</v>
      </c>
      <c r="E618">
        <v>1237</v>
      </c>
      <c r="F618" s="66">
        <f t="shared" si="140"/>
        <v>1336.4</v>
      </c>
      <c r="G618" s="64">
        <f t="shared" si="141"/>
        <v>1440.4</v>
      </c>
      <c r="H618" s="38">
        <f t="shared" si="142"/>
        <v>-7.2202166064981981</v>
      </c>
      <c r="I618" s="38"/>
    </row>
    <row r="619" spans="1:9" x14ac:dyDescent="0.25">
      <c r="A619" s="29">
        <f t="shared" si="139"/>
        <v>43167</v>
      </c>
      <c r="B619">
        <v>325.3</v>
      </c>
      <c r="C619">
        <v>218.9</v>
      </c>
      <c r="D619">
        <v>1124.7</v>
      </c>
      <c r="E619">
        <v>1276.8</v>
      </c>
      <c r="F619" s="66">
        <f t="shared" si="140"/>
        <v>1450</v>
      </c>
      <c r="G619" s="64">
        <f t="shared" si="141"/>
        <v>1495.7</v>
      </c>
      <c r="H619" s="38">
        <f t="shared" si="142"/>
        <v>-3.0554255532526553</v>
      </c>
      <c r="I619" s="38"/>
    </row>
    <row r="620" spans="1:9" x14ac:dyDescent="0.25">
      <c r="A620" s="29">
        <f t="shared" si="139"/>
        <v>43174</v>
      </c>
      <c r="B620">
        <v>313.60000000000002</v>
      </c>
      <c r="C620">
        <v>248.1</v>
      </c>
      <c r="D620">
        <v>1153.8</v>
      </c>
      <c r="E620">
        <v>1296</v>
      </c>
      <c r="F620" s="66">
        <f t="shared" si="140"/>
        <v>1467.4</v>
      </c>
      <c r="G620" s="64">
        <f t="shared" si="141"/>
        <v>1544.1</v>
      </c>
      <c r="H620" s="38">
        <f t="shared" si="142"/>
        <v>-4.9672948643222465</v>
      </c>
      <c r="I620" s="38"/>
    </row>
    <row r="621" spans="1:9" x14ac:dyDescent="0.25">
      <c r="A621" s="29">
        <f t="shared" si="139"/>
        <v>43181</v>
      </c>
      <c r="B621" s="66">
        <v>308.3</v>
      </c>
      <c r="C621" s="66">
        <v>247</v>
      </c>
      <c r="D621" s="66">
        <v>1265.5</v>
      </c>
      <c r="E621" s="66">
        <v>1369.8</v>
      </c>
      <c r="F621" s="66">
        <f t="shared" si="140"/>
        <v>1573.8</v>
      </c>
      <c r="G621" s="64">
        <f t="shared" si="141"/>
        <v>1616.8</v>
      </c>
      <c r="H621" s="38">
        <f t="shared" si="142"/>
        <v>-2.6595744680851019</v>
      </c>
      <c r="I621" s="38"/>
    </row>
    <row r="622" spans="1:9" x14ac:dyDescent="0.25">
      <c r="A622" s="29">
        <f t="shared" si="139"/>
        <v>43188</v>
      </c>
      <c r="B622" s="66">
        <v>342</v>
      </c>
      <c r="C622" s="66">
        <v>229.9</v>
      </c>
      <c r="D622" s="66">
        <v>1280</v>
      </c>
      <c r="E622" s="66">
        <v>1453.4</v>
      </c>
      <c r="F622" s="66">
        <f t="shared" si="140"/>
        <v>1622</v>
      </c>
      <c r="G622" s="64">
        <f t="shared" si="141"/>
        <v>1683.3000000000002</v>
      </c>
      <c r="H622" s="38">
        <f t="shared" si="142"/>
        <v>-3.6416562704212119</v>
      </c>
      <c r="I622" s="38"/>
    </row>
    <row r="623" spans="1:9" x14ac:dyDescent="0.25">
      <c r="A623" s="29">
        <f t="shared" si="139"/>
        <v>43195</v>
      </c>
      <c r="B623" s="66">
        <v>394</v>
      </c>
      <c r="C623" s="66">
        <v>227.1</v>
      </c>
      <c r="D623" s="66">
        <v>1301.2</v>
      </c>
      <c r="E623" s="66">
        <v>1479.6</v>
      </c>
      <c r="F623" s="66">
        <f t="shared" si="140"/>
        <v>1695.2</v>
      </c>
      <c r="G623" s="64">
        <f t="shared" si="141"/>
        <v>1706.6999999999998</v>
      </c>
      <c r="H623" s="38">
        <f t="shared" si="142"/>
        <v>-0.67381496455145573</v>
      </c>
      <c r="I623" s="38"/>
    </row>
    <row r="624" spans="1:9" x14ac:dyDescent="0.25">
      <c r="A624" s="29">
        <f t="shared" si="139"/>
        <v>43202</v>
      </c>
      <c r="B624" s="66">
        <v>434</v>
      </c>
      <c r="C624">
        <v>204.4</v>
      </c>
      <c r="D624">
        <v>1339</v>
      </c>
      <c r="E624">
        <v>1515.6</v>
      </c>
      <c r="F624" s="66">
        <f t="shared" si="140"/>
        <v>1773</v>
      </c>
      <c r="G624" s="64">
        <f t="shared" si="141"/>
        <v>1720</v>
      </c>
      <c r="H624" s="38">
        <f t="shared" si="142"/>
        <v>3.0813953488372015</v>
      </c>
      <c r="I624" s="38"/>
    </row>
    <row r="625" spans="1:10" x14ac:dyDescent="0.25">
      <c r="A625" s="29">
        <f t="shared" si="139"/>
        <v>43209</v>
      </c>
      <c r="B625">
        <v>472.9</v>
      </c>
      <c r="C625">
        <v>181.1</v>
      </c>
      <c r="D625">
        <v>1433.4</v>
      </c>
      <c r="E625">
        <v>1576.2</v>
      </c>
      <c r="F625" s="66">
        <f t="shared" si="140"/>
        <v>1906.3000000000002</v>
      </c>
      <c r="G625" s="64">
        <f t="shared" si="141"/>
        <v>1757.3</v>
      </c>
      <c r="H625" s="38">
        <f t="shared" si="142"/>
        <v>8.4789165196608618</v>
      </c>
      <c r="I625" s="38"/>
    </row>
    <row r="626" spans="1:10" x14ac:dyDescent="0.25">
      <c r="A626" s="29">
        <f t="shared" si="139"/>
        <v>43216</v>
      </c>
      <c r="B626" s="66">
        <v>472</v>
      </c>
      <c r="C626">
        <v>176.4</v>
      </c>
      <c r="D626">
        <v>1490.9</v>
      </c>
      <c r="E626">
        <v>1669.1</v>
      </c>
      <c r="F626" s="66">
        <f t="shared" si="140"/>
        <v>1962.9</v>
      </c>
      <c r="G626" s="64">
        <f t="shared" si="141"/>
        <v>1845.5</v>
      </c>
      <c r="H626" s="38">
        <f t="shared" si="142"/>
        <v>6.3614196694662839</v>
      </c>
      <c r="I626" s="38"/>
    </row>
    <row r="627" spans="1:10" x14ac:dyDescent="0.25">
      <c r="A627" s="29">
        <f t="shared" si="139"/>
        <v>43223</v>
      </c>
      <c r="B627">
        <v>463.1</v>
      </c>
      <c r="C627">
        <v>194.2</v>
      </c>
      <c r="D627">
        <v>1509.9</v>
      </c>
      <c r="E627">
        <v>1682.6</v>
      </c>
      <c r="F627" s="66">
        <f t="shared" si="140"/>
        <v>1973</v>
      </c>
      <c r="G627" s="64">
        <f t="shared" si="141"/>
        <v>1876.8</v>
      </c>
      <c r="H627" s="38">
        <f t="shared" si="142"/>
        <v>5.1257459505541281</v>
      </c>
      <c r="I627" s="38"/>
      <c r="J627">
        <v>47.5</v>
      </c>
    </row>
    <row r="628" spans="1:10" x14ac:dyDescent="0.25">
      <c r="A628" s="29">
        <f t="shared" si="139"/>
        <v>43230</v>
      </c>
      <c r="B628">
        <v>487.2</v>
      </c>
      <c r="C628">
        <v>196.3</v>
      </c>
      <c r="D628">
        <v>1554.8</v>
      </c>
      <c r="E628">
        <v>1700.8</v>
      </c>
      <c r="F628" s="66">
        <f t="shared" si="140"/>
        <v>2042</v>
      </c>
      <c r="G628" s="64">
        <f t="shared" si="141"/>
        <v>1897.1</v>
      </c>
      <c r="H628" s="38">
        <f t="shared" si="142"/>
        <v>7.637973749407001</v>
      </c>
      <c r="I628" s="38"/>
      <c r="J628">
        <v>50.5</v>
      </c>
    </row>
    <row r="629" spans="1:10" x14ac:dyDescent="0.25">
      <c r="A629" s="29">
        <f t="shared" si="139"/>
        <v>43237</v>
      </c>
      <c r="B629">
        <v>502.7</v>
      </c>
      <c r="C629">
        <v>208.5</v>
      </c>
      <c r="D629">
        <v>1621</v>
      </c>
      <c r="E629">
        <v>1719.6</v>
      </c>
      <c r="F629" s="66">
        <f t="shared" si="140"/>
        <v>2123.6999999999998</v>
      </c>
      <c r="G629" s="64">
        <f t="shared" si="141"/>
        <v>1928.1</v>
      </c>
      <c r="H629" s="38">
        <f t="shared" si="142"/>
        <v>10.144702038276021</v>
      </c>
      <c r="I629" s="38"/>
      <c r="J629">
        <v>54.5</v>
      </c>
    </row>
    <row r="630" spans="1:10" x14ac:dyDescent="0.25">
      <c r="A630" s="29">
        <f t="shared" si="139"/>
        <v>43244</v>
      </c>
      <c r="B630">
        <v>508.6</v>
      </c>
      <c r="C630">
        <v>216.6</v>
      </c>
      <c r="D630">
        <v>1639.5</v>
      </c>
      <c r="E630">
        <v>1729.7</v>
      </c>
      <c r="F630" s="66">
        <f t="shared" si="140"/>
        <v>2148.1</v>
      </c>
      <c r="G630" s="64">
        <f t="shared" si="141"/>
        <v>1946.3</v>
      </c>
      <c r="H630" s="38">
        <f t="shared" si="142"/>
        <v>10.368391306581714</v>
      </c>
      <c r="I630" s="38"/>
      <c r="J630">
        <v>54.5</v>
      </c>
    </row>
    <row r="631" spans="1:10" x14ac:dyDescent="0.25">
      <c r="A631" s="29">
        <f t="shared" si="139"/>
        <v>43251</v>
      </c>
      <c r="B631" s="66">
        <v>510.7</v>
      </c>
      <c r="C631" s="66">
        <v>232.6</v>
      </c>
      <c r="D631" s="66">
        <v>1654.3</v>
      </c>
      <c r="E631" s="66">
        <v>1749.5</v>
      </c>
      <c r="F631" s="66">
        <f t="shared" si="140"/>
        <v>2165</v>
      </c>
      <c r="G631" s="64">
        <f t="shared" si="141"/>
        <v>1982.1</v>
      </c>
      <c r="H631" s="38">
        <f t="shared" si="142"/>
        <v>9.227586902779894</v>
      </c>
      <c r="I631" s="38"/>
      <c r="J631">
        <v>69.5</v>
      </c>
    </row>
    <row r="632" spans="1:10" x14ac:dyDescent="0.25">
      <c r="A632" s="29">
        <f t="shared" si="139"/>
        <v>43258</v>
      </c>
      <c r="B632" s="66">
        <v>503.7</v>
      </c>
      <c r="C632" s="66">
        <v>226.7</v>
      </c>
      <c r="D632" s="66">
        <v>1794.4</v>
      </c>
      <c r="E632" s="66">
        <v>1815.4</v>
      </c>
      <c r="F632" s="66">
        <f t="shared" si="140"/>
        <v>2298.1</v>
      </c>
      <c r="G632" s="64">
        <f t="shared" si="141"/>
        <v>2042.1000000000001</v>
      </c>
      <c r="H632" s="38">
        <f t="shared" si="142"/>
        <v>12.536114783800967</v>
      </c>
      <c r="I632" s="38"/>
      <c r="J632" s="66">
        <v>72</v>
      </c>
    </row>
    <row r="633" spans="1:10" x14ac:dyDescent="0.25">
      <c r="A633" s="29">
        <f t="shared" si="139"/>
        <v>43265</v>
      </c>
      <c r="B633" s="66">
        <v>485.7</v>
      </c>
      <c r="C633" s="66">
        <v>218</v>
      </c>
      <c r="D633" s="66">
        <v>1824.3</v>
      </c>
      <c r="E633" s="66">
        <v>1896.1</v>
      </c>
      <c r="F633" s="66">
        <f t="shared" ref="F633:G635" si="143">+B633+D633</f>
        <v>2310</v>
      </c>
      <c r="G633" s="64">
        <f t="shared" si="143"/>
        <v>2114.1</v>
      </c>
      <c r="H633" s="38">
        <f t="shared" ref="H633:H638" si="144">+(F633/G633-1)*100</f>
        <v>9.2663544770824622</v>
      </c>
      <c r="I633" s="38"/>
      <c r="J633" s="66">
        <v>75</v>
      </c>
    </row>
    <row r="634" spans="1:10" x14ac:dyDescent="0.25">
      <c r="A634" s="29">
        <f t="shared" si="139"/>
        <v>43272</v>
      </c>
      <c r="B634" s="66">
        <v>468.9</v>
      </c>
      <c r="C634" s="66">
        <v>217.2</v>
      </c>
      <c r="D634" s="66">
        <v>1863</v>
      </c>
      <c r="E634" s="66">
        <v>1940</v>
      </c>
      <c r="F634" s="66">
        <f t="shared" si="143"/>
        <v>2331.9</v>
      </c>
      <c r="G634" s="64">
        <f t="shared" si="143"/>
        <v>2157.1999999999998</v>
      </c>
      <c r="H634" s="38">
        <f t="shared" si="144"/>
        <v>8.0984609679213939</v>
      </c>
      <c r="I634" s="38"/>
      <c r="J634" s="66">
        <v>75</v>
      </c>
    </row>
    <row r="635" spans="1:10" x14ac:dyDescent="0.25">
      <c r="A635" s="29">
        <f t="shared" si="139"/>
        <v>43279</v>
      </c>
      <c r="B635">
        <v>456.3</v>
      </c>
      <c r="C635">
        <v>218.7</v>
      </c>
      <c r="D635">
        <v>1910</v>
      </c>
      <c r="E635">
        <v>1960.2</v>
      </c>
      <c r="F635" s="66">
        <f t="shared" si="143"/>
        <v>2366.3000000000002</v>
      </c>
      <c r="G635" s="64">
        <f t="shared" si="143"/>
        <v>2178.9</v>
      </c>
      <c r="H635" s="38">
        <f t="shared" si="144"/>
        <v>8.6006700628757713</v>
      </c>
      <c r="I635" s="38"/>
      <c r="J635" s="66">
        <v>90</v>
      </c>
    </row>
    <row r="636" spans="1:10" x14ac:dyDescent="0.25">
      <c r="A636" s="29">
        <f t="shared" si="139"/>
        <v>43286</v>
      </c>
      <c r="B636" s="66">
        <v>441</v>
      </c>
      <c r="C636">
        <v>220.1</v>
      </c>
      <c r="D636">
        <v>2011.1</v>
      </c>
      <c r="E636">
        <v>2044.8</v>
      </c>
      <c r="F636" s="66">
        <f t="shared" ref="F636:G638" si="145">+B636+D636</f>
        <v>2452.1</v>
      </c>
      <c r="G636" s="64">
        <f t="shared" si="145"/>
        <v>2264.9</v>
      </c>
      <c r="H636" s="38">
        <f t="shared" si="144"/>
        <v>8.2652655746390469</v>
      </c>
      <c r="I636" s="38"/>
      <c r="J636" s="66">
        <v>94</v>
      </c>
    </row>
    <row r="637" spans="1:10" x14ac:dyDescent="0.25">
      <c r="A637" s="29">
        <f t="shared" ref="A637:A700" si="146">+A636+7</f>
        <v>43293</v>
      </c>
      <c r="B637" s="66">
        <v>420</v>
      </c>
      <c r="C637">
        <v>258.10000000000002</v>
      </c>
      <c r="D637">
        <v>2102.5</v>
      </c>
      <c r="E637">
        <v>2069</v>
      </c>
      <c r="F637" s="66">
        <f t="shared" si="145"/>
        <v>2522.5</v>
      </c>
      <c r="G637" s="64">
        <f t="shared" si="145"/>
        <v>2327.1</v>
      </c>
      <c r="H637" s="38">
        <f t="shared" si="144"/>
        <v>8.3967169438356812</v>
      </c>
      <c r="I637" s="38"/>
      <c r="J637" s="66">
        <v>110.8</v>
      </c>
    </row>
    <row r="638" spans="1:10" x14ac:dyDescent="0.25">
      <c r="A638" s="29">
        <f t="shared" si="146"/>
        <v>43300</v>
      </c>
      <c r="B638">
        <v>416.2</v>
      </c>
      <c r="C638">
        <v>254.2</v>
      </c>
      <c r="D638">
        <v>2131.6</v>
      </c>
      <c r="E638">
        <v>2091.9</v>
      </c>
      <c r="F638" s="66">
        <f t="shared" si="145"/>
        <v>2547.7999999999997</v>
      </c>
      <c r="G638" s="64">
        <f t="shared" si="145"/>
        <v>2346.1</v>
      </c>
      <c r="H638" s="38">
        <f t="shared" si="144"/>
        <v>8.5972464941818316</v>
      </c>
      <c r="I638" s="38"/>
      <c r="J638" s="66">
        <v>131.30000000000001</v>
      </c>
    </row>
    <row r="639" spans="1:10" x14ac:dyDescent="0.25">
      <c r="A639" s="29">
        <f t="shared" si="146"/>
        <v>43307</v>
      </c>
      <c r="B639" s="66">
        <v>398</v>
      </c>
      <c r="C639">
        <v>233.4</v>
      </c>
      <c r="D639">
        <v>2162.4</v>
      </c>
      <c r="E639">
        <v>2117.5</v>
      </c>
      <c r="F639" s="66">
        <f>+B639+D639</f>
        <v>2560.4</v>
      </c>
      <c r="G639" s="64">
        <f>+C639+E639</f>
        <v>2350.9</v>
      </c>
      <c r="H639" s="38">
        <f>+(F639/G639-1)*100</f>
        <v>8.9114807095155069</v>
      </c>
      <c r="I639" s="38"/>
      <c r="J639" s="66">
        <v>139.80000000000001</v>
      </c>
    </row>
    <row r="640" spans="1:10" x14ac:dyDescent="0.25">
      <c r="A640" s="29">
        <f t="shared" si="146"/>
        <v>43314</v>
      </c>
      <c r="B640">
        <v>440.4</v>
      </c>
      <c r="C640">
        <v>237.2</v>
      </c>
      <c r="D640">
        <v>2200.1999999999998</v>
      </c>
      <c r="E640">
        <v>2192.5</v>
      </c>
      <c r="F640" s="66">
        <f>+B640+D640</f>
        <v>2640.6</v>
      </c>
      <c r="G640" s="64">
        <f>+C640+E640</f>
        <v>2429.6999999999998</v>
      </c>
      <c r="H640" s="38">
        <f>+(F640/G640-1)*100</f>
        <v>8.6800839609828309</v>
      </c>
      <c r="I640" s="38"/>
      <c r="J640" s="66">
        <v>160.80000000000001</v>
      </c>
    </row>
    <row r="641" spans="1:10" x14ac:dyDescent="0.25">
      <c r="A641" s="29">
        <f t="shared" si="146"/>
        <v>43321</v>
      </c>
      <c r="B641">
        <v>425.8</v>
      </c>
      <c r="C641">
        <v>229.5</v>
      </c>
      <c r="D641">
        <v>2232.8000000000002</v>
      </c>
      <c r="E641">
        <v>2208.8000000000002</v>
      </c>
      <c r="F641" s="66">
        <f t="shared" ref="F641:F665" si="147">+B641+D641</f>
        <v>2658.6000000000004</v>
      </c>
      <c r="G641" s="64">
        <f t="shared" ref="G641:G665" si="148">+C641+E641</f>
        <v>2438.3000000000002</v>
      </c>
      <c r="H641" s="38">
        <f t="shared" ref="H641:H665" si="149">+(F641/G641-1)*100</f>
        <v>9.0349833900668521</v>
      </c>
      <c r="I641" s="38"/>
      <c r="J641" s="66">
        <v>173.8</v>
      </c>
    </row>
    <row r="642" spans="1:10" x14ac:dyDescent="0.25">
      <c r="A642" s="29">
        <f t="shared" si="146"/>
        <v>43328</v>
      </c>
      <c r="B642">
        <v>405.2</v>
      </c>
      <c r="C642">
        <v>210.7</v>
      </c>
      <c r="D642">
        <v>2342.1</v>
      </c>
      <c r="E642">
        <v>2227.3000000000002</v>
      </c>
      <c r="F642" s="66">
        <f t="shared" si="147"/>
        <v>2747.2999999999997</v>
      </c>
      <c r="G642" s="64">
        <f t="shared" si="148"/>
        <v>2438</v>
      </c>
      <c r="H642" s="38">
        <f t="shared" si="149"/>
        <v>12.686628383921228</v>
      </c>
      <c r="I642" s="38"/>
      <c r="J642" s="66">
        <v>193</v>
      </c>
    </row>
    <row r="643" spans="1:10" x14ac:dyDescent="0.25">
      <c r="A643" s="29">
        <f t="shared" si="146"/>
        <v>43335</v>
      </c>
      <c r="B643">
        <v>397.7</v>
      </c>
      <c r="C643">
        <v>189.4</v>
      </c>
      <c r="D643">
        <v>2377.1</v>
      </c>
      <c r="E643">
        <v>2277.8000000000002</v>
      </c>
      <c r="F643" s="66">
        <f t="shared" si="147"/>
        <v>2774.7999999999997</v>
      </c>
      <c r="G643" s="64">
        <f t="shared" si="148"/>
        <v>2467.2000000000003</v>
      </c>
      <c r="H643" s="38">
        <f t="shared" si="149"/>
        <v>12.467574578469499</v>
      </c>
      <c r="I643" s="38"/>
      <c r="J643" s="66">
        <v>187.8</v>
      </c>
    </row>
    <row r="644" spans="1:10" x14ac:dyDescent="0.25">
      <c r="A644" s="29">
        <f t="shared" si="146"/>
        <v>43342</v>
      </c>
      <c r="B644">
        <v>364.8</v>
      </c>
      <c r="C644">
        <v>176.4</v>
      </c>
      <c r="D644">
        <v>2414.3000000000002</v>
      </c>
      <c r="E644">
        <v>2296.9</v>
      </c>
      <c r="F644" s="66">
        <f t="shared" si="147"/>
        <v>2779.1000000000004</v>
      </c>
      <c r="G644" s="64">
        <f t="shared" si="148"/>
        <v>2473.3000000000002</v>
      </c>
      <c r="H644" s="38">
        <f t="shared" si="149"/>
        <v>12.364048032992358</v>
      </c>
      <c r="I644" s="38"/>
      <c r="J644" s="66">
        <v>202.9</v>
      </c>
    </row>
    <row r="645" spans="1:10" x14ac:dyDescent="0.25">
      <c r="A645" s="29">
        <f t="shared" si="146"/>
        <v>43349</v>
      </c>
      <c r="B645" s="66">
        <v>511.9</v>
      </c>
      <c r="C645" s="66">
        <v>278.5</v>
      </c>
      <c r="D645" s="66">
        <v>33.5</v>
      </c>
      <c r="E645" s="66">
        <v>103.7</v>
      </c>
      <c r="F645" s="66">
        <f t="shared" si="147"/>
        <v>545.4</v>
      </c>
      <c r="G645" s="64">
        <f t="shared" si="148"/>
        <v>382.2</v>
      </c>
      <c r="H645" s="38">
        <f t="shared" si="149"/>
        <v>42.70015698587126</v>
      </c>
      <c r="I645" s="38"/>
    </row>
    <row r="646" spans="1:10" x14ac:dyDescent="0.25">
      <c r="A646" s="29">
        <f t="shared" si="146"/>
        <v>43356</v>
      </c>
      <c r="B646" s="66">
        <v>482.8</v>
      </c>
      <c r="C646" s="66">
        <v>289.5</v>
      </c>
      <c r="D646" s="66">
        <v>153.1</v>
      </c>
      <c r="E646" s="66">
        <v>125</v>
      </c>
      <c r="F646" s="66">
        <f t="shared" si="147"/>
        <v>635.9</v>
      </c>
      <c r="G646" s="64">
        <f t="shared" si="148"/>
        <v>414.5</v>
      </c>
      <c r="H646" s="38">
        <f t="shared" si="149"/>
        <v>53.413751507840757</v>
      </c>
      <c r="I646" s="38"/>
    </row>
    <row r="647" spans="1:10" x14ac:dyDescent="0.25">
      <c r="A647" s="29">
        <f t="shared" si="146"/>
        <v>43363</v>
      </c>
      <c r="B647" s="66">
        <v>460.8</v>
      </c>
      <c r="C647" s="66">
        <v>291.89999999999998</v>
      </c>
      <c r="D647" s="66">
        <v>188.2</v>
      </c>
      <c r="E647" s="66">
        <v>176.7</v>
      </c>
      <c r="F647" s="66">
        <f t="shared" si="147"/>
        <v>649</v>
      </c>
      <c r="G647" s="64">
        <f t="shared" si="148"/>
        <v>468.59999999999997</v>
      </c>
      <c r="H647" s="38">
        <f t="shared" si="149"/>
        <v>38.497652582159624</v>
      </c>
      <c r="I647" s="38"/>
    </row>
    <row r="648" spans="1:10" x14ac:dyDescent="0.25">
      <c r="A648" s="29">
        <f t="shared" si="146"/>
        <v>43370</v>
      </c>
      <c r="B648" s="66">
        <v>444</v>
      </c>
      <c r="C648" s="66">
        <v>318.2</v>
      </c>
      <c r="D648" s="66">
        <v>216.1</v>
      </c>
      <c r="E648" s="66">
        <v>196.1</v>
      </c>
      <c r="F648" s="66">
        <f t="shared" si="147"/>
        <v>660.1</v>
      </c>
      <c r="G648" s="64">
        <f t="shared" si="148"/>
        <v>514.29999999999995</v>
      </c>
      <c r="H648" s="38">
        <f t="shared" si="149"/>
        <v>28.349212521874414</v>
      </c>
      <c r="I648" s="38"/>
    </row>
    <row r="649" spans="1:10" x14ac:dyDescent="0.25">
      <c r="A649" s="29">
        <f t="shared" si="146"/>
        <v>43377</v>
      </c>
      <c r="B649" s="66">
        <v>430.6</v>
      </c>
      <c r="C649" s="66">
        <v>306</v>
      </c>
      <c r="D649" s="66">
        <v>241.4</v>
      </c>
      <c r="E649" s="66">
        <v>279.3</v>
      </c>
      <c r="F649" s="66">
        <f t="shared" si="147"/>
        <v>672</v>
      </c>
      <c r="G649" s="64">
        <f t="shared" si="148"/>
        <v>585.29999999999995</v>
      </c>
      <c r="H649" s="38">
        <f t="shared" si="149"/>
        <v>14.812916453100989</v>
      </c>
      <c r="I649" s="38"/>
    </row>
    <row r="650" spans="1:10" x14ac:dyDescent="0.25">
      <c r="A650" s="29">
        <f t="shared" si="146"/>
        <v>43384</v>
      </c>
      <c r="B650" s="66">
        <v>418.8</v>
      </c>
      <c r="C650" s="66">
        <v>306.3</v>
      </c>
      <c r="D650" s="66">
        <v>266</v>
      </c>
      <c r="E650" s="66">
        <v>298.7</v>
      </c>
      <c r="F650" s="66">
        <f t="shared" si="147"/>
        <v>684.8</v>
      </c>
      <c r="G650" s="64">
        <f t="shared" si="148"/>
        <v>605</v>
      </c>
      <c r="H650" s="38">
        <f t="shared" si="149"/>
        <v>13.190082644628088</v>
      </c>
      <c r="I650" s="38"/>
    </row>
    <row r="651" spans="1:10" x14ac:dyDescent="0.25">
      <c r="A651" s="29">
        <f t="shared" si="146"/>
        <v>43391</v>
      </c>
      <c r="B651">
        <v>389.1</v>
      </c>
      <c r="C651">
        <v>302.8</v>
      </c>
      <c r="D651">
        <v>303.5</v>
      </c>
      <c r="E651">
        <v>328.3</v>
      </c>
      <c r="F651" s="66">
        <f t="shared" si="147"/>
        <v>692.6</v>
      </c>
      <c r="G651" s="64">
        <f t="shared" si="148"/>
        <v>631.1</v>
      </c>
      <c r="H651" s="38">
        <f t="shared" si="149"/>
        <v>9.7448898748217374</v>
      </c>
      <c r="I651" s="38"/>
    </row>
    <row r="652" spans="1:10" x14ac:dyDescent="0.25">
      <c r="A652" s="29">
        <f t="shared" si="146"/>
        <v>43398</v>
      </c>
      <c r="B652">
        <v>366.4</v>
      </c>
      <c r="C652">
        <v>313.89999999999998</v>
      </c>
      <c r="D652">
        <v>327.10000000000002</v>
      </c>
      <c r="E652">
        <v>354.3</v>
      </c>
      <c r="F652" s="66">
        <f t="shared" si="147"/>
        <v>693.5</v>
      </c>
      <c r="G652" s="64">
        <f t="shared" si="148"/>
        <v>668.2</v>
      </c>
      <c r="H652" s="38">
        <f t="shared" si="149"/>
        <v>3.7862915294821775</v>
      </c>
      <c r="I652" s="38"/>
    </row>
    <row r="653" spans="1:10" x14ac:dyDescent="0.25">
      <c r="A653" s="29">
        <f t="shared" si="146"/>
        <v>43405</v>
      </c>
      <c r="B653">
        <v>345.3</v>
      </c>
      <c r="C653">
        <v>294</v>
      </c>
      <c r="D653">
        <v>364.5</v>
      </c>
      <c r="E653">
        <v>389.3</v>
      </c>
      <c r="F653" s="66">
        <f t="shared" si="147"/>
        <v>709.8</v>
      </c>
      <c r="G653" s="64">
        <f t="shared" si="148"/>
        <v>683.3</v>
      </c>
      <c r="H653" s="38">
        <f t="shared" si="149"/>
        <v>3.8782379628274466</v>
      </c>
      <c r="I653" s="38"/>
    </row>
    <row r="654" spans="1:10" x14ac:dyDescent="0.25">
      <c r="A654" s="29">
        <f t="shared" si="146"/>
        <v>43412</v>
      </c>
      <c r="B654">
        <v>336.7</v>
      </c>
      <c r="C654">
        <v>272</v>
      </c>
      <c r="D654">
        <v>391.3</v>
      </c>
      <c r="E654">
        <v>420.9</v>
      </c>
      <c r="F654" s="66">
        <f t="shared" si="147"/>
        <v>728</v>
      </c>
      <c r="G654" s="64">
        <f t="shared" si="148"/>
        <v>692.9</v>
      </c>
      <c r="H654" s="38">
        <f t="shared" si="149"/>
        <v>5.065666041275807</v>
      </c>
      <c r="I654" s="38"/>
    </row>
    <row r="655" spans="1:10" x14ac:dyDescent="0.25">
      <c r="A655" s="29">
        <f t="shared" si="146"/>
        <v>43419</v>
      </c>
      <c r="B655">
        <v>359.3</v>
      </c>
      <c r="C655">
        <v>241.7</v>
      </c>
      <c r="D655">
        <v>473.4</v>
      </c>
      <c r="E655">
        <v>471.5</v>
      </c>
      <c r="F655" s="66">
        <f t="shared" si="147"/>
        <v>832.7</v>
      </c>
      <c r="G655" s="64">
        <f t="shared" si="148"/>
        <v>713.2</v>
      </c>
      <c r="H655" s="38">
        <f t="shared" si="149"/>
        <v>16.755468311833987</v>
      </c>
      <c r="I655" s="38"/>
    </row>
    <row r="656" spans="1:10" x14ac:dyDescent="0.25">
      <c r="A656" s="29">
        <f t="shared" si="146"/>
        <v>43426</v>
      </c>
      <c r="B656">
        <v>359.3</v>
      </c>
      <c r="C656">
        <v>241.7</v>
      </c>
      <c r="D656">
        <v>473.4</v>
      </c>
      <c r="E656">
        <v>471.5</v>
      </c>
      <c r="F656" s="66">
        <f t="shared" si="147"/>
        <v>832.7</v>
      </c>
      <c r="G656" s="64">
        <f t="shared" si="148"/>
        <v>713.2</v>
      </c>
      <c r="H656" s="38">
        <f t="shared" si="149"/>
        <v>16.755468311833987</v>
      </c>
      <c r="I656" s="38"/>
    </row>
    <row r="657" spans="1:11" x14ac:dyDescent="0.25">
      <c r="A657" s="29">
        <f t="shared" si="146"/>
        <v>43433</v>
      </c>
      <c r="B657">
        <v>409.1</v>
      </c>
      <c r="C657" s="66">
        <v>221</v>
      </c>
      <c r="D657">
        <v>573.20000000000005</v>
      </c>
      <c r="E657">
        <v>593.79999999999995</v>
      </c>
      <c r="F657" s="66">
        <f t="shared" si="147"/>
        <v>982.30000000000007</v>
      </c>
      <c r="G657" s="64">
        <f t="shared" si="148"/>
        <v>814.8</v>
      </c>
      <c r="H657" s="38">
        <f t="shared" si="149"/>
        <v>20.557191948944542</v>
      </c>
      <c r="I657" s="38"/>
    </row>
    <row r="658" spans="1:11" x14ac:dyDescent="0.25">
      <c r="A658" s="29">
        <f t="shared" si="146"/>
        <v>43440</v>
      </c>
      <c r="B658">
        <v>359.3</v>
      </c>
      <c r="C658">
        <v>241.7</v>
      </c>
      <c r="D658">
        <v>473.4</v>
      </c>
      <c r="E658">
        <v>471.5</v>
      </c>
      <c r="F658" s="66">
        <f t="shared" si="147"/>
        <v>832.7</v>
      </c>
      <c r="G658" s="64">
        <f t="shared" si="148"/>
        <v>713.2</v>
      </c>
      <c r="H658" s="38">
        <f t="shared" si="149"/>
        <v>16.755468311833987</v>
      </c>
      <c r="I658" s="38"/>
    </row>
    <row r="659" spans="1:11" x14ac:dyDescent="0.25">
      <c r="A659" s="29">
        <f t="shared" si="146"/>
        <v>43447</v>
      </c>
      <c r="B659">
        <v>439.4</v>
      </c>
      <c r="C659">
        <v>232.8</v>
      </c>
      <c r="D659">
        <v>681.6</v>
      </c>
      <c r="E659">
        <v>657.4</v>
      </c>
      <c r="F659" s="66">
        <f t="shared" si="147"/>
        <v>1121</v>
      </c>
      <c r="G659" s="64">
        <f t="shared" si="148"/>
        <v>890.2</v>
      </c>
      <c r="H659" s="38">
        <f t="shared" si="149"/>
        <v>25.926758031902942</v>
      </c>
      <c r="I659" s="38"/>
    </row>
    <row r="660" spans="1:11" x14ac:dyDescent="0.25">
      <c r="A660" s="29">
        <f t="shared" si="146"/>
        <v>43454</v>
      </c>
      <c r="B660">
        <v>412</v>
      </c>
      <c r="C660">
        <v>219.4</v>
      </c>
      <c r="D660">
        <v>716.2</v>
      </c>
      <c r="E660">
        <v>672.4</v>
      </c>
      <c r="F660" s="66">
        <f t="shared" si="147"/>
        <v>1128.2</v>
      </c>
      <c r="G660" s="64">
        <f t="shared" si="148"/>
        <v>891.8</v>
      </c>
      <c r="H660" s="38">
        <f t="shared" si="149"/>
        <v>26.508185691859175</v>
      </c>
      <c r="I660" s="38"/>
    </row>
    <row r="661" spans="1:11" x14ac:dyDescent="0.25">
      <c r="A661" s="29">
        <f t="shared" si="146"/>
        <v>43461</v>
      </c>
      <c r="B661">
        <v>393.2</v>
      </c>
      <c r="C661">
        <v>203.2</v>
      </c>
      <c r="D661">
        <v>747.1</v>
      </c>
      <c r="E661">
        <v>701.4</v>
      </c>
      <c r="F661" s="66">
        <f t="shared" si="147"/>
        <v>1140.3</v>
      </c>
      <c r="G661" s="64">
        <f t="shared" si="148"/>
        <v>904.59999999999991</v>
      </c>
      <c r="H661" s="38">
        <f t="shared" si="149"/>
        <v>26.055715233252275</v>
      </c>
      <c r="I661" s="38"/>
    </row>
    <row r="662" spans="1:11" x14ac:dyDescent="0.25">
      <c r="A662" s="29">
        <f t="shared" si="146"/>
        <v>43468</v>
      </c>
      <c r="B662">
        <v>377.5</v>
      </c>
      <c r="C662">
        <v>199.8</v>
      </c>
      <c r="D662">
        <v>785.8</v>
      </c>
      <c r="E662">
        <v>711.4</v>
      </c>
      <c r="F662" s="66">
        <f t="shared" si="147"/>
        <v>1163.3</v>
      </c>
      <c r="G662" s="64">
        <f t="shared" si="148"/>
        <v>911.2</v>
      </c>
      <c r="H662" s="38">
        <f t="shared" si="149"/>
        <v>27.666812993854251</v>
      </c>
      <c r="I662" s="38"/>
    </row>
    <row r="663" spans="1:11" x14ac:dyDescent="0.25">
      <c r="A663" s="29">
        <f t="shared" si="146"/>
        <v>43475</v>
      </c>
      <c r="B663">
        <v>0</v>
      </c>
      <c r="C663">
        <v>201.5</v>
      </c>
      <c r="D663">
        <v>0</v>
      </c>
      <c r="E663">
        <v>802.2</v>
      </c>
      <c r="F663" s="66">
        <f t="shared" si="147"/>
        <v>0</v>
      </c>
      <c r="G663" s="64">
        <f t="shared" si="148"/>
        <v>1003.7</v>
      </c>
      <c r="H663" s="38">
        <f t="shared" si="149"/>
        <v>-100</v>
      </c>
      <c r="I663" s="38"/>
    </row>
    <row r="664" spans="1:11" x14ac:dyDescent="0.25">
      <c r="A664" s="29">
        <f t="shared" si="146"/>
        <v>43482</v>
      </c>
      <c r="B664">
        <v>0</v>
      </c>
      <c r="C664">
        <v>211.9</v>
      </c>
      <c r="D664">
        <v>0</v>
      </c>
      <c r="E664">
        <v>874.3</v>
      </c>
      <c r="F664" s="66">
        <f t="shared" si="147"/>
        <v>0</v>
      </c>
      <c r="G664" s="64">
        <f t="shared" si="148"/>
        <v>1086.2</v>
      </c>
      <c r="H664" s="38">
        <f t="shared" si="149"/>
        <v>-100</v>
      </c>
      <c r="I664" s="38"/>
    </row>
    <row r="665" spans="1:11" x14ac:dyDescent="0.25">
      <c r="A665" s="29">
        <f t="shared" si="146"/>
        <v>43489</v>
      </c>
      <c r="B665">
        <v>0</v>
      </c>
      <c r="C665">
        <v>210.6</v>
      </c>
      <c r="D665">
        <v>0</v>
      </c>
      <c r="E665">
        <v>903.5</v>
      </c>
      <c r="F665" s="66">
        <f t="shared" si="147"/>
        <v>0</v>
      </c>
      <c r="G665" s="64">
        <f t="shared" si="148"/>
        <v>1114.0999999999999</v>
      </c>
      <c r="H665" s="38">
        <f t="shared" si="149"/>
        <v>-100</v>
      </c>
      <c r="I665" s="38"/>
    </row>
    <row r="666" spans="1:11" x14ac:dyDescent="0.25">
      <c r="A666" s="29">
        <f t="shared" si="146"/>
        <v>43496</v>
      </c>
      <c r="B666">
        <v>0</v>
      </c>
      <c r="C666">
        <v>255.5</v>
      </c>
      <c r="D666">
        <v>0</v>
      </c>
      <c r="E666">
        <v>941.7</v>
      </c>
      <c r="F666" s="66">
        <f t="shared" ref="F666:F698" si="150">+B666+D666</f>
        <v>0</v>
      </c>
      <c r="G666" s="64">
        <f t="shared" ref="G666:G698" si="151">+C666+E666</f>
        <v>1197.2</v>
      </c>
      <c r="H666" s="38">
        <f t="shared" ref="H666:H698" si="152">+(F666/G666-1)*100</f>
        <v>-100</v>
      </c>
      <c r="I666" s="38"/>
    </row>
    <row r="667" spans="1:11" x14ac:dyDescent="0.25">
      <c r="A667" s="29">
        <f t="shared" si="146"/>
        <v>43503</v>
      </c>
      <c r="B667">
        <v>0</v>
      </c>
      <c r="C667" s="66">
        <v>268</v>
      </c>
      <c r="D667">
        <v>0</v>
      </c>
      <c r="E667">
        <v>957.7</v>
      </c>
      <c r="F667" s="66">
        <f t="shared" si="150"/>
        <v>0</v>
      </c>
      <c r="G667" s="64">
        <f t="shared" si="151"/>
        <v>1225.7</v>
      </c>
      <c r="H667" s="38">
        <f t="shared" si="152"/>
        <v>-100</v>
      </c>
      <c r="I667" s="38"/>
    </row>
    <row r="668" spans="1:11" x14ac:dyDescent="0.25">
      <c r="A668" s="29">
        <f t="shared" si="146"/>
        <v>43510</v>
      </c>
      <c r="B668">
        <v>333.8</v>
      </c>
      <c r="C668">
        <v>269.60000000000002</v>
      </c>
      <c r="D668">
        <v>1144.8</v>
      </c>
      <c r="E668">
        <v>984.9</v>
      </c>
      <c r="F668" s="66">
        <f t="shared" si="150"/>
        <v>1478.6</v>
      </c>
      <c r="G668" s="64">
        <f t="shared" si="151"/>
        <v>1254.5</v>
      </c>
      <c r="H668" s="38">
        <f t="shared" si="152"/>
        <v>17.863690713431634</v>
      </c>
      <c r="I668" s="171">
        <f t="shared" ref="I668:I680" si="153">+F668-F667</f>
        <v>1478.6</v>
      </c>
      <c r="K668" s="171"/>
    </row>
    <row r="669" spans="1:11" x14ac:dyDescent="0.25">
      <c r="A669" s="29">
        <f t="shared" si="146"/>
        <v>43517</v>
      </c>
      <c r="B669">
        <v>322.89999999999998</v>
      </c>
      <c r="C669" s="66">
        <v>290</v>
      </c>
      <c r="D669">
        <v>1182.2</v>
      </c>
      <c r="E669">
        <v>1004.4</v>
      </c>
      <c r="F669" s="66">
        <f t="shared" si="150"/>
        <v>1505.1</v>
      </c>
      <c r="G669" s="64">
        <f t="shared" si="151"/>
        <v>1294.4000000000001</v>
      </c>
      <c r="H669" s="38">
        <f t="shared" si="152"/>
        <v>16.277812113720636</v>
      </c>
      <c r="I669" s="171">
        <f t="shared" si="153"/>
        <v>26.5</v>
      </c>
      <c r="K669" s="171"/>
    </row>
    <row r="670" spans="1:11" x14ac:dyDescent="0.25">
      <c r="A670" s="29">
        <f t="shared" si="146"/>
        <v>43524</v>
      </c>
      <c r="B670">
        <v>322.89999999999998</v>
      </c>
      <c r="C670">
        <v>304.60000000000002</v>
      </c>
      <c r="D670">
        <v>1217.2</v>
      </c>
      <c r="E670">
        <v>1031.8</v>
      </c>
      <c r="F670" s="66">
        <f t="shared" si="150"/>
        <v>1540.1</v>
      </c>
      <c r="G670" s="64">
        <f t="shared" si="151"/>
        <v>1336.4</v>
      </c>
      <c r="H670" s="38">
        <f t="shared" si="152"/>
        <v>15.242442382520194</v>
      </c>
      <c r="I670" s="171">
        <f t="shared" si="153"/>
        <v>35</v>
      </c>
      <c r="K670" s="171"/>
    </row>
    <row r="671" spans="1:11" x14ac:dyDescent="0.25">
      <c r="A671" s="29">
        <f t="shared" si="146"/>
        <v>43531</v>
      </c>
      <c r="B671">
        <v>309.8</v>
      </c>
      <c r="C671">
        <v>325.3</v>
      </c>
      <c r="D671">
        <v>1250.4000000000001</v>
      </c>
      <c r="E671">
        <v>1124.7</v>
      </c>
      <c r="F671" s="66">
        <f t="shared" si="150"/>
        <v>1560.2</v>
      </c>
      <c r="G671" s="64">
        <f t="shared" si="151"/>
        <v>1450</v>
      </c>
      <c r="H671" s="38">
        <f t="shared" si="152"/>
        <v>7.6000000000000068</v>
      </c>
      <c r="I671" s="171">
        <f t="shared" si="153"/>
        <v>20.100000000000136</v>
      </c>
      <c r="K671" s="170"/>
    </row>
    <row r="672" spans="1:11" x14ac:dyDescent="0.25">
      <c r="A672" s="29">
        <f t="shared" si="146"/>
        <v>43538</v>
      </c>
      <c r="B672">
        <v>322.2</v>
      </c>
      <c r="C672">
        <v>313.60000000000002</v>
      </c>
      <c r="D672">
        <v>1266.9000000000001</v>
      </c>
      <c r="E672">
        <v>1153.8</v>
      </c>
      <c r="F672" s="66">
        <f t="shared" si="150"/>
        <v>1589.1000000000001</v>
      </c>
      <c r="G672" s="64">
        <f t="shared" si="151"/>
        <v>1467.4</v>
      </c>
      <c r="H672" s="38">
        <f t="shared" si="152"/>
        <v>8.2935804824860284</v>
      </c>
      <c r="I672" s="171">
        <f t="shared" si="153"/>
        <v>28.900000000000091</v>
      </c>
      <c r="K672" s="170"/>
    </row>
    <row r="673" spans="1:10" x14ac:dyDescent="0.25">
      <c r="A673" s="29">
        <f t="shared" si="146"/>
        <v>43545</v>
      </c>
      <c r="B673">
        <v>310.7</v>
      </c>
      <c r="C673">
        <v>308.3</v>
      </c>
      <c r="D673">
        <v>1291</v>
      </c>
      <c r="E673">
        <v>1265.5</v>
      </c>
      <c r="F673" s="66">
        <f t="shared" si="150"/>
        <v>1601.7</v>
      </c>
      <c r="G673" s="64">
        <f t="shared" si="151"/>
        <v>1573.8</v>
      </c>
      <c r="H673" s="38">
        <f t="shared" si="152"/>
        <v>1.7727792603888792</v>
      </c>
      <c r="I673" s="171">
        <f t="shared" si="153"/>
        <v>12.599999999999909</v>
      </c>
    </row>
    <row r="674" spans="1:10" x14ac:dyDescent="0.25">
      <c r="A674" s="29">
        <f t="shared" si="146"/>
        <v>43552</v>
      </c>
      <c r="B674">
        <v>283.10000000000002</v>
      </c>
      <c r="C674">
        <v>342</v>
      </c>
      <c r="D674">
        <v>1410</v>
      </c>
      <c r="E674">
        <v>1280</v>
      </c>
      <c r="F674" s="66">
        <f t="shared" si="150"/>
        <v>1693.1</v>
      </c>
      <c r="G674" s="64">
        <f t="shared" si="151"/>
        <v>1622</v>
      </c>
      <c r="H674" s="38">
        <f t="shared" si="152"/>
        <v>4.3834771886559709</v>
      </c>
      <c r="I674" s="171">
        <f t="shared" si="153"/>
        <v>91.399999999999864</v>
      </c>
    </row>
    <row r="675" spans="1:10" x14ac:dyDescent="0.25">
      <c r="A675" s="29">
        <f t="shared" si="146"/>
        <v>43559</v>
      </c>
      <c r="B675">
        <v>282.39999999999998</v>
      </c>
      <c r="C675">
        <v>394</v>
      </c>
      <c r="D675">
        <v>1484.5</v>
      </c>
      <c r="E675">
        <v>1301.2</v>
      </c>
      <c r="F675" s="66">
        <f t="shared" si="150"/>
        <v>1766.9</v>
      </c>
      <c r="G675" s="64">
        <f t="shared" si="151"/>
        <v>1695.2</v>
      </c>
      <c r="H675" s="38">
        <f t="shared" si="152"/>
        <v>4.2295894289759328</v>
      </c>
      <c r="I675" s="171">
        <f t="shared" si="153"/>
        <v>73.800000000000182</v>
      </c>
    </row>
    <row r="676" spans="1:10" x14ac:dyDescent="0.25">
      <c r="A676" s="29">
        <f t="shared" si="146"/>
        <v>43566</v>
      </c>
      <c r="B676">
        <v>317.7</v>
      </c>
      <c r="C676">
        <v>434</v>
      </c>
      <c r="D676">
        <v>1495.7</v>
      </c>
      <c r="E676">
        <v>1339</v>
      </c>
      <c r="F676" s="66">
        <f t="shared" si="150"/>
        <v>1813.4</v>
      </c>
      <c r="G676" s="64">
        <f t="shared" si="151"/>
        <v>1773</v>
      </c>
      <c r="H676" s="38">
        <f t="shared" si="152"/>
        <v>2.2786238014664395</v>
      </c>
      <c r="I676" s="171">
        <f t="shared" si="153"/>
        <v>46.5</v>
      </c>
    </row>
    <row r="677" spans="1:10" x14ac:dyDescent="0.25">
      <c r="A677" s="29">
        <f t="shared" si="146"/>
        <v>43573</v>
      </c>
      <c r="B677" s="66">
        <v>309</v>
      </c>
      <c r="C677">
        <v>472.9</v>
      </c>
      <c r="D677">
        <v>1514.7</v>
      </c>
      <c r="E677">
        <v>1433.4</v>
      </c>
      <c r="F677" s="66">
        <f t="shared" si="150"/>
        <v>1823.7</v>
      </c>
      <c r="G677" s="64">
        <f t="shared" si="151"/>
        <v>1906.3000000000002</v>
      </c>
      <c r="H677" s="38">
        <f t="shared" si="152"/>
        <v>-4.3330011016104564</v>
      </c>
      <c r="I677" s="171">
        <f t="shared" si="153"/>
        <v>10.299999999999955</v>
      </c>
    </row>
    <row r="678" spans="1:10" x14ac:dyDescent="0.25">
      <c r="A678" s="29">
        <f t="shared" si="146"/>
        <v>43580</v>
      </c>
      <c r="B678">
        <v>330.9</v>
      </c>
      <c r="C678">
        <v>472</v>
      </c>
      <c r="D678">
        <v>1527.4</v>
      </c>
      <c r="E678">
        <v>1490.9</v>
      </c>
      <c r="F678" s="66">
        <f t="shared" si="150"/>
        <v>1858.3000000000002</v>
      </c>
      <c r="G678" s="64">
        <f t="shared" si="151"/>
        <v>1962.9</v>
      </c>
      <c r="H678" s="38">
        <f t="shared" si="152"/>
        <v>-5.3288501706658442</v>
      </c>
      <c r="I678" s="171">
        <f t="shared" si="153"/>
        <v>34.600000000000136</v>
      </c>
      <c r="J678">
        <v>1.5</v>
      </c>
    </row>
    <row r="679" spans="1:10" x14ac:dyDescent="0.25">
      <c r="A679" s="29">
        <f t="shared" si="146"/>
        <v>43587</v>
      </c>
      <c r="B679">
        <v>258.8</v>
      </c>
      <c r="C679">
        <v>463.1</v>
      </c>
      <c r="D679">
        <v>1548.5</v>
      </c>
      <c r="E679">
        <v>1509.9</v>
      </c>
      <c r="F679" s="66">
        <f t="shared" si="150"/>
        <v>1807.3</v>
      </c>
      <c r="G679" s="64">
        <f t="shared" si="151"/>
        <v>1973</v>
      </c>
      <c r="H679" s="38">
        <f t="shared" si="152"/>
        <v>-8.3983781044095309</v>
      </c>
      <c r="I679" s="171">
        <f t="shared" si="153"/>
        <v>-51.000000000000227</v>
      </c>
      <c r="J679">
        <v>1.5</v>
      </c>
    </row>
    <row r="680" spans="1:10" x14ac:dyDescent="0.25">
      <c r="A680" s="29">
        <f t="shared" si="146"/>
        <v>43594</v>
      </c>
      <c r="B680">
        <v>263.89999999999998</v>
      </c>
      <c r="C680">
        <v>487.2</v>
      </c>
      <c r="D680">
        <v>1638.7</v>
      </c>
      <c r="E680">
        <v>1554.8</v>
      </c>
      <c r="F680" s="66">
        <f t="shared" si="150"/>
        <v>1902.6</v>
      </c>
      <c r="G680" s="64">
        <f t="shared" si="151"/>
        <v>2042</v>
      </c>
      <c r="H680" s="38">
        <f t="shared" si="152"/>
        <v>-6.8266405484818886</v>
      </c>
      <c r="I680" s="171">
        <f t="shared" si="153"/>
        <v>95.299999999999955</v>
      </c>
      <c r="J680">
        <v>4.5</v>
      </c>
    </row>
    <row r="681" spans="1:10" x14ac:dyDescent="0.25">
      <c r="A681" s="29">
        <f t="shared" si="146"/>
        <v>43601</v>
      </c>
      <c r="B681">
        <v>265.7</v>
      </c>
      <c r="C681">
        <v>502.7</v>
      </c>
      <c r="D681">
        <v>1714.8</v>
      </c>
      <c r="E681">
        <v>1621</v>
      </c>
      <c r="F681" s="66">
        <f t="shared" si="150"/>
        <v>1980.5</v>
      </c>
      <c r="G681" s="64">
        <f t="shared" si="151"/>
        <v>2123.6999999999998</v>
      </c>
      <c r="H681" s="38">
        <f t="shared" si="152"/>
        <v>-6.742948627395573</v>
      </c>
      <c r="I681" s="171">
        <f t="shared" ref="I681:I688" si="154">+F681-F680</f>
        <v>77.900000000000091</v>
      </c>
      <c r="J681">
        <v>5.5</v>
      </c>
    </row>
    <row r="682" spans="1:10" x14ac:dyDescent="0.25">
      <c r="A682" s="29">
        <f t="shared" si="146"/>
        <v>43608</v>
      </c>
      <c r="B682">
        <v>258.5</v>
      </c>
      <c r="C682">
        <v>508.6</v>
      </c>
      <c r="D682">
        <v>1742.6</v>
      </c>
      <c r="E682">
        <v>1639.5</v>
      </c>
      <c r="F682" s="66">
        <f t="shared" si="150"/>
        <v>2001.1</v>
      </c>
      <c r="G682" s="64">
        <f t="shared" si="151"/>
        <v>2148.1</v>
      </c>
      <c r="H682" s="38">
        <f t="shared" si="152"/>
        <v>-6.8432568316186382</v>
      </c>
      <c r="I682" s="171">
        <f t="shared" si="154"/>
        <v>20.599999999999909</v>
      </c>
      <c r="J682">
        <v>4.5</v>
      </c>
    </row>
    <row r="683" spans="1:10" x14ac:dyDescent="0.25">
      <c r="A683" s="29">
        <f t="shared" si="146"/>
        <v>43615</v>
      </c>
      <c r="B683">
        <v>244.8</v>
      </c>
      <c r="C683">
        <v>510.7</v>
      </c>
      <c r="D683">
        <v>1774.1</v>
      </c>
      <c r="E683">
        <v>1654.3</v>
      </c>
      <c r="F683" s="66">
        <f t="shared" si="150"/>
        <v>2018.8999999999999</v>
      </c>
      <c r="G683" s="64">
        <f t="shared" si="151"/>
        <v>2165</v>
      </c>
      <c r="H683" s="38">
        <f t="shared" si="152"/>
        <v>-6.748267898383375</v>
      </c>
      <c r="I683" s="171">
        <f t="shared" si="154"/>
        <v>17.799999999999955</v>
      </c>
      <c r="J683">
        <v>5.5</v>
      </c>
    </row>
    <row r="684" spans="1:10" x14ac:dyDescent="0.25">
      <c r="A684" s="29">
        <f t="shared" si="146"/>
        <v>43622</v>
      </c>
      <c r="B684" s="66">
        <v>227</v>
      </c>
      <c r="C684">
        <v>503.7</v>
      </c>
      <c r="D684">
        <v>1797.5</v>
      </c>
      <c r="E684">
        <v>1794.4</v>
      </c>
      <c r="F684" s="66">
        <f t="shared" si="150"/>
        <v>2024.5</v>
      </c>
      <c r="G684" s="64">
        <f t="shared" si="151"/>
        <v>2298.1</v>
      </c>
      <c r="H684" s="38">
        <f t="shared" si="152"/>
        <v>-11.905487141551719</v>
      </c>
      <c r="I684" s="171">
        <f t="shared" si="154"/>
        <v>5.6000000000001364</v>
      </c>
      <c r="J684">
        <v>4.5</v>
      </c>
    </row>
    <row r="685" spans="1:10" x14ac:dyDescent="0.25">
      <c r="A685" s="29">
        <f t="shared" si="146"/>
        <v>43629</v>
      </c>
      <c r="B685">
        <v>198.3</v>
      </c>
      <c r="C685">
        <v>485.7</v>
      </c>
      <c r="D685">
        <v>1881.8</v>
      </c>
      <c r="E685">
        <v>1824.3</v>
      </c>
      <c r="F685" s="66">
        <f t="shared" si="150"/>
        <v>2080.1</v>
      </c>
      <c r="G685" s="64">
        <f t="shared" si="151"/>
        <v>2310</v>
      </c>
      <c r="H685" s="38">
        <f t="shared" si="152"/>
        <v>-9.9523809523809561</v>
      </c>
      <c r="I685" s="171">
        <f t="shared" si="154"/>
        <v>55.599999999999909</v>
      </c>
      <c r="J685">
        <v>7.5</v>
      </c>
    </row>
    <row r="686" spans="1:10" x14ac:dyDescent="0.25">
      <c r="A686" s="29">
        <f t="shared" si="146"/>
        <v>43636</v>
      </c>
      <c r="B686">
        <v>182.8</v>
      </c>
      <c r="C686">
        <v>468.9</v>
      </c>
      <c r="D686">
        <v>1908.3</v>
      </c>
      <c r="E686">
        <v>1863</v>
      </c>
      <c r="F686" s="66">
        <f t="shared" si="150"/>
        <v>2091.1</v>
      </c>
      <c r="G686" s="64">
        <f t="shared" si="151"/>
        <v>2331.9</v>
      </c>
      <c r="H686" s="38">
        <f t="shared" si="152"/>
        <v>-10.326343325185483</v>
      </c>
      <c r="I686" s="171">
        <f t="shared" si="154"/>
        <v>11</v>
      </c>
      <c r="J686">
        <v>7.5</v>
      </c>
    </row>
    <row r="687" spans="1:10" x14ac:dyDescent="0.25">
      <c r="A687" s="29">
        <f t="shared" si="146"/>
        <v>43643</v>
      </c>
      <c r="B687">
        <v>204.8</v>
      </c>
      <c r="C687">
        <v>456.3</v>
      </c>
      <c r="D687">
        <v>1930.2</v>
      </c>
      <c r="E687">
        <v>1910</v>
      </c>
      <c r="F687" s="66">
        <f t="shared" si="150"/>
        <v>2135</v>
      </c>
      <c r="G687" s="64">
        <f t="shared" si="151"/>
        <v>2366.3000000000002</v>
      </c>
      <c r="H687" s="38">
        <f t="shared" si="152"/>
        <v>-9.7747538351012242</v>
      </c>
      <c r="I687" s="171">
        <f t="shared" si="154"/>
        <v>43.900000000000091</v>
      </c>
      <c r="J687">
        <v>12</v>
      </c>
    </row>
    <row r="688" spans="1:10" x14ac:dyDescent="0.25">
      <c r="A688" s="29">
        <f t="shared" si="146"/>
        <v>43650</v>
      </c>
      <c r="B688" s="66">
        <v>194</v>
      </c>
      <c r="C688" s="66">
        <v>441</v>
      </c>
      <c r="D688">
        <v>2009.9</v>
      </c>
      <c r="E688">
        <v>2011.1</v>
      </c>
      <c r="F688" s="66">
        <f t="shared" si="150"/>
        <v>2203.9</v>
      </c>
      <c r="G688" s="64">
        <f t="shared" si="151"/>
        <v>2452.1</v>
      </c>
      <c r="H688" s="38">
        <f t="shared" si="152"/>
        <v>-10.12193629949838</v>
      </c>
      <c r="I688" s="171">
        <f t="shared" si="154"/>
        <v>68.900000000000091</v>
      </c>
      <c r="J688">
        <v>14</v>
      </c>
    </row>
    <row r="689" spans="1:10" x14ac:dyDescent="0.25">
      <c r="A689" s="29">
        <f t="shared" si="146"/>
        <v>43657</v>
      </c>
      <c r="B689" s="66">
        <v>242.4</v>
      </c>
      <c r="C689" s="66">
        <v>420</v>
      </c>
      <c r="D689">
        <v>2085</v>
      </c>
      <c r="E689">
        <v>2102.5</v>
      </c>
      <c r="F689" s="66">
        <f t="shared" si="150"/>
        <v>2327.4</v>
      </c>
      <c r="G689" s="64">
        <f t="shared" si="151"/>
        <v>2522.5</v>
      </c>
      <c r="H689" s="38">
        <f t="shared" si="152"/>
        <v>-7.7343904856293282</v>
      </c>
      <c r="I689" s="171">
        <f t="shared" ref="I689:I696" si="155">+F689-F688</f>
        <v>123.5</v>
      </c>
      <c r="J689">
        <v>14</v>
      </c>
    </row>
    <row r="690" spans="1:10" x14ac:dyDescent="0.25">
      <c r="A690" s="29">
        <f t="shared" si="146"/>
        <v>43664</v>
      </c>
      <c r="B690" s="66">
        <v>242</v>
      </c>
      <c r="C690" s="66">
        <v>416.2</v>
      </c>
      <c r="D690">
        <v>2107.1999999999998</v>
      </c>
      <c r="E690">
        <v>2131.6</v>
      </c>
      <c r="F690" s="66">
        <f t="shared" si="150"/>
        <v>2349.1999999999998</v>
      </c>
      <c r="G690" s="64">
        <f t="shared" si="151"/>
        <v>2547.7999999999997</v>
      </c>
      <c r="H690" s="38">
        <f t="shared" si="152"/>
        <v>-7.7949603579558824</v>
      </c>
      <c r="I690" s="171">
        <f t="shared" si="155"/>
        <v>21.799999999999727</v>
      </c>
      <c r="J690">
        <v>17.399999999999999</v>
      </c>
    </row>
    <row r="691" spans="1:10" x14ac:dyDescent="0.25">
      <c r="A691" s="29">
        <f t="shared" si="146"/>
        <v>43671</v>
      </c>
      <c r="B691" s="66">
        <v>227</v>
      </c>
      <c r="C691" s="66">
        <v>398</v>
      </c>
      <c r="D691">
        <v>2127.6</v>
      </c>
      <c r="E691">
        <v>2162.4</v>
      </c>
      <c r="F691" s="66">
        <f t="shared" si="150"/>
        <v>2354.6</v>
      </c>
      <c r="G691" s="64">
        <f t="shared" si="151"/>
        <v>2560.4</v>
      </c>
      <c r="H691" s="38">
        <f t="shared" si="152"/>
        <v>-8.0378065927198978</v>
      </c>
      <c r="I691" s="171">
        <f t="shared" si="155"/>
        <v>5.4000000000000909</v>
      </c>
      <c r="J691">
        <v>25.4</v>
      </c>
    </row>
    <row r="692" spans="1:10" x14ac:dyDescent="0.25">
      <c r="A692" s="29">
        <f t="shared" si="146"/>
        <v>43678</v>
      </c>
      <c r="B692">
        <v>225.3</v>
      </c>
      <c r="C692">
        <v>440.4</v>
      </c>
      <c r="D692">
        <v>2149.9</v>
      </c>
      <c r="E692">
        <v>2200.1999999999998</v>
      </c>
      <c r="F692" s="66">
        <f t="shared" si="150"/>
        <v>2375.2000000000003</v>
      </c>
      <c r="G692" s="64">
        <f t="shared" si="151"/>
        <v>2640.6</v>
      </c>
      <c r="H692" s="38">
        <f t="shared" si="152"/>
        <v>-10.050746042566072</v>
      </c>
      <c r="I692" s="171">
        <f t="shared" si="155"/>
        <v>20.600000000000364</v>
      </c>
      <c r="J692">
        <v>28.9</v>
      </c>
    </row>
    <row r="693" spans="1:10" x14ac:dyDescent="0.25">
      <c r="A693" s="29">
        <f t="shared" si="146"/>
        <v>43685</v>
      </c>
      <c r="B693">
        <v>189.6</v>
      </c>
      <c r="C693">
        <v>425.8</v>
      </c>
      <c r="D693">
        <v>2175.1999999999998</v>
      </c>
      <c r="E693">
        <v>2232.8000000000002</v>
      </c>
      <c r="F693" s="66">
        <f t="shared" si="150"/>
        <v>2364.7999999999997</v>
      </c>
      <c r="G693" s="64">
        <f t="shared" si="151"/>
        <v>2658.6000000000004</v>
      </c>
      <c r="H693" s="38">
        <f t="shared" si="152"/>
        <v>-11.050929060407755</v>
      </c>
      <c r="I693" s="170">
        <f t="shared" si="155"/>
        <v>-10.400000000000546</v>
      </c>
      <c r="J693">
        <v>3624</v>
      </c>
    </row>
    <row r="694" spans="1:10" x14ac:dyDescent="0.25">
      <c r="A694" s="29">
        <f t="shared" si="146"/>
        <v>43692</v>
      </c>
      <c r="B694">
        <v>167.7</v>
      </c>
      <c r="C694">
        <v>405.2</v>
      </c>
      <c r="D694">
        <v>2253.1</v>
      </c>
      <c r="E694">
        <v>2342.1</v>
      </c>
      <c r="F694" s="66">
        <f t="shared" si="150"/>
        <v>2420.7999999999997</v>
      </c>
      <c r="G694" s="64">
        <f t="shared" si="151"/>
        <v>2747.2999999999997</v>
      </c>
      <c r="H694" s="38">
        <f t="shared" si="152"/>
        <v>-11.884395588395879</v>
      </c>
      <c r="I694" s="171">
        <f t="shared" si="155"/>
        <v>56</v>
      </c>
      <c r="J694">
        <v>46.9</v>
      </c>
    </row>
    <row r="695" spans="1:10" x14ac:dyDescent="0.25">
      <c r="A695" s="29">
        <f t="shared" si="146"/>
        <v>43699</v>
      </c>
      <c r="B695">
        <v>142.9</v>
      </c>
      <c r="C695">
        <v>397.7</v>
      </c>
      <c r="D695">
        <v>2279.9</v>
      </c>
      <c r="E695">
        <v>2377.1</v>
      </c>
      <c r="F695" s="66">
        <f t="shared" si="150"/>
        <v>2422.8000000000002</v>
      </c>
      <c r="G695" s="64">
        <f t="shared" si="151"/>
        <v>2774.7999999999997</v>
      </c>
      <c r="H695" s="38">
        <f t="shared" si="152"/>
        <v>-12.68559896208734</v>
      </c>
      <c r="I695" s="171">
        <f t="shared" si="155"/>
        <v>2.0000000000004547</v>
      </c>
      <c r="J695">
        <v>53.9</v>
      </c>
    </row>
    <row r="696" spans="1:10" x14ac:dyDescent="0.25">
      <c r="A696" s="29">
        <f t="shared" si="146"/>
        <v>43706</v>
      </c>
      <c r="B696">
        <v>126.2</v>
      </c>
      <c r="C696">
        <v>364.8</v>
      </c>
      <c r="D696">
        <v>2427.8000000000002</v>
      </c>
      <c r="E696">
        <v>2414.3000000000002</v>
      </c>
      <c r="F696" s="66">
        <f t="shared" si="150"/>
        <v>2554</v>
      </c>
      <c r="G696" s="64">
        <f t="shared" si="151"/>
        <v>2779.1000000000004</v>
      </c>
      <c r="H696" s="38">
        <f t="shared" si="152"/>
        <v>-8.0997445216077217</v>
      </c>
      <c r="I696" s="171">
        <f t="shared" si="155"/>
        <v>131.19999999999982</v>
      </c>
      <c r="J696">
        <v>55.4</v>
      </c>
    </row>
    <row r="697" spans="1:10" x14ac:dyDescent="0.25">
      <c r="A697" s="29">
        <f t="shared" si="146"/>
        <v>43713</v>
      </c>
      <c r="B697">
        <v>183.7</v>
      </c>
      <c r="C697">
        <v>511.9</v>
      </c>
      <c r="D697" s="66">
        <v>21</v>
      </c>
      <c r="E697">
        <v>33.5</v>
      </c>
      <c r="F697" s="66">
        <f t="shared" si="150"/>
        <v>204.7</v>
      </c>
      <c r="G697" s="64">
        <f t="shared" si="151"/>
        <v>545.4</v>
      </c>
      <c r="H697" s="38">
        <f t="shared" si="152"/>
        <v>-62.467913458012468</v>
      </c>
      <c r="I697" s="171">
        <f t="shared" ref="I697:I730" si="156">+F697-F696</f>
        <v>-2349.3000000000002</v>
      </c>
      <c r="J697">
        <v>56.4</v>
      </c>
    </row>
    <row r="698" spans="1:10" x14ac:dyDescent="0.25">
      <c r="A698" s="29">
        <f t="shared" si="146"/>
        <v>43720</v>
      </c>
      <c r="B698">
        <v>191</v>
      </c>
      <c r="C698">
        <v>482.8</v>
      </c>
      <c r="D698">
        <v>39.799999999999997</v>
      </c>
      <c r="E698">
        <v>153.1</v>
      </c>
      <c r="F698" s="66">
        <f t="shared" si="150"/>
        <v>230.8</v>
      </c>
      <c r="G698" s="64">
        <f t="shared" si="151"/>
        <v>635.9</v>
      </c>
      <c r="H698" s="38">
        <f t="shared" si="152"/>
        <v>-63.704985060544104</v>
      </c>
      <c r="I698" s="171">
        <f t="shared" si="156"/>
        <v>26.100000000000023</v>
      </c>
      <c r="J698">
        <v>57.4</v>
      </c>
    </row>
    <row r="699" spans="1:10" x14ac:dyDescent="0.25">
      <c r="A699" s="29">
        <f t="shared" si="146"/>
        <v>43727</v>
      </c>
      <c r="B699">
        <v>187.5</v>
      </c>
      <c r="C699">
        <v>460.8</v>
      </c>
      <c r="D699">
        <v>139.1</v>
      </c>
      <c r="E699">
        <v>188.2</v>
      </c>
      <c r="F699" s="66">
        <f t="shared" ref="F699:F705" si="157">+B699+D699</f>
        <v>326.60000000000002</v>
      </c>
      <c r="G699" s="64">
        <f t="shared" ref="G699:G705" si="158">+C699+E699</f>
        <v>649</v>
      </c>
      <c r="H699" s="38">
        <f t="shared" ref="H699:H705" si="159">+(F699/G699-1)*100</f>
        <v>-49.676425269645605</v>
      </c>
      <c r="I699" s="171">
        <f t="shared" si="156"/>
        <v>95.800000000000011</v>
      </c>
      <c r="J699">
        <v>58.4</v>
      </c>
    </row>
    <row r="700" spans="1:10" x14ac:dyDescent="0.25">
      <c r="A700" s="29">
        <f t="shared" si="146"/>
        <v>43734</v>
      </c>
      <c r="B700">
        <v>183.5</v>
      </c>
      <c r="C700">
        <v>444</v>
      </c>
      <c r="D700">
        <v>217.6</v>
      </c>
      <c r="E700">
        <v>216.1</v>
      </c>
      <c r="F700" s="66">
        <f t="shared" si="157"/>
        <v>401.1</v>
      </c>
      <c r="G700" s="64">
        <f t="shared" si="158"/>
        <v>660.1</v>
      </c>
      <c r="H700" s="38">
        <f t="shared" si="159"/>
        <v>-39.236479321314953</v>
      </c>
      <c r="I700" s="171">
        <f t="shared" si="156"/>
        <v>74.5</v>
      </c>
      <c r="J700" s="52">
        <v>59.4</v>
      </c>
    </row>
    <row r="701" spans="1:10" x14ac:dyDescent="0.25">
      <c r="A701" s="29">
        <f t="shared" ref="A701:A764" si="160">+A700+7</f>
        <v>43741</v>
      </c>
      <c r="B701">
        <v>186.9</v>
      </c>
      <c r="C701">
        <v>430.6</v>
      </c>
      <c r="D701">
        <v>237.7</v>
      </c>
      <c r="E701">
        <v>241.4</v>
      </c>
      <c r="F701" s="66">
        <f t="shared" si="157"/>
        <v>424.6</v>
      </c>
      <c r="G701" s="64">
        <f t="shared" si="158"/>
        <v>672</v>
      </c>
      <c r="H701" s="38">
        <f t="shared" si="159"/>
        <v>-36.815476190476183</v>
      </c>
      <c r="I701" s="171">
        <f t="shared" si="156"/>
        <v>23.5</v>
      </c>
      <c r="J701" s="52">
        <v>60.4</v>
      </c>
    </row>
    <row r="702" spans="1:10" x14ac:dyDescent="0.25">
      <c r="A702" s="29">
        <f t="shared" si="160"/>
        <v>43748</v>
      </c>
      <c r="B702">
        <v>184</v>
      </c>
      <c r="C702">
        <v>418.8</v>
      </c>
      <c r="D702">
        <v>253.9</v>
      </c>
      <c r="E702">
        <v>266</v>
      </c>
      <c r="F702" s="66">
        <f t="shared" si="157"/>
        <v>437.9</v>
      </c>
      <c r="G702" s="64">
        <f t="shared" si="158"/>
        <v>684.8</v>
      </c>
      <c r="H702" s="38">
        <f t="shared" si="159"/>
        <v>-36.054322429906534</v>
      </c>
      <c r="I702" s="171">
        <f t="shared" si="156"/>
        <v>13.299999999999955</v>
      </c>
    </row>
    <row r="703" spans="1:10" x14ac:dyDescent="0.25">
      <c r="A703" s="29">
        <f t="shared" si="160"/>
        <v>43755</v>
      </c>
      <c r="B703">
        <v>215.4</v>
      </c>
      <c r="C703">
        <v>389.1</v>
      </c>
      <c r="D703">
        <v>270.5</v>
      </c>
      <c r="E703">
        <v>303.5</v>
      </c>
      <c r="F703" s="66">
        <f t="shared" si="157"/>
        <v>485.9</v>
      </c>
      <c r="G703" s="64">
        <f t="shared" si="158"/>
        <v>692.6</v>
      </c>
      <c r="H703" s="38">
        <f t="shared" si="159"/>
        <v>-29.84406583886804</v>
      </c>
      <c r="I703" s="171">
        <f t="shared" si="156"/>
        <v>48</v>
      </c>
    </row>
    <row r="704" spans="1:10" x14ac:dyDescent="0.25">
      <c r="A704" s="29">
        <f t="shared" si="160"/>
        <v>43762</v>
      </c>
      <c r="B704">
        <v>206.4</v>
      </c>
      <c r="C704">
        <v>366.4</v>
      </c>
      <c r="D704">
        <v>297.2</v>
      </c>
      <c r="E704">
        <v>327.10000000000002</v>
      </c>
      <c r="F704" s="66">
        <f t="shared" si="157"/>
        <v>503.6</v>
      </c>
      <c r="G704" s="64">
        <f t="shared" si="158"/>
        <v>693.5</v>
      </c>
      <c r="H704" s="38">
        <f t="shared" si="159"/>
        <v>-27.382840663302087</v>
      </c>
      <c r="I704" s="171">
        <f t="shared" si="156"/>
        <v>17.700000000000045</v>
      </c>
    </row>
    <row r="705" spans="1:10" x14ac:dyDescent="0.25">
      <c r="A705" s="29">
        <f t="shared" si="160"/>
        <v>43769</v>
      </c>
      <c r="B705">
        <v>218.6</v>
      </c>
      <c r="C705">
        <v>345.3</v>
      </c>
      <c r="D705">
        <v>317.39999999999998</v>
      </c>
      <c r="E705">
        <v>364.5</v>
      </c>
      <c r="F705" s="66">
        <f t="shared" si="157"/>
        <v>536</v>
      </c>
      <c r="G705" s="64">
        <f t="shared" si="158"/>
        <v>709.8</v>
      </c>
      <c r="H705" s="38">
        <f t="shared" si="159"/>
        <v>-24.485770639616788</v>
      </c>
      <c r="I705" s="171">
        <f t="shared" si="156"/>
        <v>32.399999999999977</v>
      </c>
    </row>
    <row r="706" spans="1:10" x14ac:dyDescent="0.25">
      <c r="A706" s="29">
        <f t="shared" si="160"/>
        <v>43776</v>
      </c>
      <c r="B706">
        <v>212.2</v>
      </c>
      <c r="C706">
        <v>336.7</v>
      </c>
      <c r="D706">
        <v>360.1</v>
      </c>
      <c r="E706">
        <v>391.3</v>
      </c>
      <c r="F706" s="66">
        <f t="shared" ref="F706:F730" si="161">+B706+D706</f>
        <v>572.29999999999995</v>
      </c>
      <c r="G706" s="64">
        <f t="shared" ref="G706:G730" si="162">+C706+E706</f>
        <v>728</v>
      </c>
      <c r="H706" s="38">
        <f t="shared" ref="H706:H730" si="163">+(F706/G706-1)*100</f>
        <v>-21.387362637362639</v>
      </c>
      <c r="I706" s="171">
        <f t="shared" si="156"/>
        <v>36.299999999999955</v>
      </c>
    </row>
    <row r="707" spans="1:10" ht="15" x14ac:dyDescent="0.35">
      <c r="A707" s="29">
        <f t="shared" si="160"/>
        <v>43783</v>
      </c>
      <c r="B707" s="53">
        <v>242.8</v>
      </c>
      <c r="C707">
        <v>342.7</v>
      </c>
      <c r="D707">
        <v>378.3</v>
      </c>
      <c r="E707">
        <v>438.7</v>
      </c>
      <c r="F707" s="66">
        <f t="shared" si="161"/>
        <v>621.1</v>
      </c>
      <c r="G707" s="64">
        <f t="shared" si="162"/>
        <v>781.4</v>
      </c>
      <c r="H707" s="38">
        <f t="shared" si="163"/>
        <v>-20.514461223445089</v>
      </c>
      <c r="I707" s="171">
        <f t="shared" si="156"/>
        <v>48.800000000000068</v>
      </c>
    </row>
    <row r="708" spans="1:10" x14ac:dyDescent="0.25">
      <c r="A708" s="29">
        <f t="shared" si="160"/>
        <v>43790</v>
      </c>
      <c r="B708">
        <f>'1121'!B44</f>
        <v>253.9</v>
      </c>
      <c r="C708">
        <f>'1121'!C44</f>
        <v>359.3</v>
      </c>
      <c r="D708">
        <f>'1121'!D44</f>
        <v>479.8</v>
      </c>
      <c r="E708">
        <f>'1121'!E44</f>
        <v>473.4</v>
      </c>
      <c r="F708" s="66">
        <f t="shared" si="161"/>
        <v>733.7</v>
      </c>
      <c r="G708" s="64">
        <f t="shared" si="162"/>
        <v>832.7</v>
      </c>
      <c r="H708" s="38">
        <f t="shared" si="163"/>
        <v>-11.889035667106995</v>
      </c>
      <c r="I708" s="171">
        <f t="shared" si="156"/>
        <v>112.60000000000002</v>
      </c>
    </row>
    <row r="709" spans="1:10" x14ac:dyDescent="0.25">
      <c r="A709" s="29">
        <f t="shared" si="160"/>
        <v>43797</v>
      </c>
      <c r="B709">
        <f>'1128'!B44</f>
        <v>257.60000000000002</v>
      </c>
      <c r="C709">
        <f>'1128'!C44</f>
        <v>409.1</v>
      </c>
      <c r="D709">
        <f>'1128'!D44</f>
        <v>555.29999999999995</v>
      </c>
      <c r="E709">
        <f>'1128'!E44</f>
        <v>573.20000000000005</v>
      </c>
      <c r="F709" s="66">
        <f t="shared" si="161"/>
        <v>812.9</v>
      </c>
      <c r="G709" s="64">
        <f t="shared" si="162"/>
        <v>982.30000000000007</v>
      </c>
      <c r="H709" s="38">
        <f t="shared" si="163"/>
        <v>-17.245240761478176</v>
      </c>
      <c r="I709" s="171">
        <f t="shared" si="156"/>
        <v>79.199999999999932</v>
      </c>
    </row>
    <row r="710" spans="1:10" x14ac:dyDescent="0.25">
      <c r="A710" s="29">
        <f t="shared" si="160"/>
        <v>43804</v>
      </c>
      <c r="B710">
        <f>'1205'!B43</f>
        <v>248.8</v>
      </c>
      <c r="C710">
        <f>'1205'!C43</f>
        <v>441.7</v>
      </c>
      <c r="D710">
        <f>'1205'!D43</f>
        <v>574.5</v>
      </c>
      <c r="E710">
        <f>'1205'!E43</f>
        <v>649.70000000000005</v>
      </c>
      <c r="F710" s="66">
        <f t="shared" si="161"/>
        <v>823.3</v>
      </c>
      <c r="G710" s="64">
        <f t="shared" si="162"/>
        <v>1091.4000000000001</v>
      </c>
      <c r="H710" s="38">
        <f t="shared" si="163"/>
        <v>-24.564779182701123</v>
      </c>
      <c r="I710" s="171">
        <f t="shared" si="156"/>
        <v>10.399999999999977</v>
      </c>
    </row>
    <row r="711" spans="1:10" x14ac:dyDescent="0.25">
      <c r="A711" s="29">
        <f t="shared" si="160"/>
        <v>43811</v>
      </c>
      <c r="B711">
        <f>'1212'!B43</f>
        <v>240</v>
      </c>
      <c r="C711">
        <f>'1212'!C43</f>
        <v>439.4</v>
      </c>
      <c r="D711">
        <f>'1212'!D43</f>
        <v>592.5</v>
      </c>
      <c r="E711">
        <f>'1212'!E43</f>
        <v>681.6</v>
      </c>
      <c r="F711" s="66">
        <f t="shared" si="161"/>
        <v>832.5</v>
      </c>
      <c r="G711" s="64">
        <f t="shared" si="162"/>
        <v>1121</v>
      </c>
      <c r="H711" s="38">
        <f t="shared" si="163"/>
        <v>-25.73595004460303</v>
      </c>
      <c r="I711" s="171">
        <f t="shared" si="156"/>
        <v>9.2000000000000455</v>
      </c>
    </row>
    <row r="712" spans="1:10" ht="15" x14ac:dyDescent="0.35">
      <c r="A712" s="29">
        <f t="shared" si="160"/>
        <v>43818</v>
      </c>
      <c r="B712">
        <f>'1219'!B43</f>
        <v>255</v>
      </c>
      <c r="C712">
        <f>'1219'!C43</f>
        <v>412</v>
      </c>
      <c r="D712">
        <f>'1219'!D43</f>
        <v>617.29999999999995</v>
      </c>
      <c r="E712">
        <f>'1219'!E43</f>
        <v>716.2</v>
      </c>
      <c r="F712" s="66">
        <f t="shared" si="161"/>
        <v>872.3</v>
      </c>
      <c r="G712" s="64">
        <f t="shared" si="162"/>
        <v>1128.2</v>
      </c>
      <c r="H712" s="38">
        <f t="shared" si="163"/>
        <v>-22.682148555220717</v>
      </c>
      <c r="I712" s="171">
        <f t="shared" si="156"/>
        <v>39.799999999999955</v>
      </c>
      <c r="J712" s="53"/>
    </row>
    <row r="713" spans="1:10" x14ac:dyDescent="0.25">
      <c r="A713" s="29">
        <f t="shared" si="160"/>
        <v>43825</v>
      </c>
      <c r="B713">
        <f>'1226'!B43</f>
        <v>239.5</v>
      </c>
      <c r="C713">
        <f>'1226'!C43</f>
        <v>393.2</v>
      </c>
      <c r="D713">
        <f>'1226'!D43</f>
        <v>638.29999999999995</v>
      </c>
      <c r="E713">
        <f>'1226'!E43</f>
        <v>747.1</v>
      </c>
      <c r="F713" s="66">
        <f t="shared" si="161"/>
        <v>877.8</v>
      </c>
      <c r="G713" s="64">
        <f t="shared" si="162"/>
        <v>1140.3</v>
      </c>
      <c r="H713" s="38">
        <f t="shared" si="163"/>
        <v>-23.020257826887658</v>
      </c>
      <c r="I713" s="171">
        <f t="shared" si="156"/>
        <v>5.5</v>
      </c>
    </row>
    <row r="714" spans="1:10" x14ac:dyDescent="0.25">
      <c r="A714" s="29">
        <f t="shared" si="160"/>
        <v>43832</v>
      </c>
      <c r="B714">
        <f>'0102'!B43</f>
        <v>220</v>
      </c>
      <c r="C714">
        <f>'0102'!C43</f>
        <v>377.5</v>
      </c>
      <c r="D714">
        <f>'0102'!D43</f>
        <v>736.4</v>
      </c>
      <c r="E714">
        <f>'0102'!E43</f>
        <v>785.8</v>
      </c>
      <c r="F714" s="66">
        <f t="shared" si="161"/>
        <v>956.4</v>
      </c>
      <c r="G714" s="64">
        <f t="shared" si="162"/>
        <v>1163.3</v>
      </c>
      <c r="H714" s="38">
        <f t="shared" si="163"/>
        <v>-17.785609902862543</v>
      </c>
      <c r="I714" s="171">
        <f t="shared" si="156"/>
        <v>78.600000000000023</v>
      </c>
    </row>
    <row r="715" spans="1:10" x14ac:dyDescent="0.25">
      <c r="A715" s="29">
        <f t="shared" si="160"/>
        <v>43839</v>
      </c>
      <c r="B715">
        <f>'0109'!B43</f>
        <v>244</v>
      </c>
      <c r="C715">
        <f>'0109'!C43</f>
        <v>377.5</v>
      </c>
      <c r="D715">
        <f>'0109'!D43</f>
        <v>756</v>
      </c>
      <c r="E715">
        <f>'0109'!E43</f>
        <v>785.8</v>
      </c>
      <c r="F715" s="66">
        <f t="shared" si="161"/>
        <v>1000</v>
      </c>
      <c r="G715" s="64">
        <f t="shared" si="162"/>
        <v>1163.3</v>
      </c>
      <c r="H715" s="38">
        <f t="shared" si="163"/>
        <v>-14.037651508639215</v>
      </c>
      <c r="I715" s="171">
        <f t="shared" si="156"/>
        <v>43.600000000000023</v>
      </c>
    </row>
    <row r="716" spans="1:10" x14ac:dyDescent="0.25">
      <c r="A716" s="29">
        <f t="shared" si="160"/>
        <v>43846</v>
      </c>
      <c r="B716">
        <f>'0116'!B43</f>
        <v>236</v>
      </c>
      <c r="C716">
        <f>'0116'!C43</f>
        <v>377.5</v>
      </c>
      <c r="D716">
        <f>'0116'!D43</f>
        <v>781.3</v>
      </c>
      <c r="E716">
        <f>'0116'!E43</f>
        <v>785.8</v>
      </c>
      <c r="F716" s="66">
        <f t="shared" si="161"/>
        <v>1017.3</v>
      </c>
      <c r="G716" s="64">
        <f t="shared" si="162"/>
        <v>1163.3</v>
      </c>
      <c r="H716" s="38">
        <f t="shared" si="163"/>
        <v>-12.550502879738678</v>
      </c>
      <c r="I716" s="171">
        <f t="shared" si="156"/>
        <v>17.299999999999955</v>
      </c>
    </row>
    <row r="717" spans="1:10" x14ac:dyDescent="0.25">
      <c r="A717" s="29">
        <f t="shared" si="160"/>
        <v>43853</v>
      </c>
      <c r="B717">
        <f>'0123'!B43</f>
        <v>227.3</v>
      </c>
      <c r="C717">
        <f>'0123'!C43</f>
        <v>377.5</v>
      </c>
      <c r="D717">
        <f>'0123'!D43</f>
        <v>803.8</v>
      </c>
      <c r="E717">
        <f>'0123'!E43</f>
        <v>785.8</v>
      </c>
      <c r="F717" s="66">
        <f t="shared" si="161"/>
        <v>1031.0999999999999</v>
      </c>
      <c r="G717" s="64">
        <f t="shared" si="162"/>
        <v>1163.3</v>
      </c>
      <c r="H717" s="38">
        <f t="shared" si="163"/>
        <v>-11.364222470557905</v>
      </c>
      <c r="I717" s="171">
        <f t="shared" si="156"/>
        <v>13.799999999999955</v>
      </c>
    </row>
    <row r="718" spans="1:10" x14ac:dyDescent="0.25">
      <c r="A718" s="29">
        <f t="shared" si="160"/>
        <v>43860</v>
      </c>
      <c r="B718">
        <f>'0130'!B43</f>
        <v>220.1</v>
      </c>
      <c r="C718">
        <f>'0130'!C43</f>
        <v>377.5</v>
      </c>
      <c r="D718">
        <f>'0130'!D43</f>
        <v>835.7</v>
      </c>
      <c r="E718">
        <f>'0130'!E43</f>
        <v>785.8</v>
      </c>
      <c r="F718" s="66">
        <f t="shared" si="161"/>
        <v>1055.8</v>
      </c>
      <c r="G718" s="64">
        <f t="shared" si="162"/>
        <v>1163.3</v>
      </c>
      <c r="H718" s="38">
        <f t="shared" si="163"/>
        <v>-9.2409524628212836</v>
      </c>
      <c r="I718" s="171">
        <f t="shared" si="156"/>
        <v>24.700000000000045</v>
      </c>
    </row>
    <row r="719" spans="1:10" x14ac:dyDescent="0.25">
      <c r="A719" s="29">
        <f t="shared" si="160"/>
        <v>43867</v>
      </c>
      <c r="B719">
        <f>'0206'!B43</f>
        <v>212.6</v>
      </c>
      <c r="C719">
        <f>'0206'!C43</f>
        <v>377.5</v>
      </c>
      <c r="D719">
        <f>'0206'!D43</f>
        <v>854.8</v>
      </c>
      <c r="E719">
        <f>'0206'!E43</f>
        <v>785.8</v>
      </c>
      <c r="F719" s="66">
        <f>+B719+D719</f>
        <v>1067.3999999999999</v>
      </c>
      <c r="G719" s="64">
        <f>+C719+E719</f>
        <v>1163.3</v>
      </c>
      <c r="H719" s="38">
        <f t="shared" si="163"/>
        <v>-8.2437892203215064</v>
      </c>
      <c r="I719" s="171">
        <f t="shared" si="156"/>
        <v>11.599999999999909</v>
      </c>
    </row>
    <row r="720" spans="1:10" x14ac:dyDescent="0.25">
      <c r="A720" s="29">
        <f t="shared" si="160"/>
        <v>43874</v>
      </c>
      <c r="B720">
        <f>'0213'!B43</f>
        <v>221.8</v>
      </c>
      <c r="C720">
        <f>'0213'!C43</f>
        <v>333.8</v>
      </c>
      <c r="D720">
        <f>'0213'!D43</f>
        <v>936.8</v>
      </c>
      <c r="E720">
        <f>'0213'!E43</f>
        <v>1144.8</v>
      </c>
      <c r="F720" s="66">
        <f t="shared" si="161"/>
        <v>1158.5999999999999</v>
      </c>
      <c r="G720" s="64">
        <f t="shared" si="162"/>
        <v>1478.6</v>
      </c>
      <c r="H720" s="38">
        <f t="shared" si="163"/>
        <v>-21.642093872582169</v>
      </c>
      <c r="I720" s="171">
        <f t="shared" si="156"/>
        <v>91.200000000000045</v>
      </c>
    </row>
    <row r="721" spans="1:10" x14ac:dyDescent="0.25">
      <c r="A721" s="29">
        <f t="shared" si="160"/>
        <v>43881</v>
      </c>
      <c r="B721">
        <f>'0220'!B43</f>
        <v>221.8</v>
      </c>
      <c r="C721">
        <f>'0220'!C43</f>
        <v>322.89999999999998</v>
      </c>
      <c r="D721">
        <f>'0220'!D43</f>
        <v>968.3</v>
      </c>
      <c r="E721">
        <f>'0220'!E43</f>
        <v>1182.2</v>
      </c>
      <c r="F721" s="66">
        <f t="shared" si="161"/>
        <v>1190.0999999999999</v>
      </c>
      <c r="G721" s="64">
        <f t="shared" si="162"/>
        <v>1505.1</v>
      </c>
      <c r="H721" s="38">
        <f t="shared" si="163"/>
        <v>-20.928841937412802</v>
      </c>
      <c r="I721" s="171">
        <f t="shared" si="156"/>
        <v>31.5</v>
      </c>
    </row>
    <row r="722" spans="1:10" x14ac:dyDescent="0.25">
      <c r="A722" s="29">
        <f t="shared" si="160"/>
        <v>43888</v>
      </c>
      <c r="B722">
        <f>'0227'!B43</f>
        <v>220.1</v>
      </c>
      <c r="C722">
        <f>'0227'!C43</f>
        <v>322.89999999999998</v>
      </c>
      <c r="D722">
        <f>'0227'!D43</f>
        <v>993.6</v>
      </c>
      <c r="E722">
        <f>'0227'!E43</f>
        <v>1217.2</v>
      </c>
      <c r="F722" s="66">
        <f t="shared" si="161"/>
        <v>1213.7</v>
      </c>
      <c r="G722" s="64">
        <f t="shared" si="162"/>
        <v>1540.1</v>
      </c>
      <c r="H722" s="38">
        <f t="shared" si="163"/>
        <v>-21.193428998117003</v>
      </c>
      <c r="I722" s="171">
        <f t="shared" si="156"/>
        <v>23.600000000000136</v>
      </c>
    </row>
    <row r="723" spans="1:10" x14ac:dyDescent="0.25">
      <c r="A723" s="29">
        <f t="shared" si="160"/>
        <v>43895</v>
      </c>
      <c r="B723">
        <f>'0305'!B43</f>
        <v>223.2</v>
      </c>
      <c r="C723">
        <f>'0305'!C43</f>
        <v>309.8</v>
      </c>
      <c r="D723">
        <f>'0305'!D43</f>
        <v>1086</v>
      </c>
      <c r="E723">
        <f>'0305'!E43</f>
        <v>1250.4000000000001</v>
      </c>
      <c r="F723" s="66">
        <f t="shared" si="161"/>
        <v>1309.2</v>
      </c>
      <c r="G723" s="64">
        <f t="shared" si="162"/>
        <v>1560.2</v>
      </c>
      <c r="H723" s="38">
        <f t="shared" si="163"/>
        <v>-16.087681066529935</v>
      </c>
      <c r="I723" s="171">
        <f t="shared" si="156"/>
        <v>95.5</v>
      </c>
    </row>
    <row r="724" spans="1:10" x14ac:dyDescent="0.25">
      <c r="A724" s="29">
        <f t="shared" si="160"/>
        <v>43902</v>
      </c>
      <c r="B724">
        <f>'0312'!B44</f>
        <v>262</v>
      </c>
      <c r="C724">
        <f>'0312'!C44</f>
        <v>322.2</v>
      </c>
      <c r="D724">
        <f>'0312'!D44</f>
        <v>1097.8</v>
      </c>
      <c r="E724">
        <f>'0312'!E44</f>
        <v>1266.9000000000001</v>
      </c>
      <c r="F724" s="66">
        <f t="shared" si="161"/>
        <v>1359.8</v>
      </c>
      <c r="G724" s="64">
        <f t="shared" si="162"/>
        <v>1589.1000000000001</v>
      </c>
      <c r="H724" s="38">
        <f t="shared" si="163"/>
        <v>-14.429551318356316</v>
      </c>
      <c r="I724" s="171">
        <f t="shared" si="156"/>
        <v>50.599999999999909</v>
      </c>
    </row>
    <row r="725" spans="1:10" x14ac:dyDescent="0.25">
      <c r="A725" s="29">
        <f t="shared" si="160"/>
        <v>43909</v>
      </c>
      <c r="B725">
        <f>'0319'!B44</f>
        <v>257</v>
      </c>
      <c r="C725">
        <f>'0319'!C44</f>
        <v>310.7</v>
      </c>
      <c r="D725">
        <f>'0319'!D44</f>
        <v>1172.0999999999999</v>
      </c>
      <c r="E725">
        <f>'0319'!E44</f>
        <v>1291</v>
      </c>
      <c r="F725" s="66">
        <f t="shared" si="161"/>
        <v>1429.1</v>
      </c>
      <c r="G725" s="64">
        <f t="shared" si="162"/>
        <v>1601.7</v>
      </c>
      <c r="H725" s="38">
        <f t="shared" si="163"/>
        <v>-10.77605044640071</v>
      </c>
      <c r="I725" s="171">
        <f t="shared" si="156"/>
        <v>69.299999999999955</v>
      </c>
    </row>
    <row r="726" spans="1:10" x14ac:dyDescent="0.25">
      <c r="A726" s="29">
        <f t="shared" si="160"/>
        <v>43916</v>
      </c>
      <c r="B726">
        <f>'0326'!B44</f>
        <v>268.5</v>
      </c>
      <c r="C726">
        <f>'0326'!C44</f>
        <v>283.10000000000002</v>
      </c>
      <c r="D726">
        <f>'0326'!D44</f>
        <v>1258.5</v>
      </c>
      <c r="E726">
        <f>'0326'!E44</f>
        <v>1410</v>
      </c>
      <c r="F726" s="66">
        <f t="shared" si="161"/>
        <v>1527</v>
      </c>
      <c r="G726" s="64">
        <f t="shared" si="162"/>
        <v>1693.1</v>
      </c>
      <c r="H726" s="38">
        <f t="shared" si="163"/>
        <v>-9.8104069458389898</v>
      </c>
      <c r="I726" s="171">
        <f t="shared" si="156"/>
        <v>97.900000000000091</v>
      </c>
    </row>
    <row r="727" spans="1:10" x14ac:dyDescent="0.25">
      <c r="A727" s="29">
        <f t="shared" si="160"/>
        <v>43923</v>
      </c>
      <c r="B727">
        <f>'0402'!B44</f>
        <v>258.2</v>
      </c>
      <c r="C727">
        <f>'0402'!C44</f>
        <v>282.39999999999998</v>
      </c>
      <c r="D727">
        <f>'0402'!D44</f>
        <v>1284.5999999999999</v>
      </c>
      <c r="E727">
        <f>'0402'!E44</f>
        <v>1484.5</v>
      </c>
      <c r="F727" s="66">
        <f t="shared" si="161"/>
        <v>1542.8</v>
      </c>
      <c r="G727" s="64">
        <f t="shared" si="162"/>
        <v>1766.9</v>
      </c>
      <c r="H727" s="38">
        <f t="shared" si="163"/>
        <v>-12.683230516724208</v>
      </c>
      <c r="I727" s="171">
        <f t="shared" si="156"/>
        <v>15.799999999999955</v>
      </c>
    </row>
    <row r="728" spans="1:10" x14ac:dyDescent="0.25">
      <c r="A728" s="29">
        <f t="shared" si="160"/>
        <v>43930</v>
      </c>
      <c r="B728">
        <f>'0409'!B44</f>
        <v>256.5</v>
      </c>
      <c r="C728">
        <f>'0409'!C44</f>
        <v>317.7</v>
      </c>
      <c r="D728">
        <f>'0409'!D44</f>
        <v>1302.3</v>
      </c>
      <c r="E728">
        <f>'0409'!E44</f>
        <v>1495.3</v>
      </c>
      <c r="F728" s="66">
        <f t="shared" si="161"/>
        <v>1558.8</v>
      </c>
      <c r="G728" s="64">
        <f t="shared" si="162"/>
        <v>1813</v>
      </c>
      <c r="H728" s="38">
        <f t="shared" si="163"/>
        <v>-14.020959735245453</v>
      </c>
      <c r="I728" s="171">
        <f t="shared" si="156"/>
        <v>16</v>
      </c>
    </row>
    <row r="729" spans="1:10" x14ac:dyDescent="0.25">
      <c r="A729" s="29">
        <f t="shared" si="160"/>
        <v>43937</v>
      </c>
      <c r="B729">
        <f>'0416'!B44</f>
        <v>243.5</v>
      </c>
      <c r="C729">
        <f>'0416'!C44</f>
        <v>309</v>
      </c>
      <c r="D729">
        <f>'0416'!D44</f>
        <v>1370.8</v>
      </c>
      <c r="E729">
        <f>'0416'!E44</f>
        <v>1514.7</v>
      </c>
      <c r="F729" s="66">
        <f t="shared" si="161"/>
        <v>1614.3</v>
      </c>
      <c r="G729" s="64">
        <f t="shared" si="162"/>
        <v>1823.7</v>
      </c>
      <c r="H729" s="38">
        <f t="shared" si="163"/>
        <v>-11.482151669682516</v>
      </c>
      <c r="I729" s="171">
        <f t="shared" si="156"/>
        <v>55.5</v>
      </c>
    </row>
    <row r="730" spans="1:10" x14ac:dyDescent="0.25">
      <c r="A730" s="29">
        <f t="shared" si="160"/>
        <v>43944</v>
      </c>
      <c r="B730">
        <f>'0423'!B44</f>
        <v>231.9</v>
      </c>
      <c r="C730">
        <f>'0423'!C44</f>
        <v>330.9</v>
      </c>
      <c r="D730">
        <f>'0423'!D44</f>
        <v>1448.6</v>
      </c>
      <c r="E730">
        <f>'0423'!E44</f>
        <v>1527.4</v>
      </c>
      <c r="F730" s="66">
        <f t="shared" si="161"/>
        <v>1680.5</v>
      </c>
      <c r="G730" s="64">
        <f t="shared" si="162"/>
        <v>1858.3000000000002</v>
      </c>
      <c r="H730" s="38">
        <f t="shared" si="163"/>
        <v>-9.5678846257332033</v>
      </c>
      <c r="I730" s="171">
        <f t="shared" si="156"/>
        <v>66.200000000000045</v>
      </c>
    </row>
    <row r="731" spans="1:10" x14ac:dyDescent="0.25">
      <c r="A731" s="29">
        <f t="shared" si="160"/>
        <v>43951</v>
      </c>
      <c r="B731">
        <f>'0430'!B44</f>
        <v>214.7</v>
      </c>
      <c r="C731">
        <f>'0430'!C44</f>
        <v>258.8</v>
      </c>
      <c r="D731">
        <f>'0430'!D44</f>
        <v>1485.1</v>
      </c>
      <c r="E731">
        <f>'0430'!E44</f>
        <v>1548.5</v>
      </c>
      <c r="F731" s="66">
        <f t="shared" ref="F731:F738" si="164">+B731+D731</f>
        <v>1699.8</v>
      </c>
      <c r="G731" s="64">
        <f t="shared" ref="G731:G738" si="165">+C731+E731</f>
        <v>1807.3</v>
      </c>
      <c r="H731" s="38">
        <f t="shared" ref="H731:H738" si="166">+(F731/G731-1)*100</f>
        <v>-5.9480993747579314</v>
      </c>
      <c r="I731" s="171">
        <f t="shared" ref="I731:I738" si="167">+F731-F730</f>
        <v>19.299999999999955</v>
      </c>
      <c r="J731">
        <f>'0430'!F44</f>
        <v>0</v>
      </c>
    </row>
    <row r="732" spans="1:10" x14ac:dyDescent="0.25">
      <c r="A732" s="29">
        <f t="shared" si="160"/>
        <v>43958</v>
      </c>
      <c r="B732">
        <f>'0507'!B44</f>
        <v>202.4</v>
      </c>
      <c r="C732">
        <f>'0507'!C44</f>
        <v>263.89999999999998</v>
      </c>
      <c r="D732">
        <f>'0507'!D44</f>
        <v>1542.9</v>
      </c>
      <c r="E732">
        <f>'0507'!E44</f>
        <v>1638.7</v>
      </c>
      <c r="F732" s="66">
        <f t="shared" si="164"/>
        <v>1745.3000000000002</v>
      </c>
      <c r="G732" s="64">
        <f t="shared" si="165"/>
        <v>1902.6</v>
      </c>
      <c r="H732" s="38">
        <f t="shared" si="166"/>
        <v>-8.2676337643224898</v>
      </c>
      <c r="I732" s="171">
        <f t="shared" si="167"/>
        <v>45.500000000000227</v>
      </c>
      <c r="J732">
        <f>'0507'!F44</f>
        <v>0</v>
      </c>
    </row>
    <row r="733" spans="1:10" x14ac:dyDescent="0.25">
      <c r="A733" s="29">
        <f t="shared" si="160"/>
        <v>43965</v>
      </c>
      <c r="B733">
        <f>'0514'!B44</f>
        <v>193</v>
      </c>
      <c r="C733">
        <f>'0514'!C44</f>
        <v>265.7</v>
      </c>
      <c r="D733">
        <f>'0514'!D44</f>
        <v>1568.1</v>
      </c>
      <c r="E733">
        <f>'0514'!E44</f>
        <v>1714.8</v>
      </c>
      <c r="F733" s="66">
        <f t="shared" si="164"/>
        <v>1761.1</v>
      </c>
      <c r="G733" s="64">
        <f t="shared" si="165"/>
        <v>1980.5</v>
      </c>
      <c r="H733" s="38">
        <f t="shared" si="166"/>
        <v>-11.078010603382992</v>
      </c>
      <c r="I733" s="171">
        <f t="shared" si="167"/>
        <v>15.799999999999727</v>
      </c>
      <c r="J733">
        <f>'0514'!F44</f>
        <v>0</v>
      </c>
    </row>
    <row r="734" spans="1:10" x14ac:dyDescent="0.25">
      <c r="A734" s="29">
        <f t="shared" si="160"/>
        <v>43972</v>
      </c>
      <c r="B734">
        <f>'0521'!B44</f>
        <v>158.19999999999999</v>
      </c>
      <c r="C734">
        <f>'0521'!C44</f>
        <v>258.5</v>
      </c>
      <c r="D734">
        <f>'0521'!D44</f>
        <v>1613.8</v>
      </c>
      <c r="E734">
        <f>'0521'!E44</f>
        <v>1742.6</v>
      </c>
      <c r="F734" s="66">
        <f t="shared" si="164"/>
        <v>1772</v>
      </c>
      <c r="G734" s="64">
        <f t="shared" si="165"/>
        <v>2001.1</v>
      </c>
      <c r="H734" s="38">
        <f t="shared" si="166"/>
        <v>-11.448703213232713</v>
      </c>
      <c r="I734" s="171">
        <f t="shared" si="167"/>
        <v>10.900000000000091</v>
      </c>
      <c r="J734">
        <f>'0521'!F44</f>
        <v>0</v>
      </c>
    </row>
    <row r="735" spans="1:10" x14ac:dyDescent="0.25">
      <c r="A735" s="29">
        <f t="shared" si="160"/>
        <v>43979</v>
      </c>
      <c r="B735">
        <f>'0528'!B45</f>
        <v>147.69999999999999</v>
      </c>
      <c r="C735">
        <f>'0528'!C45</f>
        <v>244.8</v>
      </c>
      <c r="D735">
        <f>'0528'!D45</f>
        <v>1686.8</v>
      </c>
      <c r="E735">
        <f>'0528'!E45</f>
        <v>1774.1</v>
      </c>
      <c r="F735" s="66">
        <f t="shared" si="164"/>
        <v>1834.5</v>
      </c>
      <c r="G735" s="64">
        <f t="shared" si="165"/>
        <v>2018.8999999999999</v>
      </c>
      <c r="H735" s="38">
        <f t="shared" si="166"/>
        <v>-9.1336866610530425</v>
      </c>
      <c r="I735" s="171">
        <f>+F735-F734</f>
        <v>62.5</v>
      </c>
      <c r="J735">
        <f>'0528'!F45</f>
        <v>0</v>
      </c>
    </row>
    <row r="736" spans="1:10" x14ac:dyDescent="0.25">
      <c r="A736" s="29">
        <f t="shared" si="160"/>
        <v>43986</v>
      </c>
      <c r="B736">
        <f>'0604'!B45</f>
        <v>168.4</v>
      </c>
      <c r="C736">
        <f>'0604'!C45</f>
        <v>227</v>
      </c>
      <c r="D736">
        <f>'0604'!D45</f>
        <v>1712.9</v>
      </c>
      <c r="E736">
        <f>'0604'!E45</f>
        <v>1797.5</v>
      </c>
      <c r="F736" s="66">
        <f t="shared" si="164"/>
        <v>1881.3000000000002</v>
      </c>
      <c r="G736" s="64">
        <f t="shared" si="165"/>
        <v>2024.5</v>
      </c>
      <c r="H736" s="38">
        <f t="shared" si="166"/>
        <v>-7.0733514448011796</v>
      </c>
      <c r="I736" s="171">
        <f t="shared" si="167"/>
        <v>46.800000000000182</v>
      </c>
      <c r="J736">
        <f>'0604'!F45</f>
        <v>0</v>
      </c>
    </row>
    <row r="737" spans="1:10" x14ac:dyDescent="0.25">
      <c r="A737" s="29">
        <f t="shared" si="160"/>
        <v>43993</v>
      </c>
      <c r="B737">
        <f>'0611'!B45</f>
        <v>165.2</v>
      </c>
      <c r="C737">
        <f>'0611'!C45</f>
        <v>198.3</v>
      </c>
      <c r="D737">
        <f>'0611'!D45</f>
        <v>1725.7</v>
      </c>
      <c r="E737">
        <f>'0611'!E45</f>
        <v>1881.8</v>
      </c>
      <c r="F737" s="66">
        <f t="shared" si="164"/>
        <v>1890.9</v>
      </c>
      <c r="G737" s="64">
        <f t="shared" si="165"/>
        <v>2080.1</v>
      </c>
      <c r="H737" s="38">
        <f t="shared" si="166"/>
        <v>-9.0957165520888275</v>
      </c>
      <c r="I737" s="171">
        <f t="shared" si="167"/>
        <v>9.5999999999999091</v>
      </c>
      <c r="J737">
        <f>'0611'!F45</f>
        <v>0</v>
      </c>
    </row>
    <row r="738" spans="1:10" x14ac:dyDescent="0.25">
      <c r="A738" s="29">
        <f t="shared" si="160"/>
        <v>44000</v>
      </c>
      <c r="B738">
        <f>'0618'!B45</f>
        <v>150.69999999999999</v>
      </c>
      <c r="C738">
        <f>'0618'!C45</f>
        <v>182.8</v>
      </c>
      <c r="D738">
        <f>'0618'!D45</f>
        <v>1745.7</v>
      </c>
      <c r="E738">
        <f>'0618'!E45</f>
        <v>1908.3</v>
      </c>
      <c r="F738" s="66">
        <f t="shared" si="164"/>
        <v>1896.4</v>
      </c>
      <c r="G738" s="64">
        <f t="shared" si="165"/>
        <v>2091.1</v>
      </c>
      <c r="H738" s="38">
        <f t="shared" si="166"/>
        <v>-9.3108890057864162</v>
      </c>
      <c r="I738" s="171">
        <f t="shared" si="167"/>
        <v>5.5</v>
      </c>
      <c r="J738">
        <f>'0618'!F45</f>
        <v>0</v>
      </c>
    </row>
    <row r="739" spans="1:10" x14ac:dyDescent="0.25">
      <c r="A739" s="29">
        <f t="shared" si="160"/>
        <v>44007</v>
      </c>
      <c r="B739">
        <f>'0625'!B45</f>
        <v>168.5</v>
      </c>
      <c r="C739">
        <f>'0625'!C45</f>
        <v>204.8</v>
      </c>
      <c r="D739">
        <f>'0625'!D45</f>
        <v>1763.2</v>
      </c>
      <c r="E739">
        <f>'0625'!E45</f>
        <v>1930.2</v>
      </c>
      <c r="F739" s="66">
        <f t="shared" ref="F739:F747" si="168">+B739+D739</f>
        <v>1931.7</v>
      </c>
      <c r="G739" s="64">
        <f t="shared" ref="G739:G747" si="169">+C739+E739</f>
        <v>2135</v>
      </c>
      <c r="H739" s="38">
        <f t="shared" ref="H739:H758" si="170">+(F739/G739-1)*100</f>
        <v>-9.5222482435597158</v>
      </c>
      <c r="I739" s="171">
        <f t="shared" ref="I739:I758" si="171">+F739-F738</f>
        <v>35.299999999999955</v>
      </c>
      <c r="J739">
        <f>'0625'!F45</f>
        <v>0</v>
      </c>
    </row>
    <row r="740" spans="1:10" x14ac:dyDescent="0.25">
      <c r="A740" s="29">
        <f t="shared" si="160"/>
        <v>44014</v>
      </c>
      <c r="B740">
        <f>'0702'!B45</f>
        <v>220.6</v>
      </c>
      <c r="C740">
        <f>'0702'!C45</f>
        <v>194</v>
      </c>
      <c r="D740">
        <f>'0702'!D45</f>
        <v>1842.2</v>
      </c>
      <c r="E740">
        <f>'0702'!E45</f>
        <v>2009.9</v>
      </c>
      <c r="F740" s="66">
        <f t="shared" si="168"/>
        <v>2062.8000000000002</v>
      </c>
      <c r="G740" s="64">
        <f t="shared" si="169"/>
        <v>2203.9</v>
      </c>
      <c r="H740" s="38">
        <f t="shared" si="170"/>
        <v>-6.4022868551204652</v>
      </c>
      <c r="I740" s="171">
        <f t="shared" si="171"/>
        <v>131.10000000000014</v>
      </c>
      <c r="J740">
        <f>'0702'!F45</f>
        <v>2.8</v>
      </c>
    </row>
    <row r="741" spans="1:10" x14ac:dyDescent="0.25">
      <c r="A741" s="29">
        <f t="shared" si="160"/>
        <v>44021</v>
      </c>
      <c r="B741">
        <f>'0709'!B45</f>
        <v>227</v>
      </c>
      <c r="C741">
        <f>'0709'!C45</f>
        <v>242.4</v>
      </c>
      <c r="D741">
        <f>'0709'!D45</f>
        <v>1931.3</v>
      </c>
      <c r="E741">
        <f>'0709'!E45</f>
        <v>2085</v>
      </c>
      <c r="F741" s="66">
        <f t="shared" si="168"/>
        <v>2158.3000000000002</v>
      </c>
      <c r="G741" s="64">
        <f t="shared" si="169"/>
        <v>2327.4</v>
      </c>
      <c r="H741" s="38">
        <f t="shared" si="170"/>
        <v>-7.2656182864999526</v>
      </c>
      <c r="I741" s="171">
        <f t="shared" si="171"/>
        <v>95.5</v>
      </c>
      <c r="J741">
        <f>'0709'!F45</f>
        <v>2.8</v>
      </c>
    </row>
    <row r="742" spans="1:10" x14ac:dyDescent="0.25">
      <c r="A742" s="29">
        <f t="shared" si="160"/>
        <v>44028</v>
      </c>
      <c r="B742">
        <f>'0716'!B45</f>
        <v>218.9</v>
      </c>
      <c r="C742">
        <f>'0716'!C45</f>
        <v>242</v>
      </c>
      <c r="D742">
        <f>'0716'!D45</f>
        <v>1946.9</v>
      </c>
      <c r="E742">
        <f>'0716'!E45</f>
        <v>2107.1999999999998</v>
      </c>
      <c r="F742" s="66">
        <f t="shared" si="168"/>
        <v>2165.8000000000002</v>
      </c>
      <c r="G742" s="64">
        <f t="shared" si="169"/>
        <v>2349.1999999999998</v>
      </c>
      <c r="H742" s="38">
        <f t="shared" si="170"/>
        <v>-7.8069129916567226</v>
      </c>
      <c r="I742" s="171">
        <f t="shared" si="171"/>
        <v>7.5</v>
      </c>
      <c r="J742">
        <f>'0716'!F45</f>
        <v>7.8</v>
      </c>
    </row>
    <row r="743" spans="1:10" x14ac:dyDescent="0.25">
      <c r="A743" s="29">
        <f t="shared" si="160"/>
        <v>44035</v>
      </c>
      <c r="B743">
        <f>'0723'!B44</f>
        <v>225.4</v>
      </c>
      <c r="C743">
        <f>'0723'!C44</f>
        <v>227</v>
      </c>
      <c r="D743">
        <f>'0723'!D44</f>
        <v>1987.5</v>
      </c>
      <c r="E743">
        <f>'0723'!E44</f>
        <v>2127.6</v>
      </c>
      <c r="F743" s="66">
        <f t="shared" si="168"/>
        <v>2212.9</v>
      </c>
      <c r="G743" s="64">
        <f t="shared" si="169"/>
        <v>2354.6</v>
      </c>
      <c r="H743" s="38">
        <f t="shared" si="170"/>
        <v>-6.0180073048500704</v>
      </c>
      <c r="I743" s="171">
        <f t="shared" si="171"/>
        <v>47.099999999999909</v>
      </c>
      <c r="J743">
        <f>'0723'!F44</f>
        <v>20</v>
      </c>
    </row>
    <row r="744" spans="1:10" x14ac:dyDescent="0.25">
      <c r="A744" s="29">
        <f t="shared" si="160"/>
        <v>44042</v>
      </c>
      <c r="B744">
        <f>'0730'!B44</f>
        <v>208.7</v>
      </c>
      <c r="C744">
        <f>'0730'!C44</f>
        <v>225.3</v>
      </c>
      <c r="D744">
        <f>'0730'!D44</f>
        <v>2071.6999999999998</v>
      </c>
      <c r="E744">
        <f>'0730'!E44</f>
        <v>2149.9</v>
      </c>
      <c r="F744" s="66">
        <f t="shared" si="168"/>
        <v>2280.3999999999996</v>
      </c>
      <c r="G744" s="64">
        <f t="shared" si="169"/>
        <v>2375.2000000000003</v>
      </c>
      <c r="H744" s="38">
        <f t="shared" si="170"/>
        <v>-3.9912428427080093</v>
      </c>
      <c r="I744" s="171">
        <f t="shared" si="171"/>
        <v>67.499999999999545</v>
      </c>
      <c r="J744">
        <f>'0730'!F44</f>
        <v>31.5</v>
      </c>
    </row>
    <row r="745" spans="1:10" x14ac:dyDescent="0.25">
      <c r="A745" s="29">
        <f t="shared" si="160"/>
        <v>44049</v>
      </c>
      <c r="B745">
        <f>'0806'!B44</f>
        <v>205.9</v>
      </c>
      <c r="C745">
        <f>'0806'!C44</f>
        <v>189.6</v>
      </c>
      <c r="D745">
        <f>'0806'!D44</f>
        <v>2090.5</v>
      </c>
      <c r="E745">
        <f>'0806'!E44</f>
        <v>2175.1999999999998</v>
      </c>
      <c r="F745" s="66">
        <f t="shared" si="168"/>
        <v>2296.4</v>
      </c>
      <c r="G745" s="64">
        <f t="shared" si="169"/>
        <v>2364.7999999999997</v>
      </c>
      <c r="H745" s="38">
        <f t="shared" si="170"/>
        <v>-2.8924221921515447</v>
      </c>
      <c r="I745" s="171">
        <f t="shared" si="171"/>
        <v>16.000000000000455</v>
      </c>
      <c r="J745">
        <f>'0806'!F44</f>
        <v>40</v>
      </c>
    </row>
    <row r="746" spans="1:10" x14ac:dyDescent="0.25">
      <c r="A746" s="29">
        <f t="shared" si="160"/>
        <v>44056</v>
      </c>
      <c r="B746">
        <f>'0813'!B44</f>
        <v>217</v>
      </c>
      <c r="C746">
        <f>'0813'!C44</f>
        <v>167.7</v>
      </c>
      <c r="D746">
        <f>'0813'!D44</f>
        <v>2168.1999999999998</v>
      </c>
      <c r="E746">
        <f>'0813'!E44</f>
        <v>2253.1</v>
      </c>
      <c r="F746" s="66">
        <f t="shared" si="168"/>
        <v>2385.1999999999998</v>
      </c>
      <c r="G746" s="64">
        <f t="shared" si="169"/>
        <v>2420.7999999999997</v>
      </c>
      <c r="H746" s="38">
        <f t="shared" si="170"/>
        <v>-1.4705882352941124</v>
      </c>
      <c r="I746" s="171">
        <f t="shared" si="171"/>
        <v>88.799999999999727</v>
      </c>
      <c r="J746">
        <f>'0813'!F44</f>
        <v>57.2</v>
      </c>
    </row>
    <row r="747" spans="1:10" x14ac:dyDescent="0.25">
      <c r="A747" s="29">
        <f t="shared" si="160"/>
        <v>44063</v>
      </c>
      <c r="B747">
        <f>'0820'!B44</f>
        <v>215.4</v>
      </c>
      <c r="C747">
        <f>'0820'!C44</f>
        <v>142.9</v>
      </c>
      <c r="D747">
        <f>'0820'!D44</f>
        <v>2188.4</v>
      </c>
      <c r="E747">
        <f>'0820'!E44</f>
        <v>2279.9</v>
      </c>
      <c r="F747" s="66">
        <f t="shared" si="168"/>
        <v>2403.8000000000002</v>
      </c>
      <c r="G747" s="64">
        <f t="shared" si="169"/>
        <v>2422.8000000000002</v>
      </c>
      <c r="H747" s="38">
        <f t="shared" si="170"/>
        <v>-0.78421660888228217</v>
      </c>
      <c r="I747" s="171">
        <f t="shared" si="171"/>
        <v>18.600000000000364</v>
      </c>
      <c r="J747">
        <f>'0820'!F44</f>
        <v>133</v>
      </c>
    </row>
    <row r="748" spans="1:10" x14ac:dyDescent="0.25">
      <c r="A748" s="29">
        <f t="shared" si="160"/>
        <v>44070</v>
      </c>
      <c r="B748">
        <f>'0827'!B44</f>
        <v>193.8</v>
      </c>
      <c r="C748">
        <f>'0827'!C44</f>
        <v>126.2</v>
      </c>
      <c r="D748">
        <f>'0827'!D44</f>
        <v>2214.3000000000002</v>
      </c>
      <c r="E748">
        <f>'0827'!E44</f>
        <v>2427.8000000000002</v>
      </c>
      <c r="F748" s="66">
        <f t="shared" ref="F748:F758" si="172">+B748+D748</f>
        <v>2408.1000000000004</v>
      </c>
      <c r="G748" s="64">
        <f t="shared" ref="G748:G758" si="173">+C748+E748</f>
        <v>2554</v>
      </c>
      <c r="H748" s="38">
        <f t="shared" si="170"/>
        <v>-5.7126076742364802</v>
      </c>
      <c r="I748" s="171">
        <f t="shared" si="171"/>
        <v>4.3000000000001819</v>
      </c>
      <c r="J748">
        <f>'0827'!F44</f>
        <v>156.5</v>
      </c>
    </row>
    <row r="749" spans="1:10" x14ac:dyDescent="0.25">
      <c r="A749" s="29">
        <f t="shared" si="160"/>
        <v>44077</v>
      </c>
      <c r="B749">
        <f>'0903'!B31</f>
        <v>372.9</v>
      </c>
      <c r="C749">
        <f>'0903'!C31</f>
        <v>183.7</v>
      </c>
      <c r="D749">
        <f>'0903'!D31</f>
        <v>3.5</v>
      </c>
      <c r="E749">
        <f>'0903'!E31</f>
        <v>21</v>
      </c>
      <c r="F749" s="66">
        <f t="shared" si="172"/>
        <v>376.4</v>
      </c>
      <c r="G749" s="64">
        <f t="shared" si="173"/>
        <v>204.7</v>
      </c>
      <c r="H749" s="38">
        <f t="shared" si="170"/>
        <v>83.878847093307286</v>
      </c>
      <c r="I749" s="171">
        <f t="shared" si="171"/>
        <v>-2031.7000000000003</v>
      </c>
    </row>
    <row r="750" spans="1:10" x14ac:dyDescent="0.25">
      <c r="A750" s="29">
        <f t="shared" si="160"/>
        <v>44084</v>
      </c>
      <c r="B750">
        <f>'0910'!B32</f>
        <v>389.4</v>
      </c>
      <c r="C750">
        <f>'0910'!C32</f>
        <v>191</v>
      </c>
      <c r="D750">
        <f>'0910'!D32</f>
        <v>38.6</v>
      </c>
      <c r="E750">
        <f>'0910'!E32</f>
        <v>39.799999999999997</v>
      </c>
      <c r="F750" s="66">
        <f t="shared" si="172"/>
        <v>428</v>
      </c>
      <c r="G750" s="64">
        <f t="shared" si="173"/>
        <v>230.8</v>
      </c>
      <c r="H750" s="38">
        <f t="shared" si="170"/>
        <v>85.441941074523385</v>
      </c>
      <c r="I750" s="171">
        <f t="shared" si="171"/>
        <v>51.600000000000023</v>
      </c>
    </row>
    <row r="751" spans="1:10" x14ac:dyDescent="0.25">
      <c r="A751" s="29">
        <f t="shared" si="160"/>
        <v>44091</v>
      </c>
      <c r="B751">
        <f>'0917'!C34</f>
        <v>400.5</v>
      </c>
      <c r="C751">
        <f>'0917'!D34</f>
        <v>187.5</v>
      </c>
      <c r="D751">
        <f>'0917'!E34</f>
        <v>128.4</v>
      </c>
      <c r="E751">
        <f>'0917'!F34</f>
        <v>139.1</v>
      </c>
      <c r="F751" s="66">
        <f t="shared" si="172"/>
        <v>528.9</v>
      </c>
      <c r="G751" s="64">
        <f t="shared" si="173"/>
        <v>326.60000000000002</v>
      </c>
      <c r="H751" s="38">
        <f t="shared" si="170"/>
        <v>61.941212492345365</v>
      </c>
      <c r="I751" s="171">
        <f t="shared" si="171"/>
        <v>100.89999999999998</v>
      </c>
    </row>
    <row r="752" spans="1:10" x14ac:dyDescent="0.25">
      <c r="A752" s="29">
        <f t="shared" si="160"/>
        <v>44098</v>
      </c>
      <c r="B752">
        <f>'0924'!B34</f>
        <v>384.4</v>
      </c>
      <c r="C752">
        <f>'0924'!C34</f>
        <v>183.5</v>
      </c>
      <c r="D752">
        <f>'0924'!D34</f>
        <v>155.80000000000001</v>
      </c>
      <c r="E752">
        <f>'0924'!E34</f>
        <v>217.6</v>
      </c>
      <c r="F752" s="66">
        <f t="shared" si="172"/>
        <v>540.20000000000005</v>
      </c>
      <c r="G752" s="64">
        <f t="shared" si="173"/>
        <v>401.1</v>
      </c>
      <c r="H752" s="38">
        <f t="shared" si="170"/>
        <v>34.679631014709543</v>
      </c>
      <c r="I752" s="171">
        <f t="shared" si="171"/>
        <v>11.300000000000068</v>
      </c>
    </row>
    <row r="753" spans="1:9" x14ac:dyDescent="0.25">
      <c r="A753" s="29">
        <f t="shared" si="160"/>
        <v>44105</v>
      </c>
      <c r="B753">
        <f>'1001'!B34</f>
        <v>378.5</v>
      </c>
      <c r="C753">
        <f>'1001'!C34</f>
        <v>186.9</v>
      </c>
      <c r="D753">
        <f>'1001'!D34</f>
        <v>178.8</v>
      </c>
      <c r="E753">
        <f>'1001'!E34</f>
        <v>237.7</v>
      </c>
      <c r="F753" s="66">
        <f t="shared" si="172"/>
        <v>557.29999999999995</v>
      </c>
      <c r="G753" s="64">
        <f t="shared" si="173"/>
        <v>424.6</v>
      </c>
      <c r="H753" s="38">
        <f t="shared" si="170"/>
        <v>31.25294394724445</v>
      </c>
      <c r="I753" s="171">
        <f t="shared" si="171"/>
        <v>17.099999999999909</v>
      </c>
    </row>
    <row r="754" spans="1:9" x14ac:dyDescent="0.25">
      <c r="A754" s="29">
        <f t="shared" si="160"/>
        <v>44112</v>
      </c>
      <c r="B754">
        <f>'1008'!B34</f>
        <v>392.2</v>
      </c>
      <c r="C754">
        <f>'1008'!C34</f>
        <v>184</v>
      </c>
      <c r="D754">
        <f>'1008'!D34</f>
        <v>276</v>
      </c>
      <c r="E754">
        <f>'1008'!E34</f>
        <v>253.9</v>
      </c>
      <c r="F754" s="66">
        <f t="shared" si="172"/>
        <v>668.2</v>
      </c>
      <c r="G754" s="64">
        <f t="shared" si="173"/>
        <v>437.9</v>
      </c>
      <c r="H754" s="38">
        <f t="shared" si="170"/>
        <v>52.591915962548555</v>
      </c>
      <c r="I754" s="171">
        <f t="shared" si="171"/>
        <v>110.90000000000009</v>
      </c>
    </row>
    <row r="755" spans="1:9" x14ac:dyDescent="0.25">
      <c r="A755" s="29">
        <f t="shared" si="160"/>
        <v>44119</v>
      </c>
      <c r="B755">
        <f>'1015'!B34</f>
        <v>401.2</v>
      </c>
      <c r="C755">
        <f>'1015'!C34</f>
        <v>215.4</v>
      </c>
      <c r="D755">
        <f>'1015'!D34</f>
        <v>302</v>
      </c>
      <c r="E755">
        <f>'1015'!E34</f>
        <v>270.5</v>
      </c>
      <c r="F755" s="66">
        <f t="shared" si="172"/>
        <v>703.2</v>
      </c>
      <c r="G755" s="64">
        <f t="shared" si="173"/>
        <v>485.9</v>
      </c>
      <c r="H755" s="38">
        <f t="shared" si="170"/>
        <v>44.721136036221452</v>
      </c>
      <c r="I755" s="171">
        <f t="shared" si="171"/>
        <v>35</v>
      </c>
    </row>
    <row r="756" spans="1:9" x14ac:dyDescent="0.25">
      <c r="A756" s="29">
        <f t="shared" si="160"/>
        <v>44126</v>
      </c>
      <c r="B756">
        <f>'1022'!B34</f>
        <v>392.6</v>
      </c>
      <c r="C756">
        <f>'1022'!C34</f>
        <v>206.4</v>
      </c>
      <c r="D756">
        <f>'1022'!D34</f>
        <v>334.2</v>
      </c>
      <c r="E756">
        <f>'1022'!E34</f>
        <v>297.2</v>
      </c>
      <c r="F756" s="66">
        <f t="shared" si="172"/>
        <v>726.8</v>
      </c>
      <c r="G756" s="64">
        <f t="shared" si="173"/>
        <v>503.6</v>
      </c>
      <c r="H756" s="38">
        <f t="shared" si="170"/>
        <v>44.320889594916579</v>
      </c>
      <c r="I756" s="171">
        <f t="shared" si="171"/>
        <v>23.599999999999909</v>
      </c>
    </row>
    <row r="757" spans="1:9" x14ac:dyDescent="0.25">
      <c r="A757" s="29">
        <f t="shared" si="160"/>
        <v>44133</v>
      </c>
      <c r="B757">
        <f>'1029'!B34</f>
        <v>383.6</v>
      </c>
      <c r="C757">
        <f>'1029'!C34</f>
        <v>218.6</v>
      </c>
      <c r="D757">
        <f>'1029'!D34</f>
        <v>359.5</v>
      </c>
      <c r="E757">
        <f>'1029'!E34</f>
        <v>317.39999999999998</v>
      </c>
      <c r="F757" s="66">
        <f t="shared" si="172"/>
        <v>743.1</v>
      </c>
      <c r="G757" s="64">
        <f t="shared" si="173"/>
        <v>536</v>
      </c>
      <c r="H757" s="38">
        <f t="shared" si="170"/>
        <v>38.638059701492544</v>
      </c>
      <c r="I757" s="171">
        <f t="shared" si="171"/>
        <v>16.300000000000068</v>
      </c>
    </row>
    <row r="758" spans="1:9" x14ac:dyDescent="0.25">
      <c r="A758" s="29">
        <f t="shared" si="160"/>
        <v>44140</v>
      </c>
      <c r="B758">
        <f>'1105'!B34</f>
        <v>390.4</v>
      </c>
      <c r="C758">
        <f>'1105'!C34</f>
        <v>212.2</v>
      </c>
      <c r="D758">
        <f>'1105'!D34</f>
        <v>382.6</v>
      </c>
      <c r="E758">
        <f>'1105'!E34</f>
        <v>360.1</v>
      </c>
      <c r="F758" s="66">
        <f t="shared" si="172"/>
        <v>773</v>
      </c>
      <c r="G758" s="64">
        <f t="shared" si="173"/>
        <v>572.29999999999995</v>
      </c>
      <c r="H758" s="38">
        <f t="shared" si="170"/>
        <v>35.069019744889054</v>
      </c>
      <c r="I758" s="171">
        <f t="shared" si="171"/>
        <v>29.899999999999977</v>
      </c>
    </row>
    <row r="759" spans="1:9" x14ac:dyDescent="0.25">
      <c r="A759" s="29">
        <f t="shared" si="160"/>
        <v>44147</v>
      </c>
      <c r="B759">
        <f>'1112'!B34</f>
        <v>443.5</v>
      </c>
      <c r="C759">
        <f>'1112'!C34</f>
        <v>242.8</v>
      </c>
      <c r="D759">
        <f>'1112'!D34</f>
        <v>407.2</v>
      </c>
      <c r="E759">
        <f>'1112'!E34</f>
        <v>378.3</v>
      </c>
      <c r="F759" s="66">
        <f t="shared" ref="F759:F769" si="174">+B759+D759</f>
        <v>850.7</v>
      </c>
      <c r="G759" s="64">
        <f t="shared" ref="G759:G769" si="175">+C759+E759</f>
        <v>621.1</v>
      </c>
      <c r="H759" s="38">
        <f t="shared" ref="H759:H769" si="176">+(F759/G759-1)*100</f>
        <v>36.966672033488976</v>
      </c>
      <c r="I759" s="171">
        <f t="shared" ref="I759:I769" si="177">+F759-F758</f>
        <v>77.700000000000045</v>
      </c>
    </row>
    <row r="760" spans="1:9" x14ac:dyDescent="0.25">
      <c r="A760" s="29">
        <f t="shared" si="160"/>
        <v>44154</v>
      </c>
      <c r="B760">
        <f>'1119'!B34</f>
        <v>444.7</v>
      </c>
      <c r="C760">
        <f>'1119'!C34</f>
        <v>253.9</v>
      </c>
      <c r="D760">
        <f>'1119'!D34</f>
        <v>506.7</v>
      </c>
      <c r="E760">
        <f>'1119'!E34</f>
        <v>479.8</v>
      </c>
      <c r="F760" s="66">
        <f t="shared" si="174"/>
        <v>951.4</v>
      </c>
      <c r="G760" s="64">
        <f t="shared" si="175"/>
        <v>733.7</v>
      </c>
      <c r="H760" s="38">
        <f t="shared" si="176"/>
        <v>29.671527872427419</v>
      </c>
      <c r="I760" s="171">
        <f t="shared" si="177"/>
        <v>100.69999999999993</v>
      </c>
    </row>
    <row r="761" spans="1:9" x14ac:dyDescent="0.25">
      <c r="A761" s="29">
        <f t="shared" si="160"/>
        <v>44161</v>
      </c>
      <c r="B761">
        <f>'1126'!B34</f>
        <v>445.9</v>
      </c>
      <c r="C761">
        <f>'1126'!C34</f>
        <v>257.60000000000002</v>
      </c>
      <c r="D761">
        <f>'1126'!D34</f>
        <v>527.79999999999995</v>
      </c>
      <c r="E761">
        <f>'1126'!E34</f>
        <v>555.29999999999995</v>
      </c>
      <c r="F761" s="66">
        <f t="shared" si="174"/>
        <v>973.69999999999993</v>
      </c>
      <c r="G761" s="64">
        <f t="shared" si="175"/>
        <v>812.9</v>
      </c>
      <c r="H761" s="38">
        <f t="shared" si="176"/>
        <v>19.781030877106652</v>
      </c>
      <c r="I761" s="171">
        <f t="shared" si="177"/>
        <v>22.299999999999955</v>
      </c>
    </row>
    <row r="762" spans="1:9" x14ac:dyDescent="0.25">
      <c r="A762" s="29">
        <f t="shared" si="160"/>
        <v>44168</v>
      </c>
      <c r="B762">
        <f>'1203'!B34</f>
        <v>370.3</v>
      </c>
      <c r="C762">
        <f>'1203'!C34</f>
        <v>248.8</v>
      </c>
      <c r="D762">
        <f>'1203'!D34</f>
        <v>552.5</v>
      </c>
      <c r="E762">
        <f>'1203'!E34</f>
        <v>574.5</v>
      </c>
      <c r="F762" s="66">
        <f t="shared" si="174"/>
        <v>922.8</v>
      </c>
      <c r="G762" s="64">
        <f t="shared" si="175"/>
        <v>823.3</v>
      </c>
      <c r="H762" s="38">
        <f t="shared" si="176"/>
        <v>12.085509534798987</v>
      </c>
      <c r="I762" s="171">
        <f t="shared" si="177"/>
        <v>-50.899999999999977</v>
      </c>
    </row>
    <row r="763" spans="1:9" x14ac:dyDescent="0.25">
      <c r="A763" s="29">
        <f t="shared" si="160"/>
        <v>44175</v>
      </c>
      <c r="B763">
        <f>'1210'!B34</f>
        <v>383.8</v>
      </c>
      <c r="C763">
        <f>'1210'!C34</f>
        <v>240</v>
      </c>
      <c r="D763">
        <f>'1210'!D34</f>
        <v>644.70000000000005</v>
      </c>
      <c r="E763">
        <f>'1210'!E34</f>
        <v>592.5</v>
      </c>
      <c r="F763" s="66">
        <f t="shared" si="174"/>
        <v>1028.5</v>
      </c>
      <c r="G763" s="64">
        <f t="shared" si="175"/>
        <v>832.5</v>
      </c>
      <c r="H763" s="38">
        <f t="shared" si="176"/>
        <v>23.543543543543532</v>
      </c>
      <c r="I763" s="171">
        <f t="shared" si="177"/>
        <v>105.70000000000005</v>
      </c>
    </row>
    <row r="764" spans="1:9" x14ac:dyDescent="0.25">
      <c r="A764" s="29">
        <f t="shared" si="160"/>
        <v>44182</v>
      </c>
      <c r="B764">
        <f>'1217'!B34</f>
        <v>374.4</v>
      </c>
      <c r="C764">
        <f>'1217'!C34</f>
        <v>255</v>
      </c>
      <c r="D764">
        <f>'1217'!D34</f>
        <v>665.9</v>
      </c>
      <c r="E764">
        <f>'1217'!E34</f>
        <v>617.29999999999995</v>
      </c>
      <c r="F764" s="66">
        <f t="shared" si="174"/>
        <v>1040.3</v>
      </c>
      <c r="G764" s="64">
        <f t="shared" si="175"/>
        <v>872.3</v>
      </c>
      <c r="H764" s="38">
        <f t="shared" si="176"/>
        <v>19.259429095494674</v>
      </c>
      <c r="I764" s="171">
        <f t="shared" si="177"/>
        <v>11.799999999999955</v>
      </c>
    </row>
    <row r="765" spans="1:9" x14ac:dyDescent="0.25">
      <c r="A765" s="29">
        <f>+A764+7</f>
        <v>44189</v>
      </c>
      <c r="B765">
        <f>'1224'!B34</f>
        <v>379</v>
      </c>
      <c r="C765">
        <f>'1224'!C34</f>
        <v>239.5</v>
      </c>
      <c r="D765">
        <f>'1224'!D34</f>
        <v>750.1</v>
      </c>
      <c r="E765">
        <f>'1224'!E34</f>
        <v>638.29999999999995</v>
      </c>
      <c r="F765" s="66">
        <f t="shared" si="174"/>
        <v>1129.0999999999999</v>
      </c>
      <c r="G765" s="64">
        <f t="shared" si="175"/>
        <v>877.8</v>
      </c>
      <c r="H765" s="38">
        <f t="shared" si="176"/>
        <v>28.628389154704937</v>
      </c>
      <c r="I765" s="171">
        <f t="shared" si="177"/>
        <v>88.799999999999955</v>
      </c>
    </row>
    <row r="766" spans="1:9" x14ac:dyDescent="0.25">
      <c r="A766" s="29">
        <f>+A765+7</f>
        <v>44196</v>
      </c>
      <c r="B766">
        <f>'1231'!B34</f>
        <v>360.4</v>
      </c>
      <c r="C766">
        <f>'1231'!C34</f>
        <v>220</v>
      </c>
      <c r="D766">
        <f>'1231'!D34</f>
        <v>774.2</v>
      </c>
      <c r="E766">
        <f>'1231'!E34</f>
        <v>736.4</v>
      </c>
      <c r="F766" s="66">
        <f t="shared" si="174"/>
        <v>1134.5999999999999</v>
      </c>
      <c r="G766" s="64">
        <f t="shared" si="175"/>
        <v>956.4</v>
      </c>
      <c r="H766" s="38">
        <f t="shared" si="176"/>
        <v>18.632371392722714</v>
      </c>
      <c r="I766" s="171">
        <f t="shared" si="177"/>
        <v>5.5</v>
      </c>
    </row>
    <row r="767" spans="1:9" x14ac:dyDescent="0.25">
      <c r="A767" s="29">
        <f>+A766+7</f>
        <v>44203</v>
      </c>
      <c r="B767">
        <f>'0107'!B34</f>
        <v>363.5</v>
      </c>
      <c r="C767">
        <f>'0107'!C34</f>
        <v>244</v>
      </c>
      <c r="D767">
        <f>'0107'!D34</f>
        <v>785.6</v>
      </c>
      <c r="E767">
        <f>'0107'!E34</f>
        <v>756</v>
      </c>
      <c r="F767" s="66">
        <f t="shared" si="174"/>
        <v>1149.0999999999999</v>
      </c>
      <c r="G767" s="64">
        <f t="shared" si="175"/>
        <v>1000</v>
      </c>
      <c r="H767" s="38">
        <f t="shared" si="176"/>
        <v>14.91</v>
      </c>
      <c r="I767" s="171">
        <f t="shared" si="177"/>
        <v>14.5</v>
      </c>
    </row>
    <row r="768" spans="1:9" x14ac:dyDescent="0.25">
      <c r="A768" s="29">
        <f>+A767+7</f>
        <v>44210</v>
      </c>
      <c r="B768">
        <f>'0114'!B35</f>
        <v>384.3</v>
      </c>
      <c r="C768">
        <f>'0114'!C35</f>
        <v>236</v>
      </c>
      <c r="D768">
        <f>'0114'!D35</f>
        <v>824.3</v>
      </c>
      <c r="E768">
        <f>'0114'!E35</f>
        <v>781.3</v>
      </c>
      <c r="F768" s="66">
        <f t="shared" si="174"/>
        <v>1208.5999999999999</v>
      </c>
      <c r="G768" s="64">
        <f t="shared" si="175"/>
        <v>1017.3</v>
      </c>
      <c r="H768" s="38">
        <f t="shared" si="176"/>
        <v>18.804679052393581</v>
      </c>
      <c r="I768" s="171">
        <f t="shared" si="177"/>
        <v>59.5</v>
      </c>
    </row>
    <row r="769" spans="1:10" x14ac:dyDescent="0.25">
      <c r="A769" s="29">
        <f t="shared" ref="A769:A834" si="178">+A768+7</f>
        <v>44217</v>
      </c>
      <c r="B769">
        <f>'0121'!B38</f>
        <v>449.8</v>
      </c>
      <c r="C769">
        <f>'0121'!C38</f>
        <v>227.3</v>
      </c>
      <c r="D769">
        <f>'0121'!D38</f>
        <v>924.1</v>
      </c>
      <c r="E769">
        <f>'0121'!E38</f>
        <v>803.8</v>
      </c>
      <c r="F769" s="66">
        <f t="shared" si="174"/>
        <v>1373.9</v>
      </c>
      <c r="G769" s="64">
        <f t="shared" si="175"/>
        <v>1031.0999999999999</v>
      </c>
      <c r="H769" s="38">
        <f t="shared" si="176"/>
        <v>33.246047909999056</v>
      </c>
      <c r="I769" s="171">
        <f t="shared" si="177"/>
        <v>165.30000000000018</v>
      </c>
    </row>
    <row r="770" spans="1:10" x14ac:dyDescent="0.25">
      <c r="A770" s="29">
        <f t="shared" si="178"/>
        <v>44224</v>
      </c>
      <c r="B770">
        <f>'0128'!B38</f>
        <v>430.3</v>
      </c>
      <c r="C770">
        <f>'0128'!C38</f>
        <v>220.1</v>
      </c>
      <c r="D770">
        <f>'0128'!D38</f>
        <v>948.3</v>
      </c>
      <c r="E770">
        <f>'0128'!E38</f>
        <v>835.7</v>
      </c>
      <c r="F770" s="66">
        <f t="shared" ref="F770:F814" si="179">+B770+D770</f>
        <v>1378.6</v>
      </c>
      <c r="G770" s="64">
        <f t="shared" ref="G770:G814" si="180">+C770+E770</f>
        <v>1055.8</v>
      </c>
      <c r="H770" s="38">
        <f t="shared" ref="H770:H814" si="181">+(F770/G770-1)*100</f>
        <v>30.573972343246815</v>
      </c>
      <c r="I770" s="171">
        <f t="shared" ref="I770:I814" si="182">+F770-F769</f>
        <v>4.6999999999998181</v>
      </c>
    </row>
    <row r="771" spans="1:10" x14ac:dyDescent="0.25">
      <c r="A771" s="29">
        <f t="shared" si="178"/>
        <v>44231</v>
      </c>
      <c r="B771">
        <f>'0204'!B38</f>
        <v>457.3</v>
      </c>
      <c r="C771">
        <f>'0204'!C38</f>
        <v>212.6</v>
      </c>
      <c r="D771">
        <f>'0204'!D38</f>
        <v>1035.4000000000001</v>
      </c>
      <c r="E771">
        <f>'0204'!E38</f>
        <v>854.8</v>
      </c>
      <c r="F771" s="66">
        <f t="shared" si="179"/>
        <v>1492.7</v>
      </c>
      <c r="G771" s="64">
        <f t="shared" si="180"/>
        <v>1067.3999999999999</v>
      </c>
      <c r="H771" s="38">
        <f t="shared" si="181"/>
        <v>39.844481918680927</v>
      </c>
      <c r="I771" s="171">
        <f t="shared" si="182"/>
        <v>114.10000000000014</v>
      </c>
    </row>
    <row r="772" spans="1:10" x14ac:dyDescent="0.25">
      <c r="A772" s="29">
        <f t="shared" si="178"/>
        <v>44238</v>
      </c>
      <c r="B772">
        <f>'0211'!B38</f>
        <v>462.9</v>
      </c>
      <c r="C772">
        <f>'0211'!C38</f>
        <v>221.8</v>
      </c>
      <c r="D772">
        <f>'0211'!D38</f>
        <v>1122.8</v>
      </c>
      <c r="E772">
        <f>'0211'!E38</f>
        <v>936.8</v>
      </c>
      <c r="F772" s="66">
        <f t="shared" si="179"/>
        <v>1585.6999999999998</v>
      </c>
      <c r="G772" s="64">
        <f t="shared" si="180"/>
        <v>1158.5999999999999</v>
      </c>
      <c r="H772" s="38">
        <f t="shared" si="181"/>
        <v>36.863455895045739</v>
      </c>
      <c r="I772" s="171">
        <f t="shared" si="182"/>
        <v>92.999999999999773</v>
      </c>
    </row>
    <row r="773" spans="1:10" x14ac:dyDescent="0.25">
      <c r="A773" s="29">
        <f t="shared" si="178"/>
        <v>44245</v>
      </c>
      <c r="B773">
        <f>'0218'!B38</f>
        <v>447.3</v>
      </c>
      <c r="C773">
        <f>'0218'!C38</f>
        <v>221.8</v>
      </c>
      <c r="D773">
        <f>'0218'!D38</f>
        <v>1150.0999999999999</v>
      </c>
      <c r="E773">
        <f>'0218'!E38</f>
        <v>968.3</v>
      </c>
      <c r="F773" s="66">
        <f t="shared" si="179"/>
        <v>1597.3999999999999</v>
      </c>
      <c r="G773" s="64">
        <f t="shared" si="180"/>
        <v>1190.0999999999999</v>
      </c>
      <c r="H773" s="38">
        <f t="shared" si="181"/>
        <v>34.22401478867323</v>
      </c>
      <c r="I773" s="171">
        <f t="shared" si="182"/>
        <v>11.700000000000045</v>
      </c>
    </row>
    <row r="774" spans="1:10" x14ac:dyDescent="0.25">
      <c r="A774" s="29">
        <f t="shared" si="178"/>
        <v>44252</v>
      </c>
      <c r="B774">
        <f>'0225'!B38</f>
        <v>433.3</v>
      </c>
      <c r="C774">
        <f>'0225'!C38</f>
        <v>220.1</v>
      </c>
      <c r="D774">
        <f>'0225'!D38</f>
        <v>1190</v>
      </c>
      <c r="E774">
        <f>'0225'!E38</f>
        <v>993.6</v>
      </c>
      <c r="F774" s="66">
        <f t="shared" si="179"/>
        <v>1623.3</v>
      </c>
      <c r="G774" s="64">
        <f t="shared" si="180"/>
        <v>1213.7</v>
      </c>
      <c r="H774" s="38">
        <f t="shared" si="181"/>
        <v>33.748043173766163</v>
      </c>
      <c r="I774" s="171">
        <f t="shared" si="182"/>
        <v>25.900000000000091</v>
      </c>
    </row>
    <row r="775" spans="1:10" x14ac:dyDescent="0.25">
      <c r="A775" s="29">
        <f t="shared" si="178"/>
        <v>44259</v>
      </c>
      <c r="B775">
        <f>'0304'!B38</f>
        <v>429.5</v>
      </c>
      <c r="C775">
        <f>'0304'!C38</f>
        <v>223.2</v>
      </c>
      <c r="D775">
        <f>'0304'!D38</f>
        <v>1274.8</v>
      </c>
      <c r="E775">
        <f>'0304'!E38</f>
        <v>1086</v>
      </c>
      <c r="F775" s="66">
        <f t="shared" si="179"/>
        <v>1704.3</v>
      </c>
      <c r="G775" s="64">
        <f t="shared" si="180"/>
        <v>1309.2</v>
      </c>
      <c r="H775" s="38">
        <f t="shared" si="181"/>
        <v>30.178735105407874</v>
      </c>
      <c r="I775" s="171">
        <f t="shared" si="182"/>
        <v>81</v>
      </c>
    </row>
    <row r="776" spans="1:10" x14ac:dyDescent="0.25">
      <c r="A776" s="29">
        <f t="shared" si="178"/>
        <v>44266</v>
      </c>
      <c r="B776">
        <f>'0311'!B41</f>
        <v>333.1</v>
      </c>
      <c r="C776">
        <f>'0311'!C41</f>
        <v>262</v>
      </c>
      <c r="D776">
        <f>'0311'!D41</f>
        <v>1402.5</v>
      </c>
      <c r="E776">
        <f>'0311'!E41</f>
        <v>1097.8</v>
      </c>
      <c r="F776" s="66">
        <f t="shared" si="179"/>
        <v>1735.6</v>
      </c>
      <c r="G776" s="64">
        <f t="shared" si="180"/>
        <v>1359.8</v>
      </c>
      <c r="H776" s="38">
        <f t="shared" si="181"/>
        <v>27.636417120164737</v>
      </c>
      <c r="I776" s="171">
        <f t="shared" si="182"/>
        <v>31.299999999999955</v>
      </c>
    </row>
    <row r="777" spans="1:10" x14ac:dyDescent="0.25">
      <c r="A777" s="29">
        <f t="shared" si="178"/>
        <v>44273</v>
      </c>
      <c r="B777">
        <f>'0318'!B41</f>
        <v>316.5</v>
      </c>
      <c r="C777">
        <f>'0318'!C41</f>
        <v>257</v>
      </c>
      <c r="D777">
        <f>'0318'!D41</f>
        <v>1482.2</v>
      </c>
      <c r="E777">
        <f>'0318'!E41</f>
        <v>1172.0999999999999</v>
      </c>
      <c r="F777" s="66">
        <f t="shared" si="179"/>
        <v>1798.7</v>
      </c>
      <c r="G777" s="64">
        <f t="shared" si="180"/>
        <v>1429.1</v>
      </c>
      <c r="H777" s="38">
        <f t="shared" si="181"/>
        <v>25.862430900566793</v>
      </c>
      <c r="I777" s="171">
        <f t="shared" si="182"/>
        <v>63.100000000000136</v>
      </c>
    </row>
    <row r="778" spans="1:10" x14ac:dyDescent="0.25">
      <c r="A778" s="29">
        <f t="shared" si="178"/>
        <v>44280</v>
      </c>
      <c r="B778">
        <f>'0325'!B42</f>
        <v>308.60000000000002</v>
      </c>
      <c r="C778">
        <f>'0325'!C42</f>
        <v>268.5</v>
      </c>
      <c r="D778">
        <f>'0325'!D42</f>
        <v>1499.5</v>
      </c>
      <c r="E778">
        <f>'0325'!E42</f>
        <v>1258.5</v>
      </c>
      <c r="F778" s="66">
        <f t="shared" si="179"/>
        <v>1808.1</v>
      </c>
      <c r="G778" s="64">
        <f t="shared" si="180"/>
        <v>1527</v>
      </c>
      <c r="H778" s="38">
        <f t="shared" si="181"/>
        <v>18.408644400785846</v>
      </c>
      <c r="I778" s="171">
        <f t="shared" si="182"/>
        <v>9.3999999999998636</v>
      </c>
    </row>
    <row r="779" spans="1:10" x14ac:dyDescent="0.25">
      <c r="A779" s="29">
        <f t="shared" si="178"/>
        <v>44287</v>
      </c>
      <c r="B779">
        <f>'0401'!B42</f>
        <v>303.5</v>
      </c>
      <c r="C779">
        <f>'0401'!C42</f>
        <v>258.2</v>
      </c>
      <c r="D779">
        <f>'0401'!D42</f>
        <v>1525.6</v>
      </c>
      <c r="E779">
        <f>'0401'!E42</f>
        <v>1284.5999999999999</v>
      </c>
      <c r="F779" s="66">
        <f t="shared" si="179"/>
        <v>1829.1</v>
      </c>
      <c r="G779" s="64">
        <f t="shared" si="180"/>
        <v>1542.8</v>
      </c>
      <c r="H779" s="38">
        <f t="shared" si="181"/>
        <v>18.557168784029045</v>
      </c>
      <c r="I779" s="171">
        <f t="shared" si="182"/>
        <v>21</v>
      </c>
    </row>
    <row r="780" spans="1:10" x14ac:dyDescent="0.25">
      <c r="A780" s="29">
        <f t="shared" si="178"/>
        <v>44294</v>
      </c>
      <c r="B780">
        <f>'0408'!B42</f>
        <v>288.60000000000002</v>
      </c>
      <c r="C780">
        <f>'0408'!C42</f>
        <v>256.5</v>
      </c>
      <c r="D780">
        <f>'0408'!D42</f>
        <v>1616.4</v>
      </c>
      <c r="E780">
        <f>'0408'!E42</f>
        <v>1302.3</v>
      </c>
      <c r="F780" s="66">
        <f t="shared" si="179"/>
        <v>1905</v>
      </c>
      <c r="G780" s="64">
        <f t="shared" si="180"/>
        <v>1558.8</v>
      </c>
      <c r="H780" s="38">
        <f t="shared" si="181"/>
        <v>22.209391839876822</v>
      </c>
      <c r="I780" s="171">
        <f t="shared" si="182"/>
        <v>75.900000000000091</v>
      </c>
    </row>
    <row r="781" spans="1:10" x14ac:dyDescent="0.25">
      <c r="A781" s="29">
        <f t="shared" si="178"/>
        <v>44301</v>
      </c>
      <c r="B781">
        <f>'0415'!B42</f>
        <v>284.10000000000002</v>
      </c>
      <c r="C781">
        <f>'0415'!C42</f>
        <v>243.5</v>
      </c>
      <c r="D781">
        <f>'0415'!D42</f>
        <v>1635.8</v>
      </c>
      <c r="E781">
        <f>'0415'!E42</f>
        <v>1370.8</v>
      </c>
      <c r="F781" s="66">
        <f t="shared" si="179"/>
        <v>1919.9</v>
      </c>
      <c r="G781" s="64">
        <f t="shared" si="180"/>
        <v>1614.3</v>
      </c>
      <c r="H781" s="38">
        <f t="shared" si="181"/>
        <v>18.930805922071503</v>
      </c>
      <c r="I781" s="171">
        <f t="shared" si="182"/>
        <v>14.900000000000091</v>
      </c>
      <c r="J781">
        <f>'0415'!F42</f>
        <v>0</v>
      </c>
    </row>
    <row r="782" spans="1:10" x14ac:dyDescent="0.25">
      <c r="A782" s="29">
        <f t="shared" si="178"/>
        <v>44308</v>
      </c>
      <c r="B782">
        <f>'0422'!B42</f>
        <v>290.89999999999998</v>
      </c>
      <c r="C782">
        <f>'0422'!C42</f>
        <v>231.9</v>
      </c>
      <c r="D782">
        <f>'0422'!D42</f>
        <v>1651.8</v>
      </c>
      <c r="E782">
        <f>'0422'!E42</f>
        <v>1448.6</v>
      </c>
      <c r="F782" s="66">
        <f t="shared" si="179"/>
        <v>1942.6999999999998</v>
      </c>
      <c r="G782" s="64">
        <f t="shared" si="180"/>
        <v>1680.5</v>
      </c>
      <c r="H782" s="38">
        <f t="shared" si="181"/>
        <v>15.60249925617374</v>
      </c>
      <c r="I782" s="171">
        <f t="shared" si="182"/>
        <v>22.799999999999727</v>
      </c>
      <c r="J782">
        <f>'0422'!F42</f>
        <v>0</v>
      </c>
    </row>
    <row r="783" spans="1:10" x14ac:dyDescent="0.25">
      <c r="A783" s="29">
        <f t="shared" si="178"/>
        <v>44315</v>
      </c>
      <c r="B783">
        <f>'0429'!B42</f>
        <v>272.8</v>
      </c>
      <c r="C783">
        <f>'0429'!C42</f>
        <v>214.7</v>
      </c>
      <c r="D783">
        <f>'0429'!D42</f>
        <v>1681.4</v>
      </c>
      <c r="E783">
        <f>'0429'!E42</f>
        <v>1485.1</v>
      </c>
      <c r="F783" s="66">
        <f t="shared" si="179"/>
        <v>1954.2</v>
      </c>
      <c r="G783" s="64">
        <f t="shared" si="180"/>
        <v>1699.8</v>
      </c>
      <c r="H783" s="38">
        <f t="shared" si="181"/>
        <v>14.966466643134503</v>
      </c>
      <c r="I783" s="171">
        <f t="shared" si="182"/>
        <v>11.500000000000227</v>
      </c>
      <c r="J783">
        <f>'0429'!F42</f>
        <v>0</v>
      </c>
    </row>
    <row r="784" spans="1:10" x14ac:dyDescent="0.25">
      <c r="A784" s="29">
        <f t="shared" si="178"/>
        <v>44322</v>
      </c>
      <c r="B784">
        <f>'0506'!B42</f>
        <v>261.5</v>
      </c>
      <c r="C784">
        <f>'0506'!C42</f>
        <v>202.4</v>
      </c>
      <c r="D784">
        <f>'0506'!D42</f>
        <v>1753</v>
      </c>
      <c r="E784">
        <f>'0506'!E42</f>
        <v>1542.9</v>
      </c>
      <c r="F784" s="66">
        <f t="shared" si="179"/>
        <v>2014.5</v>
      </c>
      <c r="G784" s="64">
        <f t="shared" si="180"/>
        <v>1745.3000000000002</v>
      </c>
      <c r="H784" s="38">
        <f t="shared" si="181"/>
        <v>15.424282358333796</v>
      </c>
      <c r="I784" s="171">
        <f t="shared" si="182"/>
        <v>60.299999999999955</v>
      </c>
      <c r="J784">
        <f>'0506'!F42</f>
        <v>0</v>
      </c>
    </row>
    <row r="785" spans="1:10" x14ac:dyDescent="0.25">
      <c r="A785" s="29">
        <f t="shared" si="178"/>
        <v>44329</v>
      </c>
      <c r="B785">
        <f>'0513'!B42</f>
        <v>239.6</v>
      </c>
      <c r="C785">
        <f>'0513'!C42</f>
        <v>193</v>
      </c>
      <c r="D785">
        <f>'0513'!D42</f>
        <v>1783.9</v>
      </c>
      <c r="E785">
        <f>'0513'!E42</f>
        <v>1568.1</v>
      </c>
      <c r="F785" s="66">
        <f t="shared" si="179"/>
        <v>2023.5</v>
      </c>
      <c r="G785" s="64">
        <f t="shared" si="180"/>
        <v>1761.1</v>
      </c>
      <c r="H785" s="38">
        <f t="shared" si="181"/>
        <v>14.899778547498732</v>
      </c>
      <c r="I785" s="171">
        <f t="shared" si="182"/>
        <v>9</v>
      </c>
      <c r="J785">
        <f>'0513'!F42</f>
        <v>1</v>
      </c>
    </row>
    <row r="786" spans="1:10" x14ac:dyDescent="0.25">
      <c r="A786" s="29">
        <f t="shared" si="178"/>
        <v>44336</v>
      </c>
      <c r="B786">
        <f>'0520'!B42</f>
        <v>229.7</v>
      </c>
      <c r="C786">
        <f>'0520'!C42</f>
        <v>158.19999999999999</v>
      </c>
      <c r="D786">
        <f>'0520'!D42</f>
        <v>1868.7</v>
      </c>
      <c r="E786">
        <f>'0520'!E42</f>
        <v>1613.8</v>
      </c>
      <c r="F786" s="66">
        <f t="shared" si="179"/>
        <v>2098.4</v>
      </c>
      <c r="G786" s="64">
        <f t="shared" si="180"/>
        <v>1772</v>
      </c>
      <c r="H786" s="38">
        <f t="shared" si="181"/>
        <v>18.419864559819409</v>
      </c>
      <c r="I786" s="171">
        <f t="shared" si="182"/>
        <v>74.900000000000091</v>
      </c>
      <c r="J786">
        <f>'0520'!F42</f>
        <v>1</v>
      </c>
    </row>
    <row r="787" spans="1:10" x14ac:dyDescent="0.25">
      <c r="A787" s="29">
        <f t="shared" si="178"/>
        <v>44343</v>
      </c>
      <c r="B787">
        <f>'0527'!B42</f>
        <v>218.2</v>
      </c>
      <c r="C787">
        <f>'0527'!C42</f>
        <v>147.69999999999999</v>
      </c>
      <c r="D787">
        <f>'0527'!D42</f>
        <v>1886.1</v>
      </c>
      <c r="E787">
        <f>'0527'!E42</f>
        <v>1686.8</v>
      </c>
      <c r="F787" s="66">
        <f t="shared" si="179"/>
        <v>2104.2999999999997</v>
      </c>
      <c r="G787" s="64">
        <f t="shared" si="180"/>
        <v>1834.5</v>
      </c>
      <c r="H787" s="38">
        <f t="shared" si="181"/>
        <v>14.707004633415078</v>
      </c>
      <c r="I787" s="171">
        <f t="shared" si="182"/>
        <v>5.8999999999996362</v>
      </c>
      <c r="J787">
        <f>'0527'!F42</f>
        <v>1</v>
      </c>
    </row>
    <row r="788" spans="1:10" x14ac:dyDescent="0.25">
      <c r="A788" s="29">
        <f t="shared" si="178"/>
        <v>44350</v>
      </c>
      <c r="B788">
        <f>'0603'!B42</f>
        <v>200.9</v>
      </c>
      <c r="C788">
        <f>'0603'!C42</f>
        <v>168.4</v>
      </c>
      <c r="D788">
        <f>'0603'!D42</f>
        <v>1971.5</v>
      </c>
      <c r="E788">
        <f>'0603'!E42</f>
        <v>1712.9</v>
      </c>
      <c r="F788" s="66">
        <f t="shared" si="179"/>
        <v>2172.4</v>
      </c>
      <c r="G788" s="64">
        <f t="shared" si="180"/>
        <v>1881.3000000000002</v>
      </c>
      <c r="H788" s="38">
        <f t="shared" si="181"/>
        <v>15.473342901185339</v>
      </c>
      <c r="I788" s="171">
        <f t="shared" si="182"/>
        <v>68.100000000000364</v>
      </c>
      <c r="J788">
        <f>'0603'!F42</f>
        <v>1</v>
      </c>
    </row>
    <row r="789" spans="1:10" x14ac:dyDescent="0.25">
      <c r="A789" s="29">
        <f t="shared" si="178"/>
        <v>44357</v>
      </c>
      <c r="B789">
        <f>'0610'!B42</f>
        <v>196.7</v>
      </c>
      <c r="C789">
        <f>'0610'!C42</f>
        <v>165.2</v>
      </c>
      <c r="D789">
        <f>'0610'!D42</f>
        <v>1987.9</v>
      </c>
      <c r="E789">
        <f>'0610'!E42</f>
        <v>1725.7</v>
      </c>
      <c r="F789" s="66">
        <f t="shared" si="179"/>
        <v>2184.6</v>
      </c>
      <c r="G789" s="64">
        <f t="shared" si="180"/>
        <v>1890.9</v>
      </c>
      <c r="H789" s="38">
        <f t="shared" si="181"/>
        <v>15.532286212914471</v>
      </c>
      <c r="I789" s="171">
        <f t="shared" si="182"/>
        <v>12.199999999999818</v>
      </c>
      <c r="J789">
        <f>'0610'!F42</f>
        <v>1</v>
      </c>
    </row>
    <row r="790" spans="1:10" x14ac:dyDescent="0.25">
      <c r="A790" s="29">
        <f t="shared" si="178"/>
        <v>44364</v>
      </c>
      <c r="B790">
        <f>'0617'!B42</f>
        <v>174.6</v>
      </c>
      <c r="C790">
        <f>'0617'!C42</f>
        <v>150.69999999999999</v>
      </c>
      <c r="D790">
        <f>'0617'!D42</f>
        <v>2076.3000000000002</v>
      </c>
      <c r="E790">
        <f>'0617'!E42</f>
        <v>1745.7</v>
      </c>
      <c r="F790" s="66">
        <f t="shared" si="179"/>
        <v>2250.9</v>
      </c>
      <c r="G790" s="64">
        <f t="shared" si="180"/>
        <v>1896.4</v>
      </c>
      <c r="H790" s="38">
        <f t="shared" si="181"/>
        <v>18.693313646909935</v>
      </c>
      <c r="I790" s="171">
        <f t="shared" si="182"/>
        <v>66.300000000000182</v>
      </c>
      <c r="J790">
        <f>'0617'!F42</f>
        <v>1</v>
      </c>
    </row>
    <row r="791" spans="1:10" x14ac:dyDescent="0.25">
      <c r="A791" s="29">
        <f t="shared" si="178"/>
        <v>44371</v>
      </c>
      <c r="B791">
        <f>'0624'!B42</f>
        <v>156.19999999999999</v>
      </c>
      <c r="C791">
        <f>'0624'!C42</f>
        <v>168.5</v>
      </c>
      <c r="D791">
        <f>'0624'!D42</f>
        <v>2099.4</v>
      </c>
      <c r="E791">
        <f>'0624'!E42</f>
        <v>1763.2</v>
      </c>
      <c r="F791" s="66">
        <f t="shared" si="179"/>
        <v>2255.6</v>
      </c>
      <c r="G791" s="64">
        <f t="shared" si="180"/>
        <v>1931.7</v>
      </c>
      <c r="H791" s="38">
        <f t="shared" si="181"/>
        <v>16.767614018739962</v>
      </c>
      <c r="I791" s="171">
        <f t="shared" si="182"/>
        <v>4.6999999999998181</v>
      </c>
      <c r="J791">
        <f>'0624'!F42</f>
        <v>10</v>
      </c>
    </row>
    <row r="792" spans="1:10" x14ac:dyDescent="0.25">
      <c r="A792" s="29">
        <f t="shared" si="178"/>
        <v>44378</v>
      </c>
      <c r="B792">
        <f>'0701'!B42</f>
        <v>141.6</v>
      </c>
      <c r="C792">
        <f>'0701'!C42</f>
        <v>220.6</v>
      </c>
      <c r="D792">
        <f>'0701'!D42</f>
        <v>2114.9</v>
      </c>
      <c r="E792">
        <f>'0701'!E42</f>
        <v>1842.2</v>
      </c>
      <c r="F792" s="66">
        <f t="shared" si="179"/>
        <v>2256.5</v>
      </c>
      <c r="G792" s="64">
        <f t="shared" si="180"/>
        <v>2062.8000000000002</v>
      </c>
      <c r="H792" s="38">
        <f t="shared" si="181"/>
        <v>9.3901493116152821</v>
      </c>
      <c r="I792" s="171">
        <f t="shared" si="182"/>
        <v>0.90000000000009095</v>
      </c>
      <c r="J792">
        <f>'0701'!F42</f>
        <v>10</v>
      </c>
    </row>
    <row r="793" spans="1:10" x14ac:dyDescent="0.25">
      <c r="A793" s="29">
        <f t="shared" si="178"/>
        <v>44385</v>
      </c>
      <c r="B793">
        <f>'0708'!B42</f>
        <v>133.1</v>
      </c>
      <c r="C793">
        <f>'0708'!C42</f>
        <v>227</v>
      </c>
      <c r="D793">
        <f>'0708'!D42</f>
        <v>2184.9</v>
      </c>
      <c r="E793">
        <f>'0708'!E42</f>
        <v>1931.3</v>
      </c>
      <c r="F793" s="66">
        <f t="shared" si="179"/>
        <v>2318</v>
      </c>
      <c r="G793" s="64">
        <f t="shared" si="180"/>
        <v>2158.3000000000002</v>
      </c>
      <c r="H793" s="38">
        <f t="shared" si="181"/>
        <v>7.399342074781079</v>
      </c>
      <c r="I793" s="171">
        <f t="shared" si="182"/>
        <v>61.5</v>
      </c>
      <c r="J793">
        <f>'0708'!F42</f>
        <v>10</v>
      </c>
    </row>
    <row r="794" spans="1:10" x14ac:dyDescent="0.25">
      <c r="A794" s="29">
        <f t="shared" si="178"/>
        <v>44392</v>
      </c>
      <c r="B794">
        <f>'0715'!B42</f>
        <v>111.3</v>
      </c>
      <c r="C794">
        <f>'0715'!C42</f>
        <v>218.9</v>
      </c>
      <c r="D794">
        <f>'0715'!D42</f>
        <v>2206.9</v>
      </c>
      <c r="E794">
        <f>'0715'!E42</f>
        <v>1946.9</v>
      </c>
      <c r="F794" s="66">
        <f t="shared" si="179"/>
        <v>2318.2000000000003</v>
      </c>
      <c r="G794" s="64">
        <f t="shared" si="180"/>
        <v>2165.8000000000002</v>
      </c>
      <c r="H794" s="38">
        <f t="shared" si="181"/>
        <v>7.0366608181734236</v>
      </c>
      <c r="I794" s="171">
        <f t="shared" si="182"/>
        <v>0.20000000000027285</v>
      </c>
      <c r="J794">
        <f>'0715'!F42</f>
        <v>10</v>
      </c>
    </row>
    <row r="795" spans="1:10" x14ac:dyDescent="0.25">
      <c r="A795" s="29">
        <f t="shared" si="178"/>
        <v>44399</v>
      </c>
      <c r="B795">
        <f>'0722'!B42</f>
        <v>101.4</v>
      </c>
      <c r="C795">
        <f>'0722'!C42</f>
        <v>225.4</v>
      </c>
      <c r="D795">
        <f>'0722'!D42</f>
        <v>2219.9</v>
      </c>
      <c r="E795">
        <f>'0722'!E42</f>
        <v>1987.5</v>
      </c>
      <c r="F795" s="66">
        <f t="shared" si="179"/>
        <v>2321.3000000000002</v>
      </c>
      <c r="G795" s="64">
        <f t="shared" si="180"/>
        <v>2212.9</v>
      </c>
      <c r="H795" s="38">
        <f t="shared" si="181"/>
        <v>4.8985494147950615</v>
      </c>
      <c r="I795" s="171">
        <f t="shared" si="182"/>
        <v>3.0999999999999091</v>
      </c>
      <c r="J795">
        <f>'0722'!F42</f>
        <v>13.5</v>
      </c>
    </row>
    <row r="796" spans="1:10" x14ac:dyDescent="0.25">
      <c r="A796" s="29">
        <f t="shared" si="178"/>
        <v>44406</v>
      </c>
      <c r="B796">
        <f>'0729'!B42</f>
        <v>91.4</v>
      </c>
      <c r="C796">
        <f>'0729'!C42</f>
        <v>208.7</v>
      </c>
      <c r="D796">
        <f>'0729'!D42</f>
        <v>2258.6</v>
      </c>
      <c r="E796">
        <f>'0729'!E42</f>
        <v>2071.6999999999998</v>
      </c>
      <c r="F796" s="66">
        <f t="shared" si="179"/>
        <v>2350</v>
      </c>
      <c r="G796" s="64">
        <f t="shared" si="180"/>
        <v>2280.3999999999996</v>
      </c>
      <c r="H796" s="38">
        <f t="shared" si="181"/>
        <v>3.0520961234871136</v>
      </c>
      <c r="I796" s="171">
        <f t="shared" si="182"/>
        <v>28.699999999999818</v>
      </c>
      <c r="J796">
        <f>'0729'!F42</f>
        <v>13.5</v>
      </c>
    </row>
    <row r="797" spans="1:10" x14ac:dyDescent="0.25">
      <c r="A797" s="29">
        <f t="shared" si="178"/>
        <v>44413</v>
      </c>
      <c r="B797">
        <f>'0805'!B42</f>
        <v>83.8</v>
      </c>
      <c r="C797">
        <f>'0805'!C42</f>
        <v>205.9</v>
      </c>
      <c r="D797">
        <f>'0805'!D42</f>
        <v>2272.1999999999998</v>
      </c>
      <c r="E797">
        <f>'0805'!E42</f>
        <v>2090.5</v>
      </c>
      <c r="F797" s="66">
        <f t="shared" si="179"/>
        <v>2356</v>
      </c>
      <c r="G797" s="64">
        <f t="shared" si="180"/>
        <v>2296.4</v>
      </c>
      <c r="H797" s="38">
        <f t="shared" si="181"/>
        <v>2.5953666608604653</v>
      </c>
      <c r="I797" s="171">
        <f t="shared" si="182"/>
        <v>6</v>
      </c>
      <c r="J797">
        <f>'0805'!F42</f>
        <v>13.5</v>
      </c>
    </row>
    <row r="798" spans="1:10" x14ac:dyDescent="0.25">
      <c r="A798" s="29">
        <f t="shared" si="178"/>
        <v>44420</v>
      </c>
      <c r="B798">
        <f>'0812'!B42</f>
        <v>75.8</v>
      </c>
      <c r="C798">
        <f>'0812'!C42</f>
        <v>217</v>
      </c>
      <c r="D798">
        <f>'0812'!D42</f>
        <v>2287.8000000000002</v>
      </c>
      <c r="E798">
        <f>'0812'!E42</f>
        <v>2168.1999999999998</v>
      </c>
      <c r="F798" s="66">
        <f t="shared" si="179"/>
        <v>2363.6000000000004</v>
      </c>
      <c r="G798" s="64">
        <f t="shared" si="180"/>
        <v>2385.1999999999998</v>
      </c>
      <c r="H798" s="38">
        <f t="shared" si="181"/>
        <v>-0.90558443736371563</v>
      </c>
      <c r="I798" s="171">
        <f t="shared" si="182"/>
        <v>7.6000000000003638</v>
      </c>
      <c r="J798">
        <f>'0812'!F42</f>
        <v>13.5</v>
      </c>
    </row>
    <row r="799" spans="1:10" x14ac:dyDescent="0.25">
      <c r="A799" s="29">
        <f t="shared" si="178"/>
        <v>44427</v>
      </c>
      <c r="B799">
        <f>'0819'!B42</f>
        <v>83.5</v>
      </c>
      <c r="C799">
        <f>'0819'!C42</f>
        <v>215.4</v>
      </c>
      <c r="D799">
        <f>'0819'!D42</f>
        <v>2299.8000000000002</v>
      </c>
      <c r="E799">
        <f>'0819'!E42</f>
        <v>2188.4</v>
      </c>
      <c r="F799" s="66">
        <f t="shared" si="179"/>
        <v>2383.3000000000002</v>
      </c>
      <c r="G799" s="64">
        <f t="shared" si="180"/>
        <v>2403.8000000000002</v>
      </c>
      <c r="H799" s="38">
        <f t="shared" si="181"/>
        <v>-0.85281637407438327</v>
      </c>
      <c r="I799" s="171">
        <f t="shared" si="182"/>
        <v>19.699999999999818</v>
      </c>
      <c r="J799">
        <f>'0819'!F42</f>
        <v>28.9</v>
      </c>
    </row>
    <row r="800" spans="1:10" x14ac:dyDescent="0.25">
      <c r="A800" s="29">
        <f t="shared" si="178"/>
        <v>44434</v>
      </c>
      <c r="B800">
        <f>'0826'!B42</f>
        <v>81</v>
      </c>
      <c r="C800">
        <f>'0826'!C42</f>
        <v>193.8</v>
      </c>
      <c r="D800">
        <f>'0826'!D42</f>
        <v>2309.6</v>
      </c>
      <c r="E800">
        <f>'0826'!E42</f>
        <v>2214.3000000000002</v>
      </c>
      <c r="F800" s="66">
        <f t="shared" si="179"/>
        <v>2390.6</v>
      </c>
      <c r="G800" s="64">
        <f t="shared" si="180"/>
        <v>2408.1000000000004</v>
      </c>
      <c r="H800" s="38">
        <f t="shared" si="181"/>
        <v>-0.72671400689342525</v>
      </c>
      <c r="I800" s="171">
        <f t="shared" si="182"/>
        <v>7.2999999999997272</v>
      </c>
      <c r="J800">
        <f>'0826'!F42</f>
        <v>36.4</v>
      </c>
    </row>
    <row r="801" spans="1:9" x14ac:dyDescent="0.25">
      <c r="A801" s="29">
        <f t="shared" si="178"/>
        <v>44441</v>
      </c>
      <c r="B801">
        <f>'0902'!B32</f>
        <v>126.6</v>
      </c>
      <c r="C801">
        <f>'0902'!C32</f>
        <v>372.9</v>
      </c>
      <c r="D801">
        <f>'0902'!D32</f>
        <v>0.2</v>
      </c>
      <c r="E801">
        <f>'0902'!E32</f>
        <v>3.5</v>
      </c>
      <c r="F801" s="66">
        <f t="shared" si="179"/>
        <v>126.8</v>
      </c>
      <c r="G801" s="64">
        <f t="shared" si="180"/>
        <v>376.4</v>
      </c>
      <c r="H801" s="38">
        <f t="shared" si="181"/>
        <v>-66.312433581296489</v>
      </c>
      <c r="I801" s="171">
        <f t="shared" si="182"/>
        <v>-2263.7999999999997</v>
      </c>
    </row>
    <row r="802" spans="1:9" x14ac:dyDescent="0.25">
      <c r="A802" s="29">
        <f t="shared" si="178"/>
        <v>44448</v>
      </c>
      <c r="B802">
        <f>'0909'!B35</f>
        <v>131.80000000000001</v>
      </c>
      <c r="C802">
        <f>'0909'!C35</f>
        <v>389.4</v>
      </c>
      <c r="D802">
        <f>'0909'!D35</f>
        <v>11.1</v>
      </c>
      <c r="E802">
        <f>'0909'!E35</f>
        <v>38.6</v>
      </c>
      <c r="F802" s="66">
        <f t="shared" si="179"/>
        <v>142.9</v>
      </c>
      <c r="G802" s="64">
        <f t="shared" si="180"/>
        <v>428</v>
      </c>
      <c r="H802" s="38">
        <f t="shared" si="181"/>
        <v>-66.612149532710291</v>
      </c>
      <c r="I802" s="171">
        <f t="shared" si="182"/>
        <v>16.100000000000009</v>
      </c>
    </row>
    <row r="803" spans="1:9" x14ac:dyDescent="0.25">
      <c r="A803" s="29">
        <f t="shared" si="178"/>
        <v>44455</v>
      </c>
      <c r="B803">
        <f>'0916'!B37</f>
        <v>140.69999999999999</v>
      </c>
      <c r="C803">
        <f>'0916'!C37</f>
        <v>400.5</v>
      </c>
      <c r="D803">
        <f>'0916'!D37</f>
        <v>14.3</v>
      </c>
      <c r="E803">
        <f>'0916'!E37</f>
        <v>128.4</v>
      </c>
      <c r="F803" s="66">
        <f t="shared" si="179"/>
        <v>155</v>
      </c>
      <c r="G803" s="64">
        <f t="shared" si="180"/>
        <v>528.9</v>
      </c>
      <c r="H803" s="38">
        <f t="shared" si="181"/>
        <v>-70.693892985441494</v>
      </c>
      <c r="I803" s="171">
        <f t="shared" si="182"/>
        <v>12.099999999999994</v>
      </c>
    </row>
    <row r="804" spans="1:9" x14ac:dyDescent="0.25">
      <c r="A804" s="29">
        <f t="shared" si="178"/>
        <v>44462</v>
      </c>
      <c r="B804">
        <f>'0923'!B37</f>
        <v>141.5</v>
      </c>
      <c r="C804">
        <f>'0923'!C37</f>
        <v>384.4</v>
      </c>
      <c r="D804">
        <f>'0923'!D37</f>
        <v>18.399999999999999</v>
      </c>
      <c r="E804">
        <f>'0923'!E37</f>
        <v>155.80000000000001</v>
      </c>
      <c r="F804" s="66">
        <f t="shared" si="179"/>
        <v>159.9</v>
      </c>
      <c r="G804" s="64">
        <f t="shared" si="180"/>
        <v>540.20000000000005</v>
      </c>
      <c r="H804" s="38">
        <f t="shared" si="181"/>
        <v>-70.399851906701215</v>
      </c>
      <c r="I804" s="171">
        <f t="shared" si="182"/>
        <v>4.9000000000000057</v>
      </c>
    </row>
    <row r="805" spans="1:9" x14ac:dyDescent="0.25">
      <c r="A805" s="29">
        <f t="shared" si="178"/>
        <v>44469</v>
      </c>
      <c r="B805">
        <f>'0930'!B38</f>
        <v>150.80000000000001</v>
      </c>
      <c r="C805">
        <f>'0930'!C38</f>
        <v>378.5</v>
      </c>
      <c r="D805">
        <f>'0930'!D38</f>
        <v>137.5</v>
      </c>
      <c r="E805">
        <f>'0930'!E38</f>
        <v>178.8</v>
      </c>
      <c r="F805" s="66">
        <f t="shared" si="179"/>
        <v>288.3</v>
      </c>
      <c r="G805" s="64">
        <f t="shared" si="180"/>
        <v>557.29999999999995</v>
      </c>
      <c r="H805" s="38">
        <f t="shared" si="181"/>
        <v>-48.268437107482498</v>
      </c>
      <c r="I805" s="171">
        <f t="shared" si="182"/>
        <v>128.4</v>
      </c>
    </row>
    <row r="806" spans="1:9" x14ac:dyDescent="0.25">
      <c r="A806" s="29">
        <f t="shared" si="178"/>
        <v>44476</v>
      </c>
      <c r="B806">
        <f>'1007'!B38</f>
        <v>146.80000000000001</v>
      </c>
      <c r="C806">
        <f>'1007'!C38</f>
        <v>392.2</v>
      </c>
      <c r="D806">
        <f>'1007'!D38</f>
        <v>194.8</v>
      </c>
      <c r="E806">
        <f>'1007'!E38</f>
        <v>276</v>
      </c>
      <c r="F806" s="66">
        <f t="shared" si="179"/>
        <v>341.6</v>
      </c>
      <c r="G806" s="64">
        <f t="shared" si="180"/>
        <v>668.2</v>
      </c>
      <c r="H806" s="38">
        <f t="shared" si="181"/>
        <v>-48.877581562406469</v>
      </c>
      <c r="I806" s="171">
        <f t="shared" si="182"/>
        <v>53.300000000000011</v>
      </c>
    </row>
    <row r="807" spans="1:9" x14ac:dyDescent="0.25">
      <c r="A807" s="29">
        <f t="shared" si="178"/>
        <v>44483</v>
      </c>
      <c r="B807">
        <f>'1014'!B38</f>
        <v>143.4</v>
      </c>
      <c r="C807">
        <f>'1014'!C38</f>
        <v>401.2</v>
      </c>
      <c r="D807">
        <f>'1014'!D38</f>
        <v>201.1</v>
      </c>
      <c r="E807">
        <f>'1014'!E38</f>
        <v>302</v>
      </c>
      <c r="F807" s="66">
        <f t="shared" si="179"/>
        <v>344.5</v>
      </c>
      <c r="G807" s="64">
        <f t="shared" si="180"/>
        <v>703.2</v>
      </c>
      <c r="H807" s="38">
        <f t="shared" si="181"/>
        <v>-51.009670079635953</v>
      </c>
      <c r="I807" s="171">
        <f t="shared" si="182"/>
        <v>2.8999999999999773</v>
      </c>
    </row>
    <row r="808" spans="1:9" x14ac:dyDescent="0.25">
      <c r="A808" s="29">
        <f t="shared" si="178"/>
        <v>44490</v>
      </c>
      <c r="B808">
        <f>'1021'!B38</f>
        <v>156.1</v>
      </c>
      <c r="C808">
        <f>'1021'!C38</f>
        <v>392.6</v>
      </c>
      <c r="D808">
        <f>'1021'!D38</f>
        <v>210.9</v>
      </c>
      <c r="E808">
        <f>'1021'!E38</f>
        <v>334.2</v>
      </c>
      <c r="F808" s="66">
        <f t="shared" si="179"/>
        <v>367</v>
      </c>
      <c r="G808" s="64">
        <f t="shared" si="180"/>
        <v>726.8</v>
      </c>
      <c r="H808" s="38">
        <f t="shared" si="181"/>
        <v>-49.504678040726468</v>
      </c>
      <c r="I808" s="171">
        <f t="shared" si="182"/>
        <v>22.5</v>
      </c>
    </row>
    <row r="809" spans="1:9" x14ac:dyDescent="0.25">
      <c r="A809" s="29">
        <f t="shared" si="178"/>
        <v>44497</v>
      </c>
      <c r="B809">
        <f>'1028'!B38</f>
        <v>162.80000000000001</v>
      </c>
      <c r="C809">
        <f>'1028'!C38</f>
        <v>383.6</v>
      </c>
      <c r="D809">
        <f>'1028'!D38</f>
        <v>217.4</v>
      </c>
      <c r="E809">
        <f>'1028'!E38</f>
        <v>359.5</v>
      </c>
      <c r="F809" s="66">
        <f t="shared" si="179"/>
        <v>380.20000000000005</v>
      </c>
      <c r="G809" s="64">
        <f t="shared" si="180"/>
        <v>743.1</v>
      </c>
      <c r="H809" s="38">
        <f t="shared" si="181"/>
        <v>-48.835957475440715</v>
      </c>
      <c r="I809" s="171">
        <f t="shared" si="182"/>
        <v>13.200000000000045</v>
      </c>
    </row>
    <row r="810" spans="1:9" x14ac:dyDescent="0.25">
      <c r="A810" s="29">
        <f t="shared" si="178"/>
        <v>44504</v>
      </c>
      <c r="B810">
        <v>173.6</v>
      </c>
      <c r="C810">
        <v>390.4</v>
      </c>
      <c r="D810">
        <v>228.2</v>
      </c>
      <c r="E810">
        <v>382.6</v>
      </c>
      <c r="F810" s="66">
        <f t="shared" si="179"/>
        <v>401.79999999999995</v>
      </c>
      <c r="G810" s="64">
        <f t="shared" si="180"/>
        <v>773</v>
      </c>
      <c r="H810" s="38">
        <f t="shared" si="181"/>
        <v>-48.02069857697284</v>
      </c>
      <c r="I810" s="171">
        <f t="shared" si="182"/>
        <v>21.599999999999909</v>
      </c>
    </row>
    <row r="811" spans="1:9" x14ac:dyDescent="0.25">
      <c r="A811" s="29">
        <f t="shared" si="178"/>
        <v>44511</v>
      </c>
      <c r="B811">
        <f>'1111'!B39</f>
        <v>171.8</v>
      </c>
      <c r="C811">
        <f>'1111'!C39</f>
        <v>443.5</v>
      </c>
      <c r="D811">
        <f>'1111'!D39</f>
        <v>235.4</v>
      </c>
      <c r="E811">
        <f>'1111'!E39</f>
        <v>407.2</v>
      </c>
      <c r="F811" s="66">
        <f t="shared" si="179"/>
        <v>407.20000000000005</v>
      </c>
      <c r="G811" s="64">
        <f t="shared" si="180"/>
        <v>850.7</v>
      </c>
      <c r="H811" s="38">
        <f t="shared" si="181"/>
        <v>-52.133537087104727</v>
      </c>
      <c r="I811" s="171">
        <f t="shared" si="182"/>
        <v>5.4000000000000909</v>
      </c>
    </row>
    <row r="812" spans="1:9" x14ac:dyDescent="0.25">
      <c r="A812" s="29">
        <f t="shared" si="178"/>
        <v>44518</v>
      </c>
      <c r="B812">
        <f>'1118'!B39</f>
        <v>191.6</v>
      </c>
      <c r="C812">
        <f>'1118'!C39</f>
        <v>444.7</v>
      </c>
      <c r="D812">
        <f>'1118'!D39</f>
        <v>313.89999999999998</v>
      </c>
      <c r="E812">
        <f>'1118'!E39</f>
        <v>506.7</v>
      </c>
      <c r="F812" s="66">
        <f t="shared" si="179"/>
        <v>505.5</v>
      </c>
      <c r="G812" s="64">
        <f t="shared" si="180"/>
        <v>951.4</v>
      </c>
      <c r="H812" s="38">
        <f t="shared" si="181"/>
        <v>-46.86777380702123</v>
      </c>
      <c r="I812" s="171">
        <f t="shared" si="182"/>
        <v>98.299999999999955</v>
      </c>
    </row>
    <row r="813" spans="1:9" x14ac:dyDescent="0.25">
      <c r="A813" s="29">
        <f t="shared" si="178"/>
        <v>44525</v>
      </c>
      <c r="B813">
        <f>'1125'!B39</f>
        <v>196.8</v>
      </c>
      <c r="C813">
        <f>'1125'!C39</f>
        <v>445.9</v>
      </c>
      <c r="D813">
        <f>'1125'!D39</f>
        <v>323.7</v>
      </c>
      <c r="E813">
        <f>'1125'!E39</f>
        <v>527.79999999999995</v>
      </c>
      <c r="F813" s="66">
        <f t="shared" si="179"/>
        <v>520.5</v>
      </c>
      <c r="G813" s="64">
        <f t="shared" si="180"/>
        <v>973.69999999999993</v>
      </c>
      <c r="H813" s="38">
        <f t="shared" si="181"/>
        <v>-46.544110095511961</v>
      </c>
      <c r="I813" s="171">
        <f t="shared" si="182"/>
        <v>15</v>
      </c>
    </row>
    <row r="814" spans="1:9" x14ac:dyDescent="0.25">
      <c r="A814" s="29">
        <f t="shared" si="178"/>
        <v>44532</v>
      </c>
      <c r="B814">
        <f>'1202'!B39</f>
        <v>225.5</v>
      </c>
      <c r="C814">
        <f>'1202'!C39</f>
        <v>370.3</v>
      </c>
      <c r="D814">
        <f>'1202'!D39</f>
        <v>388.3</v>
      </c>
      <c r="E814">
        <f>'1202'!E39</f>
        <v>552.5</v>
      </c>
      <c r="F814" s="66">
        <f t="shared" si="179"/>
        <v>613.79999999999995</v>
      </c>
      <c r="G814" s="64">
        <f t="shared" si="180"/>
        <v>922.8</v>
      </c>
      <c r="H814" s="38">
        <f t="shared" si="181"/>
        <v>-33.4850455136541</v>
      </c>
      <c r="I814" s="171">
        <f t="shared" si="182"/>
        <v>93.299999999999955</v>
      </c>
    </row>
    <row r="815" spans="1:9" x14ac:dyDescent="0.25">
      <c r="A815" s="29">
        <f t="shared" si="178"/>
        <v>44539</v>
      </c>
      <c r="B815">
        <f>'1209'!B39</f>
        <v>218.9</v>
      </c>
      <c r="C815">
        <f>'1209'!C39</f>
        <v>383.8</v>
      </c>
      <c r="D815">
        <f>'1209'!D39</f>
        <v>399.2</v>
      </c>
      <c r="E815">
        <f>'1209'!E39</f>
        <v>644.70000000000005</v>
      </c>
      <c r="F815" s="66">
        <f t="shared" ref="F815:F830" si="183">+B815+D815</f>
        <v>618.1</v>
      </c>
      <c r="G815" s="64">
        <f t="shared" ref="G815:G822" si="184">+C815+E815</f>
        <v>1028.5</v>
      </c>
      <c r="H815" s="38">
        <f t="shared" ref="H815:H822" si="185">+(F815/G815-1)*100</f>
        <v>-39.902771025765674</v>
      </c>
      <c r="I815" s="171">
        <f t="shared" ref="I815:I822" si="186">+F815-F814</f>
        <v>4.3000000000000682</v>
      </c>
    </row>
    <row r="816" spans="1:9" x14ac:dyDescent="0.25">
      <c r="A816" s="29">
        <f t="shared" si="178"/>
        <v>44546</v>
      </c>
      <c r="B816">
        <f>'1216'!B39</f>
        <v>235.4</v>
      </c>
      <c r="C816">
        <f>'1216'!C39</f>
        <v>374.4</v>
      </c>
      <c r="D816">
        <f>'1216'!D39</f>
        <v>467.7</v>
      </c>
      <c r="E816">
        <f>'1216'!E39</f>
        <v>665.9</v>
      </c>
      <c r="F816" s="66">
        <f t="shared" si="183"/>
        <v>703.1</v>
      </c>
      <c r="G816" s="64">
        <f t="shared" si="184"/>
        <v>1040.3</v>
      </c>
      <c r="H816" s="38">
        <f t="shared" si="185"/>
        <v>-32.413726809574165</v>
      </c>
      <c r="I816" s="171">
        <f t="shared" si="186"/>
        <v>85</v>
      </c>
    </row>
    <row r="817" spans="1:10" x14ac:dyDescent="0.25">
      <c r="A817" s="29">
        <f t="shared" si="178"/>
        <v>44553</v>
      </c>
      <c r="B817">
        <f>'1223'!B39</f>
        <v>208.7</v>
      </c>
      <c r="C817">
        <f>'1223'!C39</f>
        <v>379</v>
      </c>
      <c r="D817">
        <f>'1223'!D39</f>
        <v>496.3</v>
      </c>
      <c r="E817">
        <f>'1223'!E39</f>
        <v>750.1</v>
      </c>
      <c r="F817" s="66">
        <f t="shared" si="183"/>
        <v>705</v>
      </c>
      <c r="G817" s="64">
        <f t="shared" si="184"/>
        <v>1129.0999999999999</v>
      </c>
      <c r="H817" s="38">
        <f t="shared" si="185"/>
        <v>-37.560889203790623</v>
      </c>
      <c r="I817" s="171">
        <f t="shared" si="186"/>
        <v>1.8999999999999773</v>
      </c>
    </row>
    <row r="818" spans="1:10" x14ac:dyDescent="0.25">
      <c r="A818" s="29">
        <f t="shared" si="178"/>
        <v>44560</v>
      </c>
      <c r="B818">
        <f>'1230'!B42</f>
        <v>209.6</v>
      </c>
      <c r="C818">
        <f>'1230'!C42</f>
        <v>360.4</v>
      </c>
      <c r="D818">
        <f>'1230'!D42</f>
        <v>501.7</v>
      </c>
      <c r="E818">
        <f>'1230'!E42</f>
        <v>774.2</v>
      </c>
      <c r="F818" s="66">
        <f t="shared" si="183"/>
        <v>711.3</v>
      </c>
      <c r="G818" s="64">
        <f t="shared" si="184"/>
        <v>1134.5999999999999</v>
      </c>
      <c r="H818" s="38">
        <f t="shared" si="185"/>
        <v>-37.308302485457432</v>
      </c>
      <c r="I818" s="171">
        <f t="shared" si="186"/>
        <v>6.2999999999999545</v>
      </c>
    </row>
    <row r="819" spans="1:10" x14ac:dyDescent="0.25">
      <c r="A819" s="29">
        <f t="shared" si="178"/>
        <v>44567</v>
      </c>
      <c r="B819">
        <f>'0106'!B42</f>
        <v>234.3</v>
      </c>
      <c r="C819">
        <f>'0106'!C42</f>
        <v>363.5</v>
      </c>
      <c r="D819">
        <f>'0106'!D42</f>
        <v>510.9</v>
      </c>
      <c r="E819">
        <f>'0106'!E42</f>
        <v>785.6</v>
      </c>
      <c r="F819" s="66">
        <f t="shared" si="183"/>
        <v>745.2</v>
      </c>
      <c r="G819" s="64">
        <f t="shared" si="184"/>
        <v>1149.0999999999999</v>
      </c>
      <c r="H819" s="38">
        <f t="shared" si="185"/>
        <v>-35.149247236968051</v>
      </c>
      <c r="I819" s="171">
        <f t="shared" si="186"/>
        <v>33.900000000000091</v>
      </c>
    </row>
    <row r="820" spans="1:10" x14ac:dyDescent="0.25">
      <c r="A820" s="29">
        <f t="shared" si="178"/>
        <v>44574</v>
      </c>
      <c r="B820">
        <f>'0113'!B42</f>
        <v>289.60000000000002</v>
      </c>
      <c r="C820">
        <f>'0113'!C42</f>
        <v>384.3</v>
      </c>
      <c r="D820">
        <f>'0113'!D42</f>
        <v>517.9</v>
      </c>
      <c r="E820">
        <f>'0113'!E42</f>
        <v>824.3</v>
      </c>
      <c r="F820" s="66">
        <f t="shared" si="183"/>
        <v>807.5</v>
      </c>
      <c r="G820" s="64">
        <f t="shared" si="184"/>
        <v>1208.5999999999999</v>
      </c>
      <c r="H820" s="38">
        <f t="shared" si="185"/>
        <v>-33.187158696011906</v>
      </c>
      <c r="I820" s="171">
        <f t="shared" si="186"/>
        <v>62.299999999999955</v>
      </c>
    </row>
    <row r="821" spans="1:10" x14ac:dyDescent="0.25">
      <c r="A821" s="29">
        <f t="shared" si="178"/>
        <v>44581</v>
      </c>
      <c r="B821">
        <f>'0120'!B43</f>
        <v>300.89999999999998</v>
      </c>
      <c r="C821">
        <f>'0120'!C43</f>
        <v>449.8</v>
      </c>
      <c r="D821">
        <f>'0120'!D43</f>
        <v>529.20000000000005</v>
      </c>
      <c r="E821">
        <f>'0120'!E43</f>
        <v>924.1</v>
      </c>
      <c r="F821" s="66">
        <f t="shared" si="183"/>
        <v>830.1</v>
      </c>
      <c r="G821" s="64">
        <f t="shared" si="184"/>
        <v>1373.9</v>
      </c>
      <c r="H821" s="38">
        <f t="shared" si="185"/>
        <v>-39.580755513501707</v>
      </c>
      <c r="I821" s="171">
        <f t="shared" si="186"/>
        <v>22.600000000000023</v>
      </c>
    </row>
    <row r="822" spans="1:10" x14ac:dyDescent="0.25">
      <c r="A822" s="29">
        <f t="shared" si="178"/>
        <v>44588</v>
      </c>
      <c r="B822">
        <f>'0127'!B43</f>
        <v>302.39999999999998</v>
      </c>
      <c r="C822">
        <f>'0127'!C43</f>
        <v>430.3</v>
      </c>
      <c r="D822">
        <f>'0127'!D43</f>
        <v>611.29999999999995</v>
      </c>
      <c r="E822">
        <f>'0127'!E43</f>
        <v>948.3</v>
      </c>
      <c r="F822" s="66">
        <f t="shared" si="183"/>
        <v>913.69999999999993</v>
      </c>
      <c r="G822" s="64">
        <f t="shared" si="184"/>
        <v>1378.6</v>
      </c>
      <c r="H822" s="38">
        <f t="shared" si="185"/>
        <v>-33.722617147831137</v>
      </c>
      <c r="I822" s="171">
        <f t="shared" si="186"/>
        <v>83.599999999999909</v>
      </c>
    </row>
    <row r="823" spans="1:10" x14ac:dyDescent="0.25">
      <c r="A823" s="29">
        <f t="shared" si="178"/>
        <v>44595</v>
      </c>
      <c r="B823">
        <f>'0203'!B43</f>
        <v>300.8</v>
      </c>
      <c r="C823">
        <f>'0203'!C43</f>
        <v>457.3</v>
      </c>
      <c r="D823">
        <f>'0203'!D43</f>
        <v>643</v>
      </c>
      <c r="E823">
        <f>'0203'!E43</f>
        <v>1035.4000000000001</v>
      </c>
      <c r="F823" s="66">
        <f t="shared" si="183"/>
        <v>943.8</v>
      </c>
      <c r="G823" s="64">
        <f t="shared" ref="G823:G829" si="187">+C823+E823</f>
        <v>1492.7</v>
      </c>
      <c r="H823" s="38">
        <f t="shared" ref="H823:H829" si="188">+(F823/G823-1)*100</f>
        <v>-36.772291820191604</v>
      </c>
      <c r="I823" s="171">
        <f t="shared" ref="I823:I829" si="189">+F823-F822</f>
        <v>30.100000000000023</v>
      </c>
    </row>
    <row r="824" spans="1:10" x14ac:dyDescent="0.25">
      <c r="A824" s="29">
        <f t="shared" si="178"/>
        <v>44602</v>
      </c>
      <c r="B824">
        <f>'0210'!B43</f>
        <v>334.4</v>
      </c>
      <c r="C824">
        <f>'0210'!C43</f>
        <v>462.9</v>
      </c>
      <c r="D824">
        <f>'0210'!D43</f>
        <v>703.9</v>
      </c>
      <c r="E824">
        <f>'0210'!E43</f>
        <v>1122.8</v>
      </c>
      <c r="F824" s="66">
        <f t="shared" si="183"/>
        <v>1038.3</v>
      </c>
      <c r="G824" s="64">
        <f t="shared" si="187"/>
        <v>1585.6999999999998</v>
      </c>
      <c r="H824" s="38">
        <f t="shared" si="188"/>
        <v>-34.521031721006487</v>
      </c>
      <c r="I824" s="171">
        <f t="shared" si="189"/>
        <v>94.5</v>
      </c>
    </row>
    <row r="825" spans="1:10" x14ac:dyDescent="0.25">
      <c r="A825" s="29">
        <f t="shared" si="178"/>
        <v>44609</v>
      </c>
      <c r="B825">
        <f>'0217'!B44</f>
        <v>307.3</v>
      </c>
      <c r="C825">
        <f>'0217'!C44</f>
        <v>447.3</v>
      </c>
      <c r="D825">
        <f>'0217'!D44</f>
        <v>738.6</v>
      </c>
      <c r="E825">
        <f>'0217'!E44</f>
        <v>1150.0999999999999</v>
      </c>
      <c r="F825" s="66">
        <f t="shared" si="183"/>
        <v>1045.9000000000001</v>
      </c>
      <c r="G825" s="64">
        <f t="shared" si="187"/>
        <v>1597.3999999999999</v>
      </c>
      <c r="H825" s="38">
        <f t="shared" si="188"/>
        <v>-34.524852885939637</v>
      </c>
      <c r="I825" s="171">
        <f t="shared" si="189"/>
        <v>7.6000000000001364</v>
      </c>
    </row>
    <row r="826" spans="1:10" x14ac:dyDescent="0.25">
      <c r="A826" s="29">
        <f t="shared" si="178"/>
        <v>44616</v>
      </c>
      <c r="B826">
        <f>'0224'!B44</f>
        <v>315.60000000000002</v>
      </c>
      <c r="C826">
        <f>'0224'!C44</f>
        <v>433.3</v>
      </c>
      <c r="D826">
        <f>'0224'!D44</f>
        <v>761.4</v>
      </c>
      <c r="E826">
        <f>'0224'!E44</f>
        <v>1190</v>
      </c>
      <c r="F826" s="66">
        <f t="shared" si="183"/>
        <v>1077</v>
      </c>
      <c r="G826" s="64">
        <f t="shared" si="187"/>
        <v>1623.3</v>
      </c>
      <c r="H826" s="38">
        <f t="shared" si="188"/>
        <v>-33.653668453150985</v>
      </c>
      <c r="I826" s="171">
        <f t="shared" si="189"/>
        <v>31.099999999999909</v>
      </c>
    </row>
    <row r="827" spans="1:10" x14ac:dyDescent="0.25">
      <c r="A827" s="29">
        <f t="shared" si="178"/>
        <v>44623</v>
      </c>
      <c r="B827">
        <f>'0303'!B44</f>
        <v>283.5</v>
      </c>
      <c r="C827">
        <f>'0303'!C44</f>
        <v>429.5</v>
      </c>
      <c r="D827">
        <f>'0303'!D44</f>
        <v>834.6</v>
      </c>
      <c r="E827">
        <f>'0303'!E44</f>
        <v>1274.8</v>
      </c>
      <c r="F827" s="66">
        <f t="shared" si="183"/>
        <v>1118.0999999999999</v>
      </c>
      <c r="G827" s="64">
        <f t="shared" si="187"/>
        <v>1704.3</v>
      </c>
      <c r="H827" s="38">
        <f t="shared" si="188"/>
        <v>-34.395352930822042</v>
      </c>
      <c r="I827" s="171">
        <f t="shared" si="189"/>
        <v>41.099999999999909</v>
      </c>
    </row>
    <row r="828" spans="1:10" x14ac:dyDescent="0.25">
      <c r="A828" s="29">
        <f t="shared" si="178"/>
        <v>44630</v>
      </c>
      <c r="B828">
        <f>'0310'!B44</f>
        <v>279</v>
      </c>
      <c r="C828">
        <f>'0310'!C44</f>
        <v>333.1</v>
      </c>
      <c r="D828">
        <f>'0310'!D44</f>
        <v>922.3</v>
      </c>
      <c r="E828">
        <f>'0310'!E44</f>
        <v>1402.5</v>
      </c>
      <c r="F828" s="66">
        <f t="shared" si="183"/>
        <v>1201.3</v>
      </c>
      <c r="G828" s="64">
        <f t="shared" si="187"/>
        <v>1735.6</v>
      </c>
      <c r="H828" s="38">
        <f t="shared" si="188"/>
        <v>-30.784743028347549</v>
      </c>
      <c r="I828" s="171">
        <f t="shared" si="189"/>
        <v>83.200000000000045</v>
      </c>
    </row>
    <row r="829" spans="1:10" x14ac:dyDescent="0.25">
      <c r="A829" s="29">
        <f t="shared" si="178"/>
        <v>44637</v>
      </c>
      <c r="B829">
        <f>'0317'!B44</f>
        <v>264.89999999999998</v>
      </c>
      <c r="C829">
        <f>'0317'!C44</f>
        <v>316.5</v>
      </c>
      <c r="D829">
        <f>'0317'!D44</f>
        <v>1002.7</v>
      </c>
      <c r="E829">
        <f>'0317'!E44</f>
        <v>1482.2</v>
      </c>
      <c r="F829" s="66">
        <f t="shared" si="183"/>
        <v>1267.5999999999999</v>
      </c>
      <c r="G829" s="64">
        <f t="shared" si="187"/>
        <v>1798.7</v>
      </c>
      <c r="H829" s="38">
        <f t="shared" si="188"/>
        <v>-29.526880524823497</v>
      </c>
      <c r="I829" s="171">
        <f t="shared" si="189"/>
        <v>66.299999999999955</v>
      </c>
    </row>
    <row r="830" spans="1:10" x14ac:dyDescent="0.25">
      <c r="A830" s="29">
        <f t="shared" si="178"/>
        <v>44644</v>
      </c>
      <c r="B830">
        <f>'0324'!B44</f>
        <v>271.60000000000002</v>
      </c>
      <c r="C830">
        <f>'0324'!C44</f>
        <v>308.60000000000002</v>
      </c>
      <c r="D830">
        <f>'0324'!D44</f>
        <v>1016.2</v>
      </c>
      <c r="E830">
        <f>'0324'!E44</f>
        <v>1499.5</v>
      </c>
      <c r="F830" s="66">
        <f t="shared" si="183"/>
        <v>1287.8000000000002</v>
      </c>
      <c r="G830" s="64">
        <f>+C830+E830</f>
        <v>1808.1</v>
      </c>
      <c r="H830" s="38">
        <f>+(F830/G830-1)*100</f>
        <v>-28.776063270836772</v>
      </c>
      <c r="I830" s="171">
        <f>+F830-F829</f>
        <v>20.200000000000273</v>
      </c>
    </row>
    <row r="831" spans="1:10" x14ac:dyDescent="0.25">
      <c r="A831" s="29">
        <f t="shared" si="178"/>
        <v>44651</v>
      </c>
      <c r="B831">
        <f>'0331'!B44</f>
        <v>227.9</v>
      </c>
      <c r="C831">
        <f>'0331'!C44</f>
        <v>303.5</v>
      </c>
      <c r="D831">
        <f>'0331'!D44</f>
        <v>1052.4000000000001</v>
      </c>
      <c r="E831">
        <f>'0331'!E44</f>
        <v>1525.6</v>
      </c>
      <c r="F831" s="66">
        <f>+B831+D831</f>
        <v>1280.3000000000002</v>
      </c>
      <c r="G831" s="64">
        <f>+C831+E831</f>
        <v>1829.1</v>
      </c>
      <c r="H831" s="38">
        <f>+(F831/G831-1)*100</f>
        <v>-30.003827018752382</v>
      </c>
      <c r="I831" s="171">
        <f>+F831-F830</f>
        <v>-7.5</v>
      </c>
    </row>
    <row r="832" spans="1:10" x14ac:dyDescent="0.25">
      <c r="A832" s="29">
        <f t="shared" si="178"/>
        <v>44658</v>
      </c>
      <c r="B832">
        <f>'0407'!B44</f>
        <v>224.5</v>
      </c>
      <c r="C832">
        <f>'0407'!C44</f>
        <v>288.60000000000002</v>
      </c>
      <c r="D832">
        <f>'0407'!D44</f>
        <v>1060.3</v>
      </c>
      <c r="E832">
        <f>'0407'!E44</f>
        <v>1616.4</v>
      </c>
      <c r="F832" s="66">
        <f>+B832+D832</f>
        <v>1284.8</v>
      </c>
      <c r="G832" s="64">
        <f>+C832+E832</f>
        <v>1905</v>
      </c>
      <c r="H832" s="38">
        <f>+(F832/G832-1)*100</f>
        <v>-32.556430446194227</v>
      </c>
      <c r="I832" s="171">
        <f>+F832-F831</f>
        <v>4.4999999999997726</v>
      </c>
      <c r="J832">
        <f>'0407'!F44</f>
        <v>0</v>
      </c>
    </row>
    <row r="833" spans="1:10" x14ac:dyDescent="0.25">
      <c r="A833" s="29">
        <f t="shared" ref="A833:A891" si="190">+A832+7</f>
        <v>44665</v>
      </c>
      <c r="B833">
        <f>'0414'!B44</f>
        <v>195.8</v>
      </c>
      <c r="C833">
        <f>'0414'!C44</f>
        <v>284.10000000000002</v>
      </c>
      <c r="D833">
        <f>'0414'!D44</f>
        <v>1169.9000000000001</v>
      </c>
      <c r="E833">
        <f>'0414'!E44</f>
        <v>1635.8</v>
      </c>
      <c r="F833" s="66">
        <f>+B833+D833</f>
        <v>1365.7</v>
      </c>
      <c r="G833" s="64">
        <f>+C833+E833</f>
        <v>1919.9</v>
      </c>
      <c r="H833" s="38">
        <f>+(F833/G833-1)*100</f>
        <v>-28.866086775352883</v>
      </c>
      <c r="I833" s="171">
        <f>+F833-F832</f>
        <v>80.900000000000091</v>
      </c>
      <c r="J833">
        <f>'0414'!F44</f>
        <v>0</v>
      </c>
    </row>
    <row r="834" spans="1:10" x14ac:dyDescent="0.25">
      <c r="A834" s="29">
        <f t="shared" si="178"/>
        <v>44672</v>
      </c>
      <c r="B834">
        <f>'0421'!B44</f>
        <v>187.5</v>
      </c>
      <c r="C834">
        <f>'0421'!C44</f>
        <v>290.89999999999998</v>
      </c>
      <c r="D834">
        <f>'0421'!D44</f>
        <v>1186.5999999999999</v>
      </c>
      <c r="E834">
        <f>'0421'!E44</f>
        <v>1651.8</v>
      </c>
      <c r="F834" s="66">
        <f>+B834+D834</f>
        <v>1374.1</v>
      </c>
      <c r="G834" s="64">
        <f>+C834+E834</f>
        <v>1942.6999999999998</v>
      </c>
      <c r="H834" s="38">
        <f t="shared" ref="H834:H840" si="191">+(F834/G834-1)*100</f>
        <v>-29.268543779276268</v>
      </c>
      <c r="I834" s="171">
        <f t="shared" ref="I834:I840" si="192">+F834-F833</f>
        <v>8.3999999999998636</v>
      </c>
      <c r="J834">
        <f>'0421'!F44</f>
        <v>0</v>
      </c>
    </row>
    <row r="835" spans="1:10" x14ac:dyDescent="0.25">
      <c r="A835" s="29">
        <f t="shared" si="190"/>
        <v>44679</v>
      </c>
      <c r="B835">
        <f>'0428'!B44</f>
        <v>210.1</v>
      </c>
      <c r="C835">
        <f>'0428'!C44</f>
        <v>272.8</v>
      </c>
      <c r="D835">
        <f>'0428'!D44</f>
        <v>1196.8</v>
      </c>
      <c r="E835">
        <f>'0428'!E44</f>
        <v>1681.4</v>
      </c>
      <c r="F835" s="66">
        <f t="shared" ref="F835:F840" si="193">+B835+D835</f>
        <v>1406.8999999999999</v>
      </c>
      <c r="G835" s="64">
        <f t="shared" ref="G835:G840" si="194">+C835+E835</f>
        <v>1954.2</v>
      </c>
      <c r="H835" s="38">
        <f t="shared" si="191"/>
        <v>-28.006345307542734</v>
      </c>
      <c r="I835" s="171">
        <f t="shared" si="192"/>
        <v>32.799999999999955</v>
      </c>
      <c r="J835">
        <f>'0428'!F44</f>
        <v>0</v>
      </c>
    </row>
    <row r="836" spans="1:10" x14ac:dyDescent="0.25">
      <c r="A836" s="29">
        <f t="shared" si="190"/>
        <v>44686</v>
      </c>
      <c r="B836">
        <f>'0505'!B44</f>
        <v>203.9</v>
      </c>
      <c r="C836">
        <f>'0505'!C44</f>
        <v>261.5</v>
      </c>
      <c r="D836">
        <f>'0505'!D44</f>
        <v>1269.2</v>
      </c>
      <c r="E836">
        <f>'0505'!E44</f>
        <v>1753</v>
      </c>
      <c r="F836" s="66">
        <f t="shared" si="193"/>
        <v>1473.1000000000001</v>
      </c>
      <c r="G836" s="64">
        <f t="shared" si="194"/>
        <v>2014.5</v>
      </c>
      <c r="H836" s="38">
        <f t="shared" si="191"/>
        <v>-26.875155125341266</v>
      </c>
      <c r="I836" s="171">
        <f t="shared" si="192"/>
        <v>66.200000000000273</v>
      </c>
      <c r="J836">
        <f>'0505'!F44</f>
        <v>0</v>
      </c>
    </row>
    <row r="837" spans="1:10" x14ac:dyDescent="0.25">
      <c r="A837" s="29">
        <f t="shared" si="190"/>
        <v>44693</v>
      </c>
      <c r="B837">
        <f>'0512'!B44</f>
        <v>169.6</v>
      </c>
      <c r="C837">
        <f>'0512'!C44</f>
        <v>239.6</v>
      </c>
      <c r="D837">
        <f>'0512'!D44</f>
        <v>1357.5</v>
      </c>
      <c r="E837">
        <f>'0512'!E44</f>
        <v>1783.9</v>
      </c>
      <c r="F837" s="66">
        <f t="shared" si="193"/>
        <v>1527.1</v>
      </c>
      <c r="G837" s="64">
        <f t="shared" si="194"/>
        <v>2023.5</v>
      </c>
      <c r="H837" s="38">
        <f t="shared" si="191"/>
        <v>-24.531751914998768</v>
      </c>
      <c r="I837" s="171">
        <f t="shared" si="192"/>
        <v>53.999999999999773</v>
      </c>
      <c r="J837">
        <f>'0512'!F44</f>
        <v>0</v>
      </c>
    </row>
    <row r="838" spans="1:10" x14ac:dyDescent="0.25">
      <c r="A838" s="29">
        <f t="shared" si="190"/>
        <v>44700</v>
      </c>
      <c r="B838">
        <f>'0519'!B44</f>
        <v>161.19999999999999</v>
      </c>
      <c r="C838">
        <f>'0519'!C44</f>
        <v>229.7</v>
      </c>
      <c r="D838">
        <f>'0519'!D44</f>
        <v>1423.9</v>
      </c>
      <c r="E838">
        <f>'0519'!E44</f>
        <v>1868.7</v>
      </c>
      <c r="F838" s="66">
        <f t="shared" si="193"/>
        <v>1585.1000000000001</v>
      </c>
      <c r="G838" s="64">
        <f t="shared" si="194"/>
        <v>2098.4</v>
      </c>
      <c r="H838" s="38">
        <f t="shared" si="191"/>
        <v>-24.46149447197865</v>
      </c>
      <c r="I838" s="171">
        <f t="shared" si="192"/>
        <v>58.000000000000227</v>
      </c>
      <c r="J838">
        <f>'0519'!F44</f>
        <v>0</v>
      </c>
    </row>
    <row r="839" spans="1:10" x14ac:dyDescent="0.25">
      <c r="A839" s="29">
        <f t="shared" si="190"/>
        <v>44707</v>
      </c>
      <c r="B839">
        <f>'0526'!B44</f>
        <v>155.30000000000001</v>
      </c>
      <c r="C839">
        <f>'0526'!C44</f>
        <v>218.2</v>
      </c>
      <c r="D839">
        <f>'0526'!D44</f>
        <v>1433.3</v>
      </c>
      <c r="E839">
        <f>'0526'!E44</f>
        <v>1886.1</v>
      </c>
      <c r="F839" s="66">
        <f t="shared" si="193"/>
        <v>1588.6</v>
      </c>
      <c r="G839" s="64">
        <f t="shared" si="194"/>
        <v>2104.2999999999997</v>
      </c>
      <c r="H839" s="38">
        <f t="shared" si="191"/>
        <v>-24.506961935085293</v>
      </c>
      <c r="I839" s="171">
        <f t="shared" si="192"/>
        <v>3.4999999999997726</v>
      </c>
      <c r="J839">
        <f>'0526'!F44</f>
        <v>0</v>
      </c>
    </row>
    <row r="840" spans="1:10" x14ac:dyDescent="0.25">
      <c r="A840" s="29">
        <f t="shared" si="190"/>
        <v>44714</v>
      </c>
      <c r="B840">
        <f>'0602'!B44</f>
        <v>159</v>
      </c>
      <c r="C840">
        <f>'0602'!C44</f>
        <v>200.9</v>
      </c>
      <c r="D840">
        <f>'0602'!D44</f>
        <v>1440.8</v>
      </c>
      <c r="E840">
        <f>'0602'!E44</f>
        <v>1971.5</v>
      </c>
      <c r="F840" s="66">
        <f t="shared" si="193"/>
        <v>1599.8</v>
      </c>
      <c r="G840" s="64">
        <f t="shared" si="194"/>
        <v>2172.4</v>
      </c>
      <c r="H840" s="38">
        <f t="shared" si="191"/>
        <v>-26.357945129810357</v>
      </c>
      <c r="I840" s="171">
        <f t="shared" si="192"/>
        <v>11.200000000000045</v>
      </c>
      <c r="J840">
        <f>'0602'!F44</f>
        <v>0</v>
      </c>
    </row>
    <row r="841" spans="1:10" x14ac:dyDescent="0.25">
      <c r="A841" s="29">
        <f t="shared" si="190"/>
        <v>44721</v>
      </c>
      <c r="B841">
        <f>'0609'!B44</f>
        <v>144.4</v>
      </c>
      <c r="C841">
        <f>'0609'!C44</f>
        <v>196.7</v>
      </c>
      <c r="D841">
        <f>'0609'!D44</f>
        <v>1508</v>
      </c>
      <c r="E841">
        <f>'0609'!E44</f>
        <v>1987.9</v>
      </c>
      <c r="F841" s="66">
        <f t="shared" ref="F841:F849" si="195">+B841+D841</f>
        <v>1652.4</v>
      </c>
      <c r="G841" s="64">
        <f t="shared" ref="G841:G849" si="196">+C841+E841</f>
        <v>2184.6</v>
      </c>
      <c r="H841" s="38">
        <f t="shared" ref="H841:H849" si="197">+(F841/G841-1)*100</f>
        <v>-24.361439165064535</v>
      </c>
      <c r="I841" s="171">
        <f t="shared" ref="I841:I849" si="198">+F841-F840</f>
        <v>52.600000000000136</v>
      </c>
      <c r="J841">
        <f>'0609'!F44</f>
        <v>3</v>
      </c>
    </row>
    <row r="842" spans="1:10" x14ac:dyDescent="0.25">
      <c r="A842" s="29">
        <f t="shared" si="190"/>
        <v>44728</v>
      </c>
      <c r="B842">
        <f>'0616'!B44</f>
        <v>140.19999999999999</v>
      </c>
      <c r="C842">
        <f>'0616'!C44</f>
        <v>174.6</v>
      </c>
      <c r="D842">
        <f>'0616'!D44</f>
        <v>1512.4</v>
      </c>
      <c r="E842">
        <f>'0616'!E44</f>
        <v>2076.3000000000002</v>
      </c>
      <c r="F842" s="66">
        <f t="shared" si="195"/>
        <v>1652.6000000000001</v>
      </c>
      <c r="G842" s="64">
        <f t="shared" si="196"/>
        <v>2250.9</v>
      </c>
      <c r="H842" s="38">
        <f t="shared" si="197"/>
        <v>-26.580478919543292</v>
      </c>
      <c r="I842" s="171">
        <f t="shared" si="198"/>
        <v>0.20000000000004547</v>
      </c>
      <c r="J842">
        <f>'0616'!F44</f>
        <v>3</v>
      </c>
    </row>
    <row r="843" spans="1:10" x14ac:dyDescent="0.25">
      <c r="A843" s="29">
        <f t="shared" si="190"/>
        <v>44735</v>
      </c>
      <c r="B843">
        <f>'0623'!B44</f>
        <v>128.1</v>
      </c>
      <c r="C843">
        <f>'0623'!C44</f>
        <v>156.19999999999999</v>
      </c>
      <c r="D843">
        <f>'0623'!D44</f>
        <v>1523.2</v>
      </c>
      <c r="E843">
        <f>'0623'!E44</f>
        <v>2099.4</v>
      </c>
      <c r="F843" s="66">
        <f t="shared" si="195"/>
        <v>1651.3</v>
      </c>
      <c r="G843" s="64">
        <f t="shared" si="196"/>
        <v>2255.6</v>
      </c>
      <c r="H843" s="38">
        <f t="shared" si="197"/>
        <v>-26.791097712360347</v>
      </c>
      <c r="I843" s="171">
        <f t="shared" si="198"/>
        <v>-1.3000000000001819</v>
      </c>
      <c r="J843">
        <f>'0623'!F44</f>
        <v>7</v>
      </c>
    </row>
    <row r="844" spans="1:10" x14ac:dyDescent="0.25">
      <c r="A844" s="29">
        <f t="shared" si="190"/>
        <v>44742</v>
      </c>
      <c r="B844">
        <f>'0630'!B44</f>
        <v>122.2</v>
      </c>
      <c r="C844">
        <f>'0630'!C44</f>
        <v>141.6</v>
      </c>
      <c r="D844">
        <f>'0630'!D44</f>
        <v>1533.9</v>
      </c>
      <c r="E844">
        <f>'0630'!E44</f>
        <v>2114.9</v>
      </c>
      <c r="F844" s="66">
        <f t="shared" si="195"/>
        <v>1656.1000000000001</v>
      </c>
      <c r="G844" s="64">
        <f t="shared" si="196"/>
        <v>2256.5</v>
      </c>
      <c r="H844" s="38">
        <f t="shared" si="197"/>
        <v>-26.607578107688891</v>
      </c>
      <c r="I844" s="171">
        <f t="shared" si="198"/>
        <v>4.8000000000001819</v>
      </c>
      <c r="J844">
        <f>'0630'!F44</f>
        <v>9</v>
      </c>
    </row>
    <row r="845" spans="1:10" x14ac:dyDescent="0.25">
      <c r="A845" s="29">
        <f t="shared" si="190"/>
        <v>44749</v>
      </c>
      <c r="B845">
        <f>'0707'!B44</f>
        <v>116.4</v>
      </c>
      <c r="C845">
        <f>'0707'!C44</f>
        <v>133.1</v>
      </c>
      <c r="D845">
        <f>'0707'!D44</f>
        <v>1539.8</v>
      </c>
      <c r="E845">
        <f>'0707'!E44</f>
        <v>2184.9</v>
      </c>
      <c r="F845" s="66">
        <f t="shared" si="195"/>
        <v>1656.2</v>
      </c>
      <c r="G845" s="64">
        <f t="shared" si="196"/>
        <v>2318</v>
      </c>
      <c r="H845" s="38">
        <f t="shared" si="197"/>
        <v>-28.550474547023295</v>
      </c>
      <c r="I845" s="171">
        <f t="shared" si="198"/>
        <v>9.9999999999909051E-2</v>
      </c>
      <c r="J845">
        <f>'0707'!F44</f>
        <v>9</v>
      </c>
    </row>
    <row r="846" spans="1:10" x14ac:dyDescent="0.25">
      <c r="A846" s="29">
        <f t="shared" si="190"/>
        <v>44756</v>
      </c>
      <c r="B846">
        <f>'0714'!B44</f>
        <v>107.6</v>
      </c>
      <c r="C846">
        <f>'0714'!C44</f>
        <v>111.3</v>
      </c>
      <c r="D846">
        <f>'0714'!D44</f>
        <v>1620.7</v>
      </c>
      <c r="E846">
        <f>'0714'!E44</f>
        <v>2206.9</v>
      </c>
      <c r="F846" s="66">
        <f t="shared" si="195"/>
        <v>1728.3</v>
      </c>
      <c r="G846" s="64">
        <f t="shared" si="196"/>
        <v>2318.2000000000003</v>
      </c>
      <c r="H846" s="38">
        <f t="shared" si="197"/>
        <v>-25.446467086532664</v>
      </c>
      <c r="I846" s="171">
        <f t="shared" si="198"/>
        <v>72.099999999999909</v>
      </c>
      <c r="J846">
        <f>'0714'!F44</f>
        <v>9</v>
      </c>
    </row>
    <row r="847" spans="1:10" x14ac:dyDescent="0.25">
      <c r="A847" s="29">
        <f t="shared" si="190"/>
        <v>44763</v>
      </c>
      <c r="B847">
        <f>'0721'!B44</f>
        <v>114.3</v>
      </c>
      <c r="C847">
        <f>'0721'!C44</f>
        <v>101.4</v>
      </c>
      <c r="D847">
        <f>'0721'!D44</f>
        <v>1627.9</v>
      </c>
      <c r="E847">
        <f>'0721'!E44</f>
        <v>2219.9</v>
      </c>
      <c r="F847" s="66">
        <f t="shared" si="195"/>
        <v>1742.2</v>
      </c>
      <c r="G847" s="64">
        <f t="shared" si="196"/>
        <v>2321.3000000000002</v>
      </c>
      <c r="H847" s="38">
        <f t="shared" si="197"/>
        <v>-24.947227846465346</v>
      </c>
      <c r="I847" s="171">
        <f t="shared" si="198"/>
        <v>13.900000000000091</v>
      </c>
      <c r="J847">
        <f>'0721'!F44</f>
        <v>12</v>
      </c>
    </row>
    <row r="848" spans="1:10" x14ac:dyDescent="0.25">
      <c r="A848" s="29">
        <f t="shared" si="190"/>
        <v>44770</v>
      </c>
      <c r="B848">
        <f>'0728'!B44</f>
        <v>93.3</v>
      </c>
      <c r="C848">
        <f>'0728'!C44</f>
        <v>91.4</v>
      </c>
      <c r="D848">
        <f>'0728'!D44</f>
        <v>1643.6</v>
      </c>
      <c r="E848">
        <f>'0728'!E44</f>
        <v>2258.6</v>
      </c>
      <c r="F848" s="66">
        <f t="shared" si="195"/>
        <v>1736.8999999999999</v>
      </c>
      <c r="G848" s="64">
        <f t="shared" si="196"/>
        <v>2350</v>
      </c>
      <c r="H848" s="38">
        <f t="shared" si="197"/>
        <v>-26.089361702127668</v>
      </c>
      <c r="I848" s="171">
        <f t="shared" si="198"/>
        <v>-5.3000000000001819</v>
      </c>
      <c r="J848">
        <f>'0728'!F44</f>
        <v>12</v>
      </c>
    </row>
    <row r="849" spans="1:10" x14ac:dyDescent="0.25">
      <c r="A849" s="29">
        <f t="shared" si="190"/>
        <v>44777</v>
      </c>
      <c r="B849">
        <f>'0804'!B45</f>
        <v>92.5</v>
      </c>
      <c r="C849">
        <f>'0804'!C45</f>
        <v>83.8</v>
      </c>
      <c r="D849">
        <f>'0804'!D45</f>
        <v>1705.8</v>
      </c>
      <c r="E849">
        <f>'0804'!E45</f>
        <v>2272.1999999999998</v>
      </c>
      <c r="F849" s="66">
        <f t="shared" si="195"/>
        <v>1798.3</v>
      </c>
      <c r="G849" s="64">
        <f t="shared" si="196"/>
        <v>2356</v>
      </c>
      <c r="H849" s="38">
        <f t="shared" si="197"/>
        <v>-23.671477079796265</v>
      </c>
      <c r="I849" s="171">
        <f t="shared" si="198"/>
        <v>61.400000000000091</v>
      </c>
      <c r="J849">
        <f>'0804'!F45</f>
        <v>16.5</v>
      </c>
    </row>
    <row r="850" spans="1:10" x14ac:dyDescent="0.25">
      <c r="A850" s="29">
        <f t="shared" si="190"/>
        <v>44784</v>
      </c>
      <c r="B850">
        <f>'0811'!B44</f>
        <v>87.5</v>
      </c>
      <c r="C850">
        <f>'0811'!C44</f>
        <v>75.8</v>
      </c>
      <c r="D850">
        <f>'0811'!D44</f>
        <v>1712.6</v>
      </c>
      <c r="E850">
        <f>'0811'!E44</f>
        <v>2287.8000000000002</v>
      </c>
      <c r="F850" s="66">
        <f t="shared" ref="F850:F857" si="199">+B850+D850</f>
        <v>1800.1</v>
      </c>
      <c r="G850" s="64">
        <f t="shared" ref="G850:G857" si="200">+C850+E850</f>
        <v>2363.6000000000004</v>
      </c>
      <c r="H850" s="38">
        <f t="shared" ref="H850:H857" si="201">+(F850/G850-1)*100</f>
        <v>-23.840751396175342</v>
      </c>
      <c r="I850" s="171">
        <f t="shared" ref="I850:I857" si="202">+F850-F849</f>
        <v>1.7999999999999545</v>
      </c>
      <c r="J850">
        <f>'0811'!F44</f>
        <v>31</v>
      </c>
    </row>
    <row r="851" spans="1:10" x14ac:dyDescent="0.25">
      <c r="A851" s="29">
        <f t="shared" si="190"/>
        <v>44791</v>
      </c>
      <c r="C851">
        <v>83.5</v>
      </c>
      <c r="E851">
        <v>2299.8000000000002</v>
      </c>
      <c r="F851" s="66">
        <f t="shared" si="199"/>
        <v>0</v>
      </c>
      <c r="G851" s="64">
        <f t="shared" si="200"/>
        <v>2383.3000000000002</v>
      </c>
      <c r="H851" s="38">
        <f t="shared" si="201"/>
        <v>-100</v>
      </c>
      <c r="I851" s="171">
        <f t="shared" si="202"/>
        <v>-1800.1</v>
      </c>
    </row>
    <row r="852" spans="1:10" x14ac:dyDescent="0.25">
      <c r="A852" s="29">
        <f t="shared" si="190"/>
        <v>44798</v>
      </c>
      <c r="B852">
        <f>'0825'!B45</f>
        <v>74.5</v>
      </c>
      <c r="C852">
        <f>'0825'!C45</f>
        <v>81</v>
      </c>
      <c r="D852">
        <f>'0825'!D45</f>
        <v>1800.9</v>
      </c>
      <c r="E852">
        <f>'0825'!E45</f>
        <v>2309.6</v>
      </c>
      <c r="F852" s="66">
        <f t="shared" si="199"/>
        <v>1875.4</v>
      </c>
      <c r="G852" s="64">
        <f t="shared" si="200"/>
        <v>2390.6</v>
      </c>
      <c r="H852" s="38">
        <f t="shared" si="201"/>
        <v>-21.551075043922019</v>
      </c>
      <c r="I852" s="171">
        <f t="shared" si="202"/>
        <v>1875.4</v>
      </c>
      <c r="J852">
        <f>'0825'!F45</f>
        <v>30.9</v>
      </c>
    </row>
    <row r="853" spans="1:10" x14ac:dyDescent="0.25">
      <c r="A853" s="29">
        <f t="shared" si="190"/>
        <v>44805</v>
      </c>
      <c r="B853">
        <f>'0901'!B34</f>
        <v>105.9</v>
      </c>
      <c r="C853">
        <f>'0901'!C34</f>
        <v>126.6</v>
      </c>
      <c r="D853">
        <f>'0901'!D34</f>
        <v>0.1</v>
      </c>
      <c r="E853">
        <f>'0901'!E34</f>
        <v>0.2</v>
      </c>
      <c r="F853" s="66">
        <f t="shared" si="199"/>
        <v>106</v>
      </c>
      <c r="G853" s="64">
        <f t="shared" si="200"/>
        <v>126.8</v>
      </c>
      <c r="H853" s="38">
        <f t="shared" si="201"/>
        <v>-16.403785488958988</v>
      </c>
      <c r="I853" s="171">
        <f t="shared" si="202"/>
        <v>-1769.4</v>
      </c>
    </row>
    <row r="854" spans="1:10" x14ac:dyDescent="0.25">
      <c r="A854" s="29">
        <f t="shared" si="190"/>
        <v>44812</v>
      </c>
      <c r="B854">
        <f>'0908'!B36</f>
        <v>93</v>
      </c>
      <c r="C854">
        <f>'0908'!C36</f>
        <v>131.80000000000001</v>
      </c>
      <c r="D854">
        <f>'0908'!D36</f>
        <v>71.8</v>
      </c>
      <c r="E854">
        <f>'0908'!E36</f>
        <v>11.1</v>
      </c>
      <c r="F854" s="66">
        <f t="shared" si="199"/>
        <v>164.8</v>
      </c>
      <c r="G854" s="64">
        <f t="shared" si="200"/>
        <v>142.9</v>
      </c>
      <c r="H854" s="38">
        <f t="shared" si="201"/>
        <v>15.325402379286214</v>
      </c>
      <c r="I854" s="171">
        <f t="shared" si="202"/>
        <v>58.800000000000011</v>
      </c>
    </row>
    <row r="855" spans="1:10" x14ac:dyDescent="0.25">
      <c r="A855" s="29">
        <f t="shared" si="190"/>
        <v>44819</v>
      </c>
      <c r="B855">
        <f>'0915'!B36</f>
        <v>96.3</v>
      </c>
      <c r="C855">
        <f>'0915'!C36</f>
        <v>140.69999999999999</v>
      </c>
      <c r="D855">
        <f>'0915'!D36</f>
        <v>134.5</v>
      </c>
      <c r="E855">
        <f>'0915'!E36</f>
        <v>14.3</v>
      </c>
      <c r="F855" s="66">
        <f t="shared" si="199"/>
        <v>230.8</v>
      </c>
      <c r="G855" s="64">
        <f t="shared" si="200"/>
        <v>155</v>
      </c>
      <c r="H855" s="38">
        <f t="shared" si="201"/>
        <v>48.903225806451609</v>
      </c>
      <c r="I855" s="171">
        <f t="shared" si="202"/>
        <v>66</v>
      </c>
    </row>
    <row r="856" spans="1:10" x14ac:dyDescent="0.25">
      <c r="A856" s="29">
        <f t="shared" si="190"/>
        <v>44826</v>
      </c>
      <c r="B856">
        <f>'0922'!B36</f>
        <v>108</v>
      </c>
      <c r="C856">
        <f>'0922'!C36</f>
        <v>141.5</v>
      </c>
      <c r="D856">
        <f>'0922'!D36</f>
        <v>135.9</v>
      </c>
      <c r="E856">
        <f>'0922'!E36</f>
        <v>18.399999999999999</v>
      </c>
      <c r="F856" s="66">
        <f t="shared" si="199"/>
        <v>243.9</v>
      </c>
      <c r="G856" s="64">
        <f t="shared" si="200"/>
        <v>159.9</v>
      </c>
      <c r="H856" s="38">
        <f t="shared" si="201"/>
        <v>52.532833020637895</v>
      </c>
      <c r="I856" s="171">
        <f t="shared" si="202"/>
        <v>13.099999999999994</v>
      </c>
    </row>
    <row r="857" spans="1:10" x14ac:dyDescent="0.25">
      <c r="A857" s="29">
        <f t="shared" si="190"/>
        <v>44833</v>
      </c>
      <c r="B857">
        <f>'0929'!B37</f>
        <v>105.9</v>
      </c>
      <c r="C857">
        <f>'0929'!C37</f>
        <v>150.80000000000001</v>
      </c>
      <c r="D857">
        <f>'0929'!D37</f>
        <v>145.1</v>
      </c>
      <c r="E857">
        <f>'0929'!E37</f>
        <v>137.5</v>
      </c>
      <c r="F857" s="66">
        <f t="shared" si="199"/>
        <v>251</v>
      </c>
      <c r="G857" s="64">
        <f t="shared" si="200"/>
        <v>288.3</v>
      </c>
      <c r="H857" s="38">
        <f t="shared" si="201"/>
        <v>-12.93791189732918</v>
      </c>
      <c r="I857" s="171">
        <f t="shared" si="202"/>
        <v>7.0999999999999943</v>
      </c>
    </row>
    <row r="858" spans="1:10" x14ac:dyDescent="0.25">
      <c r="A858" s="29">
        <f t="shared" si="190"/>
        <v>44840</v>
      </c>
      <c r="B858">
        <f>'1006'!B38</f>
        <v>111.2</v>
      </c>
      <c r="C858">
        <f>'1006'!C38</f>
        <v>146.80000000000001</v>
      </c>
      <c r="D858">
        <f>'1006'!D38</f>
        <v>150.1</v>
      </c>
      <c r="E858">
        <f>'1006'!E38</f>
        <v>194.8</v>
      </c>
      <c r="F858" s="66">
        <f t="shared" ref="F858:F863" si="203">+B858+D858</f>
        <v>261.3</v>
      </c>
      <c r="G858" s="64">
        <f t="shared" ref="G858:G863" si="204">+C858+E858</f>
        <v>341.6</v>
      </c>
      <c r="H858" s="38">
        <f t="shared" ref="H858:H863" si="205">+(F858/G858-1)*100</f>
        <v>-23.507025761124122</v>
      </c>
      <c r="I858" s="171">
        <f t="shared" ref="I858:I863" si="206">+F858-F857</f>
        <v>10.300000000000011</v>
      </c>
    </row>
    <row r="859" spans="1:10" x14ac:dyDescent="0.25">
      <c r="A859" s="29">
        <f t="shared" si="190"/>
        <v>44847</v>
      </c>
      <c r="B859">
        <f>'1013'!B37</f>
        <v>140.6</v>
      </c>
      <c r="C859">
        <f>'1013'!C37</f>
        <v>143.4</v>
      </c>
      <c r="D859">
        <f>'1013'!D37</f>
        <v>154.19999999999999</v>
      </c>
      <c r="E859">
        <f>'1013'!E37</f>
        <v>201.1</v>
      </c>
      <c r="F859" s="66">
        <f t="shared" si="203"/>
        <v>294.79999999999995</v>
      </c>
      <c r="G859" s="64">
        <f t="shared" si="204"/>
        <v>344.5</v>
      </c>
      <c r="H859" s="38">
        <f t="shared" si="205"/>
        <v>-14.426705370101612</v>
      </c>
      <c r="I859" s="171">
        <f t="shared" si="206"/>
        <v>33.499999999999943</v>
      </c>
    </row>
    <row r="860" spans="1:10" x14ac:dyDescent="0.25">
      <c r="A860" s="29">
        <f t="shared" si="190"/>
        <v>44854</v>
      </c>
      <c r="B860">
        <f>'1020'!B37</f>
        <v>146.4</v>
      </c>
      <c r="C860">
        <f>'1020'!C37</f>
        <v>156.1</v>
      </c>
      <c r="D860">
        <f>'1020'!D37</f>
        <v>166.6</v>
      </c>
      <c r="E860">
        <f>'1020'!E37</f>
        <v>210.9</v>
      </c>
      <c r="F860" s="66">
        <f t="shared" si="203"/>
        <v>313</v>
      </c>
      <c r="G860" s="64">
        <f t="shared" si="204"/>
        <v>367</v>
      </c>
      <c r="H860" s="38">
        <f t="shared" si="205"/>
        <v>-14.713896457765664</v>
      </c>
      <c r="I860" s="171">
        <f t="shared" si="206"/>
        <v>18.200000000000045</v>
      </c>
    </row>
    <row r="861" spans="1:10" x14ac:dyDescent="0.25">
      <c r="A861" s="29">
        <f t="shared" si="190"/>
        <v>44861</v>
      </c>
      <c r="B861">
        <f>'1027'!B37</f>
        <v>147.69999999999999</v>
      </c>
      <c r="C861">
        <f>'1027'!C37</f>
        <v>162.80000000000001</v>
      </c>
      <c r="D861">
        <f>'1027'!D37</f>
        <v>176.8</v>
      </c>
      <c r="E861">
        <f>'1027'!E37</f>
        <v>217.4</v>
      </c>
      <c r="F861" s="66">
        <f t="shared" si="203"/>
        <v>324.5</v>
      </c>
      <c r="G861" s="64">
        <f t="shared" si="204"/>
        <v>380.20000000000005</v>
      </c>
      <c r="H861" s="38">
        <f t="shared" si="205"/>
        <v>-14.65018411362442</v>
      </c>
      <c r="I861" s="171">
        <f t="shared" si="206"/>
        <v>11.5</v>
      </c>
    </row>
    <row r="862" spans="1:10" x14ac:dyDescent="0.25">
      <c r="A862" s="29">
        <f t="shared" si="190"/>
        <v>44868</v>
      </c>
      <c r="B862">
        <f>'1103'!B39</f>
        <v>159.69999999999999</v>
      </c>
      <c r="C862">
        <f>'1103'!C39</f>
        <v>173.6</v>
      </c>
      <c r="D862">
        <f>'1103'!D39</f>
        <v>182.5</v>
      </c>
      <c r="E862">
        <f>'1103'!E39</f>
        <v>228.2</v>
      </c>
      <c r="F862" s="66">
        <f t="shared" si="203"/>
        <v>342.2</v>
      </c>
      <c r="G862" s="64">
        <f t="shared" si="204"/>
        <v>401.79999999999995</v>
      </c>
      <c r="H862" s="38">
        <f t="shared" si="205"/>
        <v>-14.83325037332005</v>
      </c>
      <c r="I862" s="171">
        <f t="shared" si="206"/>
        <v>17.699999999999989</v>
      </c>
    </row>
    <row r="863" spans="1:10" x14ac:dyDescent="0.25">
      <c r="A863" s="29">
        <f t="shared" si="190"/>
        <v>44875</v>
      </c>
      <c r="B863">
        <f>'1110'!B39</f>
        <v>172.1</v>
      </c>
      <c r="C863">
        <f>'1110'!C39</f>
        <v>171.8</v>
      </c>
      <c r="D863">
        <f>'1110'!D39</f>
        <v>261.3</v>
      </c>
      <c r="E863">
        <f>'1110'!E39</f>
        <v>235.4</v>
      </c>
      <c r="F863" s="66">
        <f t="shared" si="203"/>
        <v>433.4</v>
      </c>
      <c r="G863" s="64">
        <f t="shared" si="204"/>
        <v>407.20000000000005</v>
      </c>
      <c r="H863" s="38">
        <f t="shared" si="205"/>
        <v>6.4341846758349641</v>
      </c>
      <c r="I863" s="171">
        <f t="shared" si="206"/>
        <v>91.199999999999989</v>
      </c>
    </row>
    <row r="864" spans="1:10" x14ac:dyDescent="0.25">
      <c r="A864" s="29">
        <f t="shared" si="190"/>
        <v>44882</v>
      </c>
      <c r="B864">
        <f>'1117'!B39</f>
        <v>172.4</v>
      </c>
      <c r="C864">
        <f>'1117'!C39</f>
        <v>191.6</v>
      </c>
      <c r="D864">
        <f>'1117'!D39</f>
        <v>267.7</v>
      </c>
      <c r="E864">
        <f>'1117'!E39</f>
        <v>313.89999999999998</v>
      </c>
      <c r="F864" s="66">
        <f t="shared" ref="F864:F869" si="207">+B864+D864</f>
        <v>440.1</v>
      </c>
      <c r="G864" s="64">
        <f t="shared" ref="G864:G869" si="208">+C864+E864</f>
        <v>505.5</v>
      </c>
      <c r="H864" s="38">
        <f t="shared" ref="H864:H869" si="209">+(F864/G864-1)*100</f>
        <v>-12.937685459940651</v>
      </c>
      <c r="I864" s="171">
        <f t="shared" ref="I864:I869" si="210">+F864-F863</f>
        <v>6.7000000000000455</v>
      </c>
    </row>
    <row r="865" spans="1:9" x14ac:dyDescent="0.25">
      <c r="A865" s="29">
        <f t="shared" si="190"/>
        <v>44889</v>
      </c>
      <c r="B865">
        <f>'1124'!B40</f>
        <v>183.5</v>
      </c>
      <c r="C865">
        <f>'1124'!C40</f>
        <v>196.8</v>
      </c>
      <c r="D865">
        <f>'1124'!D40</f>
        <v>276.7</v>
      </c>
      <c r="E865">
        <f>'1124'!E40</f>
        <v>323.7</v>
      </c>
      <c r="F865" s="66">
        <f t="shared" si="207"/>
        <v>460.2</v>
      </c>
      <c r="G865" s="64">
        <f t="shared" si="208"/>
        <v>520.5</v>
      </c>
      <c r="H865" s="38">
        <f t="shared" si="209"/>
        <v>-11.585014409221905</v>
      </c>
      <c r="I865" s="171">
        <f t="shared" si="210"/>
        <v>20.099999999999966</v>
      </c>
    </row>
    <row r="866" spans="1:9" x14ac:dyDescent="0.25">
      <c r="A866" s="29">
        <f t="shared" si="190"/>
        <v>44896</v>
      </c>
      <c r="B866">
        <f>'1201'!B40</f>
        <v>178.4</v>
      </c>
      <c r="C866">
        <f>'1201'!C40</f>
        <v>225.5</v>
      </c>
      <c r="D866">
        <f>'1201'!D40</f>
        <v>402.6</v>
      </c>
      <c r="E866">
        <f>'1201'!E40</f>
        <v>388.3</v>
      </c>
      <c r="F866" s="66">
        <f t="shared" si="207"/>
        <v>581</v>
      </c>
      <c r="G866" s="64">
        <f t="shared" si="208"/>
        <v>613.79999999999995</v>
      </c>
      <c r="H866" s="38">
        <f t="shared" si="209"/>
        <v>-5.3437601824698477</v>
      </c>
      <c r="I866" s="171">
        <f t="shared" si="210"/>
        <v>120.80000000000001</v>
      </c>
    </row>
    <row r="867" spans="1:9" x14ac:dyDescent="0.25">
      <c r="A867" s="29">
        <f t="shared" si="190"/>
        <v>44903</v>
      </c>
      <c r="B867">
        <f>'1208'!B40</f>
        <v>201.6</v>
      </c>
      <c r="C867">
        <f>'1208'!C40</f>
        <v>218.9</v>
      </c>
      <c r="D867">
        <f>'1208'!D40</f>
        <v>417.8</v>
      </c>
      <c r="E867">
        <f>'1208'!E40</f>
        <v>399.2</v>
      </c>
      <c r="F867" s="66">
        <f t="shared" si="207"/>
        <v>619.4</v>
      </c>
      <c r="G867" s="64">
        <f t="shared" si="208"/>
        <v>618.1</v>
      </c>
      <c r="H867" s="38">
        <f t="shared" si="209"/>
        <v>0.21032195437631351</v>
      </c>
      <c r="I867" s="171">
        <f t="shared" si="210"/>
        <v>38.399999999999977</v>
      </c>
    </row>
    <row r="868" spans="1:9" x14ac:dyDescent="0.25">
      <c r="A868" s="29">
        <f t="shared" si="190"/>
        <v>44910</v>
      </c>
      <c r="B868">
        <f>'1215'!B40</f>
        <v>196.5</v>
      </c>
      <c r="C868">
        <f>'1215'!C40</f>
        <v>235.4</v>
      </c>
      <c r="D868">
        <f>'1215'!D40</f>
        <v>428.5</v>
      </c>
      <c r="E868">
        <f>'1215'!E40</f>
        <v>467.7</v>
      </c>
      <c r="F868" s="66">
        <f t="shared" si="207"/>
        <v>625</v>
      </c>
      <c r="G868" s="64">
        <f t="shared" si="208"/>
        <v>703.1</v>
      </c>
      <c r="H868" s="38">
        <f t="shared" si="209"/>
        <v>-11.107950504906849</v>
      </c>
      <c r="I868" s="171">
        <f t="shared" si="210"/>
        <v>5.6000000000000227</v>
      </c>
    </row>
    <row r="869" spans="1:9" x14ac:dyDescent="0.25">
      <c r="A869" s="29">
        <f t="shared" si="190"/>
        <v>44917</v>
      </c>
      <c r="B869">
        <f>'1222'!B39</f>
        <v>191.6</v>
      </c>
      <c r="C869">
        <f>'1222'!C39</f>
        <v>208.7</v>
      </c>
      <c r="D869">
        <f>'1222'!D39</f>
        <v>446.1</v>
      </c>
      <c r="E869">
        <f>'1222'!E39</f>
        <v>496.3</v>
      </c>
      <c r="F869" s="66">
        <f t="shared" si="207"/>
        <v>637.70000000000005</v>
      </c>
      <c r="G869" s="64">
        <f t="shared" si="208"/>
        <v>705</v>
      </c>
      <c r="H869" s="38">
        <f t="shared" si="209"/>
        <v>-9.5460992907801305</v>
      </c>
      <c r="I869" s="171">
        <f t="shared" si="210"/>
        <v>12.700000000000045</v>
      </c>
    </row>
    <row r="870" spans="1:9" x14ac:dyDescent="0.25">
      <c r="A870" s="29">
        <f t="shared" si="190"/>
        <v>44924</v>
      </c>
      <c r="B870">
        <f>'1229'!B42</f>
        <v>184.6</v>
      </c>
      <c r="C870">
        <f>'1229'!C42</f>
        <v>209.6</v>
      </c>
      <c r="D870">
        <f>'1229'!D42</f>
        <v>451.2</v>
      </c>
      <c r="E870">
        <f>'1229'!E42</f>
        <v>501.7</v>
      </c>
      <c r="F870" s="66">
        <f t="shared" ref="F870:F873" si="211">+B870+D870</f>
        <v>635.79999999999995</v>
      </c>
      <c r="G870" s="64">
        <f t="shared" ref="G870:G873" si="212">+C870+E870</f>
        <v>711.3</v>
      </c>
      <c r="H870" s="38">
        <f t="shared" ref="H870:H873" si="213">+(F870/G870-1)*100</f>
        <v>-10.61436805848447</v>
      </c>
      <c r="I870" s="171">
        <f t="shared" ref="I870:I873" si="214">+F870-F869</f>
        <v>-1.9000000000000909</v>
      </c>
    </row>
    <row r="871" spans="1:9" x14ac:dyDescent="0.25">
      <c r="A871" s="29">
        <f t="shared" si="190"/>
        <v>44931</v>
      </c>
      <c r="B871">
        <f>'0105'!B42</f>
        <v>189.5</v>
      </c>
      <c r="C871">
        <f>'0105'!C42</f>
        <v>234.3</v>
      </c>
      <c r="D871">
        <f>'0105'!D42</f>
        <v>470.5</v>
      </c>
      <c r="E871">
        <f>'0105'!E42</f>
        <v>510.9</v>
      </c>
      <c r="F871" s="66">
        <f t="shared" si="211"/>
        <v>660</v>
      </c>
      <c r="G871" s="64">
        <f t="shared" si="212"/>
        <v>745.2</v>
      </c>
      <c r="H871" s="38">
        <f t="shared" si="213"/>
        <v>-11.433172302737526</v>
      </c>
      <c r="I871" s="171">
        <f t="shared" si="214"/>
        <v>24.200000000000045</v>
      </c>
    </row>
    <row r="872" spans="1:9" x14ac:dyDescent="0.25">
      <c r="A872" s="29">
        <f t="shared" si="190"/>
        <v>44938</v>
      </c>
      <c r="B872">
        <f>'0112'!B42</f>
        <v>191</v>
      </c>
      <c r="C872">
        <f>'0112'!C42</f>
        <v>289.60000000000002</v>
      </c>
      <c r="D872">
        <f>'0112'!D42</f>
        <v>504.4</v>
      </c>
      <c r="E872">
        <f>'0112'!E42</f>
        <v>517.9</v>
      </c>
      <c r="F872" s="66">
        <f t="shared" si="211"/>
        <v>695.4</v>
      </c>
      <c r="G872" s="64">
        <f t="shared" si="212"/>
        <v>807.5</v>
      </c>
      <c r="H872" s="38">
        <f t="shared" si="213"/>
        <v>-13.882352941176467</v>
      </c>
      <c r="I872" s="171">
        <f t="shared" si="214"/>
        <v>35.399999999999977</v>
      </c>
    </row>
    <row r="873" spans="1:9" x14ac:dyDescent="0.25">
      <c r="A873" s="29">
        <f t="shared" si="190"/>
        <v>44945</v>
      </c>
      <c r="B873">
        <f>'0119'!B43</f>
        <v>182.8</v>
      </c>
      <c r="C873">
        <f>'0119'!C43</f>
        <v>300.89999999999998</v>
      </c>
      <c r="D873">
        <f>'0119'!D43</f>
        <v>523.4</v>
      </c>
      <c r="E873">
        <f>'0119'!E43</f>
        <v>529.20000000000005</v>
      </c>
      <c r="F873" s="66">
        <f t="shared" si="211"/>
        <v>706.2</v>
      </c>
      <c r="G873" s="64">
        <f t="shared" si="212"/>
        <v>830.1</v>
      </c>
      <c r="H873" s="38">
        <f t="shared" si="213"/>
        <v>-14.925912540657748</v>
      </c>
      <c r="I873" s="171">
        <f t="shared" si="214"/>
        <v>10.800000000000068</v>
      </c>
    </row>
    <row r="874" spans="1:9" x14ac:dyDescent="0.25">
      <c r="A874" s="29">
        <f t="shared" si="190"/>
        <v>44952</v>
      </c>
      <c r="B874">
        <f>'0126'!B43</f>
        <v>178.1</v>
      </c>
      <c r="C874">
        <f>'0126'!C43</f>
        <v>302.39999999999998</v>
      </c>
      <c r="D874">
        <f>'0126'!D43</f>
        <v>614</v>
      </c>
      <c r="E874">
        <f>'0126'!E43</f>
        <v>611.29999999999995</v>
      </c>
      <c r="F874" s="66">
        <f t="shared" ref="F874:F880" si="215">+B874+D874</f>
        <v>792.1</v>
      </c>
      <c r="G874" s="64">
        <f t="shared" ref="G874:G880" si="216">+C874+E874</f>
        <v>913.69999999999993</v>
      </c>
      <c r="H874" s="38">
        <f t="shared" ref="H874:H881" si="217">+(F874/G874-1)*100</f>
        <v>-13.308525774324165</v>
      </c>
      <c r="I874" s="171">
        <f t="shared" ref="I874:I881" si="218">+F874-F873</f>
        <v>85.899999999999977</v>
      </c>
    </row>
    <row r="875" spans="1:9" x14ac:dyDescent="0.25">
      <c r="A875" s="29">
        <f t="shared" si="190"/>
        <v>44959</v>
      </c>
      <c r="B875">
        <f>'0202'!B43</f>
        <v>173</v>
      </c>
      <c r="C875">
        <f>'0202'!C43</f>
        <v>300.8</v>
      </c>
      <c r="D875">
        <f>'0202'!D43</f>
        <v>692.8</v>
      </c>
      <c r="E875">
        <f>'0202'!E43</f>
        <v>643</v>
      </c>
      <c r="F875" s="66">
        <f t="shared" si="215"/>
        <v>865.8</v>
      </c>
      <c r="G875" s="64">
        <f t="shared" si="216"/>
        <v>943.8</v>
      </c>
      <c r="H875" s="38">
        <f t="shared" si="217"/>
        <v>-8.2644628099173616</v>
      </c>
      <c r="I875" s="171">
        <f t="shared" si="218"/>
        <v>73.699999999999932</v>
      </c>
    </row>
    <row r="876" spans="1:9" x14ac:dyDescent="0.25">
      <c r="A876" s="29">
        <f t="shared" si="190"/>
        <v>44966</v>
      </c>
      <c r="B876">
        <f>'0209'!B43</f>
        <v>151.9</v>
      </c>
      <c r="C876">
        <f>'0209'!C43</f>
        <v>334.4</v>
      </c>
      <c r="D876">
        <f>'0209'!D43</f>
        <v>724.3</v>
      </c>
      <c r="E876">
        <f>'0209'!E43</f>
        <v>703.9</v>
      </c>
      <c r="F876" s="66">
        <f t="shared" si="215"/>
        <v>876.19999999999993</v>
      </c>
      <c r="G876" s="64">
        <f t="shared" si="216"/>
        <v>1038.3</v>
      </c>
      <c r="H876" s="38">
        <f t="shared" si="217"/>
        <v>-15.612058172011945</v>
      </c>
      <c r="I876" s="171">
        <f t="shared" si="218"/>
        <v>10.399999999999977</v>
      </c>
    </row>
    <row r="877" spans="1:9" x14ac:dyDescent="0.25">
      <c r="A877" s="29">
        <f t="shared" si="190"/>
        <v>44973</v>
      </c>
      <c r="B877">
        <f>'0216'!B43</f>
        <v>148.5</v>
      </c>
      <c r="C877">
        <f>'0216'!C43</f>
        <v>307.3</v>
      </c>
      <c r="D877">
        <f>'0216'!D43</f>
        <v>809</v>
      </c>
      <c r="E877">
        <f>'0216'!E43</f>
        <v>738.6</v>
      </c>
      <c r="F877" s="66">
        <f t="shared" si="215"/>
        <v>957.5</v>
      </c>
      <c r="G877" s="64">
        <f t="shared" si="216"/>
        <v>1045.9000000000001</v>
      </c>
      <c r="H877" s="38">
        <f t="shared" si="217"/>
        <v>-8.4520508652834998</v>
      </c>
      <c r="I877" s="171">
        <f t="shared" si="218"/>
        <v>81.300000000000068</v>
      </c>
    </row>
    <row r="878" spans="1:9" x14ac:dyDescent="0.25">
      <c r="A878" s="29">
        <f t="shared" si="190"/>
        <v>44980</v>
      </c>
      <c r="B878">
        <f>'0223'!B43</f>
        <v>148.19999999999999</v>
      </c>
      <c r="C878">
        <f>'0223'!C43</f>
        <v>315.60000000000002</v>
      </c>
      <c r="D878">
        <f>'0223'!D43</f>
        <v>818.9</v>
      </c>
      <c r="E878">
        <f>'0223'!E43</f>
        <v>761.4</v>
      </c>
      <c r="F878" s="66">
        <f t="shared" si="215"/>
        <v>967.09999999999991</v>
      </c>
      <c r="G878" s="64">
        <f t="shared" si="216"/>
        <v>1077</v>
      </c>
      <c r="H878" s="38">
        <f t="shared" si="217"/>
        <v>-10.204271123491193</v>
      </c>
      <c r="I878" s="171">
        <f t="shared" si="218"/>
        <v>9.5999999999999091</v>
      </c>
    </row>
    <row r="879" spans="1:9" x14ac:dyDescent="0.25">
      <c r="A879" s="29">
        <f t="shared" si="190"/>
        <v>44987</v>
      </c>
      <c r="B879">
        <f>'0302'!B43</f>
        <v>148.19999999999999</v>
      </c>
      <c r="C879">
        <f>'0302'!C43</f>
        <v>283.5</v>
      </c>
      <c r="D879">
        <f>'0302'!D43</f>
        <v>868.8</v>
      </c>
      <c r="E879">
        <f>'0302'!E43</f>
        <v>834.6</v>
      </c>
      <c r="F879" s="66">
        <f t="shared" si="215"/>
        <v>1017</v>
      </c>
      <c r="G879" s="64">
        <f t="shared" si="216"/>
        <v>1118.0999999999999</v>
      </c>
      <c r="H879" s="38">
        <f t="shared" si="217"/>
        <v>-9.042125033539028</v>
      </c>
      <c r="I879" s="171">
        <f t="shared" si="218"/>
        <v>49.900000000000091</v>
      </c>
    </row>
    <row r="880" spans="1:9" x14ac:dyDescent="0.25">
      <c r="A880" s="29">
        <f t="shared" si="190"/>
        <v>44994</v>
      </c>
      <c r="B880">
        <f>'0309'!B43</f>
        <v>179.1</v>
      </c>
      <c r="C880">
        <f>'0309'!C43</f>
        <v>279</v>
      </c>
      <c r="D880">
        <f>'0309'!D43</f>
        <v>898.6</v>
      </c>
      <c r="E880">
        <f>'0309'!E43</f>
        <v>922.3</v>
      </c>
      <c r="F880" s="66">
        <f t="shared" si="215"/>
        <v>1077.7</v>
      </c>
      <c r="G880" s="64">
        <f t="shared" si="216"/>
        <v>1201.3</v>
      </c>
      <c r="H880" s="38">
        <f t="shared" si="217"/>
        <v>-10.288853741779736</v>
      </c>
      <c r="I880" s="171">
        <f t="shared" si="218"/>
        <v>60.700000000000045</v>
      </c>
    </row>
    <row r="881" spans="1:10" x14ac:dyDescent="0.25">
      <c r="A881" s="29">
        <f t="shared" si="190"/>
        <v>45001</v>
      </c>
      <c r="B881">
        <f>'0316'!B43</f>
        <v>185.5</v>
      </c>
      <c r="C881">
        <f>'0316'!C43</f>
        <v>264.89999999999998</v>
      </c>
      <c r="D881">
        <f>'0316'!D43</f>
        <v>907.7</v>
      </c>
      <c r="E881">
        <f>'0316'!E43</f>
        <v>1002.7</v>
      </c>
      <c r="F881" s="66">
        <f t="shared" ref="F881" si="219">+B881+D881</f>
        <v>1093.2</v>
      </c>
      <c r="G881" s="64">
        <f t="shared" ref="G881" si="220">+C881+E881</f>
        <v>1267.5999999999999</v>
      </c>
      <c r="H881" s="38">
        <f t="shared" si="217"/>
        <v>-13.758283370148305</v>
      </c>
      <c r="I881" s="171">
        <f t="shared" si="218"/>
        <v>15.5</v>
      </c>
    </row>
    <row r="882" spans="1:10" x14ac:dyDescent="0.25">
      <c r="A882" s="29">
        <f t="shared" si="190"/>
        <v>45008</v>
      </c>
      <c r="B882">
        <f>'0323'!B43</f>
        <v>178.4</v>
      </c>
      <c r="C882">
        <f>'0323'!C43</f>
        <v>271.60000000000002</v>
      </c>
      <c r="D882">
        <f>'0323'!D43</f>
        <v>981.9</v>
      </c>
      <c r="E882">
        <f>'0323'!E43</f>
        <v>1016.2</v>
      </c>
      <c r="F882" s="66">
        <f t="shared" ref="F882:F883" si="221">+B882+D882</f>
        <v>1160.3</v>
      </c>
      <c r="G882" s="64">
        <f t="shared" ref="G882:G883" si="222">+C882+E882</f>
        <v>1287.8000000000002</v>
      </c>
      <c r="H882" s="38">
        <f t="shared" ref="H882:H883" si="223">+(F882/G882-1)*100</f>
        <v>-9.9006056841124508</v>
      </c>
      <c r="I882" s="171">
        <f t="shared" ref="I882:I883" si="224">+F882-F881</f>
        <v>67.099999999999909</v>
      </c>
    </row>
    <row r="883" spans="1:10" x14ac:dyDescent="0.25">
      <c r="A883" s="29">
        <f t="shared" si="190"/>
        <v>45015</v>
      </c>
      <c r="B883">
        <f>'0330'!B43</f>
        <v>173.3</v>
      </c>
      <c r="C883">
        <f>'0330'!C43</f>
        <v>227.9</v>
      </c>
      <c r="D883">
        <f>'0330'!D43</f>
        <v>1052.7</v>
      </c>
      <c r="E883">
        <f>'0330'!E43</f>
        <v>1052.4000000000001</v>
      </c>
      <c r="F883" s="66">
        <f t="shared" si="221"/>
        <v>1226</v>
      </c>
      <c r="G883" s="64">
        <f t="shared" si="222"/>
        <v>1280.3000000000002</v>
      </c>
      <c r="H883" s="38">
        <f t="shared" si="223"/>
        <v>-4.2411934702804128</v>
      </c>
      <c r="I883" s="171">
        <f t="shared" si="224"/>
        <v>65.700000000000045</v>
      </c>
    </row>
    <row r="884" spans="1:10" x14ac:dyDescent="0.25">
      <c r="A884" s="29">
        <f t="shared" si="190"/>
        <v>45022</v>
      </c>
      <c r="B884">
        <f>'0406'!B43</f>
        <v>178.1</v>
      </c>
      <c r="C884">
        <f>'0406'!C43</f>
        <v>224.5</v>
      </c>
      <c r="D884">
        <f>'0406'!D43</f>
        <v>1067.0999999999999</v>
      </c>
      <c r="E884">
        <f>'0406'!E43</f>
        <v>1060.3</v>
      </c>
      <c r="F884" s="66">
        <f t="shared" ref="F884:F889" si="225">+B884+D884</f>
        <v>1245.1999999999998</v>
      </c>
      <c r="G884" s="64">
        <f t="shared" ref="G884:G889" si="226">+C884+E884</f>
        <v>1284.8</v>
      </c>
      <c r="H884" s="38">
        <f t="shared" ref="H884:H889" si="227">+(F884/G884-1)*100</f>
        <v>-3.0821917808219301</v>
      </c>
      <c r="I884" s="171">
        <f t="shared" ref="I884:I891" si="228">+F884-F883</f>
        <v>19.199999999999818</v>
      </c>
    </row>
    <row r="885" spans="1:10" x14ac:dyDescent="0.25">
      <c r="A885" s="29">
        <f t="shared" si="190"/>
        <v>45029</v>
      </c>
      <c r="B885">
        <f>'0413'!B43</f>
        <v>184.6</v>
      </c>
      <c r="C885">
        <f>'0413'!C43</f>
        <v>195.8</v>
      </c>
      <c r="D885">
        <f>'0413'!D43</f>
        <v>1088.9000000000001</v>
      </c>
      <c r="E885">
        <f>'0413'!E43</f>
        <v>1169.9000000000001</v>
      </c>
      <c r="F885" s="66">
        <f t="shared" si="225"/>
        <v>1273.5</v>
      </c>
      <c r="G885" s="64">
        <f t="shared" si="226"/>
        <v>1365.7</v>
      </c>
      <c r="H885" s="38">
        <f t="shared" si="227"/>
        <v>-6.7511166434795378</v>
      </c>
      <c r="I885" s="171">
        <f t="shared" si="228"/>
        <v>28.300000000000182</v>
      </c>
    </row>
    <row r="886" spans="1:10" x14ac:dyDescent="0.25">
      <c r="A886" s="29">
        <f t="shared" si="190"/>
        <v>45036</v>
      </c>
      <c r="B886">
        <f>'0420'!B44</f>
        <v>146.4</v>
      </c>
      <c r="C886">
        <f>'0420'!C44</f>
        <v>187.5</v>
      </c>
      <c r="D886">
        <f>'0420'!D44</f>
        <v>1130.3</v>
      </c>
      <c r="E886">
        <f>'0420'!E44</f>
        <v>1186.5999999999999</v>
      </c>
      <c r="F886" s="66">
        <f t="shared" si="225"/>
        <v>1276.7</v>
      </c>
      <c r="G886" s="64">
        <f t="shared" si="226"/>
        <v>1374.1</v>
      </c>
      <c r="H886" s="38">
        <f t="shared" si="227"/>
        <v>-7.0882759624481428</v>
      </c>
      <c r="I886" s="171">
        <f t="shared" si="228"/>
        <v>3.2000000000000455</v>
      </c>
    </row>
    <row r="887" spans="1:10" x14ac:dyDescent="0.25">
      <c r="A887" s="29">
        <f t="shared" si="190"/>
        <v>45043</v>
      </c>
      <c r="B887">
        <f>'0427'!B44</f>
        <v>128</v>
      </c>
      <c r="C887">
        <f>'0427'!C44</f>
        <v>210.1</v>
      </c>
      <c r="D887">
        <f>'0427'!D44</f>
        <v>1151</v>
      </c>
      <c r="E887">
        <f>'0427'!E44</f>
        <v>1196.8</v>
      </c>
      <c r="F887" s="66">
        <f t="shared" si="225"/>
        <v>1279</v>
      </c>
      <c r="G887" s="64">
        <f t="shared" si="226"/>
        <v>1406.8999999999999</v>
      </c>
      <c r="H887" s="38">
        <f t="shared" si="227"/>
        <v>-9.0909090909090828</v>
      </c>
      <c r="I887" s="171">
        <f t="shared" si="228"/>
        <v>2.2999999999999545</v>
      </c>
      <c r="J887">
        <f>'0427'!F44</f>
        <v>0</v>
      </c>
    </row>
    <row r="888" spans="1:10" x14ac:dyDescent="0.25">
      <c r="A888" s="29">
        <f t="shared" si="190"/>
        <v>45050</v>
      </c>
      <c r="B888">
        <f>'0504'!B44</f>
        <v>134.19999999999999</v>
      </c>
      <c r="C888">
        <f>'0504'!C44</f>
        <v>203.9</v>
      </c>
      <c r="D888">
        <f>'0504'!D44</f>
        <v>1233.5</v>
      </c>
      <c r="E888">
        <f>'0504'!E44</f>
        <v>1269.2</v>
      </c>
      <c r="F888" s="66">
        <f t="shared" si="225"/>
        <v>1367.7</v>
      </c>
      <c r="G888" s="64">
        <f t="shared" si="226"/>
        <v>1473.1000000000001</v>
      </c>
      <c r="H888" s="38">
        <f t="shared" si="227"/>
        <v>-7.1549792953635283</v>
      </c>
      <c r="I888" s="171">
        <f t="shared" si="228"/>
        <v>88.700000000000045</v>
      </c>
      <c r="J888">
        <f>'0504'!F44</f>
        <v>0</v>
      </c>
    </row>
    <row r="889" spans="1:10" x14ac:dyDescent="0.25">
      <c r="A889" s="29">
        <f t="shared" si="190"/>
        <v>45057</v>
      </c>
      <c r="B889">
        <f>'0511'!B44</f>
        <v>132.80000000000001</v>
      </c>
      <c r="C889">
        <f>'0511'!C44</f>
        <v>169.6</v>
      </c>
      <c r="D889">
        <f>'0511'!D44</f>
        <v>1245.0999999999999</v>
      </c>
      <c r="E889">
        <f>'0511'!E44</f>
        <v>1357.5</v>
      </c>
      <c r="F889" s="66">
        <f t="shared" si="225"/>
        <v>1377.8999999999999</v>
      </c>
      <c r="G889" s="64">
        <f t="shared" si="226"/>
        <v>1527.1</v>
      </c>
      <c r="H889" s="38">
        <f t="shared" si="227"/>
        <v>-9.7701525767795232</v>
      </c>
      <c r="I889" s="171">
        <f t="shared" si="228"/>
        <v>10.199999999999818</v>
      </c>
      <c r="J889">
        <f>'0511'!F44</f>
        <v>0</v>
      </c>
    </row>
    <row r="890" spans="1:10" x14ac:dyDescent="0.25">
      <c r="A890" s="29">
        <f t="shared" si="190"/>
        <v>45064</v>
      </c>
      <c r="B890">
        <f>'0518'!B44</f>
        <v>117</v>
      </c>
      <c r="C890">
        <f>'0518'!C44</f>
        <v>161.19999999999999</v>
      </c>
      <c r="D890">
        <f>'0518'!D44</f>
        <v>1267.5</v>
      </c>
      <c r="E890">
        <f>'0518'!E44</f>
        <v>1423.9</v>
      </c>
      <c r="F890" s="66">
        <f t="shared" ref="F890" si="229">+B890+D890</f>
        <v>1384.5</v>
      </c>
      <c r="G890" s="64">
        <f t="shared" ref="G890" si="230">+C890+E890</f>
        <v>1585.1000000000001</v>
      </c>
      <c r="H890" s="38">
        <f t="shared" ref="H890:H891" si="231">+(F890/G890-1)*100</f>
        <v>-12.65535297457574</v>
      </c>
      <c r="I890" s="171">
        <f t="shared" si="228"/>
        <v>6.6000000000001364</v>
      </c>
      <c r="J890">
        <f>'0518'!F44</f>
        <v>0</v>
      </c>
    </row>
    <row r="891" spans="1:10" x14ac:dyDescent="0.25">
      <c r="A891" s="29">
        <f t="shared" si="190"/>
        <v>45071</v>
      </c>
      <c r="B891">
        <f>'0525'!B44</f>
        <v>107</v>
      </c>
      <c r="C891">
        <f>'0525'!C44</f>
        <v>155.30000000000001</v>
      </c>
      <c r="D891">
        <f>'0525'!D44</f>
        <v>1337.7</v>
      </c>
      <c r="E891">
        <f>'0525'!E44</f>
        <v>1433.3</v>
      </c>
      <c r="F891" s="66">
        <f t="shared" ref="F891" si="232">+B891+D891</f>
        <v>1444.7</v>
      </c>
      <c r="G891" s="64">
        <f t="shared" ref="G891" si="233">+C891+E891</f>
        <v>1588.6</v>
      </c>
      <c r="H891" s="38">
        <f t="shared" si="231"/>
        <v>-9.0582903185194468</v>
      </c>
      <c r="I891" s="171">
        <f t="shared" si="228"/>
        <v>60.200000000000045</v>
      </c>
      <c r="J891">
        <f>'0525'!F44</f>
        <v>0</v>
      </c>
    </row>
    <row r="892" spans="1:10" x14ac:dyDescent="0.25">
      <c r="A892" s="29">
        <f t="shared" ref="A892:A988" si="234">+A891+7</f>
        <v>45078</v>
      </c>
      <c r="B892">
        <f>'0601'!B44</f>
        <v>102.5</v>
      </c>
      <c r="C892">
        <f>'0601'!C44</f>
        <v>159</v>
      </c>
      <c r="D892">
        <f>'0601'!D44</f>
        <v>1345.8</v>
      </c>
      <c r="E892">
        <f>'0601'!E44</f>
        <v>1440.8</v>
      </c>
      <c r="F892" s="66">
        <f t="shared" ref="F892" si="235">+B892+D892</f>
        <v>1448.3</v>
      </c>
      <c r="G892" s="64">
        <f t="shared" ref="G892" si="236">+C892+E892</f>
        <v>1599.8</v>
      </c>
      <c r="H892" s="38">
        <f t="shared" ref="H892" si="237">+(F892/G892-1)*100</f>
        <v>-9.4699337417177176</v>
      </c>
      <c r="I892" s="171">
        <f t="shared" ref="I892" si="238">+F892-F891</f>
        <v>3.5999999999999091</v>
      </c>
      <c r="J892">
        <f>'0601'!F44</f>
        <v>0.5</v>
      </c>
    </row>
    <row r="893" spans="1:10" x14ac:dyDescent="0.25">
      <c r="A893" s="29">
        <f t="shared" si="234"/>
        <v>45085</v>
      </c>
      <c r="B893">
        <f>'0608'!B44</f>
        <v>115.5</v>
      </c>
      <c r="C893">
        <f>'0608'!C44</f>
        <v>144.4</v>
      </c>
      <c r="D893">
        <f>'0608'!D44</f>
        <v>1364.2</v>
      </c>
      <c r="E893">
        <f>'0608'!E44</f>
        <v>1508</v>
      </c>
      <c r="F893" s="66">
        <f t="shared" ref="F893" si="239">+B893+D893</f>
        <v>1479.7</v>
      </c>
      <c r="G893" s="64">
        <f t="shared" ref="G893" si="240">+C893+E893</f>
        <v>1652.4</v>
      </c>
      <c r="H893" s="38">
        <f t="shared" ref="H893" si="241">+(F893/G893-1)*100</f>
        <v>-10.451464536431853</v>
      </c>
      <c r="I893" s="171">
        <f t="shared" ref="I893:I894" si="242">+F893-F892</f>
        <v>31.400000000000091</v>
      </c>
      <c r="J893">
        <f>'0608'!F44</f>
        <v>0.5</v>
      </c>
    </row>
    <row r="894" spans="1:10" x14ac:dyDescent="0.25">
      <c r="A894" s="29">
        <f t="shared" si="234"/>
        <v>45092</v>
      </c>
      <c r="B894">
        <f>'0615'!B44</f>
        <v>115.9</v>
      </c>
      <c r="C894">
        <f>'0615'!C44</f>
        <v>140.19999999999999</v>
      </c>
      <c r="D894">
        <f>'0615'!D44</f>
        <v>1393.4</v>
      </c>
      <c r="E894">
        <f>'0615'!E44</f>
        <v>1512.4</v>
      </c>
      <c r="F894" s="66">
        <f t="shared" ref="F894" si="243">+B894+D894</f>
        <v>1509.3000000000002</v>
      </c>
      <c r="G894" s="64">
        <f t="shared" ref="G894" si="244">+C894+E894</f>
        <v>1652.6000000000001</v>
      </c>
      <c r="H894" s="38">
        <f t="shared" ref="H894" si="245">+(F894/G894-1)*100</f>
        <v>-8.6711847997095415</v>
      </c>
      <c r="I894" s="171">
        <f t="shared" si="242"/>
        <v>29.600000000000136</v>
      </c>
      <c r="J894">
        <f>'0615'!F44</f>
        <v>0.5</v>
      </c>
    </row>
    <row r="895" spans="1:10" x14ac:dyDescent="0.25">
      <c r="A895" s="29">
        <f t="shared" si="234"/>
        <v>45099</v>
      </c>
      <c r="B895">
        <f>'0622'!B44</f>
        <v>135.5</v>
      </c>
      <c r="C895">
        <f>'0622'!C44</f>
        <v>128.1</v>
      </c>
      <c r="D895">
        <f>'0622'!D44</f>
        <v>1404.8</v>
      </c>
      <c r="E895">
        <f>'0622'!E44</f>
        <v>1523.2</v>
      </c>
      <c r="F895" s="66">
        <f t="shared" ref="F895" si="246">+B895+D895</f>
        <v>1540.3</v>
      </c>
      <c r="G895" s="64">
        <f t="shared" ref="G895" si="247">+C895+E895</f>
        <v>1651.3</v>
      </c>
      <c r="H895" s="38">
        <f t="shared" ref="H895" si="248">+(F895/G895-1)*100</f>
        <v>-6.721976624477688</v>
      </c>
      <c r="I895" s="171">
        <f t="shared" ref="I895" si="249">+F895-F894</f>
        <v>30.999999999999773</v>
      </c>
      <c r="J895">
        <f>'0622'!F44</f>
        <v>0.5</v>
      </c>
    </row>
    <row r="896" spans="1:10" x14ac:dyDescent="0.25">
      <c r="A896" s="29">
        <f t="shared" si="234"/>
        <v>45106</v>
      </c>
      <c r="B896">
        <f>'0629'!B44</f>
        <v>138.30000000000001</v>
      </c>
      <c r="C896">
        <f>'0629'!C44</f>
        <v>122.2</v>
      </c>
      <c r="D896">
        <f>'0629'!D44</f>
        <v>1480.4</v>
      </c>
      <c r="E896">
        <f>'0629'!E44</f>
        <v>1533.9</v>
      </c>
      <c r="F896" s="66">
        <f t="shared" ref="F896" si="250">+B896+D896</f>
        <v>1618.7</v>
      </c>
      <c r="G896" s="64">
        <f t="shared" ref="G896" si="251">+C896+E896</f>
        <v>1656.1000000000001</v>
      </c>
      <c r="H896" s="38">
        <f t="shared" ref="H896" si="252">+(F896/G896-1)*100</f>
        <v>-2.2583177344363325</v>
      </c>
      <c r="I896" s="171">
        <f t="shared" ref="I896" si="253">+F896-F895</f>
        <v>78.400000000000091</v>
      </c>
      <c r="J896">
        <f>'0629'!F44</f>
        <v>1.5</v>
      </c>
    </row>
    <row r="897" spans="1:10" x14ac:dyDescent="0.25">
      <c r="A897" s="29">
        <f t="shared" si="234"/>
        <v>45113</v>
      </c>
      <c r="B897">
        <f>'0706'!B44</f>
        <v>124.9</v>
      </c>
      <c r="C897">
        <f>'0706'!C44</f>
        <v>116.4</v>
      </c>
      <c r="D897">
        <f>'0706'!D44</f>
        <v>1499.3</v>
      </c>
      <c r="E897">
        <f>'0706'!E44</f>
        <v>1539.8</v>
      </c>
      <c r="F897" s="66">
        <f t="shared" ref="F897" si="254">+B897+D897</f>
        <v>1624.2</v>
      </c>
      <c r="G897" s="64">
        <f t="shared" ref="G897" si="255">+C897+E897</f>
        <v>1656.2</v>
      </c>
      <c r="H897" s="38">
        <f t="shared" ref="H897" si="256">+(F897/G897-1)*100</f>
        <v>-1.9321338002656674</v>
      </c>
      <c r="I897" s="171">
        <f t="shared" ref="I897" si="257">+F897-F896</f>
        <v>5.5</v>
      </c>
      <c r="J897">
        <f>'0706'!F44</f>
        <v>2</v>
      </c>
    </row>
    <row r="898" spans="1:10" x14ac:dyDescent="0.25">
      <c r="A898" s="29">
        <f t="shared" si="234"/>
        <v>45120</v>
      </c>
      <c r="B898">
        <f>'0713'!B44</f>
        <v>118.6</v>
      </c>
      <c r="C898">
        <f>'0713'!C44</f>
        <v>107.6</v>
      </c>
      <c r="D898">
        <f>'0713'!D44</f>
        <v>1516.3</v>
      </c>
      <c r="E898">
        <f>'0713'!E44</f>
        <v>1620.7</v>
      </c>
      <c r="F898" s="66">
        <f t="shared" ref="F898" si="258">+B898+D898</f>
        <v>1634.8999999999999</v>
      </c>
      <c r="G898" s="64">
        <f t="shared" ref="G898" si="259">+C898+E898</f>
        <v>1728.3</v>
      </c>
      <c r="H898" s="38">
        <f t="shared" ref="H898" si="260">+(F898/G898-1)*100</f>
        <v>-5.4041543713475697</v>
      </c>
      <c r="I898" s="171">
        <f t="shared" ref="I898" si="261">+F898-F897</f>
        <v>10.699999999999818</v>
      </c>
      <c r="J898">
        <f>'0713'!F44</f>
        <v>36.799999999999997</v>
      </c>
    </row>
    <row r="899" spans="1:10" x14ac:dyDescent="0.25">
      <c r="A899" s="29">
        <f t="shared" si="234"/>
        <v>45127</v>
      </c>
      <c r="B899">
        <f>'0720'!B44</f>
        <v>143.6</v>
      </c>
      <c r="C899">
        <f>'0720'!C44</f>
        <v>114.3</v>
      </c>
      <c r="D899">
        <f>'0720'!D44</f>
        <v>1531.8</v>
      </c>
      <c r="E899">
        <f>'0720'!E44</f>
        <v>1627.9</v>
      </c>
      <c r="F899" s="66">
        <f t="shared" ref="F899" si="262">+B899+D899</f>
        <v>1675.3999999999999</v>
      </c>
      <c r="G899" s="64">
        <f t="shared" ref="G899" si="263">+C899+E899</f>
        <v>1742.2</v>
      </c>
      <c r="H899" s="38">
        <f t="shared" ref="H899" si="264">+(F899/G899-1)*100</f>
        <v>-3.8342325794971988</v>
      </c>
      <c r="I899" s="171">
        <f t="shared" ref="I899:I900" si="265">+F899-F898</f>
        <v>40.5</v>
      </c>
      <c r="J899">
        <f>'0720'!F44</f>
        <v>56</v>
      </c>
    </row>
    <row r="900" spans="1:10" x14ac:dyDescent="0.25">
      <c r="A900" s="29">
        <f t="shared" si="234"/>
        <v>45134</v>
      </c>
      <c r="B900">
        <f>'0727'!B44</f>
        <v>134.4</v>
      </c>
      <c r="C900">
        <f>'0727'!C44</f>
        <v>93.3</v>
      </c>
      <c r="D900">
        <f>'0727'!D44</f>
        <v>1554.8</v>
      </c>
      <c r="E900">
        <f>'0727'!E44</f>
        <v>1643.6</v>
      </c>
      <c r="F900" s="66">
        <f t="shared" ref="F900" si="266">+B900+D900</f>
        <v>1689.2</v>
      </c>
      <c r="G900" s="64">
        <f t="shared" ref="G900" si="267">+C900+E900</f>
        <v>1736.8999999999999</v>
      </c>
      <c r="H900" s="38">
        <f t="shared" ref="H900" si="268">+(F900/G900-1)*100</f>
        <v>-2.746272093960489</v>
      </c>
      <c r="I900" s="171">
        <f t="shared" si="265"/>
        <v>13.800000000000182</v>
      </c>
      <c r="J900">
        <f>'0727'!F44</f>
        <v>69.5</v>
      </c>
    </row>
    <row r="901" spans="1:10" x14ac:dyDescent="0.25">
      <c r="A901" s="29">
        <f t="shared" si="234"/>
        <v>45141</v>
      </c>
      <c r="B901">
        <f>'0803'!B44</f>
        <v>126.6</v>
      </c>
      <c r="C901">
        <f>'0803'!C44</f>
        <v>92.5</v>
      </c>
      <c r="D901">
        <f>'0803'!D44</f>
        <v>1630.4</v>
      </c>
      <c r="E901">
        <f>'0803'!E44</f>
        <v>1705.8</v>
      </c>
      <c r="F901" s="66">
        <f t="shared" ref="F901" si="269">+B901+D901</f>
        <v>1757</v>
      </c>
      <c r="G901" s="64">
        <f t="shared" ref="G901" si="270">+C901+E901</f>
        <v>1798.3</v>
      </c>
      <c r="H901" s="38">
        <f t="shared" ref="H901" si="271">+(F901/G901-1)*100</f>
        <v>-2.2966134682755879</v>
      </c>
      <c r="I901" s="171">
        <f t="shared" ref="I901" si="272">+F901-F900</f>
        <v>67.799999999999955</v>
      </c>
      <c r="J901">
        <f>'0803'!F44</f>
        <v>74.8</v>
      </c>
    </row>
    <row r="902" spans="1:10" x14ac:dyDescent="0.25">
      <c r="A902" s="29">
        <f t="shared" si="234"/>
        <v>45148</v>
      </c>
      <c r="B902">
        <f>'0810'!B44</f>
        <v>117.1</v>
      </c>
      <c r="C902">
        <f>'0810'!C44</f>
        <v>87.5</v>
      </c>
      <c r="D902">
        <f>'0810'!D44</f>
        <v>1755.3</v>
      </c>
      <c r="E902">
        <f>'0810'!E44</f>
        <v>1712.6</v>
      </c>
      <c r="F902" s="66">
        <f t="shared" ref="F902" si="273">+B902+D902</f>
        <v>1872.3999999999999</v>
      </c>
      <c r="G902" s="64">
        <f t="shared" ref="G902" si="274">+C902+E902</f>
        <v>1800.1</v>
      </c>
      <c r="H902" s="38">
        <f t="shared" ref="H902" si="275">+(F902/G902-1)*100</f>
        <v>4.0164435309149482</v>
      </c>
      <c r="I902" s="171">
        <f t="shared" ref="I902" si="276">+F902-F901</f>
        <v>115.39999999999986</v>
      </c>
      <c r="J902">
        <f>'0810'!F44</f>
        <v>82.8</v>
      </c>
    </row>
    <row r="903" spans="1:10" x14ac:dyDescent="0.25">
      <c r="A903" s="29">
        <f t="shared" si="234"/>
        <v>45155</v>
      </c>
      <c r="B903">
        <f>'0817'!B44</f>
        <v>103.6</v>
      </c>
      <c r="C903">
        <f>'0817'!C44</f>
        <v>87.5</v>
      </c>
      <c r="D903">
        <f>'0817'!D44</f>
        <v>1771.7</v>
      </c>
      <c r="E903">
        <f>'0817'!E44</f>
        <v>1712.6</v>
      </c>
      <c r="F903" s="66">
        <f t="shared" ref="F903" si="277">+B903+D903</f>
        <v>1875.3</v>
      </c>
      <c r="G903" s="64">
        <f t="shared" ref="G903" si="278">+C903+E903</f>
        <v>1800.1</v>
      </c>
      <c r="H903" s="38">
        <f t="shared" ref="H903" si="279">+(F903/G903-1)*100</f>
        <v>4.1775456919060039</v>
      </c>
      <c r="I903" s="171">
        <f t="shared" ref="I903" si="280">+F903-F902</f>
        <v>2.9000000000000909</v>
      </c>
      <c r="J903">
        <f>'0817'!F44</f>
        <v>96.5</v>
      </c>
    </row>
    <row r="904" spans="1:10" x14ac:dyDescent="0.25">
      <c r="A904" s="29">
        <f t="shared" si="234"/>
        <v>45162</v>
      </c>
      <c r="B904">
        <f>'0824'!B44</f>
        <v>94.6</v>
      </c>
      <c r="C904">
        <f>'0824'!C44</f>
        <v>74.5</v>
      </c>
      <c r="D904">
        <f>'0824'!D44</f>
        <v>1781</v>
      </c>
      <c r="E904">
        <f>'0824'!E44</f>
        <v>1800.9</v>
      </c>
      <c r="F904" s="66">
        <f t="shared" ref="F904" si="281">+B904+D904</f>
        <v>1875.6</v>
      </c>
      <c r="G904" s="64">
        <f t="shared" ref="G904" si="282">+C904+E904</f>
        <v>1875.4</v>
      </c>
      <c r="H904" s="38">
        <f t="shared" ref="H904" si="283">+(F904/G904-1)*100</f>
        <v>1.066439159644883E-2</v>
      </c>
      <c r="I904" s="171">
        <f t="shared" ref="I904" si="284">+F904-F903</f>
        <v>0.29999999999995453</v>
      </c>
      <c r="J904">
        <f>'0824'!F44</f>
        <v>106.5</v>
      </c>
    </row>
    <row r="905" spans="1:10" x14ac:dyDescent="0.25">
      <c r="A905" s="29">
        <f t="shared" si="234"/>
        <v>45169</v>
      </c>
      <c r="B905">
        <f>'0831'!B44</f>
        <v>84.3</v>
      </c>
      <c r="C905">
        <f>'0831'!C44</f>
        <v>67</v>
      </c>
      <c r="D905">
        <f>'0831'!D44</f>
        <v>1791</v>
      </c>
      <c r="E905">
        <f>'0831'!E44</f>
        <v>1808.3</v>
      </c>
      <c r="F905" s="66">
        <f t="shared" ref="F905" si="285">+B905+D905</f>
        <v>1875.3</v>
      </c>
      <c r="G905" s="64">
        <f t="shared" ref="G905" si="286">+C905+E905</f>
        <v>1875.3</v>
      </c>
      <c r="H905" s="38">
        <f t="shared" ref="H905" si="287">+(F905/G905-1)*100</f>
        <v>0</v>
      </c>
      <c r="I905" s="171">
        <f t="shared" ref="I905" si="288">+F905-F904</f>
        <v>-0.29999999999995453</v>
      </c>
      <c r="J905">
        <f>'0831'!F44</f>
        <v>244.4</v>
      </c>
    </row>
    <row r="906" spans="1:10" x14ac:dyDescent="0.25">
      <c r="A906" s="29">
        <f t="shared" si="234"/>
        <v>45176</v>
      </c>
      <c r="B906">
        <f>'0907'!B34</f>
        <v>270.7</v>
      </c>
      <c r="C906">
        <f>'0907'!C34</f>
        <v>93</v>
      </c>
      <c r="D906">
        <f>'0907'!D34</f>
        <v>5.3</v>
      </c>
      <c r="E906">
        <f>'0907'!E34</f>
        <v>71.8</v>
      </c>
      <c r="F906" s="66">
        <f t="shared" ref="F906" si="289">+B906+D906</f>
        <v>276</v>
      </c>
      <c r="G906" s="64">
        <f t="shared" ref="G906" si="290">+C906+E906</f>
        <v>164.8</v>
      </c>
      <c r="H906" s="38">
        <f t="shared" ref="H906" si="291">+(F906/G906-1)*100</f>
        <v>67.475728155339795</v>
      </c>
      <c r="I906" s="171">
        <f t="shared" ref="I906" si="292">+F906-F905</f>
        <v>-1599.3</v>
      </c>
    </row>
    <row r="907" spans="1:10" x14ac:dyDescent="0.25">
      <c r="A907" s="29">
        <f t="shared" si="234"/>
        <v>45183</v>
      </c>
      <c r="B907">
        <f>'0914'!B34</f>
        <v>245.5</v>
      </c>
      <c r="C907">
        <f>'0914'!C34</f>
        <v>96.3</v>
      </c>
      <c r="D907">
        <f>'0914'!D34</f>
        <v>68.400000000000006</v>
      </c>
      <c r="E907">
        <f>'0914'!E34</f>
        <v>134.5</v>
      </c>
      <c r="F907" s="66">
        <f t="shared" ref="F907" si="293">+B907+D907</f>
        <v>313.89999999999998</v>
      </c>
      <c r="G907" s="64">
        <f t="shared" ref="G907" si="294">+C907+E907</f>
        <v>230.8</v>
      </c>
      <c r="H907" s="38">
        <f t="shared" ref="H907" si="295">+(F907/G907-1)*100</f>
        <v>36.005199306759074</v>
      </c>
      <c r="I907" s="171">
        <f t="shared" ref="I907" si="296">+F907-F906</f>
        <v>37.899999999999977</v>
      </c>
    </row>
    <row r="908" spans="1:10" x14ac:dyDescent="0.25">
      <c r="A908" s="29">
        <f t="shared" si="234"/>
        <v>45190</v>
      </c>
      <c r="B908">
        <f>'0921'!B34</f>
        <v>257.7</v>
      </c>
      <c r="C908">
        <f>'0921'!C34</f>
        <v>108</v>
      </c>
      <c r="D908">
        <f>'0921'!D34</f>
        <v>75.599999999999994</v>
      </c>
      <c r="E908">
        <f>'0921'!E34</f>
        <v>135.9</v>
      </c>
      <c r="F908" s="66">
        <f t="shared" ref="F908" si="297">+B908+D908</f>
        <v>333.29999999999995</v>
      </c>
      <c r="G908" s="64">
        <f t="shared" ref="G908" si="298">+C908+E908</f>
        <v>243.9</v>
      </c>
      <c r="H908" s="38">
        <f t="shared" ref="H908" si="299">+(F908/G908-1)*100</f>
        <v>36.654366543665404</v>
      </c>
      <c r="I908" s="171">
        <f t="shared" ref="I908" si="300">+F908-F907</f>
        <v>19.399999999999977</v>
      </c>
    </row>
    <row r="909" spans="1:10" x14ac:dyDescent="0.25">
      <c r="A909" s="29">
        <f t="shared" si="234"/>
        <v>45197</v>
      </c>
      <c r="B909">
        <f>'0928'!B34</f>
        <v>267.3</v>
      </c>
      <c r="C909">
        <f>'0928'!C34</f>
        <v>105.9</v>
      </c>
      <c r="D909">
        <f>'0928'!D34</f>
        <v>80.400000000000006</v>
      </c>
      <c r="E909">
        <f>'0928'!E34</f>
        <v>145.1</v>
      </c>
      <c r="F909" s="66">
        <f t="shared" ref="F909" si="301">+B909+D909</f>
        <v>347.70000000000005</v>
      </c>
      <c r="G909" s="64">
        <f t="shared" ref="G909" si="302">+C909+E909</f>
        <v>251</v>
      </c>
      <c r="H909" s="38">
        <f t="shared" ref="H909" si="303">+(F909/G909-1)*100</f>
        <v>38.525896414342654</v>
      </c>
      <c r="I909" s="171">
        <f t="shared" ref="I909" si="304">+F909-F908</f>
        <v>14.400000000000091</v>
      </c>
    </row>
    <row r="910" spans="1:10" x14ac:dyDescent="0.25">
      <c r="A910" s="29">
        <f t="shared" si="234"/>
        <v>45204</v>
      </c>
      <c r="B910">
        <f>'1005'!B35</f>
        <v>270.10000000000002</v>
      </c>
      <c r="C910">
        <f>'1005'!C35</f>
        <v>111.2</v>
      </c>
      <c r="D910">
        <f>'1005'!D35</f>
        <v>90.6</v>
      </c>
      <c r="E910">
        <f>'1005'!E35</f>
        <v>150.1</v>
      </c>
      <c r="F910" s="66">
        <f t="shared" ref="F910" si="305">+B910+D910</f>
        <v>360.70000000000005</v>
      </c>
      <c r="G910" s="64">
        <f t="shared" ref="G910" si="306">+C910+E910</f>
        <v>261.3</v>
      </c>
      <c r="H910" s="38">
        <f t="shared" ref="H910" si="307">+(F910/G910-1)*100</f>
        <v>38.040566398775354</v>
      </c>
      <c r="I910" s="171">
        <f t="shared" ref="I910" si="308">+F910-F909</f>
        <v>13</v>
      </c>
    </row>
    <row r="911" spans="1:10" x14ac:dyDescent="0.25">
      <c r="A911" s="29">
        <f t="shared" si="234"/>
        <v>45211</v>
      </c>
      <c r="B911">
        <f>'1012'!B35</f>
        <v>274.3</v>
      </c>
      <c r="C911">
        <f>'1012'!C35</f>
        <v>140.6</v>
      </c>
      <c r="D911">
        <f>'1012'!D35</f>
        <v>105.6</v>
      </c>
      <c r="E911">
        <f>'1012'!E35</f>
        <v>154.19999999999999</v>
      </c>
      <c r="F911" s="66">
        <f t="shared" ref="F911" si="309">+B911+D911</f>
        <v>379.9</v>
      </c>
      <c r="G911" s="64">
        <f t="shared" ref="G911" si="310">+C911+E911</f>
        <v>294.79999999999995</v>
      </c>
      <c r="H911" s="38">
        <f t="shared" ref="H911" si="311">+(F911/G911-1)*100</f>
        <v>28.867028493894175</v>
      </c>
      <c r="I911" s="171">
        <f t="shared" ref="I911" si="312">+F911-F910</f>
        <v>19.199999999999932</v>
      </c>
    </row>
    <row r="912" spans="1:10" x14ac:dyDescent="0.25">
      <c r="A912" s="29">
        <f t="shared" si="234"/>
        <v>45218</v>
      </c>
      <c r="B912">
        <f>'1019'!B35</f>
        <v>287.89999999999998</v>
      </c>
      <c r="C912">
        <f>'1019'!C35</f>
        <v>146.4</v>
      </c>
      <c r="D912">
        <f>'1019'!D35</f>
        <v>122.2</v>
      </c>
      <c r="E912">
        <f>'1019'!E35</f>
        <v>166.6</v>
      </c>
      <c r="F912" s="66">
        <f t="shared" ref="F912" si="313">+B912+D912</f>
        <v>410.09999999999997</v>
      </c>
      <c r="G912" s="64">
        <f t="shared" ref="G912" si="314">+C912+E912</f>
        <v>313</v>
      </c>
      <c r="H912" s="38">
        <f t="shared" ref="H912" si="315">+(F912/G912-1)*100</f>
        <v>31.022364217252395</v>
      </c>
      <c r="I912" s="171">
        <f t="shared" ref="I912" si="316">+F912-F911</f>
        <v>30.199999999999989</v>
      </c>
    </row>
    <row r="913" spans="1:9" x14ac:dyDescent="0.25">
      <c r="A913" s="29">
        <f t="shared" si="234"/>
        <v>45225</v>
      </c>
      <c r="B913">
        <f>'1026'!B36</f>
        <v>296.3</v>
      </c>
      <c r="C913">
        <f>'1026'!C36</f>
        <v>147.69999999999999</v>
      </c>
      <c r="D913">
        <f>'1026'!D36</f>
        <v>146.19999999999999</v>
      </c>
      <c r="E913">
        <f>'1026'!E36</f>
        <v>176.8</v>
      </c>
      <c r="F913" s="66">
        <f t="shared" ref="F913" si="317">+B913+D913</f>
        <v>442.5</v>
      </c>
      <c r="G913" s="64">
        <f t="shared" ref="G913" si="318">+C913+E913</f>
        <v>324.5</v>
      </c>
      <c r="H913" s="38">
        <f t="shared" ref="H913" si="319">+(F913/G913-1)*100</f>
        <v>36.363636363636353</v>
      </c>
      <c r="I913" s="171">
        <f t="shared" ref="I913" si="320">+F913-F912</f>
        <v>32.400000000000034</v>
      </c>
    </row>
    <row r="914" spans="1:9" x14ac:dyDescent="0.25">
      <c r="A914" s="29">
        <f t="shared" si="234"/>
        <v>45232</v>
      </c>
      <c r="B914">
        <f>'1102'!B37</f>
        <v>281.5</v>
      </c>
      <c r="C914">
        <f>'1102'!C37</f>
        <v>159.69999999999999</v>
      </c>
      <c r="D914">
        <f>'1102'!D37</f>
        <v>170.5</v>
      </c>
      <c r="E914">
        <f>'1102'!E37</f>
        <v>182.5</v>
      </c>
      <c r="F914" s="66">
        <f t="shared" ref="F914" si="321">+B914+D914</f>
        <v>452</v>
      </c>
      <c r="G914" s="64">
        <f t="shared" ref="G914" si="322">+C914+E914</f>
        <v>342.2</v>
      </c>
      <c r="H914" s="38">
        <f t="shared" ref="H914" si="323">+(F914/G914-1)*100</f>
        <v>32.08649912331969</v>
      </c>
      <c r="I914" s="171">
        <f t="shared" ref="I914" si="324">+F914-F913</f>
        <v>9.5</v>
      </c>
    </row>
    <row r="915" spans="1:9" x14ac:dyDescent="0.25">
      <c r="A915" s="29">
        <f t="shared" si="234"/>
        <v>45239</v>
      </c>
      <c r="B915">
        <f>'1109'!B37</f>
        <v>264.7</v>
      </c>
      <c r="C915">
        <f>'1109'!C37</f>
        <v>172.1</v>
      </c>
      <c r="D915">
        <f>'1109'!D37</f>
        <v>200.8</v>
      </c>
      <c r="E915">
        <f>'1109'!E37</f>
        <v>261.3</v>
      </c>
      <c r="F915" s="66">
        <f t="shared" ref="F915" si="325">+B915+D915</f>
        <v>465.5</v>
      </c>
      <c r="G915" s="64">
        <f t="shared" ref="G915" si="326">+C915+E915</f>
        <v>433.4</v>
      </c>
      <c r="H915" s="38">
        <f t="shared" ref="H915" si="327">+(F915/G915-1)*100</f>
        <v>7.4065528380249157</v>
      </c>
      <c r="I915" s="171">
        <f t="shared" ref="I915" si="328">+F915-F914</f>
        <v>13.5</v>
      </c>
    </row>
    <row r="916" spans="1:9" x14ac:dyDescent="0.25">
      <c r="A916" s="29">
        <f t="shared" si="234"/>
        <v>45246</v>
      </c>
      <c r="B916">
        <f>'1116'!B37</f>
        <v>240.4</v>
      </c>
      <c r="C916">
        <f>'1116'!C37</f>
        <v>172.4</v>
      </c>
      <c r="D916">
        <f>'1116'!D37</f>
        <v>297.60000000000002</v>
      </c>
      <c r="E916">
        <f>'1116'!E37</f>
        <v>267.7</v>
      </c>
      <c r="F916" s="66">
        <f t="shared" ref="F916" si="329">+B916+D916</f>
        <v>538</v>
      </c>
      <c r="G916" s="64">
        <f t="shared" ref="G916" si="330">+C916+E916</f>
        <v>440.1</v>
      </c>
      <c r="H916" s="38">
        <f t="shared" ref="H916" si="331">+(F916/G916-1)*100</f>
        <v>22.244944330833903</v>
      </c>
      <c r="I916" s="171">
        <f t="shared" ref="I916" si="332">+F916-F915</f>
        <v>72.5</v>
      </c>
    </row>
    <row r="917" spans="1:9" x14ac:dyDescent="0.25">
      <c r="A917" s="29">
        <f t="shared" si="234"/>
        <v>45253</v>
      </c>
      <c r="B917">
        <f>'1123'!B37</f>
        <v>219.2</v>
      </c>
      <c r="C917">
        <f>'1123'!C37</f>
        <v>183.5</v>
      </c>
      <c r="D917">
        <f>'1123'!D37</f>
        <v>323.5</v>
      </c>
      <c r="E917">
        <f>'1123'!E37</f>
        <v>276.7</v>
      </c>
      <c r="F917" s="66">
        <f t="shared" ref="F917" si="333">+B917+D917</f>
        <v>542.70000000000005</v>
      </c>
      <c r="G917" s="64">
        <f t="shared" ref="G917" si="334">+C917+E917</f>
        <v>460.2</v>
      </c>
      <c r="H917" s="38">
        <f t="shared" ref="H917" si="335">+(F917/G917-1)*100</f>
        <v>17.926988265971321</v>
      </c>
      <c r="I917" s="171">
        <f t="shared" ref="I917" si="336">+F917-F916</f>
        <v>4.7000000000000455</v>
      </c>
    </row>
    <row r="918" spans="1:9" x14ac:dyDescent="0.25">
      <c r="A918" s="29">
        <f t="shared" si="234"/>
        <v>45260</v>
      </c>
      <c r="B918">
        <f>'1130'!B37</f>
        <v>209.1</v>
      </c>
      <c r="C918">
        <f>'1130'!C37</f>
        <v>178.4</v>
      </c>
      <c r="D918">
        <f>'1130'!D37</f>
        <v>357</v>
      </c>
      <c r="E918">
        <f>'1130'!E37</f>
        <v>402.6</v>
      </c>
      <c r="F918" s="66">
        <f t="shared" ref="F918" si="337">+B918+D918</f>
        <v>566.1</v>
      </c>
      <c r="G918" s="64">
        <f t="shared" ref="G918" si="338">+C918+E918</f>
        <v>581</v>
      </c>
      <c r="H918" s="38">
        <f t="shared" ref="H918" si="339">+(F918/G918-1)*100</f>
        <v>-2.5645438898450945</v>
      </c>
      <c r="I918" s="171">
        <f t="shared" ref="I918" si="340">+F918-F917</f>
        <v>23.399999999999977</v>
      </c>
    </row>
    <row r="919" spans="1:9" x14ac:dyDescent="0.25">
      <c r="A919" s="29">
        <f t="shared" si="234"/>
        <v>45267</v>
      </c>
      <c r="B919">
        <f>'1207'!B37</f>
        <v>216.1</v>
      </c>
      <c r="C919">
        <f>'1207'!C37</f>
        <v>201.6</v>
      </c>
      <c r="D919">
        <f>'1207'!D37</f>
        <v>381.4</v>
      </c>
      <c r="E919">
        <f>'1207'!E37</f>
        <v>417.8</v>
      </c>
      <c r="F919" s="66">
        <f t="shared" ref="F919" si="341">+B919+D919</f>
        <v>597.5</v>
      </c>
      <c r="G919" s="64">
        <f t="shared" ref="G919" si="342">+C919+E919</f>
        <v>619.4</v>
      </c>
      <c r="H919" s="38">
        <f t="shared" ref="H919" si="343">+(F919/G919-1)*100</f>
        <v>-3.5356796900225973</v>
      </c>
      <c r="I919" s="171">
        <f t="shared" ref="I919" si="344">+F919-F918</f>
        <v>31.399999999999977</v>
      </c>
    </row>
    <row r="920" spans="1:9" x14ac:dyDescent="0.25">
      <c r="A920" s="29">
        <f t="shared" si="234"/>
        <v>45274</v>
      </c>
      <c r="B920">
        <f>'1214'!B37</f>
        <v>213</v>
      </c>
      <c r="C920">
        <f>'1214'!C37</f>
        <v>196.5</v>
      </c>
      <c r="D920">
        <f>'1214'!D37</f>
        <v>460.3</v>
      </c>
      <c r="E920">
        <f>'1214'!E37</f>
        <v>428.5</v>
      </c>
      <c r="F920" s="66">
        <f t="shared" ref="F920" si="345">+B920+D920</f>
        <v>673.3</v>
      </c>
      <c r="G920" s="64">
        <f t="shared" ref="G920" si="346">+C920+E920</f>
        <v>625</v>
      </c>
      <c r="H920" s="38">
        <f t="shared" ref="H920" si="347">+(F920/G920-1)*100</f>
        <v>7.7280000000000015</v>
      </c>
      <c r="I920" s="171">
        <f t="shared" ref="I920" si="348">+F920-F919</f>
        <v>75.799999999999955</v>
      </c>
    </row>
    <row r="921" spans="1:9" x14ac:dyDescent="0.25">
      <c r="A921" s="29">
        <f t="shared" si="234"/>
        <v>45281</v>
      </c>
      <c r="B921">
        <f>'1221'!B36</f>
        <v>223.1</v>
      </c>
      <c r="C921">
        <f>'1221'!C36</f>
        <v>191.6</v>
      </c>
      <c r="D921">
        <f>'1221'!D36</f>
        <v>544.9</v>
      </c>
      <c r="E921">
        <f>'1221'!E36</f>
        <v>446.1</v>
      </c>
      <c r="F921" s="66">
        <f t="shared" ref="F921" si="349">+B921+D921</f>
        <v>768</v>
      </c>
      <c r="G921" s="64">
        <f t="shared" ref="G921" si="350">+C921+E921</f>
        <v>637.70000000000005</v>
      </c>
      <c r="H921" s="38">
        <f t="shared" ref="H921" si="351">+(F921/G921-1)*100</f>
        <v>20.432805394386055</v>
      </c>
      <c r="I921" s="171">
        <f t="shared" ref="I921" si="352">+F921-F920</f>
        <v>94.700000000000045</v>
      </c>
    </row>
    <row r="922" spans="1:9" x14ac:dyDescent="0.25">
      <c r="A922" s="29">
        <f t="shared" si="234"/>
        <v>45288</v>
      </c>
      <c r="B922">
        <f>'1228'!B36</f>
        <v>218.4</v>
      </c>
      <c r="C922">
        <f>'1228'!C36</f>
        <v>184.6</v>
      </c>
      <c r="D922">
        <f>'1228'!D36</f>
        <v>562.29999999999995</v>
      </c>
      <c r="E922">
        <f>'1228'!E36</f>
        <v>451.2</v>
      </c>
      <c r="F922" s="66">
        <f t="shared" ref="F922" si="353">+B922+D922</f>
        <v>780.69999999999993</v>
      </c>
      <c r="G922" s="64">
        <f t="shared" ref="G922" si="354">+C922+E922</f>
        <v>635.79999999999995</v>
      </c>
      <c r="H922" s="38">
        <f t="shared" ref="H922" si="355">+(F922/G922-1)*100</f>
        <v>22.790185592953762</v>
      </c>
      <c r="I922" s="171">
        <f t="shared" ref="I922" si="356">+F922-F921</f>
        <v>12.699999999999932</v>
      </c>
    </row>
    <row r="923" spans="1:9" x14ac:dyDescent="0.25">
      <c r="A923" s="29">
        <f t="shared" si="234"/>
        <v>45295</v>
      </c>
      <c r="B923">
        <f>'0104'!B36</f>
        <v>212.1</v>
      </c>
      <c r="C923">
        <f>'0104'!C36</f>
        <v>189.5</v>
      </c>
      <c r="D923">
        <f>'0104'!D36</f>
        <v>573.29999999999995</v>
      </c>
      <c r="E923">
        <f>'0104'!E36</f>
        <v>470.5</v>
      </c>
      <c r="F923" s="66">
        <f t="shared" ref="F923" si="357">+B923+D923</f>
        <v>785.4</v>
      </c>
      <c r="G923" s="64">
        <f t="shared" ref="G923" si="358">+C923+E923</f>
        <v>660</v>
      </c>
      <c r="H923" s="38">
        <f t="shared" ref="H923" si="359">+(F923/G923-1)*100</f>
        <v>18.999999999999993</v>
      </c>
      <c r="I923" s="171">
        <f t="shared" ref="I923" si="360">+F923-F922</f>
        <v>4.7000000000000455</v>
      </c>
    </row>
    <row r="924" spans="1:9" x14ac:dyDescent="0.25">
      <c r="A924" s="29">
        <f t="shared" si="234"/>
        <v>45302</v>
      </c>
      <c r="B924">
        <f>'0111'!B36</f>
        <v>267.10000000000002</v>
      </c>
      <c r="C924">
        <f>'0111'!C36</f>
        <v>191</v>
      </c>
      <c r="D924">
        <f>'0111'!D36</f>
        <v>651.79999999999995</v>
      </c>
      <c r="E924">
        <f>'0111'!E36</f>
        <v>504.4</v>
      </c>
      <c r="F924" s="66">
        <f t="shared" ref="F924" si="361">+B924+D924</f>
        <v>918.9</v>
      </c>
      <c r="G924" s="64">
        <f t="shared" ref="G924" si="362">+C924+E924</f>
        <v>695.4</v>
      </c>
      <c r="H924" s="38">
        <f t="shared" ref="H924" si="363">+(F924/G924-1)*100</f>
        <v>32.139775668679896</v>
      </c>
      <c r="I924" s="171">
        <f t="shared" ref="I924" si="364">+F924-F923</f>
        <v>133.5</v>
      </c>
    </row>
    <row r="925" spans="1:9" x14ac:dyDescent="0.25">
      <c r="A925" s="29">
        <f t="shared" si="234"/>
        <v>45309</v>
      </c>
      <c r="B925">
        <f>'0118'!B37</f>
        <v>294</v>
      </c>
      <c r="C925">
        <f>'0118'!C37</f>
        <v>182.8</v>
      </c>
      <c r="D925">
        <f>'0118'!D37</f>
        <v>673.1</v>
      </c>
      <c r="E925">
        <f>'0118'!E37</f>
        <v>523.4</v>
      </c>
      <c r="F925" s="66">
        <f t="shared" ref="F925" si="365">+B925+D925</f>
        <v>967.1</v>
      </c>
      <c r="G925" s="64">
        <f t="shared" ref="G925" si="366">+C925+E925</f>
        <v>706.2</v>
      </c>
      <c r="H925" s="38">
        <f t="shared" ref="H925" si="367">+(F925/G925-1)*100</f>
        <v>36.944208439535544</v>
      </c>
      <c r="I925" s="171">
        <f t="shared" ref="I925" si="368">+F925-F924</f>
        <v>48.200000000000045</v>
      </c>
    </row>
    <row r="926" spans="1:9" x14ac:dyDescent="0.25">
      <c r="A926" s="29">
        <f t="shared" si="234"/>
        <v>45316</v>
      </c>
      <c r="B926">
        <f>'0125'!B37</f>
        <v>298.60000000000002</v>
      </c>
      <c r="C926">
        <f>'0125'!C37</f>
        <v>178.1</v>
      </c>
      <c r="D926">
        <f>'0125'!D37</f>
        <v>703.8</v>
      </c>
      <c r="E926">
        <f>'0125'!E37</f>
        <v>614</v>
      </c>
      <c r="F926" s="66">
        <f t="shared" ref="F926" si="369">+B926+D926</f>
        <v>1002.4</v>
      </c>
      <c r="G926" s="64">
        <f t="shared" ref="G926" si="370">+C926+E926</f>
        <v>792.1</v>
      </c>
      <c r="H926" s="38">
        <f t="shared" ref="H926" si="371">+(F926/G926-1)*100</f>
        <v>26.549678070950634</v>
      </c>
      <c r="I926" s="171">
        <f t="shared" ref="I926" si="372">+F926-F925</f>
        <v>35.299999999999955</v>
      </c>
    </row>
    <row r="927" spans="1:9" x14ac:dyDescent="0.25">
      <c r="A927" s="29">
        <f t="shared" si="234"/>
        <v>45323</v>
      </c>
      <c r="B927">
        <f>'0201'!B37</f>
        <v>289.5</v>
      </c>
      <c r="C927">
        <f>'0201'!C37</f>
        <v>173</v>
      </c>
      <c r="D927">
        <f>'0201'!D37</f>
        <v>720.1</v>
      </c>
      <c r="E927">
        <f>'0201'!E37</f>
        <v>692.8</v>
      </c>
      <c r="F927" s="66">
        <f t="shared" ref="F927" si="373">+B927+D927</f>
        <v>1009.6</v>
      </c>
      <c r="G927" s="64">
        <f t="shared" ref="G927" si="374">+C927+E927</f>
        <v>865.8</v>
      </c>
      <c r="H927" s="38">
        <f t="shared" ref="H927" si="375">+(F927/G927-1)*100</f>
        <v>16.608916608916612</v>
      </c>
      <c r="I927" s="171">
        <f t="shared" ref="I927" si="376">+F927-F926</f>
        <v>7.2000000000000455</v>
      </c>
    </row>
    <row r="928" spans="1:9" x14ac:dyDescent="0.25">
      <c r="A928" s="29">
        <f t="shared" si="234"/>
        <v>45330</v>
      </c>
      <c r="B928">
        <f>'0208'!B37</f>
        <v>286</v>
      </c>
      <c r="C928">
        <f>'0208'!C37</f>
        <v>151.9</v>
      </c>
      <c r="D928">
        <f>'0208'!D37</f>
        <v>749.4</v>
      </c>
      <c r="E928">
        <f>'0208'!E37</f>
        <v>724.3</v>
      </c>
      <c r="F928" s="66">
        <f t="shared" ref="F928" si="377">+B928+D928</f>
        <v>1035.4000000000001</v>
      </c>
      <c r="G928" s="64">
        <f t="shared" ref="G928" si="378">+C928+E928</f>
        <v>876.19999999999993</v>
      </c>
      <c r="H928" s="38">
        <f t="shared" ref="H928" si="379">+(F928/G928-1)*100</f>
        <v>18.169367724263896</v>
      </c>
      <c r="I928" s="171">
        <f t="shared" ref="I928" si="380">+F928-F927</f>
        <v>25.800000000000068</v>
      </c>
    </row>
    <row r="929" spans="1:10" x14ac:dyDescent="0.25">
      <c r="A929" s="29">
        <f t="shared" si="234"/>
        <v>45337</v>
      </c>
      <c r="B929">
        <f>'0215'!B37</f>
        <v>304.2</v>
      </c>
      <c r="C929">
        <f>'0215'!C37</f>
        <v>148.5</v>
      </c>
      <c r="D929">
        <f>'0215'!D37</f>
        <v>859.5</v>
      </c>
      <c r="E929">
        <f>'0215'!E37</f>
        <v>809</v>
      </c>
      <c r="F929" s="66">
        <f t="shared" ref="F929" si="381">+B929+D929</f>
        <v>1163.7</v>
      </c>
      <c r="G929" s="64">
        <f t="shared" ref="G929" si="382">+C929+E929</f>
        <v>957.5</v>
      </c>
      <c r="H929" s="38">
        <f t="shared" ref="H929" si="383">+(F929/G929-1)*100</f>
        <v>21.535248041775468</v>
      </c>
      <c r="I929" s="171">
        <f t="shared" ref="I929" si="384">+F929-F928</f>
        <v>128.29999999999995</v>
      </c>
    </row>
    <row r="930" spans="1:10" x14ac:dyDescent="0.25">
      <c r="A930" s="29">
        <f t="shared" si="234"/>
        <v>45344</v>
      </c>
      <c r="B930">
        <f>'0222'!B37</f>
        <v>322.8</v>
      </c>
      <c r="C930">
        <f>'0222'!C37</f>
        <v>148.19999999999999</v>
      </c>
      <c r="D930">
        <f>'0222'!D37</f>
        <v>880.5</v>
      </c>
      <c r="E930">
        <f>'0222'!E37</f>
        <v>818.9</v>
      </c>
      <c r="F930" s="66">
        <f t="shared" ref="F930" si="385">+B930+D930</f>
        <v>1203.3</v>
      </c>
      <c r="G930" s="64">
        <f t="shared" ref="G930" si="386">+C930+E930</f>
        <v>967.09999999999991</v>
      </c>
      <c r="H930" s="38">
        <f t="shared" ref="H930" si="387">+(F930/G930-1)*100</f>
        <v>24.423534277737581</v>
      </c>
      <c r="I930" s="171">
        <f t="shared" ref="I930" si="388">+F930-F929</f>
        <v>39.599999999999909</v>
      </c>
    </row>
    <row r="931" spans="1:10" x14ac:dyDescent="0.25">
      <c r="A931" s="29">
        <f t="shared" si="234"/>
        <v>45351</v>
      </c>
      <c r="B931">
        <f>'0229'!B37</f>
        <v>349.8</v>
      </c>
      <c r="C931">
        <f>'0229'!C37</f>
        <v>148.19999999999999</v>
      </c>
      <c r="D931">
        <f>'0229'!D37</f>
        <v>909.2</v>
      </c>
      <c r="E931">
        <f>'0229'!E37</f>
        <v>868.8</v>
      </c>
      <c r="F931" s="66">
        <f t="shared" ref="F931" si="389">+B931+D931</f>
        <v>1259</v>
      </c>
      <c r="G931" s="64">
        <f t="shared" ref="G931" si="390">+C931+E931</f>
        <v>1017</v>
      </c>
      <c r="H931" s="38">
        <f t="shared" ref="H931" si="391">+(F931/G931-1)*100</f>
        <v>23.79547689282202</v>
      </c>
      <c r="I931" s="171">
        <f t="shared" ref="I931" si="392">+F931-F930</f>
        <v>55.700000000000045</v>
      </c>
    </row>
    <row r="932" spans="1:10" x14ac:dyDescent="0.25">
      <c r="A932" s="29">
        <f t="shared" si="234"/>
        <v>45358</v>
      </c>
      <c r="B932">
        <f>'0307'!B37</f>
        <v>343.2</v>
      </c>
      <c r="C932">
        <f>'0307'!C37</f>
        <v>179.1</v>
      </c>
      <c r="D932">
        <f>'0307'!D37</f>
        <v>989</v>
      </c>
      <c r="E932">
        <f>'0307'!E37</f>
        <v>898.6</v>
      </c>
      <c r="F932" s="66">
        <f t="shared" ref="F932" si="393">+B932+D932</f>
        <v>1332.2</v>
      </c>
      <c r="G932" s="64">
        <f t="shared" ref="G932" si="394">+C932+E932</f>
        <v>1077.7</v>
      </c>
      <c r="H932" s="38">
        <f t="shared" ref="H932" si="395">+(F932/G932-1)*100</f>
        <v>23.615106244780559</v>
      </c>
      <c r="I932" s="171">
        <f t="shared" ref="I932" si="396">+F932-F931</f>
        <v>73.200000000000045</v>
      </c>
    </row>
    <row r="933" spans="1:10" x14ac:dyDescent="0.25">
      <c r="A933" s="29">
        <f t="shared" si="234"/>
        <v>45365</v>
      </c>
      <c r="B933">
        <f>'0314'!B40</f>
        <v>368</v>
      </c>
      <c r="C933">
        <f>'0314'!C40</f>
        <v>185.5</v>
      </c>
      <c r="D933">
        <f>'0314'!D40</f>
        <v>1019.2</v>
      </c>
      <c r="E933">
        <f>'0314'!E40</f>
        <v>907.7</v>
      </c>
      <c r="F933" s="66">
        <f t="shared" ref="F933" si="397">+B933+D933</f>
        <v>1387.2</v>
      </c>
      <c r="G933" s="64">
        <f t="shared" ref="G933" si="398">+C933+E933</f>
        <v>1093.2</v>
      </c>
      <c r="H933" s="38">
        <f t="shared" ref="H933" si="399">+(F933/G933-1)*100</f>
        <v>26.893523600439085</v>
      </c>
      <c r="I933" s="171">
        <f t="shared" ref="I933" si="400">+F933-F932</f>
        <v>55</v>
      </c>
    </row>
    <row r="934" spans="1:10" x14ac:dyDescent="0.25">
      <c r="A934" s="29">
        <f t="shared" si="234"/>
        <v>45372</v>
      </c>
      <c r="B934">
        <f>'0321'!B40</f>
        <v>355.6</v>
      </c>
      <c r="C934">
        <f>'0321'!C40</f>
        <v>178.4</v>
      </c>
      <c r="D934">
        <f>'0321'!D40</f>
        <v>1043.7</v>
      </c>
      <c r="E934">
        <f>'0321'!E40</f>
        <v>981.9</v>
      </c>
      <c r="F934" s="66">
        <f t="shared" ref="F934" si="401">+B934+D934</f>
        <v>1399.3000000000002</v>
      </c>
      <c r="G934" s="64">
        <f t="shared" ref="G934" si="402">+C934+E934</f>
        <v>1160.3</v>
      </c>
      <c r="H934" s="38">
        <f t="shared" ref="H934" si="403">+(F934/G934-1)*100</f>
        <v>20.59812117555806</v>
      </c>
      <c r="I934" s="171">
        <f t="shared" ref="I934" si="404">+F934-F933</f>
        <v>12.100000000000136</v>
      </c>
    </row>
    <row r="935" spans="1:10" x14ac:dyDescent="0.25">
      <c r="A935" s="29">
        <f t="shared" si="234"/>
        <v>45379</v>
      </c>
      <c r="B935">
        <f>'0328'!B40</f>
        <v>344.5</v>
      </c>
      <c r="C935">
        <f>'0328'!C40</f>
        <v>173.3</v>
      </c>
      <c r="D935">
        <f>'0328'!D40</f>
        <v>1072.3</v>
      </c>
      <c r="E935">
        <f>'0328'!E40</f>
        <v>1052.7</v>
      </c>
      <c r="F935" s="66">
        <f t="shared" ref="F935" si="405">+B935+D935</f>
        <v>1416.8</v>
      </c>
      <c r="G935" s="64">
        <f t="shared" ref="G935" si="406">+C935+E935</f>
        <v>1226</v>
      </c>
      <c r="H935" s="38">
        <f t="shared" ref="H935" si="407">+(F935/G935-1)*100</f>
        <v>15.562805872756936</v>
      </c>
      <c r="I935" s="171">
        <f t="shared" ref="I935" si="408">+F935-F934</f>
        <v>17.499999999999773</v>
      </c>
    </row>
    <row r="936" spans="1:10" x14ac:dyDescent="0.25">
      <c r="A936" s="29">
        <f t="shared" si="234"/>
        <v>45386</v>
      </c>
      <c r="B936">
        <f>'0404'!B40</f>
        <v>337.8</v>
      </c>
      <c r="C936">
        <f>'0404'!C40</f>
        <v>178.1</v>
      </c>
      <c r="D936">
        <f>'0404'!D40</f>
        <v>1094.2</v>
      </c>
      <c r="E936">
        <f>'0404'!E40</f>
        <v>1067.0999999999999</v>
      </c>
      <c r="F936" s="66">
        <f t="shared" ref="F936" si="409">+B936+D936</f>
        <v>1432</v>
      </c>
      <c r="G936" s="64">
        <f t="shared" ref="G936" si="410">+C936+E936</f>
        <v>1245.1999999999998</v>
      </c>
      <c r="H936" s="38">
        <f t="shared" ref="H936" si="411">+(F936/G936-1)*100</f>
        <v>15.001606167683935</v>
      </c>
      <c r="I936" s="171">
        <f t="shared" ref="I936" si="412">+F936-F935</f>
        <v>15.200000000000045</v>
      </c>
    </row>
    <row r="937" spans="1:10" x14ac:dyDescent="0.25">
      <c r="A937" s="29">
        <f t="shared" si="234"/>
        <v>45393</v>
      </c>
      <c r="B937">
        <f>'0411'!B40</f>
        <v>318.2</v>
      </c>
      <c r="C937">
        <f>'0411'!C40</f>
        <v>184.6</v>
      </c>
      <c r="D937">
        <f>'0411'!D40</f>
        <v>1191.3</v>
      </c>
      <c r="E937">
        <f>'0411'!E40</f>
        <v>1088.9000000000001</v>
      </c>
      <c r="F937" s="66">
        <f t="shared" ref="F937" si="413">+B937+D937</f>
        <v>1509.5</v>
      </c>
      <c r="G937" s="64">
        <f t="shared" ref="G937" si="414">+C937+E937</f>
        <v>1273.5</v>
      </c>
      <c r="H937" s="38">
        <f t="shared" ref="H937" si="415">+(F937/G937-1)*100</f>
        <v>18.531605810757746</v>
      </c>
      <c r="I937" s="171">
        <f t="shared" ref="I937" si="416">+F937-F936</f>
        <v>77.5</v>
      </c>
    </row>
    <row r="938" spans="1:10" x14ac:dyDescent="0.25">
      <c r="A938" s="29">
        <f t="shared" si="234"/>
        <v>45400</v>
      </c>
      <c r="B938">
        <f>'0418'!B41</f>
        <v>312</v>
      </c>
      <c r="C938">
        <f>'0418'!C41</f>
        <v>146.4</v>
      </c>
      <c r="D938">
        <f>'0418'!D41</f>
        <v>1265</v>
      </c>
      <c r="E938">
        <f>'0418'!E41</f>
        <v>1130.3</v>
      </c>
      <c r="F938" s="66">
        <f t="shared" ref="F938" si="417">+B938+D938</f>
        <v>1577</v>
      </c>
      <c r="G938" s="64">
        <f t="shared" ref="G938" si="418">+C938+E938</f>
        <v>1276.7</v>
      </c>
      <c r="H938" s="38">
        <f t="shared" ref="H938" si="419">+(F938/G938-1)*100</f>
        <v>23.521579071042531</v>
      </c>
      <c r="I938" s="171">
        <f t="shared" ref="I938" si="420">+F938-F937</f>
        <v>67.5</v>
      </c>
    </row>
    <row r="939" spans="1:10" x14ac:dyDescent="0.25">
      <c r="A939" s="29">
        <f t="shared" si="234"/>
        <v>45407</v>
      </c>
      <c r="B939">
        <f>'0425'!B40</f>
        <v>338</v>
      </c>
      <c r="C939">
        <f>'0425'!C40</f>
        <v>128</v>
      </c>
      <c r="D939">
        <f>'0425'!D40</f>
        <v>1351</v>
      </c>
      <c r="E939">
        <f>'0425'!E40</f>
        <v>1151</v>
      </c>
      <c r="F939" s="66">
        <f t="shared" ref="F939" si="421">+B939+D939</f>
        <v>1689</v>
      </c>
      <c r="G939" s="64">
        <f t="shared" ref="G939" si="422">+C939+E939</f>
        <v>1279</v>
      </c>
      <c r="H939" s="38">
        <f t="shared" ref="H939" si="423">+(F939/G939-1)*100</f>
        <v>32.056293979671622</v>
      </c>
      <c r="I939" s="171">
        <f t="shared" ref="I939" si="424">+F939-F938</f>
        <v>112</v>
      </c>
      <c r="J939">
        <f>'0425'!F40</f>
        <v>2</v>
      </c>
    </row>
    <row r="940" spans="1:10" x14ac:dyDescent="0.25">
      <c r="A940" s="29">
        <f t="shared" si="234"/>
        <v>45414</v>
      </c>
      <c r="B940">
        <f>'0502'!B40</f>
        <v>320.8</v>
      </c>
      <c r="C940">
        <f>'0502'!C40</f>
        <v>134.19999999999999</v>
      </c>
      <c r="D940">
        <f>'0502'!D40</f>
        <v>1374.4</v>
      </c>
      <c r="E940">
        <f>'0502'!E40</f>
        <v>1233.5</v>
      </c>
      <c r="F940" s="66">
        <f t="shared" ref="F940" si="425">+B940+D940</f>
        <v>1695.2</v>
      </c>
      <c r="G940" s="64">
        <f t="shared" ref="G940" si="426">+C940+E940</f>
        <v>1367.7</v>
      </c>
      <c r="H940" s="38">
        <f t="shared" ref="H940" si="427">+(F940/G940-1)*100</f>
        <v>23.945309643927757</v>
      </c>
      <c r="I940" s="171">
        <f t="shared" ref="I940:I947" si="428">+F940-F939</f>
        <v>6.2000000000000455</v>
      </c>
      <c r="J940">
        <f>'0502'!F40</f>
        <v>2</v>
      </c>
    </row>
    <row r="941" spans="1:10" x14ac:dyDescent="0.25">
      <c r="A941" s="29">
        <f t="shared" si="234"/>
        <v>45421</v>
      </c>
      <c r="B941">
        <f>'0509'!B40</f>
        <v>327.2</v>
      </c>
      <c r="C941">
        <f>'0509'!C40</f>
        <v>132.80000000000001</v>
      </c>
      <c r="D941">
        <f>'0509'!D40</f>
        <v>1456</v>
      </c>
      <c r="E941">
        <f>'0509'!E40</f>
        <v>1245.0999999999999</v>
      </c>
      <c r="F941" s="66">
        <f t="shared" ref="F941" si="429">+B941+D941</f>
        <v>1783.2</v>
      </c>
      <c r="G941" s="64">
        <f t="shared" ref="G941" si="430">+C941+E941</f>
        <v>1377.8999999999999</v>
      </c>
      <c r="H941" s="38">
        <f t="shared" ref="H941" si="431">+(F941/G941-1)*100</f>
        <v>29.414326148486847</v>
      </c>
      <c r="I941" s="171">
        <f t="shared" si="428"/>
        <v>88</v>
      </c>
      <c r="J941">
        <f>'0509'!F40</f>
        <v>2.5</v>
      </c>
    </row>
    <row r="942" spans="1:10" x14ac:dyDescent="0.25">
      <c r="A942" s="29">
        <f t="shared" si="234"/>
        <v>45428</v>
      </c>
      <c r="B942">
        <f>'0516'!B40</f>
        <v>328.4</v>
      </c>
      <c r="C942">
        <f>'0516'!C40</f>
        <v>117</v>
      </c>
      <c r="D942">
        <f>'0516'!D40</f>
        <v>1480</v>
      </c>
      <c r="E942">
        <f>'0516'!E40</f>
        <v>1267.5</v>
      </c>
      <c r="F942" s="66">
        <f t="shared" ref="F942" si="432">+B942+D942</f>
        <v>1808.4</v>
      </c>
      <c r="G942" s="64">
        <f t="shared" ref="G942" si="433">+C942+E942</f>
        <v>1384.5</v>
      </c>
      <c r="H942" s="38">
        <f t="shared" ref="H942" si="434">+(F942/G942-1)*100</f>
        <v>30.617551462621883</v>
      </c>
      <c r="I942" s="171">
        <f t="shared" si="428"/>
        <v>25.200000000000045</v>
      </c>
      <c r="J942">
        <f>'0516'!F40</f>
        <v>8.5</v>
      </c>
    </row>
    <row r="943" spans="1:10" x14ac:dyDescent="0.25">
      <c r="A943" s="29">
        <f t="shared" si="234"/>
        <v>45435</v>
      </c>
      <c r="B943">
        <f>'0523'!B40</f>
        <v>353.3</v>
      </c>
      <c r="C943">
        <f>'0523'!C40</f>
        <v>107</v>
      </c>
      <c r="D943">
        <f>'0523'!D40</f>
        <v>1501.4</v>
      </c>
      <c r="E943">
        <f>'0523'!E40</f>
        <v>1337.7</v>
      </c>
      <c r="F943" s="66">
        <f t="shared" ref="F943" si="435">+B943+D943</f>
        <v>1854.7</v>
      </c>
      <c r="G943" s="64">
        <f t="shared" ref="G943" si="436">+C943+E943</f>
        <v>1444.7</v>
      </c>
      <c r="H943" s="38">
        <f t="shared" ref="H943" si="437">+(F943/G943-1)*100</f>
        <v>28.379594379455941</v>
      </c>
      <c r="I943" s="171">
        <f t="shared" si="428"/>
        <v>46.299999999999955</v>
      </c>
      <c r="J943">
        <f>'0523'!F40</f>
        <v>12.5</v>
      </c>
    </row>
    <row r="944" spans="1:10" x14ac:dyDescent="0.25">
      <c r="A944" s="29">
        <f t="shared" si="234"/>
        <v>45442</v>
      </c>
      <c r="B944">
        <f>'0530'!B41</f>
        <v>359.4</v>
      </c>
      <c r="C944">
        <f>'0530'!C41</f>
        <v>102.5</v>
      </c>
      <c r="D944">
        <f>'0530'!D41</f>
        <v>1525</v>
      </c>
      <c r="E944">
        <f>'0530'!E41</f>
        <v>1345.8</v>
      </c>
      <c r="F944" s="66">
        <f t="shared" ref="F944" si="438">+B944+D944</f>
        <v>1884.4</v>
      </c>
      <c r="G944" s="64">
        <f t="shared" ref="G944" si="439">+C944+E944</f>
        <v>1448.3</v>
      </c>
      <c r="H944" s="38">
        <f t="shared" ref="H944" si="440">+(F944/G944-1)*100</f>
        <v>30.111164813919778</v>
      </c>
      <c r="I944" s="171">
        <f t="shared" si="428"/>
        <v>29.700000000000045</v>
      </c>
      <c r="J944">
        <f>'0530'!F41</f>
        <v>20</v>
      </c>
    </row>
    <row r="945" spans="1:10" x14ac:dyDescent="0.25">
      <c r="A945" s="29">
        <f t="shared" si="234"/>
        <v>45449</v>
      </c>
      <c r="B945">
        <f>'0606'!B37</f>
        <v>376.3</v>
      </c>
      <c r="C945">
        <f>'0606'!C37</f>
        <v>102.5</v>
      </c>
      <c r="D945">
        <f>'0606'!D37</f>
        <v>1558.1</v>
      </c>
      <c r="E945">
        <f>'0606'!E37</f>
        <v>1345.8</v>
      </c>
      <c r="F945" s="66">
        <f t="shared" ref="F945" si="441">+B945+D945</f>
        <v>1934.3999999999999</v>
      </c>
      <c r="G945" s="64">
        <f t="shared" ref="G945" si="442">+C945+E945</f>
        <v>1448.3</v>
      </c>
      <c r="H945" s="38">
        <f t="shared" ref="H945" si="443">+(F945/G945-1)*100</f>
        <v>33.563488227577153</v>
      </c>
      <c r="I945" s="171">
        <f t="shared" si="428"/>
        <v>49.999999999999773</v>
      </c>
      <c r="J945">
        <f>'0606'!F37</f>
        <v>20</v>
      </c>
    </row>
    <row r="946" spans="1:10" x14ac:dyDescent="0.25">
      <c r="A946" s="29">
        <f t="shared" si="234"/>
        <v>45456</v>
      </c>
      <c r="B946">
        <f>'0613'!B37</f>
        <v>362.1</v>
      </c>
      <c r="C946">
        <f>'0613'!C37</f>
        <v>115.9</v>
      </c>
      <c r="D946">
        <f>'0613'!D37</f>
        <v>1637</v>
      </c>
      <c r="E946">
        <f>'0613'!E37</f>
        <v>1393.4</v>
      </c>
      <c r="F946" s="66">
        <f t="shared" ref="F946" si="444">+B946+D946</f>
        <v>1999.1</v>
      </c>
      <c r="G946" s="64">
        <f t="shared" ref="G946" si="445">+C946+E946</f>
        <v>1509.3000000000002</v>
      </c>
      <c r="H946" s="38">
        <f t="shared" ref="H946" si="446">+(F946/G946-1)*100</f>
        <v>32.45213012654871</v>
      </c>
      <c r="I946" s="171">
        <f t="shared" si="428"/>
        <v>64.700000000000045</v>
      </c>
      <c r="J946">
        <f>'0613'!F37</f>
        <v>20</v>
      </c>
    </row>
    <row r="947" spans="1:10" x14ac:dyDescent="0.25">
      <c r="A947" s="29">
        <f t="shared" si="234"/>
        <v>45463</v>
      </c>
      <c r="B947">
        <f>'0620'!B37</f>
        <v>333.8</v>
      </c>
      <c r="C947">
        <f>'0620'!C37</f>
        <v>135.5</v>
      </c>
      <c r="D947">
        <f>'0620'!D37</f>
        <v>1667.2</v>
      </c>
      <c r="E947">
        <f>'0620'!E37</f>
        <v>1404.8</v>
      </c>
      <c r="F947" s="66">
        <f t="shared" ref="F947" si="447">+B947+D947</f>
        <v>2001</v>
      </c>
      <c r="G947" s="64">
        <f t="shared" ref="G947" si="448">+C947+E947</f>
        <v>1540.3</v>
      </c>
      <c r="H947" s="38">
        <f t="shared" ref="H947" si="449">+(F947/G947-1)*100</f>
        <v>29.909757839381946</v>
      </c>
      <c r="I947" s="171">
        <f t="shared" si="428"/>
        <v>1.9000000000000909</v>
      </c>
      <c r="J947">
        <f>'0620'!F37</f>
        <v>21.8</v>
      </c>
    </row>
    <row r="948" spans="1:10" x14ac:dyDescent="0.25">
      <c r="A948" s="29">
        <f t="shared" si="234"/>
        <v>45470</v>
      </c>
      <c r="B948">
        <f>'0627'!B37</f>
        <v>314.39999999999998</v>
      </c>
      <c r="C948">
        <f>'0627'!C37</f>
        <v>138.30000000000001</v>
      </c>
      <c r="D948">
        <f>'0627'!D37</f>
        <v>1699.8</v>
      </c>
      <c r="E948">
        <f>'0627'!E37</f>
        <v>1480.4</v>
      </c>
      <c r="F948" s="66">
        <f t="shared" ref="F948" si="450">+B948+D948</f>
        <v>2014.1999999999998</v>
      </c>
      <c r="G948" s="64">
        <f t="shared" ref="G948" si="451">+C948+E948</f>
        <v>1618.7</v>
      </c>
      <c r="H948" s="38">
        <f t="shared" ref="H948" si="452">+(F948/G948-1)*100</f>
        <v>24.433187125471044</v>
      </c>
      <c r="I948" s="171">
        <f t="shared" ref="I948" si="453">+F948-F947</f>
        <v>13.199999999999818</v>
      </c>
      <c r="J948">
        <f>'0627'!F37</f>
        <v>33</v>
      </c>
    </row>
    <row r="949" spans="1:10" x14ac:dyDescent="0.25">
      <c r="A949" s="29">
        <f t="shared" si="234"/>
        <v>45477</v>
      </c>
      <c r="B949">
        <f>'0704'!B37</f>
        <v>294.89999999999998</v>
      </c>
      <c r="C949">
        <f>'0704'!C37</f>
        <v>124.9</v>
      </c>
      <c r="D949">
        <f>'0704'!D37</f>
        <v>1734.1</v>
      </c>
      <c r="E949">
        <f>'0704'!E37</f>
        <v>1499.3</v>
      </c>
      <c r="F949" s="66">
        <f t="shared" ref="F949" si="454">+B949+D949</f>
        <v>2029</v>
      </c>
      <c r="G949" s="64">
        <f t="shared" ref="G949" si="455">+C949+E949</f>
        <v>1624.2</v>
      </c>
      <c r="H949" s="38">
        <f t="shared" ref="H949" si="456">+(F949/G949-1)*100</f>
        <v>24.923039034601647</v>
      </c>
      <c r="I949" s="171">
        <f t="shared" ref="I949:I953" si="457">+F949-F948</f>
        <v>14.800000000000182</v>
      </c>
      <c r="J949">
        <f>'0704'!F37</f>
        <v>34</v>
      </c>
    </row>
    <row r="950" spans="1:10" x14ac:dyDescent="0.25">
      <c r="A950" s="29">
        <f t="shared" si="234"/>
        <v>45484</v>
      </c>
      <c r="B950">
        <f>'0711'!B37</f>
        <v>274.3</v>
      </c>
      <c r="C950">
        <f>'0711'!C37</f>
        <v>118.6</v>
      </c>
      <c r="D950">
        <f>'0711'!D37</f>
        <v>1773.3</v>
      </c>
      <c r="E950">
        <f>'0711'!E37</f>
        <v>1516.3</v>
      </c>
      <c r="F950" s="66">
        <f t="shared" ref="F950" si="458">+B950+D950</f>
        <v>2047.6</v>
      </c>
      <c r="G950" s="64">
        <f t="shared" ref="G950" si="459">+C950+E950</f>
        <v>1634.8999999999999</v>
      </c>
      <c r="H950" s="38">
        <f t="shared" ref="H950" si="460">+(F950/G950-1)*100</f>
        <v>25.24313413664445</v>
      </c>
      <c r="I950" s="171">
        <f t="shared" si="457"/>
        <v>18.599999999999909</v>
      </c>
      <c r="J950">
        <f>'0711'!F37</f>
        <v>51.5</v>
      </c>
    </row>
    <row r="951" spans="1:10" x14ac:dyDescent="0.25">
      <c r="A951" s="29">
        <f t="shared" si="234"/>
        <v>45491</v>
      </c>
      <c r="B951">
        <f>'0718'!B37</f>
        <v>255.6</v>
      </c>
      <c r="C951">
        <f>'0718'!C37</f>
        <v>143.6</v>
      </c>
      <c r="D951">
        <f>'0718'!D37</f>
        <v>1868.4</v>
      </c>
      <c r="E951">
        <f>'0718'!E37</f>
        <v>1531.8</v>
      </c>
      <c r="F951" s="66">
        <f t="shared" ref="F951" si="461">+B951+D951</f>
        <v>2124</v>
      </c>
      <c r="G951" s="64">
        <f t="shared" ref="G951" si="462">+C951+E951</f>
        <v>1675.3999999999999</v>
      </c>
      <c r="H951" s="38">
        <f t="shared" ref="H951" si="463">+(F951/G951-1)*100</f>
        <v>26.775695356332818</v>
      </c>
      <c r="I951" s="171">
        <f t="shared" si="457"/>
        <v>76.400000000000091</v>
      </c>
      <c r="J951">
        <f>'0718'!F37</f>
        <v>66.3</v>
      </c>
    </row>
    <row r="952" spans="1:10" x14ac:dyDescent="0.25">
      <c r="A952" s="29">
        <f t="shared" si="234"/>
        <v>45498</v>
      </c>
      <c r="B952">
        <f>'0725'!B37</f>
        <v>238</v>
      </c>
      <c r="C952">
        <f>'0725'!C37</f>
        <v>134.4</v>
      </c>
      <c r="D952">
        <f>'0725'!D37</f>
        <v>1889.6</v>
      </c>
      <c r="E952">
        <f>'0725'!E37</f>
        <v>1554.8</v>
      </c>
      <c r="F952" s="66">
        <f t="shared" ref="F952" si="464">+B952+D952</f>
        <v>2127.6</v>
      </c>
      <c r="G952" s="64">
        <f t="shared" ref="G952" si="465">+C952+E952</f>
        <v>1689.2</v>
      </c>
      <c r="H952" s="38">
        <f t="shared" ref="H952" si="466">+(F952/G952-1)*100</f>
        <v>25.953113900071024</v>
      </c>
      <c r="I952" s="171">
        <f t="shared" si="457"/>
        <v>3.5999999999999091</v>
      </c>
      <c r="J952">
        <f>'0725'!F37</f>
        <v>72.8</v>
      </c>
    </row>
    <row r="953" spans="1:10" x14ac:dyDescent="0.25">
      <c r="A953" s="29">
        <f t="shared" si="234"/>
        <v>45505</v>
      </c>
      <c r="B953">
        <f>'0801'!B37</f>
        <v>234.3</v>
      </c>
      <c r="C953">
        <f>'0801'!C37</f>
        <v>126.6</v>
      </c>
      <c r="D953">
        <f>'0801'!D37</f>
        <v>1974.3</v>
      </c>
      <c r="E953">
        <f>'0801'!E37</f>
        <v>1630.4</v>
      </c>
      <c r="F953" s="66">
        <f t="shared" ref="F953" si="467">+B953+D953</f>
        <v>2208.6</v>
      </c>
      <c r="G953" s="64">
        <f t="shared" ref="G953" si="468">+C953+E953</f>
        <v>1757</v>
      </c>
      <c r="H953" s="38">
        <f t="shared" ref="H953" si="469">+(F953/G953-1)*100</f>
        <v>25.702902675014229</v>
      </c>
      <c r="I953" s="171">
        <f t="shared" si="457"/>
        <v>81</v>
      </c>
      <c r="J953">
        <f>'0801'!F37</f>
        <v>84.6</v>
      </c>
    </row>
    <row r="954" spans="1:10" x14ac:dyDescent="0.25">
      <c r="A954" s="29">
        <f t="shared" si="234"/>
        <v>45512</v>
      </c>
      <c r="B954">
        <f>'0808'!B37</f>
        <v>221.4</v>
      </c>
      <c r="C954">
        <f>'0808'!C37</f>
        <v>117.1</v>
      </c>
      <c r="D954">
        <f>'0808'!D37</f>
        <v>1994.3</v>
      </c>
      <c r="E954">
        <f>'0808'!E37</f>
        <v>1755.3</v>
      </c>
      <c r="F954" s="66">
        <f t="shared" ref="F954" si="470">+B954+D954</f>
        <v>2215.6999999999998</v>
      </c>
      <c r="G954" s="64">
        <f t="shared" ref="G954" si="471">+C954+E954</f>
        <v>1872.3999999999999</v>
      </c>
      <c r="H954" s="38">
        <f t="shared" ref="H954" si="472">+(F954/G954-1)*100</f>
        <v>18.334757530442204</v>
      </c>
      <c r="I954" s="171">
        <f t="shared" ref="I954" si="473">+F954-F953</f>
        <v>7.0999999999999091</v>
      </c>
      <c r="J954">
        <f>'0808'!F37</f>
        <v>94.6</v>
      </c>
    </row>
    <row r="955" spans="1:10" x14ac:dyDescent="0.25">
      <c r="A955" s="29">
        <f t="shared" si="234"/>
        <v>45519</v>
      </c>
      <c r="B955">
        <f>'0815'!B37</f>
        <v>205.5</v>
      </c>
      <c r="C955">
        <f>'0815'!C37</f>
        <v>103.6</v>
      </c>
      <c r="D955">
        <f>'0815'!D37</f>
        <v>2017.4</v>
      </c>
      <c r="E955">
        <f>'0815'!E37</f>
        <v>1771.7</v>
      </c>
      <c r="F955" s="66">
        <f t="shared" ref="F955" si="474">+B955+D955</f>
        <v>2222.9</v>
      </c>
      <c r="G955" s="64">
        <f t="shared" ref="G955" si="475">+C955+E955</f>
        <v>1875.3</v>
      </c>
      <c r="H955" s="38">
        <f t="shared" ref="H955" si="476">+(F955/G955-1)*100</f>
        <v>18.535700954513956</v>
      </c>
      <c r="I955" s="171">
        <f t="shared" ref="I955" si="477">+F955-F954</f>
        <v>7.2000000000002728</v>
      </c>
      <c r="J955">
        <f>'0815'!F37</f>
        <v>107.6</v>
      </c>
    </row>
    <row r="956" spans="1:10" x14ac:dyDescent="0.25">
      <c r="A956" s="29">
        <f t="shared" si="234"/>
        <v>45526</v>
      </c>
      <c r="B956">
        <f>'0822'!B37</f>
        <v>185.4</v>
      </c>
      <c r="C956">
        <f>'0822'!C37</f>
        <v>94.6</v>
      </c>
      <c r="D956">
        <f>'0822'!D37</f>
        <v>2043.3</v>
      </c>
      <c r="E956">
        <f>'0822'!E37</f>
        <v>1781</v>
      </c>
      <c r="F956" s="66">
        <f t="shared" ref="F956" si="478">+B956+D956</f>
        <v>2228.6999999999998</v>
      </c>
      <c r="G956" s="64">
        <f t="shared" ref="G956" si="479">+C956+E956</f>
        <v>1875.6</v>
      </c>
      <c r="H956" s="38">
        <f t="shared" ref="H956" si="480">+(F956/G956-1)*100</f>
        <v>18.825975687779906</v>
      </c>
      <c r="I956" s="171">
        <f t="shared" ref="I956" si="481">+F956-F955</f>
        <v>5.7999999999997272</v>
      </c>
      <c r="J956">
        <f>'0822'!F37</f>
        <v>124.9</v>
      </c>
    </row>
    <row r="957" spans="1:10" x14ac:dyDescent="0.25">
      <c r="A957" s="29">
        <f t="shared" si="234"/>
        <v>45533</v>
      </c>
      <c r="B957">
        <f>'0829'!B37</f>
        <v>163.30000000000001</v>
      </c>
      <c r="C957">
        <f>'0829'!C37</f>
        <v>84.3</v>
      </c>
      <c r="D957">
        <f>'0829'!D37</f>
        <v>2123.1</v>
      </c>
      <c r="E957">
        <f>'0829'!E37</f>
        <v>1791</v>
      </c>
      <c r="F957" s="66">
        <f t="shared" ref="F957" si="482">+B957+D957</f>
        <v>2286.4</v>
      </c>
      <c r="G957" s="64">
        <f t="shared" ref="G957" si="483">+C957+E957</f>
        <v>1875.3</v>
      </c>
      <c r="H957" s="38">
        <f t="shared" ref="H957" si="484">+(F957/G957-1)*100</f>
        <v>21.92182584119875</v>
      </c>
      <c r="I957" s="171">
        <f t="shared" ref="I957" si="485">+F957-F956</f>
        <v>57.700000000000273</v>
      </c>
      <c r="J957">
        <f>'0829'!F37</f>
        <v>162.1</v>
      </c>
    </row>
    <row r="958" spans="1:10" x14ac:dyDescent="0.25">
      <c r="A958" s="29">
        <f t="shared" si="234"/>
        <v>45540</v>
      </c>
      <c r="B958">
        <f>'090524'!B36</f>
        <v>319.39999999999998</v>
      </c>
      <c r="C958">
        <f>'090524'!C36</f>
        <v>84.3</v>
      </c>
      <c r="D958">
        <f>'090524'!D36</f>
        <v>66.400000000000006</v>
      </c>
      <c r="E958">
        <f>'090524'!E36</f>
        <v>1791</v>
      </c>
      <c r="F958" s="66">
        <f t="shared" ref="F958" si="486">+B958+D958</f>
        <v>385.79999999999995</v>
      </c>
      <c r="G958" s="64">
        <f t="shared" ref="G958" si="487">+C958+E958</f>
        <v>1875.3</v>
      </c>
      <c r="H958" s="38">
        <f t="shared" ref="H958" si="488">+(F958/G958-1)*100</f>
        <v>-79.427291633338669</v>
      </c>
      <c r="I958" s="171">
        <f t="shared" ref="I958" si="489">+F958-F957</f>
        <v>-1900.6000000000001</v>
      </c>
    </row>
    <row r="959" spans="1:10" x14ac:dyDescent="0.25">
      <c r="A959" s="29">
        <f t="shared" si="234"/>
        <v>45547</v>
      </c>
      <c r="B959">
        <f>'912'!B34</f>
        <v>316.89999999999998</v>
      </c>
      <c r="C959">
        <f>'912'!C34</f>
        <v>245.5</v>
      </c>
      <c r="D959">
        <f>'912'!D34</f>
        <v>139.6</v>
      </c>
      <c r="E959">
        <f>'912'!E34</f>
        <v>68.400000000000006</v>
      </c>
      <c r="F959" s="66">
        <f t="shared" ref="F959" si="490">+B959+D959</f>
        <v>456.5</v>
      </c>
      <c r="G959" s="64">
        <f t="shared" ref="G959" si="491">+C959+E959</f>
        <v>313.89999999999998</v>
      </c>
      <c r="H959" s="38">
        <f t="shared" ref="H959" si="492">+(F959/G959-1)*100</f>
        <v>45.428480407773186</v>
      </c>
      <c r="I959" s="171">
        <f t="shared" ref="I959:I960" si="493">+F959-F958</f>
        <v>70.700000000000045</v>
      </c>
    </row>
    <row r="960" spans="1:10" x14ac:dyDescent="0.25">
      <c r="A960" s="29">
        <f t="shared" si="234"/>
        <v>45554</v>
      </c>
      <c r="B960">
        <f>'919'!B34</f>
        <v>307.8</v>
      </c>
      <c r="C960">
        <f>'919'!C34</f>
        <v>257.7</v>
      </c>
      <c r="D960">
        <f>'919'!D34</f>
        <v>180.2</v>
      </c>
      <c r="E960">
        <f>'919'!E34</f>
        <v>75.599999999999994</v>
      </c>
      <c r="F960" s="66">
        <f t="shared" ref="F960" si="494">+B960+D960</f>
        <v>488</v>
      </c>
      <c r="G960" s="64">
        <f t="shared" ref="G960" si="495">+C960+E960</f>
        <v>333.29999999999995</v>
      </c>
      <c r="H960" s="38">
        <f t="shared" ref="H960" si="496">+(F960/G960-1)*100</f>
        <v>46.414641464146442</v>
      </c>
      <c r="I960" s="171">
        <f t="shared" si="493"/>
        <v>31.5</v>
      </c>
    </row>
    <row r="961" spans="1:9" x14ac:dyDescent="0.25">
      <c r="A961" s="29">
        <f t="shared" si="234"/>
        <v>45561</v>
      </c>
      <c r="B961">
        <f>'926'!B35</f>
        <v>313.5</v>
      </c>
      <c r="C961">
        <f>'926'!C35</f>
        <v>267.3</v>
      </c>
      <c r="D961">
        <f>'926'!D35</f>
        <v>199.1</v>
      </c>
      <c r="E961">
        <f>'926'!E35</f>
        <v>80.400000000000006</v>
      </c>
      <c r="F961" s="66">
        <f t="shared" ref="F961" si="497">+B961+D961</f>
        <v>512.6</v>
      </c>
      <c r="G961" s="64">
        <f t="shared" ref="G961" si="498">+C961+E961</f>
        <v>347.70000000000005</v>
      </c>
      <c r="H961" s="38">
        <f t="shared" ref="H961" si="499">+(F961/G961-1)*100</f>
        <v>47.425941903940164</v>
      </c>
      <c r="I961" s="171">
        <f t="shared" ref="I961" si="500">+F961-F960</f>
        <v>24.600000000000023</v>
      </c>
    </row>
    <row r="962" spans="1:9" x14ac:dyDescent="0.25">
      <c r="A962" s="29">
        <f t="shared" si="234"/>
        <v>45568</v>
      </c>
      <c r="B962">
        <f>'103'!B36</f>
        <v>314.10000000000002</v>
      </c>
      <c r="C962">
        <f>'103'!C36</f>
        <v>270.10000000000002</v>
      </c>
      <c r="D962">
        <f>'103'!D36</f>
        <v>222.5</v>
      </c>
      <c r="E962">
        <f>'103'!E36</f>
        <v>90.6</v>
      </c>
      <c r="F962" s="66">
        <f t="shared" ref="F962" si="501">+B962+D962</f>
        <v>536.6</v>
      </c>
      <c r="G962" s="64">
        <f t="shared" ref="G962" si="502">+C962+E962</f>
        <v>360.70000000000005</v>
      </c>
      <c r="H962" s="38">
        <f t="shared" ref="H962" si="503">+(F962/G962-1)*100</f>
        <v>48.766287773773207</v>
      </c>
      <c r="I962" s="171">
        <f t="shared" ref="I962" si="504">+F962-F961</f>
        <v>24</v>
      </c>
    </row>
    <row r="963" spans="1:9" x14ac:dyDescent="0.25">
      <c r="A963" s="29">
        <f t="shared" si="234"/>
        <v>45575</v>
      </c>
      <c r="B963">
        <f>'101024'!B37</f>
        <v>296</v>
      </c>
      <c r="C963">
        <f>'101024'!C37</f>
        <v>274.3</v>
      </c>
      <c r="D963">
        <f>'101024'!D37</f>
        <v>242.4</v>
      </c>
      <c r="E963">
        <f>'101024'!E37</f>
        <v>105.6</v>
      </c>
      <c r="F963" s="66">
        <f t="shared" ref="F963" si="505">+B963+D963</f>
        <v>538.4</v>
      </c>
      <c r="G963" s="64">
        <f t="shared" ref="G963" si="506">+C963+E963</f>
        <v>379.9</v>
      </c>
      <c r="H963" s="38">
        <f t="shared" ref="H963" si="507">+(F963/G963-1)*100</f>
        <v>41.721505659384064</v>
      </c>
      <c r="I963" s="171">
        <f t="shared" ref="I963" si="508">+F963-F962</f>
        <v>1.7999999999999545</v>
      </c>
    </row>
    <row r="964" spans="1:9" x14ac:dyDescent="0.25">
      <c r="A964" s="29">
        <f t="shared" si="234"/>
        <v>45582</v>
      </c>
      <c r="B964">
        <f>'101724'!B37</f>
        <v>296.89999999999998</v>
      </c>
      <c r="C964">
        <f>'101724'!C37</f>
        <v>287.89999999999998</v>
      </c>
      <c r="D964">
        <f>'101724'!D37</f>
        <v>264</v>
      </c>
      <c r="E964">
        <f>'101724'!E37</f>
        <v>122.2</v>
      </c>
      <c r="F964" s="66">
        <f t="shared" ref="F964" si="509">+B964+D964</f>
        <v>560.9</v>
      </c>
      <c r="G964" s="64">
        <f t="shared" ref="G964" si="510">+C964+E964</f>
        <v>410.09999999999997</v>
      </c>
      <c r="H964" s="38">
        <f t="shared" ref="H964" si="511">+(F964/G964-1)*100</f>
        <v>36.771519141672762</v>
      </c>
      <c r="I964" s="171">
        <f t="shared" ref="I964" si="512">+F964-F963</f>
        <v>22.5</v>
      </c>
    </row>
    <row r="965" spans="1:9" x14ac:dyDescent="0.25">
      <c r="A965" s="29">
        <f t="shared" si="234"/>
        <v>45589</v>
      </c>
      <c r="B965">
        <f>'102424'!B37</f>
        <v>280.89999999999998</v>
      </c>
      <c r="C965">
        <f>'102424'!C37</f>
        <v>296.3</v>
      </c>
      <c r="D965">
        <f>'102424'!D37</f>
        <v>295.7</v>
      </c>
      <c r="E965">
        <f>'102424'!E37</f>
        <v>146.19999999999999</v>
      </c>
      <c r="F965" s="66">
        <f t="shared" ref="F965" si="513">+B965+D965</f>
        <v>576.59999999999991</v>
      </c>
      <c r="G965" s="64">
        <f t="shared" ref="G965" si="514">+C965+E965</f>
        <v>442.5</v>
      </c>
      <c r="H965" s="38">
        <f t="shared" ref="H965" si="515">+(F965/G965-1)*100</f>
        <v>30.305084745762699</v>
      </c>
      <c r="I965" s="171">
        <f t="shared" ref="I965" si="516">+F965-F964</f>
        <v>15.699999999999932</v>
      </c>
    </row>
    <row r="966" spans="1:9" x14ac:dyDescent="0.25">
      <c r="A966" s="29">
        <f t="shared" si="234"/>
        <v>45596</v>
      </c>
      <c r="B966">
        <f>'103124'!B37</f>
        <v>250.6</v>
      </c>
      <c r="C966">
        <f>'103124'!C37</f>
        <v>281.5</v>
      </c>
      <c r="D966">
        <f>'103124'!D37</f>
        <v>327.9</v>
      </c>
      <c r="E966">
        <f>'103124'!E37</f>
        <v>170.5</v>
      </c>
      <c r="F966" s="66">
        <f t="shared" ref="F966" si="517">+B966+D966</f>
        <v>578.5</v>
      </c>
      <c r="G966" s="64">
        <f t="shared" ref="G966" si="518">+C966+E966</f>
        <v>452</v>
      </c>
      <c r="H966" s="38">
        <f t="shared" ref="H966" si="519">+(F966/G966-1)*100</f>
        <v>27.986725663716804</v>
      </c>
      <c r="I966" s="171">
        <f t="shared" ref="I966" si="520">+F966-F965</f>
        <v>1.9000000000000909</v>
      </c>
    </row>
    <row r="967" spans="1:9" x14ac:dyDescent="0.25">
      <c r="A967" s="29">
        <f t="shared" si="234"/>
        <v>45603</v>
      </c>
      <c r="B967">
        <f>'110724'!B37</f>
        <v>236.1</v>
      </c>
      <c r="C967">
        <f>'110724'!C37</f>
        <v>264.7</v>
      </c>
      <c r="D967">
        <f>'110724'!D37</f>
        <v>356</v>
      </c>
      <c r="E967">
        <f>'110724'!E37</f>
        <v>200.8</v>
      </c>
      <c r="F967" s="66">
        <f t="shared" ref="F967" si="521">+B967+D967</f>
        <v>592.1</v>
      </c>
      <c r="G967" s="64">
        <f t="shared" ref="G967" si="522">+C967+E967</f>
        <v>465.5</v>
      </c>
      <c r="H967" s="38">
        <f t="shared" ref="H967" si="523">+(F967/G967-1)*100</f>
        <v>27.196562835660586</v>
      </c>
      <c r="I967" s="171">
        <f t="shared" ref="I967" si="524">+F967-F966</f>
        <v>13.600000000000023</v>
      </c>
    </row>
    <row r="968" spans="1:9" x14ac:dyDescent="0.25">
      <c r="A968" s="29">
        <f t="shared" si="234"/>
        <v>45610</v>
      </c>
      <c r="B968">
        <f>'111424'!B37</f>
        <v>232</v>
      </c>
      <c r="C968">
        <f>'111424'!C37</f>
        <v>240.4</v>
      </c>
      <c r="D968">
        <f>'111424'!D37</f>
        <v>456.6</v>
      </c>
      <c r="E968">
        <f>'111424'!E37</f>
        <v>297.60000000000002</v>
      </c>
      <c r="F968" s="66">
        <f t="shared" ref="F968" si="525">+B968+D968</f>
        <v>688.6</v>
      </c>
      <c r="G968" s="64">
        <f t="shared" ref="G968" si="526">+C968+E968</f>
        <v>538</v>
      </c>
      <c r="H968" s="38">
        <f t="shared" ref="H968" si="527">+(F968/G968-1)*100</f>
        <v>27.992565055762086</v>
      </c>
      <c r="I968" s="171">
        <f t="shared" ref="I968" si="528">+F968-F967</f>
        <v>96.5</v>
      </c>
    </row>
    <row r="969" spans="1:9" x14ac:dyDescent="0.25">
      <c r="A969" s="29">
        <f t="shared" si="234"/>
        <v>45617</v>
      </c>
      <c r="B969">
        <f>'112124'!B37</f>
        <v>209.5</v>
      </c>
      <c r="C969">
        <f>'112124'!C37</f>
        <v>219.2</v>
      </c>
      <c r="D969">
        <f>'112124'!D37</f>
        <v>482.5</v>
      </c>
      <c r="E969">
        <f>'112124'!E37</f>
        <v>323.5</v>
      </c>
      <c r="F969" s="66">
        <f t="shared" ref="F969" si="529">+B969+D969</f>
        <v>692</v>
      </c>
      <c r="G969" s="64">
        <f t="shared" ref="G969" si="530">+C969+E969</f>
        <v>542.70000000000005</v>
      </c>
      <c r="H969" s="38">
        <f t="shared" ref="H969" si="531">+(F969/G969-1)*100</f>
        <v>27.510595172286713</v>
      </c>
      <c r="I969" s="171">
        <f t="shared" ref="I969" si="532">+F969-F968</f>
        <v>3.3999999999999773</v>
      </c>
    </row>
    <row r="970" spans="1:9" x14ac:dyDescent="0.25">
      <c r="A970" s="29">
        <f t="shared" si="234"/>
        <v>45624</v>
      </c>
      <c r="B970">
        <f>'112824'!B36</f>
        <v>185.5</v>
      </c>
      <c r="C970">
        <f>'112824'!C36</f>
        <v>209.1</v>
      </c>
      <c r="D970">
        <f>'112824'!D36</f>
        <v>509.3</v>
      </c>
      <c r="E970">
        <f>'112824'!E36</f>
        <v>357</v>
      </c>
      <c r="F970" s="66">
        <f t="shared" ref="F970" si="533">+B970+D970</f>
        <v>694.8</v>
      </c>
      <c r="G970" s="64">
        <f t="shared" ref="G970" si="534">+C970+E970</f>
        <v>566.1</v>
      </c>
      <c r="H970" s="38">
        <f t="shared" ref="H970" si="535">+(F970/G970-1)*100</f>
        <v>22.734499205087431</v>
      </c>
      <c r="I970" s="171">
        <f t="shared" ref="I970" si="536">+F970-F969</f>
        <v>2.7999999999999545</v>
      </c>
    </row>
    <row r="971" spans="1:9" x14ac:dyDescent="0.25">
      <c r="A971" s="29">
        <f t="shared" si="234"/>
        <v>45631</v>
      </c>
      <c r="B971">
        <f>'120524'!B36</f>
        <v>173.5</v>
      </c>
      <c r="C971">
        <f>'120524'!C36</f>
        <v>216.1</v>
      </c>
      <c r="D971">
        <f>'120524'!D36</f>
        <v>579.79999999999995</v>
      </c>
      <c r="E971">
        <f>'120524'!E36</f>
        <v>381.4</v>
      </c>
      <c r="F971" s="66">
        <f t="shared" ref="F971" si="537">+B971+D971</f>
        <v>753.3</v>
      </c>
      <c r="G971" s="64">
        <f t="shared" ref="G971" si="538">+C971+E971</f>
        <v>597.5</v>
      </c>
      <c r="H971" s="38">
        <f t="shared" ref="H971" si="539">+(F971/G971-1)*100</f>
        <v>26.075313807531366</v>
      </c>
      <c r="I971" s="171">
        <f t="shared" ref="I971" si="540">+F971-F970</f>
        <v>58.5</v>
      </c>
    </row>
    <row r="972" spans="1:9" x14ac:dyDescent="0.25">
      <c r="A972" s="29">
        <f t="shared" si="234"/>
        <v>45638</v>
      </c>
      <c r="B972">
        <f>'121224'!B36</f>
        <v>154.69999999999999</v>
      </c>
      <c r="C972">
        <f>'121224'!C36</f>
        <v>213</v>
      </c>
      <c r="D972">
        <f>'121224'!D36</f>
        <v>605.20000000000005</v>
      </c>
      <c r="E972">
        <f>'121224'!E36</f>
        <v>460.3</v>
      </c>
      <c r="F972" s="66">
        <f t="shared" ref="F972" si="541">+B972+D972</f>
        <v>759.90000000000009</v>
      </c>
      <c r="G972" s="64">
        <f t="shared" ref="G972" si="542">+C972+E972</f>
        <v>673.3</v>
      </c>
      <c r="H972" s="38">
        <f t="shared" ref="H972" si="543">+(F972/G972-1)*100</f>
        <v>12.862022872419443</v>
      </c>
      <c r="I972" s="171">
        <f t="shared" ref="I972" si="544">+F972-F971</f>
        <v>6.6000000000001364</v>
      </c>
    </row>
    <row r="973" spans="1:9" x14ac:dyDescent="0.25">
      <c r="A973" s="29">
        <f t="shared" si="234"/>
        <v>45645</v>
      </c>
      <c r="B973">
        <f>'121924'!C36</f>
        <v>164.3</v>
      </c>
      <c r="C973">
        <f>'121924'!D36</f>
        <v>223.1</v>
      </c>
      <c r="D973">
        <f>'121924'!E36</f>
        <v>625.1</v>
      </c>
      <c r="E973">
        <f>'121924'!F36</f>
        <v>544.9</v>
      </c>
      <c r="F973" s="66">
        <f t="shared" ref="F973" si="545">+B973+D973</f>
        <v>789.40000000000009</v>
      </c>
      <c r="G973" s="64">
        <f t="shared" ref="G973" si="546">+C973+E973</f>
        <v>768</v>
      </c>
      <c r="H973" s="38">
        <f t="shared" ref="H973" si="547">+(F973/G973-1)*100</f>
        <v>2.7864583333333526</v>
      </c>
      <c r="I973" s="171">
        <f t="shared" ref="I973" si="548">+F973-F972</f>
        <v>29.5</v>
      </c>
    </row>
    <row r="974" spans="1:9" x14ac:dyDescent="0.25">
      <c r="A974" s="29">
        <f t="shared" si="234"/>
        <v>45652</v>
      </c>
      <c r="B974">
        <f>'122624'!B36</f>
        <v>170.5</v>
      </c>
      <c r="C974">
        <f>'122624'!C36</f>
        <v>218.4</v>
      </c>
      <c r="D974">
        <f>'122624'!D36</f>
        <v>642</v>
      </c>
      <c r="E974">
        <f>'122624'!E36</f>
        <v>562.29999999999995</v>
      </c>
      <c r="F974" s="66">
        <f t="shared" ref="F974" si="549">+B974+D974</f>
        <v>812.5</v>
      </c>
      <c r="G974" s="64">
        <f t="shared" ref="G974" si="550">+C974+E974</f>
        <v>780.69999999999993</v>
      </c>
      <c r="H974" s="38">
        <f t="shared" ref="H974" si="551">+(F974/G974-1)*100</f>
        <v>4.073267580376605</v>
      </c>
      <c r="I974" s="171">
        <f t="shared" ref="I974" si="552">+F974-F973</f>
        <v>23.099999999999909</v>
      </c>
    </row>
    <row r="975" spans="1:9" x14ac:dyDescent="0.25">
      <c r="A975" s="29">
        <f t="shared" si="234"/>
        <v>45659</v>
      </c>
      <c r="B975">
        <f>'010225'!B36</f>
        <v>170.8</v>
      </c>
      <c r="C975">
        <f>'010225'!C36</f>
        <v>212.1</v>
      </c>
      <c r="D975">
        <f>'010225'!D36</f>
        <v>731</v>
      </c>
      <c r="E975">
        <f>'010225'!E36</f>
        <v>573.29999999999995</v>
      </c>
      <c r="F975" s="66">
        <f t="shared" ref="F975" si="553">+B975+D975</f>
        <v>901.8</v>
      </c>
      <c r="G975" s="64">
        <f t="shared" ref="G975" si="554">+C975+E975</f>
        <v>785.4</v>
      </c>
      <c r="H975" s="38">
        <f t="shared" ref="H975" si="555">+(F975/G975-1)*100</f>
        <v>14.820473644003052</v>
      </c>
      <c r="I975" s="171">
        <f t="shared" ref="I975" si="556">+F975-F974</f>
        <v>89.299999999999955</v>
      </c>
    </row>
    <row r="976" spans="1:9" x14ac:dyDescent="0.25">
      <c r="A976" s="29">
        <f t="shared" si="234"/>
        <v>45666</v>
      </c>
      <c r="B976">
        <f>'010925'!B36</f>
        <v>209.4</v>
      </c>
      <c r="C976">
        <f>'010925'!C36</f>
        <v>267.10000000000002</v>
      </c>
      <c r="D976">
        <f>'010925'!D36</f>
        <v>812.8</v>
      </c>
      <c r="E976">
        <f>'010925'!E36</f>
        <v>651.79999999999995</v>
      </c>
      <c r="F976" s="66">
        <f t="shared" ref="F976" si="557">+B976+D976</f>
        <v>1022.1999999999999</v>
      </c>
      <c r="G976" s="64">
        <f t="shared" ref="G976" si="558">+C976+E976</f>
        <v>918.9</v>
      </c>
      <c r="H976" s="38">
        <f t="shared" ref="H976" si="559">+(F976/G976-1)*100</f>
        <v>11.241702035041889</v>
      </c>
      <c r="I976" s="171">
        <f t="shared" ref="I976" si="560">+F976-F975</f>
        <v>120.39999999999998</v>
      </c>
    </row>
    <row r="977" spans="1:9" x14ac:dyDescent="0.25">
      <c r="A977" s="29">
        <f t="shared" si="234"/>
        <v>45673</v>
      </c>
      <c r="B977">
        <f>'011625'!B36</f>
        <v>217.2</v>
      </c>
      <c r="C977">
        <f>'011625'!C36</f>
        <v>294</v>
      </c>
      <c r="D977">
        <f>'011625'!D36</f>
        <v>834.3</v>
      </c>
      <c r="E977">
        <f>'011625'!E36</f>
        <v>673.1</v>
      </c>
      <c r="F977" s="66">
        <f t="shared" ref="F977" si="561">+B977+D977</f>
        <v>1051.5</v>
      </c>
      <c r="G977" s="64">
        <f t="shared" ref="G977" si="562">+C977+E977</f>
        <v>967.1</v>
      </c>
      <c r="H977" s="38">
        <f t="shared" ref="H977" si="563">+(F977/G977-1)*100</f>
        <v>8.7271223244752338</v>
      </c>
      <c r="I977" s="171">
        <f t="shared" ref="I977" si="564">+F977-F976</f>
        <v>29.300000000000068</v>
      </c>
    </row>
    <row r="978" spans="1:9" x14ac:dyDescent="0.25">
      <c r="A978" s="29">
        <f t="shared" si="234"/>
        <v>45680</v>
      </c>
      <c r="B978">
        <f>'012325'!B36</f>
        <v>220.1</v>
      </c>
      <c r="C978">
        <f>'012325'!C36</f>
        <v>298.60000000000002</v>
      </c>
      <c r="D978">
        <f>'012325'!D36</f>
        <v>856.1</v>
      </c>
      <c r="E978">
        <f>'012325'!E36</f>
        <v>703.8</v>
      </c>
      <c r="F978" s="66">
        <f t="shared" ref="F978" si="565">+B978+D978</f>
        <v>1076.2</v>
      </c>
      <c r="G978" s="64">
        <f t="shared" ref="G978" si="566">+C978+E978</f>
        <v>1002.4</v>
      </c>
      <c r="H978" s="38">
        <f t="shared" ref="H978" si="567">+(F978/G978-1)*100</f>
        <v>7.3623304070231432</v>
      </c>
      <c r="I978" s="171">
        <f t="shared" ref="I978" si="568">+F978-F977</f>
        <v>24.700000000000045</v>
      </c>
    </row>
    <row r="979" spans="1:9" x14ac:dyDescent="0.25">
      <c r="A979" s="29">
        <f t="shared" si="234"/>
        <v>45687</v>
      </c>
      <c r="B979">
        <f>'013025'!B36</f>
        <v>209.9</v>
      </c>
      <c r="C979">
        <f>'013025'!C36</f>
        <v>289.5</v>
      </c>
      <c r="D979">
        <f>'013025'!D36</f>
        <v>874.1</v>
      </c>
      <c r="E979">
        <f>'013025'!E36</f>
        <v>720.1</v>
      </c>
      <c r="F979" s="66">
        <f t="shared" ref="F979" si="569">+B979+D979</f>
        <v>1084</v>
      </c>
      <c r="G979" s="64">
        <f t="shared" ref="G979" si="570">+C979+E979</f>
        <v>1009.6</v>
      </c>
      <c r="H979" s="38">
        <f t="shared" ref="H979" si="571">+(F979/G979-1)*100</f>
        <v>7.3692551505546655</v>
      </c>
      <c r="I979" s="171">
        <f t="shared" ref="I979" si="572">+F979-F978</f>
        <v>7.7999999999999545</v>
      </c>
    </row>
    <row r="980" spans="1:9" x14ac:dyDescent="0.25">
      <c r="A980" s="29">
        <f t="shared" si="234"/>
        <v>45694</v>
      </c>
      <c r="B980">
        <f>'020625'!B36</f>
        <v>192.2</v>
      </c>
      <c r="C980">
        <f>'020625'!C36</f>
        <v>286</v>
      </c>
      <c r="D980">
        <f>'020625'!D36</f>
        <v>894.5</v>
      </c>
      <c r="E980">
        <f>'020625'!E36</f>
        <v>749.4</v>
      </c>
      <c r="F980" s="66">
        <f t="shared" ref="F980" si="573">+B980+D980</f>
        <v>1086.7</v>
      </c>
      <c r="G980" s="64">
        <f t="shared" ref="G980" si="574">+C980+E980</f>
        <v>1035.4000000000001</v>
      </c>
      <c r="H980" s="38">
        <f t="shared" ref="H980" si="575">+(F980/G980-1)*100</f>
        <v>4.9546069152018424</v>
      </c>
      <c r="I980" s="171">
        <f t="shared" ref="I980" si="576">+F980-F979</f>
        <v>2.7000000000000455</v>
      </c>
    </row>
    <row r="981" spans="1:9" x14ac:dyDescent="0.25">
      <c r="A981" s="29">
        <f t="shared" si="234"/>
        <v>45701</v>
      </c>
      <c r="B981">
        <f>'021325'!B36</f>
        <v>187.9</v>
      </c>
      <c r="C981">
        <f>'021325'!C36</f>
        <v>304.2</v>
      </c>
      <c r="D981">
        <f>'021325'!D36</f>
        <v>916.6</v>
      </c>
      <c r="E981">
        <f>'021325'!E36</f>
        <v>859.5</v>
      </c>
      <c r="F981" s="66">
        <f t="shared" ref="F981" si="577">+B981+D981</f>
        <v>1104.5</v>
      </c>
      <c r="G981" s="64">
        <f t="shared" ref="G981" si="578">+C981+E981</f>
        <v>1163.7</v>
      </c>
      <c r="H981" s="38">
        <f t="shared" ref="H981" si="579">+(F981/G981-1)*100</f>
        <v>-5.0872217925582275</v>
      </c>
      <c r="I981" s="171">
        <f t="shared" ref="I981" si="580">+F981-F980</f>
        <v>17.799999999999955</v>
      </c>
    </row>
    <row r="982" spans="1:9" x14ac:dyDescent="0.25">
      <c r="A982" s="29">
        <f t="shared" si="234"/>
        <v>45708</v>
      </c>
      <c r="B982">
        <f>'022025'!B36</f>
        <v>183</v>
      </c>
      <c r="C982">
        <f>'022025'!C36</f>
        <v>322.8</v>
      </c>
      <c r="D982">
        <f>'022025'!D36</f>
        <v>937.2</v>
      </c>
      <c r="E982">
        <f>'022025'!E36</f>
        <v>880.5</v>
      </c>
      <c r="F982" s="66">
        <f t="shared" ref="F982" si="581">+B982+D982</f>
        <v>1120.2</v>
      </c>
      <c r="G982" s="64">
        <f t="shared" ref="G982" si="582">+C982+E982</f>
        <v>1203.3</v>
      </c>
      <c r="H982" s="38">
        <f t="shared" ref="H982" si="583">+(F982/G982-1)*100</f>
        <v>-6.9060084766890961</v>
      </c>
      <c r="I982" s="171">
        <f t="shared" ref="I982" si="584">+F982-F981</f>
        <v>15.700000000000045</v>
      </c>
    </row>
    <row r="983" spans="1:9" x14ac:dyDescent="0.25">
      <c r="A983" s="29">
        <f t="shared" si="234"/>
        <v>45715</v>
      </c>
      <c r="B983">
        <f>'022725'!B36</f>
        <v>175.3</v>
      </c>
      <c r="C983">
        <f>'022725'!C36</f>
        <v>349.8</v>
      </c>
      <c r="D983">
        <f>'022725'!D36</f>
        <v>951.1</v>
      </c>
      <c r="E983">
        <f>'022725'!E36</f>
        <v>909.2</v>
      </c>
      <c r="F983" s="66">
        <f t="shared" ref="F983" si="585">+B983+D983</f>
        <v>1126.4000000000001</v>
      </c>
      <c r="G983" s="64">
        <f t="shared" ref="G983" si="586">+C983+E983</f>
        <v>1259</v>
      </c>
      <c r="H983" s="38">
        <f t="shared" ref="H983" si="587">+(F983/G983-1)*100</f>
        <v>-10.532168387609209</v>
      </c>
      <c r="I983" s="171">
        <f t="shared" ref="I983" si="588">+F983-F982</f>
        <v>6.2000000000000455</v>
      </c>
    </row>
    <row r="984" spans="1:9" x14ac:dyDescent="0.25">
      <c r="A984" s="29">
        <f t="shared" si="234"/>
        <v>45722</v>
      </c>
      <c r="B984">
        <f>'030625'!B36</f>
        <v>188.7</v>
      </c>
      <c r="C984">
        <f>'030625'!C36</f>
        <v>343.2</v>
      </c>
      <c r="D984">
        <f>'030625'!D36</f>
        <v>1089.5</v>
      </c>
      <c r="E984">
        <f>'030625'!E36</f>
        <v>989</v>
      </c>
      <c r="F984" s="66">
        <f t="shared" ref="F984" si="589">+B984+D984</f>
        <v>1278.2</v>
      </c>
      <c r="G984" s="64">
        <f t="shared" ref="G984" si="590">+C984+E984</f>
        <v>1332.2</v>
      </c>
      <c r="H984" s="38">
        <f t="shared" ref="H984" si="591">+(F984/G984-1)*100</f>
        <v>-4.0534454286143218</v>
      </c>
      <c r="I984" s="171">
        <f t="shared" ref="I984" si="592">+F984-F983</f>
        <v>151.79999999999995</v>
      </c>
    </row>
    <row r="985" spans="1:9" x14ac:dyDescent="0.25">
      <c r="A985" s="29">
        <f t="shared" si="234"/>
        <v>45729</v>
      </c>
      <c r="B985">
        <f>'031325'!B39</f>
        <v>173.6</v>
      </c>
      <c r="C985">
        <f>'031325'!C39</f>
        <v>368</v>
      </c>
      <c r="D985">
        <f>'031325'!D39</f>
        <v>1118.7</v>
      </c>
      <c r="E985">
        <f>'031325'!E39</f>
        <v>1019.2</v>
      </c>
      <c r="F985" s="66">
        <f t="shared" ref="F985" si="593">+B985+D985</f>
        <v>1292.3</v>
      </c>
      <c r="G985" s="64">
        <f t="shared" ref="G985" si="594">+C985+E985</f>
        <v>1387.2</v>
      </c>
      <c r="H985" s="38">
        <f t="shared" ref="H985" si="595">+(F985/G985-1)*100</f>
        <v>-6.8411188004613654</v>
      </c>
      <c r="I985" s="171">
        <f t="shared" ref="I985" si="596">+F985-F984</f>
        <v>14.099999999999909</v>
      </c>
    </row>
    <row r="986" spans="1:9" x14ac:dyDescent="0.25">
      <c r="A986" s="29">
        <f t="shared" si="234"/>
        <v>45736</v>
      </c>
      <c r="B986">
        <f>'032025'!B39</f>
        <v>176.4</v>
      </c>
      <c r="C986">
        <f>'032025'!C39</f>
        <v>355.6</v>
      </c>
      <c r="D986">
        <f>'032025'!D39</f>
        <v>1134.5999999999999</v>
      </c>
      <c r="E986">
        <f>'032025'!E39</f>
        <v>1043.7</v>
      </c>
      <c r="F986" s="66">
        <f t="shared" ref="F986" si="597">+B986+D986</f>
        <v>1311</v>
      </c>
      <c r="G986" s="64">
        <f t="shared" ref="G986" si="598">+C986+E986</f>
        <v>1399.3000000000002</v>
      </c>
      <c r="H986" s="38">
        <f t="shared" ref="H986" si="599">+(F986/G986-1)*100</f>
        <v>-6.3102980061459419</v>
      </c>
      <c r="I986" s="171">
        <f t="shared" ref="I986" si="600">+F986-F985</f>
        <v>18.700000000000045</v>
      </c>
    </row>
    <row r="987" spans="1:9" x14ac:dyDescent="0.25">
      <c r="A987" s="29">
        <f t="shared" si="234"/>
        <v>45743</v>
      </c>
      <c r="B987">
        <f>'032725'!B39</f>
        <v>225.7</v>
      </c>
      <c r="C987">
        <f>'032725'!C39</f>
        <v>344.5</v>
      </c>
      <c r="D987">
        <f>'032725'!D39</f>
        <v>1154.8</v>
      </c>
      <c r="E987">
        <f>'032725'!E39</f>
        <v>1072.3</v>
      </c>
      <c r="F987" s="66">
        <f t="shared" ref="F987" si="601">+B987+D987</f>
        <v>1380.5</v>
      </c>
      <c r="G987" s="64">
        <f t="shared" ref="G987" si="602">+C987+E987</f>
        <v>1416.8</v>
      </c>
      <c r="H987" s="38">
        <f t="shared" ref="H987" si="603">+(F987/G987-1)*100</f>
        <v>-2.5621118012422284</v>
      </c>
      <c r="I987" s="171">
        <f t="shared" ref="I987" si="604">+F987-F986</f>
        <v>69.5</v>
      </c>
    </row>
    <row r="988" spans="1:9" x14ac:dyDescent="0.25">
      <c r="A988" s="29">
        <f t="shared" si="234"/>
        <v>45750</v>
      </c>
      <c r="B988">
        <f>'040325'!B39</f>
        <v>242.8</v>
      </c>
      <c r="C988">
        <f>'040325'!C39</f>
        <v>337.8</v>
      </c>
      <c r="D988">
        <f>'040325'!D39</f>
        <v>1181.3</v>
      </c>
      <c r="E988">
        <f>'040325'!E39</f>
        <v>1094.2</v>
      </c>
      <c r="F988" s="66">
        <f t="shared" ref="F988" si="605">+B988+D988</f>
        <v>1424.1</v>
      </c>
      <c r="G988" s="64">
        <f t="shared" ref="G988" si="606">+C988+E988</f>
        <v>1432</v>
      </c>
      <c r="H988" s="38">
        <f t="shared" ref="H988" si="607">+(F988/G988-1)*100</f>
        <v>-0.55167597765364285</v>
      </c>
      <c r="I988" s="171">
        <f t="shared" ref="I988" si="608">+F988-F987</f>
        <v>43.599999999999909</v>
      </c>
    </row>
    <row r="990" spans="1:9" x14ac:dyDescent="0.25">
      <c r="B990" s="164"/>
    </row>
    <row r="65486" spans="6:9" x14ac:dyDescent="0.25">
      <c r="F65486" s="9"/>
      <c r="G65486" s="2"/>
      <c r="H65486" s="38"/>
      <c r="I65486"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3 H631:H632 H642:H658 H660:H682 H686:H696 H697:H704" evalError="1"/>
  </ignoredErrors>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indexed="46"/>
  </sheetPr>
  <dimension ref="A1:O65486"/>
  <sheetViews>
    <sheetView zoomScale="130" zoomScaleNormal="130" workbookViewId="0">
      <pane xSplit="2" ySplit="2" topLeftCell="C977" activePane="bottomRight" state="frozen"/>
      <selection pane="topRight" activeCell="C1" sqref="C1"/>
      <selection pane="bottomLeft" activeCell="A3" sqref="A3"/>
      <selection pane="bottomRight" activeCell="C988" sqref="C988"/>
    </sheetView>
  </sheetViews>
  <sheetFormatPr defaultRowHeight="13.2" x14ac:dyDescent="0.25"/>
  <cols>
    <col min="1" max="1" width="11.6640625" customWidth="1"/>
    <col min="2" max="2" width="3.33203125" customWidth="1"/>
    <col min="3" max="3" width="11.6640625" customWidth="1"/>
    <col min="4" max="4" width="9.6640625" customWidth="1"/>
    <col min="6" max="6" width="12" customWidth="1"/>
    <col min="7" max="7" width="9.33203125" bestFit="1" customWidth="1"/>
    <col min="8" max="8" width="10.44140625" customWidth="1"/>
    <col min="9" max="9" width="12.6640625" bestFit="1" customWidth="1"/>
  </cols>
  <sheetData>
    <row r="1" spans="1:10" x14ac:dyDescent="0.25">
      <c r="A1" s="127" t="s">
        <v>689</v>
      </c>
      <c r="B1" s="127"/>
      <c r="C1" s="127" t="s">
        <v>642</v>
      </c>
      <c r="D1" s="127"/>
      <c r="E1" s="324" t="s">
        <v>643</v>
      </c>
      <c r="F1" s="325"/>
      <c r="G1" s="324" t="s">
        <v>644</v>
      </c>
      <c r="H1" s="325"/>
      <c r="I1" s="154"/>
      <c r="J1" s="127" t="s">
        <v>665</v>
      </c>
    </row>
    <row r="2" spans="1:10" x14ac:dyDescent="0.25">
      <c r="A2" s="127" t="s">
        <v>690</v>
      </c>
      <c r="B2" s="155"/>
      <c r="C2" s="155" t="s">
        <v>668</v>
      </c>
      <c r="D2" s="155" t="s">
        <v>645</v>
      </c>
      <c r="E2" s="155" t="s">
        <v>668</v>
      </c>
      <c r="F2" s="155" t="s">
        <v>645</v>
      </c>
      <c r="G2" s="155" t="s">
        <v>668</v>
      </c>
      <c r="H2" s="155" t="s">
        <v>645</v>
      </c>
      <c r="I2" s="156" t="s">
        <v>4</v>
      </c>
      <c r="J2" s="127" t="s">
        <v>670</v>
      </c>
    </row>
    <row r="3" spans="1:10" x14ac:dyDescent="0.25">
      <c r="A3" s="29">
        <v>38855</v>
      </c>
      <c r="C3">
        <v>75</v>
      </c>
      <c r="D3">
        <v>156.5</v>
      </c>
      <c r="E3">
        <v>413.1</v>
      </c>
      <c r="F3">
        <v>705.9</v>
      </c>
      <c r="G3" s="9">
        <f t="shared" ref="G3:H7" si="0">+C3+E3</f>
        <v>488.1</v>
      </c>
      <c r="H3" s="2">
        <f t="shared" si="0"/>
        <v>862.4</v>
      </c>
      <c r="I3" s="38">
        <f>+(G3/H3-1)*100</f>
        <v>-43.402133580705005</v>
      </c>
    </row>
    <row r="4" spans="1:10" x14ac:dyDescent="0.25">
      <c r="A4" s="29">
        <v>38862</v>
      </c>
      <c r="C4">
        <v>75</v>
      </c>
      <c r="D4">
        <v>156.5</v>
      </c>
      <c r="E4">
        <v>413.1</v>
      </c>
      <c r="F4">
        <v>705.9</v>
      </c>
      <c r="G4" s="9">
        <f t="shared" si="0"/>
        <v>488.1</v>
      </c>
      <c r="H4" s="2">
        <f t="shared" si="0"/>
        <v>862.4</v>
      </c>
      <c r="I4" s="38">
        <f t="shared" ref="I4:I22" si="1">+(G4/H4-1)*100</f>
        <v>-43.402133580705005</v>
      </c>
    </row>
    <row r="5" spans="1:10" x14ac:dyDescent="0.25">
      <c r="A5" s="29">
        <v>38869</v>
      </c>
      <c r="C5">
        <v>75</v>
      </c>
      <c r="D5">
        <v>156.5</v>
      </c>
      <c r="E5">
        <v>413.1</v>
      </c>
      <c r="F5">
        <v>705.9</v>
      </c>
      <c r="G5" s="9">
        <f t="shared" si="0"/>
        <v>488.1</v>
      </c>
      <c r="H5" s="2">
        <f t="shared" si="0"/>
        <v>862.4</v>
      </c>
      <c r="I5" s="38">
        <f t="shared" si="1"/>
        <v>-43.402133580705005</v>
      </c>
    </row>
    <row r="6" spans="1:10" x14ac:dyDescent="0.25">
      <c r="A6" s="29">
        <v>38876</v>
      </c>
      <c r="C6">
        <v>75</v>
      </c>
      <c r="D6">
        <v>156.5</v>
      </c>
      <c r="E6">
        <v>413.1</v>
      </c>
      <c r="F6">
        <v>705.9</v>
      </c>
      <c r="G6" s="9">
        <f t="shared" si="0"/>
        <v>488.1</v>
      </c>
      <c r="H6" s="2">
        <f t="shared" si="0"/>
        <v>862.4</v>
      </c>
      <c r="I6" s="38">
        <f t="shared" si="1"/>
        <v>-43.402133580705005</v>
      </c>
      <c r="J6">
        <v>0</v>
      </c>
    </row>
    <row r="7" spans="1:10" x14ac:dyDescent="0.25">
      <c r="A7" s="29">
        <v>38883</v>
      </c>
      <c r="C7">
        <v>75</v>
      </c>
      <c r="D7">
        <v>180</v>
      </c>
      <c r="E7">
        <v>413.1</v>
      </c>
      <c r="F7">
        <v>705.9</v>
      </c>
      <c r="G7" s="9">
        <f t="shared" si="0"/>
        <v>488.1</v>
      </c>
      <c r="H7" s="2">
        <f t="shared" si="0"/>
        <v>885.9</v>
      </c>
      <c r="I7" s="38">
        <f t="shared" si="1"/>
        <v>-44.903487978327114</v>
      </c>
    </row>
    <row r="8" spans="1:10" x14ac:dyDescent="0.25">
      <c r="A8" s="29">
        <v>38890</v>
      </c>
      <c r="C8">
        <v>50</v>
      </c>
      <c r="D8">
        <v>180</v>
      </c>
      <c r="E8">
        <v>437.1</v>
      </c>
      <c r="F8">
        <v>705.9</v>
      </c>
      <c r="G8" s="9">
        <f t="shared" ref="G8:H22" si="2">+C8+E8</f>
        <v>487.1</v>
      </c>
      <c r="H8" s="2">
        <f t="shared" si="2"/>
        <v>885.9</v>
      </c>
      <c r="I8" s="38">
        <f t="shared" si="1"/>
        <v>-45.016367535839251</v>
      </c>
    </row>
    <row r="9" spans="1:10" x14ac:dyDescent="0.25">
      <c r="A9" s="29">
        <v>38897</v>
      </c>
      <c r="C9">
        <v>50</v>
      </c>
      <c r="D9">
        <v>155</v>
      </c>
      <c r="E9">
        <v>437.1</v>
      </c>
      <c r="F9">
        <v>729.5</v>
      </c>
      <c r="G9" s="9">
        <f t="shared" si="2"/>
        <v>487.1</v>
      </c>
      <c r="H9" s="2">
        <f t="shared" si="2"/>
        <v>884.5</v>
      </c>
      <c r="I9" s="38">
        <f t="shared" si="1"/>
        <v>-44.929338609383827</v>
      </c>
    </row>
    <row r="10" spans="1:10" x14ac:dyDescent="0.25">
      <c r="A10" s="29">
        <v>38904</v>
      </c>
      <c r="C10">
        <v>50</v>
      </c>
      <c r="D10">
        <v>155</v>
      </c>
      <c r="E10">
        <v>437.1</v>
      </c>
      <c r="F10">
        <v>729.5</v>
      </c>
      <c r="G10" s="9">
        <f t="shared" si="2"/>
        <v>487.1</v>
      </c>
      <c r="H10" s="2">
        <f t="shared" si="2"/>
        <v>884.5</v>
      </c>
      <c r="I10" s="38">
        <f t="shared" si="1"/>
        <v>-44.929338609383827</v>
      </c>
    </row>
    <row r="11" spans="1:10" x14ac:dyDescent="0.25">
      <c r="A11" s="29">
        <v>38911</v>
      </c>
      <c r="C11">
        <v>50</v>
      </c>
      <c r="D11">
        <v>155</v>
      </c>
      <c r="E11">
        <v>461.8</v>
      </c>
      <c r="F11">
        <v>729.5</v>
      </c>
      <c r="G11" s="9">
        <f t="shared" si="2"/>
        <v>511.8</v>
      </c>
      <c r="H11" s="2">
        <f t="shared" si="2"/>
        <v>884.5</v>
      </c>
      <c r="I11" s="38">
        <f t="shared" si="1"/>
        <v>-42.136800452232904</v>
      </c>
    </row>
    <row r="12" spans="1:10" x14ac:dyDescent="0.25">
      <c r="A12" s="29">
        <v>38918</v>
      </c>
      <c r="C12">
        <v>50</v>
      </c>
      <c r="D12">
        <v>25</v>
      </c>
      <c r="E12">
        <v>461.8</v>
      </c>
      <c r="F12">
        <v>755.8</v>
      </c>
      <c r="G12" s="9">
        <f t="shared" si="2"/>
        <v>511.8</v>
      </c>
      <c r="H12" s="2">
        <f t="shared" si="2"/>
        <v>780.8</v>
      </c>
      <c r="I12" s="38">
        <f t="shared" si="1"/>
        <v>-34.451844262295076</v>
      </c>
    </row>
    <row r="13" spans="1:10" x14ac:dyDescent="0.25">
      <c r="A13" s="29">
        <v>38925</v>
      </c>
      <c r="C13">
        <v>25</v>
      </c>
      <c r="D13">
        <v>25</v>
      </c>
      <c r="E13">
        <v>486.8</v>
      </c>
      <c r="F13">
        <v>755.8</v>
      </c>
      <c r="G13" s="9">
        <f t="shared" si="2"/>
        <v>511.8</v>
      </c>
      <c r="H13" s="2">
        <f t="shared" si="2"/>
        <v>780.8</v>
      </c>
      <c r="I13" s="38">
        <f t="shared" si="1"/>
        <v>-34.451844262295076</v>
      </c>
    </row>
    <row r="14" spans="1:10" x14ac:dyDescent="0.25">
      <c r="A14" s="29">
        <v>38932</v>
      </c>
      <c r="C14">
        <v>25</v>
      </c>
      <c r="D14">
        <v>25</v>
      </c>
      <c r="E14">
        <v>486.8</v>
      </c>
      <c r="F14">
        <v>755.8</v>
      </c>
      <c r="G14" s="9">
        <f t="shared" si="2"/>
        <v>511.8</v>
      </c>
      <c r="H14" s="2">
        <f t="shared" si="2"/>
        <v>780.8</v>
      </c>
      <c r="I14" s="38">
        <f t="shared" si="1"/>
        <v>-34.451844262295076</v>
      </c>
      <c r="J14">
        <v>45</v>
      </c>
    </row>
    <row r="15" spans="1:10" x14ac:dyDescent="0.25">
      <c r="A15" s="29">
        <v>38939</v>
      </c>
      <c r="C15">
        <v>25</v>
      </c>
      <c r="D15">
        <v>25</v>
      </c>
      <c r="E15">
        <v>486.8</v>
      </c>
      <c r="F15">
        <v>755.8</v>
      </c>
      <c r="G15" s="9">
        <f t="shared" si="2"/>
        <v>511.8</v>
      </c>
      <c r="H15" s="2">
        <f t="shared" si="2"/>
        <v>780.8</v>
      </c>
      <c r="I15" s="38">
        <f t="shared" si="1"/>
        <v>-34.451844262295076</v>
      </c>
      <c r="J15">
        <v>45</v>
      </c>
    </row>
    <row r="16" spans="1:10" x14ac:dyDescent="0.25">
      <c r="A16" s="29">
        <v>38946</v>
      </c>
      <c r="C16">
        <v>25</v>
      </c>
      <c r="D16">
        <v>0</v>
      </c>
      <c r="E16">
        <v>486.8</v>
      </c>
      <c r="F16">
        <v>780.1</v>
      </c>
      <c r="G16" s="9">
        <f t="shared" si="2"/>
        <v>511.8</v>
      </c>
      <c r="H16" s="2">
        <f t="shared" si="2"/>
        <v>780.1</v>
      </c>
      <c r="I16" s="38">
        <f t="shared" si="1"/>
        <v>-34.393026535059612</v>
      </c>
      <c r="J16">
        <v>45</v>
      </c>
    </row>
    <row r="17" spans="1:10" x14ac:dyDescent="0.25">
      <c r="A17" s="29">
        <v>38953</v>
      </c>
      <c r="C17">
        <v>25</v>
      </c>
      <c r="D17">
        <v>0</v>
      </c>
      <c r="E17">
        <v>486.8</v>
      </c>
      <c r="F17">
        <v>780.1</v>
      </c>
      <c r="G17" s="9">
        <f t="shared" si="2"/>
        <v>511.8</v>
      </c>
      <c r="H17" s="2">
        <f t="shared" si="2"/>
        <v>780.1</v>
      </c>
      <c r="I17" s="38">
        <f t="shared" si="1"/>
        <v>-34.393026535059612</v>
      </c>
      <c r="J17">
        <v>45</v>
      </c>
    </row>
    <row r="18" spans="1:10" x14ac:dyDescent="0.25">
      <c r="A18" s="29">
        <v>38960</v>
      </c>
      <c r="C18">
        <v>25</v>
      </c>
      <c r="D18">
        <v>0</v>
      </c>
      <c r="E18">
        <v>486.8</v>
      </c>
      <c r="F18">
        <v>780.1</v>
      </c>
      <c r="G18" s="9">
        <f t="shared" si="2"/>
        <v>511.8</v>
      </c>
      <c r="H18" s="2">
        <f t="shared" si="2"/>
        <v>780.1</v>
      </c>
      <c r="I18" s="38">
        <f t="shared" si="1"/>
        <v>-34.393026535059612</v>
      </c>
      <c r="J18">
        <v>70</v>
      </c>
    </row>
    <row r="19" spans="1:10" x14ac:dyDescent="0.25">
      <c r="A19" s="29">
        <v>38967</v>
      </c>
      <c r="C19">
        <v>70</v>
      </c>
      <c r="D19">
        <v>282.5</v>
      </c>
      <c r="E19">
        <v>0</v>
      </c>
      <c r="F19">
        <v>0</v>
      </c>
      <c r="G19" s="9">
        <f t="shared" si="2"/>
        <v>70</v>
      </c>
      <c r="H19" s="2">
        <f t="shared" si="2"/>
        <v>282.5</v>
      </c>
      <c r="I19" s="38">
        <f t="shared" si="1"/>
        <v>-75.221238938053105</v>
      </c>
    </row>
    <row r="20" spans="1:10" x14ac:dyDescent="0.25">
      <c r="A20" s="29">
        <v>38974</v>
      </c>
      <c r="C20">
        <v>160</v>
      </c>
      <c r="D20">
        <v>282.5</v>
      </c>
      <c r="E20">
        <v>0</v>
      </c>
      <c r="F20">
        <v>0</v>
      </c>
      <c r="G20" s="9">
        <f t="shared" si="2"/>
        <v>160</v>
      </c>
      <c r="H20" s="2">
        <f t="shared" si="2"/>
        <v>282.5</v>
      </c>
      <c r="I20" s="38">
        <f t="shared" si="1"/>
        <v>-43.362831858407077</v>
      </c>
    </row>
    <row r="21" spans="1:10" x14ac:dyDescent="0.25">
      <c r="A21" s="29">
        <v>38981</v>
      </c>
      <c r="C21">
        <v>304</v>
      </c>
      <c r="D21">
        <v>282.5</v>
      </c>
      <c r="E21">
        <v>0</v>
      </c>
      <c r="F21">
        <v>0</v>
      </c>
      <c r="G21" s="9">
        <f t="shared" si="2"/>
        <v>304</v>
      </c>
      <c r="H21" s="2">
        <f t="shared" si="2"/>
        <v>282.5</v>
      </c>
      <c r="I21" s="38">
        <f t="shared" si="1"/>
        <v>7.6106194690265472</v>
      </c>
    </row>
    <row r="22" spans="1:10" x14ac:dyDescent="0.25">
      <c r="A22" s="29">
        <v>38988</v>
      </c>
      <c r="C22">
        <v>259</v>
      </c>
      <c r="D22">
        <v>282.5</v>
      </c>
      <c r="E22">
        <v>46.8</v>
      </c>
      <c r="F22">
        <v>0</v>
      </c>
      <c r="G22" s="9">
        <f t="shared" si="2"/>
        <v>305.8</v>
      </c>
      <c r="H22" s="2">
        <f t="shared" si="2"/>
        <v>282.5</v>
      </c>
      <c r="I22" s="38">
        <f t="shared" si="1"/>
        <v>8.2477876106194827</v>
      </c>
    </row>
    <row r="23" spans="1:10" x14ac:dyDescent="0.25">
      <c r="A23" s="29">
        <v>38995</v>
      </c>
      <c r="G23" s="9">
        <f t="shared" ref="G23:H39" si="3">+C23+E23</f>
        <v>0</v>
      </c>
      <c r="H23" s="2">
        <f t="shared" si="3"/>
        <v>0</v>
      </c>
      <c r="I23" s="38" t="e">
        <f t="shared" ref="I23:I39" si="4">+(G23/H23-1)*100</f>
        <v>#DIV/0!</v>
      </c>
    </row>
    <row r="24" spans="1:10" x14ac:dyDescent="0.25">
      <c r="A24" s="29">
        <v>39002</v>
      </c>
      <c r="C24">
        <v>369</v>
      </c>
      <c r="D24">
        <v>387.5</v>
      </c>
      <c r="E24">
        <v>56.5</v>
      </c>
      <c r="F24">
        <v>0</v>
      </c>
      <c r="G24" s="9">
        <f t="shared" si="3"/>
        <v>425.5</v>
      </c>
      <c r="H24" s="2">
        <f t="shared" si="3"/>
        <v>387.5</v>
      </c>
      <c r="I24" s="38">
        <f t="shared" si="4"/>
        <v>9.8064516129032331</v>
      </c>
    </row>
    <row r="25" spans="1:10" x14ac:dyDescent="0.25">
      <c r="A25" s="29">
        <v>39009</v>
      </c>
      <c r="C25">
        <v>324</v>
      </c>
      <c r="D25">
        <v>440</v>
      </c>
      <c r="E25">
        <v>99.8</v>
      </c>
      <c r="F25">
        <v>0</v>
      </c>
      <c r="G25" s="9">
        <f t="shared" si="3"/>
        <v>423.8</v>
      </c>
      <c r="H25" s="2">
        <f t="shared" si="3"/>
        <v>440</v>
      </c>
      <c r="I25" s="38">
        <f t="shared" si="4"/>
        <v>-3.681818181818175</v>
      </c>
    </row>
    <row r="26" spans="1:10" x14ac:dyDescent="0.25">
      <c r="A26" s="29">
        <v>39016</v>
      </c>
      <c r="C26">
        <v>324</v>
      </c>
      <c r="D26">
        <v>440.1</v>
      </c>
      <c r="E26">
        <v>99.8</v>
      </c>
      <c r="F26">
        <v>0</v>
      </c>
      <c r="G26" s="9">
        <f t="shared" si="3"/>
        <v>423.8</v>
      </c>
      <c r="H26" s="2">
        <f t="shared" si="3"/>
        <v>440.1</v>
      </c>
      <c r="I26" s="38">
        <f t="shared" si="4"/>
        <v>-3.703703703703709</v>
      </c>
    </row>
    <row r="27" spans="1:10" x14ac:dyDescent="0.25">
      <c r="A27" s="29">
        <v>39023</v>
      </c>
      <c r="C27">
        <v>332.5</v>
      </c>
      <c r="D27">
        <v>415.1</v>
      </c>
      <c r="E27">
        <v>99.8</v>
      </c>
      <c r="F27">
        <v>24.9</v>
      </c>
      <c r="G27" s="9">
        <f t="shared" si="3"/>
        <v>432.3</v>
      </c>
      <c r="H27" s="2">
        <f t="shared" si="3"/>
        <v>440</v>
      </c>
      <c r="I27" s="38">
        <f t="shared" si="4"/>
        <v>-1.749999999999996</v>
      </c>
    </row>
    <row r="28" spans="1:10" x14ac:dyDescent="0.25">
      <c r="A28" s="29">
        <v>39030</v>
      </c>
      <c r="C28">
        <v>332.5</v>
      </c>
      <c r="D28">
        <v>415.1</v>
      </c>
      <c r="E28">
        <v>123.6</v>
      </c>
      <c r="F28">
        <v>24.9</v>
      </c>
      <c r="G28" s="9">
        <f t="shared" si="3"/>
        <v>456.1</v>
      </c>
      <c r="H28" s="2">
        <f t="shared" si="3"/>
        <v>440</v>
      </c>
      <c r="I28" s="38">
        <f t="shared" si="4"/>
        <v>3.6590909090909118</v>
      </c>
    </row>
    <row r="29" spans="1:10" x14ac:dyDescent="0.25">
      <c r="A29" s="29">
        <v>39037</v>
      </c>
      <c r="C29">
        <v>287.5</v>
      </c>
      <c r="D29">
        <v>307.60000000000002</v>
      </c>
      <c r="E29">
        <v>172.8</v>
      </c>
      <c r="F29">
        <v>139.6</v>
      </c>
      <c r="G29" s="9">
        <f t="shared" si="3"/>
        <v>460.3</v>
      </c>
      <c r="H29" s="2">
        <f t="shared" si="3"/>
        <v>447.20000000000005</v>
      </c>
      <c r="I29" s="38">
        <f t="shared" si="4"/>
        <v>2.9293381037567068</v>
      </c>
    </row>
    <row r="30" spans="1:10" x14ac:dyDescent="0.25">
      <c r="A30" s="29">
        <v>39044</v>
      </c>
      <c r="C30">
        <v>287.5</v>
      </c>
      <c r="D30">
        <v>307.60000000000002</v>
      </c>
      <c r="E30">
        <v>172.8</v>
      </c>
      <c r="F30">
        <v>139.6</v>
      </c>
      <c r="G30" s="9">
        <f t="shared" si="3"/>
        <v>460.3</v>
      </c>
      <c r="H30" s="2">
        <f t="shared" si="3"/>
        <v>447.20000000000005</v>
      </c>
      <c r="I30" s="38">
        <f t="shared" si="4"/>
        <v>2.9293381037567068</v>
      </c>
    </row>
    <row r="31" spans="1:10" x14ac:dyDescent="0.25">
      <c r="A31" s="29">
        <v>39051</v>
      </c>
      <c r="C31">
        <v>235</v>
      </c>
      <c r="D31">
        <v>307.60000000000002</v>
      </c>
      <c r="E31">
        <v>230.2</v>
      </c>
      <c r="F31">
        <v>139.6</v>
      </c>
      <c r="G31" s="9">
        <f t="shared" si="3"/>
        <v>465.2</v>
      </c>
      <c r="H31" s="2">
        <f t="shared" si="3"/>
        <v>447.20000000000005</v>
      </c>
      <c r="I31" s="38">
        <f t="shared" si="4"/>
        <v>4.0250447227191177</v>
      </c>
    </row>
    <row r="32" spans="1:10" x14ac:dyDescent="0.25">
      <c r="A32" s="29">
        <v>39058</v>
      </c>
      <c r="C32">
        <v>235</v>
      </c>
      <c r="D32">
        <v>307.5</v>
      </c>
      <c r="E32">
        <v>230.2</v>
      </c>
      <c r="F32">
        <v>139.6</v>
      </c>
      <c r="G32" s="9">
        <f t="shared" si="3"/>
        <v>465.2</v>
      </c>
      <c r="H32" s="2">
        <f t="shared" si="3"/>
        <v>447.1</v>
      </c>
      <c r="I32" s="38">
        <f t="shared" si="4"/>
        <v>4.0483113397450143</v>
      </c>
    </row>
    <row r="33" spans="1:9" x14ac:dyDescent="0.25">
      <c r="A33" s="29">
        <v>39065</v>
      </c>
      <c r="C33">
        <v>235</v>
      </c>
      <c r="D33">
        <v>255</v>
      </c>
      <c r="E33">
        <v>230.2</v>
      </c>
      <c r="F33">
        <v>197.4</v>
      </c>
      <c r="G33" s="9">
        <f t="shared" si="3"/>
        <v>465.2</v>
      </c>
      <c r="H33" s="2">
        <f t="shared" si="3"/>
        <v>452.4</v>
      </c>
      <c r="I33" s="38">
        <f t="shared" si="4"/>
        <v>2.8293545534924913</v>
      </c>
    </row>
    <row r="34" spans="1:9" x14ac:dyDescent="0.25">
      <c r="A34" s="29">
        <v>39072</v>
      </c>
      <c r="C34">
        <v>235</v>
      </c>
      <c r="D34">
        <v>202.5</v>
      </c>
      <c r="E34">
        <v>230.2</v>
      </c>
      <c r="F34">
        <v>255.1</v>
      </c>
      <c r="G34" s="9">
        <f t="shared" si="3"/>
        <v>465.2</v>
      </c>
      <c r="H34" s="2">
        <f t="shared" si="3"/>
        <v>457.6</v>
      </c>
      <c r="I34" s="38">
        <f t="shared" si="4"/>
        <v>1.6608391608391448</v>
      </c>
    </row>
    <row r="35" spans="1:9" x14ac:dyDescent="0.25">
      <c r="A35" s="29">
        <v>39079</v>
      </c>
      <c r="C35">
        <v>190</v>
      </c>
      <c r="D35">
        <v>177.5</v>
      </c>
      <c r="E35">
        <v>279.2</v>
      </c>
      <c r="F35">
        <v>279.8</v>
      </c>
      <c r="G35" s="9">
        <f t="shared" si="3"/>
        <v>469.2</v>
      </c>
      <c r="H35" s="2">
        <f t="shared" si="3"/>
        <v>457.3</v>
      </c>
      <c r="I35" s="38">
        <f t="shared" si="4"/>
        <v>2.6022304832713727</v>
      </c>
    </row>
    <row r="36" spans="1:9" x14ac:dyDescent="0.25">
      <c r="A36" s="29">
        <v>39086</v>
      </c>
      <c r="C36">
        <v>210</v>
      </c>
      <c r="D36">
        <v>177.5</v>
      </c>
      <c r="E36">
        <v>279.2</v>
      </c>
      <c r="F36">
        <v>279.8</v>
      </c>
      <c r="G36" s="9">
        <f t="shared" si="3"/>
        <v>489.2</v>
      </c>
      <c r="H36" s="2">
        <f t="shared" si="3"/>
        <v>457.3</v>
      </c>
      <c r="I36" s="38">
        <f t="shared" si="4"/>
        <v>6.9757270938114901</v>
      </c>
    </row>
    <row r="37" spans="1:9" x14ac:dyDescent="0.25">
      <c r="A37" s="29">
        <v>39093</v>
      </c>
      <c r="C37">
        <v>210</v>
      </c>
      <c r="D37">
        <v>177.5</v>
      </c>
      <c r="E37">
        <v>279.2</v>
      </c>
      <c r="F37">
        <v>279.8</v>
      </c>
      <c r="G37" s="9">
        <f t="shared" si="3"/>
        <v>489.2</v>
      </c>
      <c r="H37" s="2">
        <f t="shared" si="3"/>
        <v>457.3</v>
      </c>
      <c r="I37" s="38">
        <f t="shared" si="4"/>
        <v>6.9757270938114901</v>
      </c>
    </row>
    <row r="38" spans="1:9" x14ac:dyDescent="0.25">
      <c r="A38" s="29">
        <v>39100</v>
      </c>
      <c r="C38">
        <v>210</v>
      </c>
      <c r="D38">
        <v>177.5</v>
      </c>
      <c r="E38">
        <v>279.2</v>
      </c>
      <c r="F38">
        <v>279.8</v>
      </c>
      <c r="G38" s="9">
        <f t="shared" si="3"/>
        <v>489.2</v>
      </c>
      <c r="H38" s="2">
        <f t="shared" si="3"/>
        <v>457.3</v>
      </c>
      <c r="I38" s="38">
        <f t="shared" si="4"/>
        <v>6.9757270938114901</v>
      </c>
    </row>
    <row r="39" spans="1:9" x14ac:dyDescent="0.25">
      <c r="A39" s="29">
        <v>39107</v>
      </c>
      <c r="C39">
        <v>155</v>
      </c>
      <c r="D39">
        <v>152.5</v>
      </c>
      <c r="E39">
        <v>333.6</v>
      </c>
      <c r="F39">
        <v>305.60000000000002</v>
      </c>
      <c r="G39" s="9">
        <f t="shared" si="3"/>
        <v>488.6</v>
      </c>
      <c r="H39" s="2">
        <f t="shared" si="3"/>
        <v>458.1</v>
      </c>
      <c r="I39" s="38">
        <f t="shared" si="4"/>
        <v>6.6579349487011497</v>
      </c>
    </row>
    <row r="40" spans="1:9" x14ac:dyDescent="0.25">
      <c r="A40" s="29">
        <v>39114</v>
      </c>
      <c r="C40">
        <v>155</v>
      </c>
      <c r="D40">
        <v>152.5</v>
      </c>
      <c r="E40">
        <v>333.6</v>
      </c>
      <c r="F40">
        <v>305.60000000000002</v>
      </c>
      <c r="G40" s="9">
        <f t="shared" ref="G40:H42" si="5">+C40+E40</f>
        <v>488.6</v>
      </c>
      <c r="H40" s="2">
        <f t="shared" si="5"/>
        <v>458.1</v>
      </c>
      <c r="I40" s="38">
        <f t="shared" ref="I40:I45" si="6">+(G40/H40-1)*100</f>
        <v>6.6579349487011497</v>
      </c>
    </row>
    <row r="41" spans="1:9" x14ac:dyDescent="0.25">
      <c r="A41" s="29">
        <v>39121</v>
      </c>
      <c r="C41">
        <v>155</v>
      </c>
      <c r="D41">
        <v>152.5</v>
      </c>
      <c r="E41">
        <v>333.6</v>
      </c>
      <c r="F41">
        <v>305.60000000000002</v>
      </c>
      <c r="G41" s="9">
        <f t="shared" si="5"/>
        <v>488.6</v>
      </c>
      <c r="H41" s="2">
        <f t="shared" si="5"/>
        <v>458.1</v>
      </c>
      <c r="I41" s="38">
        <f t="shared" si="6"/>
        <v>6.6579349487011497</v>
      </c>
    </row>
    <row r="42" spans="1:9" x14ac:dyDescent="0.25">
      <c r="A42" s="29">
        <v>39128</v>
      </c>
      <c r="C42">
        <v>100</v>
      </c>
      <c r="D42">
        <v>152.5</v>
      </c>
      <c r="E42">
        <v>392.4</v>
      </c>
      <c r="F42">
        <v>305.60000000000002</v>
      </c>
      <c r="G42" s="9">
        <f t="shared" si="5"/>
        <v>492.4</v>
      </c>
      <c r="H42" s="2">
        <f t="shared" si="5"/>
        <v>458.1</v>
      </c>
      <c r="I42" s="38">
        <f t="shared" si="6"/>
        <v>7.4874481554245698</v>
      </c>
    </row>
    <row r="43" spans="1:9" x14ac:dyDescent="0.25">
      <c r="A43" s="29">
        <v>39135</v>
      </c>
      <c r="C43">
        <v>146</v>
      </c>
      <c r="D43">
        <v>152.5</v>
      </c>
      <c r="E43">
        <v>392.4</v>
      </c>
      <c r="F43">
        <v>305.60000000000002</v>
      </c>
      <c r="G43" s="9">
        <f t="shared" ref="G43:H45" si="7">+C43+E43</f>
        <v>538.4</v>
      </c>
      <c r="H43" s="2">
        <f t="shared" si="7"/>
        <v>458.1</v>
      </c>
      <c r="I43" s="38">
        <f t="shared" si="6"/>
        <v>17.528923815760745</v>
      </c>
    </row>
    <row r="44" spans="1:9" x14ac:dyDescent="0.25">
      <c r="A44" s="29">
        <v>39142</v>
      </c>
      <c r="C44">
        <v>146</v>
      </c>
      <c r="D44">
        <v>127.5</v>
      </c>
      <c r="E44">
        <v>392.4</v>
      </c>
      <c r="F44">
        <v>331.9</v>
      </c>
      <c r="G44" s="9">
        <f t="shared" si="7"/>
        <v>538.4</v>
      </c>
      <c r="H44" s="2">
        <f t="shared" si="7"/>
        <v>459.4</v>
      </c>
      <c r="I44" s="38">
        <f t="shared" si="6"/>
        <v>17.196343056160202</v>
      </c>
    </row>
    <row r="45" spans="1:9" x14ac:dyDescent="0.25">
      <c r="A45" s="29">
        <v>39149</v>
      </c>
      <c r="C45">
        <v>146</v>
      </c>
      <c r="D45">
        <v>75</v>
      </c>
      <c r="E45">
        <v>392.4</v>
      </c>
      <c r="F45">
        <v>386.9</v>
      </c>
      <c r="G45" s="9">
        <f t="shared" si="7"/>
        <v>538.4</v>
      </c>
      <c r="H45" s="2">
        <f t="shared" si="7"/>
        <v>461.9</v>
      </c>
      <c r="I45" s="38">
        <f t="shared" si="6"/>
        <v>16.562026412643437</v>
      </c>
    </row>
    <row r="46" spans="1:9" x14ac:dyDescent="0.25">
      <c r="A46" s="29">
        <v>39156</v>
      </c>
      <c r="C46">
        <v>146</v>
      </c>
      <c r="D46">
        <v>75</v>
      </c>
      <c r="E46">
        <v>392.4</v>
      </c>
      <c r="F46">
        <v>386.9</v>
      </c>
      <c r="G46" s="9">
        <f t="shared" ref="G46:H48" si="8">+C46+E46</f>
        <v>538.4</v>
      </c>
      <c r="H46" s="2">
        <f t="shared" si="8"/>
        <v>461.9</v>
      </c>
      <c r="I46" s="38">
        <f t="shared" ref="I46:I51" si="9">+(G46/H46-1)*100</f>
        <v>16.562026412643437</v>
      </c>
    </row>
    <row r="47" spans="1:9" x14ac:dyDescent="0.25">
      <c r="A47" s="29">
        <v>39163</v>
      </c>
      <c r="C47">
        <v>101</v>
      </c>
      <c r="D47">
        <v>75</v>
      </c>
      <c r="E47">
        <v>440</v>
      </c>
      <c r="F47">
        <v>386.9</v>
      </c>
      <c r="G47" s="9">
        <f t="shared" si="8"/>
        <v>541</v>
      </c>
      <c r="H47" s="2">
        <f t="shared" si="8"/>
        <v>461.9</v>
      </c>
      <c r="I47" s="38">
        <f t="shared" si="9"/>
        <v>17.124918813596011</v>
      </c>
    </row>
    <row r="48" spans="1:9" x14ac:dyDescent="0.25">
      <c r="A48" s="29">
        <v>39170</v>
      </c>
      <c r="C48">
        <v>46</v>
      </c>
      <c r="D48">
        <v>75</v>
      </c>
      <c r="E48">
        <v>496.6</v>
      </c>
      <c r="F48">
        <v>386.9</v>
      </c>
      <c r="G48" s="9">
        <f t="shared" si="8"/>
        <v>542.6</v>
      </c>
      <c r="H48" s="2">
        <f t="shared" si="8"/>
        <v>461.9</v>
      </c>
      <c r="I48" s="38">
        <f t="shared" si="9"/>
        <v>17.471314137259153</v>
      </c>
    </row>
    <row r="49" spans="1:10" x14ac:dyDescent="0.25">
      <c r="A49" s="29">
        <v>39177</v>
      </c>
      <c r="C49">
        <v>46</v>
      </c>
      <c r="D49">
        <v>75</v>
      </c>
      <c r="E49">
        <v>496.6</v>
      </c>
      <c r="F49">
        <v>386.9</v>
      </c>
      <c r="G49" s="9">
        <f t="shared" ref="G49:H51" si="10">+C49+E49</f>
        <v>542.6</v>
      </c>
      <c r="H49" s="2">
        <f t="shared" si="10"/>
        <v>461.9</v>
      </c>
      <c r="I49" s="38">
        <f t="shared" si="9"/>
        <v>17.471314137259153</v>
      </c>
    </row>
    <row r="50" spans="1:10" x14ac:dyDescent="0.25">
      <c r="A50" s="29">
        <v>39184</v>
      </c>
      <c r="C50">
        <v>46</v>
      </c>
      <c r="D50">
        <v>75</v>
      </c>
      <c r="E50">
        <v>496.6</v>
      </c>
      <c r="F50">
        <v>386.9</v>
      </c>
      <c r="G50" s="9">
        <f t="shared" si="10"/>
        <v>542.6</v>
      </c>
      <c r="H50" s="2">
        <f t="shared" si="10"/>
        <v>461.9</v>
      </c>
      <c r="I50" s="38">
        <f t="shared" si="9"/>
        <v>17.471314137259153</v>
      </c>
    </row>
    <row r="51" spans="1:10" x14ac:dyDescent="0.25">
      <c r="A51" s="29">
        <v>39191</v>
      </c>
      <c r="C51">
        <v>46</v>
      </c>
      <c r="D51">
        <v>75</v>
      </c>
      <c r="E51">
        <v>496.6</v>
      </c>
      <c r="F51">
        <v>386.9</v>
      </c>
      <c r="G51" s="9">
        <f t="shared" si="10"/>
        <v>542.6</v>
      </c>
      <c r="H51" s="2">
        <f t="shared" si="10"/>
        <v>461.9</v>
      </c>
      <c r="I51" s="38">
        <f t="shared" si="9"/>
        <v>17.471314137259153</v>
      </c>
    </row>
    <row r="52" spans="1:10" x14ac:dyDescent="0.25">
      <c r="A52" s="29">
        <v>39198</v>
      </c>
      <c r="C52">
        <v>46</v>
      </c>
      <c r="D52">
        <v>50</v>
      </c>
      <c r="E52">
        <v>496.6</v>
      </c>
      <c r="F52">
        <v>413.1</v>
      </c>
      <c r="G52" s="9">
        <f t="shared" ref="G52:H54" si="11">+C52+E52</f>
        <v>542.6</v>
      </c>
      <c r="H52" s="2">
        <f t="shared" si="11"/>
        <v>463.1</v>
      </c>
      <c r="I52" s="38">
        <f t="shared" ref="I52:I57" si="12">+(G52/H52-1)*100</f>
        <v>17.166918592096735</v>
      </c>
    </row>
    <row r="53" spans="1:10" x14ac:dyDescent="0.25">
      <c r="A53" s="29">
        <v>39205</v>
      </c>
      <c r="C53">
        <v>46</v>
      </c>
      <c r="D53">
        <v>75</v>
      </c>
      <c r="E53">
        <v>523.5</v>
      </c>
      <c r="F53">
        <v>413.1</v>
      </c>
      <c r="G53" s="9">
        <f t="shared" si="11"/>
        <v>569.5</v>
      </c>
      <c r="H53" s="2">
        <f t="shared" si="11"/>
        <v>488.1</v>
      </c>
      <c r="I53" s="38">
        <f t="shared" si="12"/>
        <v>16.676910469166152</v>
      </c>
      <c r="J53">
        <v>25</v>
      </c>
    </row>
    <row r="54" spans="1:10" x14ac:dyDescent="0.25">
      <c r="A54" s="29">
        <v>39212</v>
      </c>
      <c r="C54">
        <v>46</v>
      </c>
      <c r="D54">
        <v>75</v>
      </c>
      <c r="E54">
        <v>523.5</v>
      </c>
      <c r="F54">
        <v>413.1</v>
      </c>
      <c r="G54" s="9">
        <f t="shared" si="11"/>
        <v>569.5</v>
      </c>
      <c r="H54" s="2">
        <f t="shared" si="11"/>
        <v>488.1</v>
      </c>
      <c r="I54" s="38">
        <f t="shared" si="12"/>
        <v>16.676910469166152</v>
      </c>
      <c r="J54">
        <v>25</v>
      </c>
    </row>
    <row r="55" spans="1:10" x14ac:dyDescent="0.25">
      <c r="A55" s="29">
        <v>39219</v>
      </c>
      <c r="C55">
        <v>46</v>
      </c>
      <c r="D55">
        <v>75</v>
      </c>
      <c r="E55">
        <v>523.5</v>
      </c>
      <c r="F55">
        <v>413.1</v>
      </c>
      <c r="G55" s="9">
        <f t="shared" ref="G55:H57" si="13">+C55+E55</f>
        <v>569.5</v>
      </c>
      <c r="H55" s="2">
        <f t="shared" si="13"/>
        <v>488.1</v>
      </c>
      <c r="I55" s="38">
        <f t="shared" si="12"/>
        <v>16.676910469166152</v>
      </c>
      <c r="J55">
        <v>25</v>
      </c>
    </row>
    <row r="56" spans="1:10" x14ac:dyDescent="0.25">
      <c r="A56" s="29">
        <v>39226</v>
      </c>
      <c r="C56">
        <v>46</v>
      </c>
      <c r="D56">
        <v>75</v>
      </c>
      <c r="E56">
        <v>523.5</v>
      </c>
      <c r="F56">
        <v>413.1</v>
      </c>
      <c r="G56" s="9">
        <f t="shared" si="13"/>
        <v>569.5</v>
      </c>
      <c r="H56" s="2">
        <f t="shared" si="13"/>
        <v>488.1</v>
      </c>
      <c r="I56" s="38">
        <f t="shared" si="12"/>
        <v>16.676910469166152</v>
      </c>
      <c r="J56">
        <v>25</v>
      </c>
    </row>
    <row r="57" spans="1:10" x14ac:dyDescent="0.25">
      <c r="A57" s="29">
        <v>39233</v>
      </c>
      <c r="C57">
        <v>46</v>
      </c>
      <c r="D57">
        <v>75</v>
      </c>
      <c r="E57">
        <v>523.5</v>
      </c>
      <c r="F57">
        <v>413.1</v>
      </c>
      <c r="G57" s="9">
        <f t="shared" si="13"/>
        <v>569.5</v>
      </c>
      <c r="H57" s="2">
        <f t="shared" si="13"/>
        <v>488.1</v>
      </c>
      <c r="I57" s="38">
        <f t="shared" si="12"/>
        <v>16.676910469166152</v>
      </c>
      <c r="J57">
        <v>50</v>
      </c>
    </row>
    <row r="58" spans="1:10" x14ac:dyDescent="0.25">
      <c r="A58" s="29">
        <v>39240</v>
      </c>
      <c r="C58">
        <v>46</v>
      </c>
      <c r="D58">
        <v>75</v>
      </c>
      <c r="E58">
        <v>550.4</v>
      </c>
      <c r="F58">
        <v>413.1</v>
      </c>
      <c r="G58" s="9">
        <f t="shared" ref="G58:H60" si="14">+C58+E58</f>
        <v>596.4</v>
      </c>
      <c r="H58" s="2">
        <f t="shared" si="14"/>
        <v>488.1</v>
      </c>
      <c r="I58" s="38">
        <f t="shared" ref="I58:I63" si="15">+(G58/H58-1)*100</f>
        <v>22.188076213890582</v>
      </c>
      <c r="J58">
        <v>50</v>
      </c>
    </row>
    <row r="59" spans="1:10" x14ac:dyDescent="0.25">
      <c r="A59" s="29">
        <v>39247</v>
      </c>
      <c r="C59">
        <v>46</v>
      </c>
      <c r="D59">
        <v>75</v>
      </c>
      <c r="E59">
        <v>550.4</v>
      </c>
      <c r="F59">
        <v>413.1</v>
      </c>
      <c r="G59" s="9">
        <f t="shared" si="14"/>
        <v>596.4</v>
      </c>
      <c r="H59" s="2">
        <f t="shared" si="14"/>
        <v>488.1</v>
      </c>
      <c r="I59" s="38">
        <f t="shared" si="15"/>
        <v>22.188076213890582</v>
      </c>
      <c r="J59">
        <v>50</v>
      </c>
    </row>
    <row r="60" spans="1:10" x14ac:dyDescent="0.25">
      <c r="A60" s="29">
        <v>39254</v>
      </c>
      <c r="C60">
        <v>46</v>
      </c>
      <c r="D60">
        <v>50</v>
      </c>
      <c r="E60">
        <v>550.4</v>
      </c>
      <c r="F60">
        <v>437.1</v>
      </c>
      <c r="G60" s="9">
        <f t="shared" si="14"/>
        <v>596.4</v>
      </c>
      <c r="H60" s="2">
        <f t="shared" si="14"/>
        <v>487.1</v>
      </c>
      <c r="I60" s="38">
        <f t="shared" si="15"/>
        <v>22.438924245534796</v>
      </c>
      <c r="J60">
        <v>50</v>
      </c>
    </row>
    <row r="61" spans="1:10" x14ac:dyDescent="0.25">
      <c r="A61" s="29">
        <v>39261</v>
      </c>
      <c r="C61">
        <v>0</v>
      </c>
      <c r="D61">
        <v>50</v>
      </c>
      <c r="E61">
        <v>593.6</v>
      </c>
      <c r="F61">
        <v>437.1</v>
      </c>
      <c r="G61" s="9">
        <f t="shared" ref="G61:H63" si="16">+C61+E61</f>
        <v>593.6</v>
      </c>
      <c r="H61" s="2">
        <f t="shared" si="16"/>
        <v>487.1</v>
      </c>
      <c r="I61" s="38">
        <f t="shared" si="15"/>
        <v>21.864093615274061</v>
      </c>
      <c r="J61">
        <v>50</v>
      </c>
    </row>
    <row r="62" spans="1:10" x14ac:dyDescent="0.25">
      <c r="A62" s="29">
        <v>39268</v>
      </c>
      <c r="C62">
        <v>0</v>
      </c>
      <c r="D62">
        <v>50</v>
      </c>
      <c r="E62">
        <v>593.6</v>
      </c>
      <c r="F62">
        <v>437.1</v>
      </c>
      <c r="G62" s="9">
        <f t="shared" si="16"/>
        <v>593.6</v>
      </c>
      <c r="H62" s="2">
        <f t="shared" si="16"/>
        <v>487.1</v>
      </c>
      <c r="I62" s="38">
        <f t="shared" si="15"/>
        <v>21.864093615274061</v>
      </c>
      <c r="J62">
        <v>50</v>
      </c>
    </row>
    <row r="63" spans="1:10" x14ac:dyDescent="0.25">
      <c r="A63" s="29">
        <v>39275</v>
      </c>
      <c r="C63">
        <v>0</v>
      </c>
      <c r="D63">
        <v>50</v>
      </c>
      <c r="E63">
        <v>593.6</v>
      </c>
      <c r="F63">
        <v>461.8</v>
      </c>
      <c r="G63" s="9">
        <f t="shared" si="16"/>
        <v>593.6</v>
      </c>
      <c r="H63" s="2">
        <f t="shared" si="16"/>
        <v>511.8</v>
      </c>
      <c r="I63" s="38">
        <f t="shared" si="15"/>
        <v>15.982805783509191</v>
      </c>
      <c r="J63">
        <v>50</v>
      </c>
    </row>
    <row r="64" spans="1:10" x14ac:dyDescent="0.25">
      <c r="A64" s="29">
        <v>39282</v>
      </c>
      <c r="C64">
        <v>0</v>
      </c>
      <c r="D64">
        <v>50</v>
      </c>
      <c r="E64">
        <v>593.6</v>
      </c>
      <c r="F64">
        <v>461.8</v>
      </c>
      <c r="G64" s="9">
        <f t="shared" ref="G64:H66" si="17">+C64+E64</f>
        <v>593.6</v>
      </c>
      <c r="H64" s="2">
        <f t="shared" si="17"/>
        <v>511.8</v>
      </c>
      <c r="I64" s="38">
        <f t="shared" ref="I64:I69" si="18">+(G64/H64-1)*100</f>
        <v>15.982805783509191</v>
      </c>
      <c r="J64">
        <v>50</v>
      </c>
    </row>
    <row r="65" spans="1:10" x14ac:dyDescent="0.25">
      <c r="A65" s="29">
        <v>39289</v>
      </c>
      <c r="C65">
        <v>0</v>
      </c>
      <c r="D65">
        <v>25</v>
      </c>
      <c r="E65">
        <v>593.6</v>
      </c>
      <c r="F65">
        <v>486.8</v>
      </c>
      <c r="G65" s="9">
        <f t="shared" si="17"/>
        <v>593.6</v>
      </c>
      <c r="H65" s="2">
        <f t="shared" si="17"/>
        <v>511.8</v>
      </c>
      <c r="I65" s="38">
        <f t="shared" si="18"/>
        <v>15.982805783509191</v>
      </c>
      <c r="J65">
        <v>50</v>
      </c>
    </row>
    <row r="66" spans="1:10" x14ac:dyDescent="0.25">
      <c r="A66" s="29">
        <v>39296</v>
      </c>
      <c r="C66">
        <v>0</v>
      </c>
      <c r="D66">
        <v>25</v>
      </c>
      <c r="E66">
        <v>593.6</v>
      </c>
      <c r="F66">
        <v>486.8</v>
      </c>
      <c r="G66" s="9">
        <f t="shared" si="17"/>
        <v>593.6</v>
      </c>
      <c r="H66" s="2">
        <f t="shared" si="17"/>
        <v>511.8</v>
      </c>
      <c r="I66" s="38">
        <f t="shared" si="18"/>
        <v>15.982805783509191</v>
      </c>
      <c r="J66">
        <v>50</v>
      </c>
    </row>
    <row r="67" spans="1:10" x14ac:dyDescent="0.25">
      <c r="A67" s="29">
        <v>39303</v>
      </c>
      <c r="C67">
        <v>0</v>
      </c>
      <c r="D67">
        <v>25</v>
      </c>
      <c r="E67">
        <v>593.6</v>
      </c>
      <c r="F67">
        <v>486.8</v>
      </c>
      <c r="G67" s="9">
        <f t="shared" ref="G67:H69" si="19">+C67+E67</f>
        <v>593.6</v>
      </c>
      <c r="H67" s="2">
        <f t="shared" si="19"/>
        <v>511.8</v>
      </c>
      <c r="I67" s="38">
        <f t="shared" si="18"/>
        <v>15.982805783509191</v>
      </c>
      <c r="J67">
        <v>50</v>
      </c>
    </row>
    <row r="68" spans="1:10" x14ac:dyDescent="0.25">
      <c r="A68" s="29">
        <v>39310</v>
      </c>
      <c r="C68">
        <v>0</v>
      </c>
      <c r="D68">
        <v>25</v>
      </c>
      <c r="E68">
        <v>593.6</v>
      </c>
      <c r="F68">
        <v>486.8</v>
      </c>
      <c r="G68" s="9">
        <f t="shared" si="19"/>
        <v>593.6</v>
      </c>
      <c r="H68" s="2">
        <f t="shared" si="19"/>
        <v>511.8</v>
      </c>
      <c r="I68" s="38">
        <f t="shared" si="18"/>
        <v>15.982805783509191</v>
      </c>
      <c r="J68">
        <v>50</v>
      </c>
    </row>
    <row r="69" spans="1:10" x14ac:dyDescent="0.25">
      <c r="A69" s="29">
        <v>39317</v>
      </c>
      <c r="C69">
        <v>0</v>
      </c>
      <c r="D69">
        <v>25</v>
      </c>
      <c r="E69">
        <v>593.6</v>
      </c>
      <c r="F69">
        <v>486.8</v>
      </c>
      <c r="G69" s="9">
        <f t="shared" si="19"/>
        <v>593.6</v>
      </c>
      <c r="H69" s="2">
        <f t="shared" si="19"/>
        <v>511.8</v>
      </c>
      <c r="I69" s="38">
        <f t="shared" si="18"/>
        <v>15.982805783509191</v>
      </c>
      <c r="J69">
        <v>50</v>
      </c>
    </row>
    <row r="70" spans="1:10" x14ac:dyDescent="0.25">
      <c r="A70" s="29">
        <v>39324</v>
      </c>
      <c r="C70">
        <v>0</v>
      </c>
      <c r="D70">
        <v>25</v>
      </c>
      <c r="E70">
        <v>593.6</v>
      </c>
      <c r="F70">
        <v>486.8</v>
      </c>
      <c r="G70" s="9">
        <f t="shared" ref="G70:H72" si="20">+C70+E70</f>
        <v>593.6</v>
      </c>
      <c r="H70" s="2">
        <f t="shared" si="20"/>
        <v>511.8</v>
      </c>
      <c r="I70" s="38">
        <f t="shared" ref="I70:I75" si="21">+(G70/H70-1)*100</f>
        <v>15.982805783509191</v>
      </c>
      <c r="J70">
        <v>95</v>
      </c>
    </row>
    <row r="71" spans="1:10" x14ac:dyDescent="0.25">
      <c r="A71" s="41">
        <v>39331</v>
      </c>
      <c r="C71">
        <v>95</v>
      </c>
      <c r="D71">
        <v>70</v>
      </c>
      <c r="E71">
        <v>0</v>
      </c>
      <c r="F71">
        <v>0</v>
      </c>
      <c r="G71" s="9">
        <f t="shared" si="20"/>
        <v>95</v>
      </c>
      <c r="H71" s="2">
        <f t="shared" si="20"/>
        <v>70</v>
      </c>
      <c r="I71" s="38">
        <f t="shared" si="21"/>
        <v>35.714285714285722</v>
      </c>
    </row>
    <row r="72" spans="1:10" x14ac:dyDescent="0.25">
      <c r="A72" s="29">
        <v>39338</v>
      </c>
      <c r="C72">
        <v>111</v>
      </c>
      <c r="D72">
        <v>160</v>
      </c>
      <c r="E72">
        <v>0</v>
      </c>
      <c r="F72">
        <v>0</v>
      </c>
      <c r="G72" s="9">
        <f t="shared" si="20"/>
        <v>111</v>
      </c>
      <c r="H72" s="2">
        <f t="shared" si="20"/>
        <v>160</v>
      </c>
      <c r="I72" s="38">
        <f t="shared" si="21"/>
        <v>-30.625000000000004</v>
      </c>
    </row>
    <row r="73" spans="1:10" x14ac:dyDescent="0.25">
      <c r="A73" s="29">
        <v>39345</v>
      </c>
      <c r="C73">
        <v>111</v>
      </c>
      <c r="D73">
        <v>304</v>
      </c>
      <c r="E73">
        <v>0</v>
      </c>
      <c r="F73">
        <v>0</v>
      </c>
      <c r="G73" s="9">
        <f t="shared" ref="G73:H75" si="22">+C73+E73</f>
        <v>111</v>
      </c>
      <c r="H73" s="2">
        <f t="shared" si="22"/>
        <v>304</v>
      </c>
      <c r="I73" s="38">
        <f t="shared" si="21"/>
        <v>-63.486842105263165</v>
      </c>
    </row>
    <row r="74" spans="1:10" x14ac:dyDescent="0.25">
      <c r="A74" s="29">
        <v>39352</v>
      </c>
      <c r="C74">
        <v>166</v>
      </c>
      <c r="D74">
        <v>259</v>
      </c>
      <c r="E74">
        <v>0</v>
      </c>
      <c r="F74">
        <v>46.8</v>
      </c>
      <c r="G74" s="9">
        <f t="shared" si="22"/>
        <v>166</v>
      </c>
      <c r="H74" s="2">
        <f t="shared" si="22"/>
        <v>305.8</v>
      </c>
      <c r="I74" s="38">
        <f t="shared" si="21"/>
        <v>-45.716154349247873</v>
      </c>
    </row>
    <row r="75" spans="1:10" x14ac:dyDescent="0.25">
      <c r="A75" s="29">
        <v>39359</v>
      </c>
      <c r="C75">
        <v>140</v>
      </c>
      <c r="D75">
        <v>379</v>
      </c>
      <c r="E75">
        <v>16.600000000000001</v>
      </c>
      <c r="F75">
        <v>46.8</v>
      </c>
      <c r="G75" s="9">
        <f t="shared" si="22"/>
        <v>156.6</v>
      </c>
      <c r="H75" s="2">
        <f t="shared" si="22"/>
        <v>425.8</v>
      </c>
      <c r="I75" s="38">
        <f t="shared" si="21"/>
        <v>-63.222170032879291</v>
      </c>
    </row>
    <row r="76" spans="1:10" x14ac:dyDescent="0.25">
      <c r="A76" s="29">
        <v>39366</v>
      </c>
      <c r="C76">
        <v>95</v>
      </c>
      <c r="D76">
        <v>369</v>
      </c>
      <c r="E76">
        <v>62.4</v>
      </c>
      <c r="F76">
        <v>56.5</v>
      </c>
      <c r="G76" s="9">
        <f t="shared" ref="G76:H79" si="23">+C76+E76</f>
        <v>157.4</v>
      </c>
      <c r="H76" s="2">
        <f t="shared" si="23"/>
        <v>425.5</v>
      </c>
      <c r="I76" s="38">
        <f t="shared" ref="I76:I81" si="24">+(G76/H76-1)*100</f>
        <v>-63.008225616921266</v>
      </c>
    </row>
    <row r="77" spans="1:10" x14ac:dyDescent="0.25">
      <c r="A77" s="29">
        <v>39373</v>
      </c>
      <c r="C77">
        <v>95</v>
      </c>
      <c r="D77">
        <v>324</v>
      </c>
      <c r="E77">
        <v>62.4</v>
      </c>
      <c r="F77">
        <v>99.8</v>
      </c>
      <c r="G77" s="9">
        <f t="shared" si="23"/>
        <v>157.4</v>
      </c>
      <c r="H77" s="2">
        <f t="shared" si="23"/>
        <v>423.8</v>
      </c>
      <c r="I77" s="38">
        <f t="shared" si="24"/>
        <v>-62.85983954695611</v>
      </c>
    </row>
    <row r="78" spans="1:10" x14ac:dyDescent="0.25">
      <c r="A78" s="29">
        <v>39380</v>
      </c>
      <c r="C78">
        <v>95</v>
      </c>
      <c r="D78">
        <v>324</v>
      </c>
      <c r="E78">
        <v>62.4</v>
      </c>
      <c r="F78">
        <v>99.8</v>
      </c>
      <c r="G78" s="9">
        <f t="shared" si="23"/>
        <v>157.4</v>
      </c>
      <c r="H78" s="2">
        <f t="shared" si="23"/>
        <v>423.8</v>
      </c>
      <c r="I78" s="38">
        <f t="shared" si="24"/>
        <v>-62.85983954695611</v>
      </c>
    </row>
    <row r="79" spans="1:10" x14ac:dyDescent="0.25">
      <c r="A79" s="29">
        <v>39387</v>
      </c>
      <c r="C79">
        <v>140</v>
      </c>
      <c r="D79">
        <v>332.5</v>
      </c>
      <c r="E79">
        <v>62.4</v>
      </c>
      <c r="F79">
        <v>99.8</v>
      </c>
      <c r="G79" s="9">
        <f t="shared" si="23"/>
        <v>202.4</v>
      </c>
      <c r="H79" s="2">
        <f t="shared" si="23"/>
        <v>432.3</v>
      </c>
      <c r="I79" s="38">
        <f t="shared" si="24"/>
        <v>-53.180661577608149</v>
      </c>
    </row>
    <row r="80" spans="1:10" x14ac:dyDescent="0.25">
      <c r="A80" s="29">
        <v>39394</v>
      </c>
      <c r="C80">
        <v>140</v>
      </c>
      <c r="D80">
        <v>332.5</v>
      </c>
      <c r="E80">
        <v>62.4</v>
      </c>
      <c r="F80">
        <v>123.6</v>
      </c>
      <c r="G80" s="9">
        <f t="shared" ref="G80:H82" si="25">+C80+E80</f>
        <v>202.4</v>
      </c>
      <c r="H80" s="2">
        <f t="shared" si="25"/>
        <v>456.1</v>
      </c>
      <c r="I80" s="38">
        <f t="shared" si="24"/>
        <v>-55.623766717825042</v>
      </c>
    </row>
    <row r="81" spans="1:9" x14ac:dyDescent="0.25">
      <c r="A81" s="29">
        <v>39401</v>
      </c>
      <c r="C81">
        <v>140</v>
      </c>
      <c r="D81">
        <v>287.5</v>
      </c>
      <c r="E81">
        <v>62.4</v>
      </c>
      <c r="F81">
        <v>172.8</v>
      </c>
      <c r="G81" s="9">
        <f t="shared" si="25"/>
        <v>202.4</v>
      </c>
      <c r="H81" s="2">
        <f t="shared" si="25"/>
        <v>460.3</v>
      </c>
      <c r="I81" s="38">
        <f t="shared" si="24"/>
        <v>-56.028676949815335</v>
      </c>
    </row>
    <row r="82" spans="1:9" x14ac:dyDescent="0.25">
      <c r="A82" s="29">
        <v>39408</v>
      </c>
      <c r="C82">
        <v>140</v>
      </c>
      <c r="D82">
        <v>287.5</v>
      </c>
      <c r="E82">
        <v>109</v>
      </c>
      <c r="F82">
        <v>172.8</v>
      </c>
      <c r="G82" s="9">
        <f t="shared" si="25"/>
        <v>249</v>
      </c>
      <c r="H82" s="2">
        <f t="shared" si="25"/>
        <v>460.3</v>
      </c>
      <c r="I82" s="38">
        <f t="shared" ref="I82:I87" si="26">+(G82/H82-1)*100</f>
        <v>-45.904844666521839</v>
      </c>
    </row>
    <row r="83" spans="1:9" x14ac:dyDescent="0.25">
      <c r="A83" s="29">
        <v>39415</v>
      </c>
      <c r="C83">
        <v>140</v>
      </c>
      <c r="D83">
        <v>235</v>
      </c>
      <c r="E83">
        <v>109</v>
      </c>
      <c r="F83">
        <v>230.2</v>
      </c>
      <c r="G83" s="9">
        <f t="shared" ref="G83:H85" si="27">+C83+E83</f>
        <v>249</v>
      </c>
      <c r="H83" s="2">
        <f t="shared" si="27"/>
        <v>465.2</v>
      </c>
      <c r="I83" s="38">
        <f t="shared" si="26"/>
        <v>-46.47463456577816</v>
      </c>
    </row>
    <row r="84" spans="1:9" x14ac:dyDescent="0.25">
      <c r="A84" s="29">
        <v>39422</v>
      </c>
      <c r="C84">
        <v>95</v>
      </c>
      <c r="D84">
        <v>235</v>
      </c>
      <c r="E84">
        <v>158.5</v>
      </c>
      <c r="F84">
        <v>230.2</v>
      </c>
      <c r="G84" s="9">
        <f t="shared" si="27"/>
        <v>253.5</v>
      </c>
      <c r="H84" s="2">
        <f t="shared" si="27"/>
        <v>465.2</v>
      </c>
      <c r="I84" s="38">
        <f t="shared" si="26"/>
        <v>-45.507308684436801</v>
      </c>
    </row>
    <row r="85" spans="1:9" x14ac:dyDescent="0.25">
      <c r="A85" s="29">
        <v>39429</v>
      </c>
      <c r="C85">
        <v>195</v>
      </c>
      <c r="D85">
        <v>235</v>
      </c>
      <c r="E85">
        <v>158.5</v>
      </c>
      <c r="F85">
        <v>230.2</v>
      </c>
      <c r="G85" s="9">
        <f t="shared" si="27"/>
        <v>353.5</v>
      </c>
      <c r="H85" s="2">
        <f t="shared" si="27"/>
        <v>465.2</v>
      </c>
      <c r="I85" s="38">
        <f t="shared" si="26"/>
        <v>-24.011177987962164</v>
      </c>
    </row>
    <row r="86" spans="1:9" x14ac:dyDescent="0.25">
      <c r="A86" s="29">
        <v>39436</v>
      </c>
      <c r="C86">
        <v>195.2</v>
      </c>
      <c r="D86">
        <v>235</v>
      </c>
      <c r="E86">
        <v>158.5</v>
      </c>
      <c r="F86">
        <v>230.2</v>
      </c>
      <c r="G86" s="9">
        <f t="shared" ref="G86:H88" si="28">+C86+E86</f>
        <v>353.7</v>
      </c>
      <c r="H86" s="2">
        <f t="shared" si="28"/>
        <v>465.2</v>
      </c>
      <c r="I86" s="38">
        <f t="shared" si="26"/>
        <v>-23.968185726569214</v>
      </c>
    </row>
    <row r="87" spans="1:9" x14ac:dyDescent="0.25">
      <c r="A87" s="29">
        <v>39443</v>
      </c>
      <c r="C87">
        <v>195.8</v>
      </c>
      <c r="D87">
        <v>190</v>
      </c>
      <c r="E87">
        <v>158.5</v>
      </c>
      <c r="F87">
        <v>279.2</v>
      </c>
      <c r="G87" s="9">
        <f t="shared" si="28"/>
        <v>354.3</v>
      </c>
      <c r="H87" s="2">
        <f t="shared" si="28"/>
        <v>469.2</v>
      </c>
      <c r="I87" s="38">
        <f t="shared" si="26"/>
        <v>-24.488491048593342</v>
      </c>
    </row>
    <row r="88" spans="1:9" x14ac:dyDescent="0.25">
      <c r="A88" s="29">
        <v>39450</v>
      </c>
      <c r="C88">
        <v>150.80000000000001</v>
      </c>
      <c r="D88">
        <v>210</v>
      </c>
      <c r="E88">
        <v>205.5</v>
      </c>
      <c r="F88">
        <v>279.2</v>
      </c>
      <c r="G88" s="9">
        <f t="shared" si="28"/>
        <v>356.3</v>
      </c>
      <c r="H88" s="2">
        <f t="shared" si="28"/>
        <v>489.2</v>
      </c>
      <c r="I88" s="38">
        <f t="shared" ref="I88:I93" si="29">+(G88/H88-1)*100</f>
        <v>-27.166802943581359</v>
      </c>
    </row>
    <row r="89" spans="1:9" x14ac:dyDescent="0.25">
      <c r="A89" s="29">
        <v>39457</v>
      </c>
      <c r="C89">
        <v>150.80000000000001</v>
      </c>
      <c r="D89">
        <v>210</v>
      </c>
      <c r="E89">
        <v>205.5</v>
      </c>
      <c r="F89">
        <v>279.2</v>
      </c>
      <c r="G89" s="9">
        <f t="shared" ref="G89:H91" si="30">+C89+E89</f>
        <v>356.3</v>
      </c>
      <c r="H89" s="2">
        <f t="shared" si="30"/>
        <v>489.2</v>
      </c>
      <c r="I89" s="38">
        <f t="shared" si="29"/>
        <v>-27.166802943581359</v>
      </c>
    </row>
    <row r="90" spans="1:9" x14ac:dyDescent="0.25">
      <c r="A90" s="29">
        <v>39464</v>
      </c>
      <c r="C90">
        <v>150.80000000000001</v>
      </c>
      <c r="D90">
        <v>210</v>
      </c>
      <c r="E90">
        <v>205.5</v>
      </c>
      <c r="F90">
        <v>279.2</v>
      </c>
      <c r="G90" s="9">
        <f t="shared" si="30"/>
        <v>356.3</v>
      </c>
      <c r="H90" s="2">
        <f t="shared" si="30"/>
        <v>489.2</v>
      </c>
      <c r="I90" s="38">
        <f t="shared" si="29"/>
        <v>-27.166802943581359</v>
      </c>
    </row>
    <row r="91" spans="1:9" x14ac:dyDescent="0.25">
      <c r="A91" s="29">
        <v>39471</v>
      </c>
      <c r="C91">
        <v>150.80000000000001</v>
      </c>
      <c r="D91">
        <v>155</v>
      </c>
      <c r="E91">
        <v>205.5</v>
      </c>
      <c r="F91">
        <v>333.6</v>
      </c>
      <c r="G91" s="9">
        <f t="shared" si="30"/>
        <v>356.3</v>
      </c>
      <c r="H91" s="2">
        <f t="shared" si="30"/>
        <v>488.6</v>
      </c>
      <c r="I91" s="38">
        <f t="shared" si="29"/>
        <v>-27.077363896848141</v>
      </c>
    </row>
    <row r="92" spans="1:9" x14ac:dyDescent="0.25">
      <c r="A92" s="29">
        <v>39478</v>
      </c>
      <c r="C92">
        <v>126.2</v>
      </c>
      <c r="D92">
        <v>155</v>
      </c>
      <c r="E92">
        <v>278.10000000000002</v>
      </c>
      <c r="F92">
        <v>333.6</v>
      </c>
      <c r="G92" s="9">
        <f t="shared" ref="G92:H94" si="31">+C92+E92</f>
        <v>404.3</v>
      </c>
      <c r="H92" s="2">
        <f t="shared" si="31"/>
        <v>488.6</v>
      </c>
      <c r="I92" s="38">
        <f t="shared" si="29"/>
        <v>-17.253376995497337</v>
      </c>
    </row>
    <row r="93" spans="1:9" x14ac:dyDescent="0.25">
      <c r="A93" s="29">
        <v>39485</v>
      </c>
      <c r="C93">
        <v>126.2</v>
      </c>
      <c r="D93">
        <v>155</v>
      </c>
      <c r="E93">
        <v>278.10000000000002</v>
      </c>
      <c r="F93">
        <v>333.6</v>
      </c>
      <c r="G93" s="9">
        <f t="shared" si="31"/>
        <v>404.3</v>
      </c>
      <c r="H93" s="2">
        <f t="shared" si="31"/>
        <v>488.6</v>
      </c>
      <c r="I93" s="38">
        <f t="shared" si="29"/>
        <v>-17.253376995497337</v>
      </c>
    </row>
    <row r="94" spans="1:9" x14ac:dyDescent="0.25">
      <c r="A94" s="29">
        <v>39492</v>
      </c>
      <c r="C94">
        <v>70.599999999999994</v>
      </c>
      <c r="D94">
        <v>100</v>
      </c>
      <c r="E94">
        <v>335.9</v>
      </c>
      <c r="F94">
        <v>392.4</v>
      </c>
      <c r="G94" s="9">
        <f t="shared" si="31"/>
        <v>406.5</v>
      </c>
      <c r="H94" s="2">
        <f t="shared" si="31"/>
        <v>492.4</v>
      </c>
      <c r="I94" s="38">
        <f t="shared" ref="I94:I99" si="32">+(G94/H94-1)*100</f>
        <v>-17.44516653127538</v>
      </c>
    </row>
    <row r="95" spans="1:9" x14ac:dyDescent="0.25">
      <c r="A95" s="29">
        <v>39499</v>
      </c>
      <c r="C95">
        <v>70.5</v>
      </c>
      <c r="D95">
        <v>146</v>
      </c>
      <c r="E95">
        <v>336</v>
      </c>
      <c r="F95">
        <v>392.4</v>
      </c>
      <c r="G95" s="9">
        <f t="shared" ref="G95:H97" si="33">+C95+E95</f>
        <v>406.5</v>
      </c>
      <c r="H95" s="2">
        <f t="shared" si="33"/>
        <v>538.4</v>
      </c>
      <c r="I95" s="38">
        <f t="shared" si="32"/>
        <v>-24.498514115898963</v>
      </c>
    </row>
    <row r="96" spans="1:9" x14ac:dyDescent="0.25">
      <c r="A96" s="29">
        <v>39506</v>
      </c>
      <c r="C96">
        <v>115.4</v>
      </c>
      <c r="D96">
        <v>146</v>
      </c>
      <c r="E96">
        <v>336</v>
      </c>
      <c r="F96">
        <v>392.4</v>
      </c>
      <c r="G96" s="9">
        <f t="shared" si="33"/>
        <v>451.4</v>
      </c>
      <c r="H96" s="2">
        <f t="shared" si="33"/>
        <v>538.4</v>
      </c>
      <c r="I96" s="38">
        <f t="shared" si="32"/>
        <v>-16.158989598811292</v>
      </c>
    </row>
    <row r="97" spans="1:10" x14ac:dyDescent="0.25">
      <c r="A97" s="29">
        <v>39513</v>
      </c>
      <c r="C97">
        <v>115.1</v>
      </c>
      <c r="D97">
        <v>146</v>
      </c>
      <c r="E97">
        <v>336.3</v>
      </c>
      <c r="F97">
        <v>392.4</v>
      </c>
      <c r="G97" s="9">
        <f t="shared" si="33"/>
        <v>451.4</v>
      </c>
      <c r="H97" s="2">
        <f t="shared" si="33"/>
        <v>538.4</v>
      </c>
      <c r="I97" s="38">
        <f t="shared" si="32"/>
        <v>-16.158989598811292</v>
      </c>
    </row>
    <row r="98" spans="1:10" x14ac:dyDescent="0.25">
      <c r="A98" s="29">
        <v>39520</v>
      </c>
      <c r="C98">
        <v>115.2</v>
      </c>
      <c r="D98">
        <v>146</v>
      </c>
      <c r="E98">
        <v>336.4</v>
      </c>
      <c r="F98">
        <v>392.4</v>
      </c>
      <c r="G98" s="9">
        <f t="shared" ref="G98:H100" si="34">+C98+E98</f>
        <v>451.59999999999997</v>
      </c>
      <c r="H98" s="2">
        <f t="shared" si="34"/>
        <v>538.4</v>
      </c>
      <c r="I98" s="38">
        <f t="shared" si="32"/>
        <v>-16.121842496285289</v>
      </c>
    </row>
    <row r="99" spans="1:10" x14ac:dyDescent="0.25">
      <c r="A99" s="29">
        <v>39527</v>
      </c>
      <c r="C99">
        <v>115.2</v>
      </c>
      <c r="D99">
        <v>101</v>
      </c>
      <c r="E99">
        <v>336.4</v>
      </c>
      <c r="F99">
        <v>440</v>
      </c>
      <c r="G99" s="9">
        <f t="shared" si="34"/>
        <v>451.59999999999997</v>
      </c>
      <c r="H99" s="2">
        <f t="shared" si="34"/>
        <v>541</v>
      </c>
      <c r="I99" s="38">
        <f t="shared" si="32"/>
        <v>-16.524953789279117</v>
      </c>
    </row>
    <row r="100" spans="1:10" x14ac:dyDescent="0.25">
      <c r="A100" s="29">
        <v>39534</v>
      </c>
      <c r="C100">
        <v>115</v>
      </c>
      <c r="D100">
        <v>46</v>
      </c>
      <c r="E100">
        <v>336.6</v>
      </c>
      <c r="F100">
        <v>496.6</v>
      </c>
      <c r="G100" s="9">
        <f t="shared" si="34"/>
        <v>451.6</v>
      </c>
      <c r="H100" s="2">
        <f t="shared" si="34"/>
        <v>542.6</v>
      </c>
      <c r="I100" s="38">
        <f t="shared" ref="I100:I105" si="35">+(G100/H100-1)*100</f>
        <v>-16.771102100995204</v>
      </c>
    </row>
    <row r="101" spans="1:10" x14ac:dyDescent="0.25">
      <c r="A101" s="29">
        <v>39541</v>
      </c>
      <c r="C101">
        <v>70.099999999999994</v>
      </c>
      <c r="D101">
        <v>46</v>
      </c>
      <c r="E101">
        <v>386</v>
      </c>
      <c r="F101">
        <v>496.6</v>
      </c>
      <c r="G101" s="9">
        <f t="shared" ref="G101:H103" si="36">+C101+E101</f>
        <v>456.1</v>
      </c>
      <c r="H101" s="2">
        <f t="shared" si="36"/>
        <v>542.6</v>
      </c>
      <c r="I101" s="38">
        <f t="shared" si="35"/>
        <v>-15.941761887209726</v>
      </c>
    </row>
    <row r="102" spans="1:10" x14ac:dyDescent="0.25">
      <c r="A102" s="29">
        <v>39548</v>
      </c>
      <c r="C102">
        <v>70.099999999999994</v>
      </c>
      <c r="D102">
        <v>46</v>
      </c>
      <c r="E102">
        <v>386</v>
      </c>
      <c r="F102">
        <v>496.6</v>
      </c>
      <c r="G102" s="9">
        <f t="shared" si="36"/>
        <v>456.1</v>
      </c>
      <c r="H102" s="2">
        <f t="shared" si="36"/>
        <v>542.6</v>
      </c>
      <c r="I102" s="38">
        <f t="shared" si="35"/>
        <v>-15.941761887209726</v>
      </c>
    </row>
    <row r="103" spans="1:10" x14ac:dyDescent="0.25">
      <c r="A103" s="29">
        <v>39555</v>
      </c>
      <c r="C103">
        <v>70.099999999999994</v>
      </c>
      <c r="D103">
        <v>46</v>
      </c>
      <c r="E103">
        <v>386</v>
      </c>
      <c r="F103">
        <v>496.6</v>
      </c>
      <c r="G103" s="9">
        <f t="shared" si="36"/>
        <v>456.1</v>
      </c>
      <c r="H103" s="2">
        <f t="shared" si="36"/>
        <v>542.6</v>
      </c>
      <c r="I103" s="38">
        <f t="shared" si="35"/>
        <v>-15.941761887209726</v>
      </c>
    </row>
    <row r="104" spans="1:10" x14ac:dyDescent="0.25">
      <c r="A104" s="29">
        <v>39562</v>
      </c>
      <c r="C104">
        <v>70.099999999999994</v>
      </c>
      <c r="D104">
        <v>46</v>
      </c>
      <c r="E104">
        <v>386</v>
      </c>
      <c r="F104">
        <v>496.6</v>
      </c>
      <c r="G104" s="9">
        <f t="shared" ref="G104:H106" si="37">+C104+E104</f>
        <v>456.1</v>
      </c>
      <c r="H104" s="2">
        <f t="shared" si="37"/>
        <v>542.6</v>
      </c>
      <c r="I104" s="38">
        <f t="shared" si="35"/>
        <v>-15.941761887209726</v>
      </c>
    </row>
    <row r="105" spans="1:10" x14ac:dyDescent="0.25">
      <c r="A105" s="29">
        <v>39569</v>
      </c>
      <c r="C105">
        <v>70.099999999999994</v>
      </c>
      <c r="D105">
        <v>46</v>
      </c>
      <c r="E105">
        <v>386</v>
      </c>
      <c r="F105">
        <v>523.5</v>
      </c>
      <c r="G105" s="9">
        <f t="shared" si="37"/>
        <v>456.1</v>
      </c>
      <c r="H105" s="2">
        <f t="shared" si="37"/>
        <v>569.5</v>
      </c>
      <c r="I105" s="38">
        <f t="shared" si="35"/>
        <v>-19.912203687445118</v>
      </c>
      <c r="J105">
        <v>0</v>
      </c>
    </row>
    <row r="106" spans="1:10" x14ac:dyDescent="0.25">
      <c r="A106" s="29">
        <v>39576</v>
      </c>
      <c r="C106">
        <v>70</v>
      </c>
      <c r="D106">
        <v>46</v>
      </c>
      <c r="E106">
        <v>386</v>
      </c>
      <c r="F106">
        <v>523.5</v>
      </c>
      <c r="G106" s="9">
        <f t="shared" si="37"/>
        <v>456</v>
      </c>
      <c r="H106" s="2">
        <f t="shared" si="37"/>
        <v>569.5</v>
      </c>
      <c r="I106" s="38">
        <f t="shared" ref="I106:I111" si="38">+(G106/H106-1)*100</f>
        <v>-19.9297629499561</v>
      </c>
      <c r="J106">
        <v>0</v>
      </c>
    </row>
    <row r="107" spans="1:10" x14ac:dyDescent="0.25">
      <c r="A107" s="29">
        <v>39583</v>
      </c>
      <c r="C107">
        <v>70</v>
      </c>
      <c r="D107">
        <v>46</v>
      </c>
      <c r="E107">
        <v>386</v>
      </c>
      <c r="F107">
        <v>523.5</v>
      </c>
      <c r="G107" s="9">
        <f t="shared" ref="G107:H109" si="39">+C107+E107</f>
        <v>456</v>
      </c>
      <c r="H107" s="2">
        <f t="shared" si="39"/>
        <v>569.5</v>
      </c>
      <c r="I107" s="38">
        <f t="shared" si="38"/>
        <v>-19.9297629499561</v>
      </c>
      <c r="J107">
        <v>0</v>
      </c>
    </row>
    <row r="108" spans="1:10" x14ac:dyDescent="0.25">
      <c r="A108" s="29">
        <v>39590</v>
      </c>
      <c r="C108">
        <v>45</v>
      </c>
      <c r="D108">
        <v>46</v>
      </c>
      <c r="E108">
        <v>410.1</v>
      </c>
      <c r="F108">
        <v>523.5</v>
      </c>
      <c r="G108" s="9">
        <f t="shared" si="39"/>
        <v>455.1</v>
      </c>
      <c r="H108" s="2">
        <f t="shared" si="39"/>
        <v>569.5</v>
      </c>
      <c r="I108" s="38">
        <f t="shared" si="38"/>
        <v>-20.087796312554872</v>
      </c>
    </row>
    <row r="109" spans="1:10" x14ac:dyDescent="0.25">
      <c r="A109" s="29">
        <v>39597</v>
      </c>
      <c r="C109">
        <v>45</v>
      </c>
      <c r="D109">
        <v>46</v>
      </c>
      <c r="E109">
        <v>410.1</v>
      </c>
      <c r="F109">
        <v>523.5</v>
      </c>
      <c r="G109" s="9">
        <f t="shared" si="39"/>
        <v>455.1</v>
      </c>
      <c r="H109" s="2">
        <f t="shared" si="39"/>
        <v>569.5</v>
      </c>
      <c r="I109" s="38">
        <f t="shared" si="38"/>
        <v>-20.087796312554872</v>
      </c>
    </row>
    <row r="110" spans="1:10" x14ac:dyDescent="0.25">
      <c r="A110" s="29">
        <v>39604</v>
      </c>
      <c r="C110">
        <v>45</v>
      </c>
      <c r="D110">
        <v>46</v>
      </c>
      <c r="E110">
        <v>410.1</v>
      </c>
      <c r="F110">
        <v>550.4</v>
      </c>
      <c r="G110" s="9">
        <f t="shared" ref="G110:H112" si="40">+C110+E110</f>
        <v>455.1</v>
      </c>
      <c r="H110" s="2">
        <f t="shared" si="40"/>
        <v>596.4</v>
      </c>
      <c r="I110" s="38">
        <f t="shared" si="38"/>
        <v>-23.692152917505027</v>
      </c>
    </row>
    <row r="111" spans="1:10" x14ac:dyDescent="0.25">
      <c r="A111" s="29">
        <v>39611</v>
      </c>
      <c r="C111">
        <v>45</v>
      </c>
      <c r="D111">
        <v>46</v>
      </c>
      <c r="E111">
        <v>410.1</v>
      </c>
      <c r="F111">
        <v>550.4</v>
      </c>
      <c r="G111" s="9">
        <f t="shared" si="40"/>
        <v>455.1</v>
      </c>
      <c r="H111" s="2">
        <f t="shared" si="40"/>
        <v>596.4</v>
      </c>
      <c r="I111" s="38">
        <f t="shared" si="38"/>
        <v>-23.692152917505027</v>
      </c>
    </row>
    <row r="112" spans="1:10" x14ac:dyDescent="0.25">
      <c r="A112" s="29">
        <v>39618</v>
      </c>
      <c r="C112">
        <v>45</v>
      </c>
      <c r="D112">
        <v>46</v>
      </c>
      <c r="E112">
        <v>410.1</v>
      </c>
      <c r="F112">
        <v>550.4</v>
      </c>
      <c r="G112" s="9">
        <f t="shared" si="40"/>
        <v>455.1</v>
      </c>
      <c r="H112" s="2">
        <f t="shared" si="40"/>
        <v>596.4</v>
      </c>
      <c r="I112" s="38">
        <f t="shared" ref="I112:I117" si="41">+(G112/H112-1)*100</f>
        <v>-23.692152917505027</v>
      </c>
      <c r="J112">
        <v>0</v>
      </c>
    </row>
    <row r="113" spans="1:10" x14ac:dyDescent="0.25">
      <c r="A113" s="29">
        <v>39625</v>
      </c>
      <c r="C113">
        <v>45</v>
      </c>
      <c r="D113">
        <v>0</v>
      </c>
      <c r="E113">
        <v>410.1</v>
      </c>
      <c r="F113">
        <v>593.6</v>
      </c>
      <c r="G113" s="9">
        <f t="shared" ref="G113:H115" si="42">+C113+E113</f>
        <v>455.1</v>
      </c>
      <c r="H113" s="2">
        <f t="shared" si="42"/>
        <v>593.6</v>
      </c>
      <c r="I113" s="38">
        <f t="shared" si="41"/>
        <v>-23.332210242587603</v>
      </c>
      <c r="J113">
        <v>0</v>
      </c>
    </row>
    <row r="114" spans="1:10" x14ac:dyDescent="0.25">
      <c r="A114" s="29">
        <v>39632</v>
      </c>
      <c r="C114">
        <v>45</v>
      </c>
      <c r="D114">
        <v>0</v>
      </c>
      <c r="E114">
        <v>410.1</v>
      </c>
      <c r="F114">
        <v>593.6</v>
      </c>
      <c r="G114" s="9">
        <f t="shared" si="42"/>
        <v>455.1</v>
      </c>
      <c r="H114" s="2">
        <f t="shared" si="42"/>
        <v>593.6</v>
      </c>
      <c r="I114" s="38">
        <f t="shared" si="41"/>
        <v>-23.332210242587603</v>
      </c>
      <c r="J114">
        <v>0</v>
      </c>
    </row>
    <row r="115" spans="1:10" x14ac:dyDescent="0.25">
      <c r="A115" s="29">
        <v>39639</v>
      </c>
      <c r="C115">
        <v>45</v>
      </c>
      <c r="D115">
        <v>0</v>
      </c>
      <c r="E115">
        <v>410.1</v>
      </c>
      <c r="F115">
        <v>593.6</v>
      </c>
      <c r="G115" s="9">
        <f t="shared" si="42"/>
        <v>455.1</v>
      </c>
      <c r="H115" s="2">
        <f t="shared" si="42"/>
        <v>593.6</v>
      </c>
      <c r="I115" s="38">
        <f t="shared" si="41"/>
        <v>-23.332210242587603</v>
      </c>
    </row>
    <row r="116" spans="1:10" x14ac:dyDescent="0.25">
      <c r="A116" s="29">
        <v>39646</v>
      </c>
      <c r="C116">
        <v>93</v>
      </c>
      <c r="D116">
        <v>0</v>
      </c>
      <c r="E116">
        <v>410.1</v>
      </c>
      <c r="F116">
        <v>593.6</v>
      </c>
      <c r="G116" s="9">
        <f t="shared" ref="G116:H118" si="43">+C116+E116</f>
        <v>503.1</v>
      </c>
      <c r="H116" s="2">
        <f t="shared" si="43"/>
        <v>593.6</v>
      </c>
      <c r="I116" s="38">
        <f t="shared" si="41"/>
        <v>-15.245956873315357</v>
      </c>
    </row>
    <row r="117" spans="1:10" x14ac:dyDescent="0.25">
      <c r="A117" s="29">
        <v>39653</v>
      </c>
      <c r="C117">
        <v>93</v>
      </c>
      <c r="D117">
        <v>0</v>
      </c>
      <c r="E117">
        <v>410.1</v>
      </c>
      <c r="F117">
        <v>593.6</v>
      </c>
      <c r="G117" s="9">
        <f t="shared" si="43"/>
        <v>503.1</v>
      </c>
      <c r="H117" s="2">
        <f t="shared" si="43"/>
        <v>593.6</v>
      </c>
      <c r="I117" s="38">
        <f t="shared" si="41"/>
        <v>-15.245956873315357</v>
      </c>
    </row>
    <row r="118" spans="1:10" x14ac:dyDescent="0.25">
      <c r="A118" s="29">
        <v>39660</v>
      </c>
      <c r="C118">
        <v>45</v>
      </c>
      <c r="D118">
        <v>0</v>
      </c>
      <c r="E118">
        <v>459</v>
      </c>
      <c r="F118">
        <v>593.6</v>
      </c>
      <c r="G118" s="9">
        <f t="shared" si="43"/>
        <v>504</v>
      </c>
      <c r="H118" s="2">
        <f t="shared" si="43"/>
        <v>593.6</v>
      </c>
      <c r="I118" s="38">
        <f>+(G118/H118-1)*100</f>
        <v>-15.094339622641517</v>
      </c>
      <c r="J118">
        <v>0</v>
      </c>
    </row>
    <row r="119" spans="1:10" x14ac:dyDescent="0.25">
      <c r="A119" s="29">
        <v>39667</v>
      </c>
    </row>
    <row r="120" spans="1:10" x14ac:dyDescent="0.25">
      <c r="A120" s="29">
        <v>39674</v>
      </c>
      <c r="C120">
        <v>0</v>
      </c>
      <c r="D120">
        <v>0</v>
      </c>
      <c r="E120">
        <v>459</v>
      </c>
      <c r="F120">
        <v>593.6</v>
      </c>
      <c r="G120" s="9">
        <f t="shared" ref="G120:H122" si="44">+C120+E120</f>
        <v>459</v>
      </c>
      <c r="H120" s="2">
        <f t="shared" si="44"/>
        <v>593.6</v>
      </c>
      <c r="I120" s="38">
        <f t="shared" ref="I120:I125" si="45">+(G120/H120-1)*100</f>
        <v>-22.67520215633424</v>
      </c>
      <c r="J120">
        <v>45</v>
      </c>
    </row>
    <row r="121" spans="1:10" x14ac:dyDescent="0.25">
      <c r="A121" s="29">
        <v>39681</v>
      </c>
      <c r="C121">
        <v>0</v>
      </c>
      <c r="D121">
        <v>0</v>
      </c>
      <c r="E121">
        <v>459</v>
      </c>
      <c r="F121">
        <v>593.6</v>
      </c>
      <c r="G121" s="9">
        <f t="shared" si="44"/>
        <v>459</v>
      </c>
      <c r="H121" s="2">
        <f t="shared" si="44"/>
        <v>593.6</v>
      </c>
      <c r="I121" s="38">
        <f t="shared" si="45"/>
        <v>-22.67520215633424</v>
      </c>
      <c r="J121">
        <v>85</v>
      </c>
    </row>
    <row r="122" spans="1:10" x14ac:dyDescent="0.25">
      <c r="A122" s="29">
        <v>39688</v>
      </c>
      <c r="C122">
        <v>0</v>
      </c>
      <c r="D122">
        <v>0</v>
      </c>
      <c r="E122">
        <v>459</v>
      </c>
      <c r="F122">
        <v>593.6</v>
      </c>
      <c r="G122" s="9">
        <f t="shared" si="44"/>
        <v>459</v>
      </c>
      <c r="H122" s="2">
        <f t="shared" si="44"/>
        <v>593.6</v>
      </c>
      <c r="I122" s="38">
        <f t="shared" si="45"/>
        <v>-22.67520215633424</v>
      </c>
      <c r="J122">
        <v>85</v>
      </c>
    </row>
    <row r="123" spans="1:10" x14ac:dyDescent="0.25">
      <c r="A123" s="29">
        <v>39695</v>
      </c>
      <c r="C123">
        <v>195</v>
      </c>
      <c r="D123">
        <v>95</v>
      </c>
      <c r="E123">
        <v>0</v>
      </c>
      <c r="F123">
        <v>0</v>
      </c>
      <c r="G123" s="9">
        <f t="shared" ref="G123:H125" si="46">+C123+E123</f>
        <v>195</v>
      </c>
      <c r="H123" s="2">
        <f t="shared" si="46"/>
        <v>95</v>
      </c>
      <c r="I123" s="38">
        <f t="shared" si="45"/>
        <v>105.26315789473686</v>
      </c>
    </row>
    <row r="124" spans="1:10" x14ac:dyDescent="0.25">
      <c r="A124" s="29">
        <v>39702</v>
      </c>
      <c r="C124">
        <v>195</v>
      </c>
      <c r="D124">
        <v>111</v>
      </c>
      <c r="E124">
        <v>0</v>
      </c>
      <c r="F124">
        <v>0</v>
      </c>
      <c r="G124" s="9">
        <f t="shared" si="46"/>
        <v>195</v>
      </c>
      <c r="H124" s="2">
        <f t="shared" si="46"/>
        <v>111</v>
      </c>
      <c r="I124" s="38">
        <f t="shared" si="45"/>
        <v>75.675675675675677</v>
      </c>
    </row>
    <row r="125" spans="1:10" x14ac:dyDescent="0.25">
      <c r="A125" s="29">
        <v>39709</v>
      </c>
      <c r="C125">
        <v>195</v>
      </c>
      <c r="D125">
        <v>111</v>
      </c>
      <c r="E125">
        <v>0</v>
      </c>
      <c r="F125">
        <v>0</v>
      </c>
      <c r="G125" s="9">
        <f t="shared" si="46"/>
        <v>195</v>
      </c>
      <c r="H125" s="2">
        <f t="shared" si="46"/>
        <v>111</v>
      </c>
      <c r="I125" s="38">
        <f t="shared" si="45"/>
        <v>75.675675675675677</v>
      </c>
    </row>
    <row r="126" spans="1:10" x14ac:dyDescent="0.25">
      <c r="A126" s="29">
        <v>39716</v>
      </c>
      <c r="C126">
        <v>205</v>
      </c>
      <c r="D126">
        <v>166</v>
      </c>
      <c r="E126">
        <v>0</v>
      </c>
      <c r="F126">
        <v>0</v>
      </c>
      <c r="G126" s="9">
        <f t="shared" ref="G126:H128" si="47">+C126+E126</f>
        <v>205</v>
      </c>
      <c r="H126" s="2">
        <f t="shared" si="47"/>
        <v>166</v>
      </c>
      <c r="I126" s="38">
        <f t="shared" ref="I126:I131" si="48">+(G126/H126-1)*100</f>
        <v>23.493975903614462</v>
      </c>
    </row>
    <row r="127" spans="1:10" x14ac:dyDescent="0.25">
      <c r="A127" s="29">
        <v>39723</v>
      </c>
      <c r="C127">
        <v>205.1</v>
      </c>
      <c r="D127">
        <v>140</v>
      </c>
      <c r="E127">
        <v>0</v>
      </c>
      <c r="F127">
        <v>16.600000000000001</v>
      </c>
      <c r="G127" s="9">
        <f t="shared" si="47"/>
        <v>205.1</v>
      </c>
      <c r="H127" s="2">
        <f t="shared" si="47"/>
        <v>156.6</v>
      </c>
      <c r="I127" s="38">
        <f t="shared" si="48"/>
        <v>30.970625798212016</v>
      </c>
    </row>
    <row r="128" spans="1:10" x14ac:dyDescent="0.25">
      <c r="A128" s="29">
        <v>39730</v>
      </c>
      <c r="C128">
        <v>205</v>
      </c>
      <c r="D128">
        <v>95</v>
      </c>
      <c r="E128">
        <v>0</v>
      </c>
      <c r="F128">
        <v>62.4</v>
      </c>
      <c r="G128" s="9">
        <f t="shared" si="47"/>
        <v>205</v>
      </c>
      <c r="H128" s="2">
        <f t="shared" si="47"/>
        <v>157.4</v>
      </c>
      <c r="I128" s="38">
        <f t="shared" si="48"/>
        <v>30.241423125794142</v>
      </c>
    </row>
    <row r="129" spans="1:9" x14ac:dyDescent="0.25">
      <c r="A129" s="29">
        <v>39737</v>
      </c>
      <c r="C129">
        <v>205</v>
      </c>
      <c r="D129">
        <v>95</v>
      </c>
      <c r="E129">
        <v>0</v>
      </c>
      <c r="F129">
        <v>62.4</v>
      </c>
      <c r="G129" s="9">
        <f t="shared" ref="G129:H131" si="49">+C129+E129</f>
        <v>205</v>
      </c>
      <c r="H129" s="2">
        <f t="shared" si="49"/>
        <v>157.4</v>
      </c>
      <c r="I129" s="38">
        <f t="shared" si="48"/>
        <v>30.241423125794142</v>
      </c>
    </row>
    <row r="130" spans="1:9" x14ac:dyDescent="0.25">
      <c r="A130" s="29">
        <v>39744</v>
      </c>
      <c r="C130">
        <v>165</v>
      </c>
      <c r="D130">
        <v>95</v>
      </c>
      <c r="E130">
        <v>56.6</v>
      </c>
      <c r="F130">
        <v>62.4</v>
      </c>
      <c r="G130" s="9">
        <f t="shared" si="49"/>
        <v>221.6</v>
      </c>
      <c r="H130" s="2">
        <f t="shared" si="49"/>
        <v>157.4</v>
      </c>
      <c r="I130" s="38">
        <f t="shared" si="48"/>
        <v>40.787801778907237</v>
      </c>
    </row>
    <row r="131" spans="1:9" x14ac:dyDescent="0.25">
      <c r="A131" s="29">
        <v>39751</v>
      </c>
      <c r="C131">
        <v>165</v>
      </c>
      <c r="D131">
        <v>140</v>
      </c>
      <c r="E131">
        <v>56.6</v>
      </c>
      <c r="F131">
        <v>62.4</v>
      </c>
      <c r="G131" s="9">
        <f t="shared" si="49"/>
        <v>221.6</v>
      </c>
      <c r="H131" s="2">
        <f t="shared" si="49"/>
        <v>202.4</v>
      </c>
      <c r="I131" s="38">
        <f t="shared" si="48"/>
        <v>9.486166007905128</v>
      </c>
    </row>
    <row r="132" spans="1:9" x14ac:dyDescent="0.25">
      <c r="A132" s="29">
        <v>39758</v>
      </c>
      <c r="C132">
        <v>165</v>
      </c>
      <c r="D132">
        <v>140</v>
      </c>
      <c r="E132">
        <v>56.6</v>
      </c>
      <c r="F132">
        <v>62.4</v>
      </c>
      <c r="G132" s="9">
        <f t="shared" ref="G132:H134" si="50">+C132+E132</f>
        <v>221.6</v>
      </c>
      <c r="H132" s="2">
        <f t="shared" si="50"/>
        <v>202.4</v>
      </c>
      <c r="I132" s="38">
        <f t="shared" ref="I132:I137" si="51">+(G132/H132-1)*100</f>
        <v>9.486166007905128</v>
      </c>
    </row>
    <row r="133" spans="1:9" x14ac:dyDescent="0.25">
      <c r="A133" s="29">
        <v>39765</v>
      </c>
      <c r="C133">
        <v>110</v>
      </c>
      <c r="D133">
        <v>140</v>
      </c>
      <c r="E133">
        <v>114.3</v>
      </c>
      <c r="F133">
        <v>62.4</v>
      </c>
      <c r="G133" s="9">
        <f t="shared" si="50"/>
        <v>224.3</v>
      </c>
      <c r="H133" s="2">
        <f t="shared" si="50"/>
        <v>202.4</v>
      </c>
      <c r="I133" s="38">
        <f t="shared" si="51"/>
        <v>10.820158102766797</v>
      </c>
    </row>
    <row r="134" spans="1:9" x14ac:dyDescent="0.25">
      <c r="A134" s="29">
        <v>39772</v>
      </c>
      <c r="C134">
        <v>110</v>
      </c>
      <c r="D134">
        <v>140</v>
      </c>
      <c r="E134">
        <v>114.3</v>
      </c>
      <c r="F134">
        <v>109</v>
      </c>
      <c r="G134" s="9">
        <f t="shared" si="50"/>
        <v>224.3</v>
      </c>
      <c r="H134" s="2">
        <f t="shared" si="50"/>
        <v>249</v>
      </c>
      <c r="I134" s="38">
        <f t="shared" si="51"/>
        <v>-9.9196787148594368</v>
      </c>
    </row>
    <row r="135" spans="1:9" x14ac:dyDescent="0.25">
      <c r="A135" s="29">
        <v>39779</v>
      </c>
      <c r="C135">
        <v>118</v>
      </c>
      <c r="D135">
        <v>140</v>
      </c>
      <c r="E135">
        <v>114.7</v>
      </c>
      <c r="F135">
        <v>109</v>
      </c>
      <c r="G135" s="9">
        <f t="shared" ref="G135:H137" si="52">+C135+E135</f>
        <v>232.7</v>
      </c>
      <c r="H135" s="2">
        <f t="shared" si="52"/>
        <v>249</v>
      </c>
      <c r="I135" s="38">
        <f t="shared" si="51"/>
        <v>-6.5461847389558292</v>
      </c>
    </row>
    <row r="136" spans="1:9" x14ac:dyDescent="0.25">
      <c r="A136" s="29">
        <v>39786</v>
      </c>
      <c r="C136">
        <v>118</v>
      </c>
      <c r="D136">
        <v>95</v>
      </c>
      <c r="E136">
        <v>114.7</v>
      </c>
      <c r="F136">
        <v>158.5</v>
      </c>
      <c r="G136" s="9">
        <f t="shared" si="52"/>
        <v>232.7</v>
      </c>
      <c r="H136" s="2">
        <f t="shared" si="52"/>
        <v>253.5</v>
      </c>
      <c r="I136" s="38">
        <f t="shared" si="51"/>
        <v>-8.2051282051282097</v>
      </c>
    </row>
    <row r="137" spans="1:9" x14ac:dyDescent="0.25">
      <c r="A137" s="29">
        <v>39793</v>
      </c>
      <c r="C137">
        <v>118</v>
      </c>
      <c r="D137">
        <v>195</v>
      </c>
      <c r="E137">
        <v>115.1</v>
      </c>
      <c r="F137">
        <v>158.5</v>
      </c>
      <c r="G137" s="9">
        <f t="shared" si="52"/>
        <v>233.1</v>
      </c>
      <c r="H137" s="2">
        <f t="shared" si="52"/>
        <v>353.5</v>
      </c>
      <c r="I137" s="38">
        <f t="shared" si="51"/>
        <v>-34.059405940594054</v>
      </c>
    </row>
    <row r="138" spans="1:9" x14ac:dyDescent="0.25">
      <c r="A138" s="29">
        <v>39800</v>
      </c>
      <c r="C138">
        <v>167.6</v>
      </c>
      <c r="D138">
        <v>195.2</v>
      </c>
      <c r="E138">
        <v>123.8</v>
      </c>
      <c r="F138">
        <v>158.5</v>
      </c>
      <c r="G138" s="9">
        <f t="shared" ref="G138:H140" si="53">+C138+E138</f>
        <v>291.39999999999998</v>
      </c>
      <c r="H138" s="2">
        <f t="shared" si="53"/>
        <v>353.7</v>
      </c>
      <c r="I138" s="38">
        <f t="shared" ref="I138:I143" si="54">+(G138/H138-1)*100</f>
        <v>-17.613797003109987</v>
      </c>
    </row>
    <row r="139" spans="1:9" x14ac:dyDescent="0.25">
      <c r="A139" s="29">
        <v>39807</v>
      </c>
      <c r="C139">
        <v>167.3</v>
      </c>
      <c r="D139">
        <v>195.8</v>
      </c>
      <c r="E139">
        <v>124.9</v>
      </c>
      <c r="F139">
        <v>158.5</v>
      </c>
      <c r="G139" s="9">
        <f t="shared" si="53"/>
        <v>292.20000000000005</v>
      </c>
      <c r="H139" s="2">
        <f t="shared" si="53"/>
        <v>354.3</v>
      </c>
      <c r="I139" s="38">
        <f t="shared" si="54"/>
        <v>-17.527519051651129</v>
      </c>
    </row>
    <row r="140" spans="1:9" x14ac:dyDescent="0.25">
      <c r="A140" s="29">
        <v>39814</v>
      </c>
      <c r="C140">
        <v>167.3</v>
      </c>
      <c r="D140">
        <v>150.80000000000001</v>
      </c>
      <c r="E140">
        <v>124.9</v>
      </c>
      <c r="F140">
        <v>205.5</v>
      </c>
      <c r="G140" s="9">
        <f t="shared" si="53"/>
        <v>292.20000000000005</v>
      </c>
      <c r="H140" s="2">
        <f t="shared" si="53"/>
        <v>356.3</v>
      </c>
      <c r="I140" s="38">
        <f t="shared" si="54"/>
        <v>-17.990457479651965</v>
      </c>
    </row>
    <row r="141" spans="1:9" x14ac:dyDescent="0.25">
      <c r="A141" s="29">
        <v>39821</v>
      </c>
      <c r="C141">
        <v>166.9</v>
      </c>
      <c r="D141">
        <v>150.80000000000001</v>
      </c>
      <c r="E141">
        <v>125.3</v>
      </c>
      <c r="F141">
        <v>205.5</v>
      </c>
      <c r="G141" s="9">
        <f t="shared" ref="G141:H143" si="55">+C141+E141</f>
        <v>292.2</v>
      </c>
      <c r="H141" s="2">
        <f t="shared" si="55"/>
        <v>356.3</v>
      </c>
      <c r="I141" s="38">
        <f t="shared" si="54"/>
        <v>-17.99045747965199</v>
      </c>
    </row>
    <row r="142" spans="1:9" x14ac:dyDescent="0.25">
      <c r="A142" s="29">
        <v>39828</v>
      </c>
      <c r="C142">
        <v>111.5</v>
      </c>
      <c r="D142">
        <v>150.80000000000001</v>
      </c>
      <c r="E142">
        <v>181.7</v>
      </c>
      <c r="F142">
        <v>205.5</v>
      </c>
      <c r="G142" s="9">
        <f t="shared" si="55"/>
        <v>293.2</v>
      </c>
      <c r="H142" s="2">
        <f t="shared" si="55"/>
        <v>356.3</v>
      </c>
      <c r="I142" s="38">
        <f t="shared" si="54"/>
        <v>-17.70979511647489</v>
      </c>
    </row>
    <row r="143" spans="1:9" x14ac:dyDescent="0.25">
      <c r="A143" s="29">
        <v>39835</v>
      </c>
      <c r="C143">
        <v>111.5</v>
      </c>
      <c r="D143">
        <v>150.80000000000001</v>
      </c>
      <c r="E143">
        <v>181.7</v>
      </c>
      <c r="F143">
        <v>205.5</v>
      </c>
      <c r="G143" s="9">
        <f t="shared" si="55"/>
        <v>293.2</v>
      </c>
      <c r="H143" s="2">
        <f t="shared" si="55"/>
        <v>356.3</v>
      </c>
      <c r="I143" s="38">
        <f t="shared" si="54"/>
        <v>-17.70979511647489</v>
      </c>
    </row>
    <row r="144" spans="1:9" x14ac:dyDescent="0.25">
      <c r="A144" s="29">
        <v>39842</v>
      </c>
      <c r="C144">
        <v>111.5</v>
      </c>
      <c r="D144">
        <v>126.2</v>
      </c>
      <c r="E144">
        <v>181.7</v>
      </c>
      <c r="F144">
        <v>278.10000000000002</v>
      </c>
      <c r="G144" s="9">
        <f t="shared" ref="G144:H146" si="56">+C144+E144</f>
        <v>293.2</v>
      </c>
      <c r="H144" s="2">
        <f t="shared" si="56"/>
        <v>404.3</v>
      </c>
      <c r="I144" s="38">
        <f t="shared" ref="I144:I149" si="57">+(G144/H144-1)*100</f>
        <v>-27.479594360623306</v>
      </c>
    </row>
    <row r="145" spans="1:9" x14ac:dyDescent="0.25">
      <c r="A145" s="29">
        <v>39849</v>
      </c>
      <c r="C145">
        <v>56.5</v>
      </c>
      <c r="D145">
        <v>126.2</v>
      </c>
      <c r="E145">
        <v>239.4</v>
      </c>
      <c r="F145">
        <v>278.10000000000002</v>
      </c>
      <c r="G145" s="9">
        <f t="shared" si="56"/>
        <v>295.89999999999998</v>
      </c>
      <c r="H145" s="2">
        <f t="shared" si="56"/>
        <v>404.3</v>
      </c>
      <c r="I145" s="38">
        <f t="shared" si="57"/>
        <v>-26.811773435567655</v>
      </c>
    </row>
    <row r="146" spans="1:9" x14ac:dyDescent="0.25">
      <c r="A146" s="29">
        <v>39856</v>
      </c>
      <c r="C146">
        <v>56.5</v>
      </c>
      <c r="D146">
        <v>70.599999999999994</v>
      </c>
      <c r="E146">
        <v>239.4</v>
      </c>
      <c r="F146">
        <v>335.9</v>
      </c>
      <c r="G146" s="9">
        <f t="shared" si="56"/>
        <v>295.89999999999998</v>
      </c>
      <c r="H146" s="2">
        <f t="shared" si="56"/>
        <v>406.5</v>
      </c>
      <c r="I146" s="38">
        <f t="shared" si="57"/>
        <v>-27.207872078720797</v>
      </c>
    </row>
    <row r="147" spans="1:9" x14ac:dyDescent="0.25">
      <c r="A147" s="29">
        <v>39863</v>
      </c>
      <c r="C147">
        <v>56.5</v>
      </c>
      <c r="D147">
        <v>70.5</v>
      </c>
      <c r="E147">
        <v>239.4</v>
      </c>
      <c r="F147">
        <v>336</v>
      </c>
      <c r="G147" s="9">
        <f t="shared" ref="G147:H149" si="58">+C147+E147</f>
        <v>295.89999999999998</v>
      </c>
      <c r="H147" s="2">
        <f t="shared" si="58"/>
        <v>406.5</v>
      </c>
      <c r="I147" s="38">
        <f t="shared" si="57"/>
        <v>-27.207872078720797</v>
      </c>
    </row>
    <row r="148" spans="1:9" x14ac:dyDescent="0.25">
      <c r="A148" s="29">
        <v>39870</v>
      </c>
      <c r="C148">
        <v>0.7</v>
      </c>
      <c r="D148">
        <v>115.4</v>
      </c>
      <c r="E148">
        <v>297.60000000000002</v>
      </c>
      <c r="F148">
        <v>336</v>
      </c>
      <c r="G148" s="9">
        <f t="shared" si="58"/>
        <v>298.3</v>
      </c>
      <c r="H148" s="2">
        <f t="shared" si="58"/>
        <v>451.4</v>
      </c>
      <c r="I148" s="38">
        <f t="shared" si="57"/>
        <v>-33.916703588834729</v>
      </c>
    </row>
    <row r="149" spans="1:9" x14ac:dyDescent="0.25">
      <c r="A149" s="29">
        <v>39877</v>
      </c>
      <c r="C149">
        <v>0.3</v>
      </c>
      <c r="D149">
        <v>115.1</v>
      </c>
      <c r="E149">
        <v>298</v>
      </c>
      <c r="F149">
        <v>336.3</v>
      </c>
      <c r="G149" s="9">
        <f t="shared" si="58"/>
        <v>298.3</v>
      </c>
      <c r="H149" s="2">
        <f t="shared" si="58"/>
        <v>451.4</v>
      </c>
      <c r="I149" s="38">
        <f t="shared" si="57"/>
        <v>-33.916703588834729</v>
      </c>
    </row>
    <row r="150" spans="1:9" x14ac:dyDescent="0.25">
      <c r="A150" s="29">
        <v>39884</v>
      </c>
      <c r="C150">
        <v>0</v>
      </c>
      <c r="D150">
        <v>115.2</v>
      </c>
      <c r="E150">
        <v>298.7</v>
      </c>
      <c r="F150">
        <v>336.4</v>
      </c>
      <c r="G150" s="9">
        <f t="shared" ref="G150:H152" si="59">+C150+E150</f>
        <v>298.7</v>
      </c>
      <c r="H150" s="2">
        <f t="shared" si="59"/>
        <v>451.59999999999997</v>
      </c>
      <c r="I150" s="38">
        <f t="shared" ref="I150:I155" si="60">+(G150/H150-1)*100</f>
        <v>-33.857395925597864</v>
      </c>
    </row>
    <row r="151" spans="1:9" x14ac:dyDescent="0.25">
      <c r="A151" s="29">
        <v>39891</v>
      </c>
      <c r="C151">
        <v>0</v>
      </c>
      <c r="D151">
        <v>115.2</v>
      </c>
      <c r="E151">
        <v>299</v>
      </c>
      <c r="F151">
        <v>336.4</v>
      </c>
      <c r="G151" s="9">
        <f t="shared" si="59"/>
        <v>299</v>
      </c>
      <c r="H151" s="2">
        <f t="shared" si="59"/>
        <v>451.59999999999997</v>
      </c>
      <c r="I151" s="38">
        <f t="shared" si="60"/>
        <v>-33.790965456155888</v>
      </c>
    </row>
    <row r="152" spans="1:9" x14ac:dyDescent="0.25">
      <c r="A152" s="29">
        <v>39898</v>
      </c>
      <c r="C152">
        <v>0</v>
      </c>
      <c r="D152">
        <v>115</v>
      </c>
      <c r="E152">
        <v>299.5</v>
      </c>
      <c r="F152">
        <v>336.6</v>
      </c>
      <c r="G152" s="9">
        <f t="shared" si="59"/>
        <v>299.5</v>
      </c>
      <c r="H152" s="2">
        <f t="shared" si="59"/>
        <v>451.6</v>
      </c>
      <c r="I152" s="38">
        <f t="shared" si="60"/>
        <v>-33.680248007085922</v>
      </c>
    </row>
    <row r="153" spans="1:9" x14ac:dyDescent="0.25">
      <c r="A153" s="29">
        <v>39905</v>
      </c>
      <c r="C153">
        <v>0</v>
      </c>
      <c r="D153">
        <v>70.099999999999994</v>
      </c>
      <c r="E153">
        <v>299.5</v>
      </c>
      <c r="F153">
        <v>386</v>
      </c>
      <c r="G153" s="9">
        <f t="shared" ref="G153:G184" si="61">+C153+E153</f>
        <v>299.5</v>
      </c>
      <c r="H153" s="2">
        <f t="shared" ref="H153:H184" si="62">+D153+F153</f>
        <v>456.1</v>
      </c>
      <c r="I153" s="38">
        <f t="shared" si="60"/>
        <v>-34.334575750931819</v>
      </c>
    </row>
    <row r="154" spans="1:9" x14ac:dyDescent="0.25">
      <c r="A154" s="29">
        <v>39912</v>
      </c>
      <c r="C154">
        <v>0</v>
      </c>
      <c r="D154">
        <v>70.099999999999994</v>
      </c>
      <c r="E154">
        <v>299.5</v>
      </c>
      <c r="F154">
        <v>386</v>
      </c>
      <c r="G154" s="9">
        <f t="shared" si="61"/>
        <v>299.5</v>
      </c>
      <c r="H154" s="2">
        <f t="shared" si="62"/>
        <v>456.1</v>
      </c>
      <c r="I154" s="38">
        <f t="shared" si="60"/>
        <v>-34.334575750931819</v>
      </c>
    </row>
    <row r="155" spans="1:9" x14ac:dyDescent="0.25">
      <c r="A155" s="29">
        <v>39919</v>
      </c>
      <c r="C155">
        <v>0</v>
      </c>
      <c r="D155">
        <v>70.099999999999994</v>
      </c>
      <c r="E155">
        <v>299.5</v>
      </c>
      <c r="F155">
        <v>386</v>
      </c>
      <c r="G155" s="9">
        <f t="shared" si="61"/>
        <v>299.5</v>
      </c>
      <c r="H155" s="2">
        <f t="shared" si="62"/>
        <v>456.1</v>
      </c>
      <c r="I155" s="38">
        <f t="shared" si="60"/>
        <v>-34.334575750931819</v>
      </c>
    </row>
    <row r="156" spans="1:9" x14ac:dyDescent="0.25">
      <c r="A156" s="29">
        <v>39926</v>
      </c>
      <c r="C156">
        <v>0</v>
      </c>
      <c r="D156">
        <v>70.099999999999994</v>
      </c>
      <c r="E156">
        <v>299.5</v>
      </c>
      <c r="F156">
        <v>386</v>
      </c>
      <c r="G156" s="9">
        <f t="shared" si="61"/>
        <v>299.5</v>
      </c>
      <c r="H156" s="2">
        <f t="shared" si="62"/>
        <v>456.1</v>
      </c>
      <c r="I156" s="38">
        <f t="shared" ref="I156:I187" si="63">+(G156/H156-1)*100</f>
        <v>-34.334575750931819</v>
      </c>
    </row>
    <row r="157" spans="1:9" x14ac:dyDescent="0.25">
      <c r="A157" s="29">
        <v>39933</v>
      </c>
      <c r="C157">
        <v>0</v>
      </c>
      <c r="D157">
        <v>70.099999999999994</v>
      </c>
      <c r="E157">
        <v>320.5</v>
      </c>
      <c r="F157">
        <v>386</v>
      </c>
      <c r="G157" s="9">
        <f t="shared" si="61"/>
        <v>320.5</v>
      </c>
      <c r="H157" s="2">
        <f t="shared" si="62"/>
        <v>456.1</v>
      </c>
      <c r="I157" s="38">
        <f t="shared" si="63"/>
        <v>-29.730322297741729</v>
      </c>
    </row>
    <row r="158" spans="1:9" x14ac:dyDescent="0.25">
      <c r="A158" s="29">
        <v>39940</v>
      </c>
      <c r="C158">
        <v>0</v>
      </c>
      <c r="D158">
        <v>70</v>
      </c>
      <c r="E158">
        <v>320.5</v>
      </c>
      <c r="F158">
        <v>386</v>
      </c>
      <c r="G158" s="9">
        <f t="shared" si="61"/>
        <v>320.5</v>
      </c>
      <c r="H158" s="2">
        <f t="shared" si="62"/>
        <v>456</v>
      </c>
      <c r="I158" s="38">
        <f t="shared" si="63"/>
        <v>-29.714912280701753</v>
      </c>
    </row>
    <row r="159" spans="1:9" x14ac:dyDescent="0.25">
      <c r="A159" s="29">
        <v>39947</v>
      </c>
      <c r="C159">
        <v>0</v>
      </c>
      <c r="D159">
        <v>70</v>
      </c>
      <c r="E159">
        <v>320.5</v>
      </c>
      <c r="F159">
        <v>386</v>
      </c>
      <c r="G159" s="9">
        <f t="shared" si="61"/>
        <v>320.5</v>
      </c>
      <c r="H159" s="2">
        <f t="shared" si="62"/>
        <v>456</v>
      </c>
      <c r="I159" s="38">
        <f t="shared" si="63"/>
        <v>-29.714912280701753</v>
      </c>
    </row>
    <row r="160" spans="1:9" x14ac:dyDescent="0.25">
      <c r="A160" s="29">
        <v>39954</v>
      </c>
      <c r="C160">
        <v>0</v>
      </c>
      <c r="D160">
        <v>45</v>
      </c>
      <c r="E160">
        <v>320.5</v>
      </c>
      <c r="F160">
        <v>410.1</v>
      </c>
      <c r="G160" s="9">
        <f t="shared" si="61"/>
        <v>320.5</v>
      </c>
      <c r="H160" s="2">
        <f t="shared" si="62"/>
        <v>455.1</v>
      </c>
      <c r="I160" s="38">
        <f t="shared" si="63"/>
        <v>-29.575917380795435</v>
      </c>
    </row>
    <row r="161" spans="1:10" x14ac:dyDescent="0.25">
      <c r="A161" s="29">
        <v>39961</v>
      </c>
      <c r="C161">
        <v>0</v>
      </c>
      <c r="D161">
        <v>45</v>
      </c>
      <c r="E161">
        <v>320.5</v>
      </c>
      <c r="F161">
        <v>410.1</v>
      </c>
      <c r="G161" s="9">
        <f t="shared" si="61"/>
        <v>320.5</v>
      </c>
      <c r="H161" s="2">
        <f t="shared" si="62"/>
        <v>455.1</v>
      </c>
      <c r="I161" s="38">
        <f t="shared" si="63"/>
        <v>-29.575917380795435</v>
      </c>
    </row>
    <row r="162" spans="1:10" x14ac:dyDescent="0.25">
      <c r="A162" s="29">
        <v>39968</v>
      </c>
      <c r="C162">
        <v>0</v>
      </c>
      <c r="D162">
        <v>45</v>
      </c>
      <c r="E162">
        <v>320.5</v>
      </c>
      <c r="F162">
        <v>410.1</v>
      </c>
      <c r="G162" s="9">
        <f t="shared" si="61"/>
        <v>320.5</v>
      </c>
      <c r="H162" s="2">
        <f t="shared" si="62"/>
        <v>455.1</v>
      </c>
      <c r="I162" s="38">
        <f t="shared" si="63"/>
        <v>-29.575917380795435</v>
      </c>
    </row>
    <row r="163" spans="1:10" x14ac:dyDescent="0.25">
      <c r="A163" s="29">
        <v>39975</v>
      </c>
      <c r="C163">
        <v>4</v>
      </c>
      <c r="D163">
        <v>45</v>
      </c>
      <c r="E163">
        <v>320.5</v>
      </c>
      <c r="F163">
        <v>410.1</v>
      </c>
      <c r="G163" s="9">
        <f t="shared" si="61"/>
        <v>324.5</v>
      </c>
      <c r="H163" s="2">
        <f t="shared" si="62"/>
        <v>455.1</v>
      </c>
      <c r="I163" s="38">
        <f t="shared" si="63"/>
        <v>-28.696989672599436</v>
      </c>
    </row>
    <row r="164" spans="1:10" x14ac:dyDescent="0.25">
      <c r="A164" s="29">
        <v>39982</v>
      </c>
      <c r="C164">
        <v>4</v>
      </c>
      <c r="D164">
        <v>45</v>
      </c>
      <c r="E164">
        <v>320.5</v>
      </c>
      <c r="F164">
        <v>410.1</v>
      </c>
      <c r="G164" s="9">
        <f t="shared" si="61"/>
        <v>324.5</v>
      </c>
      <c r="H164" s="2">
        <f t="shared" si="62"/>
        <v>455.1</v>
      </c>
      <c r="I164" s="38">
        <f t="shared" si="63"/>
        <v>-28.696989672599436</v>
      </c>
    </row>
    <row r="165" spans="1:10" x14ac:dyDescent="0.25">
      <c r="A165" s="29">
        <v>39989</v>
      </c>
      <c r="C165">
        <v>8.5</v>
      </c>
      <c r="D165">
        <v>45</v>
      </c>
      <c r="E165">
        <v>320.5</v>
      </c>
      <c r="F165">
        <v>410.1</v>
      </c>
      <c r="G165" s="9">
        <f t="shared" si="61"/>
        <v>329</v>
      </c>
      <c r="H165" s="2">
        <f t="shared" si="62"/>
        <v>455.1</v>
      </c>
      <c r="I165" s="38">
        <f t="shared" si="63"/>
        <v>-27.708196000878928</v>
      </c>
    </row>
    <row r="166" spans="1:10" x14ac:dyDescent="0.25">
      <c r="A166" s="29">
        <v>39996</v>
      </c>
      <c r="C166">
        <v>8.5</v>
      </c>
      <c r="D166">
        <v>45</v>
      </c>
      <c r="E166">
        <v>341.5</v>
      </c>
      <c r="F166">
        <v>410.1</v>
      </c>
      <c r="G166" s="9">
        <f t="shared" si="61"/>
        <v>350</v>
      </c>
      <c r="H166" s="2">
        <f t="shared" si="62"/>
        <v>455.1</v>
      </c>
      <c r="I166" s="38">
        <f t="shared" si="63"/>
        <v>-23.093825532849934</v>
      </c>
      <c r="J166">
        <v>48</v>
      </c>
    </row>
    <row r="167" spans="1:10" x14ac:dyDescent="0.25">
      <c r="A167" s="29">
        <v>40003</v>
      </c>
      <c r="C167">
        <v>17.5</v>
      </c>
      <c r="D167">
        <v>45</v>
      </c>
      <c r="E167">
        <v>341.5</v>
      </c>
      <c r="F167">
        <v>410.1</v>
      </c>
      <c r="G167" s="9">
        <f t="shared" si="61"/>
        <v>359</v>
      </c>
      <c r="H167" s="2">
        <f t="shared" si="62"/>
        <v>455.1</v>
      </c>
      <c r="I167" s="38">
        <f t="shared" si="63"/>
        <v>-21.116238189408921</v>
      </c>
      <c r="J167">
        <v>48</v>
      </c>
    </row>
    <row r="168" spans="1:10" x14ac:dyDescent="0.25">
      <c r="A168" s="29">
        <v>40010</v>
      </c>
      <c r="C168">
        <v>17.5</v>
      </c>
      <c r="D168">
        <v>93</v>
      </c>
      <c r="E168">
        <v>341.5</v>
      </c>
      <c r="F168">
        <v>410.1</v>
      </c>
      <c r="G168" s="9">
        <f t="shared" si="61"/>
        <v>359</v>
      </c>
      <c r="H168" s="2">
        <f t="shared" si="62"/>
        <v>503.1</v>
      </c>
      <c r="I168" s="38">
        <f t="shared" si="63"/>
        <v>-28.642417014510045</v>
      </c>
      <c r="J168">
        <v>48</v>
      </c>
    </row>
    <row r="169" spans="1:10" x14ac:dyDescent="0.25">
      <c r="A169" s="29">
        <v>40017</v>
      </c>
      <c r="C169">
        <v>17.5</v>
      </c>
      <c r="D169">
        <v>93</v>
      </c>
      <c r="E169">
        <v>341.5</v>
      </c>
      <c r="F169">
        <v>410.1</v>
      </c>
      <c r="G169" s="9">
        <f t="shared" si="61"/>
        <v>359</v>
      </c>
      <c r="H169" s="2">
        <f t="shared" si="62"/>
        <v>503.1</v>
      </c>
      <c r="I169" s="38">
        <f t="shared" si="63"/>
        <v>-28.642417014510045</v>
      </c>
      <c r="J169">
        <v>48</v>
      </c>
    </row>
    <row r="170" spans="1:10" x14ac:dyDescent="0.25">
      <c r="A170" s="29">
        <v>40024</v>
      </c>
      <c r="C170">
        <v>16.5</v>
      </c>
      <c r="D170">
        <v>93</v>
      </c>
      <c r="E170">
        <v>342.5</v>
      </c>
      <c r="F170">
        <v>410.1</v>
      </c>
      <c r="G170" s="9">
        <f t="shared" si="61"/>
        <v>359</v>
      </c>
      <c r="H170" s="2">
        <f t="shared" si="62"/>
        <v>503.1</v>
      </c>
      <c r="I170" s="38">
        <f t="shared" si="63"/>
        <v>-28.642417014510045</v>
      </c>
      <c r="J170">
        <v>48</v>
      </c>
    </row>
    <row r="171" spans="1:10" x14ac:dyDescent="0.25">
      <c r="A171" s="29">
        <v>40031</v>
      </c>
      <c r="C171">
        <v>16.399999999999999</v>
      </c>
      <c r="D171">
        <v>45</v>
      </c>
      <c r="E171">
        <v>342.6</v>
      </c>
      <c r="F171">
        <v>459</v>
      </c>
      <c r="G171" s="9">
        <f t="shared" si="61"/>
        <v>359</v>
      </c>
      <c r="H171" s="2">
        <f t="shared" si="62"/>
        <v>504</v>
      </c>
      <c r="I171" s="38">
        <f t="shared" si="63"/>
        <v>-28.769841269841269</v>
      </c>
      <c r="J171">
        <v>48</v>
      </c>
    </row>
    <row r="172" spans="1:10" x14ac:dyDescent="0.25">
      <c r="A172" s="29">
        <v>40038</v>
      </c>
      <c r="C172">
        <v>16.7</v>
      </c>
      <c r="D172">
        <v>0</v>
      </c>
      <c r="E172">
        <v>342.6</v>
      </c>
      <c r="F172">
        <v>459</v>
      </c>
      <c r="G172" s="9">
        <f t="shared" si="61"/>
        <v>359.3</v>
      </c>
      <c r="H172" s="2">
        <f t="shared" si="62"/>
        <v>459</v>
      </c>
      <c r="I172" s="38">
        <f t="shared" si="63"/>
        <v>-21.721132897603479</v>
      </c>
      <c r="J172">
        <v>48</v>
      </c>
    </row>
    <row r="173" spans="1:10" x14ac:dyDescent="0.25">
      <c r="A173" s="29">
        <v>40045</v>
      </c>
      <c r="C173">
        <v>16.100000000000001</v>
      </c>
      <c r="D173">
        <v>0</v>
      </c>
      <c r="E173">
        <v>343.1</v>
      </c>
      <c r="F173">
        <v>459</v>
      </c>
      <c r="G173" s="9">
        <f t="shared" si="61"/>
        <v>359.20000000000005</v>
      </c>
      <c r="H173" s="2">
        <f t="shared" si="62"/>
        <v>459</v>
      </c>
      <c r="I173" s="38">
        <f t="shared" si="63"/>
        <v>-21.742919389978198</v>
      </c>
      <c r="J173">
        <v>48</v>
      </c>
    </row>
    <row r="174" spans="1:10" x14ac:dyDescent="0.25">
      <c r="A174" s="29">
        <v>40052</v>
      </c>
      <c r="C174">
        <v>13.6</v>
      </c>
      <c r="D174">
        <v>0</v>
      </c>
      <c r="E174">
        <v>345.7</v>
      </c>
      <c r="F174">
        <v>459</v>
      </c>
      <c r="G174" s="9">
        <f t="shared" si="61"/>
        <v>359.3</v>
      </c>
      <c r="H174" s="2">
        <f t="shared" si="62"/>
        <v>459</v>
      </c>
      <c r="I174" s="38">
        <f t="shared" si="63"/>
        <v>-21.721132897603479</v>
      </c>
      <c r="J174">
        <v>48</v>
      </c>
    </row>
    <row r="175" spans="1:10" x14ac:dyDescent="0.25">
      <c r="A175" s="29">
        <v>40059</v>
      </c>
      <c r="C175">
        <v>61.5</v>
      </c>
      <c r="D175">
        <v>195</v>
      </c>
      <c r="E175">
        <v>0</v>
      </c>
      <c r="F175">
        <v>0</v>
      </c>
      <c r="G175" s="9">
        <f t="shared" si="61"/>
        <v>61.5</v>
      </c>
      <c r="H175" s="2">
        <f t="shared" si="62"/>
        <v>195</v>
      </c>
      <c r="I175" s="38">
        <f t="shared" si="63"/>
        <v>-68.461538461538467</v>
      </c>
    </row>
    <row r="176" spans="1:10" x14ac:dyDescent="0.25">
      <c r="A176" s="29">
        <v>40066</v>
      </c>
      <c r="C176">
        <v>62.5</v>
      </c>
      <c r="D176">
        <v>195</v>
      </c>
      <c r="E176">
        <v>0</v>
      </c>
      <c r="F176">
        <v>0</v>
      </c>
      <c r="G176" s="9">
        <f t="shared" si="61"/>
        <v>62.5</v>
      </c>
      <c r="H176" s="2">
        <f t="shared" si="62"/>
        <v>195</v>
      </c>
      <c r="I176" s="38">
        <f t="shared" si="63"/>
        <v>-67.948717948717956</v>
      </c>
      <c r="J176">
        <v>215</v>
      </c>
    </row>
    <row r="177" spans="1:10" x14ac:dyDescent="0.25">
      <c r="A177" s="29">
        <v>40073</v>
      </c>
      <c r="C177">
        <v>172.5</v>
      </c>
      <c r="D177">
        <v>195</v>
      </c>
      <c r="E177">
        <v>0</v>
      </c>
      <c r="F177">
        <v>0</v>
      </c>
      <c r="G177" s="9">
        <f t="shared" si="61"/>
        <v>172.5</v>
      </c>
      <c r="H177" s="2">
        <f t="shared" si="62"/>
        <v>195</v>
      </c>
      <c r="I177" s="38">
        <f t="shared" si="63"/>
        <v>-11.538461538461542</v>
      </c>
    </row>
    <row r="178" spans="1:10" x14ac:dyDescent="0.25">
      <c r="A178" s="29">
        <v>40080</v>
      </c>
      <c r="C178">
        <v>172.5</v>
      </c>
      <c r="D178">
        <v>205</v>
      </c>
      <c r="E178">
        <v>0</v>
      </c>
      <c r="F178">
        <v>0</v>
      </c>
      <c r="G178" s="9">
        <f t="shared" si="61"/>
        <v>172.5</v>
      </c>
      <c r="H178" s="2">
        <f t="shared" si="62"/>
        <v>205</v>
      </c>
      <c r="I178" s="38">
        <f t="shared" si="63"/>
        <v>-15.853658536585369</v>
      </c>
    </row>
    <row r="179" spans="1:10" x14ac:dyDescent="0.25">
      <c r="A179" s="29">
        <v>40087</v>
      </c>
      <c r="C179">
        <v>172.5</v>
      </c>
      <c r="D179">
        <v>205.1</v>
      </c>
      <c r="E179">
        <v>0</v>
      </c>
      <c r="F179">
        <v>0</v>
      </c>
      <c r="G179" s="9">
        <f t="shared" si="61"/>
        <v>172.5</v>
      </c>
      <c r="H179" s="2">
        <f t="shared" si="62"/>
        <v>205.1</v>
      </c>
      <c r="I179" s="38">
        <f t="shared" si="63"/>
        <v>-15.8946855192589</v>
      </c>
    </row>
    <row r="180" spans="1:10" x14ac:dyDescent="0.25">
      <c r="A180" s="29">
        <v>40094</v>
      </c>
      <c r="C180">
        <v>175.7</v>
      </c>
      <c r="D180">
        <v>205</v>
      </c>
      <c r="E180">
        <v>28.6</v>
      </c>
      <c r="F180">
        <v>0</v>
      </c>
      <c r="G180" s="9">
        <f t="shared" si="61"/>
        <v>204.29999999999998</v>
      </c>
      <c r="H180" s="2">
        <f t="shared" si="62"/>
        <v>205</v>
      </c>
      <c r="I180" s="38">
        <f t="shared" si="63"/>
        <v>-0.34146341463415775</v>
      </c>
    </row>
    <row r="181" spans="1:10" x14ac:dyDescent="0.25">
      <c r="A181" s="29">
        <v>40101</v>
      </c>
      <c r="C181">
        <v>196.4</v>
      </c>
      <c r="D181">
        <v>205</v>
      </c>
      <c r="E181">
        <v>28.6</v>
      </c>
      <c r="F181">
        <v>0</v>
      </c>
      <c r="G181" s="9">
        <f t="shared" si="61"/>
        <v>225</v>
      </c>
      <c r="H181" s="2">
        <f t="shared" si="62"/>
        <v>205</v>
      </c>
      <c r="I181" s="38">
        <f t="shared" si="63"/>
        <v>9.7560975609756184</v>
      </c>
    </row>
    <row r="182" spans="1:10" x14ac:dyDescent="0.25">
      <c r="A182" s="29">
        <v>40108</v>
      </c>
      <c r="C182">
        <v>196.3</v>
      </c>
      <c r="D182">
        <v>165</v>
      </c>
      <c r="E182">
        <v>28.8</v>
      </c>
      <c r="F182">
        <v>56.6</v>
      </c>
      <c r="G182" s="9">
        <f t="shared" si="61"/>
        <v>225.10000000000002</v>
      </c>
      <c r="H182" s="2">
        <f t="shared" si="62"/>
        <v>221.6</v>
      </c>
      <c r="I182" s="38">
        <f t="shared" si="63"/>
        <v>1.5794223826715026</v>
      </c>
    </row>
    <row r="183" spans="1:10" x14ac:dyDescent="0.25">
      <c r="A183" s="29">
        <v>40115</v>
      </c>
      <c r="C183">
        <v>195.7</v>
      </c>
      <c r="D183">
        <v>165</v>
      </c>
      <c r="E183">
        <v>29.4</v>
      </c>
      <c r="F183">
        <v>56.6</v>
      </c>
      <c r="G183" s="9">
        <f t="shared" si="61"/>
        <v>225.1</v>
      </c>
      <c r="H183" s="2">
        <f t="shared" si="62"/>
        <v>221.6</v>
      </c>
      <c r="I183" s="38">
        <f t="shared" si="63"/>
        <v>1.5794223826714804</v>
      </c>
    </row>
    <row r="184" spans="1:10" x14ac:dyDescent="0.25">
      <c r="A184" s="29">
        <v>40122</v>
      </c>
      <c r="C184">
        <v>195.7</v>
      </c>
      <c r="D184">
        <v>165</v>
      </c>
      <c r="E184">
        <v>29.4</v>
      </c>
      <c r="F184">
        <v>56.6</v>
      </c>
      <c r="G184" s="9">
        <f t="shared" si="61"/>
        <v>225.1</v>
      </c>
      <c r="H184" s="2">
        <f t="shared" si="62"/>
        <v>221.6</v>
      </c>
      <c r="I184" s="38">
        <f t="shared" si="63"/>
        <v>1.5794223826714804</v>
      </c>
    </row>
    <row r="185" spans="1:10" x14ac:dyDescent="0.25">
      <c r="A185" s="29">
        <v>40129</v>
      </c>
      <c r="C185">
        <v>174</v>
      </c>
      <c r="D185">
        <v>110</v>
      </c>
      <c r="E185">
        <v>53.7</v>
      </c>
      <c r="F185">
        <v>114.3</v>
      </c>
      <c r="G185" s="9">
        <f t="shared" ref="G185:G216" si="64">+C185+E185</f>
        <v>227.7</v>
      </c>
      <c r="H185" s="2">
        <f t="shared" ref="H185:H216" si="65">+D185+F185</f>
        <v>224.3</v>
      </c>
      <c r="I185" s="38">
        <f t="shared" si="63"/>
        <v>1.5158270173874167</v>
      </c>
    </row>
    <row r="186" spans="1:10" x14ac:dyDescent="0.25">
      <c r="A186" s="29">
        <v>40136</v>
      </c>
      <c r="C186">
        <v>121.7</v>
      </c>
      <c r="D186">
        <v>110</v>
      </c>
      <c r="E186">
        <v>114.6</v>
      </c>
      <c r="F186">
        <v>114.3</v>
      </c>
      <c r="G186" s="9">
        <f t="shared" si="64"/>
        <v>236.3</v>
      </c>
      <c r="H186" s="2">
        <f t="shared" si="65"/>
        <v>224.3</v>
      </c>
      <c r="I186" s="38">
        <f t="shared" si="63"/>
        <v>5.3499777084262234</v>
      </c>
    </row>
    <row r="187" spans="1:10" x14ac:dyDescent="0.25">
      <c r="A187" s="29">
        <v>40143</v>
      </c>
      <c r="C187">
        <v>66.3</v>
      </c>
      <c r="D187">
        <v>118</v>
      </c>
      <c r="E187">
        <v>227.7</v>
      </c>
      <c r="F187">
        <v>114.7</v>
      </c>
      <c r="G187" s="9">
        <f t="shared" si="64"/>
        <v>294</v>
      </c>
      <c r="H187" s="2">
        <f t="shared" si="65"/>
        <v>232.7</v>
      </c>
      <c r="I187" s="38">
        <f t="shared" si="63"/>
        <v>26.342930812204557</v>
      </c>
    </row>
    <row r="188" spans="1:10" x14ac:dyDescent="0.25">
      <c r="A188" s="29">
        <v>40150</v>
      </c>
      <c r="C188">
        <v>66.099999999999994</v>
      </c>
      <c r="D188">
        <v>118</v>
      </c>
      <c r="E188">
        <v>227.9</v>
      </c>
      <c r="F188">
        <v>114.7</v>
      </c>
      <c r="G188" s="9">
        <f t="shared" si="64"/>
        <v>294</v>
      </c>
      <c r="H188" s="2">
        <f t="shared" si="65"/>
        <v>232.7</v>
      </c>
      <c r="I188" s="38">
        <f t="shared" ref="I188:I219" si="66">+(G188/H188-1)*100</f>
        <v>26.342930812204557</v>
      </c>
    </row>
    <row r="189" spans="1:10" x14ac:dyDescent="0.25">
      <c r="A189" s="29">
        <v>40157</v>
      </c>
      <c r="C189">
        <v>65.8</v>
      </c>
      <c r="D189">
        <v>118</v>
      </c>
      <c r="E189">
        <v>229.5</v>
      </c>
      <c r="F189">
        <v>115.1</v>
      </c>
      <c r="G189" s="9">
        <f t="shared" si="64"/>
        <v>295.3</v>
      </c>
      <c r="H189" s="2">
        <f t="shared" si="65"/>
        <v>233.1</v>
      </c>
      <c r="I189" s="38">
        <f t="shared" si="66"/>
        <v>26.683826683826695</v>
      </c>
    </row>
    <row r="190" spans="1:10" x14ac:dyDescent="0.25">
      <c r="A190" s="29">
        <v>40164</v>
      </c>
      <c r="C190">
        <v>65.7</v>
      </c>
      <c r="D190">
        <v>167.6</v>
      </c>
      <c r="E190">
        <v>285.7</v>
      </c>
      <c r="F190">
        <v>123.8</v>
      </c>
      <c r="G190" s="9">
        <f t="shared" si="64"/>
        <v>351.4</v>
      </c>
      <c r="H190" s="2">
        <f t="shared" si="65"/>
        <v>291.39999999999998</v>
      </c>
      <c r="I190" s="38">
        <f t="shared" si="66"/>
        <v>20.590253946465342</v>
      </c>
      <c r="J190">
        <v>10</v>
      </c>
    </row>
    <row r="191" spans="1:10" x14ac:dyDescent="0.25">
      <c r="A191" s="29">
        <v>40171</v>
      </c>
      <c r="C191">
        <v>65.3</v>
      </c>
      <c r="D191">
        <v>167.3</v>
      </c>
      <c r="E191">
        <v>285.8</v>
      </c>
      <c r="F191">
        <v>124.9</v>
      </c>
      <c r="G191" s="9">
        <f t="shared" si="64"/>
        <v>351.1</v>
      </c>
      <c r="H191" s="2">
        <f t="shared" si="65"/>
        <v>292.20000000000005</v>
      </c>
      <c r="I191" s="38">
        <f t="shared" si="66"/>
        <v>20.157426420260084</v>
      </c>
      <c r="J191">
        <v>10</v>
      </c>
    </row>
    <row r="192" spans="1:10" x14ac:dyDescent="0.25">
      <c r="A192" s="29">
        <f t="shared" ref="A192:A255" si="67">+A191+7</f>
        <v>40178</v>
      </c>
      <c r="C192">
        <v>56.1</v>
      </c>
      <c r="D192">
        <v>167.3</v>
      </c>
      <c r="E192">
        <v>295.3</v>
      </c>
      <c r="F192">
        <v>124.9</v>
      </c>
      <c r="G192" s="9">
        <f t="shared" si="64"/>
        <v>351.40000000000003</v>
      </c>
      <c r="H192" s="2">
        <f t="shared" si="65"/>
        <v>292.20000000000005</v>
      </c>
      <c r="I192" s="38">
        <f t="shared" si="66"/>
        <v>20.260095824777547</v>
      </c>
      <c r="J192">
        <v>10</v>
      </c>
    </row>
    <row r="193" spans="1:10" x14ac:dyDescent="0.25">
      <c r="A193" s="29">
        <f t="shared" si="67"/>
        <v>40185</v>
      </c>
      <c r="C193">
        <v>1.1000000000000001</v>
      </c>
      <c r="D193">
        <v>166.9</v>
      </c>
      <c r="E193">
        <v>350.3</v>
      </c>
      <c r="F193">
        <v>125.3</v>
      </c>
      <c r="G193" s="9">
        <f t="shared" si="64"/>
        <v>351.40000000000003</v>
      </c>
      <c r="H193" s="2">
        <f t="shared" si="65"/>
        <v>292.2</v>
      </c>
      <c r="I193" s="38">
        <f t="shared" si="66"/>
        <v>20.260095824777569</v>
      </c>
      <c r="J193">
        <v>10</v>
      </c>
    </row>
    <row r="194" spans="1:10" x14ac:dyDescent="0.25">
      <c r="A194" s="29">
        <f t="shared" si="67"/>
        <v>40192</v>
      </c>
      <c r="C194">
        <v>1.1000000000000001</v>
      </c>
      <c r="D194">
        <v>111.5</v>
      </c>
      <c r="E194">
        <v>408</v>
      </c>
      <c r="F194">
        <v>181.7</v>
      </c>
      <c r="G194" s="9">
        <f t="shared" si="64"/>
        <v>409.1</v>
      </c>
      <c r="H194" s="2">
        <f t="shared" si="65"/>
        <v>293.2</v>
      </c>
      <c r="I194" s="38">
        <f t="shared" si="66"/>
        <v>39.529331514324717</v>
      </c>
      <c r="J194">
        <v>10</v>
      </c>
    </row>
    <row r="195" spans="1:10" x14ac:dyDescent="0.25">
      <c r="A195" s="29">
        <f t="shared" si="67"/>
        <v>40199</v>
      </c>
      <c r="C195">
        <v>1.1000000000000001</v>
      </c>
      <c r="D195">
        <v>111.5</v>
      </c>
      <c r="E195">
        <v>408</v>
      </c>
      <c r="F195">
        <v>181.7</v>
      </c>
      <c r="G195" s="9">
        <f t="shared" si="64"/>
        <v>409.1</v>
      </c>
      <c r="H195" s="2">
        <f t="shared" si="65"/>
        <v>293.2</v>
      </c>
      <c r="I195" s="38">
        <f t="shared" si="66"/>
        <v>39.529331514324717</v>
      </c>
      <c r="J195">
        <v>10</v>
      </c>
    </row>
    <row r="196" spans="1:10" x14ac:dyDescent="0.25">
      <c r="A196" s="29">
        <f t="shared" si="67"/>
        <v>40206</v>
      </c>
      <c r="C196">
        <v>0.9</v>
      </c>
      <c r="D196">
        <v>111.5</v>
      </c>
      <c r="E196">
        <v>408.2</v>
      </c>
      <c r="F196">
        <v>181.7</v>
      </c>
      <c r="G196" s="9">
        <f t="shared" si="64"/>
        <v>409.09999999999997</v>
      </c>
      <c r="H196" s="2">
        <f t="shared" si="65"/>
        <v>293.2</v>
      </c>
      <c r="I196" s="38">
        <f t="shared" si="66"/>
        <v>39.529331514324696</v>
      </c>
      <c r="J196">
        <v>10</v>
      </c>
    </row>
    <row r="197" spans="1:10" x14ac:dyDescent="0.25">
      <c r="A197" s="29">
        <f t="shared" si="67"/>
        <v>40213</v>
      </c>
      <c r="C197">
        <v>0.9</v>
      </c>
      <c r="D197">
        <v>56.5</v>
      </c>
      <c r="E197">
        <v>408.2</v>
      </c>
      <c r="F197">
        <v>239.4</v>
      </c>
      <c r="G197" s="9">
        <f t="shared" si="64"/>
        <v>409.09999999999997</v>
      </c>
      <c r="H197" s="2">
        <f t="shared" si="65"/>
        <v>295.89999999999998</v>
      </c>
      <c r="I197" s="38">
        <f t="shared" si="66"/>
        <v>38.256167624197367</v>
      </c>
      <c r="J197">
        <v>10</v>
      </c>
    </row>
    <row r="198" spans="1:10" x14ac:dyDescent="0.25">
      <c r="A198" s="29">
        <f t="shared" si="67"/>
        <v>40220</v>
      </c>
      <c r="C198">
        <v>0.9</v>
      </c>
      <c r="D198">
        <v>56.5</v>
      </c>
      <c r="E198">
        <v>408.2</v>
      </c>
      <c r="F198">
        <v>239.4</v>
      </c>
      <c r="G198" s="9">
        <f t="shared" si="64"/>
        <v>409.09999999999997</v>
      </c>
      <c r="H198" s="2">
        <f t="shared" si="65"/>
        <v>295.89999999999998</v>
      </c>
      <c r="I198" s="38">
        <f t="shared" si="66"/>
        <v>38.256167624197367</v>
      </c>
      <c r="J198">
        <v>10</v>
      </c>
    </row>
    <row r="199" spans="1:10" x14ac:dyDescent="0.25">
      <c r="A199" s="29">
        <f t="shared" si="67"/>
        <v>40227</v>
      </c>
      <c r="C199">
        <v>0.9</v>
      </c>
      <c r="D199">
        <v>56.5</v>
      </c>
      <c r="E199">
        <v>408.2</v>
      </c>
      <c r="F199">
        <v>239.4</v>
      </c>
      <c r="G199" s="9">
        <f t="shared" si="64"/>
        <v>409.09999999999997</v>
      </c>
      <c r="H199" s="2">
        <f t="shared" si="65"/>
        <v>295.89999999999998</v>
      </c>
      <c r="I199" s="38">
        <f t="shared" si="66"/>
        <v>38.256167624197367</v>
      </c>
      <c r="J199">
        <v>10</v>
      </c>
    </row>
    <row r="200" spans="1:10" x14ac:dyDescent="0.25">
      <c r="A200" s="29">
        <f t="shared" si="67"/>
        <v>40234</v>
      </c>
      <c r="C200">
        <v>0.8</v>
      </c>
      <c r="D200">
        <v>0.7</v>
      </c>
      <c r="E200">
        <v>434.5</v>
      </c>
      <c r="F200">
        <v>297.60000000000002</v>
      </c>
      <c r="G200" s="9">
        <f t="shared" si="64"/>
        <v>435.3</v>
      </c>
      <c r="H200" s="2">
        <f t="shared" si="65"/>
        <v>298.3</v>
      </c>
      <c r="I200" s="38">
        <f t="shared" si="66"/>
        <v>45.926919208850151</v>
      </c>
      <c r="J200">
        <v>10</v>
      </c>
    </row>
    <row r="201" spans="1:10" x14ac:dyDescent="0.25">
      <c r="A201" s="29">
        <f t="shared" si="67"/>
        <v>40241</v>
      </c>
      <c r="C201">
        <v>0.8</v>
      </c>
      <c r="D201">
        <v>0.3</v>
      </c>
      <c r="E201">
        <v>434.5</v>
      </c>
      <c r="F201">
        <v>298</v>
      </c>
      <c r="G201" s="9">
        <f t="shared" si="64"/>
        <v>435.3</v>
      </c>
      <c r="H201" s="2">
        <f t="shared" si="65"/>
        <v>298.3</v>
      </c>
      <c r="I201" s="38">
        <f t="shared" si="66"/>
        <v>45.926919208850151</v>
      </c>
      <c r="J201">
        <v>10</v>
      </c>
    </row>
    <row r="202" spans="1:10" x14ac:dyDescent="0.25">
      <c r="A202" s="29">
        <f t="shared" si="67"/>
        <v>40248</v>
      </c>
      <c r="C202">
        <v>0.8</v>
      </c>
      <c r="D202">
        <v>0</v>
      </c>
      <c r="E202">
        <v>434.5</v>
      </c>
      <c r="F202">
        <v>298.7</v>
      </c>
      <c r="G202" s="9">
        <f t="shared" si="64"/>
        <v>435.3</v>
      </c>
      <c r="H202" s="2">
        <f t="shared" si="65"/>
        <v>298.7</v>
      </c>
      <c r="I202" s="38">
        <f t="shared" si="66"/>
        <v>45.731503180448627</v>
      </c>
      <c r="J202">
        <v>10</v>
      </c>
    </row>
    <row r="203" spans="1:10" x14ac:dyDescent="0.25">
      <c r="A203" s="29">
        <f t="shared" si="67"/>
        <v>40255</v>
      </c>
      <c r="C203">
        <v>0.8</v>
      </c>
      <c r="D203">
        <v>0</v>
      </c>
      <c r="E203">
        <v>486.8</v>
      </c>
      <c r="F203">
        <v>299</v>
      </c>
      <c r="G203" s="9">
        <f t="shared" si="64"/>
        <v>487.6</v>
      </c>
      <c r="H203" s="2">
        <f t="shared" si="65"/>
        <v>299</v>
      </c>
      <c r="I203" s="38">
        <f t="shared" si="66"/>
        <v>63.076923076923073</v>
      </c>
      <c r="J203">
        <v>10</v>
      </c>
    </row>
    <row r="204" spans="1:10" x14ac:dyDescent="0.25">
      <c r="A204" s="29">
        <f t="shared" si="67"/>
        <v>40262</v>
      </c>
      <c r="C204">
        <v>0.8</v>
      </c>
      <c r="D204">
        <v>0</v>
      </c>
      <c r="E204">
        <v>544.6</v>
      </c>
      <c r="F204">
        <v>299.5</v>
      </c>
      <c r="G204" s="9">
        <f t="shared" si="64"/>
        <v>545.4</v>
      </c>
      <c r="H204" s="2">
        <f t="shared" si="65"/>
        <v>299.5</v>
      </c>
      <c r="I204" s="38">
        <f t="shared" si="66"/>
        <v>82.103505843071773</v>
      </c>
      <c r="J204">
        <v>10</v>
      </c>
    </row>
    <row r="205" spans="1:10" x14ac:dyDescent="0.25">
      <c r="A205" s="29">
        <f t="shared" si="67"/>
        <v>40269</v>
      </c>
      <c r="C205">
        <v>0.8</v>
      </c>
      <c r="D205">
        <v>0</v>
      </c>
      <c r="E205">
        <v>544.6</v>
      </c>
      <c r="F205">
        <v>299.5</v>
      </c>
      <c r="G205" s="9">
        <f t="shared" si="64"/>
        <v>545.4</v>
      </c>
      <c r="H205" s="2">
        <f t="shared" si="65"/>
        <v>299.5</v>
      </c>
      <c r="I205" s="38">
        <f t="shared" si="66"/>
        <v>82.103505843071773</v>
      </c>
      <c r="J205">
        <v>10</v>
      </c>
    </row>
    <row r="206" spans="1:10" x14ac:dyDescent="0.25">
      <c r="A206" s="29">
        <f t="shared" si="67"/>
        <v>40276</v>
      </c>
      <c r="C206">
        <v>0.8</v>
      </c>
      <c r="D206">
        <v>0</v>
      </c>
      <c r="E206">
        <v>544.6</v>
      </c>
      <c r="F206">
        <v>299.5</v>
      </c>
      <c r="G206" s="9">
        <f t="shared" si="64"/>
        <v>545.4</v>
      </c>
      <c r="H206" s="2">
        <f t="shared" si="65"/>
        <v>299.5</v>
      </c>
      <c r="I206" s="38">
        <f t="shared" si="66"/>
        <v>82.103505843071773</v>
      </c>
      <c r="J206">
        <v>10</v>
      </c>
    </row>
    <row r="207" spans="1:10" x14ac:dyDescent="0.25">
      <c r="A207" s="29">
        <f t="shared" si="67"/>
        <v>40283</v>
      </c>
      <c r="C207">
        <v>0.8</v>
      </c>
      <c r="D207">
        <v>0</v>
      </c>
      <c r="E207">
        <v>570.5</v>
      </c>
      <c r="F207">
        <v>299.5</v>
      </c>
      <c r="G207" s="9">
        <f t="shared" si="64"/>
        <v>571.29999999999995</v>
      </c>
      <c r="H207" s="2">
        <f t="shared" si="65"/>
        <v>299.5</v>
      </c>
      <c r="I207" s="38">
        <f t="shared" si="66"/>
        <v>90.751252086811334</v>
      </c>
      <c r="J207">
        <v>10</v>
      </c>
    </row>
    <row r="208" spans="1:10" x14ac:dyDescent="0.25">
      <c r="A208" s="29">
        <f t="shared" si="67"/>
        <v>40290</v>
      </c>
      <c r="C208">
        <v>0.8</v>
      </c>
      <c r="D208">
        <v>0</v>
      </c>
      <c r="E208">
        <v>570.5</v>
      </c>
      <c r="F208">
        <v>299.5</v>
      </c>
      <c r="G208" s="9">
        <f t="shared" si="64"/>
        <v>571.29999999999995</v>
      </c>
      <c r="H208" s="2">
        <f t="shared" si="65"/>
        <v>299.5</v>
      </c>
      <c r="I208" s="38">
        <f t="shared" si="66"/>
        <v>90.751252086811334</v>
      </c>
      <c r="J208">
        <v>10</v>
      </c>
    </row>
    <row r="209" spans="1:10" x14ac:dyDescent="0.25">
      <c r="A209" s="29">
        <f t="shared" si="67"/>
        <v>40297</v>
      </c>
      <c r="C209">
        <v>0.8</v>
      </c>
      <c r="D209">
        <v>0</v>
      </c>
      <c r="E209">
        <v>628.29999999999995</v>
      </c>
      <c r="F209">
        <v>320.5</v>
      </c>
      <c r="G209" s="9">
        <f t="shared" si="64"/>
        <v>629.09999999999991</v>
      </c>
      <c r="H209" s="2">
        <f t="shared" si="65"/>
        <v>320.5</v>
      </c>
      <c r="I209" s="38">
        <f t="shared" si="66"/>
        <v>96.287051482059255</v>
      </c>
      <c r="J209">
        <v>10</v>
      </c>
    </row>
    <row r="210" spans="1:10" x14ac:dyDescent="0.25">
      <c r="A210" s="29">
        <f t="shared" si="67"/>
        <v>40304</v>
      </c>
      <c r="C210">
        <v>15.8</v>
      </c>
      <c r="D210">
        <v>0</v>
      </c>
      <c r="E210">
        <v>628.29999999999995</v>
      </c>
      <c r="F210">
        <v>320.5</v>
      </c>
      <c r="G210" s="9">
        <f t="shared" si="64"/>
        <v>644.09999999999991</v>
      </c>
      <c r="H210" s="2">
        <f t="shared" si="65"/>
        <v>320.5</v>
      </c>
      <c r="I210" s="38">
        <f t="shared" si="66"/>
        <v>100.96723868954753</v>
      </c>
      <c r="J210">
        <v>10</v>
      </c>
    </row>
    <row r="211" spans="1:10" x14ac:dyDescent="0.25">
      <c r="A211" s="29">
        <f t="shared" si="67"/>
        <v>40311</v>
      </c>
      <c r="C211">
        <v>15.8</v>
      </c>
      <c r="D211">
        <v>0</v>
      </c>
      <c r="E211">
        <v>628.29999999999995</v>
      </c>
      <c r="F211">
        <v>320.5</v>
      </c>
      <c r="G211" s="9">
        <f t="shared" si="64"/>
        <v>644.09999999999991</v>
      </c>
      <c r="H211" s="2">
        <f t="shared" si="65"/>
        <v>320.5</v>
      </c>
      <c r="I211" s="38">
        <f t="shared" si="66"/>
        <v>100.96723868954753</v>
      </c>
      <c r="J211">
        <v>10</v>
      </c>
    </row>
    <row r="212" spans="1:10" x14ac:dyDescent="0.25">
      <c r="A212" s="29">
        <f t="shared" si="67"/>
        <v>40318</v>
      </c>
      <c r="C212">
        <v>15.8</v>
      </c>
      <c r="D212">
        <v>0</v>
      </c>
      <c r="E212">
        <v>628.29999999999995</v>
      </c>
      <c r="F212">
        <v>320.5</v>
      </c>
      <c r="G212" s="9">
        <f t="shared" si="64"/>
        <v>644.09999999999991</v>
      </c>
      <c r="H212" s="2">
        <f t="shared" si="65"/>
        <v>320.5</v>
      </c>
      <c r="I212" s="38">
        <f t="shared" si="66"/>
        <v>100.96723868954753</v>
      </c>
      <c r="J212">
        <v>10</v>
      </c>
    </row>
    <row r="213" spans="1:10" x14ac:dyDescent="0.25">
      <c r="A213" s="29">
        <f t="shared" si="67"/>
        <v>40325</v>
      </c>
      <c r="C213">
        <v>17</v>
      </c>
      <c r="D213">
        <v>0</v>
      </c>
      <c r="E213">
        <v>628.5</v>
      </c>
      <c r="F213">
        <v>320.5</v>
      </c>
      <c r="G213" s="9">
        <f t="shared" si="64"/>
        <v>645.5</v>
      </c>
      <c r="H213" s="2">
        <f t="shared" si="65"/>
        <v>320.5</v>
      </c>
      <c r="I213" s="38">
        <f t="shared" si="66"/>
        <v>101.4040561622465</v>
      </c>
      <c r="J213">
        <v>10</v>
      </c>
    </row>
    <row r="214" spans="1:10" x14ac:dyDescent="0.25">
      <c r="A214" s="29">
        <f t="shared" si="67"/>
        <v>40332</v>
      </c>
      <c r="C214">
        <v>17</v>
      </c>
      <c r="D214">
        <v>0</v>
      </c>
      <c r="E214">
        <v>628.5</v>
      </c>
      <c r="F214">
        <v>320.5</v>
      </c>
      <c r="G214" s="9">
        <f t="shared" si="64"/>
        <v>645.5</v>
      </c>
      <c r="H214" s="2">
        <f t="shared" si="65"/>
        <v>320.5</v>
      </c>
      <c r="I214" s="38">
        <f t="shared" si="66"/>
        <v>101.4040561622465</v>
      </c>
      <c r="J214">
        <v>10</v>
      </c>
    </row>
    <row r="215" spans="1:10" x14ac:dyDescent="0.25">
      <c r="A215" s="29">
        <f t="shared" si="67"/>
        <v>40339</v>
      </c>
      <c r="C215">
        <v>17</v>
      </c>
      <c r="D215">
        <v>4</v>
      </c>
      <c r="E215">
        <v>628.5</v>
      </c>
      <c r="F215">
        <v>320.5</v>
      </c>
      <c r="G215" s="9">
        <f t="shared" si="64"/>
        <v>645.5</v>
      </c>
      <c r="H215" s="2">
        <f t="shared" si="65"/>
        <v>324.5</v>
      </c>
      <c r="I215" s="38">
        <f t="shared" si="66"/>
        <v>98.921417565485356</v>
      </c>
      <c r="J215">
        <v>10</v>
      </c>
    </row>
    <row r="216" spans="1:10" x14ac:dyDescent="0.25">
      <c r="A216" s="29">
        <f t="shared" si="67"/>
        <v>40346</v>
      </c>
      <c r="C216">
        <v>17</v>
      </c>
      <c r="D216">
        <v>4</v>
      </c>
      <c r="E216">
        <v>628.5</v>
      </c>
      <c r="F216">
        <v>320.5</v>
      </c>
      <c r="G216" s="9">
        <f t="shared" si="64"/>
        <v>645.5</v>
      </c>
      <c r="H216" s="2">
        <f t="shared" si="65"/>
        <v>324.5</v>
      </c>
      <c r="I216" s="38">
        <f t="shared" si="66"/>
        <v>98.921417565485356</v>
      </c>
      <c r="J216">
        <v>10</v>
      </c>
    </row>
    <row r="217" spans="1:10" x14ac:dyDescent="0.25">
      <c r="A217" s="29">
        <f t="shared" si="67"/>
        <v>40353</v>
      </c>
      <c r="C217">
        <v>17</v>
      </c>
      <c r="D217">
        <v>8.5</v>
      </c>
      <c r="E217">
        <v>628.5</v>
      </c>
      <c r="F217">
        <v>320.5</v>
      </c>
      <c r="G217" s="9">
        <f t="shared" ref="G217:G227" si="68">+C217+E217</f>
        <v>645.5</v>
      </c>
      <c r="H217" s="2">
        <f t="shared" ref="H217:H227" si="69">+D217+F217</f>
        <v>329</v>
      </c>
      <c r="I217" s="38">
        <f t="shared" si="66"/>
        <v>96.20060790273557</v>
      </c>
      <c r="J217">
        <v>10</v>
      </c>
    </row>
    <row r="218" spans="1:10" x14ac:dyDescent="0.25">
      <c r="A218" s="29">
        <f t="shared" si="67"/>
        <v>40360</v>
      </c>
      <c r="C218">
        <v>17</v>
      </c>
      <c r="D218">
        <v>8.5</v>
      </c>
      <c r="E218">
        <v>628.5</v>
      </c>
      <c r="F218">
        <v>341.5</v>
      </c>
      <c r="G218" s="9">
        <f t="shared" si="68"/>
        <v>645.5</v>
      </c>
      <c r="H218" s="2">
        <f t="shared" si="69"/>
        <v>350</v>
      </c>
      <c r="I218" s="38">
        <f t="shared" si="66"/>
        <v>84.428571428571431</v>
      </c>
      <c r="J218">
        <v>10</v>
      </c>
    </row>
    <row r="219" spans="1:10" x14ac:dyDescent="0.25">
      <c r="A219" s="29">
        <f t="shared" si="67"/>
        <v>40367</v>
      </c>
      <c r="C219">
        <v>98.9</v>
      </c>
      <c r="D219">
        <v>17.5</v>
      </c>
      <c r="E219">
        <v>628.5</v>
      </c>
      <c r="F219">
        <v>341.5</v>
      </c>
      <c r="G219" s="9">
        <f t="shared" si="68"/>
        <v>727.4</v>
      </c>
      <c r="H219" s="2">
        <f t="shared" si="69"/>
        <v>359</v>
      </c>
      <c r="I219" s="38">
        <f t="shared" si="66"/>
        <v>102.6183844011142</v>
      </c>
      <c r="J219">
        <v>70</v>
      </c>
    </row>
    <row r="220" spans="1:10" x14ac:dyDescent="0.25">
      <c r="A220" s="29">
        <f t="shared" si="67"/>
        <v>40374</v>
      </c>
      <c r="C220">
        <v>107.4</v>
      </c>
      <c r="D220">
        <v>17.5</v>
      </c>
      <c r="E220">
        <v>629</v>
      </c>
      <c r="F220">
        <v>341.5</v>
      </c>
      <c r="G220" s="9">
        <f t="shared" si="68"/>
        <v>736.4</v>
      </c>
      <c r="H220" s="2">
        <f t="shared" si="69"/>
        <v>359</v>
      </c>
      <c r="I220" s="38">
        <f t="shared" ref="I220:I227" si="70">+(G220/H220-1)*100</f>
        <v>105.12534818941504</v>
      </c>
      <c r="J220">
        <v>70</v>
      </c>
    </row>
    <row r="221" spans="1:10" x14ac:dyDescent="0.25">
      <c r="A221" s="29">
        <f t="shared" si="67"/>
        <v>40381</v>
      </c>
      <c r="C221">
        <v>126.7</v>
      </c>
      <c r="D221">
        <v>17.5</v>
      </c>
      <c r="E221">
        <v>629.70000000000005</v>
      </c>
      <c r="F221">
        <v>341.5</v>
      </c>
      <c r="G221" s="9">
        <f t="shared" si="68"/>
        <v>756.40000000000009</v>
      </c>
      <c r="H221" s="2">
        <f t="shared" si="69"/>
        <v>359</v>
      </c>
      <c r="I221" s="38">
        <f t="shared" si="70"/>
        <v>110.6963788300836</v>
      </c>
      <c r="J221">
        <v>235</v>
      </c>
    </row>
    <row r="222" spans="1:10" x14ac:dyDescent="0.25">
      <c r="A222" s="29">
        <f t="shared" si="67"/>
        <v>40388</v>
      </c>
      <c r="C222">
        <v>126.7</v>
      </c>
      <c r="D222">
        <v>16.5</v>
      </c>
      <c r="E222">
        <v>629.70000000000005</v>
      </c>
      <c r="F222">
        <v>342.5</v>
      </c>
      <c r="G222" s="9">
        <f t="shared" si="68"/>
        <v>756.40000000000009</v>
      </c>
      <c r="H222" s="2">
        <f t="shared" si="69"/>
        <v>359</v>
      </c>
      <c r="I222" s="38">
        <f t="shared" si="70"/>
        <v>110.6963788300836</v>
      </c>
      <c r="J222">
        <v>235</v>
      </c>
    </row>
    <row r="223" spans="1:10" x14ac:dyDescent="0.25">
      <c r="A223" s="29">
        <f t="shared" si="67"/>
        <v>40395</v>
      </c>
      <c r="C223">
        <v>100.8</v>
      </c>
      <c r="D223">
        <v>16.399999999999999</v>
      </c>
      <c r="E223">
        <v>656.8</v>
      </c>
      <c r="F223">
        <v>342.6</v>
      </c>
      <c r="G223" s="9">
        <f t="shared" si="68"/>
        <v>757.59999999999991</v>
      </c>
      <c r="H223" s="2">
        <f t="shared" si="69"/>
        <v>359</v>
      </c>
      <c r="I223" s="38">
        <f t="shared" si="70"/>
        <v>111.03064066852366</v>
      </c>
      <c r="J223">
        <v>235</v>
      </c>
    </row>
    <row r="224" spans="1:10" x14ac:dyDescent="0.25">
      <c r="A224" s="29">
        <f t="shared" si="67"/>
        <v>40402</v>
      </c>
      <c r="C224">
        <v>98.3</v>
      </c>
      <c r="D224">
        <v>16.7</v>
      </c>
      <c r="E224">
        <v>659.3</v>
      </c>
      <c r="F224">
        <v>342.6</v>
      </c>
      <c r="G224" s="9">
        <f t="shared" si="68"/>
        <v>757.59999999999991</v>
      </c>
      <c r="H224" s="2">
        <f t="shared" si="69"/>
        <v>359.3</v>
      </c>
      <c r="I224" s="38">
        <f t="shared" si="70"/>
        <v>110.85443918730861</v>
      </c>
      <c r="J224">
        <v>235</v>
      </c>
    </row>
    <row r="225" spans="1:10" x14ac:dyDescent="0.25">
      <c r="A225" s="29">
        <f t="shared" si="67"/>
        <v>40409</v>
      </c>
      <c r="C225">
        <v>97.8</v>
      </c>
      <c r="D225">
        <v>16.100000000000001</v>
      </c>
      <c r="E225">
        <v>659.8</v>
      </c>
      <c r="F225">
        <v>343.1</v>
      </c>
      <c r="G225" s="9">
        <f t="shared" si="68"/>
        <v>757.59999999999991</v>
      </c>
      <c r="H225" s="2">
        <f t="shared" si="69"/>
        <v>359.20000000000005</v>
      </c>
      <c r="I225" s="38">
        <f t="shared" si="70"/>
        <v>110.91314031180394</v>
      </c>
      <c r="J225">
        <v>235</v>
      </c>
    </row>
    <row r="226" spans="1:10" x14ac:dyDescent="0.25">
      <c r="A226" s="29">
        <f t="shared" si="67"/>
        <v>40416</v>
      </c>
      <c r="C226">
        <v>74.8</v>
      </c>
      <c r="D226">
        <v>13.6</v>
      </c>
      <c r="E226">
        <v>683.4</v>
      </c>
      <c r="F226">
        <v>345.7</v>
      </c>
      <c r="G226" s="9">
        <f t="shared" si="68"/>
        <v>758.19999999999993</v>
      </c>
      <c r="H226" s="2">
        <f t="shared" si="69"/>
        <v>359.3</v>
      </c>
      <c r="I226" s="38">
        <f t="shared" si="70"/>
        <v>111.02143055942109</v>
      </c>
      <c r="J226">
        <v>235</v>
      </c>
    </row>
    <row r="227" spans="1:10" x14ac:dyDescent="0.25">
      <c r="A227" s="29">
        <f t="shared" si="67"/>
        <v>40423</v>
      </c>
      <c r="C227">
        <v>309.8</v>
      </c>
      <c r="D227">
        <v>61.5</v>
      </c>
      <c r="E227">
        <v>0</v>
      </c>
      <c r="F227">
        <v>0</v>
      </c>
      <c r="G227" s="9">
        <f t="shared" si="68"/>
        <v>309.8</v>
      </c>
      <c r="H227" s="2">
        <f t="shared" si="69"/>
        <v>61.5</v>
      </c>
      <c r="I227" s="38">
        <f t="shared" si="70"/>
        <v>403.73983739837405</v>
      </c>
    </row>
    <row r="228" spans="1:10" x14ac:dyDescent="0.25">
      <c r="A228" s="29">
        <f t="shared" si="67"/>
        <v>40430</v>
      </c>
      <c r="C228">
        <v>309.8</v>
      </c>
      <c r="D228">
        <v>62.5</v>
      </c>
      <c r="E228">
        <v>0</v>
      </c>
      <c r="F228">
        <v>0</v>
      </c>
      <c r="G228" s="9">
        <f t="shared" ref="G228:G264" si="71">+C228+E228</f>
        <v>309.8</v>
      </c>
      <c r="H228" s="2">
        <f t="shared" ref="H228:H264" si="72">+D228+F228</f>
        <v>62.5</v>
      </c>
      <c r="I228" s="38">
        <f t="shared" ref="I228:I264" si="73">+(G228/H228-1)*100</f>
        <v>395.68</v>
      </c>
    </row>
    <row r="229" spans="1:10" x14ac:dyDescent="0.25">
      <c r="A229" s="29">
        <f t="shared" si="67"/>
        <v>40437</v>
      </c>
      <c r="C229">
        <v>309.39999999999998</v>
      </c>
      <c r="D229">
        <v>172.5</v>
      </c>
      <c r="E229">
        <v>0.4</v>
      </c>
      <c r="F229">
        <v>0</v>
      </c>
      <c r="G229" s="9">
        <f t="shared" si="71"/>
        <v>309.79999999999995</v>
      </c>
      <c r="H229" s="2">
        <f t="shared" si="72"/>
        <v>172.5</v>
      </c>
      <c r="I229" s="38">
        <f t="shared" si="73"/>
        <v>79.594202898550705</v>
      </c>
    </row>
    <row r="230" spans="1:10" x14ac:dyDescent="0.25">
      <c r="A230" s="29">
        <f t="shared" si="67"/>
        <v>40444</v>
      </c>
      <c r="C230">
        <v>308.89999999999998</v>
      </c>
      <c r="D230">
        <v>172.5</v>
      </c>
      <c r="E230">
        <v>0.9</v>
      </c>
      <c r="F230">
        <v>0</v>
      </c>
      <c r="G230" s="9">
        <f t="shared" si="71"/>
        <v>309.79999999999995</v>
      </c>
      <c r="H230" s="2">
        <f t="shared" si="72"/>
        <v>172.5</v>
      </c>
      <c r="I230" s="38">
        <f t="shared" si="73"/>
        <v>79.594202898550705</v>
      </c>
    </row>
    <row r="231" spans="1:10" x14ac:dyDescent="0.25">
      <c r="A231" s="29">
        <f t="shared" si="67"/>
        <v>40451</v>
      </c>
      <c r="C231">
        <v>341.9</v>
      </c>
      <c r="D231">
        <v>172.5</v>
      </c>
      <c r="E231">
        <v>0.9</v>
      </c>
      <c r="F231">
        <v>0</v>
      </c>
      <c r="G231" s="9">
        <f t="shared" si="71"/>
        <v>342.79999999999995</v>
      </c>
      <c r="H231" s="2">
        <f t="shared" si="72"/>
        <v>172.5</v>
      </c>
      <c r="I231" s="38">
        <f t="shared" si="73"/>
        <v>98.724637681159393</v>
      </c>
    </row>
    <row r="232" spans="1:10" x14ac:dyDescent="0.25">
      <c r="A232" s="29">
        <f t="shared" si="67"/>
        <v>40458</v>
      </c>
      <c r="C232">
        <v>285.60000000000002</v>
      </c>
      <c r="D232">
        <v>175.7</v>
      </c>
      <c r="E232">
        <v>57.2</v>
      </c>
      <c r="F232">
        <v>28.6</v>
      </c>
      <c r="G232" s="9">
        <f t="shared" si="71"/>
        <v>342.8</v>
      </c>
      <c r="H232" s="2">
        <f t="shared" si="72"/>
        <v>204.29999999999998</v>
      </c>
      <c r="I232" s="38">
        <f t="shared" si="73"/>
        <v>67.792462065589845</v>
      </c>
    </row>
    <row r="233" spans="1:10" x14ac:dyDescent="0.25">
      <c r="A233" s="29">
        <f t="shared" si="67"/>
        <v>40465</v>
      </c>
      <c r="C233">
        <v>285.60000000000002</v>
      </c>
      <c r="D233">
        <v>196.4</v>
      </c>
      <c r="E233">
        <v>57.2</v>
      </c>
      <c r="F233">
        <v>28.6</v>
      </c>
      <c r="G233" s="9">
        <f t="shared" si="71"/>
        <v>342.8</v>
      </c>
      <c r="H233" s="2">
        <f t="shared" si="72"/>
        <v>225</v>
      </c>
      <c r="I233" s="38">
        <f t="shared" si="73"/>
        <v>52.355555555555554</v>
      </c>
    </row>
    <row r="234" spans="1:10" x14ac:dyDescent="0.25">
      <c r="A234" s="29">
        <f t="shared" si="67"/>
        <v>40472</v>
      </c>
      <c r="C234">
        <v>228.1</v>
      </c>
      <c r="D234">
        <v>196.3</v>
      </c>
      <c r="E234">
        <v>114.7</v>
      </c>
      <c r="F234">
        <v>28.8</v>
      </c>
      <c r="G234" s="9">
        <f t="shared" si="71"/>
        <v>342.8</v>
      </c>
      <c r="H234" s="2">
        <f t="shared" si="72"/>
        <v>225.10000000000002</v>
      </c>
      <c r="I234" s="38">
        <f t="shared" si="73"/>
        <v>52.287872056863606</v>
      </c>
    </row>
    <row r="235" spans="1:10" x14ac:dyDescent="0.25">
      <c r="A235" s="29">
        <f t="shared" si="67"/>
        <v>40479</v>
      </c>
      <c r="C235">
        <v>171.8</v>
      </c>
      <c r="D235">
        <v>195.7</v>
      </c>
      <c r="E235">
        <v>171</v>
      </c>
      <c r="F235">
        <v>29.4</v>
      </c>
      <c r="G235" s="9">
        <f t="shared" si="71"/>
        <v>342.8</v>
      </c>
      <c r="H235" s="2">
        <f t="shared" si="72"/>
        <v>225.1</v>
      </c>
      <c r="I235" s="38">
        <f t="shared" si="73"/>
        <v>52.287872056863627</v>
      </c>
    </row>
    <row r="236" spans="1:10" x14ac:dyDescent="0.25">
      <c r="A236" s="29">
        <f t="shared" si="67"/>
        <v>40486</v>
      </c>
      <c r="C236">
        <v>117.8</v>
      </c>
      <c r="D236">
        <v>193.6</v>
      </c>
      <c r="E236">
        <v>171</v>
      </c>
      <c r="F236">
        <v>31.5</v>
      </c>
      <c r="G236" s="9">
        <f t="shared" si="71"/>
        <v>288.8</v>
      </c>
      <c r="H236" s="2">
        <f t="shared" si="72"/>
        <v>225.1</v>
      </c>
      <c r="I236" s="38">
        <f t="shared" si="73"/>
        <v>28.298533984895613</v>
      </c>
    </row>
    <row r="237" spans="1:10" x14ac:dyDescent="0.25">
      <c r="A237" s="29">
        <f t="shared" si="67"/>
        <v>40493</v>
      </c>
      <c r="C237">
        <v>117.8</v>
      </c>
      <c r="D237">
        <v>174</v>
      </c>
      <c r="E237">
        <v>220.5</v>
      </c>
      <c r="F237">
        <v>53.7</v>
      </c>
      <c r="G237" s="9">
        <f t="shared" si="71"/>
        <v>338.3</v>
      </c>
      <c r="H237" s="2">
        <f t="shared" si="72"/>
        <v>227.7</v>
      </c>
      <c r="I237" s="38">
        <f t="shared" si="73"/>
        <v>48.572683355292057</v>
      </c>
    </row>
    <row r="238" spans="1:10" x14ac:dyDescent="0.25">
      <c r="A238" s="29">
        <f t="shared" si="67"/>
        <v>40500</v>
      </c>
      <c r="C238">
        <v>116.9</v>
      </c>
      <c r="D238">
        <v>121.7</v>
      </c>
      <c r="E238">
        <v>221.4</v>
      </c>
      <c r="F238">
        <v>114.6</v>
      </c>
      <c r="G238" s="9">
        <f t="shared" si="71"/>
        <v>338.3</v>
      </c>
      <c r="H238" s="2">
        <f t="shared" si="72"/>
        <v>236.3</v>
      </c>
      <c r="I238" s="38">
        <f t="shared" si="73"/>
        <v>43.165467625899282</v>
      </c>
    </row>
    <row r="239" spans="1:10" x14ac:dyDescent="0.25">
      <c r="A239" s="29">
        <f t="shared" si="67"/>
        <v>40507</v>
      </c>
      <c r="C239">
        <v>115.8</v>
      </c>
      <c r="D239">
        <v>66.3</v>
      </c>
      <c r="E239">
        <v>222.5</v>
      </c>
      <c r="F239">
        <v>227.7</v>
      </c>
      <c r="G239" s="9">
        <f t="shared" si="71"/>
        <v>338.3</v>
      </c>
      <c r="H239" s="2">
        <f t="shared" si="72"/>
        <v>294</v>
      </c>
      <c r="I239" s="38">
        <f t="shared" si="73"/>
        <v>15.06802721088436</v>
      </c>
    </row>
    <row r="240" spans="1:10" x14ac:dyDescent="0.25">
      <c r="A240" s="29">
        <f t="shared" si="67"/>
        <v>40514</v>
      </c>
      <c r="C240">
        <v>115.3</v>
      </c>
      <c r="D240">
        <v>66.099999999999994</v>
      </c>
      <c r="E240">
        <v>223.2</v>
      </c>
      <c r="F240">
        <v>227.9</v>
      </c>
      <c r="G240" s="9">
        <f t="shared" si="71"/>
        <v>338.5</v>
      </c>
      <c r="H240" s="2">
        <f t="shared" si="72"/>
        <v>294</v>
      </c>
      <c r="I240" s="38">
        <f t="shared" si="73"/>
        <v>15.136054421768709</v>
      </c>
    </row>
    <row r="241" spans="1:9" x14ac:dyDescent="0.25">
      <c r="A241" s="29">
        <f t="shared" si="67"/>
        <v>40521</v>
      </c>
      <c r="C241">
        <v>114.8</v>
      </c>
      <c r="D241">
        <v>65.8</v>
      </c>
      <c r="E241">
        <v>223.9</v>
      </c>
      <c r="F241">
        <v>229.5</v>
      </c>
      <c r="G241" s="9">
        <f t="shared" si="71"/>
        <v>338.7</v>
      </c>
      <c r="H241" s="2">
        <f t="shared" si="72"/>
        <v>295.3</v>
      </c>
      <c r="I241" s="38">
        <f t="shared" si="73"/>
        <v>14.696918388079915</v>
      </c>
    </row>
    <row r="242" spans="1:9" x14ac:dyDescent="0.25">
      <c r="A242" s="29">
        <f t="shared" si="67"/>
        <v>40528</v>
      </c>
      <c r="C242">
        <v>84.8</v>
      </c>
      <c r="D242">
        <v>65.7</v>
      </c>
      <c r="E242">
        <v>304.60000000000002</v>
      </c>
      <c r="F242">
        <v>285.7</v>
      </c>
      <c r="G242" s="9">
        <f t="shared" si="71"/>
        <v>389.40000000000003</v>
      </c>
      <c r="H242" s="2">
        <f t="shared" si="72"/>
        <v>351.4</v>
      </c>
      <c r="I242" s="38">
        <f t="shared" si="73"/>
        <v>10.813887307911219</v>
      </c>
    </row>
    <row r="243" spans="1:9" x14ac:dyDescent="0.25">
      <c r="A243" s="29">
        <f t="shared" si="67"/>
        <v>40535</v>
      </c>
      <c r="C243">
        <v>84.7</v>
      </c>
      <c r="D243">
        <v>65.3</v>
      </c>
      <c r="E243">
        <v>304.7</v>
      </c>
      <c r="F243">
        <v>285.8</v>
      </c>
      <c r="G243" s="9">
        <f t="shared" si="71"/>
        <v>389.4</v>
      </c>
      <c r="H243" s="2">
        <f t="shared" si="72"/>
        <v>351.1</v>
      </c>
      <c r="I243" s="38">
        <f t="shared" si="73"/>
        <v>10.908573056109351</v>
      </c>
    </row>
    <row r="244" spans="1:9" x14ac:dyDescent="0.25">
      <c r="A244" s="29">
        <f t="shared" si="67"/>
        <v>40542</v>
      </c>
      <c r="C244">
        <v>82.9</v>
      </c>
      <c r="D244">
        <v>56.1</v>
      </c>
      <c r="E244">
        <v>306.5</v>
      </c>
      <c r="F244">
        <v>295.3</v>
      </c>
      <c r="G244" s="9">
        <f t="shared" si="71"/>
        <v>389.4</v>
      </c>
      <c r="H244" s="2">
        <f t="shared" si="72"/>
        <v>351.40000000000003</v>
      </c>
      <c r="I244" s="38">
        <f t="shared" si="73"/>
        <v>10.813887307911196</v>
      </c>
    </row>
    <row r="245" spans="1:9" x14ac:dyDescent="0.25">
      <c r="A245" s="29">
        <f t="shared" si="67"/>
        <v>40549</v>
      </c>
      <c r="C245">
        <v>110.5</v>
      </c>
      <c r="D245">
        <v>1.1000000000000001</v>
      </c>
      <c r="E245">
        <v>355.8</v>
      </c>
      <c r="F245">
        <v>350.3</v>
      </c>
      <c r="G245" s="9">
        <f t="shared" si="71"/>
        <v>466.3</v>
      </c>
      <c r="H245" s="2">
        <f t="shared" si="72"/>
        <v>351.40000000000003</v>
      </c>
      <c r="I245" s="38">
        <f t="shared" si="73"/>
        <v>32.69778030734205</v>
      </c>
    </row>
    <row r="246" spans="1:9" x14ac:dyDescent="0.25">
      <c r="A246" s="29">
        <f t="shared" si="67"/>
        <v>40556</v>
      </c>
      <c r="C246">
        <v>52.1</v>
      </c>
      <c r="D246">
        <v>1.1000000000000001</v>
      </c>
      <c r="E246">
        <v>452.2</v>
      </c>
      <c r="F246">
        <v>408</v>
      </c>
      <c r="G246" s="9">
        <f t="shared" si="71"/>
        <v>504.3</v>
      </c>
      <c r="H246" s="2">
        <f t="shared" si="72"/>
        <v>409.1</v>
      </c>
      <c r="I246" s="38">
        <f t="shared" si="73"/>
        <v>23.270593986800293</v>
      </c>
    </row>
    <row r="247" spans="1:9" x14ac:dyDescent="0.25">
      <c r="A247" s="29">
        <f t="shared" si="67"/>
        <v>40563</v>
      </c>
      <c r="C247">
        <v>52</v>
      </c>
      <c r="D247">
        <v>1.1000000000000001</v>
      </c>
      <c r="E247">
        <v>452.3</v>
      </c>
      <c r="F247">
        <v>408</v>
      </c>
      <c r="G247" s="9">
        <f t="shared" si="71"/>
        <v>504.3</v>
      </c>
      <c r="H247" s="2">
        <f t="shared" si="72"/>
        <v>409.1</v>
      </c>
      <c r="I247" s="38">
        <f t="shared" si="73"/>
        <v>23.270593986800293</v>
      </c>
    </row>
    <row r="248" spans="1:9" x14ac:dyDescent="0.25">
      <c r="A248" s="29">
        <f t="shared" si="67"/>
        <v>40570</v>
      </c>
      <c r="C248">
        <v>52</v>
      </c>
      <c r="D248">
        <v>0.9</v>
      </c>
      <c r="E248">
        <v>452.3</v>
      </c>
      <c r="F248">
        <v>408.2</v>
      </c>
      <c r="G248" s="9">
        <f t="shared" si="71"/>
        <v>504.3</v>
      </c>
      <c r="H248" s="2">
        <f t="shared" si="72"/>
        <v>409.09999999999997</v>
      </c>
      <c r="I248" s="38">
        <f t="shared" si="73"/>
        <v>23.270593986800314</v>
      </c>
    </row>
    <row r="249" spans="1:9" x14ac:dyDescent="0.25">
      <c r="A249" s="29">
        <f t="shared" si="67"/>
        <v>40577</v>
      </c>
      <c r="C249">
        <v>52</v>
      </c>
      <c r="D249">
        <v>0.9</v>
      </c>
      <c r="E249">
        <v>452.3</v>
      </c>
      <c r="F249">
        <v>408.2</v>
      </c>
      <c r="G249" s="9">
        <f t="shared" si="71"/>
        <v>504.3</v>
      </c>
      <c r="H249" s="2">
        <f t="shared" si="72"/>
        <v>409.09999999999997</v>
      </c>
      <c r="I249" s="38">
        <f t="shared" si="73"/>
        <v>23.270593986800314</v>
      </c>
    </row>
    <row r="250" spans="1:9" x14ac:dyDescent="0.25">
      <c r="A250" s="29">
        <f t="shared" si="67"/>
        <v>40584</v>
      </c>
      <c r="C250">
        <v>49</v>
      </c>
      <c r="D250">
        <v>0.9</v>
      </c>
      <c r="E250">
        <v>510.3</v>
      </c>
      <c r="F250">
        <v>408.2</v>
      </c>
      <c r="G250" s="9">
        <f t="shared" si="71"/>
        <v>559.29999999999995</v>
      </c>
      <c r="H250" s="2">
        <f t="shared" si="72"/>
        <v>409.09999999999997</v>
      </c>
      <c r="I250" s="38">
        <f t="shared" si="73"/>
        <v>36.714739672451714</v>
      </c>
    </row>
    <row r="251" spans="1:9" x14ac:dyDescent="0.25">
      <c r="A251" s="29">
        <f t="shared" si="67"/>
        <v>40591</v>
      </c>
      <c r="C251">
        <v>49</v>
      </c>
      <c r="D251">
        <v>0.9</v>
      </c>
      <c r="E251">
        <v>510.3</v>
      </c>
      <c r="F251">
        <v>408.2</v>
      </c>
      <c r="G251" s="9">
        <f t="shared" si="71"/>
        <v>559.29999999999995</v>
      </c>
      <c r="H251" s="2">
        <f t="shared" si="72"/>
        <v>409.09999999999997</v>
      </c>
      <c r="I251" s="38">
        <f t="shared" si="73"/>
        <v>36.714739672451714</v>
      </c>
    </row>
    <row r="252" spans="1:9" x14ac:dyDescent="0.25">
      <c r="A252" s="29">
        <f t="shared" si="67"/>
        <v>40598</v>
      </c>
      <c r="C252">
        <v>47.3</v>
      </c>
      <c r="D252">
        <v>0.8</v>
      </c>
      <c r="E252">
        <v>560</v>
      </c>
      <c r="F252">
        <v>434.5</v>
      </c>
      <c r="G252" s="9">
        <f t="shared" si="71"/>
        <v>607.29999999999995</v>
      </c>
      <c r="H252" s="2">
        <f t="shared" si="72"/>
        <v>435.3</v>
      </c>
      <c r="I252" s="38">
        <f t="shared" si="73"/>
        <v>39.512979554330329</v>
      </c>
    </row>
    <row r="253" spans="1:9" x14ac:dyDescent="0.25">
      <c r="A253" s="29">
        <f t="shared" si="67"/>
        <v>40605</v>
      </c>
      <c r="C253">
        <v>46.7</v>
      </c>
      <c r="D253">
        <v>0.8</v>
      </c>
      <c r="E253">
        <v>609.70000000000005</v>
      </c>
      <c r="F253">
        <v>434.5</v>
      </c>
      <c r="G253" s="9">
        <f t="shared" si="71"/>
        <v>656.40000000000009</v>
      </c>
      <c r="H253" s="2">
        <f t="shared" si="72"/>
        <v>435.3</v>
      </c>
      <c r="I253" s="38">
        <f t="shared" si="73"/>
        <v>50.79255685733979</v>
      </c>
    </row>
    <row r="254" spans="1:9" x14ac:dyDescent="0.25">
      <c r="A254" s="29">
        <f t="shared" si="67"/>
        <v>40612</v>
      </c>
      <c r="C254">
        <v>43.1</v>
      </c>
      <c r="D254">
        <v>0.8</v>
      </c>
      <c r="E254">
        <v>613.29999999999995</v>
      </c>
      <c r="F254">
        <v>434.6</v>
      </c>
      <c r="G254" s="9">
        <f t="shared" si="71"/>
        <v>656.4</v>
      </c>
      <c r="H254" s="2">
        <f t="shared" si="72"/>
        <v>435.40000000000003</v>
      </c>
      <c r="I254" s="38">
        <f t="shared" si="73"/>
        <v>50.757923748277435</v>
      </c>
    </row>
    <row r="255" spans="1:9" x14ac:dyDescent="0.25">
      <c r="A255" s="29">
        <f t="shared" si="67"/>
        <v>40619</v>
      </c>
      <c r="C255">
        <v>41.2</v>
      </c>
      <c r="D255">
        <v>0.8</v>
      </c>
      <c r="E255">
        <v>615.20000000000005</v>
      </c>
      <c r="F255">
        <v>486.8</v>
      </c>
      <c r="G255" s="9">
        <f t="shared" si="71"/>
        <v>656.40000000000009</v>
      </c>
      <c r="H255" s="2">
        <f t="shared" si="72"/>
        <v>487.6</v>
      </c>
      <c r="I255" s="38">
        <f t="shared" si="73"/>
        <v>34.618539786710436</v>
      </c>
    </row>
    <row r="256" spans="1:9" x14ac:dyDescent="0.25">
      <c r="A256" s="29">
        <f t="shared" ref="A256:A319" si="74">+A255+7</f>
        <v>40626</v>
      </c>
      <c r="C256">
        <v>10.199999999999999</v>
      </c>
      <c r="D256">
        <v>0.8</v>
      </c>
      <c r="E256">
        <v>646.79999999999995</v>
      </c>
      <c r="F256">
        <v>544.6</v>
      </c>
      <c r="G256" s="9">
        <f t="shared" si="71"/>
        <v>657</v>
      </c>
      <c r="H256" s="2">
        <f t="shared" si="72"/>
        <v>545.4</v>
      </c>
      <c r="I256" s="38">
        <f t="shared" si="73"/>
        <v>20.462046204620464</v>
      </c>
    </row>
    <row r="257" spans="1:9" x14ac:dyDescent="0.25">
      <c r="A257" s="29">
        <f t="shared" si="74"/>
        <v>40633</v>
      </c>
      <c r="C257">
        <v>8.3000000000000007</v>
      </c>
      <c r="D257">
        <v>0.8</v>
      </c>
      <c r="E257">
        <v>649.1</v>
      </c>
      <c r="F257">
        <v>544.6</v>
      </c>
      <c r="G257" s="9">
        <f t="shared" si="71"/>
        <v>657.4</v>
      </c>
      <c r="H257" s="2">
        <f t="shared" si="72"/>
        <v>545.4</v>
      </c>
      <c r="I257" s="38">
        <f t="shared" si="73"/>
        <v>20.535386872020545</v>
      </c>
    </row>
    <row r="258" spans="1:9" x14ac:dyDescent="0.25">
      <c r="A258" s="29">
        <f t="shared" si="74"/>
        <v>40640</v>
      </c>
      <c r="C258">
        <v>5</v>
      </c>
      <c r="D258">
        <v>0.8</v>
      </c>
      <c r="E258">
        <v>652.29999999999995</v>
      </c>
      <c r="F258">
        <v>544.6</v>
      </c>
      <c r="G258" s="9">
        <f t="shared" si="71"/>
        <v>657.3</v>
      </c>
      <c r="H258" s="2">
        <f t="shared" si="72"/>
        <v>545.4</v>
      </c>
      <c r="I258" s="38">
        <f t="shared" si="73"/>
        <v>20.517051705170509</v>
      </c>
    </row>
    <row r="259" spans="1:9" x14ac:dyDescent="0.25">
      <c r="A259" s="29">
        <f t="shared" si="74"/>
        <v>40647</v>
      </c>
      <c r="C259">
        <v>5</v>
      </c>
      <c r="D259">
        <v>0.8</v>
      </c>
      <c r="E259">
        <v>652.29999999999995</v>
      </c>
      <c r="F259">
        <v>570.5</v>
      </c>
      <c r="G259" s="9">
        <f t="shared" si="71"/>
        <v>657.3</v>
      </c>
      <c r="H259" s="2">
        <f t="shared" si="72"/>
        <v>571.29999999999995</v>
      </c>
      <c r="I259" s="38">
        <f t="shared" si="73"/>
        <v>15.053387012077724</v>
      </c>
    </row>
    <row r="260" spans="1:9" x14ac:dyDescent="0.25">
      <c r="A260" s="29">
        <f t="shared" si="74"/>
        <v>40654</v>
      </c>
      <c r="C260">
        <v>20</v>
      </c>
      <c r="D260">
        <v>0.8</v>
      </c>
      <c r="E260">
        <v>652.29999999999995</v>
      </c>
      <c r="F260">
        <v>570.5</v>
      </c>
      <c r="G260" s="9">
        <f t="shared" si="71"/>
        <v>672.3</v>
      </c>
      <c r="H260" s="2">
        <f t="shared" si="72"/>
        <v>571.29999999999995</v>
      </c>
      <c r="I260" s="38">
        <f t="shared" si="73"/>
        <v>17.678977769998248</v>
      </c>
    </row>
    <row r="261" spans="1:9" x14ac:dyDescent="0.25">
      <c r="A261" s="29">
        <f t="shared" si="74"/>
        <v>40661</v>
      </c>
      <c r="C261">
        <v>18.3</v>
      </c>
      <c r="D261">
        <v>0.8</v>
      </c>
      <c r="E261">
        <v>654</v>
      </c>
      <c r="F261">
        <v>628.29999999999995</v>
      </c>
      <c r="G261" s="9">
        <f t="shared" si="71"/>
        <v>672.3</v>
      </c>
      <c r="H261" s="2">
        <f t="shared" si="72"/>
        <v>629.09999999999991</v>
      </c>
      <c r="I261" s="38">
        <f t="shared" si="73"/>
        <v>6.8669527896995763</v>
      </c>
    </row>
    <row r="262" spans="1:9" x14ac:dyDescent="0.25">
      <c r="A262" s="29">
        <f t="shared" si="74"/>
        <v>40668</v>
      </c>
      <c r="C262">
        <v>16.7</v>
      </c>
      <c r="D262">
        <v>15.8</v>
      </c>
      <c r="E262">
        <v>657.3</v>
      </c>
      <c r="F262">
        <v>628.29999999999995</v>
      </c>
      <c r="G262" s="9">
        <f t="shared" si="71"/>
        <v>674</v>
      </c>
      <c r="H262" s="2">
        <f t="shared" si="72"/>
        <v>644.09999999999991</v>
      </c>
      <c r="I262" s="38">
        <f t="shared" si="73"/>
        <v>4.6421363142369332</v>
      </c>
    </row>
    <row r="263" spans="1:9" x14ac:dyDescent="0.25">
      <c r="A263" s="29">
        <f t="shared" si="74"/>
        <v>40675</v>
      </c>
      <c r="C263">
        <v>15</v>
      </c>
      <c r="D263">
        <v>15.8</v>
      </c>
      <c r="E263">
        <v>659.2</v>
      </c>
      <c r="F263">
        <v>628.29999999999995</v>
      </c>
      <c r="G263" s="9">
        <f t="shared" si="71"/>
        <v>674.2</v>
      </c>
      <c r="H263" s="2">
        <f t="shared" si="72"/>
        <v>644.09999999999991</v>
      </c>
      <c r="I263" s="38">
        <f t="shared" si="73"/>
        <v>4.6731873932619461</v>
      </c>
    </row>
    <row r="264" spans="1:9" x14ac:dyDescent="0.25">
      <c r="A264" s="29">
        <f t="shared" si="74"/>
        <v>40682</v>
      </c>
      <c r="C264">
        <v>15</v>
      </c>
      <c r="D264">
        <v>17.2</v>
      </c>
      <c r="E264">
        <v>659.2</v>
      </c>
      <c r="F264">
        <v>628.29999999999995</v>
      </c>
      <c r="G264" s="9">
        <f t="shared" si="71"/>
        <v>674.2</v>
      </c>
      <c r="H264" s="2">
        <f t="shared" si="72"/>
        <v>645.5</v>
      </c>
      <c r="I264" s="38">
        <f t="shared" si="73"/>
        <v>4.4461657629744522</v>
      </c>
    </row>
    <row r="265" spans="1:9" x14ac:dyDescent="0.25">
      <c r="A265" s="29">
        <f t="shared" si="74"/>
        <v>40689</v>
      </c>
      <c r="C265">
        <v>15</v>
      </c>
      <c r="D265">
        <v>17</v>
      </c>
      <c r="E265">
        <v>659.2</v>
      </c>
      <c r="F265">
        <v>628.5</v>
      </c>
      <c r="G265" s="9">
        <f t="shared" ref="G265:G273" si="75">+C265+E265</f>
        <v>674.2</v>
      </c>
      <c r="H265" s="2">
        <f t="shared" ref="H265:H273" si="76">+D265+F265</f>
        <v>645.5</v>
      </c>
      <c r="I265" s="38">
        <f t="shared" ref="I265:I273" si="77">+(G265/H265-1)*100</f>
        <v>4.4461657629744522</v>
      </c>
    </row>
    <row r="266" spans="1:9" x14ac:dyDescent="0.25">
      <c r="A266" s="29">
        <f t="shared" si="74"/>
        <v>40696</v>
      </c>
      <c r="C266">
        <v>15</v>
      </c>
      <c r="D266">
        <v>17</v>
      </c>
      <c r="E266">
        <v>659.2</v>
      </c>
      <c r="F266">
        <v>628.5</v>
      </c>
      <c r="G266" s="9">
        <f t="shared" si="75"/>
        <v>674.2</v>
      </c>
      <c r="H266" s="2">
        <f t="shared" si="76"/>
        <v>645.5</v>
      </c>
      <c r="I266" s="38">
        <f t="shared" si="77"/>
        <v>4.4461657629744522</v>
      </c>
    </row>
    <row r="267" spans="1:9" x14ac:dyDescent="0.25">
      <c r="A267" s="29">
        <f t="shared" si="74"/>
        <v>40703</v>
      </c>
      <c r="C267">
        <v>15</v>
      </c>
      <c r="D267">
        <v>17</v>
      </c>
      <c r="E267">
        <v>659.2</v>
      </c>
      <c r="F267">
        <v>628.5</v>
      </c>
      <c r="G267" s="9">
        <f t="shared" si="75"/>
        <v>674.2</v>
      </c>
      <c r="H267" s="2">
        <f t="shared" si="76"/>
        <v>645.5</v>
      </c>
      <c r="I267" s="38">
        <f t="shared" si="77"/>
        <v>4.4461657629744522</v>
      </c>
    </row>
    <row r="268" spans="1:9" x14ac:dyDescent="0.25">
      <c r="A268" s="29">
        <f t="shared" si="74"/>
        <v>40710</v>
      </c>
      <c r="C268">
        <v>15</v>
      </c>
      <c r="D268">
        <v>17</v>
      </c>
      <c r="E268">
        <v>659.2</v>
      </c>
      <c r="F268">
        <v>628.5</v>
      </c>
      <c r="G268" s="9">
        <f t="shared" si="75"/>
        <v>674.2</v>
      </c>
      <c r="H268" s="2">
        <f t="shared" si="76"/>
        <v>645.5</v>
      </c>
      <c r="I268" s="38">
        <f t="shared" si="77"/>
        <v>4.4461657629744522</v>
      </c>
    </row>
    <row r="269" spans="1:9" x14ac:dyDescent="0.25">
      <c r="A269" s="29">
        <f t="shared" si="74"/>
        <v>40717</v>
      </c>
      <c r="C269">
        <v>15</v>
      </c>
      <c r="D269">
        <v>17</v>
      </c>
      <c r="E269">
        <v>659.2</v>
      </c>
      <c r="F269">
        <v>628.5</v>
      </c>
      <c r="G269" s="9">
        <f t="shared" si="75"/>
        <v>674.2</v>
      </c>
      <c r="H269" s="2">
        <f t="shared" si="76"/>
        <v>645.5</v>
      </c>
      <c r="I269" s="38">
        <f t="shared" si="77"/>
        <v>4.4461657629744522</v>
      </c>
    </row>
    <row r="270" spans="1:9" x14ac:dyDescent="0.25">
      <c r="A270" s="29">
        <f t="shared" si="74"/>
        <v>40724</v>
      </c>
      <c r="C270">
        <v>20</v>
      </c>
      <c r="D270">
        <v>17</v>
      </c>
      <c r="E270">
        <v>659.2</v>
      </c>
      <c r="F270">
        <v>628.5</v>
      </c>
      <c r="G270" s="9">
        <f t="shared" si="75"/>
        <v>679.2</v>
      </c>
      <c r="H270" s="2">
        <f t="shared" si="76"/>
        <v>645.5</v>
      </c>
      <c r="I270" s="38">
        <f t="shared" si="77"/>
        <v>5.2207591014717281</v>
      </c>
    </row>
    <row r="271" spans="1:9" x14ac:dyDescent="0.25">
      <c r="A271" s="29">
        <f t="shared" si="74"/>
        <v>40731</v>
      </c>
      <c r="C271">
        <v>20</v>
      </c>
      <c r="D271">
        <v>98.9</v>
      </c>
      <c r="E271">
        <v>659.2</v>
      </c>
      <c r="F271">
        <v>628.5</v>
      </c>
      <c r="G271" s="9">
        <f t="shared" si="75"/>
        <v>679.2</v>
      </c>
      <c r="H271" s="2">
        <f t="shared" si="76"/>
        <v>727.4</v>
      </c>
      <c r="I271" s="38">
        <f t="shared" si="77"/>
        <v>-6.626340390431662</v>
      </c>
    </row>
    <row r="272" spans="1:9" x14ac:dyDescent="0.25">
      <c r="A272" s="29">
        <f t="shared" si="74"/>
        <v>40738</v>
      </c>
      <c r="C272">
        <v>20</v>
      </c>
      <c r="D272">
        <v>107.4</v>
      </c>
      <c r="E272">
        <v>659.2</v>
      </c>
      <c r="F272">
        <v>629</v>
      </c>
      <c r="G272" s="9">
        <f t="shared" si="75"/>
        <v>679.2</v>
      </c>
      <c r="H272" s="2">
        <f t="shared" si="76"/>
        <v>736.4</v>
      </c>
      <c r="I272" s="38">
        <f t="shared" si="77"/>
        <v>-7.7675176534492074</v>
      </c>
    </row>
    <row r="273" spans="1:10" x14ac:dyDescent="0.25">
      <c r="A273" s="29">
        <f t="shared" si="74"/>
        <v>40745</v>
      </c>
      <c r="C273">
        <v>20</v>
      </c>
      <c r="D273">
        <v>126.7</v>
      </c>
      <c r="E273">
        <v>659.2</v>
      </c>
      <c r="F273">
        <v>629.70000000000005</v>
      </c>
      <c r="G273" s="9">
        <f t="shared" si="75"/>
        <v>679.2</v>
      </c>
      <c r="H273" s="2">
        <f t="shared" si="76"/>
        <v>756.40000000000009</v>
      </c>
      <c r="I273" s="38">
        <f t="shared" si="77"/>
        <v>-10.206240084611318</v>
      </c>
    </row>
    <row r="274" spans="1:10" x14ac:dyDescent="0.25">
      <c r="A274" s="29">
        <f t="shared" si="74"/>
        <v>40752</v>
      </c>
      <c r="D274" s="62"/>
    </row>
    <row r="275" spans="1:10" x14ac:dyDescent="0.25">
      <c r="A275" s="29">
        <f t="shared" si="74"/>
        <v>40759</v>
      </c>
      <c r="C275">
        <v>20</v>
      </c>
      <c r="D275">
        <v>100.8</v>
      </c>
      <c r="E275">
        <v>685.4</v>
      </c>
      <c r="F275">
        <v>656.8</v>
      </c>
      <c r="G275" s="9">
        <f t="shared" ref="G275:H277" si="78">+C275+E275</f>
        <v>705.4</v>
      </c>
      <c r="H275" s="2">
        <f t="shared" si="78"/>
        <v>757.59999999999991</v>
      </c>
      <c r="I275" s="38">
        <f>+(G275/H275-1)*100</f>
        <v>-6.890179514255534</v>
      </c>
    </row>
    <row r="276" spans="1:10" x14ac:dyDescent="0.25">
      <c r="A276" s="29">
        <f t="shared" si="74"/>
        <v>40766</v>
      </c>
      <c r="C276">
        <v>20</v>
      </c>
      <c r="D276">
        <v>98.3</v>
      </c>
      <c r="E276">
        <v>685.4</v>
      </c>
      <c r="F276">
        <v>659.3</v>
      </c>
      <c r="G276" s="9">
        <f t="shared" si="78"/>
        <v>705.4</v>
      </c>
      <c r="H276" s="2">
        <f t="shared" si="78"/>
        <v>757.59999999999991</v>
      </c>
      <c r="I276" s="38">
        <f>+(G276/H276-1)*100</f>
        <v>-6.890179514255534</v>
      </c>
    </row>
    <row r="277" spans="1:10" x14ac:dyDescent="0.25">
      <c r="A277" s="29">
        <f t="shared" si="74"/>
        <v>40773</v>
      </c>
      <c r="C277">
        <v>18.2</v>
      </c>
      <c r="D277">
        <v>97.9</v>
      </c>
      <c r="E277">
        <v>687.2</v>
      </c>
      <c r="F277">
        <v>659.8</v>
      </c>
      <c r="G277" s="9">
        <f t="shared" si="78"/>
        <v>705.40000000000009</v>
      </c>
      <c r="H277" s="2">
        <f t="shared" si="78"/>
        <v>757.69999999999993</v>
      </c>
      <c r="I277" s="38">
        <f>+(G277/H277-1)*100</f>
        <v>-6.9024679952487622</v>
      </c>
    </row>
    <row r="278" spans="1:10" x14ac:dyDescent="0.25">
      <c r="A278" s="29">
        <f t="shared" si="74"/>
        <v>40780</v>
      </c>
      <c r="C278">
        <v>17.399999999999999</v>
      </c>
      <c r="D278">
        <v>74.8</v>
      </c>
      <c r="E278">
        <v>689</v>
      </c>
      <c r="F278">
        <v>683.4</v>
      </c>
      <c r="G278" s="9">
        <f t="shared" ref="G278:G285" si="79">+C278+E278</f>
        <v>706.4</v>
      </c>
      <c r="H278" s="2">
        <f t="shared" ref="H278:H285" si="80">+D278+F278</f>
        <v>758.19999999999993</v>
      </c>
      <c r="I278" s="38">
        <f t="shared" ref="I278:I296" si="81">+(G278/H278-1)*100</f>
        <v>-6.8319704563439725</v>
      </c>
    </row>
    <row r="279" spans="1:10" x14ac:dyDescent="0.25">
      <c r="A279" s="29">
        <f t="shared" si="74"/>
        <v>40787</v>
      </c>
      <c r="C279">
        <v>16.5</v>
      </c>
      <c r="D279">
        <v>309.8</v>
      </c>
      <c r="E279">
        <v>0.1</v>
      </c>
      <c r="F279">
        <v>0</v>
      </c>
      <c r="G279" s="9">
        <f t="shared" si="79"/>
        <v>16.600000000000001</v>
      </c>
      <c r="H279" s="2">
        <f t="shared" si="80"/>
        <v>309.8</v>
      </c>
      <c r="I279" s="38">
        <f t="shared" si="81"/>
        <v>-94.641704325371208</v>
      </c>
    </row>
    <row r="280" spans="1:10" x14ac:dyDescent="0.25">
      <c r="A280" s="29">
        <f t="shared" si="74"/>
        <v>40794</v>
      </c>
      <c r="C280">
        <v>16.5</v>
      </c>
      <c r="D280">
        <v>309.8</v>
      </c>
      <c r="E280">
        <v>0.2</v>
      </c>
      <c r="F280">
        <v>0</v>
      </c>
      <c r="G280" s="9">
        <f t="shared" si="79"/>
        <v>16.7</v>
      </c>
      <c r="H280" s="2">
        <f t="shared" si="80"/>
        <v>309.8</v>
      </c>
      <c r="I280" s="38">
        <f t="shared" si="81"/>
        <v>-94.609425435765004</v>
      </c>
      <c r="J280" s="62"/>
    </row>
    <row r="281" spans="1:10" x14ac:dyDescent="0.25">
      <c r="A281" s="29">
        <f t="shared" si="74"/>
        <v>40801</v>
      </c>
      <c r="C281">
        <v>16.3</v>
      </c>
      <c r="D281">
        <v>309.39999999999998</v>
      </c>
      <c r="E281">
        <v>0.3</v>
      </c>
      <c r="F281">
        <v>0.4</v>
      </c>
      <c r="G281" s="9">
        <f t="shared" si="79"/>
        <v>16.600000000000001</v>
      </c>
      <c r="H281" s="2">
        <f t="shared" si="80"/>
        <v>309.79999999999995</v>
      </c>
      <c r="I281" s="38">
        <f t="shared" si="81"/>
        <v>-94.641704325371194</v>
      </c>
    </row>
    <row r="282" spans="1:10" x14ac:dyDescent="0.25">
      <c r="A282" s="29">
        <f t="shared" si="74"/>
        <v>40808</v>
      </c>
      <c r="C282">
        <v>16</v>
      </c>
      <c r="D282">
        <v>308.89999999999998</v>
      </c>
      <c r="E282">
        <v>0.6</v>
      </c>
      <c r="F282">
        <v>1</v>
      </c>
      <c r="G282" s="9">
        <f t="shared" si="79"/>
        <v>16.600000000000001</v>
      </c>
      <c r="H282" s="2">
        <f t="shared" si="80"/>
        <v>309.89999999999998</v>
      </c>
      <c r="I282" s="38">
        <f t="shared" si="81"/>
        <v>-94.643433365601808</v>
      </c>
    </row>
    <row r="283" spans="1:10" x14ac:dyDescent="0.25">
      <c r="A283" s="29">
        <f t="shared" si="74"/>
        <v>40815</v>
      </c>
      <c r="C283">
        <v>16</v>
      </c>
      <c r="D283">
        <v>341.9</v>
      </c>
      <c r="E283">
        <v>0.6</v>
      </c>
      <c r="F283">
        <v>1</v>
      </c>
      <c r="G283" s="9">
        <f t="shared" si="79"/>
        <v>16.600000000000001</v>
      </c>
      <c r="H283" s="2">
        <f t="shared" si="80"/>
        <v>342.9</v>
      </c>
      <c r="I283" s="38">
        <f t="shared" si="81"/>
        <v>-95.158938466025077</v>
      </c>
    </row>
    <row r="284" spans="1:10" ht="15" x14ac:dyDescent="0.35">
      <c r="A284" s="29">
        <f t="shared" si="74"/>
        <v>40822</v>
      </c>
      <c r="C284" s="53">
        <v>15</v>
      </c>
      <c r="D284">
        <v>285.60000000000002</v>
      </c>
      <c r="E284">
        <v>0.6</v>
      </c>
      <c r="F284">
        <v>57.2</v>
      </c>
      <c r="G284" s="9">
        <f t="shared" si="79"/>
        <v>15.6</v>
      </c>
      <c r="H284" s="2">
        <f t="shared" si="80"/>
        <v>342.8</v>
      </c>
      <c r="I284" s="38">
        <f t="shared" si="81"/>
        <v>-95.449241540256708</v>
      </c>
    </row>
    <row r="285" spans="1:10" x14ac:dyDescent="0.25">
      <c r="A285" s="29">
        <f t="shared" si="74"/>
        <v>40829</v>
      </c>
      <c r="C285">
        <v>16</v>
      </c>
      <c r="D285">
        <v>285.60000000000002</v>
      </c>
      <c r="E285">
        <v>0.6</v>
      </c>
      <c r="F285">
        <v>57.2</v>
      </c>
      <c r="G285" s="9">
        <f t="shared" si="79"/>
        <v>16.600000000000001</v>
      </c>
      <c r="H285" s="2">
        <f t="shared" si="80"/>
        <v>342.8</v>
      </c>
      <c r="I285" s="38">
        <f t="shared" si="81"/>
        <v>-95.157526254375725</v>
      </c>
    </row>
    <row r="286" spans="1:10" x14ac:dyDescent="0.25">
      <c r="A286" s="29">
        <f t="shared" si="74"/>
        <v>40836</v>
      </c>
      <c r="C286">
        <v>16</v>
      </c>
      <c r="D286">
        <v>228.1</v>
      </c>
      <c r="E286">
        <v>0.6</v>
      </c>
      <c r="F286">
        <v>114.7</v>
      </c>
      <c r="G286" s="9">
        <f t="shared" ref="G286:H293" si="82">+C286+E286</f>
        <v>16.600000000000001</v>
      </c>
      <c r="H286" s="2">
        <f t="shared" si="82"/>
        <v>342.8</v>
      </c>
      <c r="I286" s="38">
        <f t="shared" si="81"/>
        <v>-95.157526254375725</v>
      </c>
    </row>
    <row r="287" spans="1:10" x14ac:dyDescent="0.25">
      <c r="A287" s="29">
        <f t="shared" si="74"/>
        <v>40843</v>
      </c>
      <c r="C287">
        <v>16</v>
      </c>
      <c r="D287">
        <v>171.8</v>
      </c>
      <c r="E287">
        <v>0.6</v>
      </c>
      <c r="F287">
        <v>171</v>
      </c>
      <c r="G287" s="9">
        <f t="shared" si="82"/>
        <v>16.600000000000001</v>
      </c>
      <c r="H287" s="2">
        <f t="shared" si="82"/>
        <v>342.8</v>
      </c>
      <c r="I287" s="38">
        <f t="shared" si="81"/>
        <v>-95.157526254375725</v>
      </c>
    </row>
    <row r="288" spans="1:10" x14ac:dyDescent="0.25">
      <c r="A288" s="29">
        <f t="shared" si="74"/>
        <v>40850</v>
      </c>
      <c r="C288">
        <v>76</v>
      </c>
      <c r="D288">
        <v>117.8</v>
      </c>
      <c r="E288">
        <v>0.6</v>
      </c>
      <c r="F288">
        <v>171</v>
      </c>
      <c r="G288" s="9">
        <f t="shared" si="82"/>
        <v>76.599999999999994</v>
      </c>
      <c r="H288" s="2">
        <f t="shared" si="82"/>
        <v>288.8</v>
      </c>
      <c r="I288" s="38">
        <f t="shared" si="81"/>
        <v>-73.476454293628819</v>
      </c>
    </row>
    <row r="289" spans="1:9" x14ac:dyDescent="0.25">
      <c r="A289" s="29">
        <f t="shared" si="74"/>
        <v>40857</v>
      </c>
      <c r="C289">
        <v>76</v>
      </c>
      <c r="D289">
        <v>117.8</v>
      </c>
      <c r="E289">
        <v>0.6</v>
      </c>
      <c r="F289">
        <v>220.5</v>
      </c>
      <c r="G289" s="9">
        <f t="shared" si="82"/>
        <v>76.599999999999994</v>
      </c>
      <c r="H289" s="2">
        <f t="shared" si="82"/>
        <v>338.3</v>
      </c>
      <c r="I289" s="38">
        <f t="shared" si="81"/>
        <v>-77.357375110848352</v>
      </c>
    </row>
    <row r="290" spans="1:9" x14ac:dyDescent="0.25">
      <c r="A290" s="29">
        <f t="shared" si="74"/>
        <v>40864</v>
      </c>
      <c r="C290">
        <v>76</v>
      </c>
      <c r="D290">
        <v>116.9</v>
      </c>
      <c r="E290">
        <v>0.6</v>
      </c>
      <c r="F290">
        <v>221.4</v>
      </c>
      <c r="G290" s="9">
        <f t="shared" si="82"/>
        <v>76.599999999999994</v>
      </c>
      <c r="H290" s="2">
        <f t="shared" si="82"/>
        <v>338.3</v>
      </c>
      <c r="I290" s="38">
        <f t="shared" si="81"/>
        <v>-77.357375110848352</v>
      </c>
    </row>
    <row r="291" spans="1:9" x14ac:dyDescent="0.25">
      <c r="A291" s="29">
        <f t="shared" si="74"/>
        <v>40871</v>
      </c>
      <c r="C291">
        <v>74</v>
      </c>
      <c r="D291">
        <v>115.9</v>
      </c>
      <c r="E291">
        <v>2.7</v>
      </c>
      <c r="F291">
        <v>222.5</v>
      </c>
      <c r="G291" s="9">
        <f t="shared" si="82"/>
        <v>76.7</v>
      </c>
      <c r="H291" s="2">
        <f t="shared" si="82"/>
        <v>338.4</v>
      </c>
      <c r="I291" s="38">
        <f t="shared" si="81"/>
        <v>-77.334515366430253</v>
      </c>
    </row>
    <row r="292" spans="1:9" x14ac:dyDescent="0.25">
      <c r="A292" s="29">
        <f t="shared" si="74"/>
        <v>40878</v>
      </c>
      <c r="C292">
        <v>72</v>
      </c>
      <c r="D292">
        <v>115.3</v>
      </c>
      <c r="E292">
        <v>4.5999999999999996</v>
      </c>
      <c r="F292">
        <v>223.2</v>
      </c>
      <c r="G292" s="9">
        <f t="shared" si="82"/>
        <v>76.599999999999994</v>
      </c>
      <c r="H292" s="2">
        <f t="shared" si="82"/>
        <v>338.5</v>
      </c>
      <c r="I292" s="38">
        <f t="shared" si="81"/>
        <v>-77.370753323485971</v>
      </c>
    </row>
    <row r="293" spans="1:9" x14ac:dyDescent="0.25">
      <c r="A293" s="29">
        <f t="shared" si="74"/>
        <v>40885</v>
      </c>
      <c r="C293">
        <v>70.5</v>
      </c>
      <c r="D293">
        <v>114.8</v>
      </c>
      <c r="E293">
        <v>6.1</v>
      </c>
      <c r="F293">
        <v>223.9</v>
      </c>
      <c r="G293" s="9">
        <f t="shared" si="82"/>
        <v>76.599999999999994</v>
      </c>
      <c r="H293" s="2">
        <f t="shared" si="82"/>
        <v>338.7</v>
      </c>
      <c r="I293" s="38">
        <f t="shared" si="81"/>
        <v>-77.384115736640098</v>
      </c>
    </row>
    <row r="294" spans="1:9" x14ac:dyDescent="0.25">
      <c r="A294" s="29">
        <f t="shared" si="74"/>
        <v>40892</v>
      </c>
      <c r="C294">
        <v>70</v>
      </c>
      <c r="D294">
        <v>84.8</v>
      </c>
      <c r="E294">
        <v>64.3</v>
      </c>
      <c r="F294">
        <v>304.60000000000002</v>
      </c>
      <c r="G294" s="9">
        <f t="shared" ref="G294:H296" si="83">+C294+E294</f>
        <v>134.30000000000001</v>
      </c>
      <c r="H294" s="2">
        <f t="shared" si="83"/>
        <v>389.40000000000003</v>
      </c>
      <c r="I294" s="38">
        <f t="shared" si="81"/>
        <v>-65.511042629686699</v>
      </c>
    </row>
    <row r="295" spans="1:9" x14ac:dyDescent="0.25">
      <c r="A295" s="29">
        <f t="shared" si="74"/>
        <v>40899</v>
      </c>
      <c r="C295">
        <v>70</v>
      </c>
      <c r="D295">
        <v>84.7</v>
      </c>
      <c r="E295">
        <v>64.3</v>
      </c>
      <c r="F295">
        <v>304.7</v>
      </c>
      <c r="G295" s="9">
        <f t="shared" si="83"/>
        <v>134.30000000000001</v>
      </c>
      <c r="H295" s="2">
        <f t="shared" si="83"/>
        <v>389.4</v>
      </c>
      <c r="I295" s="38">
        <f t="shared" si="81"/>
        <v>-65.511042629686699</v>
      </c>
    </row>
    <row r="296" spans="1:9" x14ac:dyDescent="0.25">
      <c r="A296" s="29">
        <f t="shared" si="74"/>
        <v>40906</v>
      </c>
      <c r="C296">
        <v>75</v>
      </c>
      <c r="D296">
        <v>82.9</v>
      </c>
      <c r="E296">
        <v>64.3</v>
      </c>
      <c r="F296">
        <v>306.5</v>
      </c>
      <c r="G296" s="9">
        <f t="shared" si="83"/>
        <v>139.30000000000001</v>
      </c>
      <c r="H296" s="2">
        <f t="shared" si="83"/>
        <v>389.4</v>
      </c>
      <c r="I296" s="38">
        <f t="shared" si="81"/>
        <v>-64.227015921931169</v>
      </c>
    </row>
    <row r="297" spans="1:9" x14ac:dyDescent="0.25">
      <c r="A297" s="29">
        <f t="shared" si="74"/>
        <v>40913</v>
      </c>
      <c r="C297">
        <v>79.400000000000006</v>
      </c>
      <c r="D297">
        <v>110.5</v>
      </c>
      <c r="E297">
        <v>65</v>
      </c>
      <c r="F297">
        <v>355.8</v>
      </c>
      <c r="G297" s="9">
        <f t="shared" ref="G297:G328" si="84">+C297+E297</f>
        <v>144.4</v>
      </c>
      <c r="H297" s="2">
        <f t="shared" ref="H297:H328" si="85">+D297+F297</f>
        <v>466.3</v>
      </c>
      <c r="I297" s="38">
        <f t="shared" ref="I297:I328" si="86">+(G297/H297-1)*100</f>
        <v>-69.032811494745872</v>
      </c>
    </row>
    <row r="298" spans="1:9" x14ac:dyDescent="0.25">
      <c r="A298" s="29">
        <f t="shared" si="74"/>
        <v>40920</v>
      </c>
      <c r="C298">
        <v>79</v>
      </c>
      <c r="D298">
        <v>52.1</v>
      </c>
      <c r="E298">
        <v>65.5</v>
      </c>
      <c r="F298">
        <v>452.2</v>
      </c>
      <c r="G298" s="9">
        <f t="shared" si="84"/>
        <v>144.5</v>
      </c>
      <c r="H298" s="2">
        <f t="shared" si="85"/>
        <v>504.3</v>
      </c>
      <c r="I298" s="38">
        <f t="shared" si="86"/>
        <v>-71.346420781280983</v>
      </c>
    </row>
    <row r="299" spans="1:9" x14ac:dyDescent="0.25">
      <c r="A299" s="29">
        <f t="shared" si="74"/>
        <v>40927</v>
      </c>
      <c r="C299">
        <v>77.900000000000006</v>
      </c>
      <c r="D299">
        <v>52</v>
      </c>
      <c r="E299">
        <v>66.599999999999994</v>
      </c>
      <c r="F299">
        <v>452.3</v>
      </c>
      <c r="G299" s="9">
        <f t="shared" si="84"/>
        <v>144.5</v>
      </c>
      <c r="H299" s="2">
        <f t="shared" si="85"/>
        <v>504.3</v>
      </c>
      <c r="I299" s="38">
        <f t="shared" si="86"/>
        <v>-71.346420781280983</v>
      </c>
    </row>
    <row r="300" spans="1:9" x14ac:dyDescent="0.25">
      <c r="A300" s="29">
        <f t="shared" si="74"/>
        <v>40934</v>
      </c>
      <c r="C300">
        <v>46.9</v>
      </c>
      <c r="D300">
        <v>52</v>
      </c>
      <c r="E300">
        <v>150.4</v>
      </c>
      <c r="F300">
        <v>452.3</v>
      </c>
      <c r="G300" s="9">
        <f t="shared" si="84"/>
        <v>197.3</v>
      </c>
      <c r="H300" s="2">
        <f t="shared" si="85"/>
        <v>504.3</v>
      </c>
      <c r="I300" s="38">
        <f t="shared" si="86"/>
        <v>-60.876462423160817</v>
      </c>
    </row>
    <row r="301" spans="1:9" x14ac:dyDescent="0.25">
      <c r="A301" s="29">
        <f t="shared" si="74"/>
        <v>40941</v>
      </c>
      <c r="C301">
        <v>45.9</v>
      </c>
      <c r="D301">
        <v>52</v>
      </c>
      <c r="E301">
        <v>151.30000000000001</v>
      </c>
      <c r="F301">
        <v>452.3</v>
      </c>
      <c r="G301" s="9">
        <f t="shared" si="84"/>
        <v>197.20000000000002</v>
      </c>
      <c r="H301" s="2">
        <f t="shared" si="85"/>
        <v>504.3</v>
      </c>
      <c r="I301" s="38">
        <f t="shared" si="86"/>
        <v>-60.89629188974817</v>
      </c>
    </row>
    <row r="302" spans="1:9" x14ac:dyDescent="0.25">
      <c r="A302" s="29">
        <f t="shared" si="74"/>
        <v>40948</v>
      </c>
      <c r="C302">
        <v>45.8</v>
      </c>
      <c r="D302">
        <v>49</v>
      </c>
      <c r="E302">
        <v>151.80000000000001</v>
      </c>
      <c r="F302">
        <v>510.3</v>
      </c>
      <c r="G302" s="9">
        <f t="shared" si="84"/>
        <v>197.60000000000002</v>
      </c>
      <c r="H302" s="2">
        <f t="shared" si="85"/>
        <v>559.29999999999995</v>
      </c>
      <c r="I302" s="38">
        <f t="shared" si="86"/>
        <v>-64.670123368496334</v>
      </c>
    </row>
    <row r="303" spans="1:9" x14ac:dyDescent="0.25">
      <c r="A303" s="29">
        <f t="shared" si="74"/>
        <v>40955</v>
      </c>
      <c r="C303">
        <v>45.5</v>
      </c>
      <c r="D303">
        <v>49</v>
      </c>
      <c r="E303">
        <v>152.1</v>
      </c>
      <c r="F303">
        <v>510.3</v>
      </c>
      <c r="G303" s="9">
        <f t="shared" si="84"/>
        <v>197.6</v>
      </c>
      <c r="H303" s="2">
        <f t="shared" si="85"/>
        <v>559.29999999999995</v>
      </c>
      <c r="I303" s="38">
        <f t="shared" si="86"/>
        <v>-64.670123368496334</v>
      </c>
    </row>
    <row r="304" spans="1:9" x14ac:dyDescent="0.25">
      <c r="A304" s="29">
        <f t="shared" si="74"/>
        <v>40962</v>
      </c>
      <c r="C304">
        <v>45.5</v>
      </c>
      <c r="D304">
        <v>47.3</v>
      </c>
      <c r="E304">
        <v>177.4</v>
      </c>
      <c r="F304">
        <v>560</v>
      </c>
      <c r="G304" s="9">
        <f t="shared" si="84"/>
        <v>222.9</v>
      </c>
      <c r="H304" s="2">
        <f t="shared" si="85"/>
        <v>607.29999999999995</v>
      </c>
      <c r="I304" s="38">
        <f t="shared" si="86"/>
        <v>-63.296558537790219</v>
      </c>
    </row>
    <row r="305" spans="1:10" x14ac:dyDescent="0.25">
      <c r="A305" s="29">
        <f t="shared" si="74"/>
        <v>40969</v>
      </c>
      <c r="C305">
        <v>45.5</v>
      </c>
      <c r="D305">
        <v>46.7</v>
      </c>
      <c r="E305">
        <v>177.4</v>
      </c>
      <c r="F305">
        <v>609.70000000000005</v>
      </c>
      <c r="G305" s="9">
        <f t="shared" si="84"/>
        <v>222.9</v>
      </c>
      <c r="H305" s="2">
        <f t="shared" si="85"/>
        <v>656.40000000000009</v>
      </c>
      <c r="I305" s="38">
        <f t="shared" si="86"/>
        <v>-66.042047531992694</v>
      </c>
    </row>
    <row r="306" spans="1:10" x14ac:dyDescent="0.25">
      <c r="A306" s="29">
        <f t="shared" si="74"/>
        <v>40976</v>
      </c>
      <c r="C306">
        <v>45.5</v>
      </c>
      <c r="D306">
        <v>43.1</v>
      </c>
      <c r="E306">
        <v>177.4</v>
      </c>
      <c r="F306">
        <v>613.29999999999995</v>
      </c>
      <c r="G306" s="9">
        <f t="shared" si="84"/>
        <v>222.9</v>
      </c>
      <c r="H306" s="2">
        <f t="shared" si="85"/>
        <v>656.4</v>
      </c>
      <c r="I306" s="38">
        <f t="shared" si="86"/>
        <v>-66.042047531992694</v>
      </c>
    </row>
    <row r="307" spans="1:10" x14ac:dyDescent="0.25">
      <c r="A307" s="29">
        <f t="shared" si="74"/>
        <v>40983</v>
      </c>
      <c r="C307">
        <v>45.3</v>
      </c>
      <c r="D307">
        <v>41.2</v>
      </c>
      <c r="E307">
        <v>177.7</v>
      </c>
      <c r="F307">
        <v>615.20000000000005</v>
      </c>
      <c r="G307" s="9">
        <f t="shared" si="84"/>
        <v>223</v>
      </c>
      <c r="H307" s="2">
        <f t="shared" si="85"/>
        <v>656.40000000000009</v>
      </c>
      <c r="I307" s="38">
        <f t="shared" si="86"/>
        <v>-66.026812918951876</v>
      </c>
    </row>
    <row r="308" spans="1:10" x14ac:dyDescent="0.25">
      <c r="A308" s="29">
        <f t="shared" si="74"/>
        <v>40990</v>
      </c>
      <c r="C308">
        <v>20.3</v>
      </c>
      <c r="D308">
        <v>10.199999999999999</v>
      </c>
      <c r="E308">
        <v>203.9</v>
      </c>
      <c r="F308">
        <v>646.79999999999995</v>
      </c>
      <c r="G308" s="9">
        <f t="shared" si="84"/>
        <v>224.20000000000002</v>
      </c>
      <c r="H308" s="2">
        <f t="shared" si="85"/>
        <v>657</v>
      </c>
      <c r="I308" s="38">
        <f t="shared" si="86"/>
        <v>-65.8751902587519</v>
      </c>
    </row>
    <row r="309" spans="1:10" x14ac:dyDescent="0.25">
      <c r="A309" s="29">
        <f t="shared" si="74"/>
        <v>40997</v>
      </c>
      <c r="C309">
        <v>15.4</v>
      </c>
      <c r="D309">
        <v>8.3000000000000007</v>
      </c>
      <c r="E309">
        <v>209.1</v>
      </c>
      <c r="F309">
        <v>649.1</v>
      </c>
      <c r="G309" s="9">
        <f t="shared" si="84"/>
        <v>224.5</v>
      </c>
      <c r="H309" s="2">
        <f t="shared" si="85"/>
        <v>657.4</v>
      </c>
      <c r="I309" s="38">
        <f t="shared" si="86"/>
        <v>-65.850319440219039</v>
      </c>
    </row>
    <row r="310" spans="1:10" x14ac:dyDescent="0.25">
      <c r="A310" s="29">
        <f t="shared" si="74"/>
        <v>41004</v>
      </c>
      <c r="C310">
        <v>15.1</v>
      </c>
      <c r="D310">
        <v>5</v>
      </c>
      <c r="E310">
        <v>267.2</v>
      </c>
      <c r="F310">
        <v>652.29999999999995</v>
      </c>
      <c r="G310" s="9">
        <f t="shared" si="84"/>
        <v>282.3</v>
      </c>
      <c r="H310" s="2">
        <f t="shared" si="85"/>
        <v>657.3</v>
      </c>
      <c r="I310" s="38">
        <f t="shared" si="86"/>
        <v>-57.051574623459601</v>
      </c>
    </row>
    <row r="311" spans="1:10" x14ac:dyDescent="0.25">
      <c r="A311" s="29">
        <f t="shared" si="74"/>
        <v>41011</v>
      </c>
      <c r="C311">
        <v>15</v>
      </c>
      <c r="D311">
        <v>5</v>
      </c>
      <c r="E311">
        <v>267.2</v>
      </c>
      <c r="F311">
        <v>652.29999999999995</v>
      </c>
      <c r="G311" s="9">
        <f t="shared" si="84"/>
        <v>282.2</v>
      </c>
      <c r="H311" s="2">
        <f t="shared" si="85"/>
        <v>657.3</v>
      </c>
      <c r="I311" s="38">
        <f t="shared" si="86"/>
        <v>-57.066788376692521</v>
      </c>
    </row>
    <row r="312" spans="1:10" x14ac:dyDescent="0.25">
      <c r="A312" s="29">
        <f t="shared" si="74"/>
        <v>41018</v>
      </c>
      <c r="C312">
        <v>15</v>
      </c>
      <c r="D312">
        <v>20</v>
      </c>
      <c r="E312">
        <v>267.2</v>
      </c>
      <c r="F312">
        <v>652.29999999999995</v>
      </c>
      <c r="G312" s="9">
        <f t="shared" si="84"/>
        <v>282.2</v>
      </c>
      <c r="H312" s="2">
        <f t="shared" si="85"/>
        <v>672.3</v>
      </c>
      <c r="I312" s="38">
        <f t="shared" si="86"/>
        <v>-58.024691358024683</v>
      </c>
    </row>
    <row r="313" spans="1:10" x14ac:dyDescent="0.25">
      <c r="A313" s="29">
        <f t="shared" si="74"/>
        <v>41025</v>
      </c>
      <c r="C313">
        <v>20</v>
      </c>
      <c r="D313">
        <v>18.3</v>
      </c>
      <c r="E313">
        <v>272.2</v>
      </c>
      <c r="F313">
        <v>654</v>
      </c>
      <c r="G313" s="9">
        <f t="shared" si="84"/>
        <v>292.2</v>
      </c>
      <c r="H313" s="2">
        <f t="shared" si="85"/>
        <v>672.3</v>
      </c>
      <c r="I313" s="38">
        <f t="shared" si="86"/>
        <v>-56.53726015171798</v>
      </c>
    </row>
    <row r="314" spans="1:10" x14ac:dyDescent="0.25">
      <c r="A314" s="29">
        <f t="shared" si="74"/>
        <v>41032</v>
      </c>
      <c r="C314">
        <v>20</v>
      </c>
      <c r="D314">
        <v>16.7</v>
      </c>
      <c r="E314">
        <v>272.2</v>
      </c>
      <c r="F314">
        <v>657.3</v>
      </c>
      <c r="G314" s="9">
        <f t="shared" si="84"/>
        <v>292.2</v>
      </c>
      <c r="H314" s="2">
        <f t="shared" si="85"/>
        <v>674</v>
      </c>
      <c r="I314" s="38">
        <f t="shared" si="86"/>
        <v>-56.646884272997035</v>
      </c>
      <c r="J314">
        <v>0</v>
      </c>
    </row>
    <row r="315" spans="1:10" x14ac:dyDescent="0.25">
      <c r="A315" s="29">
        <f t="shared" si="74"/>
        <v>41039</v>
      </c>
      <c r="C315">
        <v>30</v>
      </c>
      <c r="D315">
        <v>15</v>
      </c>
      <c r="E315">
        <v>272.2</v>
      </c>
      <c r="F315">
        <v>659.2</v>
      </c>
      <c r="G315" s="9">
        <f t="shared" si="84"/>
        <v>302.2</v>
      </c>
      <c r="H315" s="2">
        <f t="shared" si="85"/>
        <v>674.2</v>
      </c>
      <c r="I315" s="38">
        <f t="shared" si="86"/>
        <v>-55.176505487985764</v>
      </c>
    </row>
    <row r="316" spans="1:10" x14ac:dyDescent="0.25">
      <c r="A316" s="29">
        <f t="shared" si="74"/>
        <v>41046</v>
      </c>
      <c r="C316">
        <v>30</v>
      </c>
      <c r="D316">
        <v>15</v>
      </c>
      <c r="E316">
        <v>272.2</v>
      </c>
      <c r="F316">
        <v>659.2</v>
      </c>
      <c r="G316" s="9">
        <f t="shared" si="84"/>
        <v>302.2</v>
      </c>
      <c r="H316" s="2">
        <f t="shared" si="85"/>
        <v>674.2</v>
      </c>
      <c r="I316" s="38">
        <f t="shared" si="86"/>
        <v>-55.176505487985764</v>
      </c>
    </row>
    <row r="317" spans="1:10" x14ac:dyDescent="0.25">
      <c r="A317" s="29">
        <f t="shared" si="74"/>
        <v>41053</v>
      </c>
      <c r="C317">
        <v>30</v>
      </c>
      <c r="D317">
        <v>15</v>
      </c>
      <c r="E317">
        <v>272.2</v>
      </c>
      <c r="F317">
        <v>659.2</v>
      </c>
      <c r="G317" s="9">
        <f t="shared" si="84"/>
        <v>302.2</v>
      </c>
      <c r="H317" s="2">
        <f t="shared" si="85"/>
        <v>674.2</v>
      </c>
      <c r="I317" s="38">
        <f t="shared" si="86"/>
        <v>-55.176505487985764</v>
      </c>
    </row>
    <row r="318" spans="1:10" x14ac:dyDescent="0.25">
      <c r="A318" s="29">
        <f t="shared" si="74"/>
        <v>41060</v>
      </c>
      <c r="C318">
        <v>26.2</v>
      </c>
      <c r="D318">
        <v>15</v>
      </c>
      <c r="E318">
        <v>277.2</v>
      </c>
      <c r="F318">
        <v>659.2</v>
      </c>
      <c r="G318" s="9">
        <f t="shared" si="84"/>
        <v>303.39999999999998</v>
      </c>
      <c r="H318" s="2">
        <f t="shared" si="85"/>
        <v>674.2</v>
      </c>
      <c r="I318" s="38">
        <f t="shared" si="86"/>
        <v>-54.998516760605163</v>
      </c>
    </row>
    <row r="319" spans="1:10" x14ac:dyDescent="0.25">
      <c r="A319" s="29">
        <f t="shared" si="74"/>
        <v>41067</v>
      </c>
      <c r="C319">
        <v>26.2</v>
      </c>
      <c r="D319">
        <v>15</v>
      </c>
      <c r="E319">
        <v>277.2</v>
      </c>
      <c r="F319">
        <v>659.2</v>
      </c>
      <c r="G319" s="9">
        <f t="shared" si="84"/>
        <v>303.39999999999998</v>
      </c>
      <c r="H319" s="2">
        <f t="shared" si="85"/>
        <v>674.2</v>
      </c>
      <c r="I319" s="38">
        <f t="shared" si="86"/>
        <v>-54.998516760605163</v>
      </c>
    </row>
    <row r="320" spans="1:10" x14ac:dyDescent="0.25">
      <c r="A320" s="29">
        <f t="shared" ref="A320:A383" si="87">+A319+7</f>
        <v>41074</v>
      </c>
      <c r="C320">
        <v>26.2</v>
      </c>
      <c r="D320">
        <v>15</v>
      </c>
      <c r="E320">
        <v>277.2</v>
      </c>
      <c r="F320">
        <v>659.2</v>
      </c>
      <c r="G320" s="9">
        <f t="shared" si="84"/>
        <v>303.39999999999998</v>
      </c>
      <c r="H320" s="2">
        <f t="shared" si="85"/>
        <v>674.2</v>
      </c>
      <c r="I320" s="38">
        <f t="shared" si="86"/>
        <v>-54.998516760605163</v>
      </c>
    </row>
    <row r="321" spans="1:10" x14ac:dyDescent="0.25">
      <c r="A321" s="29">
        <f t="shared" si="87"/>
        <v>41081</v>
      </c>
      <c r="C321">
        <v>22.9</v>
      </c>
      <c r="D321">
        <v>15</v>
      </c>
      <c r="E321">
        <v>280.5</v>
      </c>
      <c r="F321">
        <v>659.2</v>
      </c>
      <c r="G321" s="9">
        <f t="shared" si="84"/>
        <v>303.39999999999998</v>
      </c>
      <c r="H321" s="2">
        <f t="shared" si="85"/>
        <v>674.2</v>
      </c>
      <c r="I321" s="38">
        <f t="shared" si="86"/>
        <v>-54.998516760605163</v>
      </c>
      <c r="J321">
        <v>70</v>
      </c>
    </row>
    <row r="322" spans="1:10" x14ac:dyDescent="0.25">
      <c r="A322" s="29">
        <f t="shared" si="87"/>
        <v>41088</v>
      </c>
      <c r="C322">
        <v>21.2</v>
      </c>
      <c r="D322">
        <v>20</v>
      </c>
      <c r="E322">
        <v>282.2</v>
      </c>
      <c r="F322">
        <v>659.2</v>
      </c>
      <c r="G322" s="9">
        <f t="shared" si="84"/>
        <v>303.39999999999998</v>
      </c>
      <c r="H322" s="2">
        <f t="shared" si="85"/>
        <v>679.2</v>
      </c>
      <c r="I322" s="38">
        <f t="shared" si="86"/>
        <v>-55.329799764428742</v>
      </c>
      <c r="J322">
        <v>70</v>
      </c>
    </row>
    <row r="323" spans="1:10" x14ac:dyDescent="0.25">
      <c r="A323" s="29">
        <f t="shared" si="87"/>
        <v>41095</v>
      </c>
      <c r="C323">
        <v>19.5</v>
      </c>
      <c r="D323">
        <v>20</v>
      </c>
      <c r="E323">
        <v>284.10000000000002</v>
      </c>
      <c r="F323">
        <v>659.2</v>
      </c>
      <c r="G323" s="9">
        <f t="shared" si="84"/>
        <v>303.60000000000002</v>
      </c>
      <c r="H323" s="2">
        <f t="shared" si="85"/>
        <v>679.2</v>
      </c>
      <c r="I323" s="38">
        <f t="shared" si="86"/>
        <v>-55.300353356890454</v>
      </c>
      <c r="J323">
        <v>63.5</v>
      </c>
    </row>
    <row r="324" spans="1:10" x14ac:dyDescent="0.25">
      <c r="A324" s="29">
        <f t="shared" si="87"/>
        <v>41102</v>
      </c>
      <c r="C324">
        <v>17.8</v>
      </c>
      <c r="D324">
        <v>20</v>
      </c>
      <c r="E324">
        <v>285.8</v>
      </c>
      <c r="F324">
        <v>659.2</v>
      </c>
      <c r="G324" s="9">
        <f t="shared" si="84"/>
        <v>303.60000000000002</v>
      </c>
      <c r="H324" s="2">
        <f t="shared" si="85"/>
        <v>679.2</v>
      </c>
      <c r="I324" s="38">
        <f t="shared" si="86"/>
        <v>-55.300353356890454</v>
      </c>
      <c r="J324">
        <v>70</v>
      </c>
    </row>
    <row r="325" spans="1:10" x14ac:dyDescent="0.25">
      <c r="A325" s="29">
        <f t="shared" si="87"/>
        <v>41109</v>
      </c>
      <c r="C325">
        <v>16</v>
      </c>
      <c r="D325">
        <v>20</v>
      </c>
      <c r="E325">
        <v>287.60000000000002</v>
      </c>
      <c r="F325">
        <v>659.2</v>
      </c>
      <c r="G325" s="9">
        <f t="shared" si="84"/>
        <v>303.60000000000002</v>
      </c>
      <c r="H325" s="2">
        <f t="shared" si="85"/>
        <v>679.2</v>
      </c>
      <c r="I325" s="38">
        <f t="shared" si="86"/>
        <v>-55.300353356890454</v>
      </c>
      <c r="J325">
        <v>70</v>
      </c>
    </row>
    <row r="326" spans="1:10" x14ac:dyDescent="0.25">
      <c r="A326" s="29">
        <f t="shared" si="87"/>
        <v>41116</v>
      </c>
      <c r="C326">
        <v>12.6</v>
      </c>
      <c r="D326">
        <v>20</v>
      </c>
      <c r="E326">
        <v>291.10000000000002</v>
      </c>
      <c r="F326">
        <v>659.2</v>
      </c>
      <c r="G326" s="9">
        <f t="shared" si="84"/>
        <v>303.70000000000005</v>
      </c>
      <c r="H326" s="2">
        <f t="shared" si="85"/>
        <v>679.2</v>
      </c>
      <c r="I326" s="38">
        <f t="shared" si="86"/>
        <v>-55.285630153121311</v>
      </c>
      <c r="J326">
        <v>70</v>
      </c>
    </row>
    <row r="327" spans="1:10" x14ac:dyDescent="0.25">
      <c r="A327" s="29">
        <f t="shared" si="87"/>
        <v>41123</v>
      </c>
      <c r="C327">
        <v>10.6</v>
      </c>
      <c r="D327">
        <v>20</v>
      </c>
      <c r="E327">
        <v>293</v>
      </c>
      <c r="F327">
        <v>685.4</v>
      </c>
      <c r="G327" s="9">
        <f t="shared" si="84"/>
        <v>303.60000000000002</v>
      </c>
      <c r="H327" s="2">
        <f t="shared" si="85"/>
        <v>705.4</v>
      </c>
      <c r="I327" s="38">
        <f t="shared" si="86"/>
        <v>-56.960589736319811</v>
      </c>
      <c r="J327">
        <v>70</v>
      </c>
    </row>
    <row r="328" spans="1:10" x14ac:dyDescent="0.25">
      <c r="A328" s="29">
        <f t="shared" si="87"/>
        <v>41130</v>
      </c>
      <c r="C328">
        <v>7.7</v>
      </c>
      <c r="D328">
        <v>20</v>
      </c>
      <c r="E328">
        <v>295.89999999999998</v>
      </c>
      <c r="F328">
        <v>685.4</v>
      </c>
      <c r="G328" s="9">
        <f t="shared" si="84"/>
        <v>303.59999999999997</v>
      </c>
      <c r="H328" s="2">
        <f t="shared" si="85"/>
        <v>705.4</v>
      </c>
      <c r="I328" s="38">
        <f t="shared" si="86"/>
        <v>-56.960589736319825</v>
      </c>
      <c r="J328">
        <v>70</v>
      </c>
    </row>
    <row r="329" spans="1:10" x14ac:dyDescent="0.25">
      <c r="A329" s="29">
        <f t="shared" si="87"/>
        <v>41137</v>
      </c>
      <c r="C329">
        <v>6.7</v>
      </c>
      <c r="D329">
        <v>18.2</v>
      </c>
      <c r="E329">
        <v>296.89999999999998</v>
      </c>
      <c r="F329">
        <v>687.2</v>
      </c>
      <c r="G329" s="9">
        <f t="shared" ref="G329:G348" si="88">+C329+E329</f>
        <v>303.59999999999997</v>
      </c>
      <c r="H329" s="2">
        <f t="shared" ref="H329:H348" si="89">+D329+F329</f>
        <v>705.40000000000009</v>
      </c>
      <c r="I329" s="38">
        <f t="shared" ref="I329:I360" si="90">+(G329/H329-1)*100</f>
        <v>-56.960589736319832</v>
      </c>
      <c r="J329">
        <v>70</v>
      </c>
    </row>
    <row r="330" spans="1:10" x14ac:dyDescent="0.25">
      <c r="A330" s="29">
        <f t="shared" si="87"/>
        <v>41144</v>
      </c>
      <c r="C330">
        <v>6.5</v>
      </c>
      <c r="D330">
        <v>17.399999999999999</v>
      </c>
      <c r="E330">
        <v>297.10000000000002</v>
      </c>
      <c r="F330">
        <v>689</v>
      </c>
      <c r="G330" s="9">
        <f t="shared" si="88"/>
        <v>303.60000000000002</v>
      </c>
      <c r="H330" s="2">
        <f t="shared" si="89"/>
        <v>706.4</v>
      </c>
      <c r="I330" s="38">
        <f t="shared" si="90"/>
        <v>-57.021517553793878</v>
      </c>
      <c r="J330">
        <v>70</v>
      </c>
    </row>
    <row r="331" spans="1:10" x14ac:dyDescent="0.25">
      <c r="A331" s="29">
        <f t="shared" si="87"/>
        <v>41151</v>
      </c>
      <c r="C331">
        <v>5.5</v>
      </c>
      <c r="D331">
        <v>16.5</v>
      </c>
      <c r="E331">
        <v>298.2</v>
      </c>
      <c r="F331">
        <v>0.1</v>
      </c>
      <c r="G331" s="9">
        <f t="shared" si="88"/>
        <v>303.7</v>
      </c>
      <c r="H331" s="2">
        <f t="shared" si="89"/>
        <v>16.600000000000001</v>
      </c>
      <c r="I331" s="38">
        <f t="shared" si="90"/>
        <v>1729.5180722891566</v>
      </c>
      <c r="J331">
        <v>70</v>
      </c>
    </row>
    <row r="332" spans="1:10" x14ac:dyDescent="0.25">
      <c r="A332" s="29">
        <f t="shared" si="87"/>
        <v>41158</v>
      </c>
      <c r="C332">
        <v>75.400000000000006</v>
      </c>
      <c r="D332">
        <v>16.5</v>
      </c>
      <c r="E332">
        <v>0.5</v>
      </c>
      <c r="F332">
        <v>0.1</v>
      </c>
      <c r="G332" s="9">
        <f t="shared" si="88"/>
        <v>75.900000000000006</v>
      </c>
      <c r="H332" s="2">
        <f t="shared" si="89"/>
        <v>16.600000000000001</v>
      </c>
      <c r="I332" s="38">
        <f t="shared" si="90"/>
        <v>357.22891566265059</v>
      </c>
    </row>
    <row r="333" spans="1:10" x14ac:dyDescent="0.25">
      <c r="A333" s="29">
        <f t="shared" si="87"/>
        <v>41165</v>
      </c>
      <c r="C333">
        <v>75.400000000000006</v>
      </c>
      <c r="D333">
        <v>16.3</v>
      </c>
      <c r="E333">
        <v>0.8</v>
      </c>
      <c r="F333">
        <v>0.3</v>
      </c>
      <c r="G333" s="9">
        <f t="shared" si="88"/>
        <v>76.2</v>
      </c>
      <c r="H333" s="2">
        <f t="shared" si="89"/>
        <v>16.600000000000001</v>
      </c>
      <c r="I333" s="38">
        <f t="shared" si="90"/>
        <v>359.03614457831321</v>
      </c>
    </row>
    <row r="334" spans="1:10" x14ac:dyDescent="0.25">
      <c r="A334" s="29">
        <f t="shared" si="87"/>
        <v>41172</v>
      </c>
      <c r="C334">
        <v>75.400000000000006</v>
      </c>
      <c r="D334">
        <v>16</v>
      </c>
      <c r="E334">
        <v>60.4</v>
      </c>
      <c r="F334">
        <v>0.6</v>
      </c>
      <c r="G334" s="9">
        <f t="shared" si="88"/>
        <v>135.80000000000001</v>
      </c>
      <c r="H334" s="2">
        <f t="shared" si="89"/>
        <v>16.600000000000001</v>
      </c>
      <c r="I334" s="38">
        <f t="shared" si="90"/>
        <v>718.07228915662654</v>
      </c>
    </row>
    <row r="335" spans="1:10" x14ac:dyDescent="0.25">
      <c r="A335" s="29">
        <f t="shared" si="87"/>
        <v>41179</v>
      </c>
      <c r="C335">
        <v>75.400000000000006</v>
      </c>
      <c r="D335">
        <v>16</v>
      </c>
      <c r="E335">
        <v>60.4</v>
      </c>
      <c r="F335">
        <v>0.6</v>
      </c>
      <c r="G335" s="9">
        <f t="shared" si="88"/>
        <v>135.80000000000001</v>
      </c>
      <c r="H335" s="2">
        <f t="shared" si="89"/>
        <v>16.600000000000001</v>
      </c>
      <c r="I335" s="38">
        <f t="shared" si="90"/>
        <v>718.07228915662654</v>
      </c>
    </row>
    <row r="336" spans="1:10" x14ac:dyDescent="0.25">
      <c r="A336" s="29">
        <f t="shared" si="87"/>
        <v>41186</v>
      </c>
      <c r="C336">
        <v>75.3</v>
      </c>
      <c r="D336">
        <v>15</v>
      </c>
      <c r="E336">
        <v>60.5</v>
      </c>
      <c r="F336">
        <v>0.6</v>
      </c>
      <c r="G336" s="9">
        <f t="shared" si="88"/>
        <v>135.80000000000001</v>
      </c>
      <c r="H336" s="2">
        <f t="shared" si="89"/>
        <v>15.6</v>
      </c>
      <c r="I336" s="38">
        <f t="shared" si="90"/>
        <v>770.51282051282067</v>
      </c>
    </row>
    <row r="337" spans="1:9" x14ac:dyDescent="0.25">
      <c r="A337" s="29">
        <f t="shared" si="87"/>
        <v>41193</v>
      </c>
      <c r="C337">
        <v>75.3</v>
      </c>
      <c r="D337">
        <v>16</v>
      </c>
      <c r="E337">
        <v>118.6</v>
      </c>
      <c r="F337">
        <v>0.6</v>
      </c>
      <c r="G337" s="9">
        <f t="shared" si="88"/>
        <v>193.89999999999998</v>
      </c>
      <c r="H337" s="2">
        <f t="shared" si="89"/>
        <v>16.600000000000001</v>
      </c>
      <c r="I337" s="38">
        <f t="shared" si="90"/>
        <v>1068.0722891566261</v>
      </c>
    </row>
    <row r="338" spans="1:9" x14ac:dyDescent="0.25">
      <c r="A338" s="29">
        <f t="shared" si="87"/>
        <v>41200</v>
      </c>
      <c r="C338">
        <v>75.8</v>
      </c>
      <c r="D338">
        <v>16</v>
      </c>
      <c r="E338">
        <v>118.6</v>
      </c>
      <c r="F338">
        <v>0.6</v>
      </c>
      <c r="G338" s="9">
        <f t="shared" si="88"/>
        <v>194.39999999999998</v>
      </c>
      <c r="H338" s="2">
        <f t="shared" si="89"/>
        <v>16.600000000000001</v>
      </c>
      <c r="I338" s="38">
        <f t="shared" si="90"/>
        <v>1071.0843373493974</v>
      </c>
    </row>
    <row r="339" spans="1:9" x14ac:dyDescent="0.25">
      <c r="A339" s="29">
        <f t="shared" si="87"/>
        <v>41207</v>
      </c>
      <c r="C339">
        <v>79.8</v>
      </c>
      <c r="D339">
        <v>16</v>
      </c>
      <c r="E339">
        <v>118.6</v>
      </c>
      <c r="F339">
        <v>0.6</v>
      </c>
      <c r="G339" s="9">
        <f t="shared" si="88"/>
        <v>198.39999999999998</v>
      </c>
      <c r="H339" s="2">
        <f t="shared" si="89"/>
        <v>16.600000000000001</v>
      </c>
      <c r="I339" s="38">
        <f t="shared" si="90"/>
        <v>1095.1807228915661</v>
      </c>
    </row>
    <row r="340" spans="1:9" x14ac:dyDescent="0.25">
      <c r="A340" s="29">
        <f t="shared" si="87"/>
        <v>41214</v>
      </c>
      <c r="C340">
        <v>79.599999999999994</v>
      </c>
      <c r="D340">
        <v>76</v>
      </c>
      <c r="E340">
        <v>168.2</v>
      </c>
      <c r="F340">
        <v>0.6</v>
      </c>
      <c r="G340" s="9">
        <f t="shared" si="88"/>
        <v>247.79999999999998</v>
      </c>
      <c r="H340" s="2">
        <f t="shared" si="89"/>
        <v>76.599999999999994</v>
      </c>
      <c r="I340" s="38">
        <f t="shared" si="90"/>
        <v>223.49869451697128</v>
      </c>
    </row>
    <row r="341" spans="1:9" x14ac:dyDescent="0.25">
      <c r="A341" s="29">
        <f t="shared" si="87"/>
        <v>41221</v>
      </c>
      <c r="C341">
        <v>79.5</v>
      </c>
      <c r="D341">
        <v>76</v>
      </c>
      <c r="E341">
        <v>168.3</v>
      </c>
      <c r="F341">
        <v>0.6</v>
      </c>
      <c r="G341" s="9">
        <f t="shared" si="88"/>
        <v>247.8</v>
      </c>
      <c r="H341" s="2">
        <f t="shared" si="89"/>
        <v>76.599999999999994</v>
      </c>
      <c r="I341" s="38">
        <f t="shared" si="90"/>
        <v>223.49869451697134</v>
      </c>
    </row>
    <row r="342" spans="1:9" x14ac:dyDescent="0.25">
      <c r="A342" s="29">
        <f t="shared" si="87"/>
        <v>41228</v>
      </c>
      <c r="C342">
        <v>79.900000000000006</v>
      </c>
      <c r="D342">
        <v>76</v>
      </c>
      <c r="E342">
        <v>216.9</v>
      </c>
      <c r="F342">
        <v>0.6</v>
      </c>
      <c r="G342" s="9">
        <f t="shared" si="88"/>
        <v>296.8</v>
      </c>
      <c r="H342" s="2">
        <f t="shared" si="89"/>
        <v>76.599999999999994</v>
      </c>
      <c r="I342" s="38">
        <f t="shared" si="90"/>
        <v>287.46736292428199</v>
      </c>
    </row>
    <row r="343" spans="1:9" x14ac:dyDescent="0.25">
      <c r="A343" s="29">
        <f t="shared" si="87"/>
        <v>41235</v>
      </c>
      <c r="C343">
        <v>79.900000000000006</v>
      </c>
      <c r="D343">
        <v>74</v>
      </c>
      <c r="E343">
        <v>217.8</v>
      </c>
      <c r="F343">
        <v>2.7</v>
      </c>
      <c r="G343" s="9">
        <f t="shared" si="88"/>
        <v>297.70000000000005</v>
      </c>
      <c r="H343" s="2">
        <f t="shared" si="89"/>
        <v>76.7</v>
      </c>
      <c r="I343" s="38">
        <f t="shared" si="90"/>
        <v>288.13559322033899</v>
      </c>
    </row>
    <row r="344" spans="1:9" x14ac:dyDescent="0.25">
      <c r="A344" s="29">
        <f t="shared" si="87"/>
        <v>41242</v>
      </c>
      <c r="C344">
        <v>77.2</v>
      </c>
      <c r="D344">
        <v>72</v>
      </c>
      <c r="E344">
        <v>220.6</v>
      </c>
      <c r="F344">
        <v>4.5999999999999996</v>
      </c>
      <c r="G344" s="9">
        <f t="shared" si="88"/>
        <v>297.8</v>
      </c>
      <c r="H344" s="2">
        <f t="shared" si="89"/>
        <v>76.599999999999994</v>
      </c>
      <c r="I344" s="38">
        <f t="shared" si="90"/>
        <v>288.77284595300267</v>
      </c>
    </row>
    <row r="345" spans="1:9" x14ac:dyDescent="0.25">
      <c r="A345" s="29">
        <f t="shared" si="87"/>
        <v>41249</v>
      </c>
      <c r="C345">
        <v>75.8</v>
      </c>
      <c r="D345">
        <v>70.5</v>
      </c>
      <c r="E345">
        <v>222</v>
      </c>
      <c r="F345">
        <v>6.1</v>
      </c>
      <c r="G345" s="9">
        <f t="shared" si="88"/>
        <v>297.8</v>
      </c>
      <c r="H345" s="2">
        <f t="shared" si="89"/>
        <v>76.599999999999994</v>
      </c>
      <c r="I345" s="38">
        <f t="shared" si="90"/>
        <v>288.77284595300267</v>
      </c>
    </row>
    <row r="346" spans="1:9" x14ac:dyDescent="0.25">
      <c r="A346" s="29">
        <f t="shared" si="87"/>
        <v>41256</v>
      </c>
      <c r="C346">
        <v>85.6</v>
      </c>
      <c r="D346">
        <v>70</v>
      </c>
      <c r="E346">
        <v>307.5</v>
      </c>
      <c r="F346">
        <v>64.3</v>
      </c>
      <c r="G346" s="9">
        <f t="shared" si="88"/>
        <v>393.1</v>
      </c>
      <c r="H346" s="2">
        <f t="shared" si="89"/>
        <v>134.30000000000001</v>
      </c>
      <c r="I346" s="38">
        <f t="shared" si="90"/>
        <v>192.70290394638869</v>
      </c>
    </row>
    <row r="347" spans="1:9" x14ac:dyDescent="0.25">
      <c r="A347" s="29">
        <f t="shared" si="87"/>
        <v>41263</v>
      </c>
      <c r="C347">
        <v>85.5</v>
      </c>
      <c r="D347">
        <v>70</v>
      </c>
      <c r="E347">
        <v>307.60000000000002</v>
      </c>
      <c r="F347">
        <v>64.3</v>
      </c>
      <c r="G347" s="9">
        <f t="shared" si="88"/>
        <v>393.1</v>
      </c>
      <c r="H347" s="2">
        <f t="shared" si="89"/>
        <v>134.30000000000001</v>
      </c>
      <c r="I347" s="38">
        <f t="shared" si="90"/>
        <v>192.70290394638869</v>
      </c>
    </row>
    <row r="348" spans="1:9" x14ac:dyDescent="0.25">
      <c r="A348" s="29">
        <f t="shared" si="87"/>
        <v>41270</v>
      </c>
      <c r="C348">
        <v>85.4</v>
      </c>
      <c r="D348">
        <v>75</v>
      </c>
      <c r="E348">
        <v>307.60000000000002</v>
      </c>
      <c r="F348">
        <v>64.3</v>
      </c>
      <c r="G348" s="9">
        <f t="shared" si="88"/>
        <v>393</v>
      </c>
      <c r="H348" s="2">
        <f t="shared" si="89"/>
        <v>139.30000000000001</v>
      </c>
      <c r="I348" s="38">
        <f t="shared" si="90"/>
        <v>182.12491026561378</v>
      </c>
    </row>
    <row r="349" spans="1:9" x14ac:dyDescent="0.25">
      <c r="A349" s="29">
        <f t="shared" si="87"/>
        <v>41277</v>
      </c>
      <c r="C349">
        <v>86</v>
      </c>
      <c r="D349">
        <v>79.400000000000006</v>
      </c>
      <c r="E349">
        <v>307.7</v>
      </c>
      <c r="F349">
        <v>65</v>
      </c>
      <c r="G349" s="9">
        <f t="shared" ref="G349:G354" si="91">+C349+E349</f>
        <v>393.7</v>
      </c>
      <c r="H349" s="2">
        <f t="shared" ref="H349:H373" si="92">+D349+F349</f>
        <v>144.4</v>
      </c>
      <c r="I349" s="38">
        <f t="shared" si="90"/>
        <v>172.64542936288086</v>
      </c>
    </row>
    <row r="350" spans="1:9" x14ac:dyDescent="0.25">
      <c r="A350" s="29">
        <f t="shared" si="87"/>
        <v>41284</v>
      </c>
      <c r="C350">
        <v>86</v>
      </c>
      <c r="D350">
        <v>79</v>
      </c>
      <c r="E350">
        <v>366.6</v>
      </c>
      <c r="F350">
        <v>65.5</v>
      </c>
      <c r="G350" s="9">
        <f t="shared" si="91"/>
        <v>452.6</v>
      </c>
      <c r="H350" s="2">
        <f t="shared" si="92"/>
        <v>144.5</v>
      </c>
      <c r="I350" s="38">
        <f t="shared" si="90"/>
        <v>213.21799307958477</v>
      </c>
    </row>
    <row r="351" spans="1:9" x14ac:dyDescent="0.25">
      <c r="A351" s="29">
        <f t="shared" si="87"/>
        <v>41291</v>
      </c>
      <c r="C351">
        <v>84.8</v>
      </c>
      <c r="D351">
        <v>77.900000000000006</v>
      </c>
      <c r="E351">
        <v>422.2</v>
      </c>
      <c r="F351">
        <v>66.599999999999994</v>
      </c>
      <c r="G351" s="9">
        <f t="shared" si="91"/>
        <v>507</v>
      </c>
      <c r="H351" s="2">
        <f t="shared" si="92"/>
        <v>144.5</v>
      </c>
      <c r="I351" s="38">
        <f t="shared" si="90"/>
        <v>250.86505190311419</v>
      </c>
    </row>
    <row r="352" spans="1:9" x14ac:dyDescent="0.25">
      <c r="A352" s="29">
        <f t="shared" si="87"/>
        <v>41298</v>
      </c>
      <c r="C352">
        <v>85.3</v>
      </c>
      <c r="D352">
        <v>46.9</v>
      </c>
      <c r="E352">
        <v>424.6</v>
      </c>
      <c r="F352">
        <v>150.4</v>
      </c>
      <c r="G352" s="9">
        <f t="shared" si="91"/>
        <v>509.90000000000003</v>
      </c>
      <c r="H352" s="2">
        <f t="shared" si="92"/>
        <v>197.3</v>
      </c>
      <c r="I352" s="38">
        <f t="shared" si="90"/>
        <v>158.43892549417134</v>
      </c>
    </row>
    <row r="353" spans="1:9" x14ac:dyDescent="0.25">
      <c r="A353" s="29">
        <f t="shared" si="87"/>
        <v>41305</v>
      </c>
      <c r="C353">
        <v>83.2</v>
      </c>
      <c r="D353">
        <v>45.9</v>
      </c>
      <c r="E353">
        <v>426.7</v>
      </c>
      <c r="F353">
        <v>151.30000000000001</v>
      </c>
      <c r="G353" s="9">
        <f t="shared" si="91"/>
        <v>509.9</v>
      </c>
      <c r="H353" s="2">
        <f t="shared" si="92"/>
        <v>197.20000000000002</v>
      </c>
      <c r="I353" s="38">
        <f t="shared" si="90"/>
        <v>158.56997971602431</v>
      </c>
    </row>
    <row r="354" spans="1:9" x14ac:dyDescent="0.25">
      <c r="A354" s="29">
        <f t="shared" si="87"/>
        <v>41312</v>
      </c>
      <c r="C354">
        <v>83.1</v>
      </c>
      <c r="D354">
        <v>45.8</v>
      </c>
      <c r="E354">
        <v>426.9</v>
      </c>
      <c r="F354">
        <v>151.80000000000001</v>
      </c>
      <c r="G354" s="9">
        <f t="shared" si="91"/>
        <v>510</v>
      </c>
      <c r="H354" s="2">
        <f t="shared" si="92"/>
        <v>197.60000000000002</v>
      </c>
      <c r="I354" s="38">
        <f t="shared" si="90"/>
        <v>158.09716599190281</v>
      </c>
    </row>
    <row r="355" spans="1:9" x14ac:dyDescent="0.25">
      <c r="A355" s="29">
        <f t="shared" si="87"/>
        <v>41319</v>
      </c>
      <c r="C355">
        <v>81.7</v>
      </c>
      <c r="D355">
        <v>45.5</v>
      </c>
      <c r="E355">
        <v>428.1</v>
      </c>
      <c r="F355">
        <v>152.1</v>
      </c>
      <c r="G355" s="9">
        <f t="shared" ref="G355:G373" si="93">+C355+E355</f>
        <v>509.8</v>
      </c>
      <c r="H355" s="2">
        <f t="shared" si="92"/>
        <v>197.6</v>
      </c>
      <c r="I355" s="38">
        <f t="shared" si="90"/>
        <v>157.99595141700405</v>
      </c>
    </row>
    <row r="356" spans="1:9" x14ac:dyDescent="0.25">
      <c r="A356" s="29">
        <f t="shared" si="87"/>
        <v>41326</v>
      </c>
      <c r="C356">
        <v>79.2</v>
      </c>
      <c r="D356">
        <v>45.5</v>
      </c>
      <c r="E356">
        <v>458.3</v>
      </c>
      <c r="F356">
        <v>177.4</v>
      </c>
      <c r="G356" s="9">
        <f t="shared" si="93"/>
        <v>537.5</v>
      </c>
      <c r="H356" s="2">
        <f t="shared" si="92"/>
        <v>222.9</v>
      </c>
      <c r="I356" s="38">
        <f t="shared" si="90"/>
        <v>141.13952445042619</v>
      </c>
    </row>
    <row r="357" spans="1:9" x14ac:dyDescent="0.25">
      <c r="A357" s="29">
        <f t="shared" si="87"/>
        <v>41333</v>
      </c>
      <c r="C357">
        <v>54</v>
      </c>
      <c r="D357">
        <v>45.5</v>
      </c>
      <c r="E357">
        <v>484.7</v>
      </c>
      <c r="F357">
        <v>177.4</v>
      </c>
      <c r="G357" s="9">
        <f t="shared" si="93"/>
        <v>538.70000000000005</v>
      </c>
      <c r="H357" s="2">
        <f t="shared" si="92"/>
        <v>222.9</v>
      </c>
      <c r="I357" s="38">
        <f t="shared" si="90"/>
        <v>141.67788245850156</v>
      </c>
    </row>
    <row r="358" spans="1:9" x14ac:dyDescent="0.25">
      <c r="A358" s="29">
        <f t="shared" si="87"/>
        <v>41340</v>
      </c>
      <c r="C358">
        <v>52.9</v>
      </c>
      <c r="D358">
        <v>45.5</v>
      </c>
      <c r="E358">
        <v>485.8</v>
      </c>
      <c r="F358">
        <v>177.4</v>
      </c>
      <c r="G358" s="9">
        <f t="shared" si="93"/>
        <v>538.70000000000005</v>
      </c>
      <c r="H358" s="2">
        <f t="shared" si="92"/>
        <v>222.9</v>
      </c>
      <c r="I358" s="38">
        <f t="shared" si="90"/>
        <v>141.67788245850156</v>
      </c>
    </row>
    <row r="359" spans="1:9" x14ac:dyDescent="0.25">
      <c r="A359" s="29">
        <f t="shared" si="87"/>
        <v>41347</v>
      </c>
      <c r="C359">
        <v>50.3</v>
      </c>
      <c r="D359">
        <v>45.3</v>
      </c>
      <c r="E359">
        <v>488.4</v>
      </c>
      <c r="F359">
        <v>177.7</v>
      </c>
      <c r="G359" s="9">
        <f t="shared" si="93"/>
        <v>538.69999999999993</v>
      </c>
      <c r="H359" s="2">
        <f t="shared" si="92"/>
        <v>223</v>
      </c>
      <c r="I359" s="38">
        <f t="shared" si="90"/>
        <v>141.56950672645738</v>
      </c>
    </row>
    <row r="360" spans="1:9" x14ac:dyDescent="0.25">
      <c r="A360" s="29">
        <f t="shared" si="87"/>
        <v>41354</v>
      </c>
      <c r="C360">
        <v>49.2</v>
      </c>
      <c r="D360">
        <v>20.3</v>
      </c>
      <c r="E360">
        <v>514.79999999999995</v>
      </c>
      <c r="F360">
        <v>203.9</v>
      </c>
      <c r="G360" s="9">
        <f t="shared" si="93"/>
        <v>564</v>
      </c>
      <c r="H360" s="2">
        <f t="shared" si="92"/>
        <v>224.20000000000002</v>
      </c>
      <c r="I360" s="38">
        <f t="shared" si="90"/>
        <v>151.56110615521854</v>
      </c>
    </row>
    <row r="361" spans="1:9" x14ac:dyDescent="0.25">
      <c r="A361" s="29">
        <f t="shared" si="87"/>
        <v>41361</v>
      </c>
      <c r="C361">
        <v>48</v>
      </c>
      <c r="D361">
        <v>15.4</v>
      </c>
      <c r="E361">
        <v>516.1</v>
      </c>
      <c r="F361">
        <v>209.1</v>
      </c>
      <c r="G361" s="9">
        <f t="shared" si="93"/>
        <v>564.1</v>
      </c>
      <c r="H361" s="2">
        <f t="shared" si="92"/>
        <v>224.5</v>
      </c>
      <c r="I361" s="38">
        <f t="shared" ref="I361:I373" si="94">+(G361/H361-1)*100</f>
        <v>151.26948775055681</v>
      </c>
    </row>
    <row r="362" spans="1:9" x14ac:dyDescent="0.25">
      <c r="A362" s="29">
        <f t="shared" si="87"/>
        <v>41368</v>
      </c>
      <c r="C362">
        <v>45.4</v>
      </c>
      <c r="D362">
        <v>15.1</v>
      </c>
      <c r="E362">
        <v>518.6</v>
      </c>
      <c r="F362">
        <v>267.2</v>
      </c>
      <c r="G362" s="9">
        <f t="shared" si="93"/>
        <v>564</v>
      </c>
      <c r="H362" s="2">
        <f t="shared" si="92"/>
        <v>282.3</v>
      </c>
      <c r="I362" s="38">
        <f t="shared" si="94"/>
        <v>99.787460148777882</v>
      </c>
    </row>
    <row r="363" spans="1:9" x14ac:dyDescent="0.25">
      <c r="A363" s="29">
        <f t="shared" si="87"/>
        <v>41375</v>
      </c>
      <c r="C363">
        <v>42.9</v>
      </c>
      <c r="D363">
        <v>15</v>
      </c>
      <c r="E363">
        <v>546.1</v>
      </c>
      <c r="F363">
        <v>267.2</v>
      </c>
      <c r="G363" s="9">
        <f t="shared" si="93"/>
        <v>589</v>
      </c>
      <c r="H363" s="2">
        <f t="shared" si="92"/>
        <v>282.2</v>
      </c>
      <c r="I363" s="38">
        <f t="shared" si="94"/>
        <v>108.71722182849047</v>
      </c>
    </row>
    <row r="364" spans="1:9" x14ac:dyDescent="0.25">
      <c r="A364" s="29">
        <f t="shared" si="87"/>
        <v>41382</v>
      </c>
      <c r="C364">
        <v>41</v>
      </c>
      <c r="D364">
        <v>15</v>
      </c>
      <c r="E364">
        <v>548</v>
      </c>
      <c r="F364">
        <v>267.2</v>
      </c>
      <c r="G364" s="9">
        <f t="shared" si="93"/>
        <v>589</v>
      </c>
      <c r="H364" s="2">
        <f t="shared" si="92"/>
        <v>282.2</v>
      </c>
      <c r="I364" s="38">
        <f t="shared" si="94"/>
        <v>108.71722182849047</v>
      </c>
    </row>
    <row r="365" spans="1:9" x14ac:dyDescent="0.25">
      <c r="A365" s="29">
        <f t="shared" si="87"/>
        <v>41389</v>
      </c>
      <c r="C365">
        <v>39.1</v>
      </c>
      <c r="D365">
        <v>20</v>
      </c>
      <c r="E365">
        <v>550</v>
      </c>
      <c r="F365">
        <v>272.2</v>
      </c>
      <c r="G365" s="9">
        <f t="shared" si="93"/>
        <v>589.1</v>
      </c>
      <c r="H365" s="2">
        <f t="shared" si="92"/>
        <v>292.2</v>
      </c>
      <c r="I365" s="38">
        <f t="shared" si="94"/>
        <v>101.60848733744015</v>
      </c>
    </row>
    <row r="366" spans="1:9" x14ac:dyDescent="0.25">
      <c r="A366" s="29">
        <f t="shared" si="87"/>
        <v>41396</v>
      </c>
      <c r="C366">
        <v>39.1</v>
      </c>
      <c r="D366">
        <v>20</v>
      </c>
      <c r="E366">
        <v>550</v>
      </c>
      <c r="F366">
        <v>272.2</v>
      </c>
      <c r="G366" s="9">
        <f t="shared" si="93"/>
        <v>589.1</v>
      </c>
      <c r="H366" s="2">
        <f t="shared" si="92"/>
        <v>292.2</v>
      </c>
      <c r="I366" s="38">
        <f t="shared" si="94"/>
        <v>101.60848733744015</v>
      </c>
    </row>
    <row r="367" spans="1:9" x14ac:dyDescent="0.25">
      <c r="A367" s="29">
        <f t="shared" si="87"/>
        <v>41403</v>
      </c>
      <c r="C367">
        <v>37.9</v>
      </c>
      <c r="D367">
        <v>30</v>
      </c>
      <c r="E367">
        <v>551.20000000000005</v>
      </c>
      <c r="F367">
        <v>272.2</v>
      </c>
      <c r="G367" s="9">
        <f t="shared" si="93"/>
        <v>589.1</v>
      </c>
      <c r="H367" s="2">
        <f t="shared" si="92"/>
        <v>302.2</v>
      </c>
      <c r="I367" s="38">
        <f t="shared" si="94"/>
        <v>94.937127729980148</v>
      </c>
    </row>
    <row r="368" spans="1:9" x14ac:dyDescent="0.25">
      <c r="A368" s="29">
        <f t="shared" si="87"/>
        <v>41410</v>
      </c>
      <c r="C368">
        <v>37.9</v>
      </c>
      <c r="D368">
        <v>30</v>
      </c>
      <c r="E368">
        <v>551.20000000000005</v>
      </c>
      <c r="F368">
        <v>272.2</v>
      </c>
      <c r="G368" s="9">
        <f t="shared" si="93"/>
        <v>589.1</v>
      </c>
      <c r="H368" s="2">
        <f t="shared" si="92"/>
        <v>302.2</v>
      </c>
      <c r="I368" s="38">
        <f t="shared" si="94"/>
        <v>94.937127729980148</v>
      </c>
    </row>
    <row r="369" spans="1:10" x14ac:dyDescent="0.25">
      <c r="A369" s="29">
        <f t="shared" si="87"/>
        <v>41417</v>
      </c>
      <c r="C369">
        <v>38</v>
      </c>
      <c r="D369">
        <v>26.2</v>
      </c>
      <c r="E369">
        <v>551.20000000000005</v>
      </c>
      <c r="F369">
        <v>277.2</v>
      </c>
      <c r="G369" s="9">
        <f t="shared" si="93"/>
        <v>589.20000000000005</v>
      </c>
      <c r="H369" s="2">
        <f t="shared" si="92"/>
        <v>303.39999999999998</v>
      </c>
      <c r="I369" s="38">
        <f t="shared" si="94"/>
        <v>94.199077125906427</v>
      </c>
    </row>
    <row r="370" spans="1:10" x14ac:dyDescent="0.25">
      <c r="A370" s="29">
        <f t="shared" si="87"/>
        <v>41424</v>
      </c>
      <c r="C370">
        <v>33.9</v>
      </c>
      <c r="D370">
        <v>26.2</v>
      </c>
      <c r="E370">
        <v>555.20000000000005</v>
      </c>
      <c r="F370">
        <v>277.2</v>
      </c>
      <c r="G370" s="9">
        <f t="shared" si="93"/>
        <v>589.1</v>
      </c>
      <c r="H370" s="2">
        <f t="shared" si="92"/>
        <v>303.39999999999998</v>
      </c>
      <c r="I370" s="38">
        <f t="shared" si="94"/>
        <v>94.166117336849069</v>
      </c>
    </row>
    <row r="371" spans="1:10" x14ac:dyDescent="0.25">
      <c r="A371" s="29">
        <f t="shared" si="87"/>
        <v>41431</v>
      </c>
      <c r="C371">
        <v>33.9</v>
      </c>
      <c r="D371">
        <v>26.2</v>
      </c>
      <c r="E371">
        <v>555.20000000000005</v>
      </c>
      <c r="F371">
        <v>277.2</v>
      </c>
      <c r="G371" s="9">
        <f t="shared" si="93"/>
        <v>589.1</v>
      </c>
      <c r="H371" s="2">
        <f t="shared" si="92"/>
        <v>303.39999999999998</v>
      </c>
      <c r="I371" s="38">
        <f t="shared" si="94"/>
        <v>94.166117336849069</v>
      </c>
    </row>
    <row r="372" spans="1:10" x14ac:dyDescent="0.25">
      <c r="A372" s="29">
        <f t="shared" si="87"/>
        <v>41438</v>
      </c>
      <c r="C372">
        <v>29.2</v>
      </c>
      <c r="D372">
        <v>26.2</v>
      </c>
      <c r="E372">
        <v>559.9</v>
      </c>
      <c r="F372">
        <v>277.2</v>
      </c>
      <c r="G372" s="9">
        <f t="shared" si="93"/>
        <v>589.1</v>
      </c>
      <c r="H372" s="2">
        <f t="shared" si="92"/>
        <v>303.39999999999998</v>
      </c>
      <c r="I372" s="38">
        <f t="shared" si="94"/>
        <v>94.166117336849069</v>
      </c>
    </row>
    <row r="373" spans="1:10" x14ac:dyDescent="0.25">
      <c r="A373" s="29">
        <f t="shared" si="87"/>
        <v>41445</v>
      </c>
      <c r="C373">
        <v>28</v>
      </c>
      <c r="D373">
        <v>22.9</v>
      </c>
      <c r="E373">
        <v>561.1</v>
      </c>
      <c r="F373">
        <v>280.5</v>
      </c>
      <c r="G373" s="9">
        <f t="shared" si="93"/>
        <v>589.1</v>
      </c>
      <c r="H373" s="2">
        <f t="shared" si="92"/>
        <v>303.39999999999998</v>
      </c>
      <c r="I373" s="38">
        <f t="shared" si="94"/>
        <v>94.166117336849069</v>
      </c>
    </row>
    <row r="374" spans="1:10" x14ac:dyDescent="0.25">
      <c r="A374" s="29">
        <f t="shared" si="87"/>
        <v>41452</v>
      </c>
      <c r="C374">
        <v>27.4</v>
      </c>
      <c r="D374">
        <v>21.2</v>
      </c>
      <c r="E374">
        <v>561.79999999999995</v>
      </c>
      <c r="F374">
        <v>282.2</v>
      </c>
      <c r="G374" s="9">
        <f t="shared" ref="G374:G388" si="95">+C374+E374</f>
        <v>589.19999999999993</v>
      </c>
      <c r="H374" s="2">
        <f t="shared" ref="H374:H388" si="96">+D374+F374</f>
        <v>303.39999999999998</v>
      </c>
      <c r="I374" s="38">
        <f t="shared" ref="I374:I388" si="97">+(G374/H374-1)*100</f>
        <v>94.199077125906385</v>
      </c>
    </row>
    <row r="375" spans="1:10" x14ac:dyDescent="0.25">
      <c r="A375" s="29">
        <f t="shared" si="87"/>
        <v>41459</v>
      </c>
      <c r="C375">
        <v>27.4</v>
      </c>
      <c r="D375">
        <v>19.5</v>
      </c>
      <c r="E375">
        <v>561.79999999999995</v>
      </c>
      <c r="F375">
        <v>284.10000000000002</v>
      </c>
      <c r="G375" s="9">
        <f t="shared" si="95"/>
        <v>589.19999999999993</v>
      </c>
      <c r="H375" s="2">
        <f t="shared" si="96"/>
        <v>303.60000000000002</v>
      </c>
      <c r="I375" s="38">
        <f t="shared" si="97"/>
        <v>94.071146245059253</v>
      </c>
    </row>
    <row r="376" spans="1:10" x14ac:dyDescent="0.25">
      <c r="A376" s="29">
        <f t="shared" si="87"/>
        <v>41466</v>
      </c>
      <c r="C376">
        <v>40.4</v>
      </c>
      <c r="D376">
        <v>17.8</v>
      </c>
      <c r="E376">
        <v>561.79999999999995</v>
      </c>
      <c r="F376">
        <v>285.8</v>
      </c>
      <c r="G376" s="9">
        <f t="shared" si="95"/>
        <v>602.19999999999993</v>
      </c>
      <c r="H376" s="2">
        <f t="shared" si="96"/>
        <v>303.60000000000002</v>
      </c>
      <c r="I376" s="38">
        <f t="shared" si="97"/>
        <v>98.353096179183112</v>
      </c>
    </row>
    <row r="377" spans="1:10" x14ac:dyDescent="0.25">
      <c r="A377" s="29">
        <f t="shared" si="87"/>
        <v>41473</v>
      </c>
      <c r="C377">
        <v>40.4</v>
      </c>
      <c r="D377">
        <v>16</v>
      </c>
      <c r="E377">
        <v>561.79999999999995</v>
      </c>
      <c r="F377">
        <v>287.60000000000002</v>
      </c>
      <c r="G377" s="9">
        <f t="shared" si="95"/>
        <v>602.19999999999993</v>
      </c>
      <c r="H377" s="2">
        <f t="shared" si="96"/>
        <v>303.60000000000002</v>
      </c>
      <c r="I377" s="38">
        <f t="shared" si="97"/>
        <v>98.353096179183112</v>
      </c>
    </row>
    <row r="378" spans="1:10" x14ac:dyDescent="0.25">
      <c r="A378" s="29">
        <f t="shared" si="87"/>
        <v>41480</v>
      </c>
      <c r="C378">
        <v>40.4</v>
      </c>
      <c r="D378">
        <v>12.6</v>
      </c>
      <c r="E378">
        <v>561.79999999999995</v>
      </c>
      <c r="F378">
        <v>291.10000000000002</v>
      </c>
      <c r="G378" s="9">
        <f t="shared" si="95"/>
        <v>602.19999999999993</v>
      </c>
      <c r="H378" s="2">
        <f t="shared" si="96"/>
        <v>303.70000000000005</v>
      </c>
      <c r="I378" s="38">
        <f t="shared" si="97"/>
        <v>98.287783997365779</v>
      </c>
      <c r="J378">
        <v>55</v>
      </c>
    </row>
    <row r="379" spans="1:10" x14ac:dyDescent="0.25">
      <c r="A379" s="29">
        <f t="shared" si="87"/>
        <v>41487</v>
      </c>
      <c r="C379">
        <v>40.4</v>
      </c>
      <c r="D379">
        <v>10.6</v>
      </c>
      <c r="E379">
        <v>561.79999999999995</v>
      </c>
      <c r="F379">
        <v>293</v>
      </c>
      <c r="G379" s="9">
        <f t="shared" si="95"/>
        <v>602.19999999999993</v>
      </c>
      <c r="H379" s="2">
        <f t="shared" si="96"/>
        <v>303.60000000000002</v>
      </c>
      <c r="I379" s="38">
        <f t="shared" si="97"/>
        <v>98.353096179183112</v>
      </c>
      <c r="J379">
        <v>55</v>
      </c>
    </row>
    <row r="380" spans="1:10" x14ac:dyDescent="0.25">
      <c r="A380" s="29">
        <f t="shared" si="87"/>
        <v>41494</v>
      </c>
      <c r="C380">
        <v>38</v>
      </c>
      <c r="D380">
        <v>7.7</v>
      </c>
      <c r="E380">
        <v>561.79999999999995</v>
      </c>
      <c r="F380">
        <v>295.89999999999998</v>
      </c>
      <c r="G380" s="9">
        <f t="shared" si="95"/>
        <v>599.79999999999995</v>
      </c>
      <c r="H380" s="2">
        <f t="shared" si="96"/>
        <v>303.59999999999997</v>
      </c>
      <c r="I380" s="38">
        <f t="shared" si="97"/>
        <v>97.562582345191046</v>
      </c>
      <c r="J380">
        <v>55</v>
      </c>
    </row>
    <row r="381" spans="1:10" x14ac:dyDescent="0.25">
      <c r="A381" s="29">
        <f t="shared" si="87"/>
        <v>41501</v>
      </c>
      <c r="C381">
        <v>38</v>
      </c>
      <c r="D381">
        <v>6.7</v>
      </c>
      <c r="E381">
        <v>561.79999999999995</v>
      </c>
      <c r="F381">
        <v>296.89999999999998</v>
      </c>
      <c r="G381" s="9">
        <f t="shared" si="95"/>
        <v>599.79999999999995</v>
      </c>
      <c r="H381" s="2">
        <f t="shared" si="96"/>
        <v>303.59999999999997</v>
      </c>
      <c r="I381" s="38">
        <f t="shared" si="97"/>
        <v>97.562582345191046</v>
      </c>
      <c r="J381">
        <v>55</v>
      </c>
    </row>
    <row r="382" spans="1:10" x14ac:dyDescent="0.25">
      <c r="A382" s="29">
        <f t="shared" si="87"/>
        <v>41508</v>
      </c>
      <c r="C382">
        <v>38</v>
      </c>
      <c r="D382">
        <v>6.5</v>
      </c>
      <c r="E382">
        <v>561.79999999999995</v>
      </c>
      <c r="F382">
        <v>297.10000000000002</v>
      </c>
      <c r="G382" s="9">
        <f t="shared" si="95"/>
        <v>599.79999999999995</v>
      </c>
      <c r="H382" s="2">
        <f t="shared" si="96"/>
        <v>303.60000000000002</v>
      </c>
      <c r="I382" s="38">
        <f t="shared" si="97"/>
        <v>97.562582345191018</v>
      </c>
      <c r="J382">
        <v>55</v>
      </c>
    </row>
    <row r="383" spans="1:10" x14ac:dyDescent="0.25">
      <c r="A383" s="29">
        <f t="shared" si="87"/>
        <v>41515</v>
      </c>
      <c r="C383">
        <v>38</v>
      </c>
      <c r="D383">
        <v>5.5</v>
      </c>
      <c r="E383">
        <v>561.79999999999995</v>
      </c>
      <c r="F383">
        <v>298.2</v>
      </c>
      <c r="G383" s="9">
        <f t="shared" si="95"/>
        <v>599.79999999999995</v>
      </c>
      <c r="H383" s="2">
        <f t="shared" si="96"/>
        <v>303.7</v>
      </c>
      <c r="I383" s="38">
        <f t="shared" si="97"/>
        <v>97.497530457688498</v>
      </c>
      <c r="J383">
        <v>55</v>
      </c>
    </row>
    <row r="384" spans="1:10" x14ac:dyDescent="0.25">
      <c r="A384" s="29">
        <f t="shared" ref="A384:A447" si="98">+A383+7</f>
        <v>41522</v>
      </c>
      <c r="C384">
        <v>83</v>
      </c>
      <c r="D384">
        <v>75.400000000000006</v>
      </c>
      <c r="E384">
        <v>10.5</v>
      </c>
      <c r="F384">
        <v>0.5</v>
      </c>
      <c r="G384" s="9">
        <f t="shared" si="95"/>
        <v>93.5</v>
      </c>
      <c r="H384" s="2">
        <f t="shared" si="96"/>
        <v>75.900000000000006</v>
      </c>
      <c r="I384" s="38">
        <f t="shared" si="97"/>
        <v>23.188405797101442</v>
      </c>
    </row>
    <row r="385" spans="1:12" x14ac:dyDescent="0.25">
      <c r="A385" s="29">
        <f t="shared" si="98"/>
        <v>41529</v>
      </c>
      <c r="C385">
        <v>168.2</v>
      </c>
      <c r="D385">
        <v>75.400000000000006</v>
      </c>
      <c r="E385">
        <v>10.5</v>
      </c>
      <c r="F385">
        <v>0.8</v>
      </c>
      <c r="G385" s="9">
        <f t="shared" si="95"/>
        <v>178.7</v>
      </c>
      <c r="H385" s="2">
        <f t="shared" si="96"/>
        <v>76.2</v>
      </c>
      <c r="I385" s="38">
        <f t="shared" si="97"/>
        <v>134.51443569553803</v>
      </c>
    </row>
    <row r="386" spans="1:12" x14ac:dyDescent="0.25">
      <c r="A386" s="29">
        <f t="shared" si="98"/>
        <v>41536</v>
      </c>
      <c r="C386">
        <v>169.2</v>
      </c>
      <c r="D386">
        <v>75.400000000000006</v>
      </c>
      <c r="E386">
        <v>10.5</v>
      </c>
      <c r="F386">
        <v>60.4</v>
      </c>
      <c r="G386" s="9">
        <f t="shared" si="95"/>
        <v>179.7</v>
      </c>
      <c r="H386" s="2">
        <f t="shared" si="96"/>
        <v>135.80000000000001</v>
      </c>
      <c r="I386" s="38">
        <f t="shared" si="97"/>
        <v>32.326951399116325</v>
      </c>
    </row>
    <row r="387" spans="1:12" x14ac:dyDescent="0.25">
      <c r="A387" s="29">
        <f t="shared" si="98"/>
        <v>41543</v>
      </c>
      <c r="C387">
        <v>169.2</v>
      </c>
      <c r="D387">
        <v>75.400000000000006</v>
      </c>
      <c r="E387">
        <v>10.5</v>
      </c>
      <c r="F387">
        <v>60.4</v>
      </c>
      <c r="G387" s="9">
        <f t="shared" si="95"/>
        <v>179.7</v>
      </c>
      <c r="H387" s="2">
        <f t="shared" si="96"/>
        <v>135.80000000000001</v>
      </c>
      <c r="I387" s="38">
        <f t="shared" si="97"/>
        <v>32.326951399116325</v>
      </c>
    </row>
    <row r="388" spans="1:12" x14ac:dyDescent="0.25">
      <c r="A388" s="29">
        <f t="shared" si="98"/>
        <v>41550</v>
      </c>
      <c r="C388">
        <v>169</v>
      </c>
      <c r="D388">
        <v>75.3</v>
      </c>
      <c r="E388">
        <v>10.7</v>
      </c>
      <c r="F388">
        <v>60.5</v>
      </c>
      <c r="G388" s="9">
        <f t="shared" si="95"/>
        <v>179.7</v>
      </c>
      <c r="H388" s="2">
        <f t="shared" si="96"/>
        <v>135.80000000000001</v>
      </c>
      <c r="I388" s="38">
        <f t="shared" si="97"/>
        <v>32.326951399116325</v>
      </c>
    </row>
    <row r="389" spans="1:12" ht="15" x14ac:dyDescent="0.25">
      <c r="A389" s="29">
        <f t="shared" si="98"/>
        <v>41557</v>
      </c>
      <c r="C389">
        <v>27</v>
      </c>
      <c r="D389">
        <v>168</v>
      </c>
      <c r="E389">
        <v>62.4</v>
      </c>
      <c r="F389">
        <v>62.2</v>
      </c>
      <c r="G389" s="9">
        <f>+C389+E389</f>
        <v>89.4</v>
      </c>
      <c r="H389" s="2">
        <f>+D389+F389</f>
        <v>230.2</v>
      </c>
      <c r="I389" s="38">
        <f>+(G389/H389-1)*100</f>
        <v>-61.16420503909643</v>
      </c>
      <c r="L389" s="285"/>
    </row>
    <row r="390" spans="1:12" x14ac:dyDescent="0.25">
      <c r="A390" s="29">
        <f t="shared" si="98"/>
        <v>41564</v>
      </c>
    </row>
    <row r="391" spans="1:12" x14ac:dyDescent="0.25">
      <c r="A391" s="29">
        <f t="shared" si="98"/>
        <v>41571</v>
      </c>
      <c r="C391">
        <v>168</v>
      </c>
      <c r="D391">
        <v>79.8</v>
      </c>
      <c r="E391">
        <v>62.2</v>
      </c>
      <c r="F391">
        <v>118.6</v>
      </c>
      <c r="G391" s="9">
        <f t="shared" ref="G391:H393" si="99">+C391+E391</f>
        <v>230.2</v>
      </c>
      <c r="H391" s="2">
        <f t="shared" si="99"/>
        <v>198.39999999999998</v>
      </c>
      <c r="I391" s="38">
        <f t="shared" ref="I391:I415" si="100">+(G391/H391-1)*100</f>
        <v>16.028225806451623</v>
      </c>
    </row>
    <row r="392" spans="1:12" ht="15" x14ac:dyDescent="0.25">
      <c r="A392" s="29">
        <f t="shared" si="98"/>
        <v>41578</v>
      </c>
      <c r="C392">
        <v>168.3</v>
      </c>
      <c r="D392">
        <v>79.599999999999994</v>
      </c>
      <c r="E392">
        <v>62.2</v>
      </c>
      <c r="F392">
        <v>168.2</v>
      </c>
      <c r="G392" s="9">
        <f t="shared" si="99"/>
        <v>230.5</v>
      </c>
      <c r="H392" s="2">
        <f t="shared" si="99"/>
        <v>247.79999999999998</v>
      </c>
      <c r="I392" s="38">
        <f t="shared" si="100"/>
        <v>-6.9814366424535867</v>
      </c>
      <c r="L392" s="285"/>
    </row>
    <row r="393" spans="1:12" x14ac:dyDescent="0.25">
      <c r="A393" s="29">
        <f t="shared" si="98"/>
        <v>41585</v>
      </c>
      <c r="C393">
        <v>112.3</v>
      </c>
      <c r="D393">
        <v>79.5</v>
      </c>
      <c r="E393">
        <v>115.6</v>
      </c>
      <c r="F393">
        <v>168.3</v>
      </c>
      <c r="G393" s="9">
        <f t="shared" si="99"/>
        <v>227.89999999999998</v>
      </c>
      <c r="H393" s="2">
        <f t="shared" si="99"/>
        <v>247.8</v>
      </c>
      <c r="I393" s="38">
        <f t="shared" si="100"/>
        <v>-8.0306698950766915</v>
      </c>
    </row>
    <row r="394" spans="1:12" x14ac:dyDescent="0.25">
      <c r="A394" s="29">
        <f t="shared" si="98"/>
        <v>41592</v>
      </c>
      <c r="C394">
        <v>110.9</v>
      </c>
      <c r="D394">
        <v>79.900000000000006</v>
      </c>
      <c r="E394">
        <v>117.1</v>
      </c>
      <c r="F394">
        <v>216.9</v>
      </c>
      <c r="G394" s="9">
        <f t="shared" ref="G394:H415" si="101">+C394+E394</f>
        <v>228</v>
      </c>
      <c r="H394" s="2">
        <f t="shared" si="101"/>
        <v>296.8</v>
      </c>
      <c r="I394" s="38">
        <f t="shared" si="100"/>
        <v>-23.180592991913752</v>
      </c>
    </row>
    <row r="395" spans="1:12" x14ac:dyDescent="0.25">
      <c r="A395" s="29">
        <f t="shared" si="98"/>
        <v>41599</v>
      </c>
      <c r="C395">
        <v>110.9</v>
      </c>
      <c r="D395">
        <v>79.900000000000006</v>
      </c>
      <c r="E395">
        <v>117.1</v>
      </c>
      <c r="F395">
        <v>217.8</v>
      </c>
      <c r="G395" s="9">
        <f t="shared" si="101"/>
        <v>228</v>
      </c>
      <c r="H395" s="2">
        <f t="shared" si="101"/>
        <v>297.70000000000005</v>
      </c>
      <c r="I395" s="38">
        <f t="shared" si="100"/>
        <v>-23.412831709774949</v>
      </c>
    </row>
    <row r="396" spans="1:12" x14ac:dyDescent="0.25">
      <c r="A396" s="29">
        <f t="shared" si="98"/>
        <v>41606</v>
      </c>
      <c r="C396">
        <v>110.8</v>
      </c>
      <c r="D396">
        <v>77.2</v>
      </c>
      <c r="E396">
        <v>117.2</v>
      </c>
      <c r="F396">
        <v>220.6</v>
      </c>
      <c r="G396" s="9">
        <f t="shared" si="101"/>
        <v>228</v>
      </c>
      <c r="H396" s="2">
        <f t="shared" si="101"/>
        <v>297.8</v>
      </c>
      <c r="I396" s="38">
        <f t="shared" si="100"/>
        <v>-23.438549361987913</v>
      </c>
    </row>
    <row r="397" spans="1:12" x14ac:dyDescent="0.25">
      <c r="A397" s="29">
        <f t="shared" si="98"/>
        <v>41613</v>
      </c>
      <c r="C397">
        <v>110.8</v>
      </c>
      <c r="D397">
        <v>75.8</v>
      </c>
      <c r="E397">
        <v>176.9</v>
      </c>
      <c r="F397">
        <v>222</v>
      </c>
      <c r="G397" s="9">
        <f t="shared" si="101"/>
        <v>287.7</v>
      </c>
      <c r="H397" s="2">
        <f t="shared" si="101"/>
        <v>297.8</v>
      </c>
      <c r="I397" s="38">
        <f t="shared" si="100"/>
        <v>-3.3915379449294902</v>
      </c>
    </row>
    <row r="398" spans="1:12" x14ac:dyDescent="0.25">
      <c r="A398" s="29">
        <f t="shared" si="98"/>
        <v>41620</v>
      </c>
      <c r="C398">
        <v>110.8</v>
      </c>
      <c r="D398">
        <v>85.6</v>
      </c>
      <c r="E398">
        <v>176.9</v>
      </c>
      <c r="F398">
        <v>307.5</v>
      </c>
      <c r="G398" s="9">
        <f t="shared" si="101"/>
        <v>287.7</v>
      </c>
      <c r="H398" s="2">
        <f t="shared" si="101"/>
        <v>393.1</v>
      </c>
      <c r="I398" s="38">
        <f t="shared" si="100"/>
        <v>-26.81251589926228</v>
      </c>
    </row>
    <row r="399" spans="1:12" x14ac:dyDescent="0.25">
      <c r="A399" s="29">
        <f t="shared" si="98"/>
        <v>41627</v>
      </c>
      <c r="C399">
        <v>79.5</v>
      </c>
      <c r="D399">
        <v>85.5</v>
      </c>
      <c r="E399">
        <v>207.9</v>
      </c>
      <c r="F399">
        <v>307.60000000000002</v>
      </c>
      <c r="G399" s="9">
        <f t="shared" si="101"/>
        <v>287.39999999999998</v>
      </c>
      <c r="H399" s="2">
        <f t="shared" si="101"/>
        <v>393.1</v>
      </c>
      <c r="I399" s="38">
        <f t="shared" si="100"/>
        <v>-26.888832358178593</v>
      </c>
    </row>
    <row r="400" spans="1:12" x14ac:dyDescent="0.25">
      <c r="A400" s="29">
        <f t="shared" si="98"/>
        <v>41634</v>
      </c>
      <c r="C400">
        <v>79.5</v>
      </c>
      <c r="D400">
        <v>85.4</v>
      </c>
      <c r="E400">
        <v>256.8</v>
      </c>
      <c r="F400">
        <v>307.60000000000002</v>
      </c>
      <c r="G400" s="9">
        <f t="shared" si="101"/>
        <v>336.3</v>
      </c>
      <c r="H400" s="2">
        <f t="shared" si="101"/>
        <v>393</v>
      </c>
      <c r="I400" s="38">
        <f t="shared" si="100"/>
        <v>-14.427480916030532</v>
      </c>
    </row>
    <row r="401" spans="1:15" x14ac:dyDescent="0.25">
      <c r="A401" s="29">
        <f t="shared" si="98"/>
        <v>41641</v>
      </c>
      <c r="C401" s="66">
        <v>77</v>
      </c>
      <c r="D401" s="66">
        <v>86</v>
      </c>
      <c r="E401" s="66">
        <v>259.39999999999998</v>
      </c>
      <c r="F401" s="66">
        <v>307.7</v>
      </c>
      <c r="G401" s="9">
        <f t="shared" si="101"/>
        <v>336.4</v>
      </c>
      <c r="H401" s="2">
        <f t="shared" si="101"/>
        <v>393.7</v>
      </c>
      <c r="I401" s="38">
        <f t="shared" si="100"/>
        <v>-14.554229108458216</v>
      </c>
    </row>
    <row r="402" spans="1:15" ht="15" x14ac:dyDescent="0.25">
      <c r="A402" s="29">
        <f t="shared" si="98"/>
        <v>41648</v>
      </c>
      <c r="C402">
        <v>75.7</v>
      </c>
      <c r="D402">
        <v>86</v>
      </c>
      <c r="E402">
        <v>260.60000000000002</v>
      </c>
      <c r="F402">
        <v>366.6</v>
      </c>
      <c r="G402" s="9">
        <f t="shared" si="101"/>
        <v>336.3</v>
      </c>
      <c r="H402" s="2">
        <f t="shared" si="101"/>
        <v>452.6</v>
      </c>
      <c r="I402" s="38">
        <f t="shared" si="100"/>
        <v>-25.695978789217854</v>
      </c>
      <c r="K402" s="285"/>
      <c r="N402" s="285"/>
    </row>
    <row r="403" spans="1:15" ht="15" x14ac:dyDescent="0.25">
      <c r="A403" s="29">
        <f t="shared" si="98"/>
        <v>41655</v>
      </c>
      <c r="C403">
        <v>74.400000000000006</v>
      </c>
      <c r="D403">
        <v>84.8</v>
      </c>
      <c r="E403">
        <v>378.6</v>
      </c>
      <c r="F403">
        <v>422.2</v>
      </c>
      <c r="G403" s="9">
        <f t="shared" si="101"/>
        <v>453</v>
      </c>
      <c r="H403" s="2">
        <f t="shared" si="101"/>
        <v>507</v>
      </c>
      <c r="I403" s="38">
        <f t="shared" si="100"/>
        <v>-10.650887573964496</v>
      </c>
      <c r="K403" s="285"/>
    </row>
    <row r="404" spans="1:15" x14ac:dyDescent="0.25">
      <c r="A404" s="29">
        <f t="shared" si="98"/>
        <v>41662</v>
      </c>
      <c r="C404">
        <v>84.1</v>
      </c>
      <c r="D404">
        <v>85.3</v>
      </c>
      <c r="E404">
        <v>378.9</v>
      </c>
      <c r="F404">
        <v>424.6</v>
      </c>
      <c r="G404" s="9">
        <f t="shared" si="101"/>
        <v>463</v>
      </c>
      <c r="H404" s="2">
        <f t="shared" si="101"/>
        <v>509.90000000000003</v>
      </c>
      <c r="I404" s="38">
        <f t="shared" si="100"/>
        <v>-9.1978819376348326</v>
      </c>
    </row>
    <row r="405" spans="1:15" ht="15" x14ac:dyDescent="0.25">
      <c r="A405" s="29">
        <f t="shared" si="98"/>
        <v>41669</v>
      </c>
      <c r="C405">
        <v>82.9</v>
      </c>
      <c r="D405">
        <v>83.2</v>
      </c>
      <c r="E405">
        <v>380.2</v>
      </c>
      <c r="F405">
        <v>426.7</v>
      </c>
      <c r="G405" s="9">
        <f t="shared" si="101"/>
        <v>463.1</v>
      </c>
      <c r="H405" s="2">
        <f t="shared" si="101"/>
        <v>509.9</v>
      </c>
      <c r="I405" s="38">
        <f t="shared" si="100"/>
        <v>-9.1782702490684329</v>
      </c>
      <c r="K405" s="285"/>
      <c r="L405" s="285"/>
      <c r="O405" s="59"/>
    </row>
    <row r="406" spans="1:15" ht="15" x14ac:dyDescent="0.25">
      <c r="A406" s="29">
        <f t="shared" si="98"/>
        <v>41676</v>
      </c>
      <c r="C406" s="66">
        <v>81</v>
      </c>
      <c r="D406">
        <v>83.1</v>
      </c>
      <c r="E406">
        <v>431.5</v>
      </c>
      <c r="F406">
        <v>426.9</v>
      </c>
      <c r="G406" s="9">
        <f t="shared" si="101"/>
        <v>512.5</v>
      </c>
      <c r="H406" s="2">
        <f t="shared" si="101"/>
        <v>510</v>
      </c>
      <c r="I406" s="38">
        <f t="shared" si="100"/>
        <v>0.49019607843137081</v>
      </c>
      <c r="K406" s="285"/>
    </row>
    <row r="407" spans="1:15" x14ac:dyDescent="0.25">
      <c r="A407" s="29">
        <f t="shared" si="98"/>
        <v>41683</v>
      </c>
      <c r="C407">
        <v>79.900000000000006</v>
      </c>
      <c r="D407">
        <v>81.7</v>
      </c>
      <c r="E407">
        <v>432.7</v>
      </c>
      <c r="F407">
        <v>428.1</v>
      </c>
      <c r="G407" s="9">
        <f t="shared" si="101"/>
        <v>512.6</v>
      </c>
      <c r="H407" s="2">
        <f t="shared" si="101"/>
        <v>509.8</v>
      </c>
      <c r="I407" s="38">
        <f t="shared" si="100"/>
        <v>0.54923499411534404</v>
      </c>
    </row>
    <row r="408" spans="1:15" x14ac:dyDescent="0.25">
      <c r="A408" s="29">
        <f t="shared" si="98"/>
        <v>41690</v>
      </c>
      <c r="C408">
        <v>64.400000000000006</v>
      </c>
      <c r="D408">
        <v>79.2</v>
      </c>
      <c r="E408">
        <v>492.3</v>
      </c>
      <c r="F408">
        <v>458.3</v>
      </c>
      <c r="G408" s="9">
        <f t="shared" si="101"/>
        <v>556.70000000000005</v>
      </c>
      <c r="H408" s="2">
        <f t="shared" si="101"/>
        <v>537.5</v>
      </c>
      <c r="I408" s="38">
        <f t="shared" si="100"/>
        <v>3.572093023255829</v>
      </c>
    </row>
    <row r="409" spans="1:15" x14ac:dyDescent="0.25">
      <c r="A409" s="29">
        <f t="shared" si="98"/>
        <v>41697</v>
      </c>
      <c r="C409">
        <v>82.8</v>
      </c>
      <c r="D409" s="66">
        <v>54</v>
      </c>
      <c r="E409">
        <v>493.9</v>
      </c>
      <c r="F409">
        <v>484.7</v>
      </c>
      <c r="G409" s="9">
        <f t="shared" si="101"/>
        <v>576.69999999999993</v>
      </c>
      <c r="H409" s="2">
        <f t="shared" si="101"/>
        <v>538.70000000000005</v>
      </c>
      <c r="I409" s="38">
        <f t="shared" si="100"/>
        <v>7.0540189344718618</v>
      </c>
    </row>
    <row r="410" spans="1:15" ht="15" x14ac:dyDescent="0.25">
      <c r="A410" s="29">
        <f t="shared" si="98"/>
        <v>41704</v>
      </c>
      <c r="C410">
        <v>81.3</v>
      </c>
      <c r="D410">
        <v>52.9</v>
      </c>
      <c r="E410">
        <v>495.5</v>
      </c>
      <c r="F410">
        <v>485.8</v>
      </c>
      <c r="G410" s="9">
        <f t="shared" si="101"/>
        <v>576.79999999999995</v>
      </c>
      <c r="H410" s="2">
        <f t="shared" si="101"/>
        <v>538.70000000000005</v>
      </c>
      <c r="I410" s="38">
        <f t="shared" si="100"/>
        <v>7.0725821421941504</v>
      </c>
      <c r="L410" s="285"/>
    </row>
    <row r="411" spans="1:15" x14ac:dyDescent="0.25">
      <c r="A411" s="29">
        <f t="shared" si="98"/>
        <v>41711</v>
      </c>
      <c r="C411" s="66">
        <v>80</v>
      </c>
      <c r="D411">
        <v>50.3</v>
      </c>
      <c r="E411">
        <v>496.8</v>
      </c>
      <c r="F411">
        <v>488.4</v>
      </c>
      <c r="G411" s="9">
        <f t="shared" si="101"/>
        <v>576.79999999999995</v>
      </c>
      <c r="H411" s="2">
        <f t="shared" si="101"/>
        <v>538.69999999999993</v>
      </c>
      <c r="I411" s="38">
        <f t="shared" si="100"/>
        <v>7.0725821421941726</v>
      </c>
    </row>
    <row r="412" spans="1:15" x14ac:dyDescent="0.25">
      <c r="A412" s="29">
        <f t="shared" si="98"/>
        <v>41718</v>
      </c>
      <c r="C412">
        <v>46.9</v>
      </c>
      <c r="D412">
        <v>49.2</v>
      </c>
      <c r="E412">
        <v>531.29999999999995</v>
      </c>
      <c r="F412">
        <v>514.79999999999995</v>
      </c>
      <c r="G412" s="9">
        <f t="shared" si="101"/>
        <v>578.19999999999993</v>
      </c>
      <c r="H412" s="2">
        <f t="shared" si="101"/>
        <v>564</v>
      </c>
      <c r="I412" s="38">
        <f t="shared" si="100"/>
        <v>2.517730496453896</v>
      </c>
    </row>
    <row r="413" spans="1:15" x14ac:dyDescent="0.25">
      <c r="A413" s="29">
        <f t="shared" si="98"/>
        <v>41725</v>
      </c>
      <c r="C413">
        <v>44.2</v>
      </c>
      <c r="D413" s="66">
        <v>48</v>
      </c>
      <c r="E413">
        <v>534</v>
      </c>
      <c r="F413">
        <v>516.1</v>
      </c>
      <c r="G413" s="9">
        <f t="shared" si="101"/>
        <v>578.20000000000005</v>
      </c>
      <c r="H413" s="2">
        <f t="shared" si="101"/>
        <v>564.1</v>
      </c>
      <c r="I413" s="38">
        <f t="shared" si="100"/>
        <v>2.4995568161673587</v>
      </c>
    </row>
    <row r="414" spans="1:15" x14ac:dyDescent="0.25">
      <c r="A414" s="29">
        <f t="shared" si="98"/>
        <v>41732</v>
      </c>
      <c r="C414">
        <v>43.8</v>
      </c>
      <c r="D414">
        <v>45.4</v>
      </c>
      <c r="E414">
        <v>559.79999999999995</v>
      </c>
      <c r="F414">
        <v>518.6</v>
      </c>
      <c r="G414" s="9">
        <f t="shared" si="101"/>
        <v>603.59999999999991</v>
      </c>
      <c r="H414" s="2">
        <f t="shared" si="101"/>
        <v>564</v>
      </c>
      <c r="I414" s="38">
        <f t="shared" si="100"/>
        <v>7.0212765957446743</v>
      </c>
    </row>
    <row r="415" spans="1:15" x14ac:dyDescent="0.25">
      <c r="A415" s="29">
        <f t="shared" si="98"/>
        <v>41739</v>
      </c>
      <c r="C415">
        <v>39.9</v>
      </c>
      <c r="D415">
        <v>42.9</v>
      </c>
      <c r="E415">
        <v>563.70000000000005</v>
      </c>
      <c r="F415">
        <v>546.1</v>
      </c>
      <c r="G415" s="9">
        <f t="shared" si="101"/>
        <v>603.6</v>
      </c>
      <c r="H415" s="2">
        <f t="shared" si="101"/>
        <v>589</v>
      </c>
      <c r="I415" s="103">
        <f t="shared" si="100"/>
        <v>2.478777589134129</v>
      </c>
    </row>
    <row r="416" spans="1:15" x14ac:dyDescent="0.25">
      <c r="A416" s="29">
        <f t="shared" si="98"/>
        <v>41746</v>
      </c>
      <c r="C416">
        <v>38.299999999999997</v>
      </c>
      <c r="D416">
        <v>41</v>
      </c>
      <c r="E416">
        <v>565.20000000000005</v>
      </c>
      <c r="F416">
        <v>548</v>
      </c>
      <c r="G416" s="9">
        <f t="shared" ref="G416:H418" si="102">+C416+E416</f>
        <v>603.5</v>
      </c>
      <c r="H416" s="2">
        <f t="shared" si="102"/>
        <v>589</v>
      </c>
      <c r="I416" s="103">
        <f t="shared" ref="I416:I421" si="103">+(G416/H416-1)*100</f>
        <v>2.4617996604414216</v>
      </c>
    </row>
    <row r="417" spans="1:10" x14ac:dyDescent="0.25">
      <c r="A417" s="29">
        <f t="shared" si="98"/>
        <v>41753</v>
      </c>
      <c r="C417">
        <v>36.799999999999997</v>
      </c>
      <c r="D417">
        <v>39.1</v>
      </c>
      <c r="E417">
        <v>566.70000000000005</v>
      </c>
      <c r="F417">
        <v>550</v>
      </c>
      <c r="G417" s="9">
        <f t="shared" si="102"/>
        <v>603.5</v>
      </c>
      <c r="H417" s="2">
        <f t="shared" si="102"/>
        <v>589.1</v>
      </c>
      <c r="I417" s="103">
        <f t="shared" si="103"/>
        <v>2.4444067221184751</v>
      </c>
    </row>
    <row r="418" spans="1:10" x14ac:dyDescent="0.25">
      <c r="A418" s="29">
        <f t="shared" si="98"/>
        <v>41760</v>
      </c>
      <c r="C418">
        <v>35.6</v>
      </c>
      <c r="D418">
        <v>39.1</v>
      </c>
      <c r="E418">
        <v>568</v>
      </c>
      <c r="F418">
        <v>550</v>
      </c>
      <c r="G418" s="9">
        <f t="shared" si="102"/>
        <v>603.6</v>
      </c>
      <c r="H418" s="2">
        <f t="shared" si="102"/>
        <v>589.1</v>
      </c>
      <c r="I418" s="103">
        <f t="shared" si="103"/>
        <v>2.461381768799864</v>
      </c>
    </row>
    <row r="419" spans="1:10" x14ac:dyDescent="0.25">
      <c r="A419" s="29">
        <f t="shared" si="98"/>
        <v>41767</v>
      </c>
      <c r="C419">
        <v>34.5</v>
      </c>
      <c r="D419">
        <v>37.9</v>
      </c>
      <c r="E419">
        <v>569.9</v>
      </c>
      <c r="F419">
        <v>551.20000000000005</v>
      </c>
      <c r="G419" s="9">
        <f t="shared" ref="G419:G435" si="104">+C419+E419</f>
        <v>604.4</v>
      </c>
      <c r="H419" s="2">
        <f t="shared" ref="H419:H435" si="105">+D419+F419</f>
        <v>589.1</v>
      </c>
      <c r="I419" s="103">
        <f t="shared" si="103"/>
        <v>2.5971821422508867</v>
      </c>
    </row>
    <row r="420" spans="1:10" x14ac:dyDescent="0.25">
      <c r="A420" s="29">
        <f t="shared" si="98"/>
        <v>41774</v>
      </c>
      <c r="C420">
        <v>33.799999999999997</v>
      </c>
      <c r="D420">
        <v>37.9</v>
      </c>
      <c r="E420">
        <v>571.1</v>
      </c>
      <c r="F420">
        <v>551.20000000000005</v>
      </c>
      <c r="G420" s="9">
        <f t="shared" si="104"/>
        <v>604.9</v>
      </c>
      <c r="H420" s="2">
        <f t="shared" si="105"/>
        <v>589.1</v>
      </c>
      <c r="I420" s="103">
        <f t="shared" si="103"/>
        <v>2.6820573756577648</v>
      </c>
    </row>
    <row r="421" spans="1:10" x14ac:dyDescent="0.25">
      <c r="A421" s="29">
        <f t="shared" si="98"/>
        <v>41781</v>
      </c>
      <c r="C421">
        <v>33.799999999999997</v>
      </c>
      <c r="D421">
        <v>38</v>
      </c>
      <c r="E421">
        <v>571.1</v>
      </c>
      <c r="F421">
        <v>551.20000000000005</v>
      </c>
      <c r="G421" s="9">
        <f t="shared" si="104"/>
        <v>604.9</v>
      </c>
      <c r="H421" s="2">
        <f t="shared" si="105"/>
        <v>589.20000000000005</v>
      </c>
      <c r="I421" s="103">
        <f t="shared" si="103"/>
        <v>2.6646300067888484</v>
      </c>
    </row>
    <row r="422" spans="1:10" x14ac:dyDescent="0.25">
      <c r="A422" s="29">
        <f t="shared" si="98"/>
        <v>41788</v>
      </c>
      <c r="C422">
        <v>7.9</v>
      </c>
      <c r="D422">
        <v>33.9</v>
      </c>
      <c r="E422">
        <v>598.20000000000005</v>
      </c>
      <c r="F422">
        <v>555.20000000000005</v>
      </c>
      <c r="G422" s="9">
        <f t="shared" si="104"/>
        <v>606.1</v>
      </c>
      <c r="H422" s="2">
        <f t="shared" si="105"/>
        <v>589.1</v>
      </c>
      <c r="I422" s="103">
        <f t="shared" ref="I422:I435" si="106">+(G422/H422-1)*100</f>
        <v>2.8857579358343211</v>
      </c>
    </row>
    <row r="423" spans="1:10" x14ac:dyDescent="0.25">
      <c r="A423" s="29">
        <f t="shared" si="98"/>
        <v>41795</v>
      </c>
      <c r="C423">
        <v>7</v>
      </c>
      <c r="D423">
        <v>33.9</v>
      </c>
      <c r="E423">
        <v>599.20000000000005</v>
      </c>
      <c r="F423">
        <v>555.20000000000005</v>
      </c>
      <c r="G423" s="9">
        <f t="shared" si="104"/>
        <v>606.20000000000005</v>
      </c>
      <c r="H423" s="2">
        <f t="shared" si="105"/>
        <v>589.1</v>
      </c>
      <c r="I423" s="103">
        <f t="shared" si="106"/>
        <v>2.90273298251571</v>
      </c>
    </row>
    <row r="424" spans="1:10" x14ac:dyDescent="0.25">
      <c r="A424" s="29">
        <f t="shared" si="98"/>
        <v>41802</v>
      </c>
      <c r="C424">
        <v>7</v>
      </c>
      <c r="D424">
        <v>29.2</v>
      </c>
      <c r="E424">
        <v>599.20000000000005</v>
      </c>
      <c r="F424">
        <v>559.9</v>
      </c>
      <c r="G424" s="9">
        <f t="shared" si="104"/>
        <v>606.20000000000005</v>
      </c>
      <c r="H424" s="2">
        <f t="shared" si="105"/>
        <v>589.1</v>
      </c>
      <c r="I424" s="103">
        <f t="shared" si="106"/>
        <v>2.90273298251571</v>
      </c>
      <c r="J424">
        <v>1.5</v>
      </c>
    </row>
    <row r="425" spans="1:10" x14ac:dyDescent="0.25">
      <c r="A425" s="29">
        <f t="shared" si="98"/>
        <v>41809</v>
      </c>
      <c r="C425">
        <v>7</v>
      </c>
      <c r="D425">
        <v>28</v>
      </c>
      <c r="E425">
        <v>599.20000000000005</v>
      </c>
      <c r="F425">
        <v>561.1</v>
      </c>
      <c r="G425" s="9">
        <f t="shared" si="104"/>
        <v>606.20000000000005</v>
      </c>
      <c r="H425" s="2">
        <f t="shared" si="105"/>
        <v>589.1</v>
      </c>
      <c r="I425" s="103">
        <f t="shared" si="106"/>
        <v>2.90273298251571</v>
      </c>
      <c r="J425">
        <v>1.5</v>
      </c>
    </row>
    <row r="426" spans="1:10" x14ac:dyDescent="0.25">
      <c r="A426" s="29">
        <f t="shared" si="98"/>
        <v>41816</v>
      </c>
      <c r="C426">
        <v>7</v>
      </c>
      <c r="D426">
        <v>27.4</v>
      </c>
      <c r="E426">
        <v>599.20000000000005</v>
      </c>
      <c r="F426">
        <v>561.79999999999995</v>
      </c>
      <c r="G426" s="9">
        <f t="shared" si="104"/>
        <v>606.20000000000005</v>
      </c>
      <c r="H426" s="2">
        <f t="shared" si="105"/>
        <v>589.19999999999993</v>
      </c>
      <c r="I426" s="103">
        <f t="shared" si="106"/>
        <v>2.8852681602172581</v>
      </c>
      <c r="J426">
        <v>1.5</v>
      </c>
    </row>
    <row r="427" spans="1:10" x14ac:dyDescent="0.25">
      <c r="A427" s="29">
        <f t="shared" si="98"/>
        <v>41823</v>
      </c>
      <c r="C427">
        <v>7</v>
      </c>
      <c r="D427">
        <v>27.4</v>
      </c>
      <c r="E427">
        <v>599.20000000000005</v>
      </c>
      <c r="F427">
        <v>561.79999999999995</v>
      </c>
      <c r="G427" s="9">
        <f t="shared" si="104"/>
        <v>606.20000000000005</v>
      </c>
      <c r="H427" s="2">
        <f t="shared" si="105"/>
        <v>589.19999999999993</v>
      </c>
      <c r="I427" s="103">
        <f t="shared" si="106"/>
        <v>2.8852681602172581</v>
      </c>
      <c r="J427">
        <v>1.5</v>
      </c>
    </row>
    <row r="428" spans="1:10" x14ac:dyDescent="0.25">
      <c r="A428" s="29">
        <f t="shared" si="98"/>
        <v>41830</v>
      </c>
      <c r="C428">
        <v>7</v>
      </c>
      <c r="D428">
        <v>40.4</v>
      </c>
      <c r="E428">
        <v>599.20000000000005</v>
      </c>
      <c r="F428">
        <v>561.79999999999995</v>
      </c>
      <c r="G428" s="9">
        <f t="shared" si="104"/>
        <v>606.20000000000005</v>
      </c>
      <c r="H428" s="2">
        <f t="shared" si="105"/>
        <v>602.19999999999993</v>
      </c>
      <c r="I428" s="103">
        <f t="shared" si="106"/>
        <v>0.66423115244107489</v>
      </c>
      <c r="J428">
        <v>1.5</v>
      </c>
    </row>
    <row r="429" spans="1:10" x14ac:dyDescent="0.25">
      <c r="A429" s="29">
        <f t="shared" si="98"/>
        <v>41837</v>
      </c>
      <c r="C429">
        <v>7</v>
      </c>
      <c r="D429">
        <v>40.4</v>
      </c>
      <c r="E429">
        <v>599.20000000000005</v>
      </c>
      <c r="F429">
        <v>561.79999999999995</v>
      </c>
      <c r="G429" s="9">
        <f t="shared" si="104"/>
        <v>606.20000000000005</v>
      </c>
      <c r="H429" s="2">
        <f t="shared" si="105"/>
        <v>602.19999999999993</v>
      </c>
      <c r="I429" s="103">
        <f t="shared" si="106"/>
        <v>0.66423115244107489</v>
      </c>
      <c r="J429">
        <v>1.5</v>
      </c>
    </row>
    <row r="430" spans="1:10" x14ac:dyDescent="0.25">
      <c r="A430" s="29">
        <f t="shared" si="98"/>
        <v>41844</v>
      </c>
      <c r="C430">
        <v>7</v>
      </c>
      <c r="D430">
        <v>40.4</v>
      </c>
      <c r="E430">
        <v>599.20000000000005</v>
      </c>
      <c r="F430">
        <v>561.79999999999995</v>
      </c>
      <c r="G430" s="9">
        <f t="shared" si="104"/>
        <v>606.20000000000005</v>
      </c>
      <c r="H430" s="2">
        <f t="shared" si="105"/>
        <v>602.19999999999993</v>
      </c>
      <c r="I430" s="103">
        <f t="shared" si="106"/>
        <v>0.66423115244107489</v>
      </c>
      <c r="J430">
        <v>1.5</v>
      </c>
    </row>
    <row r="431" spans="1:10" x14ac:dyDescent="0.25">
      <c r="A431" s="29">
        <f t="shared" si="98"/>
        <v>41851</v>
      </c>
      <c r="C431">
        <v>7</v>
      </c>
      <c r="D431">
        <v>40.4</v>
      </c>
      <c r="E431">
        <v>599.20000000000005</v>
      </c>
      <c r="F431">
        <v>561.79999999999995</v>
      </c>
      <c r="G431" s="9">
        <f t="shared" si="104"/>
        <v>606.20000000000005</v>
      </c>
      <c r="H431" s="2">
        <f t="shared" si="105"/>
        <v>602.19999999999993</v>
      </c>
      <c r="I431" s="103">
        <f t="shared" si="106"/>
        <v>0.66423115244107489</v>
      </c>
      <c r="J431">
        <v>1.5</v>
      </c>
    </row>
    <row r="432" spans="1:10" x14ac:dyDescent="0.25">
      <c r="A432" s="29">
        <f t="shared" si="98"/>
        <v>41858</v>
      </c>
      <c r="C432">
        <v>17.8</v>
      </c>
      <c r="D432">
        <v>38</v>
      </c>
      <c r="E432">
        <v>599.20000000000005</v>
      </c>
      <c r="F432">
        <v>561.79999999999995</v>
      </c>
      <c r="G432" s="9">
        <f t="shared" si="104"/>
        <v>617</v>
      </c>
      <c r="H432" s="2">
        <f t="shared" si="105"/>
        <v>599.79999999999995</v>
      </c>
      <c r="I432" s="103">
        <f t="shared" si="106"/>
        <v>2.8676225408469591</v>
      </c>
      <c r="J432">
        <v>1.5</v>
      </c>
    </row>
    <row r="433" spans="1:10" x14ac:dyDescent="0.25">
      <c r="A433" s="29">
        <f t="shared" si="98"/>
        <v>41865</v>
      </c>
      <c r="C433">
        <v>17.8</v>
      </c>
      <c r="D433">
        <v>38</v>
      </c>
      <c r="E433">
        <v>599.20000000000005</v>
      </c>
      <c r="F433">
        <v>561.79999999999995</v>
      </c>
      <c r="G433" s="9">
        <f t="shared" si="104"/>
        <v>617</v>
      </c>
      <c r="H433" s="2">
        <f t="shared" si="105"/>
        <v>599.79999999999995</v>
      </c>
      <c r="I433" s="103">
        <f t="shared" si="106"/>
        <v>2.8676225408469591</v>
      </c>
      <c r="J433">
        <v>1.5</v>
      </c>
    </row>
    <row r="434" spans="1:10" x14ac:dyDescent="0.25">
      <c r="A434" s="29">
        <f t="shared" si="98"/>
        <v>41872</v>
      </c>
      <c r="C434">
        <v>17.8</v>
      </c>
      <c r="D434">
        <v>38</v>
      </c>
      <c r="E434">
        <v>599.20000000000005</v>
      </c>
      <c r="F434">
        <v>561.79999999999995</v>
      </c>
      <c r="G434" s="9">
        <f t="shared" si="104"/>
        <v>617</v>
      </c>
      <c r="H434" s="2">
        <f t="shared" si="105"/>
        <v>599.79999999999995</v>
      </c>
      <c r="I434" s="103">
        <f t="shared" si="106"/>
        <v>2.8676225408469591</v>
      </c>
      <c r="J434">
        <v>1.5</v>
      </c>
    </row>
    <row r="435" spans="1:10" x14ac:dyDescent="0.25">
      <c r="A435" s="29">
        <f t="shared" si="98"/>
        <v>41879</v>
      </c>
      <c r="C435">
        <v>17.8</v>
      </c>
      <c r="D435">
        <v>38</v>
      </c>
      <c r="E435">
        <v>599.20000000000005</v>
      </c>
      <c r="F435">
        <v>561.79999999999995</v>
      </c>
      <c r="G435" s="9">
        <f t="shared" si="104"/>
        <v>617</v>
      </c>
      <c r="H435" s="2">
        <f t="shared" si="105"/>
        <v>599.79999999999995</v>
      </c>
      <c r="I435" s="103">
        <f t="shared" si="106"/>
        <v>2.8676225408469591</v>
      </c>
      <c r="J435">
        <v>1.5</v>
      </c>
    </row>
    <row r="436" spans="1:10" x14ac:dyDescent="0.25">
      <c r="A436" s="29">
        <f t="shared" si="98"/>
        <v>41886</v>
      </c>
    </row>
    <row r="437" spans="1:10" x14ac:dyDescent="0.25">
      <c r="A437" s="29">
        <f t="shared" si="98"/>
        <v>41893</v>
      </c>
      <c r="C437">
        <v>24.7</v>
      </c>
      <c r="D437">
        <v>168.2</v>
      </c>
      <c r="E437">
        <v>0</v>
      </c>
      <c r="F437">
        <v>10.5</v>
      </c>
      <c r="G437" s="9">
        <f t="shared" ref="G437:H443" si="107">+C437+E437</f>
        <v>24.7</v>
      </c>
      <c r="H437" s="2">
        <f t="shared" si="107"/>
        <v>178.7</v>
      </c>
      <c r="I437" s="103">
        <f t="shared" ref="I437:I443" si="108">+(G437/H437-1)*100</f>
        <v>-86.177951874650248</v>
      </c>
    </row>
    <row r="438" spans="1:10" x14ac:dyDescent="0.25">
      <c r="A438" s="29">
        <f t="shared" si="98"/>
        <v>41900</v>
      </c>
      <c r="C438">
        <v>24.7</v>
      </c>
      <c r="D438">
        <v>169.2</v>
      </c>
      <c r="E438">
        <v>0</v>
      </c>
      <c r="F438">
        <v>10.5</v>
      </c>
      <c r="G438" s="9">
        <f t="shared" si="107"/>
        <v>24.7</v>
      </c>
      <c r="H438" s="2">
        <f t="shared" si="107"/>
        <v>179.7</v>
      </c>
      <c r="I438" s="103">
        <f t="shared" si="108"/>
        <v>-86.254869226488594</v>
      </c>
    </row>
    <row r="439" spans="1:10" x14ac:dyDescent="0.25">
      <c r="A439" s="29">
        <f t="shared" si="98"/>
        <v>41907</v>
      </c>
      <c r="C439">
        <v>27.2</v>
      </c>
      <c r="D439">
        <v>169.2</v>
      </c>
      <c r="F439">
        <v>10.5</v>
      </c>
      <c r="G439" s="9">
        <f t="shared" si="107"/>
        <v>27.2</v>
      </c>
      <c r="H439" s="2">
        <f t="shared" si="107"/>
        <v>179.7</v>
      </c>
      <c r="I439" s="103">
        <f t="shared" si="108"/>
        <v>-84.863661658319415</v>
      </c>
    </row>
    <row r="440" spans="1:10" x14ac:dyDescent="0.25">
      <c r="A440" s="29">
        <f t="shared" si="98"/>
        <v>41914</v>
      </c>
      <c r="C440">
        <v>28</v>
      </c>
      <c r="D440">
        <v>169</v>
      </c>
      <c r="F440">
        <v>10.7</v>
      </c>
      <c r="G440" s="9">
        <f t="shared" si="107"/>
        <v>28</v>
      </c>
      <c r="H440" s="2">
        <f t="shared" si="107"/>
        <v>179.7</v>
      </c>
      <c r="I440" s="103">
        <f t="shared" si="108"/>
        <v>-84.418475236505287</v>
      </c>
    </row>
    <row r="441" spans="1:10" x14ac:dyDescent="0.25">
      <c r="A441" s="29">
        <f t="shared" si="98"/>
        <v>41921</v>
      </c>
      <c r="C441">
        <v>28.3</v>
      </c>
      <c r="D441">
        <v>169</v>
      </c>
      <c r="F441">
        <v>10.7</v>
      </c>
      <c r="G441" s="9">
        <f t="shared" si="107"/>
        <v>28.3</v>
      </c>
      <c r="H441" s="2">
        <f t="shared" si="107"/>
        <v>179.7</v>
      </c>
      <c r="I441" s="103">
        <f t="shared" si="108"/>
        <v>-84.251530328324989</v>
      </c>
    </row>
    <row r="442" spans="1:10" x14ac:dyDescent="0.25">
      <c r="A442" s="29">
        <f t="shared" si="98"/>
        <v>41928</v>
      </c>
      <c r="C442">
        <v>28.2</v>
      </c>
      <c r="D442">
        <v>169</v>
      </c>
      <c r="E442">
        <v>61.2</v>
      </c>
      <c r="F442">
        <v>10.7</v>
      </c>
      <c r="G442" s="9">
        <f t="shared" si="107"/>
        <v>89.4</v>
      </c>
      <c r="H442" s="2">
        <f t="shared" si="107"/>
        <v>179.7</v>
      </c>
      <c r="I442" s="103">
        <f t="shared" si="108"/>
        <v>-50.250417362270447</v>
      </c>
    </row>
    <row r="443" spans="1:10" x14ac:dyDescent="0.25">
      <c r="A443" s="29">
        <f t="shared" si="98"/>
        <v>41935</v>
      </c>
      <c r="C443">
        <v>26.5</v>
      </c>
      <c r="D443">
        <v>168.3</v>
      </c>
      <c r="E443">
        <v>122.5</v>
      </c>
      <c r="F443">
        <v>62.2</v>
      </c>
      <c r="G443" s="9">
        <f t="shared" si="107"/>
        <v>149</v>
      </c>
      <c r="H443" s="2">
        <f t="shared" si="107"/>
        <v>230.5</v>
      </c>
      <c r="I443" s="103">
        <f t="shared" si="108"/>
        <v>-35.35791757049892</v>
      </c>
    </row>
    <row r="444" spans="1:10" x14ac:dyDescent="0.25">
      <c r="A444" s="29">
        <f t="shared" si="98"/>
        <v>41942</v>
      </c>
    </row>
    <row r="445" spans="1:10" x14ac:dyDescent="0.25">
      <c r="A445" s="29">
        <f t="shared" si="98"/>
        <v>41949</v>
      </c>
      <c r="C445">
        <v>27.4</v>
      </c>
      <c r="D445">
        <v>112.3</v>
      </c>
      <c r="E445">
        <v>123.5</v>
      </c>
      <c r="F445">
        <v>115.6</v>
      </c>
      <c r="G445" s="9">
        <f t="shared" ref="G445:G478" si="109">+C445+E445</f>
        <v>150.9</v>
      </c>
      <c r="H445" s="2">
        <f t="shared" ref="H445:H478" si="110">+D445+F445</f>
        <v>227.89999999999998</v>
      </c>
      <c r="I445" s="103">
        <f t="shared" ref="I445:I478" si="111">+(G445/H445-1)*100</f>
        <v>-33.786748573935931</v>
      </c>
    </row>
    <row r="446" spans="1:10" x14ac:dyDescent="0.25">
      <c r="A446" s="29">
        <f t="shared" si="98"/>
        <v>41956</v>
      </c>
      <c r="C446">
        <v>25.2</v>
      </c>
      <c r="D446">
        <v>110.9</v>
      </c>
      <c r="E446">
        <v>186</v>
      </c>
      <c r="F446">
        <v>117.1</v>
      </c>
      <c r="G446" s="9">
        <f t="shared" si="109"/>
        <v>211.2</v>
      </c>
      <c r="H446" s="2">
        <f t="shared" si="110"/>
        <v>228</v>
      </c>
      <c r="I446" s="103">
        <f t="shared" si="111"/>
        <v>-7.3684210526315796</v>
      </c>
    </row>
    <row r="447" spans="1:10" x14ac:dyDescent="0.25">
      <c r="A447" s="29">
        <f t="shared" si="98"/>
        <v>41963</v>
      </c>
      <c r="C447">
        <v>25.2</v>
      </c>
      <c r="D447">
        <v>110.9</v>
      </c>
      <c r="E447">
        <v>186</v>
      </c>
      <c r="F447">
        <v>117.2</v>
      </c>
      <c r="G447" s="9">
        <f t="shared" si="109"/>
        <v>211.2</v>
      </c>
      <c r="H447" s="2">
        <f t="shared" si="110"/>
        <v>228.10000000000002</v>
      </c>
      <c r="I447" s="103">
        <f t="shared" si="111"/>
        <v>-7.409031126698828</v>
      </c>
    </row>
    <row r="448" spans="1:10" x14ac:dyDescent="0.25">
      <c r="A448" s="29">
        <f t="shared" ref="A448:A511" si="112">+A447+7</f>
        <v>41970</v>
      </c>
      <c r="C448">
        <v>23.2</v>
      </c>
      <c r="D448">
        <v>110.8</v>
      </c>
      <c r="E448">
        <v>188</v>
      </c>
      <c r="F448">
        <v>117.2</v>
      </c>
      <c r="G448" s="9">
        <f t="shared" si="109"/>
        <v>211.2</v>
      </c>
      <c r="H448" s="2">
        <f t="shared" si="110"/>
        <v>228</v>
      </c>
      <c r="I448" s="103">
        <f t="shared" si="111"/>
        <v>-7.3684210526315796</v>
      </c>
    </row>
    <row r="449" spans="1:9" x14ac:dyDescent="0.25">
      <c r="A449" s="29">
        <f t="shared" si="112"/>
        <v>41977</v>
      </c>
      <c r="C449">
        <v>22.6</v>
      </c>
      <c r="D449">
        <v>110.8</v>
      </c>
      <c r="E449">
        <v>248.9</v>
      </c>
      <c r="F449">
        <v>176.9</v>
      </c>
      <c r="G449" s="9">
        <f t="shared" si="109"/>
        <v>271.5</v>
      </c>
      <c r="H449" s="2">
        <f t="shared" si="110"/>
        <v>287.7</v>
      </c>
      <c r="I449" s="103">
        <f t="shared" si="111"/>
        <v>-5.6308654848800765</v>
      </c>
    </row>
    <row r="450" spans="1:9" x14ac:dyDescent="0.25">
      <c r="A450" s="29">
        <f t="shared" si="112"/>
        <v>41984</v>
      </c>
      <c r="C450">
        <v>22.3</v>
      </c>
      <c r="D450">
        <v>110.8</v>
      </c>
      <c r="E450">
        <v>249.2</v>
      </c>
      <c r="F450">
        <v>176.9</v>
      </c>
      <c r="G450" s="9">
        <f t="shared" si="109"/>
        <v>271.5</v>
      </c>
      <c r="H450" s="2">
        <f t="shared" si="110"/>
        <v>287.7</v>
      </c>
      <c r="I450" s="103">
        <f t="shared" si="111"/>
        <v>-5.6308654848800765</v>
      </c>
    </row>
    <row r="451" spans="1:9" x14ac:dyDescent="0.25">
      <c r="A451" s="29">
        <f t="shared" si="112"/>
        <v>41991</v>
      </c>
      <c r="C451">
        <v>20.2</v>
      </c>
      <c r="D451">
        <v>79.5</v>
      </c>
      <c r="E451">
        <v>249.3</v>
      </c>
      <c r="F451">
        <v>207.9</v>
      </c>
      <c r="G451" s="9">
        <f t="shared" si="109"/>
        <v>269.5</v>
      </c>
      <c r="H451" s="2">
        <f t="shared" si="110"/>
        <v>287.39999999999998</v>
      </c>
      <c r="I451" s="103">
        <f t="shared" si="111"/>
        <v>-6.2282533054975548</v>
      </c>
    </row>
    <row r="452" spans="1:9" x14ac:dyDescent="0.25">
      <c r="A452" s="29">
        <f t="shared" si="112"/>
        <v>41998</v>
      </c>
      <c r="C452">
        <v>39.200000000000003</v>
      </c>
      <c r="D452">
        <v>79.5</v>
      </c>
      <c r="E452">
        <v>309.3</v>
      </c>
      <c r="F452">
        <v>256.8</v>
      </c>
      <c r="G452" s="9">
        <f t="shared" si="109"/>
        <v>348.5</v>
      </c>
      <c r="H452" s="2">
        <f t="shared" si="110"/>
        <v>336.3</v>
      </c>
      <c r="I452" s="103">
        <f t="shared" si="111"/>
        <v>3.627713351174533</v>
      </c>
    </row>
    <row r="453" spans="1:9" x14ac:dyDescent="0.25">
      <c r="A453" s="29">
        <f t="shared" si="112"/>
        <v>42005</v>
      </c>
      <c r="C453">
        <v>37.4</v>
      </c>
      <c r="D453">
        <v>77</v>
      </c>
      <c r="E453">
        <v>311.60000000000002</v>
      </c>
      <c r="F453">
        <v>259.39999999999998</v>
      </c>
      <c r="G453" s="9">
        <f t="shared" si="109"/>
        <v>349</v>
      </c>
      <c r="H453" s="2">
        <f t="shared" si="110"/>
        <v>336.4</v>
      </c>
      <c r="I453" s="103">
        <f t="shared" si="111"/>
        <v>3.7455410225921693</v>
      </c>
    </row>
    <row r="454" spans="1:9" x14ac:dyDescent="0.25">
      <c r="A454" s="29">
        <f t="shared" si="112"/>
        <v>42012</v>
      </c>
      <c r="C454">
        <v>36</v>
      </c>
      <c r="D454">
        <v>75.7</v>
      </c>
      <c r="E454">
        <v>371.1</v>
      </c>
      <c r="F454">
        <v>260.60000000000002</v>
      </c>
      <c r="G454" s="9">
        <f t="shared" si="109"/>
        <v>407.1</v>
      </c>
      <c r="H454" s="2">
        <f t="shared" si="110"/>
        <v>336.3</v>
      </c>
      <c r="I454" s="103">
        <f t="shared" si="111"/>
        <v>21.052631578947366</v>
      </c>
    </row>
    <row r="455" spans="1:9" x14ac:dyDescent="0.25">
      <c r="A455" s="29">
        <f t="shared" si="112"/>
        <v>42019</v>
      </c>
      <c r="C455">
        <v>40.799999999999997</v>
      </c>
      <c r="D455">
        <v>74.400000000000006</v>
      </c>
      <c r="E455">
        <v>371.2</v>
      </c>
      <c r="F455">
        <v>378.6</v>
      </c>
      <c r="G455" s="9">
        <f t="shared" si="109"/>
        <v>412</v>
      </c>
      <c r="H455" s="2">
        <f t="shared" si="110"/>
        <v>453</v>
      </c>
      <c r="I455" s="103">
        <f t="shared" si="111"/>
        <v>-9.0507726269315683</v>
      </c>
    </row>
    <row r="456" spans="1:9" x14ac:dyDescent="0.25">
      <c r="A456" s="29">
        <f t="shared" si="112"/>
        <v>42026</v>
      </c>
      <c r="C456">
        <v>38</v>
      </c>
      <c r="D456">
        <v>84.1</v>
      </c>
      <c r="E456">
        <v>374.1</v>
      </c>
      <c r="F456">
        <v>378.9</v>
      </c>
      <c r="G456" s="9">
        <f t="shared" si="109"/>
        <v>412.1</v>
      </c>
      <c r="H456" s="2">
        <f t="shared" si="110"/>
        <v>463</v>
      </c>
      <c r="I456" s="103">
        <f t="shared" si="111"/>
        <v>-10.993520518358524</v>
      </c>
    </row>
    <row r="457" spans="1:9" x14ac:dyDescent="0.25">
      <c r="A457" s="29">
        <f t="shared" si="112"/>
        <v>42033</v>
      </c>
      <c r="C457">
        <v>36.6</v>
      </c>
      <c r="D457">
        <v>82.9</v>
      </c>
      <c r="E457">
        <v>375.4</v>
      </c>
      <c r="F457">
        <v>380.2</v>
      </c>
      <c r="G457" s="9">
        <f t="shared" si="109"/>
        <v>412</v>
      </c>
      <c r="H457" s="2">
        <f t="shared" si="110"/>
        <v>463.1</v>
      </c>
      <c r="I457" s="103">
        <f t="shared" si="111"/>
        <v>-11.034333837184196</v>
      </c>
    </row>
    <row r="458" spans="1:9" x14ac:dyDescent="0.25">
      <c r="A458" s="29">
        <f t="shared" si="112"/>
        <v>42040</v>
      </c>
      <c r="C458">
        <v>41.4</v>
      </c>
      <c r="D458">
        <v>81</v>
      </c>
      <c r="E458">
        <v>375.4</v>
      </c>
      <c r="F458">
        <v>431.5</v>
      </c>
      <c r="G458" s="9">
        <f t="shared" si="109"/>
        <v>416.79999999999995</v>
      </c>
      <c r="H458" s="2">
        <f t="shared" si="110"/>
        <v>512.5</v>
      </c>
      <c r="I458" s="103">
        <f t="shared" si="111"/>
        <v>-18.673170731707323</v>
      </c>
    </row>
    <row r="459" spans="1:9" x14ac:dyDescent="0.25">
      <c r="A459" s="29">
        <f t="shared" si="112"/>
        <v>42047</v>
      </c>
      <c r="C459">
        <v>41.2</v>
      </c>
      <c r="D459">
        <v>79.900000000000006</v>
      </c>
      <c r="E459">
        <v>432.5</v>
      </c>
      <c r="F459">
        <v>432.7</v>
      </c>
      <c r="G459" s="9">
        <f t="shared" si="109"/>
        <v>473.7</v>
      </c>
      <c r="H459" s="2">
        <f t="shared" si="110"/>
        <v>512.6</v>
      </c>
      <c r="I459" s="103">
        <f t="shared" si="111"/>
        <v>-7.5887631681623162</v>
      </c>
    </row>
    <row r="460" spans="1:9" x14ac:dyDescent="0.25">
      <c r="A460" s="29">
        <f t="shared" si="112"/>
        <v>42054</v>
      </c>
      <c r="C460">
        <v>41.1</v>
      </c>
      <c r="D460">
        <v>84.4</v>
      </c>
      <c r="E460">
        <v>432.5</v>
      </c>
      <c r="F460">
        <v>492.3</v>
      </c>
      <c r="G460" s="9">
        <f t="shared" si="109"/>
        <v>473.6</v>
      </c>
      <c r="H460" s="2">
        <f t="shared" si="110"/>
        <v>576.70000000000005</v>
      </c>
      <c r="I460" s="103">
        <f t="shared" si="111"/>
        <v>-17.877579330674532</v>
      </c>
    </row>
    <row r="461" spans="1:9" x14ac:dyDescent="0.25">
      <c r="A461" s="29">
        <f t="shared" si="112"/>
        <v>42061</v>
      </c>
      <c r="C461">
        <v>40.9</v>
      </c>
      <c r="D461">
        <v>82.8</v>
      </c>
      <c r="E461">
        <v>433.1</v>
      </c>
      <c r="F461">
        <v>493.9</v>
      </c>
      <c r="G461" s="9">
        <f t="shared" si="109"/>
        <v>474</v>
      </c>
      <c r="H461" s="2">
        <f t="shared" si="110"/>
        <v>576.69999999999993</v>
      </c>
      <c r="I461" s="103">
        <f t="shared" si="111"/>
        <v>-17.808219178082187</v>
      </c>
    </row>
    <row r="462" spans="1:9" x14ac:dyDescent="0.25">
      <c r="A462" s="29">
        <f t="shared" si="112"/>
        <v>42068</v>
      </c>
      <c r="C462">
        <v>37.700000000000003</v>
      </c>
      <c r="D462">
        <v>81.3</v>
      </c>
      <c r="E462">
        <v>461.8</v>
      </c>
      <c r="F462">
        <v>495.5</v>
      </c>
      <c r="G462" s="9">
        <f t="shared" si="109"/>
        <v>499.5</v>
      </c>
      <c r="H462" s="2">
        <f t="shared" si="110"/>
        <v>576.79999999999995</v>
      </c>
      <c r="I462" s="103">
        <f t="shared" si="111"/>
        <v>-13.4015256588072</v>
      </c>
    </row>
    <row r="463" spans="1:9" x14ac:dyDescent="0.25">
      <c r="A463" s="29">
        <f t="shared" si="112"/>
        <v>42075</v>
      </c>
      <c r="C463">
        <v>35.6</v>
      </c>
      <c r="D463">
        <v>80</v>
      </c>
      <c r="E463">
        <v>463.8</v>
      </c>
      <c r="F463">
        <v>496.8</v>
      </c>
      <c r="G463" s="9">
        <f t="shared" si="109"/>
        <v>499.40000000000003</v>
      </c>
      <c r="H463" s="2">
        <f t="shared" si="110"/>
        <v>576.79999999999995</v>
      </c>
      <c r="I463" s="103">
        <f t="shared" si="111"/>
        <v>-13.418862690707334</v>
      </c>
    </row>
    <row r="464" spans="1:9" x14ac:dyDescent="0.25">
      <c r="A464" s="29">
        <f t="shared" si="112"/>
        <v>42082</v>
      </c>
      <c r="C464">
        <v>35.6</v>
      </c>
      <c r="D464">
        <v>46.9</v>
      </c>
      <c r="E464">
        <v>463.9</v>
      </c>
      <c r="F464">
        <v>531.29999999999995</v>
      </c>
      <c r="G464" s="9">
        <f t="shared" si="109"/>
        <v>499.5</v>
      </c>
      <c r="H464" s="2">
        <f t="shared" si="110"/>
        <v>578.19999999999993</v>
      </c>
      <c r="I464" s="103">
        <f t="shared" si="111"/>
        <v>-13.611207194742292</v>
      </c>
    </row>
    <row r="465" spans="1:10" x14ac:dyDescent="0.25">
      <c r="A465" s="29">
        <f t="shared" si="112"/>
        <v>42089</v>
      </c>
      <c r="C465">
        <v>33.9</v>
      </c>
      <c r="D465">
        <v>44.2</v>
      </c>
      <c r="E465">
        <v>465.6</v>
      </c>
      <c r="F465">
        <v>534</v>
      </c>
      <c r="G465" s="9">
        <f t="shared" si="109"/>
        <v>499.5</v>
      </c>
      <c r="H465" s="2">
        <f t="shared" si="110"/>
        <v>578.20000000000005</v>
      </c>
      <c r="I465" s="103">
        <f t="shared" si="111"/>
        <v>-13.611207194742313</v>
      </c>
    </row>
    <row r="466" spans="1:10" x14ac:dyDescent="0.25">
      <c r="A466" s="29">
        <f t="shared" si="112"/>
        <v>42096</v>
      </c>
      <c r="C466">
        <v>33.299999999999997</v>
      </c>
      <c r="D466">
        <v>43.8</v>
      </c>
      <c r="E466">
        <v>466.1</v>
      </c>
      <c r="F466">
        <v>559.79999999999995</v>
      </c>
      <c r="G466" s="9">
        <f t="shared" si="109"/>
        <v>499.40000000000003</v>
      </c>
      <c r="H466" s="2">
        <f t="shared" si="110"/>
        <v>603.59999999999991</v>
      </c>
      <c r="I466" s="103">
        <f t="shared" si="111"/>
        <v>-17.26308813783961</v>
      </c>
    </row>
    <row r="467" spans="1:10" x14ac:dyDescent="0.25">
      <c r="A467" s="29">
        <f t="shared" si="112"/>
        <v>42103</v>
      </c>
      <c r="C467">
        <v>33</v>
      </c>
      <c r="D467">
        <v>39.9</v>
      </c>
      <c r="E467">
        <v>492.7</v>
      </c>
      <c r="F467">
        <v>563.70000000000005</v>
      </c>
      <c r="G467" s="9">
        <f t="shared" si="109"/>
        <v>525.70000000000005</v>
      </c>
      <c r="H467" s="2">
        <f t="shared" si="110"/>
        <v>603.6</v>
      </c>
      <c r="I467" s="103">
        <f t="shared" si="111"/>
        <v>-12.905897945659373</v>
      </c>
    </row>
    <row r="468" spans="1:10" x14ac:dyDescent="0.25">
      <c r="A468" s="29">
        <f t="shared" si="112"/>
        <v>42110</v>
      </c>
      <c r="C468">
        <v>33.4</v>
      </c>
      <c r="D468">
        <v>38.299999999999997</v>
      </c>
      <c r="E468">
        <v>492.8</v>
      </c>
      <c r="F468">
        <v>565.20000000000005</v>
      </c>
      <c r="G468" s="9">
        <f t="shared" si="109"/>
        <v>526.20000000000005</v>
      </c>
      <c r="H468" s="2">
        <f t="shared" si="110"/>
        <v>603.5</v>
      </c>
      <c r="I468" s="103">
        <f t="shared" si="111"/>
        <v>-12.808616404308193</v>
      </c>
    </row>
    <row r="469" spans="1:10" x14ac:dyDescent="0.25">
      <c r="A469" s="29">
        <f t="shared" si="112"/>
        <v>42117</v>
      </c>
      <c r="C469">
        <v>33</v>
      </c>
      <c r="D469">
        <v>36.799999999999997</v>
      </c>
      <c r="E469">
        <v>493.1</v>
      </c>
      <c r="F469">
        <v>566.70000000000005</v>
      </c>
      <c r="G469" s="9">
        <f t="shared" si="109"/>
        <v>526.1</v>
      </c>
      <c r="H469" s="2">
        <f t="shared" si="110"/>
        <v>603.5</v>
      </c>
      <c r="I469" s="103">
        <f t="shared" si="111"/>
        <v>-12.825186412593204</v>
      </c>
    </row>
    <row r="470" spans="1:10" x14ac:dyDescent="0.25">
      <c r="A470" s="29">
        <f t="shared" si="112"/>
        <v>42124</v>
      </c>
      <c r="C470">
        <v>28.4</v>
      </c>
      <c r="D470">
        <v>35.6</v>
      </c>
      <c r="E470">
        <v>498.2</v>
      </c>
      <c r="F470">
        <v>568</v>
      </c>
      <c r="G470" s="9">
        <f t="shared" si="109"/>
        <v>526.6</v>
      </c>
      <c r="H470" s="2">
        <f t="shared" si="110"/>
        <v>603.6</v>
      </c>
      <c r="I470" s="103">
        <f t="shared" si="111"/>
        <v>-12.756792577866138</v>
      </c>
    </row>
    <row r="471" spans="1:10" x14ac:dyDescent="0.25">
      <c r="A471" s="29">
        <f t="shared" si="112"/>
        <v>42131</v>
      </c>
      <c r="C471">
        <v>27</v>
      </c>
      <c r="D471">
        <v>34.5</v>
      </c>
      <c r="E471">
        <v>499.7</v>
      </c>
      <c r="F471">
        <v>569.9</v>
      </c>
      <c r="G471" s="9">
        <f t="shared" si="109"/>
        <v>526.70000000000005</v>
      </c>
      <c r="H471" s="2">
        <f t="shared" si="110"/>
        <v>604.4</v>
      </c>
      <c r="I471" s="103">
        <f t="shared" si="111"/>
        <v>-12.855724685638636</v>
      </c>
    </row>
    <row r="472" spans="1:10" x14ac:dyDescent="0.25">
      <c r="A472" s="29">
        <f t="shared" si="112"/>
        <v>42138</v>
      </c>
      <c r="C472">
        <v>25.5</v>
      </c>
      <c r="D472">
        <v>33.799999999999997</v>
      </c>
      <c r="E472">
        <v>525.4</v>
      </c>
      <c r="F472">
        <v>571.1</v>
      </c>
      <c r="G472" s="9">
        <f t="shared" si="109"/>
        <v>550.9</v>
      </c>
      <c r="H472" s="2">
        <f t="shared" si="110"/>
        <v>604.9</v>
      </c>
      <c r="I472" s="103">
        <f t="shared" si="111"/>
        <v>-8.9270953876673822</v>
      </c>
    </row>
    <row r="473" spans="1:10" x14ac:dyDescent="0.25">
      <c r="A473" s="29">
        <f t="shared" si="112"/>
        <v>42145</v>
      </c>
      <c r="C473">
        <v>27.4</v>
      </c>
      <c r="D473">
        <v>33.799999999999997</v>
      </c>
      <c r="E473">
        <v>526.4</v>
      </c>
      <c r="F473">
        <v>571.1</v>
      </c>
      <c r="G473" s="9">
        <f t="shared" si="109"/>
        <v>553.79999999999995</v>
      </c>
      <c r="H473" s="2">
        <f t="shared" si="110"/>
        <v>604.9</v>
      </c>
      <c r="I473" s="103">
        <f t="shared" si="111"/>
        <v>-8.4476773020333962</v>
      </c>
      <c r="J473">
        <v>1</v>
      </c>
    </row>
    <row r="474" spans="1:10" x14ac:dyDescent="0.25">
      <c r="A474" s="29">
        <f t="shared" si="112"/>
        <v>42152</v>
      </c>
      <c r="C474">
        <v>27.6</v>
      </c>
      <c r="D474">
        <v>7.9</v>
      </c>
      <c r="E474">
        <v>526.5</v>
      </c>
      <c r="F474">
        <v>598.20000000000005</v>
      </c>
      <c r="G474" s="9">
        <f t="shared" si="109"/>
        <v>554.1</v>
      </c>
      <c r="H474" s="2">
        <f t="shared" si="110"/>
        <v>606.1</v>
      </c>
      <c r="I474" s="103">
        <f t="shared" si="111"/>
        <v>-8.5794423362481442</v>
      </c>
      <c r="J474">
        <v>1</v>
      </c>
    </row>
    <row r="475" spans="1:10" x14ac:dyDescent="0.25">
      <c r="A475" s="29">
        <f t="shared" si="112"/>
        <v>42159</v>
      </c>
      <c r="C475">
        <v>27.5</v>
      </c>
      <c r="D475">
        <v>7</v>
      </c>
      <c r="E475">
        <v>536.6</v>
      </c>
      <c r="F475">
        <v>599.20000000000005</v>
      </c>
      <c r="G475" s="9">
        <f t="shared" si="109"/>
        <v>564.1</v>
      </c>
      <c r="H475" s="2">
        <f t="shared" si="110"/>
        <v>606.20000000000005</v>
      </c>
      <c r="I475" s="103">
        <f t="shared" si="111"/>
        <v>-6.9449026723853553</v>
      </c>
      <c r="J475">
        <v>1</v>
      </c>
    </row>
    <row r="476" spans="1:10" x14ac:dyDescent="0.25">
      <c r="A476" s="29">
        <f t="shared" si="112"/>
        <v>42166</v>
      </c>
      <c r="C476">
        <v>27.1</v>
      </c>
      <c r="D476">
        <v>7</v>
      </c>
      <c r="E476">
        <v>537.1</v>
      </c>
      <c r="F476">
        <v>599.20000000000005</v>
      </c>
      <c r="G476" s="9">
        <f t="shared" si="109"/>
        <v>564.20000000000005</v>
      </c>
      <c r="H476" s="2">
        <f t="shared" si="110"/>
        <v>606.20000000000005</v>
      </c>
      <c r="I476" s="103">
        <f t="shared" si="111"/>
        <v>-6.9284064665127048</v>
      </c>
      <c r="J476">
        <v>1</v>
      </c>
    </row>
    <row r="477" spans="1:10" x14ac:dyDescent="0.25">
      <c r="A477" s="29">
        <f t="shared" si="112"/>
        <v>42173</v>
      </c>
      <c r="C477">
        <v>26.9</v>
      </c>
      <c r="D477">
        <v>7</v>
      </c>
      <c r="E477">
        <v>537.29999999999995</v>
      </c>
      <c r="F477">
        <v>599.20000000000005</v>
      </c>
      <c r="G477" s="9">
        <f t="shared" si="109"/>
        <v>564.19999999999993</v>
      </c>
      <c r="H477" s="2">
        <f t="shared" si="110"/>
        <v>606.20000000000005</v>
      </c>
      <c r="I477" s="103">
        <f t="shared" si="111"/>
        <v>-6.9284064665127154</v>
      </c>
      <c r="J477">
        <v>1</v>
      </c>
    </row>
    <row r="478" spans="1:10" x14ac:dyDescent="0.25">
      <c r="A478" s="29">
        <f t="shared" si="112"/>
        <v>42180</v>
      </c>
      <c r="C478">
        <v>26.9</v>
      </c>
      <c r="D478">
        <v>7</v>
      </c>
      <c r="E478">
        <v>537.29999999999995</v>
      </c>
      <c r="F478">
        <v>599.20000000000005</v>
      </c>
      <c r="G478" s="9">
        <f t="shared" si="109"/>
        <v>564.19999999999993</v>
      </c>
      <c r="H478" s="2">
        <f t="shared" si="110"/>
        <v>606.20000000000005</v>
      </c>
      <c r="I478" s="103">
        <f t="shared" si="111"/>
        <v>-6.9284064665127154</v>
      </c>
      <c r="J478">
        <v>1</v>
      </c>
    </row>
    <row r="479" spans="1:10" x14ac:dyDescent="0.25">
      <c r="A479" s="29">
        <f t="shared" si="112"/>
        <v>42187</v>
      </c>
      <c r="C479">
        <v>26.5</v>
      </c>
      <c r="D479">
        <v>7</v>
      </c>
      <c r="E479">
        <v>537.6</v>
      </c>
      <c r="F479">
        <v>599.20000000000005</v>
      </c>
      <c r="G479" s="9">
        <f t="shared" ref="G479:H481" si="113">+C479+E479</f>
        <v>564.1</v>
      </c>
      <c r="H479" s="2">
        <f t="shared" si="113"/>
        <v>606.20000000000005</v>
      </c>
      <c r="I479" s="103">
        <f t="shared" ref="I479:I488" si="114">+(G479/H479-1)*100</f>
        <v>-6.9449026723853553</v>
      </c>
      <c r="J479">
        <v>1</v>
      </c>
    </row>
    <row r="480" spans="1:10" x14ac:dyDescent="0.25">
      <c r="A480" s="29">
        <f t="shared" si="112"/>
        <v>42194</v>
      </c>
      <c r="C480">
        <v>26.5</v>
      </c>
      <c r="D480">
        <v>7</v>
      </c>
      <c r="E480">
        <v>537.6</v>
      </c>
      <c r="F480">
        <v>600.20000000000005</v>
      </c>
      <c r="G480" s="9">
        <f t="shared" si="113"/>
        <v>564.1</v>
      </c>
      <c r="H480" s="2">
        <f t="shared" si="113"/>
        <v>607.20000000000005</v>
      </c>
      <c r="I480" s="103">
        <f t="shared" si="114"/>
        <v>-7.0981554677206908</v>
      </c>
      <c r="J480">
        <v>1</v>
      </c>
    </row>
    <row r="481" spans="1:10" x14ac:dyDescent="0.25">
      <c r="A481" s="29">
        <f t="shared" si="112"/>
        <v>42201</v>
      </c>
      <c r="C481">
        <v>25.8</v>
      </c>
      <c r="D481">
        <v>7</v>
      </c>
      <c r="E481">
        <v>537.79999999999995</v>
      </c>
      <c r="F481">
        <v>599.20000000000005</v>
      </c>
      <c r="G481" s="9">
        <f t="shared" si="113"/>
        <v>563.59999999999991</v>
      </c>
      <c r="H481" s="2">
        <f t="shared" si="113"/>
        <v>606.20000000000005</v>
      </c>
      <c r="I481" s="103">
        <f t="shared" si="114"/>
        <v>-7.027383701748624</v>
      </c>
      <c r="J481">
        <v>1</v>
      </c>
    </row>
    <row r="482" spans="1:10" x14ac:dyDescent="0.25">
      <c r="A482" s="29">
        <f t="shared" si="112"/>
        <v>42208</v>
      </c>
      <c r="C482">
        <v>25.7</v>
      </c>
      <c r="D482">
        <v>7</v>
      </c>
      <c r="E482" s="66">
        <v>538</v>
      </c>
      <c r="F482">
        <v>599.20000000000005</v>
      </c>
      <c r="G482" s="9">
        <f t="shared" ref="G482:H488" si="115">+C482+E482</f>
        <v>563.70000000000005</v>
      </c>
      <c r="H482" s="2">
        <f t="shared" si="115"/>
        <v>606.20000000000005</v>
      </c>
      <c r="I482" s="103">
        <f t="shared" si="114"/>
        <v>-7.0108874958759504</v>
      </c>
      <c r="J482">
        <v>1</v>
      </c>
    </row>
    <row r="483" spans="1:10" x14ac:dyDescent="0.25">
      <c r="A483" s="29">
        <f t="shared" si="112"/>
        <v>42215</v>
      </c>
      <c r="C483">
        <v>25.7</v>
      </c>
      <c r="D483">
        <v>7</v>
      </c>
      <c r="E483" s="66">
        <v>538</v>
      </c>
      <c r="F483">
        <v>599.20000000000005</v>
      </c>
      <c r="G483" s="9">
        <f t="shared" si="115"/>
        <v>563.70000000000005</v>
      </c>
      <c r="H483" s="2">
        <f t="shared" si="115"/>
        <v>606.20000000000005</v>
      </c>
      <c r="I483" s="103">
        <f t="shared" si="114"/>
        <v>-7.0108874958759504</v>
      </c>
      <c r="J483">
        <v>1</v>
      </c>
    </row>
    <row r="484" spans="1:10" x14ac:dyDescent="0.25">
      <c r="A484" s="29">
        <f t="shared" si="112"/>
        <v>42222</v>
      </c>
      <c r="C484">
        <v>25.7</v>
      </c>
      <c r="D484">
        <v>17.8</v>
      </c>
      <c r="E484">
        <v>547.9</v>
      </c>
      <c r="F484">
        <v>599.20000000000005</v>
      </c>
      <c r="G484" s="9">
        <f t="shared" si="115"/>
        <v>573.6</v>
      </c>
      <c r="H484" s="2">
        <f t="shared" si="115"/>
        <v>617</v>
      </c>
      <c r="I484" s="103">
        <f t="shared" si="114"/>
        <v>-7.0340356564019384</v>
      </c>
      <c r="J484">
        <v>1</v>
      </c>
    </row>
    <row r="485" spans="1:10" x14ac:dyDescent="0.25">
      <c r="A485" s="29">
        <f t="shared" si="112"/>
        <v>42229</v>
      </c>
      <c r="C485">
        <v>25.7</v>
      </c>
      <c r="D485">
        <v>17.8</v>
      </c>
      <c r="E485">
        <v>547.9</v>
      </c>
      <c r="F485">
        <v>599.20000000000005</v>
      </c>
      <c r="G485" s="9">
        <f t="shared" si="115"/>
        <v>573.6</v>
      </c>
      <c r="H485" s="2">
        <f t="shared" si="115"/>
        <v>617</v>
      </c>
      <c r="I485" s="103">
        <f t="shared" si="114"/>
        <v>-7.0340356564019384</v>
      </c>
      <c r="J485">
        <v>1</v>
      </c>
    </row>
    <row r="486" spans="1:10" x14ac:dyDescent="0.25">
      <c r="A486" s="29">
        <f t="shared" si="112"/>
        <v>42236</v>
      </c>
      <c r="C486">
        <v>25.7</v>
      </c>
      <c r="D486">
        <v>17.8</v>
      </c>
      <c r="E486">
        <v>547.9</v>
      </c>
      <c r="F486">
        <v>599.20000000000005</v>
      </c>
      <c r="G486" s="9">
        <f t="shared" si="115"/>
        <v>573.6</v>
      </c>
      <c r="H486" s="2">
        <f t="shared" si="115"/>
        <v>617</v>
      </c>
      <c r="I486" s="103">
        <f t="shared" si="114"/>
        <v>-7.0340356564019384</v>
      </c>
      <c r="J486">
        <v>1</v>
      </c>
    </row>
    <row r="487" spans="1:10" x14ac:dyDescent="0.25">
      <c r="A487" s="29">
        <f t="shared" si="112"/>
        <v>42243</v>
      </c>
      <c r="C487">
        <v>25.5</v>
      </c>
      <c r="D487">
        <v>17.8</v>
      </c>
      <c r="E487">
        <v>548.1</v>
      </c>
      <c r="F487">
        <v>599.20000000000005</v>
      </c>
      <c r="G487" s="9">
        <f t="shared" si="115"/>
        <v>573.6</v>
      </c>
      <c r="H487" s="2">
        <f t="shared" si="115"/>
        <v>617</v>
      </c>
      <c r="I487" s="103">
        <f t="shared" si="114"/>
        <v>-7.0340356564019384</v>
      </c>
      <c r="J487">
        <v>1</v>
      </c>
    </row>
    <row r="488" spans="1:10" x14ac:dyDescent="0.25">
      <c r="A488" s="29">
        <f t="shared" si="112"/>
        <v>42250</v>
      </c>
      <c r="C488">
        <v>26.4</v>
      </c>
      <c r="D488">
        <v>20.7</v>
      </c>
      <c r="E488">
        <v>0.1</v>
      </c>
      <c r="F488">
        <v>0</v>
      </c>
      <c r="G488" s="9">
        <f t="shared" si="115"/>
        <v>26.5</v>
      </c>
      <c r="H488" s="2">
        <f t="shared" si="115"/>
        <v>20.7</v>
      </c>
      <c r="I488" s="103">
        <f t="shared" si="114"/>
        <v>28.019323671497599</v>
      </c>
    </row>
    <row r="489" spans="1:10" x14ac:dyDescent="0.25">
      <c r="A489" s="29">
        <f t="shared" si="112"/>
        <v>42257</v>
      </c>
      <c r="C489">
        <v>24.4</v>
      </c>
      <c r="D489">
        <v>24.7</v>
      </c>
      <c r="E489">
        <v>0.1</v>
      </c>
      <c r="F489">
        <v>0</v>
      </c>
      <c r="G489" s="9">
        <f t="shared" ref="G489:H496" si="116">+C489+E489</f>
        <v>24.5</v>
      </c>
      <c r="H489" s="2">
        <f t="shared" si="116"/>
        <v>24.7</v>
      </c>
      <c r="I489" s="103">
        <f t="shared" ref="I489:I496" si="117">+(G489/H489-1)*100</f>
        <v>-0.80971659919027994</v>
      </c>
    </row>
    <row r="490" spans="1:10" x14ac:dyDescent="0.25">
      <c r="A490" s="29">
        <f t="shared" si="112"/>
        <v>42264</v>
      </c>
      <c r="C490">
        <v>24.1</v>
      </c>
      <c r="D490">
        <v>24.7</v>
      </c>
      <c r="E490">
        <v>0.2</v>
      </c>
      <c r="F490">
        <v>0</v>
      </c>
      <c r="G490" s="9">
        <f t="shared" si="116"/>
        <v>24.3</v>
      </c>
      <c r="H490" s="2">
        <f t="shared" si="116"/>
        <v>24.7</v>
      </c>
      <c r="I490" s="103">
        <f t="shared" si="117"/>
        <v>-1.6194331983805599</v>
      </c>
    </row>
    <row r="491" spans="1:10" x14ac:dyDescent="0.25">
      <c r="A491" s="29">
        <f t="shared" si="112"/>
        <v>42271</v>
      </c>
      <c r="C491">
        <v>23.7</v>
      </c>
      <c r="D491">
        <v>27.2</v>
      </c>
      <c r="E491">
        <v>0.6</v>
      </c>
      <c r="F491">
        <v>1</v>
      </c>
      <c r="G491" s="9">
        <f t="shared" si="116"/>
        <v>24.3</v>
      </c>
      <c r="H491" s="2">
        <f t="shared" si="116"/>
        <v>28.2</v>
      </c>
      <c r="I491" s="103">
        <f t="shared" si="117"/>
        <v>-13.829787234042545</v>
      </c>
    </row>
    <row r="492" spans="1:10" x14ac:dyDescent="0.25">
      <c r="A492" s="29">
        <f t="shared" si="112"/>
        <v>42278</v>
      </c>
      <c r="C492">
        <v>23.5</v>
      </c>
      <c r="D492">
        <v>28</v>
      </c>
      <c r="E492">
        <v>0.8</v>
      </c>
      <c r="F492">
        <v>0</v>
      </c>
      <c r="G492" s="9">
        <f t="shared" si="116"/>
        <v>24.3</v>
      </c>
      <c r="H492" s="2">
        <f t="shared" si="116"/>
        <v>28</v>
      </c>
      <c r="I492" s="103">
        <f t="shared" si="117"/>
        <v>-13.214285714285712</v>
      </c>
    </row>
    <row r="493" spans="1:10" x14ac:dyDescent="0.25">
      <c r="A493" s="29">
        <f t="shared" si="112"/>
        <v>42285</v>
      </c>
      <c r="C493">
        <v>25.5</v>
      </c>
      <c r="D493">
        <v>28.3</v>
      </c>
      <c r="E493">
        <v>0.8</v>
      </c>
      <c r="F493">
        <v>0</v>
      </c>
      <c r="G493" s="9">
        <f t="shared" si="116"/>
        <v>26.3</v>
      </c>
      <c r="H493" s="2">
        <f t="shared" si="116"/>
        <v>28.3</v>
      </c>
      <c r="I493" s="103">
        <f t="shared" si="117"/>
        <v>-7.0671378091872743</v>
      </c>
    </row>
    <row r="494" spans="1:10" x14ac:dyDescent="0.25">
      <c r="A494" s="29">
        <f t="shared" si="112"/>
        <v>42292</v>
      </c>
      <c r="C494">
        <v>25.3</v>
      </c>
      <c r="D494">
        <v>28.2</v>
      </c>
      <c r="E494">
        <v>1.1000000000000001</v>
      </c>
      <c r="F494">
        <v>61.2</v>
      </c>
      <c r="G494" s="9">
        <f t="shared" si="116"/>
        <v>26.400000000000002</v>
      </c>
      <c r="H494" s="2">
        <f t="shared" si="116"/>
        <v>89.4</v>
      </c>
      <c r="I494" s="103">
        <f t="shared" si="117"/>
        <v>-70.469798657718115</v>
      </c>
    </row>
    <row r="495" spans="1:10" x14ac:dyDescent="0.25">
      <c r="A495" s="29">
        <f t="shared" si="112"/>
        <v>42299</v>
      </c>
      <c r="C495">
        <v>25.2</v>
      </c>
      <c r="D495">
        <v>27</v>
      </c>
      <c r="E495">
        <v>58.9</v>
      </c>
      <c r="F495">
        <v>62.4</v>
      </c>
      <c r="G495" s="9">
        <f t="shared" si="116"/>
        <v>84.1</v>
      </c>
      <c r="H495" s="2">
        <f t="shared" si="116"/>
        <v>89.4</v>
      </c>
      <c r="I495" s="103">
        <f t="shared" si="117"/>
        <v>-5.928411633109631</v>
      </c>
    </row>
    <row r="496" spans="1:10" x14ac:dyDescent="0.25">
      <c r="A496" s="29">
        <f t="shared" si="112"/>
        <v>42306</v>
      </c>
      <c r="C496">
        <v>24.9</v>
      </c>
      <c r="D496">
        <v>26.5</v>
      </c>
      <c r="E496">
        <v>59.2</v>
      </c>
      <c r="F496">
        <v>122.5</v>
      </c>
      <c r="G496" s="9">
        <f t="shared" si="116"/>
        <v>84.1</v>
      </c>
      <c r="H496" s="2">
        <f t="shared" si="116"/>
        <v>149</v>
      </c>
      <c r="I496" s="103">
        <f t="shared" si="117"/>
        <v>-43.557046979865774</v>
      </c>
    </row>
    <row r="497" spans="1:9" x14ac:dyDescent="0.25">
      <c r="A497" s="29">
        <f t="shared" si="112"/>
        <v>42313</v>
      </c>
      <c r="C497">
        <v>25.3</v>
      </c>
      <c r="D497">
        <v>27.4</v>
      </c>
      <c r="E497">
        <v>60.3</v>
      </c>
      <c r="F497">
        <v>123.5</v>
      </c>
      <c r="G497" s="9">
        <f t="shared" ref="G497:H506" si="118">+C497+E497</f>
        <v>85.6</v>
      </c>
      <c r="H497" s="2">
        <f t="shared" si="118"/>
        <v>150.9</v>
      </c>
      <c r="I497" s="103">
        <f t="shared" ref="I497:I506" si="119">+(G497/H497-1)*100</f>
        <v>-43.273691186216048</v>
      </c>
    </row>
    <row r="498" spans="1:9" x14ac:dyDescent="0.25">
      <c r="A498" s="29">
        <f t="shared" si="112"/>
        <v>42320</v>
      </c>
      <c r="C498">
        <v>24.2</v>
      </c>
      <c r="D498">
        <v>25.2</v>
      </c>
      <c r="E498">
        <v>61.4</v>
      </c>
      <c r="F498">
        <v>186</v>
      </c>
      <c r="G498" s="9">
        <f t="shared" si="118"/>
        <v>85.6</v>
      </c>
      <c r="H498" s="2">
        <f t="shared" si="118"/>
        <v>211.2</v>
      </c>
      <c r="I498" s="103">
        <f t="shared" si="119"/>
        <v>-59.469696969696969</v>
      </c>
    </row>
    <row r="499" spans="1:9" x14ac:dyDescent="0.25">
      <c r="A499" s="29">
        <f t="shared" si="112"/>
        <v>42327</v>
      </c>
      <c r="C499">
        <v>24.2</v>
      </c>
      <c r="D499">
        <v>25.2</v>
      </c>
      <c r="E499">
        <v>119.3</v>
      </c>
      <c r="F499">
        <v>186</v>
      </c>
      <c r="G499" s="9">
        <f t="shared" si="118"/>
        <v>143.5</v>
      </c>
      <c r="H499" s="2">
        <f t="shared" si="118"/>
        <v>211.2</v>
      </c>
      <c r="I499" s="103">
        <f t="shared" si="119"/>
        <v>-32.054924242424242</v>
      </c>
    </row>
    <row r="500" spans="1:9" x14ac:dyDescent="0.25">
      <c r="A500" s="29">
        <f t="shared" si="112"/>
        <v>42334</v>
      </c>
      <c r="C500">
        <v>24.1</v>
      </c>
      <c r="D500">
        <v>23.2</v>
      </c>
      <c r="E500">
        <v>119.4</v>
      </c>
      <c r="F500">
        <v>188</v>
      </c>
      <c r="G500" s="9">
        <f t="shared" si="118"/>
        <v>143.5</v>
      </c>
      <c r="H500" s="2">
        <f t="shared" si="118"/>
        <v>211.2</v>
      </c>
      <c r="I500" s="103">
        <f t="shared" si="119"/>
        <v>-32.054924242424242</v>
      </c>
    </row>
    <row r="501" spans="1:9" x14ac:dyDescent="0.25">
      <c r="A501" s="29">
        <f t="shared" si="112"/>
        <v>42341</v>
      </c>
      <c r="C501">
        <v>24.5</v>
      </c>
      <c r="D501">
        <v>22.6</v>
      </c>
      <c r="E501">
        <v>171.2</v>
      </c>
      <c r="F501">
        <v>248.9</v>
      </c>
      <c r="G501" s="9">
        <f t="shared" si="118"/>
        <v>195.7</v>
      </c>
      <c r="H501" s="2">
        <f t="shared" si="118"/>
        <v>271.5</v>
      </c>
      <c r="I501" s="103">
        <f t="shared" si="119"/>
        <v>-27.918968692449365</v>
      </c>
    </row>
    <row r="502" spans="1:9" x14ac:dyDescent="0.25">
      <c r="A502" s="29">
        <f t="shared" si="112"/>
        <v>42348</v>
      </c>
      <c r="C502">
        <v>23.2</v>
      </c>
      <c r="D502">
        <v>22.3</v>
      </c>
      <c r="E502">
        <v>225.1</v>
      </c>
      <c r="F502">
        <v>249.2</v>
      </c>
      <c r="G502" s="9">
        <f t="shared" si="118"/>
        <v>248.29999999999998</v>
      </c>
      <c r="H502" s="2">
        <f t="shared" si="118"/>
        <v>271.5</v>
      </c>
      <c r="I502" s="103">
        <f t="shared" si="119"/>
        <v>-8.54511970534071</v>
      </c>
    </row>
    <row r="503" spans="1:9" x14ac:dyDescent="0.25">
      <c r="A503" s="29">
        <f t="shared" si="112"/>
        <v>42355</v>
      </c>
      <c r="C503">
        <v>24.9</v>
      </c>
      <c r="D503">
        <v>20.2</v>
      </c>
      <c r="E503">
        <v>225.1</v>
      </c>
      <c r="F503">
        <v>249.3</v>
      </c>
      <c r="G503" s="9">
        <f t="shared" si="118"/>
        <v>250</v>
      </c>
      <c r="H503" s="2">
        <f t="shared" si="118"/>
        <v>269.5</v>
      </c>
      <c r="I503" s="103">
        <f t="shared" si="119"/>
        <v>-7.235621521335811</v>
      </c>
    </row>
    <row r="504" spans="1:9" x14ac:dyDescent="0.25">
      <c r="A504" s="29">
        <f t="shared" si="112"/>
        <v>42362</v>
      </c>
      <c r="C504">
        <v>24.9</v>
      </c>
      <c r="D504">
        <v>39.200000000000003</v>
      </c>
      <c r="E504">
        <v>225.5</v>
      </c>
      <c r="F504">
        <v>309.3</v>
      </c>
      <c r="G504" s="9">
        <f t="shared" si="118"/>
        <v>250.4</v>
      </c>
      <c r="H504" s="2">
        <f t="shared" si="118"/>
        <v>348.5</v>
      </c>
      <c r="I504" s="103">
        <f t="shared" si="119"/>
        <v>-28.149210903873744</v>
      </c>
    </row>
    <row r="505" spans="1:9" x14ac:dyDescent="0.25">
      <c r="A505" s="29">
        <f t="shared" si="112"/>
        <v>42369</v>
      </c>
      <c r="C505">
        <v>43.6</v>
      </c>
      <c r="D505">
        <v>37.4</v>
      </c>
      <c r="E505">
        <v>226.8</v>
      </c>
      <c r="F505">
        <v>311.60000000000002</v>
      </c>
      <c r="G505" s="9">
        <f t="shared" si="118"/>
        <v>270.40000000000003</v>
      </c>
      <c r="H505" s="2">
        <f t="shared" si="118"/>
        <v>349</v>
      </c>
      <c r="I505" s="103">
        <f t="shared" si="119"/>
        <v>-22.521489971346696</v>
      </c>
    </row>
    <row r="506" spans="1:9" x14ac:dyDescent="0.25">
      <c r="A506" s="29">
        <f t="shared" si="112"/>
        <v>42376</v>
      </c>
      <c r="C506">
        <v>42.3</v>
      </c>
      <c r="D506" s="66">
        <v>36</v>
      </c>
      <c r="E506">
        <v>278.60000000000002</v>
      </c>
      <c r="F506" s="66">
        <v>371</v>
      </c>
      <c r="G506" s="9">
        <f t="shared" si="118"/>
        <v>320.90000000000003</v>
      </c>
      <c r="H506" s="2">
        <f t="shared" si="118"/>
        <v>407</v>
      </c>
      <c r="I506" s="103">
        <f t="shared" si="119"/>
        <v>-21.154791154791141</v>
      </c>
    </row>
    <row r="507" spans="1:9" x14ac:dyDescent="0.25">
      <c r="A507" s="29">
        <f t="shared" si="112"/>
        <v>42383</v>
      </c>
      <c r="C507">
        <v>42.2</v>
      </c>
      <c r="D507">
        <v>40.799999999999997</v>
      </c>
      <c r="E507">
        <v>336.1</v>
      </c>
      <c r="F507">
        <v>371.2</v>
      </c>
      <c r="G507" s="9">
        <f t="shared" ref="G507:H510" si="120">+C507+E507</f>
        <v>378.3</v>
      </c>
      <c r="H507" s="2">
        <f t="shared" si="120"/>
        <v>412</v>
      </c>
      <c r="I507" s="103">
        <f t="shared" ref="I507:I512" si="121">+(G507/H507-1)*100</f>
        <v>-8.1796116504854304</v>
      </c>
    </row>
    <row r="508" spans="1:9" x14ac:dyDescent="0.25">
      <c r="A508" s="29">
        <f t="shared" si="112"/>
        <v>42390</v>
      </c>
      <c r="C508">
        <v>65.900000000000006</v>
      </c>
      <c r="D508" s="66">
        <v>38</v>
      </c>
      <c r="E508">
        <v>337.5</v>
      </c>
      <c r="F508">
        <v>374.1</v>
      </c>
      <c r="G508" s="9">
        <f t="shared" si="120"/>
        <v>403.4</v>
      </c>
      <c r="H508" s="2">
        <f t="shared" si="120"/>
        <v>412.1</v>
      </c>
      <c r="I508" s="103">
        <f t="shared" si="121"/>
        <v>-2.1111380732831919</v>
      </c>
    </row>
    <row r="509" spans="1:9" x14ac:dyDescent="0.25">
      <c r="A509" s="29">
        <f t="shared" si="112"/>
        <v>42397</v>
      </c>
      <c r="C509">
        <v>62.6</v>
      </c>
      <c r="D509">
        <v>36.6</v>
      </c>
      <c r="E509">
        <v>341.5</v>
      </c>
      <c r="F509">
        <v>375.4</v>
      </c>
      <c r="G509" s="9">
        <f t="shared" si="120"/>
        <v>404.1</v>
      </c>
      <c r="H509" s="2">
        <f t="shared" si="120"/>
        <v>412</v>
      </c>
      <c r="I509" s="103">
        <f t="shared" si="121"/>
        <v>-1.9174757281553378</v>
      </c>
    </row>
    <row r="510" spans="1:9" x14ac:dyDescent="0.25">
      <c r="A510" s="29">
        <f t="shared" si="112"/>
        <v>42404</v>
      </c>
      <c r="C510">
        <v>62.3</v>
      </c>
      <c r="D510" s="66">
        <v>41.4</v>
      </c>
      <c r="E510" s="66">
        <v>342</v>
      </c>
      <c r="F510">
        <v>375.4</v>
      </c>
      <c r="G510" s="9">
        <f t="shared" si="120"/>
        <v>404.3</v>
      </c>
      <c r="H510" s="2">
        <f t="shared" si="120"/>
        <v>416.79999999999995</v>
      </c>
      <c r="I510" s="103">
        <f t="shared" si="121"/>
        <v>-2.9990403071017191</v>
      </c>
    </row>
    <row r="511" spans="1:9" x14ac:dyDescent="0.25">
      <c r="A511" s="29">
        <f t="shared" si="112"/>
        <v>42411</v>
      </c>
      <c r="C511">
        <v>62.1</v>
      </c>
      <c r="D511">
        <v>41.2</v>
      </c>
      <c r="E511">
        <v>391.9</v>
      </c>
      <c r="F511">
        <v>432.5</v>
      </c>
      <c r="G511" s="9">
        <f t="shared" ref="G511:H513" si="122">+C511+E511</f>
        <v>454</v>
      </c>
      <c r="H511" s="2">
        <f t="shared" si="122"/>
        <v>473.7</v>
      </c>
      <c r="I511" s="103">
        <f t="shared" si="121"/>
        <v>-4.1587502638800959</v>
      </c>
    </row>
    <row r="512" spans="1:9" x14ac:dyDescent="0.25">
      <c r="A512" s="29">
        <f t="shared" ref="A512:A575" si="123">+A511+7</f>
        <v>42418</v>
      </c>
      <c r="C512">
        <v>60.5</v>
      </c>
      <c r="D512" s="66">
        <v>41.1</v>
      </c>
      <c r="E512">
        <v>393.5</v>
      </c>
      <c r="F512">
        <v>432.5</v>
      </c>
      <c r="G512" s="9">
        <f t="shared" si="122"/>
        <v>454</v>
      </c>
      <c r="H512" s="2">
        <f t="shared" si="122"/>
        <v>473.6</v>
      </c>
      <c r="I512" s="103">
        <f t="shared" si="121"/>
        <v>-4.1385135135135194</v>
      </c>
    </row>
    <row r="513" spans="1:10" x14ac:dyDescent="0.25">
      <c r="A513" s="29">
        <f t="shared" si="123"/>
        <v>42425</v>
      </c>
      <c r="C513" t="e">
        <f>#REF!</f>
        <v>#REF!</v>
      </c>
      <c r="D513" t="e">
        <f>#REF!</f>
        <v>#REF!</v>
      </c>
      <c r="E513" t="e">
        <f>#REF!</f>
        <v>#REF!</v>
      </c>
      <c r="F513" t="e">
        <f>#REF!</f>
        <v>#REF!</v>
      </c>
      <c r="G513" s="9" t="e">
        <f t="shared" si="122"/>
        <v>#REF!</v>
      </c>
      <c r="H513" s="2" t="e">
        <f t="shared" si="122"/>
        <v>#REF!</v>
      </c>
      <c r="I513" s="103" t="e">
        <f t="shared" ref="I513:I518" si="124">+(G513/H513-1)*100</f>
        <v>#REF!</v>
      </c>
    </row>
    <row r="514" spans="1:10" x14ac:dyDescent="0.25">
      <c r="A514" s="29">
        <f t="shared" si="123"/>
        <v>42432</v>
      </c>
      <c r="C514">
        <v>55.2</v>
      </c>
      <c r="D514">
        <v>37.700000000000003</v>
      </c>
      <c r="E514">
        <v>425.1</v>
      </c>
      <c r="F514">
        <v>461.8</v>
      </c>
      <c r="G514" s="9">
        <f t="shared" ref="G514:H516" si="125">+C514+E514</f>
        <v>480.3</v>
      </c>
      <c r="H514" s="2">
        <f t="shared" si="125"/>
        <v>499.5</v>
      </c>
      <c r="I514" s="103">
        <f t="shared" si="124"/>
        <v>-3.8438438438438416</v>
      </c>
    </row>
    <row r="515" spans="1:10" x14ac:dyDescent="0.25">
      <c r="A515" s="29">
        <f t="shared" si="123"/>
        <v>42439</v>
      </c>
      <c r="C515">
        <v>53.9</v>
      </c>
      <c r="D515">
        <v>35.6</v>
      </c>
      <c r="E515">
        <v>426.4</v>
      </c>
      <c r="F515">
        <v>463.8</v>
      </c>
      <c r="G515" s="9">
        <f t="shared" si="125"/>
        <v>480.29999999999995</v>
      </c>
      <c r="H515" s="2">
        <f t="shared" si="125"/>
        <v>499.40000000000003</v>
      </c>
      <c r="I515" s="103">
        <f t="shared" si="124"/>
        <v>-3.8245895074089042</v>
      </c>
    </row>
    <row r="516" spans="1:10" x14ac:dyDescent="0.25">
      <c r="A516" s="29">
        <f t="shared" si="123"/>
        <v>42446</v>
      </c>
      <c r="C516">
        <v>53.1</v>
      </c>
      <c r="D516">
        <v>35.6</v>
      </c>
      <c r="E516">
        <v>427.1</v>
      </c>
      <c r="F516">
        <v>463.9</v>
      </c>
      <c r="G516" s="9">
        <f t="shared" si="125"/>
        <v>480.20000000000005</v>
      </c>
      <c r="H516" s="2">
        <f t="shared" si="125"/>
        <v>499.5</v>
      </c>
      <c r="I516" s="103">
        <f t="shared" si="124"/>
        <v>-3.8638638638638589</v>
      </c>
    </row>
    <row r="517" spans="1:10" x14ac:dyDescent="0.25">
      <c r="A517" s="29">
        <f t="shared" si="123"/>
        <v>42453</v>
      </c>
      <c r="C517">
        <v>51.1</v>
      </c>
      <c r="D517">
        <v>33.9</v>
      </c>
      <c r="E517">
        <v>429.2</v>
      </c>
      <c r="F517">
        <v>465.6</v>
      </c>
      <c r="G517" s="9">
        <f t="shared" ref="G517:H519" si="126">+C517+E517</f>
        <v>480.3</v>
      </c>
      <c r="H517" s="2">
        <f t="shared" si="126"/>
        <v>499.5</v>
      </c>
      <c r="I517" s="103">
        <f t="shared" si="124"/>
        <v>-3.8438438438438416</v>
      </c>
    </row>
    <row r="518" spans="1:10" x14ac:dyDescent="0.25">
      <c r="A518" s="29">
        <f t="shared" si="123"/>
        <v>42460</v>
      </c>
      <c r="C518">
        <v>49.5</v>
      </c>
      <c r="D518">
        <v>33.299999999999997</v>
      </c>
      <c r="E518">
        <v>430.9</v>
      </c>
      <c r="F518">
        <v>466.1</v>
      </c>
      <c r="G518" s="9">
        <f t="shared" si="126"/>
        <v>480.4</v>
      </c>
      <c r="H518" s="2">
        <f t="shared" si="126"/>
        <v>499.40000000000003</v>
      </c>
      <c r="I518" s="103">
        <f t="shared" si="124"/>
        <v>-3.8045654785742955</v>
      </c>
    </row>
    <row r="519" spans="1:10" x14ac:dyDescent="0.25">
      <c r="A519" s="29">
        <f t="shared" si="123"/>
        <v>42467</v>
      </c>
      <c r="C519">
        <v>48.3</v>
      </c>
      <c r="D519">
        <v>33</v>
      </c>
      <c r="E519">
        <v>458.1</v>
      </c>
      <c r="F519">
        <v>492.7</v>
      </c>
      <c r="G519" s="9">
        <f t="shared" si="126"/>
        <v>506.40000000000003</v>
      </c>
      <c r="H519" s="2">
        <f t="shared" si="126"/>
        <v>525.70000000000005</v>
      </c>
      <c r="I519" s="103">
        <f t="shared" ref="I519:I524" si="127">+(G519/H519-1)*100</f>
        <v>-3.6712954156362998</v>
      </c>
    </row>
    <row r="520" spans="1:10" x14ac:dyDescent="0.25">
      <c r="A520" s="29">
        <f t="shared" si="123"/>
        <v>42474</v>
      </c>
      <c r="C520">
        <v>48.3</v>
      </c>
      <c r="D520">
        <v>33.4</v>
      </c>
      <c r="E520">
        <v>458.1</v>
      </c>
      <c r="F520">
        <v>492.8</v>
      </c>
      <c r="G520" s="9">
        <f t="shared" ref="G520:H522" si="128">+C520+E520</f>
        <v>506.40000000000003</v>
      </c>
      <c r="H520" s="2">
        <f t="shared" si="128"/>
        <v>526.20000000000005</v>
      </c>
      <c r="I520" s="103">
        <f t="shared" si="127"/>
        <v>-3.7628278221208733</v>
      </c>
      <c r="J520">
        <v>9.8000000000000007</v>
      </c>
    </row>
    <row r="521" spans="1:10" x14ac:dyDescent="0.25">
      <c r="A521" s="29">
        <f t="shared" si="123"/>
        <v>42481</v>
      </c>
      <c r="C521">
        <v>48.7</v>
      </c>
      <c r="D521">
        <v>33</v>
      </c>
      <c r="E521">
        <v>458.2</v>
      </c>
      <c r="F521">
        <v>493.1</v>
      </c>
      <c r="G521" s="9">
        <f t="shared" si="128"/>
        <v>506.9</v>
      </c>
      <c r="H521" s="2">
        <f t="shared" si="128"/>
        <v>526.1</v>
      </c>
      <c r="I521" s="103">
        <f t="shared" si="127"/>
        <v>-3.6494962934803366</v>
      </c>
      <c r="J521">
        <v>9.8000000000000007</v>
      </c>
    </row>
    <row r="522" spans="1:10" x14ac:dyDescent="0.25">
      <c r="A522" s="29">
        <f t="shared" si="123"/>
        <v>42488</v>
      </c>
      <c r="C522">
        <v>48.7</v>
      </c>
      <c r="D522">
        <v>28.4</v>
      </c>
      <c r="E522">
        <v>458.2</v>
      </c>
      <c r="F522">
        <v>498.2</v>
      </c>
      <c r="G522" s="9">
        <f t="shared" si="128"/>
        <v>506.9</v>
      </c>
      <c r="H522" s="2">
        <f t="shared" si="128"/>
        <v>526.6</v>
      </c>
      <c r="I522" s="103">
        <f t="shared" si="127"/>
        <v>-3.7409798708697428</v>
      </c>
      <c r="J522">
        <v>9.8000000000000007</v>
      </c>
    </row>
    <row r="523" spans="1:10" x14ac:dyDescent="0.25">
      <c r="A523" s="29">
        <f t="shared" si="123"/>
        <v>42495</v>
      </c>
      <c r="C523">
        <v>48.7</v>
      </c>
      <c r="D523">
        <v>27</v>
      </c>
      <c r="E523">
        <v>458.3</v>
      </c>
      <c r="F523">
        <v>499.7</v>
      </c>
      <c r="G523" s="9">
        <f t="shared" ref="G523:H525" si="129">+C523+E523</f>
        <v>507</v>
      </c>
      <c r="H523" s="2">
        <f t="shared" si="129"/>
        <v>526.70000000000005</v>
      </c>
      <c r="I523" s="103">
        <f t="shared" si="127"/>
        <v>-3.7402696031896832</v>
      </c>
      <c r="J523">
        <v>9.8000000000000007</v>
      </c>
    </row>
    <row r="524" spans="1:10" x14ac:dyDescent="0.25">
      <c r="A524" s="29">
        <f t="shared" si="123"/>
        <v>42502</v>
      </c>
      <c r="C524">
        <v>48.5</v>
      </c>
      <c r="D524">
        <v>25.5</v>
      </c>
      <c r="E524">
        <v>458.5</v>
      </c>
      <c r="F524">
        <v>525.4</v>
      </c>
      <c r="G524" s="9">
        <f t="shared" si="129"/>
        <v>507</v>
      </c>
      <c r="H524" s="2">
        <f t="shared" si="129"/>
        <v>550.9</v>
      </c>
      <c r="I524" s="103">
        <f t="shared" si="127"/>
        <v>-7.9687783626792523</v>
      </c>
      <c r="J524">
        <v>9.8000000000000007</v>
      </c>
    </row>
    <row r="525" spans="1:10" x14ac:dyDescent="0.25">
      <c r="A525" s="29">
        <f t="shared" si="123"/>
        <v>42509</v>
      </c>
      <c r="C525">
        <v>48.5</v>
      </c>
      <c r="D525">
        <v>27.4</v>
      </c>
      <c r="E525">
        <v>458.5</v>
      </c>
      <c r="F525">
        <v>526.4</v>
      </c>
      <c r="G525" s="9">
        <f t="shared" si="129"/>
        <v>507</v>
      </c>
      <c r="H525" s="2">
        <f t="shared" si="129"/>
        <v>553.79999999999995</v>
      </c>
      <c r="I525" s="103">
        <f t="shared" ref="I525:I530" si="130">+(G525/H525-1)*100</f>
        <v>-8.4507042253521014</v>
      </c>
      <c r="J525">
        <v>9.8000000000000007</v>
      </c>
    </row>
    <row r="526" spans="1:10" x14ac:dyDescent="0.25">
      <c r="A526" s="29">
        <f t="shared" si="123"/>
        <v>42516</v>
      </c>
      <c r="C526">
        <v>48.6</v>
      </c>
      <c r="D526">
        <v>27.6</v>
      </c>
      <c r="E526">
        <v>458.7</v>
      </c>
      <c r="F526">
        <v>526.5</v>
      </c>
      <c r="G526" s="9">
        <f t="shared" ref="G526:H528" si="131">+C526+E526</f>
        <v>507.3</v>
      </c>
      <c r="H526" s="2">
        <f t="shared" si="131"/>
        <v>554.1</v>
      </c>
      <c r="I526" s="103">
        <f t="shared" si="130"/>
        <v>-8.4461288576069276</v>
      </c>
      <c r="J526">
        <v>9.8000000000000007</v>
      </c>
    </row>
    <row r="527" spans="1:10" x14ac:dyDescent="0.25">
      <c r="A527" s="29">
        <f t="shared" si="123"/>
        <v>42523</v>
      </c>
      <c r="C527">
        <v>48.6</v>
      </c>
      <c r="D527">
        <v>27.5</v>
      </c>
      <c r="E527">
        <v>458.7</v>
      </c>
      <c r="F527">
        <v>536.6</v>
      </c>
      <c r="G527" s="9">
        <f t="shared" si="131"/>
        <v>507.3</v>
      </c>
      <c r="H527" s="2">
        <f t="shared" si="131"/>
        <v>564.1</v>
      </c>
      <c r="I527" s="103">
        <f t="shared" si="130"/>
        <v>-10.069136677893997</v>
      </c>
      <c r="J527">
        <v>9.8000000000000007</v>
      </c>
    </row>
    <row r="528" spans="1:10" x14ac:dyDescent="0.25">
      <c r="A528" s="29">
        <f t="shared" si="123"/>
        <v>42530</v>
      </c>
      <c r="C528">
        <v>48.6</v>
      </c>
      <c r="D528">
        <v>27.1</v>
      </c>
      <c r="E528">
        <v>458.7</v>
      </c>
      <c r="F528">
        <v>537.1</v>
      </c>
      <c r="G528" s="9">
        <f t="shared" si="131"/>
        <v>507.3</v>
      </c>
      <c r="H528" s="2">
        <f t="shared" si="131"/>
        <v>564.20000000000005</v>
      </c>
      <c r="I528" s="103">
        <f t="shared" si="130"/>
        <v>-10.085076214108479</v>
      </c>
      <c r="J528">
        <v>9.8000000000000007</v>
      </c>
    </row>
    <row r="529" spans="1:10" x14ac:dyDescent="0.25">
      <c r="A529" s="29">
        <f t="shared" si="123"/>
        <v>42537</v>
      </c>
      <c r="C529" s="66">
        <v>49</v>
      </c>
      <c r="D529" s="66">
        <v>26.9</v>
      </c>
      <c r="E529">
        <v>458.7</v>
      </c>
      <c r="F529">
        <v>537.29999999999995</v>
      </c>
      <c r="G529" s="9">
        <f t="shared" ref="G529:H531" si="132">+C529+E529</f>
        <v>507.7</v>
      </c>
      <c r="H529" s="2">
        <f t="shared" si="132"/>
        <v>564.19999999999993</v>
      </c>
      <c r="I529" s="103">
        <f t="shared" si="130"/>
        <v>-10.014179369018073</v>
      </c>
      <c r="J529">
        <v>9.8000000000000007</v>
      </c>
    </row>
    <row r="530" spans="1:10" x14ac:dyDescent="0.25">
      <c r="A530" s="29">
        <f t="shared" si="123"/>
        <v>42544</v>
      </c>
      <c r="C530">
        <v>48.5</v>
      </c>
      <c r="D530">
        <v>26.9</v>
      </c>
      <c r="E530">
        <v>458.7</v>
      </c>
      <c r="F530">
        <v>537.29999999999995</v>
      </c>
      <c r="G530" s="9">
        <f t="shared" si="132"/>
        <v>507.2</v>
      </c>
      <c r="H530" s="2">
        <f t="shared" si="132"/>
        <v>564.19999999999993</v>
      </c>
      <c r="I530" s="103">
        <f t="shared" si="130"/>
        <v>-10.102800425381064</v>
      </c>
      <c r="J530">
        <v>908</v>
      </c>
    </row>
    <row r="531" spans="1:10" x14ac:dyDescent="0.25">
      <c r="A531" s="29">
        <f t="shared" si="123"/>
        <v>42551</v>
      </c>
      <c r="C531">
        <v>53.1</v>
      </c>
      <c r="D531">
        <v>26.5</v>
      </c>
      <c r="E531">
        <v>458.7</v>
      </c>
      <c r="F531">
        <v>537.6</v>
      </c>
      <c r="G531" s="9">
        <f t="shared" si="132"/>
        <v>511.8</v>
      </c>
      <c r="H531" s="2">
        <f t="shared" si="132"/>
        <v>564.1</v>
      </c>
      <c r="I531" s="103">
        <f t="shared" ref="I531:I536" si="133">+(G531/H531-1)*100</f>
        <v>-9.2714057791171811</v>
      </c>
      <c r="J531">
        <v>908</v>
      </c>
    </row>
    <row r="532" spans="1:10" x14ac:dyDescent="0.25">
      <c r="A532" s="29">
        <f t="shared" si="123"/>
        <v>42558</v>
      </c>
      <c r="C532">
        <v>53.1</v>
      </c>
      <c r="D532">
        <v>25.8</v>
      </c>
      <c r="E532">
        <v>458.7</v>
      </c>
      <c r="F532">
        <v>537.79999999999995</v>
      </c>
      <c r="G532" s="9">
        <f t="shared" ref="G532:H534" si="134">+C532+E532</f>
        <v>511.8</v>
      </c>
      <c r="H532" s="2">
        <f t="shared" si="134"/>
        <v>563.59999999999991</v>
      </c>
      <c r="I532" s="103">
        <f t="shared" si="133"/>
        <v>-9.1909155429382388</v>
      </c>
      <c r="J532">
        <v>9.8000000000000007</v>
      </c>
    </row>
    <row r="533" spans="1:10" x14ac:dyDescent="0.25">
      <c r="A533" s="29">
        <f t="shared" si="123"/>
        <v>42565</v>
      </c>
      <c r="C533">
        <v>53.1</v>
      </c>
      <c r="D533">
        <v>25.8</v>
      </c>
      <c r="E533">
        <v>458.7</v>
      </c>
      <c r="F533" s="66">
        <v>537.79999999999995</v>
      </c>
      <c r="G533" s="9">
        <f t="shared" si="134"/>
        <v>511.8</v>
      </c>
      <c r="H533" s="2">
        <f t="shared" si="134"/>
        <v>563.59999999999991</v>
      </c>
      <c r="I533" s="103">
        <f t="shared" si="133"/>
        <v>-9.1909155429382388</v>
      </c>
      <c r="J533">
        <v>9.8000000000000007</v>
      </c>
    </row>
    <row r="534" spans="1:10" x14ac:dyDescent="0.25">
      <c r="A534" s="29">
        <f t="shared" si="123"/>
        <v>42572</v>
      </c>
      <c r="C534">
        <v>53.1</v>
      </c>
      <c r="D534">
        <v>25.7</v>
      </c>
      <c r="E534">
        <v>458.7</v>
      </c>
      <c r="F534" s="66">
        <v>538</v>
      </c>
      <c r="G534" s="9">
        <f t="shared" si="134"/>
        <v>511.8</v>
      </c>
      <c r="H534" s="2">
        <f t="shared" si="134"/>
        <v>563.70000000000005</v>
      </c>
      <c r="I534" s="103">
        <f t="shared" si="133"/>
        <v>-9.2070250133049587</v>
      </c>
      <c r="J534">
        <v>9.8000000000000007</v>
      </c>
    </row>
    <row r="535" spans="1:10" x14ac:dyDescent="0.25">
      <c r="A535" s="29">
        <f t="shared" si="123"/>
        <v>42579</v>
      </c>
      <c r="C535">
        <v>53.1</v>
      </c>
      <c r="D535">
        <v>25.7</v>
      </c>
      <c r="E535">
        <v>458.7</v>
      </c>
      <c r="F535" s="66">
        <v>538</v>
      </c>
      <c r="G535" s="9">
        <f t="shared" ref="G535:H537" si="135">+C535+E535</f>
        <v>511.8</v>
      </c>
      <c r="H535" s="2">
        <f t="shared" si="135"/>
        <v>563.70000000000005</v>
      </c>
      <c r="I535" s="103">
        <f t="shared" si="133"/>
        <v>-9.2070250133049587</v>
      </c>
      <c r="J535">
        <v>9.8000000000000007</v>
      </c>
    </row>
    <row r="536" spans="1:10" x14ac:dyDescent="0.25">
      <c r="A536" s="29">
        <f t="shared" si="123"/>
        <v>42586</v>
      </c>
      <c r="C536">
        <v>53.1</v>
      </c>
      <c r="D536">
        <v>25.7</v>
      </c>
      <c r="E536">
        <v>458.7</v>
      </c>
      <c r="F536">
        <v>547.9</v>
      </c>
      <c r="G536" s="9">
        <f t="shared" si="135"/>
        <v>511.8</v>
      </c>
      <c r="H536" s="2">
        <f t="shared" si="135"/>
        <v>573.6</v>
      </c>
      <c r="I536" s="103">
        <f t="shared" si="133"/>
        <v>-10.774058577405853</v>
      </c>
      <c r="J536">
        <v>9.8000000000000007</v>
      </c>
    </row>
    <row r="537" spans="1:10" x14ac:dyDescent="0.25">
      <c r="A537" s="29">
        <f t="shared" si="123"/>
        <v>42593</v>
      </c>
      <c r="C537">
        <v>53.1</v>
      </c>
      <c r="D537">
        <v>25.7</v>
      </c>
      <c r="E537">
        <v>479.4</v>
      </c>
      <c r="F537">
        <v>547.9</v>
      </c>
      <c r="G537" s="9">
        <f t="shared" si="135"/>
        <v>532.5</v>
      </c>
      <c r="H537" s="2">
        <f t="shared" si="135"/>
        <v>573.6</v>
      </c>
      <c r="I537" s="103">
        <f t="shared" ref="I537:I542" si="136">+(G537/H537-1)*100</f>
        <v>-7.1652719665271984</v>
      </c>
      <c r="J537">
        <v>9.8000000000000007</v>
      </c>
    </row>
    <row r="538" spans="1:10" x14ac:dyDescent="0.25">
      <c r="A538" s="29">
        <f t="shared" si="123"/>
        <v>42600</v>
      </c>
      <c r="C538">
        <v>53.1</v>
      </c>
      <c r="D538">
        <v>25.7</v>
      </c>
      <c r="E538">
        <v>479.7</v>
      </c>
      <c r="F538">
        <v>547.9</v>
      </c>
      <c r="G538" s="9">
        <f t="shared" ref="G538:H540" si="137">+C538+E538</f>
        <v>532.79999999999995</v>
      </c>
      <c r="H538" s="2">
        <f t="shared" si="137"/>
        <v>573.6</v>
      </c>
      <c r="I538" s="103">
        <f t="shared" si="136"/>
        <v>-7.1129707112970841</v>
      </c>
      <c r="J538">
        <v>64.8</v>
      </c>
    </row>
    <row r="539" spans="1:10" x14ac:dyDescent="0.25">
      <c r="A539" s="29">
        <f t="shared" si="123"/>
        <v>42607</v>
      </c>
      <c r="C539" s="66">
        <v>53</v>
      </c>
      <c r="D539">
        <v>25.5</v>
      </c>
      <c r="E539">
        <v>479.8</v>
      </c>
      <c r="F539">
        <v>548.1</v>
      </c>
      <c r="G539" s="9">
        <f t="shared" si="137"/>
        <v>532.79999999999995</v>
      </c>
      <c r="H539" s="2">
        <f t="shared" si="137"/>
        <v>573.6</v>
      </c>
      <c r="I539" s="103">
        <f t="shared" si="136"/>
        <v>-7.1129707112970841</v>
      </c>
      <c r="J539">
        <v>65.2</v>
      </c>
    </row>
    <row r="540" spans="1:10" x14ac:dyDescent="0.25">
      <c r="A540" s="29">
        <f t="shared" si="123"/>
        <v>42614</v>
      </c>
      <c r="C540">
        <v>117.7</v>
      </c>
      <c r="D540">
        <v>26.4</v>
      </c>
      <c r="E540">
        <v>0</v>
      </c>
      <c r="F540">
        <v>0.1</v>
      </c>
      <c r="G540" s="9">
        <f t="shared" si="137"/>
        <v>117.7</v>
      </c>
      <c r="H540" s="2">
        <f t="shared" si="137"/>
        <v>26.5</v>
      </c>
      <c r="I540" s="103">
        <f t="shared" si="136"/>
        <v>344.15094339622641</v>
      </c>
    </row>
    <row r="541" spans="1:10" x14ac:dyDescent="0.25">
      <c r="A541" s="29">
        <f t="shared" si="123"/>
        <v>42621</v>
      </c>
      <c r="C541">
        <v>117.7</v>
      </c>
      <c r="D541">
        <v>24.4</v>
      </c>
      <c r="E541">
        <v>0</v>
      </c>
      <c r="F541">
        <v>0.1</v>
      </c>
      <c r="G541" s="9">
        <f t="shared" ref="G541:H543" si="138">+C541+E541</f>
        <v>117.7</v>
      </c>
      <c r="H541" s="2">
        <f t="shared" si="138"/>
        <v>24.5</v>
      </c>
      <c r="I541" s="103">
        <f t="shared" si="136"/>
        <v>380.40816326530614</v>
      </c>
    </row>
    <row r="542" spans="1:10" x14ac:dyDescent="0.25">
      <c r="A542" s="29">
        <f t="shared" si="123"/>
        <v>42628</v>
      </c>
      <c r="C542">
        <v>172.8</v>
      </c>
      <c r="D542">
        <v>24.1</v>
      </c>
      <c r="E542">
        <v>51.1</v>
      </c>
      <c r="F542">
        <v>0.2</v>
      </c>
      <c r="G542" s="9">
        <f t="shared" si="138"/>
        <v>223.9</v>
      </c>
      <c r="H542" s="2">
        <f t="shared" si="138"/>
        <v>24.3</v>
      </c>
      <c r="I542" s="103">
        <f t="shared" si="136"/>
        <v>821.39917695473252</v>
      </c>
    </row>
    <row r="543" spans="1:10" x14ac:dyDescent="0.25">
      <c r="A543" s="29">
        <f t="shared" si="123"/>
        <v>42635</v>
      </c>
      <c r="C543">
        <v>171.6</v>
      </c>
      <c r="D543">
        <v>23.7</v>
      </c>
      <c r="E543">
        <v>52.2</v>
      </c>
      <c r="F543">
        <v>0.6</v>
      </c>
      <c r="G543" s="9">
        <f t="shared" si="138"/>
        <v>223.8</v>
      </c>
      <c r="H543" s="2">
        <f t="shared" si="138"/>
        <v>24.3</v>
      </c>
      <c r="I543" s="103">
        <f t="shared" ref="I543:I548" si="139">+(G543/H543-1)*100</f>
        <v>820.98765432098764</v>
      </c>
    </row>
    <row r="544" spans="1:10" x14ac:dyDescent="0.25">
      <c r="A544" s="29">
        <f t="shared" si="123"/>
        <v>42642</v>
      </c>
      <c r="C544" s="66">
        <v>171</v>
      </c>
      <c r="D544">
        <v>23.5</v>
      </c>
      <c r="E544">
        <v>52.3</v>
      </c>
      <c r="F544">
        <v>0.8</v>
      </c>
      <c r="G544" s="9">
        <f t="shared" ref="G544:H546" si="140">+C544+E544</f>
        <v>223.3</v>
      </c>
      <c r="H544" s="2">
        <f t="shared" si="140"/>
        <v>24.3</v>
      </c>
      <c r="I544" s="103">
        <f t="shared" si="139"/>
        <v>818.93004115226336</v>
      </c>
    </row>
    <row r="545" spans="1:9" x14ac:dyDescent="0.25">
      <c r="A545" s="29">
        <f t="shared" si="123"/>
        <v>42649</v>
      </c>
      <c r="C545">
        <v>169.1</v>
      </c>
      <c r="D545" s="110">
        <v>26</v>
      </c>
      <c r="E545">
        <v>114.6</v>
      </c>
      <c r="F545" s="110">
        <v>838</v>
      </c>
      <c r="G545" s="9">
        <f t="shared" si="140"/>
        <v>283.7</v>
      </c>
      <c r="H545" s="2">
        <f t="shared" si="140"/>
        <v>864</v>
      </c>
      <c r="I545" s="103">
        <f t="shared" si="139"/>
        <v>-67.164351851851862</v>
      </c>
    </row>
    <row r="546" spans="1:9" x14ac:dyDescent="0.25">
      <c r="A546" s="29">
        <f t="shared" si="123"/>
        <v>42656</v>
      </c>
      <c r="C546">
        <v>167.5</v>
      </c>
      <c r="D546">
        <v>25.3</v>
      </c>
      <c r="E546">
        <v>116.2</v>
      </c>
      <c r="F546">
        <v>1.1000000000000001</v>
      </c>
      <c r="G546" s="9">
        <f t="shared" si="140"/>
        <v>283.7</v>
      </c>
      <c r="H546" s="2">
        <f t="shared" si="140"/>
        <v>26.400000000000002</v>
      </c>
      <c r="I546" s="103">
        <f t="shared" si="139"/>
        <v>974.6212121212119</v>
      </c>
    </row>
    <row r="547" spans="1:9" x14ac:dyDescent="0.25">
      <c r="A547" s="29">
        <f t="shared" si="123"/>
        <v>42663</v>
      </c>
      <c r="C547">
        <v>169.3</v>
      </c>
      <c r="D547">
        <v>25.2</v>
      </c>
      <c r="E547">
        <v>119.1</v>
      </c>
      <c r="F547">
        <v>58.9</v>
      </c>
      <c r="G547" s="9">
        <f t="shared" ref="G547:H549" si="141">+C547+E547</f>
        <v>288.39999999999998</v>
      </c>
      <c r="H547" s="2">
        <f t="shared" si="141"/>
        <v>84.1</v>
      </c>
      <c r="I547" s="103">
        <f t="shared" si="139"/>
        <v>242.92508917954817</v>
      </c>
    </row>
    <row r="548" spans="1:9" x14ac:dyDescent="0.25">
      <c r="A548" s="29">
        <f t="shared" si="123"/>
        <v>42670</v>
      </c>
      <c r="C548">
        <v>169.3</v>
      </c>
      <c r="D548">
        <v>24.9</v>
      </c>
      <c r="E548">
        <v>119.1</v>
      </c>
      <c r="F548">
        <v>59.2</v>
      </c>
      <c r="G548" s="9">
        <f t="shared" si="141"/>
        <v>288.39999999999998</v>
      </c>
      <c r="H548" s="2">
        <f t="shared" si="141"/>
        <v>84.1</v>
      </c>
      <c r="I548" s="103">
        <f t="shared" si="139"/>
        <v>242.92508917954817</v>
      </c>
    </row>
    <row r="549" spans="1:9" x14ac:dyDescent="0.25">
      <c r="A549" s="29">
        <f t="shared" si="123"/>
        <v>42677</v>
      </c>
      <c r="C549">
        <v>114.1</v>
      </c>
      <c r="D549">
        <v>25.3</v>
      </c>
      <c r="E549">
        <v>177</v>
      </c>
      <c r="F549">
        <v>60.3</v>
      </c>
      <c r="G549" s="9">
        <f t="shared" si="141"/>
        <v>291.10000000000002</v>
      </c>
      <c r="H549" s="2">
        <f t="shared" si="141"/>
        <v>85.6</v>
      </c>
      <c r="I549" s="103">
        <f t="shared" ref="I549:I554" si="142">+(G549/H549-1)*100</f>
        <v>240.07009345794395</v>
      </c>
    </row>
    <row r="550" spans="1:9" x14ac:dyDescent="0.25">
      <c r="A550" s="29">
        <f t="shared" si="123"/>
        <v>42684</v>
      </c>
      <c r="C550">
        <v>114.1</v>
      </c>
      <c r="D550">
        <v>24.2</v>
      </c>
      <c r="E550">
        <v>177</v>
      </c>
      <c r="F550">
        <v>61.4</v>
      </c>
      <c r="G550" s="9">
        <f t="shared" ref="G550:H552" si="143">+C550+E550</f>
        <v>291.10000000000002</v>
      </c>
      <c r="H550" s="2">
        <f t="shared" si="143"/>
        <v>85.6</v>
      </c>
      <c r="I550" s="103">
        <f t="shared" si="142"/>
        <v>240.07009345794395</v>
      </c>
    </row>
    <row r="551" spans="1:9" x14ac:dyDescent="0.25">
      <c r="A551" s="29">
        <f t="shared" si="123"/>
        <v>42691</v>
      </c>
      <c r="C551">
        <v>114.1</v>
      </c>
      <c r="D551">
        <v>24.2</v>
      </c>
      <c r="E551">
        <v>177</v>
      </c>
      <c r="F551">
        <v>119.3</v>
      </c>
      <c r="G551" s="9">
        <f t="shared" si="143"/>
        <v>291.10000000000002</v>
      </c>
      <c r="H551" s="2">
        <f t="shared" si="143"/>
        <v>143.5</v>
      </c>
      <c r="I551" s="103">
        <f t="shared" si="142"/>
        <v>102.85714285714289</v>
      </c>
    </row>
    <row r="552" spans="1:9" x14ac:dyDescent="0.25">
      <c r="A552" s="29">
        <f t="shared" si="123"/>
        <v>42698</v>
      </c>
      <c r="C552">
        <v>113.9</v>
      </c>
      <c r="D552">
        <v>24.1</v>
      </c>
      <c r="E552">
        <v>234.3</v>
      </c>
      <c r="F552">
        <v>119.4</v>
      </c>
      <c r="G552" s="9">
        <f t="shared" si="143"/>
        <v>348.20000000000005</v>
      </c>
      <c r="H552" s="2">
        <f t="shared" si="143"/>
        <v>143.5</v>
      </c>
      <c r="I552" s="103">
        <f t="shared" si="142"/>
        <v>142.64808362369342</v>
      </c>
    </row>
    <row r="553" spans="1:9" x14ac:dyDescent="0.25">
      <c r="A553" s="29">
        <f t="shared" si="123"/>
        <v>42705</v>
      </c>
      <c r="C553">
        <v>113.2</v>
      </c>
      <c r="D553">
        <v>24.5</v>
      </c>
      <c r="E553">
        <v>235</v>
      </c>
      <c r="F553">
        <v>171.2</v>
      </c>
      <c r="G553" s="9">
        <f t="shared" ref="G553:H555" si="144">+C553+E553</f>
        <v>348.2</v>
      </c>
      <c r="H553" s="2">
        <f t="shared" si="144"/>
        <v>195.7</v>
      </c>
      <c r="I553" s="103">
        <f t="shared" si="142"/>
        <v>77.925396014307609</v>
      </c>
    </row>
    <row r="554" spans="1:9" x14ac:dyDescent="0.25">
      <c r="A554" s="29">
        <f t="shared" si="123"/>
        <v>42712</v>
      </c>
      <c r="C554">
        <v>111.4</v>
      </c>
      <c r="D554">
        <v>23.2</v>
      </c>
      <c r="E554">
        <v>236.8</v>
      </c>
      <c r="F554">
        <v>225.1</v>
      </c>
      <c r="G554" s="9">
        <f t="shared" si="144"/>
        <v>348.20000000000005</v>
      </c>
      <c r="H554" s="2">
        <f t="shared" si="144"/>
        <v>248.29999999999998</v>
      </c>
      <c r="I554" s="103">
        <f t="shared" si="142"/>
        <v>40.233588401127697</v>
      </c>
    </row>
    <row r="555" spans="1:9" x14ac:dyDescent="0.25">
      <c r="A555" s="29">
        <f t="shared" si="123"/>
        <v>42719</v>
      </c>
      <c r="C555">
        <v>107.6</v>
      </c>
      <c r="D555">
        <v>24.9</v>
      </c>
      <c r="E555">
        <v>240.5</v>
      </c>
      <c r="F555">
        <v>225.1</v>
      </c>
      <c r="G555" s="9">
        <f t="shared" si="144"/>
        <v>348.1</v>
      </c>
      <c r="H555" s="2">
        <f t="shared" si="144"/>
        <v>250</v>
      </c>
      <c r="I555" s="103">
        <f t="shared" ref="I555:I560" si="145">+(G555/H555-1)*100</f>
        <v>39.240000000000009</v>
      </c>
    </row>
    <row r="556" spans="1:9" x14ac:dyDescent="0.25">
      <c r="A556" s="29">
        <f t="shared" si="123"/>
        <v>42726</v>
      </c>
      <c r="C556">
        <v>136.69999999999999</v>
      </c>
      <c r="D556">
        <v>24.9</v>
      </c>
      <c r="E556">
        <v>289.5</v>
      </c>
      <c r="F556">
        <v>225.5</v>
      </c>
      <c r="G556" s="9">
        <f t="shared" ref="G556:H558" si="146">+C556+E556</f>
        <v>426.2</v>
      </c>
      <c r="H556" s="2">
        <f t="shared" si="146"/>
        <v>250.4</v>
      </c>
      <c r="I556" s="103">
        <f t="shared" si="145"/>
        <v>70.207667731629385</v>
      </c>
    </row>
    <row r="557" spans="1:9" x14ac:dyDescent="0.25">
      <c r="A557" s="29">
        <f t="shared" si="123"/>
        <v>42733</v>
      </c>
      <c r="C557">
        <v>135.30000000000001</v>
      </c>
      <c r="D557">
        <v>43.6</v>
      </c>
      <c r="E557">
        <v>290.89999999999998</v>
      </c>
      <c r="F557">
        <v>226.8</v>
      </c>
      <c r="G557" s="9">
        <f t="shared" si="146"/>
        <v>426.2</v>
      </c>
      <c r="H557" s="2">
        <f t="shared" si="146"/>
        <v>270.40000000000003</v>
      </c>
      <c r="I557" s="103">
        <f t="shared" si="145"/>
        <v>57.618343195266242</v>
      </c>
    </row>
    <row r="558" spans="1:9" x14ac:dyDescent="0.25">
      <c r="A558" s="29">
        <f t="shared" si="123"/>
        <v>42740</v>
      </c>
      <c r="C558">
        <v>133.4</v>
      </c>
      <c r="D558">
        <v>43.6</v>
      </c>
      <c r="E558">
        <v>351.9</v>
      </c>
      <c r="F558">
        <v>226.8</v>
      </c>
      <c r="G558" s="9">
        <f t="shared" si="146"/>
        <v>485.29999999999995</v>
      </c>
      <c r="H558" s="2">
        <f t="shared" si="146"/>
        <v>270.40000000000003</v>
      </c>
      <c r="I558" s="103">
        <f t="shared" si="145"/>
        <v>79.474852071005884</v>
      </c>
    </row>
    <row r="559" spans="1:9" x14ac:dyDescent="0.25">
      <c r="A559" s="29">
        <f t="shared" si="123"/>
        <v>42747</v>
      </c>
      <c r="C559">
        <v>157.5</v>
      </c>
      <c r="D559">
        <v>42.2</v>
      </c>
      <c r="E559">
        <v>352.5</v>
      </c>
      <c r="F559">
        <v>336.1</v>
      </c>
      <c r="G559" s="9">
        <f t="shared" ref="G559:H561" si="147">+C559+E559</f>
        <v>510</v>
      </c>
      <c r="H559" s="2">
        <f t="shared" si="147"/>
        <v>378.3</v>
      </c>
      <c r="I559" s="103">
        <f t="shared" si="145"/>
        <v>34.813639968279134</v>
      </c>
    </row>
    <row r="560" spans="1:9" x14ac:dyDescent="0.25">
      <c r="A560" s="29">
        <f t="shared" si="123"/>
        <v>42754</v>
      </c>
      <c r="C560">
        <v>201.2</v>
      </c>
      <c r="D560">
        <v>65.900000000000006</v>
      </c>
      <c r="E560">
        <v>465.1</v>
      </c>
      <c r="F560">
        <v>337.5</v>
      </c>
      <c r="G560" s="9">
        <f t="shared" si="147"/>
        <v>666.3</v>
      </c>
      <c r="H560" s="2">
        <f t="shared" si="147"/>
        <v>403.4</v>
      </c>
      <c r="I560" s="103">
        <f t="shared" si="145"/>
        <v>65.171046108081313</v>
      </c>
    </row>
    <row r="561" spans="1:10" x14ac:dyDescent="0.25">
      <c r="A561" s="29">
        <f t="shared" si="123"/>
        <v>42761</v>
      </c>
      <c r="C561">
        <v>198.9</v>
      </c>
      <c r="D561">
        <v>62.6</v>
      </c>
      <c r="E561">
        <v>467.5</v>
      </c>
      <c r="F561">
        <v>341.5</v>
      </c>
      <c r="G561" s="9">
        <f t="shared" si="147"/>
        <v>666.4</v>
      </c>
      <c r="H561" s="2">
        <f t="shared" si="147"/>
        <v>404.1</v>
      </c>
      <c r="I561" s="103">
        <f>+(G561/H561-1)*100</f>
        <v>64.909675822816126</v>
      </c>
    </row>
    <row r="562" spans="1:10" x14ac:dyDescent="0.25">
      <c r="A562" s="29">
        <f t="shared" si="123"/>
        <v>42768</v>
      </c>
      <c r="C562">
        <v>196.4</v>
      </c>
      <c r="D562">
        <v>62.3</v>
      </c>
      <c r="E562">
        <v>470.7</v>
      </c>
      <c r="F562">
        <v>342</v>
      </c>
      <c r="G562" s="9">
        <f>+C562+E562</f>
        <v>667.1</v>
      </c>
      <c r="H562" s="2">
        <f>+D562+F562</f>
        <v>404.3</v>
      </c>
      <c r="I562" s="103">
        <f>+(G562/H562-1)*100</f>
        <v>65.001236705416773</v>
      </c>
    </row>
    <row r="563" spans="1:10" x14ac:dyDescent="0.25">
      <c r="A563" s="29">
        <f t="shared" si="123"/>
        <v>42775</v>
      </c>
      <c r="C563">
        <v>195.4</v>
      </c>
      <c r="D563">
        <v>62.1</v>
      </c>
      <c r="E563">
        <v>471.9</v>
      </c>
      <c r="F563">
        <v>391.9</v>
      </c>
      <c r="G563" s="9">
        <f t="shared" ref="G563:G611" si="148">+C563+E563</f>
        <v>667.3</v>
      </c>
      <c r="H563" s="2">
        <f t="shared" ref="H563:H611" si="149">+D563+F563</f>
        <v>454</v>
      </c>
      <c r="I563" s="103">
        <f t="shared" ref="I563:I611" si="150">+(G563/H563-1)*100</f>
        <v>46.982378854625551</v>
      </c>
    </row>
    <row r="564" spans="1:10" x14ac:dyDescent="0.25">
      <c r="A564" s="29">
        <f t="shared" si="123"/>
        <v>42782</v>
      </c>
      <c r="C564">
        <v>121</v>
      </c>
      <c r="D564">
        <v>60.5</v>
      </c>
      <c r="E564">
        <v>530.6</v>
      </c>
      <c r="F564">
        <v>393.5</v>
      </c>
      <c r="G564" s="9">
        <f t="shared" si="148"/>
        <v>651.6</v>
      </c>
      <c r="H564" s="2">
        <f t="shared" si="149"/>
        <v>454</v>
      </c>
      <c r="I564" s="103">
        <f t="shared" si="150"/>
        <v>43.524229074889867</v>
      </c>
    </row>
    <row r="565" spans="1:10" x14ac:dyDescent="0.25">
      <c r="A565" s="29">
        <f t="shared" si="123"/>
        <v>42789</v>
      </c>
      <c r="C565">
        <v>118.1</v>
      </c>
      <c r="D565">
        <v>59.3</v>
      </c>
      <c r="E565">
        <v>533.79999999999995</v>
      </c>
      <c r="F565">
        <v>394.7</v>
      </c>
      <c r="G565" s="9">
        <f t="shared" si="148"/>
        <v>651.9</v>
      </c>
      <c r="H565" s="2">
        <f t="shared" si="149"/>
        <v>454</v>
      </c>
      <c r="I565" s="103">
        <f t="shared" si="150"/>
        <v>43.590308370044049</v>
      </c>
    </row>
    <row r="566" spans="1:10" x14ac:dyDescent="0.25">
      <c r="A566" s="29">
        <f t="shared" si="123"/>
        <v>42796</v>
      </c>
      <c r="C566">
        <v>116.5</v>
      </c>
      <c r="D566">
        <v>55.2</v>
      </c>
      <c r="E566">
        <v>535.70000000000005</v>
      </c>
      <c r="F566">
        <v>425.1</v>
      </c>
      <c r="G566" s="9">
        <f t="shared" si="148"/>
        <v>652.20000000000005</v>
      </c>
      <c r="H566" s="2">
        <f t="shared" si="149"/>
        <v>480.3</v>
      </c>
      <c r="I566" s="103">
        <f t="shared" si="150"/>
        <v>35.79013116801999</v>
      </c>
    </row>
    <row r="567" spans="1:10" x14ac:dyDescent="0.25">
      <c r="A567" s="29">
        <f t="shared" si="123"/>
        <v>42803</v>
      </c>
      <c r="C567">
        <v>115.2</v>
      </c>
      <c r="D567">
        <v>53.9</v>
      </c>
      <c r="E567">
        <v>563.79999999999995</v>
      </c>
      <c r="F567">
        <v>426.4</v>
      </c>
      <c r="G567" s="9">
        <f t="shared" si="148"/>
        <v>679</v>
      </c>
      <c r="H567" s="2">
        <f t="shared" si="149"/>
        <v>480.29999999999995</v>
      </c>
      <c r="I567" s="103">
        <f t="shared" si="150"/>
        <v>41.369977097647315</v>
      </c>
    </row>
    <row r="568" spans="1:10" x14ac:dyDescent="0.25">
      <c r="A568" s="29">
        <f t="shared" si="123"/>
        <v>42810</v>
      </c>
      <c r="C568">
        <v>113.9</v>
      </c>
      <c r="D568">
        <v>53.1</v>
      </c>
      <c r="E568">
        <v>565.20000000000005</v>
      </c>
      <c r="F568">
        <v>427.1</v>
      </c>
      <c r="G568" s="9">
        <f t="shared" si="148"/>
        <v>679.1</v>
      </c>
      <c r="H568" s="2">
        <f t="shared" si="149"/>
        <v>480.20000000000005</v>
      </c>
      <c r="I568" s="103">
        <f t="shared" si="150"/>
        <v>41.420241566014163</v>
      </c>
    </row>
    <row r="569" spans="1:10" x14ac:dyDescent="0.25">
      <c r="A569" s="29">
        <f t="shared" si="123"/>
        <v>42817</v>
      </c>
      <c r="C569">
        <v>113.8</v>
      </c>
      <c r="D569">
        <v>51.1</v>
      </c>
      <c r="E569">
        <v>565.79999999999995</v>
      </c>
      <c r="F569">
        <v>429.2</v>
      </c>
      <c r="G569" s="9">
        <f t="shared" si="148"/>
        <v>679.59999999999991</v>
      </c>
      <c r="H569" s="2">
        <f t="shared" si="149"/>
        <v>480.3</v>
      </c>
      <c r="I569" s="103">
        <f t="shared" si="150"/>
        <v>41.494899021444894</v>
      </c>
    </row>
    <row r="570" spans="1:10" x14ac:dyDescent="0.25">
      <c r="A570" s="29">
        <f t="shared" si="123"/>
        <v>42824</v>
      </c>
      <c r="C570">
        <v>112.6</v>
      </c>
      <c r="D570">
        <v>49.5</v>
      </c>
      <c r="E570">
        <v>592.6</v>
      </c>
      <c r="F570">
        <v>430.9</v>
      </c>
      <c r="G570" s="9">
        <f t="shared" si="148"/>
        <v>705.2</v>
      </c>
      <c r="H570" s="2">
        <f t="shared" si="149"/>
        <v>480.4</v>
      </c>
      <c r="I570" s="103">
        <f t="shared" si="150"/>
        <v>46.794338051623676</v>
      </c>
    </row>
    <row r="571" spans="1:10" x14ac:dyDescent="0.25">
      <c r="A571" s="29">
        <f t="shared" si="123"/>
        <v>42831</v>
      </c>
      <c r="C571">
        <v>111.1</v>
      </c>
      <c r="D571">
        <v>48.3</v>
      </c>
      <c r="E571">
        <v>594.1</v>
      </c>
      <c r="F571">
        <v>458.1</v>
      </c>
      <c r="G571" s="9">
        <f t="shared" si="148"/>
        <v>705.2</v>
      </c>
      <c r="H571" s="2">
        <f t="shared" si="149"/>
        <v>506.40000000000003</v>
      </c>
      <c r="I571" s="103">
        <f t="shared" si="150"/>
        <v>39.25750394944707</v>
      </c>
    </row>
    <row r="572" spans="1:10" x14ac:dyDescent="0.25">
      <c r="A572" s="29">
        <f t="shared" si="123"/>
        <v>42838</v>
      </c>
      <c r="C572">
        <v>109.9</v>
      </c>
      <c r="D572">
        <v>48.3</v>
      </c>
      <c r="E572">
        <v>595.70000000000005</v>
      </c>
      <c r="F572">
        <v>458.1</v>
      </c>
      <c r="G572" s="9">
        <f t="shared" si="148"/>
        <v>705.6</v>
      </c>
      <c r="H572" s="2">
        <f t="shared" si="149"/>
        <v>506.40000000000003</v>
      </c>
      <c r="I572" s="103">
        <f t="shared" si="150"/>
        <v>39.33649289099526</v>
      </c>
    </row>
    <row r="573" spans="1:10" x14ac:dyDescent="0.25">
      <c r="A573" s="29">
        <f t="shared" si="123"/>
        <v>42845</v>
      </c>
      <c r="C573">
        <v>109.3</v>
      </c>
      <c r="D573">
        <v>48.7</v>
      </c>
      <c r="E573">
        <v>596.6</v>
      </c>
      <c r="F573">
        <v>458.2</v>
      </c>
      <c r="G573" s="9">
        <f t="shared" si="148"/>
        <v>705.9</v>
      </c>
      <c r="H573" s="2">
        <f t="shared" si="149"/>
        <v>506.9</v>
      </c>
      <c r="I573" s="103">
        <f t="shared" si="150"/>
        <v>39.25823633852832</v>
      </c>
    </row>
    <row r="574" spans="1:10" x14ac:dyDescent="0.25">
      <c r="A574" s="29">
        <f t="shared" si="123"/>
        <v>42852</v>
      </c>
      <c r="C574">
        <v>110.3</v>
      </c>
      <c r="D574">
        <v>48.7</v>
      </c>
      <c r="E574">
        <v>597.1</v>
      </c>
      <c r="F574">
        <v>458.2</v>
      </c>
      <c r="G574" s="9">
        <f t="shared" si="148"/>
        <v>707.4</v>
      </c>
      <c r="H574" s="2">
        <f t="shared" si="149"/>
        <v>506.9</v>
      </c>
      <c r="I574" s="103">
        <f t="shared" si="150"/>
        <v>39.554152692838819</v>
      </c>
      <c r="J574">
        <v>4</v>
      </c>
    </row>
    <row r="575" spans="1:10" x14ac:dyDescent="0.25">
      <c r="A575" s="29">
        <f t="shared" si="123"/>
        <v>42859</v>
      </c>
      <c r="C575">
        <v>108.1</v>
      </c>
      <c r="D575">
        <v>48.7</v>
      </c>
      <c r="E575">
        <v>599.5</v>
      </c>
      <c r="F575">
        <v>458.3</v>
      </c>
      <c r="G575" s="9">
        <f t="shared" si="148"/>
        <v>707.6</v>
      </c>
      <c r="H575" s="2">
        <f t="shared" si="149"/>
        <v>507</v>
      </c>
      <c r="I575" s="103">
        <f t="shared" si="150"/>
        <v>39.566074950690336</v>
      </c>
      <c r="J575">
        <v>4</v>
      </c>
    </row>
    <row r="576" spans="1:10" x14ac:dyDescent="0.25">
      <c r="A576" s="29">
        <f t="shared" ref="A576:A639" si="151">+A575+7</f>
        <v>42866</v>
      </c>
      <c r="C576">
        <v>82.3</v>
      </c>
      <c r="D576">
        <v>48.5</v>
      </c>
      <c r="E576">
        <v>626.29999999999995</v>
      </c>
      <c r="F576">
        <v>458.5</v>
      </c>
      <c r="G576" s="9">
        <f t="shared" si="148"/>
        <v>708.59999999999991</v>
      </c>
      <c r="H576" s="2">
        <f t="shared" si="149"/>
        <v>507</v>
      </c>
      <c r="I576" s="103">
        <f t="shared" si="150"/>
        <v>39.763313609467431</v>
      </c>
      <c r="J576">
        <v>4</v>
      </c>
    </row>
    <row r="577" spans="1:10" x14ac:dyDescent="0.25">
      <c r="A577" s="29">
        <f t="shared" si="151"/>
        <v>42873</v>
      </c>
      <c r="C577">
        <v>81.3</v>
      </c>
      <c r="D577">
        <v>48.5</v>
      </c>
      <c r="E577">
        <v>627.29999999999995</v>
      </c>
      <c r="F577">
        <v>458.5</v>
      </c>
      <c r="G577" s="9">
        <f t="shared" si="148"/>
        <v>708.59999999999991</v>
      </c>
      <c r="H577" s="2">
        <f t="shared" si="149"/>
        <v>507</v>
      </c>
      <c r="I577" s="103">
        <f t="shared" si="150"/>
        <v>39.763313609467431</v>
      </c>
      <c r="J577">
        <v>4</v>
      </c>
    </row>
    <row r="578" spans="1:10" x14ac:dyDescent="0.25">
      <c r="A578" s="29">
        <f t="shared" si="151"/>
        <v>42880</v>
      </c>
      <c r="C578" s="66">
        <v>81</v>
      </c>
      <c r="D578">
        <v>48.6</v>
      </c>
      <c r="E578">
        <v>627.6</v>
      </c>
      <c r="F578">
        <v>458.7</v>
      </c>
      <c r="G578" s="9">
        <f t="shared" si="148"/>
        <v>708.6</v>
      </c>
      <c r="H578" s="2">
        <f t="shared" si="149"/>
        <v>507.3</v>
      </c>
      <c r="I578" s="103">
        <f t="shared" si="150"/>
        <v>39.680662329982262</v>
      </c>
      <c r="J578">
        <v>4</v>
      </c>
    </row>
    <row r="579" spans="1:10" x14ac:dyDescent="0.25">
      <c r="A579" s="29">
        <f t="shared" si="151"/>
        <v>42887</v>
      </c>
      <c r="C579">
        <v>80.900000000000006</v>
      </c>
      <c r="D579">
        <v>48.6</v>
      </c>
      <c r="E579">
        <v>627.70000000000005</v>
      </c>
      <c r="F579">
        <v>458.7</v>
      </c>
      <c r="G579" s="9">
        <f t="shared" si="148"/>
        <v>708.6</v>
      </c>
      <c r="H579" s="2">
        <f t="shared" si="149"/>
        <v>507.3</v>
      </c>
      <c r="I579" s="103">
        <f t="shared" si="150"/>
        <v>39.680662329982262</v>
      </c>
      <c r="J579">
        <v>4</v>
      </c>
    </row>
    <row r="580" spans="1:10" x14ac:dyDescent="0.25">
      <c r="A580" s="29">
        <f t="shared" si="151"/>
        <v>42894</v>
      </c>
      <c r="C580" s="66">
        <v>81</v>
      </c>
      <c r="D580">
        <v>48.6</v>
      </c>
      <c r="E580">
        <v>627.70000000000005</v>
      </c>
      <c r="F580">
        <v>458.7</v>
      </c>
      <c r="G580" s="9">
        <f t="shared" si="148"/>
        <v>708.7</v>
      </c>
      <c r="H580" s="2">
        <f t="shared" si="149"/>
        <v>507.3</v>
      </c>
      <c r="I580" s="103">
        <f t="shared" si="150"/>
        <v>39.700374531835216</v>
      </c>
      <c r="J580">
        <v>4</v>
      </c>
    </row>
    <row r="581" spans="1:10" x14ac:dyDescent="0.25">
      <c r="A581" s="29">
        <f t="shared" si="151"/>
        <v>42901</v>
      </c>
      <c r="C581">
        <v>80.900000000000006</v>
      </c>
      <c r="D581">
        <v>49</v>
      </c>
      <c r="E581">
        <v>627.70000000000005</v>
      </c>
      <c r="F581">
        <v>458.7</v>
      </c>
      <c r="G581" s="9">
        <f t="shared" si="148"/>
        <v>708.6</v>
      </c>
      <c r="H581" s="2">
        <f t="shared" si="149"/>
        <v>507.7</v>
      </c>
      <c r="I581" s="103">
        <f t="shared" si="150"/>
        <v>39.570612566476271</v>
      </c>
      <c r="J581">
        <v>4</v>
      </c>
    </row>
    <row r="582" spans="1:10" x14ac:dyDescent="0.25">
      <c r="A582" s="29">
        <f t="shared" si="151"/>
        <v>42908</v>
      </c>
      <c r="C582">
        <v>80.900000000000006</v>
      </c>
      <c r="D582">
        <v>48.5</v>
      </c>
      <c r="E582">
        <v>627.79999999999995</v>
      </c>
      <c r="F582">
        <v>458.7</v>
      </c>
      <c r="G582" s="9">
        <f t="shared" si="148"/>
        <v>708.69999999999993</v>
      </c>
      <c r="H582" s="2">
        <f t="shared" si="149"/>
        <v>507.2</v>
      </c>
      <c r="I582" s="103">
        <f t="shared" si="150"/>
        <v>39.727917981072537</v>
      </c>
      <c r="J582">
        <v>4</v>
      </c>
    </row>
    <row r="583" spans="1:10" x14ac:dyDescent="0.25">
      <c r="A583" s="29">
        <f t="shared" si="151"/>
        <v>42915</v>
      </c>
      <c r="C583">
        <v>80.8</v>
      </c>
      <c r="D583">
        <v>48.5</v>
      </c>
      <c r="E583">
        <v>627.79999999999995</v>
      </c>
      <c r="F583">
        <v>458.7</v>
      </c>
      <c r="G583" s="9">
        <f t="shared" si="148"/>
        <v>708.59999999999991</v>
      </c>
      <c r="H583" s="2">
        <f t="shared" si="149"/>
        <v>507.2</v>
      </c>
      <c r="I583" s="103">
        <f t="shared" si="150"/>
        <v>39.708201892744469</v>
      </c>
      <c r="J583">
        <v>4</v>
      </c>
    </row>
    <row r="584" spans="1:10" x14ac:dyDescent="0.25">
      <c r="A584" s="29">
        <f t="shared" si="151"/>
        <v>42922</v>
      </c>
      <c r="C584">
        <v>80.8</v>
      </c>
      <c r="D584">
        <v>53.1</v>
      </c>
      <c r="E584">
        <v>653.1</v>
      </c>
      <c r="F584">
        <v>458.7</v>
      </c>
      <c r="G584" s="9">
        <f t="shared" si="148"/>
        <v>733.9</v>
      </c>
      <c r="H584" s="2">
        <f t="shared" si="149"/>
        <v>511.8</v>
      </c>
      <c r="I584" s="103">
        <f t="shared" si="150"/>
        <v>43.395857756936287</v>
      </c>
      <c r="J584">
        <v>4</v>
      </c>
    </row>
    <row r="585" spans="1:10" x14ac:dyDescent="0.25">
      <c r="A585" s="29">
        <f t="shared" si="151"/>
        <v>42929</v>
      </c>
      <c r="C585">
        <v>80.8</v>
      </c>
      <c r="D585">
        <v>53.1</v>
      </c>
      <c r="E585">
        <v>653.20000000000005</v>
      </c>
      <c r="F585">
        <v>458.7</v>
      </c>
      <c r="G585" s="9">
        <f t="shared" si="148"/>
        <v>734</v>
      </c>
      <c r="H585" s="2">
        <f t="shared" si="149"/>
        <v>511.8</v>
      </c>
      <c r="I585" s="103">
        <f t="shared" si="150"/>
        <v>43.41539663931222</v>
      </c>
      <c r="J585">
        <v>4</v>
      </c>
    </row>
    <row r="586" spans="1:10" x14ac:dyDescent="0.25">
      <c r="A586" s="29">
        <f t="shared" si="151"/>
        <v>42936</v>
      </c>
      <c r="C586">
        <v>80.8</v>
      </c>
      <c r="D586">
        <v>53.1</v>
      </c>
      <c r="E586">
        <v>653.20000000000005</v>
      </c>
      <c r="F586">
        <v>458.7</v>
      </c>
      <c r="G586" s="9">
        <f t="shared" si="148"/>
        <v>734</v>
      </c>
      <c r="H586" s="2">
        <f t="shared" si="149"/>
        <v>511.8</v>
      </c>
      <c r="I586" s="103">
        <f t="shared" si="150"/>
        <v>43.41539663931222</v>
      </c>
      <c r="J586">
        <v>4</v>
      </c>
    </row>
    <row r="587" spans="1:10" x14ac:dyDescent="0.25">
      <c r="A587" s="29">
        <f t="shared" si="151"/>
        <v>42943</v>
      </c>
      <c r="C587">
        <v>80.8</v>
      </c>
      <c r="D587">
        <v>53.1</v>
      </c>
      <c r="E587">
        <v>653.20000000000005</v>
      </c>
      <c r="F587">
        <v>458.7</v>
      </c>
      <c r="G587" s="9">
        <f t="shared" si="148"/>
        <v>734</v>
      </c>
      <c r="H587" s="2">
        <f t="shared" si="149"/>
        <v>511.8</v>
      </c>
      <c r="I587" s="103">
        <f t="shared" si="150"/>
        <v>43.41539663931222</v>
      </c>
      <c r="J587">
        <v>4</v>
      </c>
    </row>
    <row r="588" spans="1:10" x14ac:dyDescent="0.25">
      <c r="A588" s="29">
        <f t="shared" si="151"/>
        <v>42950</v>
      </c>
      <c r="C588">
        <v>80.7</v>
      </c>
      <c r="D588">
        <v>53.1</v>
      </c>
      <c r="E588">
        <v>653.29999999999995</v>
      </c>
      <c r="F588">
        <v>458.7</v>
      </c>
      <c r="G588" s="9">
        <f t="shared" si="148"/>
        <v>734</v>
      </c>
      <c r="H588" s="2">
        <f t="shared" si="149"/>
        <v>511.8</v>
      </c>
      <c r="I588" s="103">
        <f t="shared" si="150"/>
        <v>43.41539663931222</v>
      </c>
      <c r="J588">
        <v>4</v>
      </c>
    </row>
    <row r="589" spans="1:10" x14ac:dyDescent="0.25">
      <c r="A589" s="29">
        <f t="shared" si="151"/>
        <v>42957</v>
      </c>
      <c r="C589">
        <v>80.7</v>
      </c>
      <c r="D589">
        <v>53.1</v>
      </c>
      <c r="E589">
        <v>653.29999999999995</v>
      </c>
      <c r="F589">
        <v>479.4</v>
      </c>
      <c r="G589" s="9">
        <f t="shared" si="148"/>
        <v>734</v>
      </c>
      <c r="H589" s="2">
        <f t="shared" si="149"/>
        <v>532.5</v>
      </c>
      <c r="I589" s="103">
        <f t="shared" si="150"/>
        <v>37.840375586854471</v>
      </c>
      <c r="J589">
        <v>4</v>
      </c>
    </row>
    <row r="590" spans="1:10" x14ac:dyDescent="0.25">
      <c r="A590" s="29">
        <f t="shared" si="151"/>
        <v>42964</v>
      </c>
      <c r="C590">
        <v>80.8</v>
      </c>
      <c r="D590">
        <v>53.1</v>
      </c>
      <c r="E590">
        <v>653.29999999999995</v>
      </c>
      <c r="F590">
        <v>479.7</v>
      </c>
      <c r="G590" s="9">
        <f t="shared" si="148"/>
        <v>734.09999999999991</v>
      </c>
      <c r="H590" s="2">
        <f t="shared" si="149"/>
        <v>532.79999999999995</v>
      </c>
      <c r="I590" s="103">
        <f t="shared" si="150"/>
        <v>37.78153153153152</v>
      </c>
      <c r="J590">
        <v>4</v>
      </c>
    </row>
    <row r="591" spans="1:10" x14ac:dyDescent="0.25">
      <c r="A591" s="29">
        <f t="shared" si="151"/>
        <v>42971</v>
      </c>
      <c r="C591">
        <v>80.7</v>
      </c>
      <c r="D591">
        <v>53</v>
      </c>
      <c r="E591">
        <v>653.4</v>
      </c>
      <c r="F591">
        <v>479.8</v>
      </c>
      <c r="G591" s="9">
        <f t="shared" si="148"/>
        <v>734.1</v>
      </c>
      <c r="H591" s="2">
        <f t="shared" si="149"/>
        <v>532.79999999999995</v>
      </c>
      <c r="I591" s="103">
        <f t="shared" si="150"/>
        <v>37.781531531531542</v>
      </c>
      <c r="J591">
        <v>4</v>
      </c>
    </row>
    <row r="592" spans="1:10" x14ac:dyDescent="0.25">
      <c r="A592" s="29">
        <f t="shared" si="151"/>
        <v>42978</v>
      </c>
      <c r="C592">
        <v>80.7</v>
      </c>
      <c r="D592">
        <v>52.5</v>
      </c>
      <c r="E592">
        <v>653.4</v>
      </c>
      <c r="F592">
        <v>480.3</v>
      </c>
      <c r="G592" s="9">
        <f t="shared" si="148"/>
        <v>734.1</v>
      </c>
      <c r="H592" s="2">
        <f t="shared" si="149"/>
        <v>532.79999999999995</v>
      </c>
      <c r="I592" s="103">
        <f t="shared" si="150"/>
        <v>37.781531531531542</v>
      </c>
      <c r="J592">
        <v>84.6</v>
      </c>
    </row>
    <row r="593" spans="1:9" x14ac:dyDescent="0.25">
      <c r="A593" s="29">
        <f t="shared" si="151"/>
        <v>42985</v>
      </c>
      <c r="C593">
        <v>149.6</v>
      </c>
      <c r="D593">
        <v>117.7</v>
      </c>
      <c r="E593">
        <v>0</v>
      </c>
      <c r="F593">
        <v>0</v>
      </c>
      <c r="G593" s="9">
        <f t="shared" si="148"/>
        <v>149.6</v>
      </c>
      <c r="H593" s="2">
        <f t="shared" si="149"/>
        <v>117.7</v>
      </c>
      <c r="I593" s="103">
        <f t="shared" si="150"/>
        <v>27.10280373831775</v>
      </c>
    </row>
    <row r="594" spans="1:9" x14ac:dyDescent="0.25">
      <c r="A594" s="29">
        <f t="shared" si="151"/>
        <v>42992</v>
      </c>
      <c r="C594">
        <v>149.4</v>
      </c>
      <c r="D594">
        <v>172.8</v>
      </c>
      <c r="E594">
        <v>0.3</v>
      </c>
      <c r="F594">
        <v>51.1</v>
      </c>
      <c r="G594" s="9">
        <f t="shared" si="148"/>
        <v>149.70000000000002</v>
      </c>
      <c r="H594" s="2">
        <f t="shared" si="149"/>
        <v>223.9</v>
      </c>
      <c r="I594" s="103">
        <f t="shared" si="150"/>
        <v>-33.139794551138891</v>
      </c>
    </row>
    <row r="595" spans="1:9" x14ac:dyDescent="0.25">
      <c r="A595" s="29">
        <f t="shared" si="151"/>
        <v>42999</v>
      </c>
      <c r="C595">
        <v>157.30000000000001</v>
      </c>
      <c r="D595">
        <v>171.6</v>
      </c>
      <c r="E595">
        <v>1.4</v>
      </c>
      <c r="F595">
        <v>52.2</v>
      </c>
      <c r="G595" s="9">
        <f t="shared" si="148"/>
        <v>158.70000000000002</v>
      </c>
      <c r="H595" s="2">
        <f t="shared" si="149"/>
        <v>223.8</v>
      </c>
      <c r="I595" s="103">
        <f t="shared" si="150"/>
        <v>-29.08847184986595</v>
      </c>
    </row>
    <row r="596" spans="1:9" x14ac:dyDescent="0.25">
      <c r="A596" s="29">
        <f t="shared" si="151"/>
        <v>43006</v>
      </c>
      <c r="C596" s="66">
        <v>156</v>
      </c>
      <c r="D596" s="66">
        <v>171</v>
      </c>
      <c r="E596">
        <v>3.2</v>
      </c>
      <c r="F596">
        <v>52.3</v>
      </c>
      <c r="G596" s="9">
        <f t="shared" si="148"/>
        <v>159.19999999999999</v>
      </c>
      <c r="H596" s="2">
        <f t="shared" si="149"/>
        <v>223.3</v>
      </c>
      <c r="I596" s="103">
        <f t="shared" si="150"/>
        <v>-28.705776981639065</v>
      </c>
    </row>
    <row r="597" spans="1:9" x14ac:dyDescent="0.25">
      <c r="A597" s="29">
        <f t="shared" si="151"/>
        <v>43013</v>
      </c>
      <c r="C597" s="66">
        <v>153.5</v>
      </c>
      <c r="D597" s="66">
        <v>169.1</v>
      </c>
      <c r="E597">
        <v>6.2</v>
      </c>
      <c r="F597">
        <v>114.6</v>
      </c>
      <c r="G597" s="9">
        <f t="shared" si="148"/>
        <v>159.69999999999999</v>
      </c>
      <c r="H597" s="2">
        <f t="shared" si="149"/>
        <v>283.7</v>
      </c>
      <c r="I597" s="103">
        <f t="shared" si="150"/>
        <v>-43.708142403947839</v>
      </c>
    </row>
    <row r="598" spans="1:9" x14ac:dyDescent="0.25">
      <c r="A598" s="29">
        <f t="shared" si="151"/>
        <v>43020</v>
      </c>
      <c r="C598" s="66">
        <v>154.80000000000001</v>
      </c>
      <c r="D598" s="66">
        <v>167.5</v>
      </c>
      <c r="E598">
        <v>8.9</v>
      </c>
      <c r="F598">
        <v>116.2</v>
      </c>
      <c r="G598" s="9">
        <f t="shared" si="148"/>
        <v>163.70000000000002</v>
      </c>
      <c r="H598" s="2">
        <f t="shared" si="149"/>
        <v>283.7</v>
      </c>
      <c r="I598" s="103">
        <f t="shared" si="150"/>
        <v>-42.298202326401125</v>
      </c>
    </row>
    <row r="599" spans="1:9" x14ac:dyDescent="0.25">
      <c r="A599" s="29">
        <f t="shared" si="151"/>
        <v>43027</v>
      </c>
      <c r="C599" s="66">
        <v>153</v>
      </c>
      <c r="D599" s="66">
        <v>169.3</v>
      </c>
      <c r="E599">
        <v>69.3</v>
      </c>
      <c r="F599">
        <v>119.1</v>
      </c>
      <c r="G599" s="9">
        <f t="shared" si="148"/>
        <v>222.3</v>
      </c>
      <c r="H599" s="2">
        <f t="shared" si="149"/>
        <v>288.39999999999998</v>
      </c>
      <c r="I599" s="103">
        <f t="shared" si="150"/>
        <v>-22.919556171983345</v>
      </c>
    </row>
    <row r="600" spans="1:9" x14ac:dyDescent="0.25">
      <c r="A600" s="29">
        <f t="shared" si="151"/>
        <v>43034</v>
      </c>
      <c r="C600">
        <v>151.30000000000001</v>
      </c>
      <c r="D600">
        <v>169.3</v>
      </c>
      <c r="E600">
        <v>71.099999999999994</v>
      </c>
      <c r="F600">
        <v>119.1</v>
      </c>
      <c r="G600" s="9">
        <f t="shared" si="148"/>
        <v>222.4</v>
      </c>
      <c r="H600" s="2">
        <f t="shared" si="149"/>
        <v>288.39999999999998</v>
      </c>
      <c r="I600" s="103">
        <f t="shared" si="150"/>
        <v>-22.884882108183071</v>
      </c>
    </row>
    <row r="601" spans="1:9" x14ac:dyDescent="0.25">
      <c r="A601" s="29">
        <f t="shared" si="151"/>
        <v>43041</v>
      </c>
      <c r="C601">
        <v>148.1</v>
      </c>
      <c r="D601">
        <v>114.1</v>
      </c>
      <c r="E601">
        <v>131.4</v>
      </c>
      <c r="F601">
        <v>177</v>
      </c>
      <c r="G601" s="9">
        <f t="shared" si="148"/>
        <v>279.5</v>
      </c>
      <c r="H601" s="2">
        <f t="shared" si="149"/>
        <v>291.10000000000002</v>
      </c>
      <c r="I601" s="103">
        <f t="shared" si="150"/>
        <v>-3.9848849192717362</v>
      </c>
    </row>
    <row r="602" spans="1:9" x14ac:dyDescent="0.25">
      <c r="A602" s="29">
        <f t="shared" si="151"/>
        <v>43048</v>
      </c>
      <c r="C602">
        <v>144</v>
      </c>
      <c r="D602">
        <v>114.1</v>
      </c>
      <c r="E602">
        <v>135.69999999999999</v>
      </c>
      <c r="F602">
        <v>177</v>
      </c>
      <c r="G602" s="9">
        <f t="shared" si="148"/>
        <v>279.7</v>
      </c>
      <c r="H602" s="2">
        <f t="shared" si="149"/>
        <v>291.10000000000002</v>
      </c>
      <c r="I602" s="103">
        <f t="shared" si="150"/>
        <v>-3.9161800068705066</v>
      </c>
    </row>
    <row r="603" spans="1:9" x14ac:dyDescent="0.25">
      <c r="A603" s="29">
        <f t="shared" si="151"/>
        <v>43055</v>
      </c>
      <c r="C603">
        <v>144.4</v>
      </c>
      <c r="D603">
        <v>114.1</v>
      </c>
      <c r="E603">
        <v>135.69999999999999</v>
      </c>
      <c r="F603">
        <v>177</v>
      </c>
      <c r="G603" s="9">
        <f t="shared" si="148"/>
        <v>280.10000000000002</v>
      </c>
      <c r="H603" s="2">
        <f t="shared" si="149"/>
        <v>291.10000000000002</v>
      </c>
      <c r="I603" s="103">
        <f t="shared" si="150"/>
        <v>-3.7787701820680142</v>
      </c>
    </row>
    <row r="604" spans="1:9" x14ac:dyDescent="0.25">
      <c r="A604" s="29">
        <f t="shared" si="151"/>
        <v>43062</v>
      </c>
      <c r="C604">
        <v>143.80000000000001</v>
      </c>
      <c r="D604">
        <v>113.9</v>
      </c>
      <c r="E604">
        <v>136.30000000000001</v>
      </c>
      <c r="F604">
        <v>234.3</v>
      </c>
      <c r="G604" s="9">
        <f t="shared" si="148"/>
        <v>280.10000000000002</v>
      </c>
      <c r="H604" s="2">
        <f t="shared" si="149"/>
        <v>348.20000000000005</v>
      </c>
      <c r="I604" s="103">
        <f t="shared" si="150"/>
        <v>-19.557725445146467</v>
      </c>
    </row>
    <row r="605" spans="1:9" x14ac:dyDescent="0.25">
      <c r="A605" s="29">
        <f t="shared" si="151"/>
        <v>43069</v>
      </c>
      <c r="C605">
        <v>144</v>
      </c>
      <c r="D605">
        <v>113.2</v>
      </c>
      <c r="E605">
        <v>195.4</v>
      </c>
      <c r="F605">
        <v>235</v>
      </c>
      <c r="G605" s="9">
        <f t="shared" si="148"/>
        <v>339.4</v>
      </c>
      <c r="H605" s="2">
        <f t="shared" si="149"/>
        <v>348.2</v>
      </c>
      <c r="I605" s="103">
        <f t="shared" si="150"/>
        <v>-2.527283170591621</v>
      </c>
    </row>
    <row r="606" spans="1:9" x14ac:dyDescent="0.25">
      <c r="A606" s="29">
        <f t="shared" si="151"/>
        <v>43076</v>
      </c>
      <c r="C606">
        <v>168.6</v>
      </c>
      <c r="D606">
        <v>111.4</v>
      </c>
      <c r="E606">
        <v>200.4</v>
      </c>
      <c r="F606">
        <v>236.8</v>
      </c>
      <c r="G606" s="9">
        <f t="shared" si="148"/>
        <v>369</v>
      </c>
      <c r="H606" s="2">
        <f t="shared" si="149"/>
        <v>348.20000000000005</v>
      </c>
      <c r="I606" s="103">
        <f t="shared" si="150"/>
        <v>5.9735784032165284</v>
      </c>
    </row>
    <row r="607" spans="1:9" x14ac:dyDescent="0.25">
      <c r="A607" s="29">
        <f t="shared" si="151"/>
        <v>43083</v>
      </c>
      <c r="C607">
        <v>168.7</v>
      </c>
      <c r="D607">
        <v>107.6</v>
      </c>
      <c r="E607">
        <v>261.3</v>
      </c>
      <c r="F607">
        <v>240.5</v>
      </c>
      <c r="G607" s="9">
        <f t="shared" si="148"/>
        <v>430</v>
      </c>
      <c r="H607" s="2">
        <f t="shared" si="149"/>
        <v>348.1</v>
      </c>
      <c r="I607" s="103">
        <f t="shared" si="150"/>
        <v>23.527721918988796</v>
      </c>
    </row>
    <row r="608" spans="1:9" x14ac:dyDescent="0.25">
      <c r="A608" s="29">
        <f t="shared" si="151"/>
        <v>43090</v>
      </c>
      <c r="C608">
        <v>168.6</v>
      </c>
      <c r="D608">
        <v>136.69999999999999</v>
      </c>
      <c r="E608">
        <v>261.8</v>
      </c>
      <c r="F608">
        <v>289.5</v>
      </c>
      <c r="G608" s="9">
        <f t="shared" si="148"/>
        <v>430.4</v>
      </c>
      <c r="H608" s="2">
        <f t="shared" si="149"/>
        <v>426.2</v>
      </c>
      <c r="I608" s="103">
        <f t="shared" si="150"/>
        <v>0.98545283904269976</v>
      </c>
    </row>
    <row r="609" spans="1:9" x14ac:dyDescent="0.25">
      <c r="A609" s="29">
        <f t="shared" si="151"/>
        <v>43097</v>
      </c>
      <c r="C609">
        <v>165.9</v>
      </c>
      <c r="D609">
        <v>135.30000000000001</v>
      </c>
      <c r="E609">
        <v>264.60000000000002</v>
      </c>
      <c r="F609">
        <v>290.89999999999998</v>
      </c>
      <c r="G609" s="9">
        <f t="shared" si="148"/>
        <v>430.5</v>
      </c>
      <c r="H609" s="2">
        <f t="shared" si="149"/>
        <v>426.2</v>
      </c>
      <c r="I609" s="103">
        <f t="shared" si="150"/>
        <v>1.0089160018770471</v>
      </c>
    </row>
    <row r="610" spans="1:9" x14ac:dyDescent="0.25">
      <c r="A610" s="29">
        <f t="shared" si="151"/>
        <v>43104</v>
      </c>
      <c r="C610">
        <v>140.19999999999999</v>
      </c>
      <c r="D610">
        <v>133.4</v>
      </c>
      <c r="E610">
        <v>290.39999999999998</v>
      </c>
      <c r="F610">
        <v>351.9</v>
      </c>
      <c r="G610" s="9">
        <f t="shared" si="148"/>
        <v>430.59999999999997</v>
      </c>
      <c r="H610" s="2">
        <f t="shared" si="149"/>
        <v>485.29999999999995</v>
      </c>
      <c r="I610" s="103">
        <f t="shared" si="150"/>
        <v>-11.271378528745101</v>
      </c>
    </row>
    <row r="611" spans="1:9" x14ac:dyDescent="0.25">
      <c r="A611" s="29">
        <f t="shared" si="151"/>
        <v>43111</v>
      </c>
      <c r="C611">
        <v>140.6</v>
      </c>
      <c r="D611">
        <v>157.5</v>
      </c>
      <c r="E611">
        <v>349.2</v>
      </c>
      <c r="F611">
        <v>352.5</v>
      </c>
      <c r="G611" s="9">
        <f t="shared" si="148"/>
        <v>489.79999999999995</v>
      </c>
      <c r="H611" s="2">
        <f t="shared" si="149"/>
        <v>510</v>
      </c>
      <c r="I611" s="103">
        <f t="shared" si="150"/>
        <v>-3.9607843137254961</v>
      </c>
    </row>
    <row r="612" spans="1:9" x14ac:dyDescent="0.25">
      <c r="A612" s="29">
        <f t="shared" si="151"/>
        <v>43118</v>
      </c>
      <c r="C612" s="66">
        <v>139</v>
      </c>
      <c r="D612">
        <v>201.2</v>
      </c>
      <c r="E612">
        <v>350.8</v>
      </c>
      <c r="F612">
        <v>465.1</v>
      </c>
      <c r="G612" s="9">
        <f t="shared" ref="G612:H614" si="152">+C612+E612</f>
        <v>489.8</v>
      </c>
      <c r="H612" s="2">
        <f t="shared" si="152"/>
        <v>666.3</v>
      </c>
      <c r="I612" s="103">
        <f>+(G612/H612-1)*100</f>
        <v>-26.489569263094694</v>
      </c>
    </row>
    <row r="613" spans="1:9" x14ac:dyDescent="0.25">
      <c r="A613" s="29">
        <f t="shared" si="151"/>
        <v>43125</v>
      </c>
      <c r="C613">
        <v>79.900000000000006</v>
      </c>
      <c r="D613">
        <v>198.9</v>
      </c>
      <c r="E613">
        <v>409.3</v>
      </c>
      <c r="F613">
        <v>467.5</v>
      </c>
      <c r="G613" s="9">
        <f t="shared" si="152"/>
        <v>489.20000000000005</v>
      </c>
      <c r="H613" s="2">
        <f t="shared" si="152"/>
        <v>666.4</v>
      </c>
      <c r="I613" s="103">
        <f>+(G613/H613-1)*100</f>
        <v>-26.590636254501788</v>
      </c>
    </row>
    <row r="614" spans="1:9" x14ac:dyDescent="0.25">
      <c r="A614" s="29">
        <f t="shared" si="151"/>
        <v>43132</v>
      </c>
      <c r="C614">
        <v>78.400000000000006</v>
      </c>
      <c r="D614">
        <v>196.4</v>
      </c>
      <c r="E614">
        <v>410.8</v>
      </c>
      <c r="F614">
        <v>470.7</v>
      </c>
      <c r="G614" s="9">
        <f t="shared" si="152"/>
        <v>489.20000000000005</v>
      </c>
      <c r="H614" s="2">
        <f t="shared" si="152"/>
        <v>667.1</v>
      </c>
      <c r="I614" s="103">
        <f>+(G614/H614-1)*100</f>
        <v>-26.667666017088887</v>
      </c>
    </row>
    <row r="615" spans="1:9" x14ac:dyDescent="0.25">
      <c r="A615" s="29">
        <f t="shared" si="151"/>
        <v>43139</v>
      </c>
      <c r="C615">
        <v>77.8</v>
      </c>
      <c r="D615">
        <v>195.4</v>
      </c>
      <c r="E615">
        <v>412.7</v>
      </c>
      <c r="F615">
        <v>471.9</v>
      </c>
      <c r="G615" s="9">
        <f t="shared" ref="G615:G636" si="153">+C615+E615</f>
        <v>490.5</v>
      </c>
      <c r="H615" s="2">
        <f t="shared" ref="H615:H636" si="154">+D615+F615</f>
        <v>667.3</v>
      </c>
      <c r="I615" s="103">
        <f t="shared" ref="I615:I636" si="155">+(G615/H615-1)*100</f>
        <v>-26.494829911583995</v>
      </c>
    </row>
    <row r="616" spans="1:9" x14ac:dyDescent="0.25">
      <c r="A616" s="29">
        <f t="shared" si="151"/>
        <v>43146</v>
      </c>
      <c r="C616" s="66">
        <v>76</v>
      </c>
      <c r="D616">
        <v>121</v>
      </c>
      <c r="E616">
        <v>414.2</v>
      </c>
      <c r="F616">
        <v>530.6</v>
      </c>
      <c r="G616" s="9">
        <f t="shared" si="153"/>
        <v>490.2</v>
      </c>
      <c r="H616" s="2">
        <f t="shared" si="154"/>
        <v>651.6</v>
      </c>
      <c r="I616" s="103">
        <f t="shared" si="155"/>
        <v>-24.769797421731134</v>
      </c>
    </row>
    <row r="617" spans="1:9" x14ac:dyDescent="0.25">
      <c r="A617" s="29">
        <f t="shared" si="151"/>
        <v>43153</v>
      </c>
      <c r="C617">
        <v>80.2</v>
      </c>
      <c r="D617">
        <v>118.1</v>
      </c>
      <c r="E617">
        <v>473.5</v>
      </c>
      <c r="F617">
        <v>533.79999999999995</v>
      </c>
      <c r="G617" s="9">
        <f t="shared" si="153"/>
        <v>553.70000000000005</v>
      </c>
      <c r="H617" s="2">
        <f t="shared" si="154"/>
        <v>651.9</v>
      </c>
      <c r="I617" s="103">
        <f t="shared" si="155"/>
        <v>-15.063660070562957</v>
      </c>
    </row>
    <row r="618" spans="1:9" x14ac:dyDescent="0.25">
      <c r="A618" s="29">
        <f t="shared" si="151"/>
        <v>43160</v>
      </c>
      <c r="C618">
        <v>78.8</v>
      </c>
      <c r="D618">
        <v>116.5</v>
      </c>
      <c r="E618">
        <v>474.9</v>
      </c>
      <c r="F618">
        <v>535.70000000000005</v>
      </c>
      <c r="G618" s="9">
        <f t="shared" si="153"/>
        <v>553.69999999999993</v>
      </c>
      <c r="H618" s="2">
        <f t="shared" si="154"/>
        <v>652.20000000000005</v>
      </c>
      <c r="I618" s="103">
        <f t="shared" si="155"/>
        <v>-15.10272922416438</v>
      </c>
    </row>
    <row r="619" spans="1:9" x14ac:dyDescent="0.25">
      <c r="A619" s="29">
        <f t="shared" si="151"/>
        <v>43167</v>
      </c>
      <c r="C619">
        <v>72.7</v>
      </c>
      <c r="D619">
        <v>115.2</v>
      </c>
      <c r="E619">
        <v>475.7</v>
      </c>
      <c r="F619">
        <v>563.79999999999995</v>
      </c>
      <c r="G619" s="9">
        <f t="shared" si="153"/>
        <v>548.4</v>
      </c>
      <c r="H619" s="2">
        <f t="shared" si="154"/>
        <v>679</v>
      </c>
      <c r="I619" s="103">
        <f t="shared" si="155"/>
        <v>-19.234167893961708</v>
      </c>
    </row>
    <row r="620" spans="1:9" x14ac:dyDescent="0.25">
      <c r="A620" s="29">
        <f t="shared" si="151"/>
        <v>43174</v>
      </c>
      <c r="C620">
        <v>72.5</v>
      </c>
      <c r="D620">
        <v>113.9</v>
      </c>
      <c r="E620">
        <v>477</v>
      </c>
      <c r="F620">
        <v>565.20000000000005</v>
      </c>
      <c r="G620" s="9">
        <f t="shared" si="153"/>
        <v>549.5</v>
      </c>
      <c r="H620" s="2">
        <f t="shared" si="154"/>
        <v>679.1</v>
      </c>
      <c r="I620" s="103">
        <f t="shared" si="155"/>
        <v>-19.084081873067294</v>
      </c>
    </row>
    <row r="621" spans="1:9" x14ac:dyDescent="0.25">
      <c r="A621" s="29">
        <f t="shared" si="151"/>
        <v>43181</v>
      </c>
      <c r="C621" s="66">
        <v>72</v>
      </c>
      <c r="D621">
        <v>113.8</v>
      </c>
      <c r="E621">
        <v>529</v>
      </c>
      <c r="F621">
        <v>565.79999999999995</v>
      </c>
      <c r="G621" s="9">
        <f t="shared" si="153"/>
        <v>601</v>
      </c>
      <c r="H621" s="2">
        <f t="shared" si="154"/>
        <v>679.59999999999991</v>
      </c>
      <c r="I621" s="103">
        <f t="shared" si="155"/>
        <v>-11.565626839317233</v>
      </c>
    </row>
    <row r="622" spans="1:9" x14ac:dyDescent="0.25">
      <c r="A622" s="29">
        <f t="shared" si="151"/>
        <v>43188</v>
      </c>
      <c r="C622" s="66">
        <v>72</v>
      </c>
      <c r="D622">
        <v>112.6</v>
      </c>
      <c r="E622">
        <v>529.20000000000005</v>
      </c>
      <c r="F622">
        <v>592.6</v>
      </c>
      <c r="G622" s="9">
        <f t="shared" si="153"/>
        <v>601.20000000000005</v>
      </c>
      <c r="H622" s="2">
        <f t="shared" si="154"/>
        <v>705.2</v>
      </c>
      <c r="I622" s="103">
        <f t="shared" si="155"/>
        <v>-14.74758933635848</v>
      </c>
    </row>
    <row r="623" spans="1:9" x14ac:dyDescent="0.25">
      <c r="A623" s="29">
        <f t="shared" si="151"/>
        <v>43195</v>
      </c>
      <c r="C623">
        <v>70.3</v>
      </c>
      <c r="D623">
        <v>111.1</v>
      </c>
      <c r="E623">
        <v>531</v>
      </c>
      <c r="F623">
        <v>594.1</v>
      </c>
      <c r="G623" s="9">
        <f t="shared" si="153"/>
        <v>601.29999999999995</v>
      </c>
      <c r="H623" s="2">
        <f t="shared" si="154"/>
        <v>705.2</v>
      </c>
      <c r="I623" s="103">
        <f t="shared" si="155"/>
        <v>-14.733408961996608</v>
      </c>
    </row>
    <row r="624" spans="1:9" x14ac:dyDescent="0.25">
      <c r="A624" s="29">
        <f t="shared" si="151"/>
        <v>43202</v>
      </c>
      <c r="C624">
        <v>68.099999999999994</v>
      </c>
      <c r="D624">
        <v>109.9</v>
      </c>
      <c r="E624">
        <v>533.20000000000005</v>
      </c>
      <c r="F624">
        <v>595.70000000000005</v>
      </c>
      <c r="G624" s="9">
        <f t="shared" si="153"/>
        <v>601.30000000000007</v>
      </c>
      <c r="H624" s="2">
        <f t="shared" si="154"/>
        <v>705.6</v>
      </c>
      <c r="I624" s="103">
        <f t="shared" si="155"/>
        <v>-14.781746031746025</v>
      </c>
    </row>
    <row r="625" spans="1:10" x14ac:dyDescent="0.25">
      <c r="A625" s="29">
        <f t="shared" si="151"/>
        <v>43209</v>
      </c>
      <c r="C625">
        <v>68.2</v>
      </c>
      <c r="D625">
        <v>109.3</v>
      </c>
      <c r="E625">
        <v>533.20000000000005</v>
      </c>
      <c r="F625">
        <v>596.6</v>
      </c>
      <c r="G625" s="9">
        <f t="shared" si="153"/>
        <v>601.40000000000009</v>
      </c>
      <c r="H625" s="2">
        <f t="shared" si="154"/>
        <v>705.9</v>
      </c>
      <c r="I625" s="103">
        <f t="shared" si="155"/>
        <v>-14.803796571752359</v>
      </c>
    </row>
    <row r="626" spans="1:10" x14ac:dyDescent="0.25">
      <c r="A626" s="29">
        <f t="shared" si="151"/>
        <v>43216</v>
      </c>
      <c r="C626">
        <v>66.2</v>
      </c>
      <c r="D626">
        <v>110.3</v>
      </c>
      <c r="E626">
        <v>535</v>
      </c>
      <c r="F626">
        <v>597.1</v>
      </c>
      <c r="G626" s="9">
        <f t="shared" si="153"/>
        <v>601.20000000000005</v>
      </c>
      <c r="H626" s="2">
        <f t="shared" si="154"/>
        <v>707.4</v>
      </c>
      <c r="I626" s="103">
        <f t="shared" si="155"/>
        <v>-15.012722646310428</v>
      </c>
    </row>
    <row r="627" spans="1:10" x14ac:dyDescent="0.25">
      <c r="A627" s="29">
        <f t="shared" si="151"/>
        <v>43223</v>
      </c>
      <c r="C627">
        <v>65.2</v>
      </c>
      <c r="D627">
        <v>108.1</v>
      </c>
      <c r="E627">
        <v>536</v>
      </c>
      <c r="F627">
        <v>599.5</v>
      </c>
      <c r="G627" s="9">
        <f t="shared" si="153"/>
        <v>601.20000000000005</v>
      </c>
      <c r="H627" s="2">
        <f t="shared" si="154"/>
        <v>707.6</v>
      </c>
      <c r="I627" s="103">
        <f t="shared" si="155"/>
        <v>-15.036743923120399</v>
      </c>
      <c r="J627" s="66">
        <v>6.4</v>
      </c>
    </row>
    <row r="628" spans="1:10" x14ac:dyDescent="0.25">
      <c r="A628" s="29">
        <f t="shared" si="151"/>
        <v>43230</v>
      </c>
      <c r="C628">
        <v>61.9</v>
      </c>
      <c r="D628">
        <v>82.3</v>
      </c>
      <c r="E628">
        <v>539.4</v>
      </c>
      <c r="F628">
        <v>626.29999999999995</v>
      </c>
      <c r="G628" s="9">
        <f t="shared" si="153"/>
        <v>601.29999999999995</v>
      </c>
      <c r="H628" s="2">
        <f t="shared" si="154"/>
        <v>708.59999999999991</v>
      </c>
      <c r="I628" s="103">
        <f t="shared" si="155"/>
        <v>-15.142534575218736</v>
      </c>
      <c r="J628" s="66">
        <v>8</v>
      </c>
    </row>
    <row r="629" spans="1:10" x14ac:dyDescent="0.25">
      <c r="A629" s="29">
        <f t="shared" si="151"/>
        <v>43237</v>
      </c>
      <c r="C629">
        <v>60.4</v>
      </c>
      <c r="D629">
        <v>81.3</v>
      </c>
      <c r="E629">
        <v>569.6</v>
      </c>
      <c r="F629">
        <v>627.29999999999995</v>
      </c>
      <c r="G629" s="9">
        <f t="shared" si="153"/>
        <v>630</v>
      </c>
      <c r="H629" s="2">
        <f t="shared" si="154"/>
        <v>708.59999999999991</v>
      </c>
      <c r="I629" s="103">
        <f t="shared" si="155"/>
        <v>-11.092294665537672</v>
      </c>
      <c r="J629" s="66">
        <v>8</v>
      </c>
    </row>
    <row r="630" spans="1:10" x14ac:dyDescent="0.25">
      <c r="A630" s="29">
        <f t="shared" si="151"/>
        <v>43244</v>
      </c>
      <c r="C630">
        <v>59.3</v>
      </c>
      <c r="D630" s="66">
        <v>81</v>
      </c>
      <c r="E630">
        <v>570.70000000000005</v>
      </c>
      <c r="F630">
        <v>627.6</v>
      </c>
      <c r="G630" s="9">
        <f t="shared" si="153"/>
        <v>630</v>
      </c>
      <c r="H630" s="2">
        <f t="shared" si="154"/>
        <v>708.6</v>
      </c>
      <c r="I630" s="103">
        <f t="shared" si="155"/>
        <v>-11.092294665537683</v>
      </c>
      <c r="J630">
        <v>8.1999999999999993</v>
      </c>
    </row>
    <row r="631" spans="1:10" x14ac:dyDescent="0.25">
      <c r="A631" s="29">
        <f t="shared" si="151"/>
        <v>43251</v>
      </c>
      <c r="C631">
        <v>57.8</v>
      </c>
      <c r="D631">
        <v>80.900000000000006</v>
      </c>
      <c r="E631">
        <v>571.6</v>
      </c>
      <c r="F631">
        <v>627.70000000000005</v>
      </c>
      <c r="G631" s="9">
        <f t="shared" si="153"/>
        <v>629.4</v>
      </c>
      <c r="H631" s="2">
        <f t="shared" si="154"/>
        <v>708.6</v>
      </c>
      <c r="I631" s="103">
        <f t="shared" si="155"/>
        <v>-11.176968670618127</v>
      </c>
      <c r="J631" s="66">
        <v>8.5</v>
      </c>
    </row>
    <row r="632" spans="1:10" x14ac:dyDescent="0.25">
      <c r="A632" s="29">
        <f t="shared" si="151"/>
        <v>43258</v>
      </c>
      <c r="C632">
        <v>57.5</v>
      </c>
      <c r="D632">
        <v>81</v>
      </c>
      <c r="E632">
        <v>571.9</v>
      </c>
      <c r="F632">
        <v>627.70000000000005</v>
      </c>
      <c r="G632" s="9">
        <f t="shared" si="153"/>
        <v>629.4</v>
      </c>
      <c r="H632" s="2">
        <f t="shared" si="154"/>
        <v>708.7</v>
      </c>
      <c r="I632" s="103">
        <f t="shared" si="155"/>
        <v>-11.189501904896293</v>
      </c>
      <c r="J632" s="66">
        <v>8.5</v>
      </c>
    </row>
    <row r="633" spans="1:10" x14ac:dyDescent="0.25">
      <c r="A633" s="29">
        <f t="shared" si="151"/>
        <v>43265</v>
      </c>
      <c r="C633">
        <v>57.4</v>
      </c>
      <c r="D633">
        <v>80.900000000000006</v>
      </c>
      <c r="E633">
        <v>572</v>
      </c>
      <c r="F633">
        <v>627.70000000000005</v>
      </c>
      <c r="G633" s="9">
        <f t="shared" si="153"/>
        <v>629.4</v>
      </c>
      <c r="H633" s="2">
        <f t="shared" si="154"/>
        <v>708.6</v>
      </c>
      <c r="I633" s="103">
        <f t="shared" si="155"/>
        <v>-11.176968670618127</v>
      </c>
      <c r="J633" s="66">
        <v>8.5</v>
      </c>
    </row>
    <row r="634" spans="1:10" x14ac:dyDescent="0.25">
      <c r="A634" s="29">
        <f t="shared" si="151"/>
        <v>43272</v>
      </c>
      <c r="C634">
        <v>60.9</v>
      </c>
      <c r="D634">
        <v>80.900000000000006</v>
      </c>
      <c r="E634">
        <v>573.4</v>
      </c>
      <c r="F634">
        <v>627.79999999999995</v>
      </c>
      <c r="G634" s="9">
        <f t="shared" si="153"/>
        <v>634.29999999999995</v>
      </c>
      <c r="H634" s="2">
        <f t="shared" si="154"/>
        <v>708.69999999999993</v>
      </c>
      <c r="I634" s="103">
        <f t="shared" si="155"/>
        <v>-10.498095103711014</v>
      </c>
      <c r="J634" s="66">
        <v>11.5</v>
      </c>
    </row>
    <row r="635" spans="1:10" x14ac:dyDescent="0.25">
      <c r="A635" s="29">
        <f t="shared" si="151"/>
        <v>43279</v>
      </c>
      <c r="C635">
        <v>59.2</v>
      </c>
      <c r="D635">
        <v>80.8</v>
      </c>
      <c r="E635">
        <v>575.1</v>
      </c>
      <c r="F635">
        <v>627.79999999999995</v>
      </c>
      <c r="G635" s="9">
        <f t="shared" si="153"/>
        <v>634.30000000000007</v>
      </c>
      <c r="H635" s="2">
        <f t="shared" si="154"/>
        <v>708.59999999999991</v>
      </c>
      <c r="I635" s="103">
        <f t="shared" si="155"/>
        <v>-10.4854642957945</v>
      </c>
      <c r="J635" s="66">
        <v>11.5</v>
      </c>
    </row>
    <row r="636" spans="1:10" x14ac:dyDescent="0.25">
      <c r="A636" s="29">
        <f t="shared" si="151"/>
        <v>43286</v>
      </c>
      <c r="C636">
        <v>59.4</v>
      </c>
      <c r="D636">
        <v>80.8</v>
      </c>
      <c r="E636">
        <v>575.29999999999995</v>
      </c>
      <c r="F636">
        <v>653.20000000000005</v>
      </c>
      <c r="G636" s="9">
        <f t="shared" si="153"/>
        <v>634.69999999999993</v>
      </c>
      <c r="H636" s="2">
        <f t="shared" si="154"/>
        <v>734</v>
      </c>
      <c r="I636" s="103">
        <f t="shared" si="155"/>
        <v>-13.528610354223447</v>
      </c>
      <c r="J636" s="66">
        <v>11.9</v>
      </c>
    </row>
    <row r="637" spans="1:10" x14ac:dyDescent="0.25">
      <c r="A637" s="29">
        <f t="shared" si="151"/>
        <v>43293</v>
      </c>
      <c r="C637">
        <v>59.4</v>
      </c>
      <c r="D637">
        <v>80.8</v>
      </c>
      <c r="E637">
        <v>575.29999999999995</v>
      </c>
      <c r="F637">
        <v>653.20000000000005</v>
      </c>
      <c r="G637" s="9">
        <f t="shared" ref="G637:H639" si="156">+C637+E637</f>
        <v>634.69999999999993</v>
      </c>
      <c r="H637" s="2">
        <f t="shared" si="156"/>
        <v>734</v>
      </c>
      <c r="I637" s="103">
        <f t="shared" ref="I637:I642" si="157">+(G637/H637-1)*100</f>
        <v>-13.528610354223447</v>
      </c>
      <c r="J637" s="66">
        <v>11.9</v>
      </c>
    </row>
    <row r="638" spans="1:10" x14ac:dyDescent="0.25">
      <c r="A638" s="29">
        <f t="shared" si="151"/>
        <v>43300</v>
      </c>
      <c r="C638">
        <v>59.4</v>
      </c>
      <c r="D638">
        <v>80.8</v>
      </c>
      <c r="E638">
        <v>635.29999999999995</v>
      </c>
      <c r="F638">
        <v>653.20000000000005</v>
      </c>
      <c r="G638" s="9">
        <f t="shared" si="156"/>
        <v>694.69999999999993</v>
      </c>
      <c r="H638" s="2">
        <f t="shared" si="156"/>
        <v>734</v>
      </c>
      <c r="I638" s="103">
        <f t="shared" si="157"/>
        <v>-5.3542234332425114</v>
      </c>
      <c r="J638" s="66">
        <v>11.9</v>
      </c>
    </row>
    <row r="639" spans="1:10" x14ac:dyDescent="0.25">
      <c r="A639" s="29">
        <f t="shared" si="151"/>
        <v>43307</v>
      </c>
      <c r="C639">
        <v>59.4</v>
      </c>
      <c r="D639">
        <v>80.7</v>
      </c>
      <c r="E639">
        <v>707.8</v>
      </c>
      <c r="F639">
        <v>653.29999999999995</v>
      </c>
      <c r="G639" s="9">
        <f t="shared" si="156"/>
        <v>767.19999999999993</v>
      </c>
      <c r="H639" s="2">
        <f t="shared" si="156"/>
        <v>734</v>
      </c>
      <c r="I639" s="103">
        <f t="shared" si="157"/>
        <v>4.5231607629427684</v>
      </c>
      <c r="J639" s="66">
        <v>11.9</v>
      </c>
    </row>
    <row r="640" spans="1:10" x14ac:dyDescent="0.25">
      <c r="A640" s="29">
        <f t="shared" ref="A640:A703" si="158">+A639+7</f>
        <v>43314</v>
      </c>
      <c r="C640">
        <v>34.4</v>
      </c>
      <c r="D640">
        <v>80.7</v>
      </c>
      <c r="E640">
        <v>732.2</v>
      </c>
      <c r="F640">
        <v>653.29999999999995</v>
      </c>
      <c r="G640" s="9">
        <f t="shared" ref="G640:H642" si="159">+C640+E640</f>
        <v>766.6</v>
      </c>
      <c r="H640" s="2">
        <f t="shared" si="159"/>
        <v>734</v>
      </c>
      <c r="I640" s="103">
        <f t="shared" si="157"/>
        <v>4.4414168937329634</v>
      </c>
      <c r="J640" s="66">
        <v>11.9</v>
      </c>
    </row>
    <row r="641" spans="1:10" x14ac:dyDescent="0.25">
      <c r="A641" s="29">
        <f t="shared" si="158"/>
        <v>43321</v>
      </c>
      <c r="C641">
        <v>34.4</v>
      </c>
      <c r="D641">
        <v>80.7</v>
      </c>
      <c r="E641">
        <v>732.2</v>
      </c>
      <c r="F641">
        <v>653.29999999999995</v>
      </c>
      <c r="G641" s="9">
        <f t="shared" si="159"/>
        <v>766.6</v>
      </c>
      <c r="H641" s="2">
        <f t="shared" si="159"/>
        <v>734</v>
      </c>
      <c r="I641" s="103">
        <f t="shared" si="157"/>
        <v>4.4414168937329634</v>
      </c>
      <c r="J641" s="66">
        <v>11.9</v>
      </c>
    </row>
    <row r="642" spans="1:10" x14ac:dyDescent="0.25">
      <c r="A642" s="29">
        <f t="shared" si="158"/>
        <v>43328</v>
      </c>
      <c r="C642">
        <v>34.4</v>
      </c>
      <c r="D642">
        <v>80.8</v>
      </c>
      <c r="E642">
        <v>732.2</v>
      </c>
      <c r="F642">
        <v>653.29999999999995</v>
      </c>
      <c r="G642" s="9">
        <f t="shared" si="159"/>
        <v>766.6</v>
      </c>
      <c r="H642" s="2">
        <f t="shared" si="159"/>
        <v>734.09999999999991</v>
      </c>
      <c r="I642" s="103">
        <f t="shared" si="157"/>
        <v>4.4271897561640294</v>
      </c>
      <c r="J642" s="66">
        <v>11.9</v>
      </c>
    </row>
    <row r="643" spans="1:10" x14ac:dyDescent="0.25">
      <c r="A643" s="29">
        <f t="shared" si="158"/>
        <v>43335</v>
      </c>
      <c r="C643">
        <v>34.200000000000003</v>
      </c>
      <c r="D643">
        <v>80.7</v>
      </c>
      <c r="E643">
        <v>732.3</v>
      </c>
      <c r="F643">
        <v>653.4</v>
      </c>
      <c r="G643" s="9">
        <f>+C643+E643</f>
        <v>766.5</v>
      </c>
      <c r="H643" s="2">
        <f>+D643+F643</f>
        <v>734.1</v>
      </c>
      <c r="I643" s="103">
        <f>+(G643/H643-1)*100</f>
        <v>4.4135676338373564</v>
      </c>
      <c r="J643" s="66">
        <v>11.9</v>
      </c>
    </row>
    <row r="644" spans="1:10" x14ac:dyDescent="0.25">
      <c r="A644" s="29">
        <f t="shared" si="158"/>
        <v>43342</v>
      </c>
      <c r="C644">
        <v>33.9</v>
      </c>
      <c r="D644">
        <v>80.7</v>
      </c>
      <c r="E644">
        <v>732.5</v>
      </c>
      <c r="F644">
        <v>653.4</v>
      </c>
      <c r="G644" s="9">
        <f>+C644+E644</f>
        <v>766.4</v>
      </c>
      <c r="H644" s="2">
        <f>+D644+F644</f>
        <v>734.1</v>
      </c>
      <c r="I644" s="103">
        <f>+(G644/H644-1)*100</f>
        <v>4.3999455115106834</v>
      </c>
      <c r="J644" s="66">
        <v>12.3</v>
      </c>
    </row>
    <row r="645" spans="1:10" x14ac:dyDescent="0.25">
      <c r="A645" s="29">
        <f t="shared" si="158"/>
        <v>43349</v>
      </c>
      <c r="C645">
        <v>51.2</v>
      </c>
      <c r="D645">
        <v>149.6</v>
      </c>
      <c r="E645">
        <v>0</v>
      </c>
      <c r="F645">
        <v>0</v>
      </c>
      <c r="G645" s="9">
        <f t="shared" ref="G645:G666" si="160">+C645+E645</f>
        <v>51.2</v>
      </c>
      <c r="H645" s="2">
        <f t="shared" ref="H645:H666" si="161">+D645+F645</f>
        <v>149.6</v>
      </c>
      <c r="I645" s="103">
        <f t="shared" ref="I645:I666" si="162">+(G645/H645-1)*100</f>
        <v>-65.775401069518708</v>
      </c>
    </row>
    <row r="646" spans="1:10" x14ac:dyDescent="0.25">
      <c r="A646" s="29">
        <f t="shared" si="158"/>
        <v>43356</v>
      </c>
      <c r="C646">
        <v>51.8</v>
      </c>
      <c r="D646">
        <v>149.4</v>
      </c>
      <c r="E646">
        <v>58.3</v>
      </c>
      <c r="F646">
        <v>0.3</v>
      </c>
      <c r="G646" s="9">
        <f t="shared" si="160"/>
        <v>110.1</v>
      </c>
      <c r="H646" s="2">
        <f t="shared" si="161"/>
        <v>149.70000000000002</v>
      </c>
      <c r="I646" s="103">
        <f t="shared" si="162"/>
        <v>-26.45290581162326</v>
      </c>
    </row>
    <row r="647" spans="1:10" x14ac:dyDescent="0.25">
      <c r="A647" s="29">
        <f t="shared" si="158"/>
        <v>43363</v>
      </c>
      <c r="C647">
        <v>51.3</v>
      </c>
      <c r="D647">
        <v>157.30000000000001</v>
      </c>
      <c r="E647">
        <v>58.8</v>
      </c>
      <c r="F647">
        <v>1.4</v>
      </c>
      <c r="G647" s="9">
        <f t="shared" si="160"/>
        <v>110.1</v>
      </c>
      <c r="H647" s="2">
        <f t="shared" si="161"/>
        <v>158.70000000000002</v>
      </c>
      <c r="I647" s="103">
        <f t="shared" si="162"/>
        <v>-30.623818525519862</v>
      </c>
    </row>
    <row r="648" spans="1:10" x14ac:dyDescent="0.25">
      <c r="A648" s="29">
        <f t="shared" si="158"/>
        <v>43370</v>
      </c>
      <c r="C648">
        <v>51.2</v>
      </c>
      <c r="D648">
        <v>156</v>
      </c>
      <c r="E648">
        <v>58.9</v>
      </c>
      <c r="F648">
        <v>3.2</v>
      </c>
      <c r="G648" s="9">
        <f t="shared" si="160"/>
        <v>110.1</v>
      </c>
      <c r="H648" s="2">
        <f t="shared" si="161"/>
        <v>159.19999999999999</v>
      </c>
      <c r="I648" s="103">
        <f t="shared" si="162"/>
        <v>-30.841708542713565</v>
      </c>
    </row>
    <row r="649" spans="1:10" x14ac:dyDescent="0.25">
      <c r="A649" s="29">
        <f t="shared" si="158"/>
        <v>43377</v>
      </c>
      <c r="C649" s="66">
        <v>49</v>
      </c>
      <c r="D649">
        <v>153.5</v>
      </c>
      <c r="E649">
        <v>61.1</v>
      </c>
      <c r="F649">
        <v>6.2</v>
      </c>
      <c r="G649" s="9">
        <f t="shared" si="160"/>
        <v>110.1</v>
      </c>
      <c r="H649" s="2">
        <f t="shared" si="161"/>
        <v>159.69999999999999</v>
      </c>
      <c r="I649" s="103">
        <f t="shared" si="162"/>
        <v>-31.058234189104571</v>
      </c>
    </row>
    <row r="650" spans="1:10" x14ac:dyDescent="0.25">
      <c r="A650" s="29">
        <f t="shared" si="158"/>
        <v>43384</v>
      </c>
      <c r="C650" s="66">
        <v>47.1</v>
      </c>
      <c r="D650">
        <v>154.80000000000001</v>
      </c>
      <c r="E650">
        <v>122.2</v>
      </c>
      <c r="F650">
        <v>8.9</v>
      </c>
      <c r="G650" s="9">
        <f t="shared" si="160"/>
        <v>169.3</v>
      </c>
      <c r="H650" s="2">
        <f t="shared" si="161"/>
        <v>163.70000000000002</v>
      </c>
      <c r="I650" s="103">
        <f t="shared" si="162"/>
        <v>3.420891875381793</v>
      </c>
    </row>
    <row r="651" spans="1:10" x14ac:dyDescent="0.25">
      <c r="A651" s="29">
        <f t="shared" si="158"/>
        <v>43391</v>
      </c>
      <c r="C651" s="66">
        <v>47</v>
      </c>
      <c r="D651">
        <v>153</v>
      </c>
      <c r="E651">
        <v>123.4</v>
      </c>
      <c r="F651">
        <v>69.3</v>
      </c>
      <c r="G651" s="9">
        <f t="shared" si="160"/>
        <v>170.4</v>
      </c>
      <c r="H651" s="2">
        <f t="shared" si="161"/>
        <v>222.3</v>
      </c>
      <c r="I651" s="103">
        <f t="shared" si="162"/>
        <v>-23.346828609986503</v>
      </c>
    </row>
    <row r="652" spans="1:10" x14ac:dyDescent="0.25">
      <c r="A652" s="29">
        <f t="shared" si="158"/>
        <v>43398</v>
      </c>
      <c r="C652" s="66">
        <v>45.5</v>
      </c>
      <c r="D652">
        <v>151.30000000000001</v>
      </c>
      <c r="E652">
        <v>182.6</v>
      </c>
      <c r="F652">
        <v>71.099999999999994</v>
      </c>
      <c r="G652" s="9">
        <f t="shared" si="160"/>
        <v>228.1</v>
      </c>
      <c r="H652" s="2">
        <f t="shared" si="161"/>
        <v>222.4</v>
      </c>
      <c r="I652" s="103">
        <f t="shared" si="162"/>
        <v>2.5629496402877594</v>
      </c>
    </row>
    <row r="653" spans="1:10" x14ac:dyDescent="0.25">
      <c r="A653" s="29">
        <f t="shared" si="158"/>
        <v>43405</v>
      </c>
      <c r="C653" s="66">
        <v>43.5</v>
      </c>
      <c r="D653">
        <v>148.1</v>
      </c>
      <c r="E653">
        <v>184.2</v>
      </c>
      <c r="F653">
        <v>131.4</v>
      </c>
      <c r="G653" s="9">
        <f t="shared" si="160"/>
        <v>227.7</v>
      </c>
      <c r="H653" s="2">
        <f t="shared" si="161"/>
        <v>279.5</v>
      </c>
      <c r="I653" s="103">
        <f t="shared" si="162"/>
        <v>-18.533094812164585</v>
      </c>
    </row>
    <row r="654" spans="1:10" x14ac:dyDescent="0.25">
      <c r="A654" s="29">
        <f t="shared" si="158"/>
        <v>43412</v>
      </c>
      <c r="C654">
        <v>42.9</v>
      </c>
      <c r="D654">
        <v>144</v>
      </c>
      <c r="E654">
        <v>184.8</v>
      </c>
      <c r="F654">
        <v>135.69999999999999</v>
      </c>
      <c r="G654" s="9">
        <f t="shared" si="160"/>
        <v>227.70000000000002</v>
      </c>
      <c r="H654" s="2">
        <f t="shared" si="161"/>
        <v>279.7</v>
      </c>
      <c r="I654" s="103">
        <f t="shared" si="162"/>
        <v>-18.591347872720764</v>
      </c>
    </row>
    <row r="655" spans="1:10" x14ac:dyDescent="0.25">
      <c r="A655" s="29">
        <f t="shared" si="158"/>
        <v>43419</v>
      </c>
      <c r="C655" s="66">
        <v>39.700000000000003</v>
      </c>
      <c r="D655">
        <v>144.4</v>
      </c>
      <c r="E655">
        <v>246.5</v>
      </c>
      <c r="F655">
        <v>135.69999999999999</v>
      </c>
      <c r="G655" s="9">
        <f t="shared" si="160"/>
        <v>286.2</v>
      </c>
      <c r="H655" s="2">
        <f t="shared" si="161"/>
        <v>280.10000000000002</v>
      </c>
      <c r="I655" s="103">
        <f t="shared" si="162"/>
        <v>2.1777936451267355</v>
      </c>
    </row>
    <row r="656" spans="1:10" x14ac:dyDescent="0.25">
      <c r="A656" s="29">
        <f t="shared" si="158"/>
        <v>43426</v>
      </c>
      <c r="C656">
        <v>38.700000000000003</v>
      </c>
      <c r="D656">
        <v>143.80000000000001</v>
      </c>
      <c r="E656">
        <v>247.4</v>
      </c>
      <c r="F656">
        <v>136.30000000000001</v>
      </c>
      <c r="G656" s="9">
        <f t="shared" si="160"/>
        <v>286.10000000000002</v>
      </c>
      <c r="H656" s="2">
        <f t="shared" si="161"/>
        <v>280.10000000000002</v>
      </c>
      <c r="I656" s="103">
        <f t="shared" si="162"/>
        <v>2.1420921099607249</v>
      </c>
    </row>
    <row r="657" spans="1:9" x14ac:dyDescent="0.25">
      <c r="A657" s="29">
        <f t="shared" si="158"/>
        <v>43433</v>
      </c>
      <c r="C657">
        <v>38.700000000000003</v>
      </c>
      <c r="D657">
        <v>144</v>
      </c>
      <c r="E657">
        <v>308.89999999999998</v>
      </c>
      <c r="F657">
        <v>195.4</v>
      </c>
      <c r="G657" s="9">
        <f t="shared" si="160"/>
        <v>347.59999999999997</v>
      </c>
      <c r="H657" s="2">
        <f t="shared" si="161"/>
        <v>339.4</v>
      </c>
      <c r="I657" s="103">
        <f t="shared" si="162"/>
        <v>2.416028285209193</v>
      </c>
    </row>
    <row r="658" spans="1:9" x14ac:dyDescent="0.25">
      <c r="A658" s="29">
        <f t="shared" si="158"/>
        <v>43440</v>
      </c>
      <c r="C658">
        <v>33.700000000000003</v>
      </c>
      <c r="D658">
        <v>168.7</v>
      </c>
      <c r="E658">
        <v>373</v>
      </c>
      <c r="F658">
        <v>261.3</v>
      </c>
      <c r="G658" s="9">
        <f t="shared" si="160"/>
        <v>406.7</v>
      </c>
      <c r="H658" s="2">
        <f t="shared" si="161"/>
        <v>430</v>
      </c>
      <c r="I658" s="103">
        <f t="shared" si="162"/>
        <v>-5.418604651162795</v>
      </c>
    </row>
    <row r="659" spans="1:9" x14ac:dyDescent="0.25">
      <c r="A659" s="29">
        <f t="shared" si="158"/>
        <v>43447</v>
      </c>
      <c r="C659">
        <v>45.4</v>
      </c>
      <c r="D659">
        <v>168.6</v>
      </c>
      <c r="E659">
        <v>375.6</v>
      </c>
      <c r="F659">
        <v>261.8</v>
      </c>
      <c r="G659" s="9">
        <f t="shared" si="160"/>
        <v>421</v>
      </c>
      <c r="H659" s="2">
        <f t="shared" si="161"/>
        <v>430.4</v>
      </c>
      <c r="I659" s="103">
        <f t="shared" si="162"/>
        <v>-2.1840148698884732</v>
      </c>
    </row>
    <row r="660" spans="1:9" x14ac:dyDescent="0.25">
      <c r="A660" s="29">
        <f t="shared" si="158"/>
        <v>43454</v>
      </c>
      <c r="C660">
        <v>45.4</v>
      </c>
      <c r="D660">
        <v>168.6</v>
      </c>
      <c r="E660">
        <v>375.6</v>
      </c>
      <c r="F660">
        <v>261.8</v>
      </c>
      <c r="G660" s="9">
        <f t="shared" si="160"/>
        <v>421</v>
      </c>
      <c r="H660" s="2">
        <f t="shared" si="161"/>
        <v>430.4</v>
      </c>
      <c r="I660" s="103">
        <f t="shared" si="162"/>
        <v>-2.1840148698884732</v>
      </c>
    </row>
    <row r="661" spans="1:9" x14ac:dyDescent="0.25">
      <c r="A661" s="29">
        <f t="shared" si="158"/>
        <v>43461</v>
      </c>
      <c r="C661">
        <v>45.7</v>
      </c>
      <c r="D661">
        <v>165.9</v>
      </c>
      <c r="E661">
        <v>375.8</v>
      </c>
      <c r="F661">
        <v>264.60000000000002</v>
      </c>
      <c r="G661" s="9">
        <f t="shared" si="160"/>
        <v>421.5</v>
      </c>
      <c r="H661" s="2">
        <f t="shared" si="161"/>
        <v>430.5</v>
      </c>
      <c r="I661" s="103">
        <f t="shared" si="162"/>
        <v>-2.0905923344947785</v>
      </c>
    </row>
    <row r="662" spans="1:9" x14ac:dyDescent="0.25">
      <c r="A662" s="29">
        <f t="shared" si="158"/>
        <v>43468</v>
      </c>
      <c r="C662">
        <v>45.2</v>
      </c>
      <c r="D662">
        <v>140.19999999999999</v>
      </c>
      <c r="E662">
        <v>437.3</v>
      </c>
      <c r="F662">
        <v>290.39999999999998</v>
      </c>
      <c r="G662" s="9">
        <f t="shared" si="160"/>
        <v>482.5</v>
      </c>
      <c r="H662" s="2">
        <f t="shared" si="161"/>
        <v>430.59999999999997</v>
      </c>
      <c r="I662" s="103">
        <f t="shared" si="162"/>
        <v>12.052949372967969</v>
      </c>
    </row>
    <row r="663" spans="1:9" x14ac:dyDescent="0.25">
      <c r="A663" s="29">
        <f t="shared" si="158"/>
        <v>43475</v>
      </c>
      <c r="C663" s="174">
        <v>0</v>
      </c>
      <c r="D663" s="174"/>
      <c r="E663" s="174">
        <v>0</v>
      </c>
      <c r="F663" s="174"/>
      <c r="G663" s="178">
        <f t="shared" si="160"/>
        <v>0</v>
      </c>
      <c r="H663" s="293">
        <f t="shared" si="161"/>
        <v>0</v>
      </c>
      <c r="I663" s="103" t="e">
        <f t="shared" si="162"/>
        <v>#DIV/0!</v>
      </c>
    </row>
    <row r="664" spans="1:9" x14ac:dyDescent="0.25">
      <c r="A664" s="29">
        <f t="shared" si="158"/>
        <v>43482</v>
      </c>
      <c r="C664" s="174">
        <v>0</v>
      </c>
      <c r="D664" s="174"/>
      <c r="E664" s="174">
        <v>0</v>
      </c>
      <c r="F664" s="174"/>
      <c r="G664" s="178">
        <f t="shared" si="160"/>
        <v>0</v>
      </c>
      <c r="H664" s="293">
        <f t="shared" si="161"/>
        <v>0</v>
      </c>
      <c r="I664" s="103" t="e">
        <f t="shared" si="162"/>
        <v>#DIV/0!</v>
      </c>
    </row>
    <row r="665" spans="1:9" x14ac:dyDescent="0.25">
      <c r="A665" s="29">
        <f t="shared" si="158"/>
        <v>43489</v>
      </c>
      <c r="C665" s="174">
        <v>0</v>
      </c>
      <c r="D665" s="174"/>
      <c r="E665" s="174">
        <v>0</v>
      </c>
      <c r="F665" s="174"/>
      <c r="G665" s="178">
        <f t="shared" si="160"/>
        <v>0</v>
      </c>
      <c r="H665" s="293">
        <f t="shared" si="161"/>
        <v>0</v>
      </c>
      <c r="I665" s="103" t="e">
        <f t="shared" si="162"/>
        <v>#DIV/0!</v>
      </c>
    </row>
    <row r="666" spans="1:9" x14ac:dyDescent="0.25">
      <c r="A666" s="29">
        <f t="shared" si="158"/>
        <v>43496</v>
      </c>
      <c r="C666" s="174">
        <v>0</v>
      </c>
      <c r="D666" s="174"/>
      <c r="E666" s="174">
        <v>0</v>
      </c>
      <c r="F666" s="174"/>
      <c r="G666" s="178">
        <f t="shared" si="160"/>
        <v>0</v>
      </c>
      <c r="H666" s="293">
        <f t="shared" si="161"/>
        <v>0</v>
      </c>
      <c r="I666" s="103" t="e">
        <f t="shared" si="162"/>
        <v>#DIV/0!</v>
      </c>
    </row>
    <row r="667" spans="1:9" x14ac:dyDescent="0.25">
      <c r="A667" s="29">
        <f t="shared" si="158"/>
        <v>43503</v>
      </c>
      <c r="C667" s="174">
        <v>0</v>
      </c>
      <c r="D667" s="174"/>
      <c r="E667" s="174">
        <v>0</v>
      </c>
      <c r="F667" s="174"/>
      <c r="G667" s="178">
        <f t="shared" ref="G667:G678" si="163">+C667+E667</f>
        <v>0</v>
      </c>
      <c r="H667" s="293">
        <f t="shared" ref="H667:H678" si="164">+D667+F667</f>
        <v>0</v>
      </c>
      <c r="I667" s="103" t="e">
        <f t="shared" ref="I667:I678" si="165">+(G667/H667-1)*100</f>
        <v>#DIV/0!</v>
      </c>
    </row>
    <row r="668" spans="1:9" x14ac:dyDescent="0.25">
      <c r="A668" s="29">
        <f t="shared" si="158"/>
        <v>43510</v>
      </c>
      <c r="C668">
        <v>42.3</v>
      </c>
      <c r="D668">
        <v>76</v>
      </c>
      <c r="E668">
        <v>503.5</v>
      </c>
      <c r="F668">
        <v>414.2</v>
      </c>
      <c r="G668" s="9">
        <f t="shared" si="163"/>
        <v>545.79999999999995</v>
      </c>
      <c r="H668" s="2">
        <f t="shared" si="164"/>
        <v>490.2</v>
      </c>
      <c r="I668" s="103">
        <f t="shared" si="165"/>
        <v>11.342309261525907</v>
      </c>
    </row>
    <row r="669" spans="1:9" x14ac:dyDescent="0.25">
      <c r="A669" s="29">
        <f t="shared" si="158"/>
        <v>43517</v>
      </c>
      <c r="C669">
        <v>41.6</v>
      </c>
      <c r="D669">
        <v>80.2</v>
      </c>
      <c r="E669">
        <v>564.29999999999995</v>
      </c>
      <c r="F669">
        <v>473.5</v>
      </c>
      <c r="G669" s="9">
        <f t="shared" si="163"/>
        <v>605.9</v>
      </c>
      <c r="H669" s="2">
        <f t="shared" si="164"/>
        <v>553.70000000000005</v>
      </c>
      <c r="I669" s="103">
        <f t="shared" si="165"/>
        <v>9.4274878092829972</v>
      </c>
    </row>
    <row r="670" spans="1:9" x14ac:dyDescent="0.25">
      <c r="A670" s="29">
        <f t="shared" si="158"/>
        <v>43524</v>
      </c>
      <c r="C670">
        <v>40.1</v>
      </c>
      <c r="D670">
        <v>78.8</v>
      </c>
      <c r="E670">
        <v>566.1</v>
      </c>
      <c r="F670">
        <v>474.9</v>
      </c>
      <c r="G670" s="9">
        <f t="shared" si="163"/>
        <v>606.20000000000005</v>
      </c>
      <c r="H670" s="2">
        <f t="shared" si="164"/>
        <v>553.69999999999993</v>
      </c>
      <c r="I670" s="103">
        <f t="shared" si="165"/>
        <v>9.4816687737042002</v>
      </c>
    </row>
    <row r="671" spans="1:9" x14ac:dyDescent="0.25">
      <c r="A671" s="29">
        <f t="shared" si="158"/>
        <v>43531</v>
      </c>
      <c r="C671">
        <v>37.799999999999997</v>
      </c>
      <c r="D671">
        <v>72.7</v>
      </c>
      <c r="E671">
        <v>568.20000000000005</v>
      </c>
      <c r="F671">
        <v>475.7</v>
      </c>
      <c r="G671" s="9">
        <f t="shared" si="163"/>
        <v>606</v>
      </c>
      <c r="H671" s="2">
        <f t="shared" si="164"/>
        <v>548.4</v>
      </c>
      <c r="I671" s="103">
        <f t="shared" si="165"/>
        <v>10.503282275711157</v>
      </c>
    </row>
    <row r="672" spans="1:9" x14ac:dyDescent="0.25">
      <c r="A672" s="29">
        <f t="shared" si="158"/>
        <v>43538</v>
      </c>
      <c r="C672">
        <v>37.200000000000003</v>
      </c>
      <c r="D672">
        <v>72.5</v>
      </c>
      <c r="E672">
        <v>568.79999999999995</v>
      </c>
      <c r="F672">
        <v>477</v>
      </c>
      <c r="G672" s="9">
        <f t="shared" si="163"/>
        <v>606</v>
      </c>
      <c r="H672" s="2">
        <f t="shared" si="164"/>
        <v>549.5</v>
      </c>
      <c r="I672" s="103">
        <f t="shared" si="165"/>
        <v>10.282074613284809</v>
      </c>
    </row>
    <row r="673" spans="1:10" x14ac:dyDescent="0.25">
      <c r="A673" s="29">
        <f t="shared" si="158"/>
        <v>43545</v>
      </c>
      <c r="C673" s="66">
        <v>37</v>
      </c>
      <c r="D673">
        <v>72</v>
      </c>
      <c r="E673">
        <v>632.5</v>
      </c>
      <c r="F673">
        <v>529</v>
      </c>
      <c r="G673" s="9">
        <f t="shared" si="163"/>
        <v>669.5</v>
      </c>
      <c r="H673" s="2">
        <f t="shared" si="164"/>
        <v>601</v>
      </c>
      <c r="I673" s="103">
        <f t="shared" si="165"/>
        <v>11.397670549084848</v>
      </c>
    </row>
    <row r="674" spans="1:10" x14ac:dyDescent="0.25">
      <c r="A674" s="29">
        <f t="shared" si="158"/>
        <v>43552</v>
      </c>
      <c r="C674">
        <v>33.1</v>
      </c>
      <c r="D674">
        <v>72</v>
      </c>
      <c r="E674">
        <v>696.1</v>
      </c>
      <c r="F674">
        <v>529.20000000000005</v>
      </c>
      <c r="G674" s="9">
        <f t="shared" si="163"/>
        <v>729.2</v>
      </c>
      <c r="H674" s="2">
        <f t="shared" si="164"/>
        <v>601.20000000000005</v>
      </c>
      <c r="I674" s="103">
        <f t="shared" si="165"/>
        <v>21.290751829673994</v>
      </c>
    </row>
    <row r="675" spans="1:10" x14ac:dyDescent="0.25">
      <c r="A675" s="29">
        <f t="shared" si="158"/>
        <v>43559</v>
      </c>
      <c r="C675" s="66">
        <v>32</v>
      </c>
      <c r="D675">
        <v>70.3</v>
      </c>
      <c r="E675">
        <v>697.1</v>
      </c>
      <c r="F675">
        <v>531</v>
      </c>
      <c r="G675" s="9">
        <f t="shared" si="163"/>
        <v>729.1</v>
      </c>
      <c r="H675" s="2">
        <f t="shared" si="164"/>
        <v>601.29999999999995</v>
      </c>
      <c r="I675" s="103">
        <f t="shared" si="165"/>
        <v>21.253949775486468</v>
      </c>
    </row>
    <row r="676" spans="1:10" x14ac:dyDescent="0.25">
      <c r="A676" s="29">
        <f t="shared" si="158"/>
        <v>43566</v>
      </c>
      <c r="C676">
        <v>31.7</v>
      </c>
      <c r="D676">
        <v>68.099999999999994</v>
      </c>
      <c r="E676">
        <v>746.2</v>
      </c>
      <c r="F676">
        <v>533.20000000000005</v>
      </c>
      <c r="G676" s="9">
        <f t="shared" si="163"/>
        <v>777.90000000000009</v>
      </c>
      <c r="H676" s="2">
        <f t="shared" si="164"/>
        <v>601.30000000000007</v>
      </c>
      <c r="I676" s="103">
        <f t="shared" si="165"/>
        <v>29.369698985531343</v>
      </c>
    </row>
    <row r="677" spans="1:10" x14ac:dyDescent="0.25">
      <c r="A677" s="29">
        <f t="shared" si="158"/>
        <v>43573</v>
      </c>
      <c r="C677">
        <v>28.8</v>
      </c>
      <c r="D677">
        <v>68.2</v>
      </c>
      <c r="E677">
        <v>749.1</v>
      </c>
      <c r="F677">
        <v>533.20000000000005</v>
      </c>
      <c r="G677" s="9">
        <f t="shared" si="163"/>
        <v>777.9</v>
      </c>
      <c r="H677" s="2">
        <f t="shared" si="164"/>
        <v>601.40000000000009</v>
      </c>
      <c r="I677" s="103">
        <f t="shared" si="165"/>
        <v>29.348187562354489</v>
      </c>
    </row>
    <row r="678" spans="1:10" x14ac:dyDescent="0.25">
      <c r="A678" s="29">
        <f t="shared" si="158"/>
        <v>43580</v>
      </c>
      <c r="C678">
        <v>28.4</v>
      </c>
      <c r="D678">
        <v>66.2</v>
      </c>
      <c r="E678">
        <v>808.8</v>
      </c>
      <c r="F678">
        <v>535</v>
      </c>
      <c r="G678" s="9">
        <f t="shared" si="163"/>
        <v>837.19999999999993</v>
      </c>
      <c r="H678" s="2">
        <f t="shared" si="164"/>
        <v>601.20000000000005</v>
      </c>
      <c r="I678" s="103">
        <f t="shared" si="165"/>
        <v>39.254823685961384</v>
      </c>
      <c r="J678">
        <v>11.5</v>
      </c>
    </row>
    <row r="679" spans="1:10" x14ac:dyDescent="0.25">
      <c r="A679" s="29">
        <f t="shared" si="158"/>
        <v>43587</v>
      </c>
      <c r="C679">
        <v>27.8</v>
      </c>
      <c r="D679">
        <v>65.2</v>
      </c>
      <c r="E679">
        <v>866.5</v>
      </c>
      <c r="F679">
        <v>536</v>
      </c>
      <c r="G679" s="9">
        <f t="shared" ref="G679:G742" si="166">+C679+E679</f>
        <v>894.3</v>
      </c>
      <c r="H679" s="2">
        <f t="shared" ref="H679:H742" si="167">+D679+F679</f>
        <v>601.20000000000005</v>
      </c>
      <c r="I679" s="103">
        <f t="shared" ref="I679:I742" si="168">+(G679/H679-1)*100</f>
        <v>48.752495009980024</v>
      </c>
      <c r="J679">
        <v>11.5</v>
      </c>
    </row>
    <row r="680" spans="1:10" x14ac:dyDescent="0.25">
      <c r="A680" s="29">
        <f t="shared" si="158"/>
        <v>43594</v>
      </c>
      <c r="C680">
        <v>25.1</v>
      </c>
      <c r="D680">
        <v>61.9</v>
      </c>
      <c r="E680">
        <v>869.1</v>
      </c>
      <c r="F680">
        <v>539.4</v>
      </c>
      <c r="G680" s="9">
        <f t="shared" si="166"/>
        <v>894.2</v>
      </c>
      <c r="H680" s="2">
        <f t="shared" si="167"/>
        <v>601.29999999999995</v>
      </c>
      <c r="I680" s="103">
        <f t="shared" si="168"/>
        <v>48.711125893896565</v>
      </c>
      <c r="J680">
        <v>11.5</v>
      </c>
    </row>
    <row r="681" spans="1:10" x14ac:dyDescent="0.25">
      <c r="A681" s="29">
        <f t="shared" si="158"/>
        <v>43601</v>
      </c>
      <c r="C681" s="66">
        <v>23</v>
      </c>
      <c r="D681">
        <v>60.4</v>
      </c>
      <c r="E681">
        <v>871.1</v>
      </c>
      <c r="F681">
        <v>569.6</v>
      </c>
      <c r="G681" s="9">
        <f t="shared" si="166"/>
        <v>894.1</v>
      </c>
      <c r="H681" s="2">
        <f t="shared" si="167"/>
        <v>630</v>
      </c>
      <c r="I681" s="103">
        <f t="shared" si="168"/>
        <v>41.92063492063491</v>
      </c>
      <c r="J681">
        <v>11.5</v>
      </c>
    </row>
    <row r="682" spans="1:10" x14ac:dyDescent="0.25">
      <c r="A682" s="29">
        <f t="shared" si="158"/>
        <v>43608</v>
      </c>
      <c r="C682">
        <v>20.5</v>
      </c>
      <c r="D682">
        <v>59.3</v>
      </c>
      <c r="E682">
        <v>873.6</v>
      </c>
      <c r="F682">
        <v>570.70000000000005</v>
      </c>
      <c r="G682" s="9">
        <f t="shared" si="166"/>
        <v>894.1</v>
      </c>
      <c r="H682" s="2">
        <f t="shared" si="167"/>
        <v>630</v>
      </c>
      <c r="I682" s="103">
        <f t="shared" si="168"/>
        <v>41.92063492063491</v>
      </c>
      <c r="J682">
        <v>11.5</v>
      </c>
    </row>
    <row r="683" spans="1:10" x14ac:dyDescent="0.25">
      <c r="A683" s="29">
        <f t="shared" si="158"/>
        <v>43615</v>
      </c>
      <c r="C683">
        <v>19.5</v>
      </c>
      <c r="D683">
        <v>57.8</v>
      </c>
      <c r="E683">
        <v>874.7</v>
      </c>
      <c r="F683">
        <v>571.6</v>
      </c>
      <c r="G683" s="9">
        <f t="shared" si="166"/>
        <v>894.2</v>
      </c>
      <c r="H683" s="2">
        <f t="shared" si="167"/>
        <v>629.4</v>
      </c>
      <c r="I683" s="103">
        <f t="shared" si="168"/>
        <v>42.071814426437882</v>
      </c>
      <c r="J683">
        <v>11.5</v>
      </c>
    </row>
    <row r="684" spans="1:10" x14ac:dyDescent="0.25">
      <c r="A684" s="29">
        <f t="shared" si="158"/>
        <v>43622</v>
      </c>
      <c r="C684">
        <v>19.3</v>
      </c>
      <c r="D684">
        <v>57.5</v>
      </c>
      <c r="E684">
        <v>874.9</v>
      </c>
      <c r="F684">
        <v>571.9</v>
      </c>
      <c r="G684" s="9">
        <f t="shared" si="166"/>
        <v>894.19999999999993</v>
      </c>
      <c r="H684" s="2">
        <f t="shared" si="167"/>
        <v>629.4</v>
      </c>
      <c r="I684" s="103">
        <f t="shared" si="168"/>
        <v>42.071814426437882</v>
      </c>
      <c r="J684">
        <v>11.5</v>
      </c>
    </row>
    <row r="685" spans="1:10" x14ac:dyDescent="0.25">
      <c r="A685" s="29">
        <f t="shared" si="158"/>
        <v>43629</v>
      </c>
      <c r="C685">
        <v>19.3</v>
      </c>
      <c r="D685">
        <v>57.4</v>
      </c>
      <c r="E685">
        <v>928.7</v>
      </c>
      <c r="F685">
        <v>572</v>
      </c>
      <c r="G685" s="9">
        <f t="shared" si="166"/>
        <v>948</v>
      </c>
      <c r="H685" s="2">
        <f t="shared" si="167"/>
        <v>629.4</v>
      </c>
      <c r="I685" s="103">
        <f t="shared" si="168"/>
        <v>50.619637750238326</v>
      </c>
      <c r="J685">
        <v>11.5</v>
      </c>
    </row>
    <row r="686" spans="1:10" x14ac:dyDescent="0.25">
      <c r="A686" s="29">
        <f t="shared" si="158"/>
        <v>43636</v>
      </c>
      <c r="C686">
        <v>19.3</v>
      </c>
      <c r="D686">
        <v>60.9</v>
      </c>
      <c r="E686">
        <v>928.7</v>
      </c>
      <c r="F686">
        <v>573.4</v>
      </c>
      <c r="G686" s="9">
        <f t="shared" si="166"/>
        <v>948</v>
      </c>
      <c r="H686" s="2">
        <f t="shared" si="167"/>
        <v>634.29999999999995</v>
      </c>
      <c r="I686" s="103">
        <f t="shared" si="168"/>
        <v>49.456093331231287</v>
      </c>
      <c r="J686">
        <v>11.5</v>
      </c>
    </row>
    <row r="687" spans="1:10" x14ac:dyDescent="0.25">
      <c r="A687" s="29">
        <f t="shared" si="158"/>
        <v>43643</v>
      </c>
      <c r="C687">
        <v>19.3</v>
      </c>
      <c r="D687">
        <v>59.2</v>
      </c>
      <c r="E687">
        <v>928.7</v>
      </c>
      <c r="F687">
        <v>575.1</v>
      </c>
      <c r="G687" s="9">
        <f t="shared" si="166"/>
        <v>948</v>
      </c>
      <c r="H687" s="2">
        <f t="shared" si="167"/>
        <v>634.30000000000007</v>
      </c>
      <c r="I687" s="103">
        <f t="shared" si="168"/>
        <v>49.456093331231266</v>
      </c>
      <c r="J687">
        <v>15.5</v>
      </c>
    </row>
    <row r="688" spans="1:10" x14ac:dyDescent="0.25">
      <c r="A688" s="29">
        <f t="shared" si="158"/>
        <v>43650</v>
      </c>
      <c r="C688">
        <v>19.2</v>
      </c>
      <c r="D688">
        <v>59.7</v>
      </c>
      <c r="E688">
        <v>928.7</v>
      </c>
      <c r="F688">
        <v>575.29999999999995</v>
      </c>
      <c r="G688" s="9">
        <f t="shared" si="166"/>
        <v>947.90000000000009</v>
      </c>
      <c r="H688" s="2">
        <f t="shared" si="167"/>
        <v>635</v>
      </c>
      <c r="I688" s="103">
        <f t="shared" si="168"/>
        <v>49.275590551181111</v>
      </c>
      <c r="J688">
        <v>15.5</v>
      </c>
    </row>
    <row r="689" spans="1:10" x14ac:dyDescent="0.25">
      <c r="A689" s="29">
        <f t="shared" si="158"/>
        <v>43657</v>
      </c>
      <c r="C689" s="66">
        <v>19</v>
      </c>
      <c r="D689">
        <v>59.4</v>
      </c>
      <c r="E689">
        <v>928.8</v>
      </c>
      <c r="F689">
        <v>575.29999999999995</v>
      </c>
      <c r="G689" s="9">
        <f t="shared" si="166"/>
        <v>947.8</v>
      </c>
      <c r="H689" s="2">
        <f t="shared" si="167"/>
        <v>634.69999999999993</v>
      </c>
      <c r="I689" s="103">
        <f t="shared" si="168"/>
        <v>49.330392311328183</v>
      </c>
      <c r="J689">
        <v>15.5</v>
      </c>
    </row>
    <row r="690" spans="1:10" x14ac:dyDescent="0.25">
      <c r="A690" s="29">
        <f t="shared" si="158"/>
        <v>43664</v>
      </c>
      <c r="C690" s="66">
        <v>20</v>
      </c>
      <c r="D690">
        <v>59.4</v>
      </c>
      <c r="E690">
        <v>953.9</v>
      </c>
      <c r="F690">
        <v>575.29999999999995</v>
      </c>
      <c r="G690" s="9">
        <f t="shared" si="166"/>
        <v>973.9</v>
      </c>
      <c r="H690" s="2">
        <f t="shared" si="167"/>
        <v>634.69999999999993</v>
      </c>
      <c r="I690" s="103">
        <f t="shared" si="168"/>
        <v>53.442571293524523</v>
      </c>
      <c r="J690">
        <v>22.5</v>
      </c>
    </row>
    <row r="691" spans="1:10" x14ac:dyDescent="0.25">
      <c r="A691" s="29">
        <f t="shared" si="158"/>
        <v>43671</v>
      </c>
      <c r="C691">
        <v>19.8</v>
      </c>
      <c r="D691">
        <v>59.4</v>
      </c>
      <c r="E691">
        <v>954.1</v>
      </c>
      <c r="F691">
        <v>635.29999999999995</v>
      </c>
      <c r="G691" s="9">
        <f t="shared" si="166"/>
        <v>973.9</v>
      </c>
      <c r="H691" s="2">
        <f t="shared" si="167"/>
        <v>694.69999999999993</v>
      </c>
      <c r="I691" s="103">
        <f t="shared" si="168"/>
        <v>40.190010076291927</v>
      </c>
      <c r="J691">
        <v>22.5</v>
      </c>
    </row>
    <row r="692" spans="1:10" x14ac:dyDescent="0.25">
      <c r="A692" s="29">
        <f t="shared" si="158"/>
        <v>43678</v>
      </c>
      <c r="C692">
        <v>19.8</v>
      </c>
      <c r="D692">
        <v>59.4</v>
      </c>
      <c r="E692">
        <v>1003.1</v>
      </c>
      <c r="F692">
        <v>707.8</v>
      </c>
      <c r="G692" s="9">
        <f t="shared" si="166"/>
        <v>1022.9</v>
      </c>
      <c r="H692" s="2">
        <f t="shared" si="167"/>
        <v>767.19999999999993</v>
      </c>
      <c r="I692" s="103">
        <f t="shared" si="168"/>
        <v>33.328988529718458</v>
      </c>
      <c r="J692">
        <v>22.5</v>
      </c>
    </row>
    <row r="693" spans="1:10" x14ac:dyDescent="0.25">
      <c r="A693" s="29">
        <f t="shared" si="158"/>
        <v>43685</v>
      </c>
      <c r="C693">
        <v>19.100000000000001</v>
      </c>
      <c r="D693">
        <v>34.4</v>
      </c>
      <c r="E693">
        <v>1003.8</v>
      </c>
      <c r="F693">
        <v>732.2</v>
      </c>
      <c r="G693" s="9">
        <f t="shared" si="166"/>
        <v>1022.9</v>
      </c>
      <c r="H693" s="2">
        <f t="shared" si="167"/>
        <v>766.6</v>
      </c>
      <c r="I693" s="103">
        <f t="shared" si="168"/>
        <v>33.433342029741709</v>
      </c>
      <c r="J693">
        <v>22.5</v>
      </c>
    </row>
    <row r="694" spans="1:10" x14ac:dyDescent="0.25">
      <c r="A694" s="29">
        <f t="shared" si="158"/>
        <v>43692</v>
      </c>
      <c r="C694">
        <v>18.600000000000001</v>
      </c>
      <c r="D694">
        <v>34.4</v>
      </c>
      <c r="E694">
        <v>1004.4</v>
      </c>
      <c r="F694">
        <v>732.2</v>
      </c>
      <c r="G694" s="9">
        <f t="shared" si="166"/>
        <v>1023</v>
      </c>
      <c r="H694" s="2">
        <f t="shared" si="167"/>
        <v>766.6</v>
      </c>
      <c r="I694" s="103">
        <f t="shared" si="168"/>
        <v>33.446386642316718</v>
      </c>
      <c r="J694">
        <v>22.5</v>
      </c>
    </row>
    <row r="695" spans="1:10" x14ac:dyDescent="0.25">
      <c r="A695" s="29">
        <f t="shared" si="158"/>
        <v>43699</v>
      </c>
      <c r="C695">
        <v>18.5</v>
      </c>
      <c r="D695">
        <v>34.200000000000003</v>
      </c>
      <c r="E695">
        <v>1061.4000000000001</v>
      </c>
      <c r="F695">
        <v>732.3</v>
      </c>
      <c r="G695" s="9">
        <f t="shared" si="166"/>
        <v>1079.9000000000001</v>
      </c>
      <c r="H695" s="2">
        <f t="shared" si="167"/>
        <v>766.5</v>
      </c>
      <c r="I695" s="103">
        <f t="shared" si="168"/>
        <v>40.887149380300073</v>
      </c>
      <c r="J695">
        <v>22.5</v>
      </c>
    </row>
    <row r="696" spans="1:10" x14ac:dyDescent="0.25">
      <c r="A696" s="29">
        <f t="shared" si="158"/>
        <v>43706</v>
      </c>
      <c r="C696">
        <v>18.399999999999999</v>
      </c>
      <c r="D696">
        <v>33.9</v>
      </c>
      <c r="E696">
        <v>1061.4000000000001</v>
      </c>
      <c r="F696">
        <v>732.5</v>
      </c>
      <c r="G696" s="9">
        <f t="shared" si="166"/>
        <v>1079.8000000000002</v>
      </c>
      <c r="H696" s="2">
        <f t="shared" si="167"/>
        <v>766.4</v>
      </c>
      <c r="I696" s="103">
        <f t="shared" si="168"/>
        <v>40.892484342379973</v>
      </c>
      <c r="J696">
        <v>22.5</v>
      </c>
    </row>
    <row r="697" spans="1:10" x14ac:dyDescent="0.25">
      <c r="A697" s="29">
        <f t="shared" si="158"/>
        <v>43713</v>
      </c>
      <c r="C697" s="66">
        <v>39</v>
      </c>
      <c r="D697">
        <v>51.2</v>
      </c>
      <c r="E697">
        <v>60.2</v>
      </c>
      <c r="F697">
        <v>0</v>
      </c>
      <c r="G697" s="9">
        <f t="shared" si="166"/>
        <v>99.2</v>
      </c>
      <c r="H697" s="2">
        <f t="shared" si="167"/>
        <v>51.2</v>
      </c>
      <c r="I697" s="103">
        <f t="shared" si="168"/>
        <v>93.75</v>
      </c>
    </row>
    <row r="698" spans="1:10" x14ac:dyDescent="0.25">
      <c r="A698" s="29">
        <f t="shared" si="158"/>
        <v>43720</v>
      </c>
      <c r="C698">
        <v>36.9</v>
      </c>
      <c r="D698">
        <v>51.8</v>
      </c>
      <c r="E698">
        <v>62.3</v>
      </c>
      <c r="F698">
        <v>58.3</v>
      </c>
      <c r="G698" s="9">
        <f t="shared" si="166"/>
        <v>99.199999999999989</v>
      </c>
      <c r="H698" s="2">
        <f t="shared" si="167"/>
        <v>110.1</v>
      </c>
      <c r="I698" s="103">
        <f t="shared" si="168"/>
        <v>-9.9000908265213461</v>
      </c>
    </row>
    <row r="699" spans="1:10" x14ac:dyDescent="0.25">
      <c r="A699" s="29">
        <f t="shared" si="158"/>
        <v>43727</v>
      </c>
      <c r="C699">
        <v>35.299999999999997</v>
      </c>
      <c r="D699">
        <v>51.3</v>
      </c>
      <c r="E699">
        <v>63.8</v>
      </c>
      <c r="F699">
        <v>58.8</v>
      </c>
      <c r="G699" s="9">
        <f t="shared" si="166"/>
        <v>99.1</v>
      </c>
      <c r="H699" s="2">
        <f t="shared" si="167"/>
        <v>110.1</v>
      </c>
      <c r="I699" s="103">
        <f t="shared" si="168"/>
        <v>-9.9909173478655795</v>
      </c>
    </row>
    <row r="700" spans="1:10" x14ac:dyDescent="0.25">
      <c r="A700" s="29">
        <f t="shared" si="158"/>
        <v>43734</v>
      </c>
      <c r="C700">
        <v>33.799999999999997</v>
      </c>
      <c r="D700">
        <v>51.2</v>
      </c>
      <c r="E700">
        <v>65.400000000000006</v>
      </c>
      <c r="F700">
        <v>58.9</v>
      </c>
      <c r="G700" s="9">
        <f t="shared" si="166"/>
        <v>99.2</v>
      </c>
      <c r="H700" s="2">
        <f t="shared" si="167"/>
        <v>110.1</v>
      </c>
      <c r="I700" s="103">
        <f t="shared" si="168"/>
        <v>-9.9000908265213354</v>
      </c>
    </row>
    <row r="701" spans="1:10" x14ac:dyDescent="0.25">
      <c r="A701" s="29">
        <f t="shared" si="158"/>
        <v>43741</v>
      </c>
      <c r="C701">
        <v>33.9</v>
      </c>
      <c r="D701">
        <v>49</v>
      </c>
      <c r="E701">
        <v>121.3</v>
      </c>
      <c r="F701">
        <v>61.1</v>
      </c>
      <c r="G701" s="9">
        <f t="shared" si="166"/>
        <v>155.19999999999999</v>
      </c>
      <c r="H701" s="2">
        <f t="shared" si="167"/>
        <v>110.1</v>
      </c>
      <c r="I701" s="103">
        <f t="shared" si="168"/>
        <v>40.962761126248857</v>
      </c>
    </row>
    <row r="702" spans="1:10" x14ac:dyDescent="0.25">
      <c r="A702" s="29">
        <f t="shared" si="158"/>
        <v>43748</v>
      </c>
      <c r="C702">
        <v>33.9</v>
      </c>
      <c r="D702">
        <v>47.1</v>
      </c>
      <c r="E702">
        <v>121.3</v>
      </c>
      <c r="F702">
        <v>122.2</v>
      </c>
      <c r="G702" s="9">
        <f t="shared" si="166"/>
        <v>155.19999999999999</v>
      </c>
      <c r="H702" s="2">
        <f t="shared" si="167"/>
        <v>169.3</v>
      </c>
      <c r="I702" s="103">
        <f t="shared" si="168"/>
        <v>-8.3284111045481506</v>
      </c>
    </row>
    <row r="703" spans="1:10" x14ac:dyDescent="0.25">
      <c r="A703" s="29">
        <f t="shared" si="158"/>
        <v>43755</v>
      </c>
      <c r="C703" s="66">
        <v>33</v>
      </c>
      <c r="D703">
        <v>47</v>
      </c>
      <c r="E703">
        <v>122.3</v>
      </c>
      <c r="F703">
        <v>123.4</v>
      </c>
      <c r="G703" s="9">
        <f t="shared" si="166"/>
        <v>155.30000000000001</v>
      </c>
      <c r="H703" s="2">
        <f t="shared" si="167"/>
        <v>170.4</v>
      </c>
      <c r="I703" s="103">
        <f t="shared" si="168"/>
        <v>-8.8615023474178383</v>
      </c>
    </row>
    <row r="704" spans="1:10" x14ac:dyDescent="0.25">
      <c r="A704" s="29">
        <f t="shared" ref="A704:A768" si="169">+A703+7</f>
        <v>43762</v>
      </c>
      <c r="C704" s="66">
        <v>33</v>
      </c>
      <c r="D704">
        <v>45.5</v>
      </c>
      <c r="E704">
        <v>181.7</v>
      </c>
      <c r="F704">
        <v>182.6</v>
      </c>
      <c r="G704" s="9">
        <f t="shared" si="166"/>
        <v>214.7</v>
      </c>
      <c r="H704" s="2">
        <f t="shared" si="167"/>
        <v>228.1</v>
      </c>
      <c r="I704" s="103">
        <f t="shared" si="168"/>
        <v>-5.8746163963174114</v>
      </c>
    </row>
    <row r="705" spans="1:11" x14ac:dyDescent="0.25">
      <c r="A705" s="29">
        <f t="shared" si="169"/>
        <v>43769</v>
      </c>
      <c r="C705">
        <v>31.5</v>
      </c>
      <c r="D705">
        <v>43.5</v>
      </c>
      <c r="E705">
        <v>183.2</v>
      </c>
      <c r="F705">
        <v>184.2</v>
      </c>
      <c r="G705" s="9">
        <f t="shared" si="166"/>
        <v>214.7</v>
      </c>
      <c r="H705" s="2">
        <f t="shared" si="167"/>
        <v>227.7</v>
      </c>
      <c r="I705" s="103">
        <f t="shared" si="168"/>
        <v>-5.7092665788317953</v>
      </c>
    </row>
    <row r="706" spans="1:11" x14ac:dyDescent="0.25">
      <c r="A706" s="29">
        <f t="shared" si="169"/>
        <v>43776</v>
      </c>
      <c r="C706">
        <v>29.9</v>
      </c>
      <c r="D706">
        <v>42.9</v>
      </c>
      <c r="E706">
        <v>184.9</v>
      </c>
      <c r="F706">
        <v>184.8</v>
      </c>
      <c r="G706" s="9">
        <f t="shared" si="166"/>
        <v>214.8</v>
      </c>
      <c r="H706" s="2">
        <f t="shared" si="167"/>
        <v>227.70000000000002</v>
      </c>
      <c r="I706" s="103">
        <f t="shared" si="168"/>
        <v>-5.6653491436100101</v>
      </c>
    </row>
    <row r="707" spans="1:11" x14ac:dyDescent="0.25">
      <c r="A707" s="29">
        <f t="shared" si="169"/>
        <v>43783</v>
      </c>
      <c r="C707">
        <v>62.5</v>
      </c>
      <c r="D707">
        <v>39.700000000000003</v>
      </c>
      <c r="E707">
        <v>243.1</v>
      </c>
      <c r="F707">
        <v>246.5</v>
      </c>
      <c r="G707" s="9">
        <f t="shared" si="166"/>
        <v>305.60000000000002</v>
      </c>
      <c r="H707" s="2">
        <f t="shared" si="167"/>
        <v>286.2</v>
      </c>
      <c r="I707" s="103">
        <f t="shared" si="168"/>
        <v>6.7784765897973553</v>
      </c>
    </row>
    <row r="708" spans="1:11" x14ac:dyDescent="0.25">
      <c r="A708" s="29">
        <f t="shared" si="169"/>
        <v>43790</v>
      </c>
      <c r="C708">
        <f>'1121'!B48</f>
        <v>64.7</v>
      </c>
      <c r="D708">
        <f>'1121'!C48</f>
        <v>38.700000000000003</v>
      </c>
      <c r="E708">
        <f>'1121'!D48</f>
        <v>243.1</v>
      </c>
      <c r="F708">
        <f>'1121'!E48</f>
        <v>247.4</v>
      </c>
      <c r="G708" s="9">
        <f t="shared" si="166"/>
        <v>307.8</v>
      </c>
      <c r="H708" s="2">
        <f t="shared" si="167"/>
        <v>286.10000000000002</v>
      </c>
      <c r="I708" s="103">
        <f t="shared" si="168"/>
        <v>7.5847605732261458</v>
      </c>
    </row>
    <row r="709" spans="1:11" x14ac:dyDescent="0.25">
      <c r="A709" s="29">
        <f t="shared" si="169"/>
        <v>43797</v>
      </c>
      <c r="C709">
        <f>'1128'!B48</f>
        <v>65.599999999999994</v>
      </c>
      <c r="D709">
        <f>'1128'!C48</f>
        <v>38.700000000000003</v>
      </c>
      <c r="E709">
        <f>'1128'!D48</f>
        <v>244</v>
      </c>
      <c r="F709">
        <f>'1128'!E48</f>
        <v>308.89999999999998</v>
      </c>
      <c r="G709" s="9">
        <f t="shared" si="166"/>
        <v>309.60000000000002</v>
      </c>
      <c r="H709" s="2">
        <f t="shared" si="167"/>
        <v>347.59999999999997</v>
      </c>
      <c r="I709" s="103">
        <f t="shared" si="168"/>
        <v>-10.932105868814713</v>
      </c>
    </row>
    <row r="710" spans="1:11" x14ac:dyDescent="0.25">
      <c r="A710" s="29">
        <f t="shared" si="169"/>
        <v>43804</v>
      </c>
      <c r="C710">
        <f>'1205'!B47</f>
        <v>65.099999999999994</v>
      </c>
      <c r="D710">
        <f>'1205'!C47</f>
        <v>35.9</v>
      </c>
      <c r="E710">
        <f>'1205'!D47</f>
        <v>292.7</v>
      </c>
      <c r="F710">
        <f>'1205'!E47</f>
        <v>311.5</v>
      </c>
      <c r="G710" s="9">
        <f t="shared" si="166"/>
        <v>357.79999999999995</v>
      </c>
      <c r="H710" s="2">
        <f t="shared" si="167"/>
        <v>347.4</v>
      </c>
      <c r="I710" s="103">
        <f t="shared" si="168"/>
        <v>2.9936672423718891</v>
      </c>
    </row>
    <row r="711" spans="1:11" x14ac:dyDescent="0.25">
      <c r="A711" s="29">
        <f t="shared" si="169"/>
        <v>43811</v>
      </c>
      <c r="C711">
        <f>'1212'!B47</f>
        <v>64</v>
      </c>
      <c r="D711">
        <f>'1212'!C47</f>
        <v>33.700000000000003</v>
      </c>
      <c r="E711">
        <f>'1212'!D47</f>
        <v>351.8</v>
      </c>
      <c r="F711">
        <f>'1212'!E47</f>
        <v>373</v>
      </c>
      <c r="G711" s="9">
        <f t="shared" si="166"/>
        <v>415.8</v>
      </c>
      <c r="H711" s="2">
        <f t="shared" si="167"/>
        <v>406.7</v>
      </c>
      <c r="I711" s="103">
        <f t="shared" si="168"/>
        <v>2.2375215146299476</v>
      </c>
    </row>
    <row r="712" spans="1:11" x14ac:dyDescent="0.25">
      <c r="A712" s="29">
        <f t="shared" si="169"/>
        <v>43818</v>
      </c>
      <c r="C712">
        <f>'1219'!B47</f>
        <v>47.2</v>
      </c>
      <c r="D712">
        <f>'1219'!C47</f>
        <v>45.4</v>
      </c>
      <c r="E712">
        <f>'1219'!D47</f>
        <v>353.6</v>
      </c>
      <c r="F712">
        <f>'1219'!E47</f>
        <v>375.6</v>
      </c>
      <c r="G712" s="9">
        <f t="shared" si="166"/>
        <v>400.8</v>
      </c>
      <c r="H712" s="2">
        <f t="shared" si="167"/>
        <v>421</v>
      </c>
      <c r="I712" s="103">
        <f t="shared" si="168"/>
        <v>-4.7980997624703097</v>
      </c>
    </row>
    <row r="713" spans="1:11" ht="15" x14ac:dyDescent="0.35">
      <c r="A713" s="29">
        <f t="shared" si="169"/>
        <v>43825</v>
      </c>
      <c r="C713">
        <f>'1226'!B47</f>
        <v>46.4</v>
      </c>
      <c r="D713">
        <f>'1226'!C47</f>
        <v>45.7</v>
      </c>
      <c r="E713">
        <f>'1226'!D47</f>
        <v>354.5</v>
      </c>
      <c r="F713">
        <f>'1226'!E47</f>
        <v>375.8</v>
      </c>
      <c r="G713" s="9">
        <f t="shared" si="166"/>
        <v>400.9</v>
      </c>
      <c r="H713" s="2">
        <f t="shared" si="167"/>
        <v>421.5</v>
      </c>
      <c r="I713" s="103">
        <f t="shared" si="168"/>
        <v>-4.8873072360616892</v>
      </c>
      <c r="K713" s="53"/>
    </row>
    <row r="714" spans="1:11" x14ac:dyDescent="0.25">
      <c r="A714" s="29">
        <f t="shared" si="169"/>
        <v>43832</v>
      </c>
      <c r="C714">
        <f>'0102'!B47</f>
        <v>43</v>
      </c>
      <c r="D714">
        <f>'0102'!C47</f>
        <v>45.2</v>
      </c>
      <c r="E714">
        <f>'0102'!D47</f>
        <v>416.5</v>
      </c>
      <c r="F714">
        <f>'0102'!E47</f>
        <v>437.3</v>
      </c>
      <c r="G714" s="9">
        <f t="shared" si="166"/>
        <v>459.5</v>
      </c>
      <c r="H714" s="2">
        <f t="shared" si="167"/>
        <v>482.5</v>
      </c>
      <c r="I714" s="103">
        <f t="shared" si="168"/>
        <v>-4.7668393782383411</v>
      </c>
    </row>
    <row r="715" spans="1:11" x14ac:dyDescent="0.25">
      <c r="A715" s="29">
        <f t="shared" si="169"/>
        <v>43839</v>
      </c>
      <c r="C715">
        <f>'0109'!B47</f>
        <v>43.6</v>
      </c>
      <c r="D715">
        <f>'0109'!C47</f>
        <v>45.2</v>
      </c>
      <c r="E715">
        <f>'0109'!D47</f>
        <v>416.9</v>
      </c>
      <c r="F715">
        <f>'0109'!E47</f>
        <v>437.3</v>
      </c>
      <c r="G715" s="9">
        <f t="shared" si="166"/>
        <v>460.5</v>
      </c>
      <c r="H715" s="2">
        <f t="shared" si="167"/>
        <v>482.5</v>
      </c>
      <c r="I715" s="103">
        <f t="shared" si="168"/>
        <v>-4.5595854922279795</v>
      </c>
    </row>
    <row r="716" spans="1:11" x14ac:dyDescent="0.25">
      <c r="A716" s="29">
        <f t="shared" si="169"/>
        <v>43846</v>
      </c>
      <c r="C716">
        <f>'0116'!B47</f>
        <v>41.7</v>
      </c>
      <c r="D716">
        <f>'0116'!C47</f>
        <v>45.2</v>
      </c>
      <c r="E716">
        <f>'0116'!D47</f>
        <v>418.8</v>
      </c>
      <c r="F716">
        <f>'0116'!E47</f>
        <v>437.3</v>
      </c>
      <c r="G716" s="9">
        <f t="shared" si="166"/>
        <v>460.5</v>
      </c>
      <c r="H716" s="2">
        <f t="shared" si="167"/>
        <v>482.5</v>
      </c>
      <c r="I716" s="103">
        <f t="shared" si="168"/>
        <v>-4.5595854922279795</v>
      </c>
    </row>
    <row r="717" spans="1:11" x14ac:dyDescent="0.25">
      <c r="A717" s="29">
        <f t="shared" si="169"/>
        <v>43853</v>
      </c>
      <c r="C717">
        <f>'0123'!B47</f>
        <v>40.9</v>
      </c>
      <c r="D717">
        <f>'0123'!C47</f>
        <v>45.2</v>
      </c>
      <c r="E717">
        <f>'0123'!D47</f>
        <v>419.6</v>
      </c>
      <c r="F717">
        <f>'0123'!E47</f>
        <v>437.3</v>
      </c>
      <c r="G717" s="9">
        <f t="shared" si="166"/>
        <v>460.5</v>
      </c>
      <c r="H717" s="2">
        <f t="shared" si="167"/>
        <v>482.5</v>
      </c>
      <c r="I717" s="103">
        <f t="shared" si="168"/>
        <v>-4.5595854922279795</v>
      </c>
    </row>
    <row r="718" spans="1:11" x14ac:dyDescent="0.25">
      <c r="A718" s="29">
        <f t="shared" si="169"/>
        <v>43860</v>
      </c>
      <c r="C718">
        <f>'0130'!B47</f>
        <v>35.5</v>
      </c>
      <c r="D718">
        <f>'0130'!C47</f>
        <v>45.2</v>
      </c>
      <c r="E718">
        <f>'0130'!D47</f>
        <v>483.7</v>
      </c>
      <c r="F718">
        <f>'0130'!E47</f>
        <v>437.3</v>
      </c>
      <c r="G718" s="9">
        <f t="shared" si="166"/>
        <v>519.20000000000005</v>
      </c>
      <c r="H718" s="2">
        <f t="shared" si="167"/>
        <v>482.5</v>
      </c>
      <c r="I718" s="103">
        <f t="shared" si="168"/>
        <v>7.606217616580313</v>
      </c>
    </row>
    <row r="719" spans="1:11" x14ac:dyDescent="0.25">
      <c r="A719" s="29">
        <f t="shared" si="169"/>
        <v>43867</v>
      </c>
      <c r="C719">
        <f>'0206'!B47</f>
        <v>31.3</v>
      </c>
      <c r="D719">
        <f>'0206'!C47</f>
        <v>45.2</v>
      </c>
      <c r="E719">
        <f>'0206'!D47</f>
        <v>487.8</v>
      </c>
      <c r="F719">
        <f>'0206'!E47</f>
        <v>437.3</v>
      </c>
      <c r="G719" s="9">
        <f t="shared" si="166"/>
        <v>519.1</v>
      </c>
      <c r="H719" s="2">
        <f t="shared" si="167"/>
        <v>482.5</v>
      </c>
      <c r="I719" s="103">
        <f t="shared" si="168"/>
        <v>7.5854922279792847</v>
      </c>
    </row>
    <row r="720" spans="1:11" x14ac:dyDescent="0.25">
      <c r="A720" s="29">
        <f t="shared" si="169"/>
        <v>43874</v>
      </c>
      <c r="C720">
        <f>'0213'!B47</f>
        <v>31</v>
      </c>
      <c r="D720">
        <f>'0213'!C47</f>
        <v>42.3</v>
      </c>
      <c r="E720">
        <f>'0213'!D47</f>
        <v>488.1</v>
      </c>
      <c r="F720">
        <f>'0213'!E47</f>
        <v>503.5</v>
      </c>
      <c r="G720" s="9">
        <f t="shared" si="166"/>
        <v>519.1</v>
      </c>
      <c r="H720" s="2">
        <f t="shared" si="167"/>
        <v>545.79999999999995</v>
      </c>
      <c r="I720" s="103">
        <f t="shared" si="168"/>
        <v>-4.8919017955294848</v>
      </c>
    </row>
    <row r="721" spans="1:10" x14ac:dyDescent="0.25">
      <c r="A721" s="29">
        <f t="shared" si="169"/>
        <v>43881</v>
      </c>
      <c r="C721">
        <f>'0220'!B47</f>
        <v>29.2</v>
      </c>
      <c r="D721">
        <f>'0220'!C47</f>
        <v>41.6</v>
      </c>
      <c r="E721">
        <f>'0220'!D47</f>
        <v>548.4</v>
      </c>
      <c r="F721">
        <f>'0220'!E47</f>
        <v>564.29999999999995</v>
      </c>
      <c r="G721" s="9">
        <f t="shared" si="166"/>
        <v>577.6</v>
      </c>
      <c r="H721" s="2">
        <f t="shared" si="167"/>
        <v>605.9</v>
      </c>
      <c r="I721" s="103">
        <f t="shared" si="168"/>
        <v>-4.6707377455025512</v>
      </c>
    </row>
    <row r="722" spans="1:10" x14ac:dyDescent="0.25">
      <c r="A722" s="29">
        <f t="shared" si="169"/>
        <v>43888</v>
      </c>
      <c r="C722">
        <f>'0227'!B47</f>
        <v>28.6</v>
      </c>
      <c r="D722">
        <f>'0227'!C47</f>
        <v>40.1</v>
      </c>
      <c r="E722">
        <f>'0227'!D47</f>
        <v>548.70000000000005</v>
      </c>
      <c r="F722">
        <f>'0227'!E47</f>
        <v>566.1</v>
      </c>
      <c r="G722" s="9">
        <f t="shared" si="166"/>
        <v>577.30000000000007</v>
      </c>
      <c r="H722" s="2">
        <f t="shared" si="167"/>
        <v>606.20000000000005</v>
      </c>
      <c r="I722" s="103">
        <f t="shared" si="168"/>
        <v>-4.7674034971956436</v>
      </c>
    </row>
    <row r="723" spans="1:10" x14ac:dyDescent="0.25">
      <c r="A723" s="29">
        <f t="shared" si="169"/>
        <v>43895</v>
      </c>
      <c r="C723">
        <f>'0305'!B47</f>
        <v>27.9</v>
      </c>
      <c r="D723">
        <f>'0305'!C47</f>
        <v>37.799999999999997</v>
      </c>
      <c r="E723">
        <f>'0305'!D47</f>
        <v>549.1</v>
      </c>
      <c r="F723">
        <f>'0305'!E47</f>
        <v>568.20000000000005</v>
      </c>
      <c r="G723" s="9">
        <f t="shared" si="166"/>
        <v>577</v>
      </c>
      <c r="H723" s="2">
        <f t="shared" si="167"/>
        <v>606</v>
      </c>
      <c r="I723" s="103">
        <f t="shared" si="168"/>
        <v>-4.7854785478547823</v>
      </c>
    </row>
    <row r="724" spans="1:10" x14ac:dyDescent="0.25">
      <c r="A724" s="29">
        <f t="shared" si="169"/>
        <v>43902</v>
      </c>
      <c r="C724">
        <f>'0312'!B48</f>
        <v>27.2</v>
      </c>
      <c r="D724">
        <f>'0312'!C48</f>
        <v>37.200000000000003</v>
      </c>
      <c r="E724">
        <f>'0312'!D48</f>
        <v>549.9</v>
      </c>
      <c r="F724">
        <f>'0312'!E48</f>
        <v>568.79999999999995</v>
      </c>
      <c r="G724" s="9">
        <f t="shared" si="166"/>
        <v>577.1</v>
      </c>
      <c r="H724" s="2">
        <f t="shared" si="167"/>
        <v>606</v>
      </c>
      <c r="I724" s="103">
        <f t="shared" si="168"/>
        <v>-4.76897689768977</v>
      </c>
    </row>
    <row r="725" spans="1:10" x14ac:dyDescent="0.25">
      <c r="A725" s="29">
        <f t="shared" si="169"/>
        <v>43909</v>
      </c>
      <c r="C725">
        <f>'0319'!B48</f>
        <v>26.8</v>
      </c>
      <c r="D725">
        <f>'0319'!C48</f>
        <v>37</v>
      </c>
      <c r="E725">
        <f>'0319'!D48</f>
        <v>550.29999999999995</v>
      </c>
      <c r="F725">
        <f>'0319'!E48</f>
        <v>632.5</v>
      </c>
      <c r="G725" s="9">
        <f t="shared" si="166"/>
        <v>577.09999999999991</v>
      </c>
      <c r="H725" s="2">
        <f t="shared" si="167"/>
        <v>669.5</v>
      </c>
      <c r="I725" s="103">
        <f t="shared" si="168"/>
        <v>-13.801344286781191</v>
      </c>
    </row>
    <row r="726" spans="1:10" x14ac:dyDescent="0.25">
      <c r="A726" s="29">
        <f t="shared" si="169"/>
        <v>43916</v>
      </c>
      <c r="C726">
        <f>'0326'!B48</f>
        <v>26.6</v>
      </c>
      <c r="D726">
        <f>'0326'!C48</f>
        <v>33.1</v>
      </c>
      <c r="E726">
        <f>'0326'!D48</f>
        <v>550.5</v>
      </c>
      <c r="F726">
        <f>'0326'!E48</f>
        <v>696.1</v>
      </c>
      <c r="G726" s="9">
        <f t="shared" si="166"/>
        <v>577.1</v>
      </c>
      <c r="H726" s="2">
        <f t="shared" si="167"/>
        <v>729.2</v>
      </c>
      <c r="I726" s="103">
        <f t="shared" si="168"/>
        <v>-20.858475041140977</v>
      </c>
    </row>
    <row r="727" spans="1:10" x14ac:dyDescent="0.25">
      <c r="A727" s="29">
        <f t="shared" si="169"/>
        <v>43923</v>
      </c>
      <c r="C727">
        <f>'0402'!B48</f>
        <v>25.8</v>
      </c>
      <c r="D727">
        <f>'0402'!C48</f>
        <v>32</v>
      </c>
      <c r="E727">
        <f>'0402'!D48</f>
        <v>577.6</v>
      </c>
      <c r="F727">
        <f>'0402'!E48</f>
        <v>697.1</v>
      </c>
      <c r="G727" s="9">
        <f t="shared" si="166"/>
        <v>603.4</v>
      </c>
      <c r="H727" s="2">
        <f t="shared" si="167"/>
        <v>729.1</v>
      </c>
      <c r="I727" s="103">
        <f t="shared" si="168"/>
        <v>-17.240433411054735</v>
      </c>
    </row>
    <row r="728" spans="1:10" x14ac:dyDescent="0.25">
      <c r="A728" s="29">
        <f t="shared" si="169"/>
        <v>43930</v>
      </c>
      <c r="C728">
        <f>'0409'!B48</f>
        <v>25.3</v>
      </c>
      <c r="D728">
        <f>'0409'!C48</f>
        <v>31.7</v>
      </c>
      <c r="E728">
        <f>'0409'!D48</f>
        <v>578</v>
      </c>
      <c r="F728">
        <f>'0409'!E48</f>
        <v>746.2</v>
      </c>
      <c r="G728" s="9">
        <f t="shared" si="166"/>
        <v>603.29999999999995</v>
      </c>
      <c r="H728" s="2">
        <f t="shared" si="167"/>
        <v>777.90000000000009</v>
      </c>
      <c r="I728" s="103">
        <f t="shared" si="168"/>
        <v>-22.445044350173561</v>
      </c>
    </row>
    <row r="729" spans="1:10" x14ac:dyDescent="0.25">
      <c r="A729" s="29">
        <f t="shared" si="169"/>
        <v>43937</v>
      </c>
      <c r="C729">
        <f>'0416'!B48</f>
        <v>25.1</v>
      </c>
      <c r="D729">
        <f>'0416'!C48</f>
        <v>28.8</v>
      </c>
      <c r="E729">
        <f>'0416'!D48</f>
        <v>578.1</v>
      </c>
      <c r="F729">
        <f>'0416'!E48</f>
        <v>749.1</v>
      </c>
      <c r="G729" s="9">
        <f t="shared" si="166"/>
        <v>603.20000000000005</v>
      </c>
      <c r="H729" s="2">
        <f t="shared" si="167"/>
        <v>777.9</v>
      </c>
      <c r="I729" s="103">
        <f t="shared" si="168"/>
        <v>-22.457899472939957</v>
      </c>
    </row>
    <row r="730" spans="1:10" x14ac:dyDescent="0.25">
      <c r="A730" s="29">
        <f t="shared" si="169"/>
        <v>43944</v>
      </c>
      <c r="C730">
        <f>'0423'!B48</f>
        <v>26</v>
      </c>
      <c r="D730">
        <f>'0423'!C48</f>
        <v>28.4</v>
      </c>
      <c r="E730">
        <f>'0423'!D48</f>
        <v>578.1</v>
      </c>
      <c r="F730">
        <f>'0423'!E48</f>
        <v>808.8</v>
      </c>
      <c r="G730" s="9">
        <f t="shared" si="166"/>
        <v>604.1</v>
      </c>
      <c r="H730" s="2">
        <f t="shared" si="167"/>
        <v>837.19999999999993</v>
      </c>
      <c r="I730" s="103">
        <f t="shared" si="168"/>
        <v>-27.842809364548483</v>
      </c>
    </row>
    <row r="731" spans="1:10" x14ac:dyDescent="0.25">
      <c r="A731" s="29">
        <f t="shared" si="169"/>
        <v>43951</v>
      </c>
      <c r="C731">
        <f>'0430'!B48</f>
        <v>27.8</v>
      </c>
      <c r="D731">
        <f>'0430'!C48</f>
        <v>27.8</v>
      </c>
      <c r="E731">
        <f>'0430'!D48</f>
        <v>579.29999999999995</v>
      </c>
      <c r="F731">
        <f>'0430'!E48</f>
        <v>866.5</v>
      </c>
      <c r="G731" s="9">
        <f t="shared" si="166"/>
        <v>607.09999999999991</v>
      </c>
      <c r="H731" s="2">
        <f t="shared" si="167"/>
        <v>894.3</v>
      </c>
      <c r="I731" s="103">
        <f t="shared" si="168"/>
        <v>-32.114502963211457</v>
      </c>
      <c r="J731">
        <f>'0430'!F48</f>
        <v>0</v>
      </c>
    </row>
    <row r="732" spans="1:10" x14ac:dyDescent="0.25">
      <c r="A732" s="29">
        <f t="shared" si="169"/>
        <v>43958</v>
      </c>
      <c r="C732">
        <f>'0507'!B48</f>
        <v>27.2</v>
      </c>
      <c r="D732">
        <f>'0507'!C48</f>
        <v>25.1</v>
      </c>
      <c r="E732">
        <f>'0507'!D48</f>
        <v>618</v>
      </c>
      <c r="F732">
        <f>'0507'!E48</f>
        <v>869.1</v>
      </c>
      <c r="G732" s="9">
        <f t="shared" si="166"/>
        <v>645.20000000000005</v>
      </c>
      <c r="H732" s="2">
        <f t="shared" si="167"/>
        <v>894.2</v>
      </c>
      <c r="I732" s="103">
        <f t="shared" si="168"/>
        <v>-27.846119436367701</v>
      </c>
      <c r="J732">
        <f>'0507'!F48</f>
        <v>0</v>
      </c>
    </row>
    <row r="733" spans="1:10" x14ac:dyDescent="0.25">
      <c r="A733" s="29">
        <f t="shared" si="169"/>
        <v>43965</v>
      </c>
      <c r="C733">
        <f>'0514'!B48</f>
        <v>23.9</v>
      </c>
      <c r="D733">
        <f>'0514'!C48</f>
        <v>23</v>
      </c>
      <c r="E733">
        <f>'0514'!D48</f>
        <v>621.29999999999995</v>
      </c>
      <c r="F733">
        <f>'0514'!E48</f>
        <v>871.1</v>
      </c>
      <c r="G733" s="9">
        <f t="shared" si="166"/>
        <v>645.19999999999993</v>
      </c>
      <c r="H733" s="2">
        <f t="shared" si="167"/>
        <v>894.1</v>
      </c>
      <c r="I733" s="103">
        <f t="shared" si="168"/>
        <v>-27.838049435186228</v>
      </c>
      <c r="J733">
        <f>'0514'!F48</f>
        <v>0</v>
      </c>
    </row>
    <row r="734" spans="1:10" x14ac:dyDescent="0.25">
      <c r="A734" s="29">
        <f t="shared" si="169"/>
        <v>43972</v>
      </c>
      <c r="C734">
        <f>'0521'!B48</f>
        <v>28.7</v>
      </c>
      <c r="D734">
        <f>'0521'!C48</f>
        <v>20.5</v>
      </c>
      <c r="E734">
        <f>'0521'!D48</f>
        <v>622.29999999999995</v>
      </c>
      <c r="F734">
        <f>'0521'!E48</f>
        <v>873.6</v>
      </c>
      <c r="G734" s="9">
        <f t="shared" si="166"/>
        <v>651</v>
      </c>
      <c r="H734" s="2">
        <f t="shared" si="167"/>
        <v>894.1</v>
      </c>
      <c r="I734" s="103">
        <f t="shared" si="168"/>
        <v>-27.189352421429369</v>
      </c>
      <c r="J734">
        <f>'0521'!F48</f>
        <v>0</v>
      </c>
    </row>
    <row r="735" spans="1:10" x14ac:dyDescent="0.25">
      <c r="A735" s="29">
        <f t="shared" si="169"/>
        <v>43979</v>
      </c>
      <c r="C735">
        <f>'0528'!B49</f>
        <v>38.4</v>
      </c>
      <c r="D735">
        <f>'0528'!C49</f>
        <v>19.5</v>
      </c>
      <c r="E735">
        <f>'0528'!D49</f>
        <v>624</v>
      </c>
      <c r="F735">
        <f>'0528'!E49</f>
        <v>874.7</v>
      </c>
      <c r="G735" s="9">
        <f t="shared" si="166"/>
        <v>662.4</v>
      </c>
      <c r="H735" s="2">
        <f t="shared" si="167"/>
        <v>894.2</v>
      </c>
      <c r="I735" s="103">
        <f t="shared" si="168"/>
        <v>-25.922612390963994</v>
      </c>
      <c r="J735">
        <f>'0528'!F49</f>
        <v>0</v>
      </c>
    </row>
    <row r="736" spans="1:10" x14ac:dyDescent="0.25">
      <c r="A736" s="29">
        <f t="shared" si="169"/>
        <v>43986</v>
      </c>
      <c r="C736">
        <f>'0604'!B49</f>
        <v>39.700000000000003</v>
      </c>
      <c r="D736">
        <f>'0604'!C49</f>
        <v>19.3</v>
      </c>
      <c r="E736">
        <f>'0604'!D49</f>
        <v>624.70000000000005</v>
      </c>
      <c r="F736">
        <f>'0604'!E49</f>
        <v>874.9</v>
      </c>
      <c r="G736" s="9">
        <f t="shared" si="166"/>
        <v>664.40000000000009</v>
      </c>
      <c r="H736" s="2">
        <f t="shared" si="167"/>
        <v>894.19999999999993</v>
      </c>
      <c r="I736" s="103">
        <f t="shared" si="168"/>
        <v>-25.698948781033316</v>
      </c>
      <c r="J736">
        <f>'0604'!F49</f>
        <v>0</v>
      </c>
    </row>
    <row r="737" spans="1:10" x14ac:dyDescent="0.25">
      <c r="A737" s="29">
        <f t="shared" si="169"/>
        <v>43993</v>
      </c>
      <c r="C737">
        <f>'0611'!B49</f>
        <v>40.200000000000003</v>
      </c>
      <c r="D737">
        <f>'0611'!C49</f>
        <v>19.3</v>
      </c>
      <c r="E737">
        <f>'0611'!D49</f>
        <v>624.70000000000005</v>
      </c>
      <c r="F737">
        <f>'0611'!E49</f>
        <v>928.7</v>
      </c>
      <c r="G737" s="9">
        <f t="shared" si="166"/>
        <v>664.90000000000009</v>
      </c>
      <c r="H737" s="2">
        <f t="shared" si="167"/>
        <v>948</v>
      </c>
      <c r="I737" s="103">
        <f t="shared" si="168"/>
        <v>-29.862869198312225</v>
      </c>
      <c r="J737">
        <f>'0611'!F49</f>
        <v>0</v>
      </c>
    </row>
    <row r="738" spans="1:10" x14ac:dyDescent="0.25">
      <c r="A738" s="29">
        <f t="shared" si="169"/>
        <v>44000</v>
      </c>
      <c r="C738">
        <f>'0618'!B49</f>
        <v>40.1</v>
      </c>
      <c r="D738">
        <f>'0618'!C49</f>
        <v>19.3</v>
      </c>
      <c r="E738">
        <f>'0618'!D49</f>
        <v>624.79999999999995</v>
      </c>
      <c r="F738">
        <f>'0618'!E49</f>
        <v>928.7</v>
      </c>
      <c r="G738" s="9">
        <f t="shared" si="166"/>
        <v>664.9</v>
      </c>
      <c r="H738" s="2">
        <f t="shared" si="167"/>
        <v>948</v>
      </c>
      <c r="I738" s="103">
        <f t="shared" si="168"/>
        <v>-29.862869198312236</v>
      </c>
      <c r="J738">
        <f>'0618'!F49</f>
        <v>0</v>
      </c>
    </row>
    <row r="739" spans="1:10" x14ac:dyDescent="0.25">
      <c r="A739" s="29">
        <f t="shared" si="169"/>
        <v>44007</v>
      </c>
      <c r="C739">
        <f>'0625'!B49</f>
        <v>39.4</v>
      </c>
      <c r="D739">
        <f>'0625'!C49</f>
        <v>19.3</v>
      </c>
      <c r="E739">
        <f>'0625'!D49</f>
        <v>625.5</v>
      </c>
      <c r="F739">
        <f>'0625'!E49</f>
        <v>928.7</v>
      </c>
      <c r="G739" s="9">
        <f t="shared" si="166"/>
        <v>664.9</v>
      </c>
      <c r="H739" s="2">
        <f t="shared" si="167"/>
        <v>948</v>
      </c>
      <c r="I739" s="103">
        <f t="shared" si="168"/>
        <v>-29.862869198312236</v>
      </c>
      <c r="J739">
        <f>'0625'!F49</f>
        <v>0</v>
      </c>
    </row>
    <row r="740" spans="1:10" x14ac:dyDescent="0.25">
      <c r="A740" s="29">
        <f t="shared" si="169"/>
        <v>44014</v>
      </c>
      <c r="C740">
        <f>'0702'!B49</f>
        <v>39.4</v>
      </c>
      <c r="D740">
        <f>'0702'!C49</f>
        <v>19.2</v>
      </c>
      <c r="E740">
        <f>'0702'!D49</f>
        <v>644.70000000000005</v>
      </c>
      <c r="F740">
        <f>'0702'!E49</f>
        <v>928.7</v>
      </c>
      <c r="G740" s="9">
        <f t="shared" si="166"/>
        <v>684.1</v>
      </c>
      <c r="H740" s="2">
        <f t="shared" si="167"/>
        <v>947.90000000000009</v>
      </c>
      <c r="I740" s="103">
        <f t="shared" si="168"/>
        <v>-27.829939867074593</v>
      </c>
      <c r="J740">
        <f>'0702'!F49</f>
        <v>0</v>
      </c>
    </row>
    <row r="741" spans="1:10" x14ac:dyDescent="0.25">
      <c r="A741" s="29">
        <f t="shared" si="169"/>
        <v>44021</v>
      </c>
      <c r="C741">
        <f>'0709'!B49</f>
        <v>38.6</v>
      </c>
      <c r="D741">
        <f>'0709'!C49</f>
        <v>19</v>
      </c>
      <c r="E741">
        <f>'0709'!D49</f>
        <v>645.5</v>
      </c>
      <c r="F741">
        <f>'0709'!E49</f>
        <v>928.8</v>
      </c>
      <c r="G741" s="9">
        <f t="shared" si="166"/>
        <v>684.1</v>
      </c>
      <c r="H741" s="2">
        <f t="shared" si="167"/>
        <v>947.8</v>
      </c>
      <c r="I741" s="103">
        <f t="shared" si="168"/>
        <v>-27.822325385102332</v>
      </c>
      <c r="J741">
        <f>'0709'!F49</f>
        <v>0</v>
      </c>
    </row>
    <row r="742" spans="1:10" x14ac:dyDescent="0.25">
      <c r="A742" s="29">
        <f t="shared" si="169"/>
        <v>44028</v>
      </c>
      <c r="C742">
        <f>'0716'!B49</f>
        <v>38</v>
      </c>
      <c r="D742">
        <f>'0716'!C49</f>
        <v>20</v>
      </c>
      <c r="E742">
        <f>'0716'!D49</f>
        <v>646.4</v>
      </c>
      <c r="F742">
        <f>'0716'!E49</f>
        <v>953.9</v>
      </c>
      <c r="G742" s="9">
        <f t="shared" si="166"/>
        <v>684.4</v>
      </c>
      <c r="H742" s="2">
        <f t="shared" si="167"/>
        <v>973.9</v>
      </c>
      <c r="I742" s="103">
        <f t="shared" si="168"/>
        <v>-29.725844542560843</v>
      </c>
      <c r="J742">
        <f>'0716'!F49</f>
        <v>0</v>
      </c>
    </row>
    <row r="743" spans="1:10" x14ac:dyDescent="0.25">
      <c r="A743" s="29">
        <f t="shared" si="169"/>
        <v>44035</v>
      </c>
      <c r="C743">
        <f>'0723'!B48</f>
        <v>37.700000000000003</v>
      </c>
      <c r="D743">
        <f>'0723'!C48</f>
        <v>19.8</v>
      </c>
      <c r="E743">
        <f>'0723'!D48</f>
        <v>646.6</v>
      </c>
      <c r="F743">
        <f>'0723'!E48</f>
        <v>954.1</v>
      </c>
      <c r="G743" s="9">
        <f t="shared" ref="G743:G767" si="170">+C743+E743</f>
        <v>684.30000000000007</v>
      </c>
      <c r="H743" s="2">
        <f t="shared" ref="H743:H767" si="171">+D743+F743</f>
        <v>973.9</v>
      </c>
      <c r="I743" s="103">
        <f t="shared" ref="I743:I767" si="172">+(G743/H743-1)*100</f>
        <v>-29.736112537221469</v>
      </c>
      <c r="J743">
        <f>'0723'!F48</f>
        <v>0</v>
      </c>
    </row>
    <row r="744" spans="1:10" x14ac:dyDescent="0.25">
      <c r="A744" s="29">
        <f t="shared" si="169"/>
        <v>44042</v>
      </c>
      <c r="C744">
        <f>'0730'!B48</f>
        <v>37.700000000000003</v>
      </c>
      <c r="D744">
        <f>'0730'!C48</f>
        <v>19.8</v>
      </c>
      <c r="E744">
        <f>'0730'!D48</f>
        <v>646.6</v>
      </c>
      <c r="F744">
        <f>'0730'!E48</f>
        <v>1003.1</v>
      </c>
      <c r="G744" s="9">
        <f t="shared" si="170"/>
        <v>684.30000000000007</v>
      </c>
      <c r="H744" s="2">
        <f t="shared" si="171"/>
        <v>1022.9</v>
      </c>
      <c r="I744" s="103">
        <f t="shared" si="172"/>
        <v>-33.101965001466418</v>
      </c>
      <c r="J744">
        <f>'0730'!F48</f>
        <v>0</v>
      </c>
    </row>
    <row r="745" spans="1:10" x14ac:dyDescent="0.25">
      <c r="A745" s="29">
        <f t="shared" si="169"/>
        <v>44049</v>
      </c>
      <c r="C745">
        <f>'0806'!B48</f>
        <v>38.1</v>
      </c>
      <c r="D745">
        <f>'0806'!C48</f>
        <v>19.100000000000001</v>
      </c>
      <c r="E745">
        <f>'0806'!D48</f>
        <v>646.79999999999995</v>
      </c>
      <c r="F745">
        <f>'0806'!E48</f>
        <v>1003.8</v>
      </c>
      <c r="G745" s="9">
        <f t="shared" si="170"/>
        <v>684.9</v>
      </c>
      <c r="H745" s="2">
        <f t="shared" si="171"/>
        <v>1022.9</v>
      </c>
      <c r="I745" s="103">
        <f t="shared" si="172"/>
        <v>-33.043308241274808</v>
      </c>
      <c r="J745">
        <f>'0806'!F48</f>
        <v>2</v>
      </c>
    </row>
    <row r="746" spans="1:10" x14ac:dyDescent="0.25">
      <c r="A746" s="29">
        <f t="shared" si="169"/>
        <v>44056</v>
      </c>
      <c r="C746">
        <f>'0813'!B48</f>
        <v>39</v>
      </c>
      <c r="D746">
        <f>'0813'!C48</f>
        <v>18.600000000000001</v>
      </c>
      <c r="E746">
        <f>'0813'!D48</f>
        <v>646.79999999999995</v>
      </c>
      <c r="F746">
        <f>'0813'!E48</f>
        <v>1004.4</v>
      </c>
      <c r="G746" s="9">
        <f t="shared" si="170"/>
        <v>685.8</v>
      </c>
      <c r="H746" s="2">
        <f t="shared" si="171"/>
        <v>1023</v>
      </c>
      <c r="I746" s="103">
        <f t="shared" si="172"/>
        <v>-32.961876832844581</v>
      </c>
      <c r="J746">
        <f>'0813'!F48</f>
        <v>2.1</v>
      </c>
    </row>
    <row r="747" spans="1:10" x14ac:dyDescent="0.25">
      <c r="A747" s="29">
        <f t="shared" si="169"/>
        <v>44063</v>
      </c>
      <c r="C747">
        <f>'0820'!B48</f>
        <v>39</v>
      </c>
      <c r="D747">
        <f>'0820'!C48</f>
        <v>18.5</v>
      </c>
      <c r="E747">
        <f>'0820'!D48</f>
        <v>646.79999999999995</v>
      </c>
      <c r="F747">
        <f>'0820'!E48</f>
        <v>1061.4000000000001</v>
      </c>
      <c r="G747" s="9">
        <f t="shared" si="170"/>
        <v>685.8</v>
      </c>
      <c r="H747" s="2">
        <f t="shared" si="171"/>
        <v>1079.9000000000001</v>
      </c>
      <c r="I747" s="103">
        <f t="shared" si="172"/>
        <v>-36.49411982590982</v>
      </c>
      <c r="J747">
        <f>'0820'!F48</f>
        <v>2.1</v>
      </c>
    </row>
    <row r="748" spans="1:10" x14ac:dyDescent="0.25">
      <c r="A748" s="29">
        <f t="shared" si="169"/>
        <v>44070</v>
      </c>
      <c r="C748">
        <f>'0827'!B48</f>
        <v>39</v>
      </c>
      <c r="D748">
        <f>'0827'!C48</f>
        <v>18.399999999999999</v>
      </c>
      <c r="E748">
        <f>'0827'!D48</f>
        <v>646.79999999999995</v>
      </c>
      <c r="F748">
        <f>'0827'!E48</f>
        <v>1061.4000000000001</v>
      </c>
      <c r="G748" s="9">
        <f t="shared" si="170"/>
        <v>685.8</v>
      </c>
      <c r="H748" s="2">
        <f t="shared" si="171"/>
        <v>1079.8000000000002</v>
      </c>
      <c r="I748" s="103">
        <f t="shared" si="172"/>
        <v>-36.488238562696807</v>
      </c>
      <c r="J748">
        <f>'0827'!F48</f>
        <v>2.2999999999999998</v>
      </c>
    </row>
    <row r="749" spans="1:10" x14ac:dyDescent="0.25">
      <c r="A749" s="29">
        <f t="shared" si="169"/>
        <v>44077</v>
      </c>
      <c r="C749">
        <f>'0903'!B34</f>
        <v>41.3</v>
      </c>
      <c r="D749">
        <f>'0903'!C34</f>
        <v>39</v>
      </c>
      <c r="E749">
        <f>'0903'!D34</f>
        <v>0</v>
      </c>
      <c r="F749">
        <f>'0903'!E34</f>
        <v>60.2</v>
      </c>
      <c r="G749" s="9">
        <f t="shared" si="170"/>
        <v>41.3</v>
      </c>
      <c r="H749" s="2">
        <f t="shared" si="171"/>
        <v>99.2</v>
      </c>
      <c r="I749" s="103">
        <f t="shared" si="172"/>
        <v>-58.366935483870975</v>
      </c>
    </row>
    <row r="750" spans="1:10" x14ac:dyDescent="0.25">
      <c r="A750" s="29">
        <f t="shared" si="169"/>
        <v>44084</v>
      </c>
      <c r="C750">
        <f>'0910'!B35</f>
        <v>41.3</v>
      </c>
      <c r="D750">
        <f>'0910'!C35</f>
        <v>36.9</v>
      </c>
      <c r="E750" t="str">
        <f>'0910'!D35</f>
        <v>*</v>
      </c>
      <c r="F750">
        <f>'0910'!E35</f>
        <v>62.3</v>
      </c>
      <c r="G750" s="9" t="e">
        <f t="shared" si="170"/>
        <v>#VALUE!</v>
      </c>
      <c r="H750" s="2">
        <f t="shared" si="171"/>
        <v>99.199999999999989</v>
      </c>
      <c r="I750" s="103" t="e">
        <f t="shared" si="172"/>
        <v>#VALUE!</v>
      </c>
    </row>
    <row r="751" spans="1:10" x14ac:dyDescent="0.25">
      <c r="A751" s="29">
        <f t="shared" si="169"/>
        <v>44091</v>
      </c>
      <c r="C751">
        <f>'0917'!C37</f>
        <v>41.2</v>
      </c>
      <c r="D751">
        <f>'0917'!D37</f>
        <v>35.299999999999997</v>
      </c>
      <c r="E751">
        <f>'0917'!E37</f>
        <v>0.1</v>
      </c>
      <c r="F751">
        <f>'0917'!F37</f>
        <v>63.8</v>
      </c>
      <c r="G751" s="9">
        <f t="shared" si="170"/>
        <v>41.300000000000004</v>
      </c>
      <c r="H751" s="2">
        <f t="shared" si="171"/>
        <v>99.1</v>
      </c>
      <c r="I751" s="103">
        <f t="shared" si="172"/>
        <v>-58.324924318869819</v>
      </c>
    </row>
    <row r="752" spans="1:10" x14ac:dyDescent="0.25">
      <c r="A752" s="29">
        <f t="shared" si="169"/>
        <v>44098</v>
      </c>
      <c r="C752">
        <f>'0924'!B37</f>
        <v>40.799999999999997</v>
      </c>
      <c r="D752">
        <f>'0924'!C37</f>
        <v>33.799999999999997</v>
      </c>
      <c r="E752">
        <f>'0924'!D37</f>
        <v>0.6</v>
      </c>
      <c r="F752">
        <f>'0924'!E37</f>
        <v>65.400000000000006</v>
      </c>
      <c r="G752" s="9">
        <f t="shared" si="170"/>
        <v>41.4</v>
      </c>
      <c r="H752" s="2">
        <f t="shared" si="171"/>
        <v>99.2</v>
      </c>
      <c r="I752" s="103">
        <f t="shared" si="172"/>
        <v>-58.266129032258071</v>
      </c>
    </row>
    <row r="753" spans="1:9" x14ac:dyDescent="0.25">
      <c r="A753" s="29">
        <f t="shared" si="169"/>
        <v>44105</v>
      </c>
      <c r="C753">
        <f>'1001'!B37</f>
        <v>39.1</v>
      </c>
      <c r="D753">
        <f>'1001'!C37</f>
        <v>33.9</v>
      </c>
      <c r="E753">
        <f>'1001'!D37</f>
        <v>59.7</v>
      </c>
      <c r="F753">
        <f>'1001'!E37</f>
        <v>121.3</v>
      </c>
      <c r="G753" s="9">
        <f t="shared" si="170"/>
        <v>98.800000000000011</v>
      </c>
      <c r="H753" s="2">
        <f t="shared" si="171"/>
        <v>155.19999999999999</v>
      </c>
      <c r="I753" s="103">
        <f t="shared" si="172"/>
        <v>-36.340206185567006</v>
      </c>
    </row>
    <row r="754" spans="1:9" x14ac:dyDescent="0.25">
      <c r="A754" s="29">
        <f t="shared" si="169"/>
        <v>44112</v>
      </c>
      <c r="C754">
        <f>'1008'!B37</f>
        <v>104.8</v>
      </c>
      <c r="D754">
        <f>'1008'!C37</f>
        <v>33.9</v>
      </c>
      <c r="E754">
        <f>'1008'!D37</f>
        <v>60</v>
      </c>
      <c r="F754">
        <f>'1008'!E37</f>
        <v>121.3</v>
      </c>
      <c r="G754" s="9">
        <f t="shared" si="170"/>
        <v>164.8</v>
      </c>
      <c r="H754" s="2">
        <f t="shared" si="171"/>
        <v>155.19999999999999</v>
      </c>
      <c r="I754" s="103">
        <f t="shared" si="172"/>
        <v>6.1855670103093008</v>
      </c>
    </row>
    <row r="755" spans="1:9" x14ac:dyDescent="0.25">
      <c r="A755" s="29">
        <f t="shared" si="169"/>
        <v>44119</v>
      </c>
      <c r="C755">
        <f>'1015'!B37</f>
        <v>104.5</v>
      </c>
      <c r="D755">
        <f>'1015'!C37</f>
        <v>33</v>
      </c>
      <c r="E755">
        <f>'1015'!D37</f>
        <v>60.3</v>
      </c>
      <c r="F755">
        <f>'1015'!E37</f>
        <v>122.3</v>
      </c>
      <c r="G755" s="9">
        <f t="shared" si="170"/>
        <v>164.8</v>
      </c>
      <c r="H755" s="2">
        <f t="shared" si="171"/>
        <v>155.30000000000001</v>
      </c>
      <c r="I755" s="103">
        <f t="shared" si="172"/>
        <v>6.1171925305859576</v>
      </c>
    </row>
    <row r="756" spans="1:9" x14ac:dyDescent="0.25">
      <c r="A756" s="29">
        <f t="shared" si="169"/>
        <v>44126</v>
      </c>
      <c r="C756">
        <f>'1022'!B37</f>
        <v>107.5</v>
      </c>
      <c r="D756">
        <f>'1022'!C37</f>
        <v>33</v>
      </c>
      <c r="E756">
        <f>'1022'!D37</f>
        <v>120.3</v>
      </c>
      <c r="F756">
        <f>'1022'!E37</f>
        <v>181.7</v>
      </c>
      <c r="G756" s="9">
        <f t="shared" si="170"/>
        <v>227.8</v>
      </c>
      <c r="H756" s="2">
        <f t="shared" si="171"/>
        <v>214.7</v>
      </c>
      <c r="I756" s="103">
        <f t="shared" si="172"/>
        <v>6.1015370284117409</v>
      </c>
    </row>
    <row r="757" spans="1:9" x14ac:dyDescent="0.25">
      <c r="A757" s="29">
        <f t="shared" si="169"/>
        <v>44133</v>
      </c>
      <c r="C757">
        <f>'1029'!B37</f>
        <v>107.7</v>
      </c>
      <c r="D757">
        <f>'1029'!C37</f>
        <v>31.5</v>
      </c>
      <c r="E757">
        <f>'1029'!D37</f>
        <v>120.3</v>
      </c>
      <c r="F757">
        <f>'1029'!E37</f>
        <v>183.2</v>
      </c>
      <c r="G757" s="9">
        <f t="shared" si="170"/>
        <v>228</v>
      </c>
      <c r="H757" s="2">
        <f t="shared" si="171"/>
        <v>214.7</v>
      </c>
      <c r="I757" s="103">
        <f t="shared" si="172"/>
        <v>6.1946902654867353</v>
      </c>
    </row>
    <row r="758" spans="1:9" x14ac:dyDescent="0.25">
      <c r="A758" s="29">
        <f t="shared" si="169"/>
        <v>44140</v>
      </c>
      <c r="C758">
        <f>'1105'!B37</f>
        <v>107.7</v>
      </c>
      <c r="D758">
        <f>'1105'!C37</f>
        <v>29.9</v>
      </c>
      <c r="E758">
        <f>'1105'!D37</f>
        <v>181.2</v>
      </c>
      <c r="F758">
        <f>'1105'!E37</f>
        <v>184.9</v>
      </c>
      <c r="G758" s="9">
        <f t="shared" si="170"/>
        <v>288.89999999999998</v>
      </c>
      <c r="H758" s="2">
        <f t="shared" si="171"/>
        <v>214.8</v>
      </c>
      <c r="I758" s="103">
        <f t="shared" si="172"/>
        <v>34.497206703910585</v>
      </c>
    </row>
    <row r="759" spans="1:9" x14ac:dyDescent="0.25">
      <c r="A759" s="29">
        <f t="shared" si="169"/>
        <v>44147</v>
      </c>
      <c r="C759">
        <f>'1112'!B37</f>
        <v>122.6</v>
      </c>
      <c r="D759">
        <f>'1112'!C37</f>
        <v>62.5</v>
      </c>
      <c r="E759">
        <f>'1112'!D37</f>
        <v>182.3</v>
      </c>
      <c r="F759">
        <f>'1112'!E37</f>
        <v>243.1</v>
      </c>
      <c r="G759" s="9">
        <f t="shared" si="170"/>
        <v>304.89999999999998</v>
      </c>
      <c r="H759" s="2">
        <f t="shared" si="171"/>
        <v>305.60000000000002</v>
      </c>
      <c r="I759" s="103">
        <f t="shared" si="172"/>
        <v>-0.22905759162304973</v>
      </c>
    </row>
    <row r="760" spans="1:9" x14ac:dyDescent="0.25">
      <c r="A760" s="29">
        <f t="shared" si="169"/>
        <v>44154</v>
      </c>
      <c r="C760">
        <f>'1119'!B37</f>
        <v>122.6</v>
      </c>
      <c r="D760">
        <f>'1119'!C37</f>
        <v>64.7</v>
      </c>
      <c r="E760">
        <f>'1119'!D37</f>
        <v>182.3</v>
      </c>
      <c r="F760">
        <f>'1119'!E37</f>
        <v>243.1</v>
      </c>
      <c r="G760" s="9">
        <f t="shared" si="170"/>
        <v>304.89999999999998</v>
      </c>
      <c r="H760" s="2">
        <f t="shared" si="171"/>
        <v>307.8</v>
      </c>
      <c r="I760" s="103">
        <f t="shared" si="172"/>
        <v>-0.94217024041586273</v>
      </c>
    </row>
    <row r="761" spans="1:9" x14ac:dyDescent="0.25">
      <c r="A761" s="29">
        <f t="shared" si="169"/>
        <v>44161</v>
      </c>
      <c r="C761">
        <f>'1126'!B37</f>
        <v>121.6</v>
      </c>
      <c r="D761">
        <f>'1126'!C37</f>
        <v>65.599999999999994</v>
      </c>
      <c r="E761">
        <f>'1126'!D37</f>
        <v>183.2</v>
      </c>
      <c r="F761">
        <f>'1126'!E37</f>
        <v>244</v>
      </c>
      <c r="G761" s="9">
        <f t="shared" si="170"/>
        <v>304.79999999999995</v>
      </c>
      <c r="H761" s="2">
        <f t="shared" si="171"/>
        <v>309.60000000000002</v>
      </c>
      <c r="I761" s="103">
        <f t="shared" si="172"/>
        <v>-1.5503875968992498</v>
      </c>
    </row>
    <row r="762" spans="1:9" x14ac:dyDescent="0.25">
      <c r="A762" s="29">
        <f t="shared" si="169"/>
        <v>44168</v>
      </c>
      <c r="C762">
        <f>'1203'!B37</f>
        <v>120.5</v>
      </c>
      <c r="D762">
        <f>'1203'!C37</f>
        <v>65.099999999999994</v>
      </c>
      <c r="E762">
        <f>'1203'!D37</f>
        <v>184.4</v>
      </c>
      <c r="F762">
        <f>'1203'!E37</f>
        <v>292.7</v>
      </c>
      <c r="G762" s="9">
        <f t="shared" si="170"/>
        <v>304.89999999999998</v>
      </c>
      <c r="H762" s="2">
        <f t="shared" si="171"/>
        <v>357.79999999999995</v>
      </c>
      <c r="I762" s="103">
        <f t="shared" si="172"/>
        <v>-14.784795975405252</v>
      </c>
    </row>
    <row r="763" spans="1:9" x14ac:dyDescent="0.25">
      <c r="A763" s="29">
        <f t="shared" si="169"/>
        <v>44175</v>
      </c>
      <c r="C763">
        <f>'1210'!B37</f>
        <v>118.8</v>
      </c>
      <c r="D763">
        <f>'1210'!C37</f>
        <v>64</v>
      </c>
      <c r="E763">
        <f>'1210'!D37</f>
        <v>186.1</v>
      </c>
      <c r="F763">
        <f>'1210'!E37</f>
        <v>351.8</v>
      </c>
      <c r="G763" s="9">
        <f t="shared" si="170"/>
        <v>304.89999999999998</v>
      </c>
      <c r="H763" s="2">
        <f t="shared" si="171"/>
        <v>415.8</v>
      </c>
      <c r="I763" s="103">
        <f t="shared" si="172"/>
        <v>-26.671476671476679</v>
      </c>
    </row>
    <row r="764" spans="1:9" x14ac:dyDescent="0.25">
      <c r="A764" s="29">
        <f t="shared" si="169"/>
        <v>44182</v>
      </c>
      <c r="C764">
        <f>'1217'!B37</f>
        <v>118.4</v>
      </c>
      <c r="D764">
        <f>'1217'!C37</f>
        <v>47.2</v>
      </c>
      <c r="E764">
        <f>'1217'!D37</f>
        <v>244.5</v>
      </c>
      <c r="F764">
        <f>'1217'!E37</f>
        <v>353.6</v>
      </c>
      <c r="G764" s="9">
        <f t="shared" si="170"/>
        <v>362.9</v>
      </c>
      <c r="H764" s="2">
        <f t="shared" si="171"/>
        <v>400.8</v>
      </c>
      <c r="I764" s="103">
        <f t="shared" si="172"/>
        <v>-9.4560878243513002</v>
      </c>
    </row>
    <row r="765" spans="1:9" x14ac:dyDescent="0.25">
      <c r="A765" s="29">
        <f t="shared" si="169"/>
        <v>44189</v>
      </c>
      <c r="C765">
        <f>'1224'!B37</f>
        <v>117</v>
      </c>
      <c r="D765">
        <f>'1224'!C37</f>
        <v>46.4</v>
      </c>
      <c r="E765">
        <f>'1224'!D37</f>
        <v>304.7</v>
      </c>
      <c r="F765">
        <f>'1224'!E37</f>
        <v>354.5</v>
      </c>
      <c r="G765" s="9">
        <f t="shared" si="170"/>
        <v>421.7</v>
      </c>
      <c r="H765" s="2">
        <f t="shared" si="171"/>
        <v>400.9</v>
      </c>
      <c r="I765" s="103">
        <f t="shared" si="172"/>
        <v>5.1883262659017326</v>
      </c>
    </row>
    <row r="766" spans="1:9" x14ac:dyDescent="0.25">
      <c r="A766" s="29">
        <f t="shared" si="169"/>
        <v>44196</v>
      </c>
      <c r="C766">
        <f>'1231'!B37</f>
        <v>50.2</v>
      </c>
      <c r="D766">
        <f>'1231'!C37</f>
        <v>43</v>
      </c>
      <c r="E766">
        <f>'1231'!D37</f>
        <v>305.8</v>
      </c>
      <c r="F766">
        <f>'1231'!E37</f>
        <v>416.5</v>
      </c>
      <c r="G766" s="9">
        <f t="shared" si="170"/>
        <v>356</v>
      </c>
      <c r="H766" s="2">
        <f t="shared" si="171"/>
        <v>459.5</v>
      </c>
      <c r="I766" s="103">
        <f t="shared" si="172"/>
        <v>-22.524483133841134</v>
      </c>
    </row>
    <row r="767" spans="1:9" x14ac:dyDescent="0.25">
      <c r="A767" s="29">
        <f t="shared" si="169"/>
        <v>44203</v>
      </c>
      <c r="C767">
        <f>'0107'!B37</f>
        <v>49.9</v>
      </c>
      <c r="D767">
        <f>'0107'!C37</f>
        <v>43.6</v>
      </c>
      <c r="E767">
        <f>'0107'!D37</f>
        <v>370.6</v>
      </c>
      <c r="F767">
        <f>'0107'!E37</f>
        <v>416.9</v>
      </c>
      <c r="G767" s="9">
        <f t="shared" si="170"/>
        <v>420.5</v>
      </c>
      <c r="H767" s="2">
        <f t="shared" si="171"/>
        <v>460.5</v>
      </c>
      <c r="I767" s="103">
        <f t="shared" si="172"/>
        <v>-8.6862106406080386</v>
      </c>
    </row>
    <row r="768" spans="1:9" x14ac:dyDescent="0.25">
      <c r="A768" s="29">
        <f t="shared" si="169"/>
        <v>44210</v>
      </c>
      <c r="C768">
        <f>'0114'!B38</f>
        <v>49.3</v>
      </c>
      <c r="D768">
        <f>'0114'!C38</f>
        <v>41.7</v>
      </c>
      <c r="E768">
        <f>'0114'!D38</f>
        <v>426.8</v>
      </c>
      <c r="F768">
        <f>'0114'!E38</f>
        <v>418.8</v>
      </c>
      <c r="G768" s="9">
        <f t="shared" ref="G768:G778" si="173">+C768+E768</f>
        <v>476.1</v>
      </c>
      <c r="H768" s="2">
        <f t="shared" ref="H768:H778" si="174">+D768+F768</f>
        <v>460.5</v>
      </c>
      <c r="I768" s="103">
        <f t="shared" ref="I768:I778" si="175">+(G768/H768-1)*100</f>
        <v>3.3876221498371439</v>
      </c>
    </row>
    <row r="769" spans="1:10" x14ac:dyDescent="0.25">
      <c r="A769" s="29">
        <f t="shared" ref="A769:A834" si="176">+A768+7</f>
        <v>44217</v>
      </c>
      <c r="C769">
        <f>'0121'!B41</f>
        <v>44.6</v>
      </c>
      <c r="D769">
        <f>'0121'!C41</f>
        <v>40.9</v>
      </c>
      <c r="E769">
        <f>'0121'!D41</f>
        <v>431.7</v>
      </c>
      <c r="F769">
        <f>'0121'!E41</f>
        <v>419.6</v>
      </c>
      <c r="G769" s="9">
        <f t="shared" si="173"/>
        <v>476.3</v>
      </c>
      <c r="H769" s="2">
        <f t="shared" si="174"/>
        <v>460.5</v>
      </c>
      <c r="I769" s="103">
        <f t="shared" si="175"/>
        <v>3.4310532030401797</v>
      </c>
    </row>
    <row r="770" spans="1:10" x14ac:dyDescent="0.25">
      <c r="A770" s="29">
        <f t="shared" si="176"/>
        <v>44224</v>
      </c>
      <c r="C770">
        <f>'0128'!B41</f>
        <v>44.3</v>
      </c>
      <c r="D770">
        <f>'0128'!C41</f>
        <v>35.5</v>
      </c>
      <c r="E770">
        <f>'0128'!D41</f>
        <v>432</v>
      </c>
      <c r="F770">
        <f>'0128'!E41</f>
        <v>483.7</v>
      </c>
      <c r="G770" s="9">
        <f t="shared" si="173"/>
        <v>476.3</v>
      </c>
      <c r="H770" s="2">
        <f t="shared" si="174"/>
        <v>519.20000000000005</v>
      </c>
      <c r="I770" s="103">
        <f t="shared" si="175"/>
        <v>-8.262711864406791</v>
      </c>
    </row>
    <row r="771" spans="1:10" x14ac:dyDescent="0.25">
      <c r="A771" s="29">
        <f t="shared" si="176"/>
        <v>44231</v>
      </c>
      <c r="C771">
        <f>'0204'!B41</f>
        <v>42.3</v>
      </c>
      <c r="D771">
        <f>'0204'!C41</f>
        <v>31.3</v>
      </c>
      <c r="E771">
        <f>'0204'!D41</f>
        <v>491.8</v>
      </c>
      <c r="F771">
        <f>'0204'!E41</f>
        <v>487.8</v>
      </c>
      <c r="G771" s="9">
        <f t="shared" si="173"/>
        <v>534.1</v>
      </c>
      <c r="H771" s="2">
        <f t="shared" si="174"/>
        <v>519.1</v>
      </c>
      <c r="I771" s="103">
        <f t="shared" si="175"/>
        <v>2.8896166441918725</v>
      </c>
    </row>
    <row r="772" spans="1:10" x14ac:dyDescent="0.25">
      <c r="A772" s="29">
        <f t="shared" si="176"/>
        <v>44238</v>
      </c>
      <c r="C772">
        <f>'0211'!B41</f>
        <v>42</v>
      </c>
      <c r="D772">
        <f>'0211'!C41</f>
        <v>31</v>
      </c>
      <c r="E772">
        <f>'0211'!D41</f>
        <v>492.1</v>
      </c>
      <c r="F772">
        <f>'0211'!E41</f>
        <v>488.1</v>
      </c>
      <c r="G772" s="9">
        <f t="shared" si="173"/>
        <v>534.1</v>
      </c>
      <c r="H772" s="2">
        <f t="shared" si="174"/>
        <v>519.1</v>
      </c>
      <c r="I772" s="103">
        <f t="shared" si="175"/>
        <v>2.8896166441918725</v>
      </c>
    </row>
    <row r="773" spans="1:10" x14ac:dyDescent="0.25">
      <c r="A773" s="29">
        <f t="shared" si="176"/>
        <v>44245</v>
      </c>
      <c r="C773">
        <f>'0218'!B41</f>
        <v>41.2</v>
      </c>
      <c r="D773">
        <f>'0218'!C41</f>
        <v>29.2</v>
      </c>
      <c r="E773">
        <f>'0218'!D41</f>
        <v>492.9</v>
      </c>
      <c r="F773">
        <f>'0218'!E41</f>
        <v>548.4</v>
      </c>
      <c r="G773" s="9">
        <f t="shared" si="173"/>
        <v>534.1</v>
      </c>
      <c r="H773" s="2">
        <f t="shared" si="174"/>
        <v>577.6</v>
      </c>
      <c r="I773" s="103">
        <f t="shared" si="175"/>
        <v>-7.5311634349030427</v>
      </c>
    </row>
    <row r="774" spans="1:10" x14ac:dyDescent="0.25">
      <c r="A774" s="29">
        <f t="shared" si="176"/>
        <v>44252</v>
      </c>
      <c r="C774">
        <f>'0225'!B41</f>
        <v>41.4</v>
      </c>
      <c r="D774">
        <f>'0225'!C41</f>
        <v>28.6</v>
      </c>
      <c r="E774">
        <f>'0225'!D41</f>
        <v>545.70000000000005</v>
      </c>
      <c r="F774">
        <f>'0225'!E41</f>
        <v>548.70000000000005</v>
      </c>
      <c r="G774" s="9">
        <f t="shared" si="173"/>
        <v>587.1</v>
      </c>
      <c r="H774" s="2">
        <f t="shared" si="174"/>
        <v>577.30000000000007</v>
      </c>
      <c r="I774" s="103">
        <f t="shared" si="175"/>
        <v>1.6975575957041356</v>
      </c>
    </row>
    <row r="775" spans="1:10" x14ac:dyDescent="0.25">
      <c r="A775" s="29">
        <f t="shared" si="176"/>
        <v>44259</v>
      </c>
      <c r="C775">
        <f>'0304'!B41</f>
        <v>40.4</v>
      </c>
      <c r="D775">
        <f>'0304'!C41</f>
        <v>27.9</v>
      </c>
      <c r="E775">
        <f>'0304'!D41</f>
        <v>546.70000000000005</v>
      </c>
      <c r="F775">
        <f>'0304'!E41</f>
        <v>549.1</v>
      </c>
      <c r="G775" s="9">
        <f t="shared" si="173"/>
        <v>587.1</v>
      </c>
      <c r="H775" s="2">
        <f t="shared" si="174"/>
        <v>577</v>
      </c>
      <c r="I775" s="103">
        <f t="shared" si="175"/>
        <v>1.7504332755632568</v>
      </c>
    </row>
    <row r="776" spans="1:10" x14ac:dyDescent="0.25">
      <c r="A776" s="29">
        <f t="shared" si="176"/>
        <v>44266</v>
      </c>
      <c r="C776">
        <f>'0311'!B44</f>
        <v>40.200000000000003</v>
      </c>
      <c r="D776">
        <f>'0311'!C44</f>
        <v>27.2</v>
      </c>
      <c r="E776">
        <f>'0311'!D44</f>
        <v>546.9</v>
      </c>
      <c r="F776">
        <f>'0311'!E44</f>
        <v>549.9</v>
      </c>
      <c r="G776" s="9">
        <f t="shared" si="173"/>
        <v>587.1</v>
      </c>
      <c r="H776" s="2">
        <f t="shared" si="174"/>
        <v>577.1</v>
      </c>
      <c r="I776" s="103">
        <f t="shared" si="175"/>
        <v>1.7328019407381712</v>
      </c>
    </row>
    <row r="777" spans="1:10" x14ac:dyDescent="0.25">
      <c r="A777" s="29">
        <f t="shared" si="176"/>
        <v>44273</v>
      </c>
      <c r="C777">
        <f>'0318'!B44</f>
        <v>39</v>
      </c>
      <c r="D777">
        <f>'0318'!C44</f>
        <v>26.8</v>
      </c>
      <c r="E777">
        <f>'0318'!D44</f>
        <v>548.1</v>
      </c>
      <c r="F777">
        <f>'0318'!E44</f>
        <v>550.29999999999995</v>
      </c>
      <c r="G777" s="9">
        <f t="shared" si="173"/>
        <v>587.1</v>
      </c>
      <c r="H777" s="2">
        <f t="shared" si="174"/>
        <v>577.09999999999991</v>
      </c>
      <c r="I777" s="103">
        <f t="shared" si="175"/>
        <v>1.7328019407381934</v>
      </c>
    </row>
    <row r="778" spans="1:10" x14ac:dyDescent="0.25">
      <c r="A778" s="29">
        <f t="shared" si="176"/>
        <v>44280</v>
      </c>
      <c r="C778">
        <f>'0325'!B45</f>
        <v>35.6</v>
      </c>
      <c r="D778">
        <f>'0325'!C45</f>
        <v>26.6</v>
      </c>
      <c r="E778">
        <f>'0325'!D45</f>
        <v>551.5</v>
      </c>
      <c r="F778">
        <f>'0325'!E45</f>
        <v>550.5</v>
      </c>
      <c r="G778" s="9">
        <f t="shared" si="173"/>
        <v>587.1</v>
      </c>
      <c r="H778" s="2">
        <f t="shared" si="174"/>
        <v>577.1</v>
      </c>
      <c r="I778" s="103">
        <f t="shared" si="175"/>
        <v>1.7328019407381712</v>
      </c>
    </row>
    <row r="779" spans="1:10" x14ac:dyDescent="0.25">
      <c r="A779" s="29">
        <f t="shared" si="176"/>
        <v>44287</v>
      </c>
      <c r="C779">
        <f>'0401'!B45</f>
        <v>35.5</v>
      </c>
      <c r="D779">
        <f>'0401'!C45</f>
        <v>25.8</v>
      </c>
      <c r="E779">
        <f>'0401'!D45</f>
        <v>551.70000000000005</v>
      </c>
      <c r="F779">
        <f>'0401'!E45</f>
        <v>577.6</v>
      </c>
      <c r="G779" s="9">
        <f t="shared" ref="G779:G786" si="177">+C779+E779</f>
        <v>587.20000000000005</v>
      </c>
      <c r="H779" s="2">
        <f t="shared" ref="H779:H786" si="178">+D779+F779</f>
        <v>603.4</v>
      </c>
      <c r="I779" s="103">
        <f t="shared" ref="I779:I786" si="179">+(G779/H779-1)*100</f>
        <v>-2.6847862114683374</v>
      </c>
    </row>
    <row r="780" spans="1:10" x14ac:dyDescent="0.25">
      <c r="A780" s="29">
        <f t="shared" si="176"/>
        <v>44294</v>
      </c>
      <c r="C780">
        <f>'0408'!B45</f>
        <v>37.700000000000003</v>
      </c>
      <c r="D780">
        <f>'0408'!C45</f>
        <v>25.3</v>
      </c>
      <c r="E780">
        <f>'0408'!D45</f>
        <v>579.20000000000005</v>
      </c>
      <c r="F780">
        <f>'0408'!E45</f>
        <v>578</v>
      </c>
      <c r="G780" s="9">
        <f t="shared" si="177"/>
        <v>616.90000000000009</v>
      </c>
      <c r="H780" s="2">
        <f t="shared" si="178"/>
        <v>603.29999999999995</v>
      </c>
      <c r="I780" s="103">
        <f t="shared" si="179"/>
        <v>2.2542681916128293</v>
      </c>
    </row>
    <row r="781" spans="1:10" x14ac:dyDescent="0.25">
      <c r="A781" s="29">
        <f t="shared" si="176"/>
        <v>44301</v>
      </c>
      <c r="C781">
        <f>'0415'!B45</f>
        <v>35.799999999999997</v>
      </c>
      <c r="D781">
        <f>'0415'!C45</f>
        <v>25.1</v>
      </c>
      <c r="E781">
        <f>'0415'!D45</f>
        <v>581</v>
      </c>
      <c r="F781">
        <f>'0415'!E45</f>
        <v>578.1</v>
      </c>
      <c r="G781" s="9">
        <f t="shared" si="177"/>
        <v>616.79999999999995</v>
      </c>
      <c r="H781" s="2">
        <f t="shared" si="178"/>
        <v>603.20000000000005</v>
      </c>
      <c r="I781" s="103">
        <f t="shared" si="179"/>
        <v>2.2546419098143033</v>
      </c>
      <c r="J781">
        <f>'0415'!F45</f>
        <v>0</v>
      </c>
    </row>
    <row r="782" spans="1:10" x14ac:dyDescent="0.25">
      <c r="A782" s="29">
        <f t="shared" si="176"/>
        <v>44308</v>
      </c>
      <c r="C782">
        <f>'0422'!B45</f>
        <v>32.9</v>
      </c>
      <c r="D782">
        <f>'0422'!C45</f>
        <v>26</v>
      </c>
      <c r="E782">
        <f>'0422'!D45</f>
        <v>584</v>
      </c>
      <c r="F782">
        <f>'0422'!E45</f>
        <v>578.1</v>
      </c>
      <c r="G782" s="9">
        <f t="shared" si="177"/>
        <v>616.9</v>
      </c>
      <c r="H782" s="2">
        <f t="shared" si="178"/>
        <v>604.1</v>
      </c>
      <c r="I782" s="103">
        <f t="shared" si="179"/>
        <v>2.1188544942890131</v>
      </c>
      <c r="J782">
        <f>'0422'!F45</f>
        <v>0</v>
      </c>
    </row>
    <row r="783" spans="1:10" x14ac:dyDescent="0.25">
      <c r="A783" s="29">
        <f t="shared" si="176"/>
        <v>44315</v>
      </c>
      <c r="C783">
        <f>'0429'!B45</f>
        <v>32</v>
      </c>
      <c r="D783">
        <f>'0429'!C45</f>
        <v>27.8</v>
      </c>
      <c r="E783">
        <f>'0429'!D45</f>
        <v>584.9</v>
      </c>
      <c r="F783">
        <f>'0429'!E45</f>
        <v>579.29999999999995</v>
      </c>
      <c r="G783" s="9">
        <f t="shared" si="177"/>
        <v>616.9</v>
      </c>
      <c r="H783" s="2">
        <f t="shared" si="178"/>
        <v>607.09999999999991</v>
      </c>
      <c r="I783" s="103">
        <f t="shared" si="179"/>
        <v>1.6142315928183271</v>
      </c>
      <c r="J783">
        <f>'0429'!F45</f>
        <v>0</v>
      </c>
    </row>
    <row r="784" spans="1:10" x14ac:dyDescent="0.25">
      <c r="A784" s="29">
        <f t="shared" si="176"/>
        <v>44322</v>
      </c>
      <c r="C784">
        <f>'0506'!B45</f>
        <v>31.6</v>
      </c>
      <c r="D784">
        <f>'0506'!C45</f>
        <v>27.2</v>
      </c>
      <c r="E784">
        <f>'0506'!D45</f>
        <v>586.20000000000005</v>
      </c>
      <c r="F784">
        <f>'0506'!E45</f>
        <v>618</v>
      </c>
      <c r="G784" s="9">
        <f t="shared" si="177"/>
        <v>617.80000000000007</v>
      </c>
      <c r="H784" s="2">
        <f t="shared" si="178"/>
        <v>645.20000000000005</v>
      </c>
      <c r="I784" s="103">
        <f t="shared" si="179"/>
        <v>-4.2467451952882822</v>
      </c>
      <c r="J784">
        <f>'0506'!F45</f>
        <v>0</v>
      </c>
    </row>
    <row r="785" spans="1:10" x14ac:dyDescent="0.25">
      <c r="A785" s="29">
        <f t="shared" si="176"/>
        <v>44329</v>
      </c>
      <c r="C785">
        <f>'0513'!B45</f>
        <v>31.4</v>
      </c>
      <c r="D785">
        <f>'0513'!C45</f>
        <v>23.9</v>
      </c>
      <c r="E785">
        <f>'0513'!D45</f>
        <v>612.20000000000005</v>
      </c>
      <c r="F785">
        <f>'0513'!E45</f>
        <v>621.29999999999995</v>
      </c>
      <c r="G785" s="9">
        <f t="shared" si="177"/>
        <v>643.6</v>
      </c>
      <c r="H785" s="2">
        <f t="shared" si="178"/>
        <v>645.19999999999993</v>
      </c>
      <c r="I785" s="103">
        <f t="shared" si="179"/>
        <v>-0.24798512089273528</v>
      </c>
      <c r="J785">
        <f>'0513'!F45</f>
        <v>0</v>
      </c>
    </row>
    <row r="786" spans="1:10" x14ac:dyDescent="0.25">
      <c r="A786" s="29">
        <f t="shared" si="176"/>
        <v>44336</v>
      </c>
      <c r="C786">
        <f>'0520'!B45</f>
        <v>34.299999999999997</v>
      </c>
      <c r="D786">
        <f>'0520'!C45</f>
        <v>28.7</v>
      </c>
      <c r="E786">
        <f>'0520'!D45</f>
        <v>612.20000000000005</v>
      </c>
      <c r="F786">
        <f>'0520'!E45</f>
        <v>622.29999999999995</v>
      </c>
      <c r="G786" s="9">
        <f t="shared" si="177"/>
        <v>646.5</v>
      </c>
      <c r="H786" s="2">
        <f t="shared" si="178"/>
        <v>651</v>
      </c>
      <c r="I786" s="103">
        <f t="shared" si="179"/>
        <v>-0.69124423963133896</v>
      </c>
      <c r="J786">
        <f>'0520'!F45</f>
        <v>0</v>
      </c>
    </row>
    <row r="787" spans="1:10" x14ac:dyDescent="0.25">
      <c r="A787" s="29">
        <f t="shared" si="176"/>
        <v>44343</v>
      </c>
      <c r="C787">
        <f>'0527'!B45</f>
        <v>32.1</v>
      </c>
      <c r="D787">
        <f>'0527'!C45</f>
        <v>38.4</v>
      </c>
      <c r="E787">
        <f>'0527'!D45</f>
        <v>615.4</v>
      </c>
      <c r="F787">
        <f>'0527'!E45</f>
        <v>624</v>
      </c>
      <c r="G787" s="9">
        <f t="shared" ref="G787:G800" si="180">+C787+E787</f>
        <v>647.5</v>
      </c>
      <c r="H787" s="2">
        <f t="shared" ref="H787:H800" si="181">+D787+F787</f>
        <v>662.4</v>
      </c>
      <c r="I787" s="103">
        <f t="shared" ref="I787:I800" si="182">+(G787/H787-1)*100</f>
        <v>-2.2493961352657021</v>
      </c>
      <c r="J787">
        <f>'0527'!F45</f>
        <v>0</v>
      </c>
    </row>
    <row r="788" spans="1:10" x14ac:dyDescent="0.25">
      <c r="A788" s="29">
        <f t="shared" si="176"/>
        <v>44350</v>
      </c>
      <c r="C788">
        <f>'0603'!B45</f>
        <v>30.4</v>
      </c>
      <c r="D788">
        <f>'0603'!C45</f>
        <v>39.700000000000003</v>
      </c>
      <c r="E788">
        <f>'0603'!D45</f>
        <v>617.6</v>
      </c>
      <c r="F788">
        <f>'0603'!E45</f>
        <v>624.70000000000005</v>
      </c>
      <c r="G788" s="9">
        <f t="shared" si="180"/>
        <v>648</v>
      </c>
      <c r="H788" s="2">
        <f t="shared" si="181"/>
        <v>664.40000000000009</v>
      </c>
      <c r="I788" s="103">
        <f t="shared" si="182"/>
        <v>-2.4683925346177138</v>
      </c>
      <c r="J788">
        <f>'0603'!F45</f>
        <v>0</v>
      </c>
    </row>
    <row r="789" spans="1:10" x14ac:dyDescent="0.25">
      <c r="A789" s="29">
        <f t="shared" si="176"/>
        <v>44357</v>
      </c>
      <c r="C789">
        <f>'0610'!B45</f>
        <v>30.2</v>
      </c>
      <c r="D789">
        <f>'0610'!C45</f>
        <v>40.200000000000003</v>
      </c>
      <c r="E789">
        <f>'0610'!D45</f>
        <v>618.20000000000005</v>
      </c>
      <c r="F789">
        <f>'0610'!E45</f>
        <v>624.70000000000005</v>
      </c>
      <c r="G789" s="9">
        <f t="shared" si="180"/>
        <v>648.40000000000009</v>
      </c>
      <c r="H789" s="2">
        <f t="shared" si="181"/>
        <v>664.90000000000009</v>
      </c>
      <c r="I789" s="103">
        <f t="shared" si="182"/>
        <v>-2.481576176868705</v>
      </c>
      <c r="J789">
        <f>'0610'!F45</f>
        <v>0</v>
      </c>
    </row>
    <row r="790" spans="1:10" x14ac:dyDescent="0.25">
      <c r="A790" s="29">
        <f t="shared" si="176"/>
        <v>44364</v>
      </c>
      <c r="C790">
        <f>'0617'!B45</f>
        <v>27.2</v>
      </c>
      <c r="D790">
        <f>'0617'!C45</f>
        <v>40.1</v>
      </c>
      <c r="E790">
        <f>'0617'!D45</f>
        <v>621.20000000000005</v>
      </c>
      <c r="F790">
        <f>'0617'!E45</f>
        <v>624.79999999999995</v>
      </c>
      <c r="G790" s="9">
        <f t="shared" si="180"/>
        <v>648.40000000000009</v>
      </c>
      <c r="H790" s="2">
        <f t="shared" si="181"/>
        <v>664.9</v>
      </c>
      <c r="I790" s="103">
        <f t="shared" si="182"/>
        <v>-2.4815761768686828</v>
      </c>
      <c r="J790">
        <f>'0617'!F45</f>
        <v>0</v>
      </c>
    </row>
    <row r="791" spans="1:10" x14ac:dyDescent="0.25">
      <c r="A791" s="29">
        <f t="shared" si="176"/>
        <v>44371</v>
      </c>
      <c r="C791">
        <f>'0624'!B45</f>
        <v>26.1</v>
      </c>
      <c r="D791">
        <f>'0624'!C45</f>
        <v>39.4</v>
      </c>
      <c r="E791">
        <f>'0624'!D45</f>
        <v>622.29999999999995</v>
      </c>
      <c r="F791">
        <f>'0624'!E45</f>
        <v>625.5</v>
      </c>
      <c r="G791" s="9">
        <f t="shared" si="180"/>
        <v>648.4</v>
      </c>
      <c r="H791" s="2">
        <f t="shared" si="181"/>
        <v>664.9</v>
      </c>
      <c r="I791" s="103">
        <f t="shared" si="182"/>
        <v>-2.481576176868705</v>
      </c>
      <c r="J791">
        <f>'0624'!F45</f>
        <v>0</v>
      </c>
    </row>
    <row r="792" spans="1:10" x14ac:dyDescent="0.25">
      <c r="A792" s="29">
        <f t="shared" si="176"/>
        <v>44378</v>
      </c>
      <c r="C792">
        <f>'0701'!B45</f>
        <v>25.8</v>
      </c>
      <c r="D792">
        <f>'0701'!C45</f>
        <v>39.4</v>
      </c>
      <c r="E792">
        <f>'0701'!D45</f>
        <v>622.9</v>
      </c>
      <c r="F792">
        <f>'0701'!E45</f>
        <v>644.70000000000005</v>
      </c>
      <c r="G792" s="9">
        <f t="shared" si="180"/>
        <v>648.69999999999993</v>
      </c>
      <c r="H792" s="2">
        <f t="shared" si="181"/>
        <v>684.1</v>
      </c>
      <c r="I792" s="103">
        <f t="shared" si="182"/>
        <v>-5.1746820640257374</v>
      </c>
      <c r="J792">
        <f>'0701'!F45</f>
        <v>0</v>
      </c>
    </row>
    <row r="793" spans="1:10" x14ac:dyDescent="0.25">
      <c r="A793" s="29">
        <f t="shared" si="176"/>
        <v>44385</v>
      </c>
      <c r="C793">
        <f>'0708'!B45</f>
        <v>29</v>
      </c>
      <c r="D793">
        <f>'0708'!C45</f>
        <v>38.6</v>
      </c>
      <c r="E793">
        <f>'0708'!D45</f>
        <v>623.70000000000005</v>
      </c>
      <c r="F793">
        <f>'0708'!E45</f>
        <v>645.5</v>
      </c>
      <c r="G793" s="9">
        <f t="shared" si="180"/>
        <v>652.70000000000005</v>
      </c>
      <c r="H793" s="2">
        <f t="shared" si="181"/>
        <v>684.1</v>
      </c>
      <c r="I793" s="103">
        <f t="shared" si="182"/>
        <v>-4.5899722262827014</v>
      </c>
      <c r="J793">
        <f>'0708'!F45</f>
        <v>0</v>
      </c>
    </row>
    <row r="794" spans="1:10" x14ac:dyDescent="0.25">
      <c r="A794" s="29">
        <f t="shared" si="176"/>
        <v>44392</v>
      </c>
      <c r="C794">
        <f>'0715'!B45</f>
        <v>28.6</v>
      </c>
      <c r="D794">
        <f>'0715'!C45</f>
        <v>38</v>
      </c>
      <c r="E794">
        <f>'0715'!D45</f>
        <v>624.1</v>
      </c>
      <c r="F794">
        <f>'0715'!E45</f>
        <v>646.4</v>
      </c>
      <c r="G794" s="9">
        <f t="shared" si="180"/>
        <v>652.70000000000005</v>
      </c>
      <c r="H794" s="2">
        <f t="shared" si="181"/>
        <v>684.4</v>
      </c>
      <c r="I794" s="103">
        <f t="shared" si="182"/>
        <v>-4.6317942723553385</v>
      </c>
      <c r="J794">
        <f>'0715'!F45</f>
        <v>0</v>
      </c>
    </row>
    <row r="795" spans="1:10" x14ac:dyDescent="0.25">
      <c r="A795" s="29">
        <f t="shared" si="176"/>
        <v>44399</v>
      </c>
      <c r="C795">
        <f>'0722'!B45</f>
        <v>33</v>
      </c>
      <c r="D795">
        <f>'0722'!C45</f>
        <v>37.700000000000003</v>
      </c>
      <c r="E795">
        <f>'0722'!D45</f>
        <v>624.4</v>
      </c>
      <c r="F795">
        <f>'0722'!E45</f>
        <v>646.6</v>
      </c>
      <c r="G795" s="9">
        <f t="shared" si="180"/>
        <v>657.4</v>
      </c>
      <c r="H795" s="2">
        <f t="shared" si="181"/>
        <v>684.30000000000007</v>
      </c>
      <c r="I795" s="103">
        <f t="shared" si="182"/>
        <v>-3.9310244045009601</v>
      </c>
      <c r="J795">
        <f>'0722'!F45</f>
        <v>0</v>
      </c>
    </row>
    <row r="796" spans="1:10" x14ac:dyDescent="0.25">
      <c r="A796" s="29">
        <f t="shared" si="176"/>
        <v>44406</v>
      </c>
      <c r="C796">
        <f>'0729'!B45</f>
        <v>32.1</v>
      </c>
      <c r="D796">
        <f>'0729'!C45</f>
        <v>37.700000000000003</v>
      </c>
      <c r="E796">
        <f>'0729'!D45</f>
        <v>625</v>
      </c>
      <c r="F796">
        <f>'0729'!E45</f>
        <v>646.6</v>
      </c>
      <c r="G796" s="9">
        <f t="shared" si="180"/>
        <v>657.1</v>
      </c>
      <c r="H796" s="2">
        <f t="shared" si="181"/>
        <v>684.30000000000007</v>
      </c>
      <c r="I796" s="103">
        <f t="shared" si="182"/>
        <v>-3.9748648253689955</v>
      </c>
      <c r="J796">
        <f>'0729'!F45</f>
        <v>0</v>
      </c>
    </row>
    <row r="797" spans="1:10" x14ac:dyDescent="0.25">
      <c r="A797" s="29">
        <f t="shared" si="176"/>
        <v>44413</v>
      </c>
      <c r="C797">
        <f>'0805'!B45</f>
        <v>32.4</v>
      </c>
      <c r="D797">
        <f>'0805'!C45</f>
        <v>38.1</v>
      </c>
      <c r="E797">
        <f>'0805'!D45</f>
        <v>625</v>
      </c>
      <c r="F797">
        <f>'0805'!E45</f>
        <v>646.79999999999995</v>
      </c>
      <c r="G797" s="9">
        <f t="shared" si="180"/>
        <v>657.4</v>
      </c>
      <c r="H797" s="2">
        <f t="shared" si="181"/>
        <v>684.9</v>
      </c>
      <c r="I797" s="103">
        <f t="shared" si="182"/>
        <v>-4.0151846984961326</v>
      </c>
      <c r="J797">
        <f>'0805'!F45</f>
        <v>0</v>
      </c>
    </row>
    <row r="798" spans="1:10" x14ac:dyDescent="0.25">
      <c r="A798" s="29">
        <f t="shared" si="176"/>
        <v>44420</v>
      </c>
      <c r="C798">
        <f>'0812'!B45</f>
        <v>32.299999999999997</v>
      </c>
      <c r="D798">
        <f>'0812'!C45</f>
        <v>39</v>
      </c>
      <c r="E798">
        <f>'0812'!D45</f>
        <v>625.1</v>
      </c>
      <c r="F798">
        <f>'0812'!E45</f>
        <v>646.79999999999995</v>
      </c>
      <c r="G798" s="9">
        <f t="shared" si="180"/>
        <v>657.4</v>
      </c>
      <c r="H798" s="2">
        <f t="shared" si="181"/>
        <v>685.8</v>
      </c>
      <c r="I798" s="103">
        <f t="shared" si="182"/>
        <v>-4.141149023038782</v>
      </c>
      <c r="J798">
        <f>'0812'!F45</f>
        <v>0</v>
      </c>
    </row>
    <row r="799" spans="1:10" x14ac:dyDescent="0.25">
      <c r="A799" s="29">
        <f t="shared" si="176"/>
        <v>44427</v>
      </c>
      <c r="C799">
        <f>'0819'!B45</f>
        <v>31.9</v>
      </c>
      <c r="D799">
        <f>'0819'!C45</f>
        <v>39</v>
      </c>
      <c r="E799">
        <f>'0819'!D45</f>
        <v>625.79999999999995</v>
      </c>
      <c r="F799">
        <f>'0819'!E45</f>
        <v>646.79999999999995</v>
      </c>
      <c r="G799" s="9">
        <f t="shared" si="180"/>
        <v>657.69999999999993</v>
      </c>
      <c r="H799" s="2">
        <f t="shared" si="181"/>
        <v>685.8</v>
      </c>
      <c r="I799" s="103">
        <f t="shared" si="182"/>
        <v>-4.0974044911052836</v>
      </c>
      <c r="J799">
        <f>'0819'!F45</f>
        <v>0</v>
      </c>
    </row>
    <row r="800" spans="1:10" x14ac:dyDescent="0.25">
      <c r="A800" s="29">
        <f t="shared" si="176"/>
        <v>44434</v>
      </c>
      <c r="C800">
        <f>'0826'!B45</f>
        <v>31.9</v>
      </c>
      <c r="D800">
        <f>'0826'!C45</f>
        <v>39</v>
      </c>
      <c r="E800">
        <f>'0826'!D45</f>
        <v>625.79999999999995</v>
      </c>
      <c r="F800">
        <f>'0826'!E45</f>
        <v>646.79999999999995</v>
      </c>
      <c r="G800" s="9">
        <f t="shared" si="180"/>
        <v>657.69999999999993</v>
      </c>
      <c r="H800" s="2">
        <f t="shared" si="181"/>
        <v>685.8</v>
      </c>
      <c r="I800" s="103">
        <f t="shared" si="182"/>
        <v>-4.0974044911052836</v>
      </c>
      <c r="J800">
        <f>'0826'!F45</f>
        <v>0</v>
      </c>
    </row>
    <row r="801" spans="1:9" x14ac:dyDescent="0.25">
      <c r="A801" s="29">
        <f t="shared" si="176"/>
        <v>44441</v>
      </c>
      <c r="C801">
        <f>'0902'!B34</f>
        <v>31.7</v>
      </c>
      <c r="D801">
        <f>'0902'!C34</f>
        <v>41.3</v>
      </c>
      <c r="E801">
        <f>'0902'!D34</f>
        <v>0</v>
      </c>
      <c r="F801">
        <f>'0902'!E34</f>
        <v>0</v>
      </c>
      <c r="G801" s="9">
        <f>+C801+E801</f>
        <v>31.7</v>
      </c>
      <c r="H801" s="2">
        <f>+D801+F801</f>
        <v>41.3</v>
      </c>
      <c r="I801" s="103">
        <f>+(G801/H801-1)*100</f>
        <v>-23.244552058111378</v>
      </c>
    </row>
    <row r="802" spans="1:9" x14ac:dyDescent="0.25">
      <c r="A802" s="29">
        <f t="shared" si="176"/>
        <v>44448</v>
      </c>
      <c r="C802">
        <f>'0909'!B37</f>
        <v>30.1</v>
      </c>
      <c r="D802">
        <f>'0909'!C37</f>
        <v>41.3</v>
      </c>
      <c r="E802">
        <f>'0909'!D37</f>
        <v>1.6</v>
      </c>
      <c r="F802" t="str">
        <f>'0909'!E37</f>
        <v>*</v>
      </c>
      <c r="G802" s="9">
        <f>+C802+E802</f>
        <v>31.700000000000003</v>
      </c>
      <c r="H802" s="85">
        <f>+D802</f>
        <v>41.3</v>
      </c>
      <c r="I802" s="103">
        <f>+(G802/H802-1)*100</f>
        <v>-23.244552058111367</v>
      </c>
    </row>
    <row r="803" spans="1:9" x14ac:dyDescent="0.25">
      <c r="A803" s="29">
        <f t="shared" si="176"/>
        <v>44455</v>
      </c>
      <c r="C803">
        <f>'0916'!B39</f>
        <v>31.3</v>
      </c>
      <c r="D803">
        <f>'0916'!C39</f>
        <v>41.2</v>
      </c>
      <c r="E803">
        <f>'0916'!D39</f>
        <v>2.4</v>
      </c>
      <c r="F803">
        <f>'0916'!E39</f>
        <v>0.1</v>
      </c>
      <c r="G803" s="9">
        <f>+C803+E803</f>
        <v>33.700000000000003</v>
      </c>
      <c r="H803" s="2">
        <f>+D803+F803</f>
        <v>41.300000000000004</v>
      </c>
      <c r="I803" s="103">
        <f>+(G803/H803-1)*100</f>
        <v>-18.401937046004846</v>
      </c>
    </row>
    <row r="804" spans="1:9" x14ac:dyDescent="0.25">
      <c r="A804" s="29">
        <f t="shared" si="176"/>
        <v>44462</v>
      </c>
      <c r="C804">
        <f>'0923'!B39</f>
        <v>31.3</v>
      </c>
      <c r="D804">
        <f>'0923'!C39</f>
        <v>40.799999999999997</v>
      </c>
      <c r="E804">
        <f>'0923'!D39</f>
        <v>2.4</v>
      </c>
      <c r="F804">
        <f>'0923'!E39</f>
        <v>0.6</v>
      </c>
      <c r="G804" s="9">
        <f>+C804+E804</f>
        <v>33.700000000000003</v>
      </c>
      <c r="H804" s="2">
        <f>+D804+F804</f>
        <v>41.4</v>
      </c>
      <c r="I804" s="103">
        <f>+(G804/H804-1)*100</f>
        <v>-18.599033816425113</v>
      </c>
    </row>
    <row r="805" spans="1:9" x14ac:dyDescent="0.25">
      <c r="A805" s="29">
        <f t="shared" si="176"/>
        <v>44469</v>
      </c>
      <c r="C805">
        <f>'0930'!B40</f>
        <v>29.8</v>
      </c>
      <c r="D805">
        <f>'0930'!C40</f>
        <v>39.1</v>
      </c>
      <c r="E805">
        <f>'0930'!D40</f>
        <v>3.9</v>
      </c>
      <c r="F805">
        <f>'0930'!E40</f>
        <v>59.7</v>
      </c>
      <c r="G805" s="9">
        <f t="shared" ref="G805:G811" si="183">+C805+E805</f>
        <v>33.700000000000003</v>
      </c>
      <c r="H805" s="2">
        <f t="shared" ref="H805:H811" si="184">+D805+F805</f>
        <v>98.800000000000011</v>
      </c>
      <c r="I805" s="103">
        <f t="shared" ref="I805:I811" si="185">+(G805/H805-1)*100</f>
        <v>-65.890688259109311</v>
      </c>
    </row>
    <row r="806" spans="1:9" x14ac:dyDescent="0.25">
      <c r="A806" s="29">
        <f t="shared" si="176"/>
        <v>44476</v>
      </c>
      <c r="C806">
        <f>'1007'!B40</f>
        <v>29.8</v>
      </c>
      <c r="D806">
        <f>'1007'!C40</f>
        <v>104.8</v>
      </c>
      <c r="E806">
        <f>'1007'!D40</f>
        <v>3.9</v>
      </c>
      <c r="F806">
        <f>'1007'!E40</f>
        <v>60</v>
      </c>
      <c r="G806" s="9">
        <f t="shared" si="183"/>
        <v>33.700000000000003</v>
      </c>
      <c r="H806" s="2">
        <f t="shared" si="184"/>
        <v>164.8</v>
      </c>
      <c r="I806" s="103">
        <f t="shared" si="185"/>
        <v>-79.550970873786412</v>
      </c>
    </row>
    <row r="807" spans="1:9" x14ac:dyDescent="0.25">
      <c r="A807" s="29">
        <f t="shared" si="176"/>
        <v>44483</v>
      </c>
      <c r="C807">
        <f>'1014'!B40</f>
        <v>32.200000000000003</v>
      </c>
      <c r="D807">
        <f>'1014'!C40</f>
        <v>104.5</v>
      </c>
      <c r="E807">
        <f>'1014'!D40</f>
        <v>3.9</v>
      </c>
      <c r="F807">
        <f>'1014'!E40</f>
        <v>60.3</v>
      </c>
      <c r="G807" s="9">
        <f t="shared" si="183"/>
        <v>36.1</v>
      </c>
      <c r="H807" s="2">
        <f t="shared" si="184"/>
        <v>164.8</v>
      </c>
      <c r="I807" s="103">
        <f t="shared" si="185"/>
        <v>-78.094660194174764</v>
      </c>
    </row>
    <row r="808" spans="1:9" x14ac:dyDescent="0.25">
      <c r="A808" s="29">
        <f t="shared" si="176"/>
        <v>44490</v>
      </c>
      <c r="C808">
        <f>'1021'!B40</f>
        <v>35.1</v>
      </c>
      <c r="D808">
        <f>'1021'!C40</f>
        <v>107.5</v>
      </c>
      <c r="E808">
        <f>'1021'!D40</f>
        <v>4.3</v>
      </c>
      <c r="F808">
        <f>'1021'!E40</f>
        <v>120.3</v>
      </c>
      <c r="G808" s="9">
        <f t="shared" si="183"/>
        <v>39.4</v>
      </c>
      <c r="H808" s="2">
        <f t="shared" si="184"/>
        <v>227.8</v>
      </c>
      <c r="I808" s="103">
        <f t="shared" si="185"/>
        <v>-82.704126426690081</v>
      </c>
    </row>
    <row r="809" spans="1:9" x14ac:dyDescent="0.25">
      <c r="A809" s="29">
        <f t="shared" si="176"/>
        <v>44497</v>
      </c>
      <c r="C809">
        <f>'1028'!B40</f>
        <v>34.6</v>
      </c>
      <c r="D809">
        <f>'1028'!C40</f>
        <v>107.7</v>
      </c>
      <c r="E809">
        <f>'1028'!D40</f>
        <v>4.8</v>
      </c>
      <c r="F809">
        <f>'1028'!E40</f>
        <v>120.3</v>
      </c>
      <c r="G809" s="9">
        <f t="shared" si="183"/>
        <v>39.4</v>
      </c>
      <c r="H809" s="2">
        <f t="shared" si="184"/>
        <v>228</v>
      </c>
      <c r="I809" s="103">
        <f t="shared" si="185"/>
        <v>-82.719298245614041</v>
      </c>
    </row>
    <row r="810" spans="1:9" x14ac:dyDescent="0.25">
      <c r="A810" s="29">
        <f t="shared" si="176"/>
        <v>44504</v>
      </c>
      <c r="C810">
        <v>33.1</v>
      </c>
      <c r="D810">
        <v>107.7</v>
      </c>
      <c r="E810">
        <v>58.9</v>
      </c>
      <c r="F810">
        <v>181.2</v>
      </c>
      <c r="G810" s="9">
        <f t="shared" si="183"/>
        <v>92</v>
      </c>
      <c r="H810" s="2">
        <f t="shared" si="184"/>
        <v>288.89999999999998</v>
      </c>
      <c r="I810" s="103">
        <f t="shared" si="185"/>
        <v>-68.155070958809276</v>
      </c>
    </row>
    <row r="811" spans="1:9" x14ac:dyDescent="0.25">
      <c r="A811" s="29">
        <f t="shared" si="176"/>
        <v>44511</v>
      </c>
      <c r="C811">
        <f>'1111'!B41</f>
        <v>31.1</v>
      </c>
      <c r="D811">
        <f>'1111'!C41</f>
        <v>122.6</v>
      </c>
      <c r="E811">
        <f>'1111'!D41</f>
        <v>60.9</v>
      </c>
      <c r="F811">
        <f>'1111'!E41</f>
        <v>182.3</v>
      </c>
      <c r="G811" s="9">
        <f t="shared" si="183"/>
        <v>92</v>
      </c>
      <c r="H811" s="2">
        <f t="shared" si="184"/>
        <v>304.89999999999998</v>
      </c>
      <c r="I811" s="103">
        <f t="shared" si="185"/>
        <v>-69.826172515578875</v>
      </c>
    </row>
    <row r="812" spans="1:9" x14ac:dyDescent="0.25">
      <c r="A812" s="29">
        <f t="shared" si="176"/>
        <v>44518</v>
      </c>
      <c r="C812">
        <f>'1118'!B41</f>
        <v>31.7</v>
      </c>
      <c r="D812">
        <f>'1118'!C41</f>
        <v>122.6</v>
      </c>
      <c r="E812">
        <f>'1118'!D41</f>
        <v>113.5</v>
      </c>
      <c r="F812">
        <f>'1118'!E41</f>
        <v>182.3</v>
      </c>
      <c r="G812" s="9">
        <f t="shared" ref="G812:H815" si="186">+C812+E812</f>
        <v>145.19999999999999</v>
      </c>
      <c r="H812" s="2">
        <f t="shared" si="186"/>
        <v>304.89999999999998</v>
      </c>
      <c r="I812" s="103">
        <f>+(G812/H812-1)*100</f>
        <v>-52.377828796326668</v>
      </c>
    </row>
    <row r="813" spans="1:9" x14ac:dyDescent="0.25">
      <c r="A813" s="29">
        <f t="shared" si="176"/>
        <v>44525</v>
      </c>
      <c r="C813">
        <f>'1125'!B41</f>
        <v>34.700000000000003</v>
      </c>
      <c r="D813">
        <f>'1125'!C41</f>
        <v>121.6</v>
      </c>
      <c r="E813">
        <f>'1125'!D41</f>
        <v>113.6</v>
      </c>
      <c r="F813">
        <f>'1125'!E41</f>
        <v>183.2</v>
      </c>
      <c r="G813" s="9">
        <f t="shared" si="186"/>
        <v>148.30000000000001</v>
      </c>
      <c r="H813" s="2">
        <f t="shared" si="186"/>
        <v>304.79999999999995</v>
      </c>
      <c r="I813" s="103">
        <f>+(G813/H813-1)*100</f>
        <v>-51.345144356955366</v>
      </c>
    </row>
    <row r="814" spans="1:9" x14ac:dyDescent="0.25">
      <c r="A814" s="29">
        <f t="shared" si="176"/>
        <v>44532</v>
      </c>
      <c r="C814">
        <f>'1202'!B41</f>
        <v>38.700000000000003</v>
      </c>
      <c r="D814">
        <f>'1202'!C41</f>
        <v>120.5</v>
      </c>
      <c r="E814">
        <f>'1202'!D41</f>
        <v>172.8</v>
      </c>
      <c r="F814">
        <f>'1202'!E41</f>
        <v>184.4</v>
      </c>
      <c r="G814" s="9">
        <f t="shared" si="186"/>
        <v>211.5</v>
      </c>
      <c r="H814" s="2">
        <f t="shared" si="186"/>
        <v>304.89999999999998</v>
      </c>
      <c r="I814" s="103">
        <f>+(G814/H814-1)*100</f>
        <v>-30.632994424401438</v>
      </c>
    </row>
    <row r="815" spans="1:9" x14ac:dyDescent="0.25">
      <c r="A815" s="29">
        <f t="shared" si="176"/>
        <v>44539</v>
      </c>
      <c r="C815">
        <f>'1209'!B41</f>
        <v>38.700000000000003</v>
      </c>
      <c r="D815">
        <f>'1209'!C41</f>
        <v>118.8</v>
      </c>
      <c r="E815">
        <f>'1209'!D41</f>
        <v>224.8</v>
      </c>
      <c r="F815">
        <f>'1209'!E41</f>
        <v>186.1</v>
      </c>
      <c r="G815" s="9">
        <f t="shared" si="186"/>
        <v>263.5</v>
      </c>
      <c r="H815" s="2">
        <f t="shared" si="186"/>
        <v>304.89999999999998</v>
      </c>
      <c r="I815" s="103">
        <f>+(G815/H815-1)*100</f>
        <v>-13.5782223679895</v>
      </c>
    </row>
    <row r="816" spans="1:9" x14ac:dyDescent="0.25">
      <c r="A816" s="29">
        <f t="shared" si="176"/>
        <v>44546</v>
      </c>
      <c r="C816">
        <f>'1216'!B41</f>
        <v>45.9</v>
      </c>
      <c r="D816">
        <f>'1216'!C41</f>
        <v>118.4</v>
      </c>
      <c r="E816">
        <f>'1216'!D41</f>
        <v>227.5</v>
      </c>
      <c r="F816">
        <f>'1216'!E41</f>
        <v>244.5</v>
      </c>
      <c r="G816" s="9">
        <f t="shared" ref="G816:G823" si="187">+C816+E816</f>
        <v>273.39999999999998</v>
      </c>
      <c r="H816" s="2">
        <f t="shared" ref="H816:H823" si="188">+D816+F816</f>
        <v>362.9</v>
      </c>
      <c r="I816" s="103">
        <f t="shared" ref="I816:I823" si="189">+(G816/H816-1)*100</f>
        <v>-24.662441443923942</v>
      </c>
    </row>
    <row r="817" spans="1:10" x14ac:dyDescent="0.25">
      <c r="A817" s="29">
        <f t="shared" si="176"/>
        <v>44553</v>
      </c>
      <c r="C817">
        <f>'1223'!B41</f>
        <v>52.7</v>
      </c>
      <c r="D817">
        <f>'1223'!C41</f>
        <v>117</v>
      </c>
      <c r="E817">
        <f>'1223'!D41</f>
        <v>228.8</v>
      </c>
      <c r="F817">
        <f>'1223'!E41</f>
        <v>304.7</v>
      </c>
      <c r="G817" s="9">
        <f t="shared" si="187"/>
        <v>281.5</v>
      </c>
      <c r="H817" s="2">
        <f t="shared" si="188"/>
        <v>421.7</v>
      </c>
      <c r="I817" s="103">
        <f t="shared" si="189"/>
        <v>-33.246383685084183</v>
      </c>
    </row>
    <row r="818" spans="1:10" x14ac:dyDescent="0.25">
      <c r="A818" s="29">
        <f t="shared" si="176"/>
        <v>44560</v>
      </c>
      <c r="C818">
        <f>'1230'!B44</f>
        <v>51.8</v>
      </c>
      <c r="D818">
        <f>'1230'!C44</f>
        <v>50.2</v>
      </c>
      <c r="E818">
        <f>'1230'!D44</f>
        <v>230.5</v>
      </c>
      <c r="F818">
        <f>'1230'!E44</f>
        <v>305.8</v>
      </c>
      <c r="G818" s="9">
        <f t="shared" si="187"/>
        <v>282.3</v>
      </c>
      <c r="H818" s="2">
        <f t="shared" si="188"/>
        <v>356</v>
      </c>
      <c r="I818" s="103">
        <f t="shared" si="189"/>
        <v>-20.702247191011235</v>
      </c>
    </row>
    <row r="819" spans="1:10" x14ac:dyDescent="0.25">
      <c r="A819" s="29">
        <f t="shared" si="176"/>
        <v>44567</v>
      </c>
      <c r="C819">
        <f>'0106'!B44</f>
        <v>51.8</v>
      </c>
      <c r="D819">
        <f>'0106'!C44</f>
        <v>49.9</v>
      </c>
      <c r="E819">
        <f>'0106'!D44</f>
        <v>230.5</v>
      </c>
      <c r="F819">
        <f>'0106'!E44</f>
        <v>370.6</v>
      </c>
      <c r="G819" s="9">
        <f t="shared" si="187"/>
        <v>282.3</v>
      </c>
      <c r="H819" s="2">
        <f t="shared" si="188"/>
        <v>420.5</v>
      </c>
      <c r="I819" s="103">
        <f t="shared" si="189"/>
        <v>-32.865636147443524</v>
      </c>
    </row>
    <row r="820" spans="1:10" x14ac:dyDescent="0.25">
      <c r="A820" s="29">
        <f t="shared" si="176"/>
        <v>44574</v>
      </c>
      <c r="C820">
        <f>'0113'!B44</f>
        <v>51.8</v>
      </c>
      <c r="D820">
        <f>'0113'!C44</f>
        <v>49.3</v>
      </c>
      <c r="E820">
        <f>'0113'!D44</f>
        <v>287.10000000000002</v>
      </c>
      <c r="F820">
        <f>'0113'!E44</f>
        <v>426.8</v>
      </c>
      <c r="G820" s="9">
        <f t="shared" si="187"/>
        <v>338.90000000000003</v>
      </c>
      <c r="H820" s="2">
        <f t="shared" si="188"/>
        <v>476.1</v>
      </c>
      <c r="I820" s="103">
        <f t="shared" si="189"/>
        <v>-28.817475320310859</v>
      </c>
    </row>
    <row r="821" spans="1:10" x14ac:dyDescent="0.25">
      <c r="A821" s="29">
        <f t="shared" si="176"/>
        <v>44581</v>
      </c>
      <c r="C821">
        <f>'0120'!B45</f>
        <v>50.3</v>
      </c>
      <c r="D821">
        <f>'0120'!C45</f>
        <v>44.6</v>
      </c>
      <c r="E821">
        <f>'0120'!D45</f>
        <v>340.1</v>
      </c>
      <c r="F821">
        <f>'0120'!E45</f>
        <v>431.7</v>
      </c>
      <c r="G821" s="9">
        <f t="shared" si="187"/>
        <v>390.40000000000003</v>
      </c>
      <c r="H821" s="2">
        <f t="shared" si="188"/>
        <v>476.3</v>
      </c>
      <c r="I821" s="103">
        <f t="shared" si="189"/>
        <v>-18.034851984043666</v>
      </c>
    </row>
    <row r="822" spans="1:10" x14ac:dyDescent="0.25">
      <c r="A822" s="29">
        <f t="shared" si="176"/>
        <v>44588</v>
      </c>
      <c r="C822">
        <f>'0127'!B45</f>
        <v>47.5</v>
      </c>
      <c r="D822">
        <f>'0127'!C45</f>
        <v>44.3</v>
      </c>
      <c r="E822">
        <f>'0127'!D45</f>
        <v>342.8</v>
      </c>
      <c r="F822">
        <f>'0127'!E45</f>
        <v>432</v>
      </c>
      <c r="G822" s="9">
        <f t="shared" si="187"/>
        <v>390.3</v>
      </c>
      <c r="H822" s="2">
        <f t="shared" si="188"/>
        <v>476.3</v>
      </c>
      <c r="I822" s="103">
        <f t="shared" si="189"/>
        <v>-18.055847155154314</v>
      </c>
    </row>
    <row r="823" spans="1:10" x14ac:dyDescent="0.25">
      <c r="A823" s="29">
        <f t="shared" si="176"/>
        <v>44595</v>
      </c>
      <c r="C823">
        <f>'0203'!B45</f>
        <v>48.1</v>
      </c>
      <c r="D823">
        <f>'0203'!C45</f>
        <v>42.3</v>
      </c>
      <c r="E823">
        <f>'0203'!D45</f>
        <v>343</v>
      </c>
      <c r="F823">
        <f>'0203'!E45</f>
        <v>491.8</v>
      </c>
      <c r="G823" s="9">
        <f t="shared" si="187"/>
        <v>391.1</v>
      </c>
      <c r="H823" s="2">
        <f t="shared" si="188"/>
        <v>534.1</v>
      </c>
      <c r="I823" s="103">
        <f t="shared" si="189"/>
        <v>-26.774012357236476</v>
      </c>
    </row>
    <row r="824" spans="1:10" x14ac:dyDescent="0.25">
      <c r="A824" s="29">
        <f t="shared" si="176"/>
        <v>44602</v>
      </c>
      <c r="C824">
        <f>'0210'!B45</f>
        <v>47.5</v>
      </c>
      <c r="D824">
        <f>'0210'!C45</f>
        <v>42</v>
      </c>
      <c r="E824">
        <f>'0210'!D45</f>
        <v>343.6</v>
      </c>
      <c r="F824">
        <f>'0210'!E45</f>
        <v>492.1</v>
      </c>
      <c r="G824" s="9">
        <f t="shared" ref="G824:G847" si="190">+C824+E824</f>
        <v>391.1</v>
      </c>
      <c r="H824" s="2">
        <f t="shared" ref="H824:H847" si="191">+D824+F824</f>
        <v>534.1</v>
      </c>
      <c r="I824" s="103">
        <f t="shared" ref="I824:I847" si="192">+(G824/H824-1)*100</f>
        <v>-26.774012357236476</v>
      </c>
    </row>
    <row r="825" spans="1:10" x14ac:dyDescent="0.25">
      <c r="A825" s="29">
        <f t="shared" si="176"/>
        <v>44609</v>
      </c>
      <c r="C825">
        <f>'0217'!B46</f>
        <v>47.5</v>
      </c>
      <c r="D825">
        <f>'0217'!C46</f>
        <v>41.2</v>
      </c>
      <c r="E825">
        <f>'0217'!D46</f>
        <v>391.8</v>
      </c>
      <c r="F825">
        <f>'0217'!E46</f>
        <v>492.9</v>
      </c>
      <c r="G825" s="9">
        <f t="shared" si="190"/>
        <v>439.3</v>
      </c>
      <c r="H825" s="2">
        <f t="shared" si="191"/>
        <v>534.1</v>
      </c>
      <c r="I825" s="103">
        <f t="shared" si="192"/>
        <v>-17.749485115146978</v>
      </c>
    </row>
    <row r="826" spans="1:10" x14ac:dyDescent="0.25">
      <c r="A826" s="29">
        <f t="shared" si="176"/>
        <v>44616</v>
      </c>
      <c r="C826">
        <f>'0224'!B46</f>
        <v>47.2</v>
      </c>
      <c r="D826">
        <f>'0224'!C46</f>
        <v>41.4</v>
      </c>
      <c r="E826">
        <f>'0224'!D46</f>
        <v>392</v>
      </c>
      <c r="F826">
        <f>'0224'!E46</f>
        <v>545.70000000000005</v>
      </c>
      <c r="G826" s="9">
        <f t="shared" si="190"/>
        <v>439.2</v>
      </c>
      <c r="H826" s="2">
        <f t="shared" si="191"/>
        <v>587.1</v>
      </c>
      <c r="I826" s="103">
        <f t="shared" si="192"/>
        <v>-25.191619826264699</v>
      </c>
    </row>
    <row r="827" spans="1:10" x14ac:dyDescent="0.25">
      <c r="A827" s="29">
        <f t="shared" si="176"/>
        <v>44623</v>
      </c>
      <c r="C827">
        <f>'0303'!B46</f>
        <v>46.9</v>
      </c>
      <c r="D827">
        <f>'0303'!C46</f>
        <v>40.4</v>
      </c>
      <c r="E827">
        <f>'0303'!D46</f>
        <v>393.4</v>
      </c>
      <c r="F827">
        <f>'0303'!E46</f>
        <v>546.70000000000005</v>
      </c>
      <c r="G827" s="9">
        <f t="shared" si="190"/>
        <v>440.29999999999995</v>
      </c>
      <c r="H827" s="2">
        <f t="shared" si="191"/>
        <v>587.1</v>
      </c>
      <c r="I827" s="103">
        <f t="shared" si="192"/>
        <v>-25.004258218361453</v>
      </c>
    </row>
    <row r="828" spans="1:10" x14ac:dyDescent="0.25">
      <c r="A828" s="29">
        <f t="shared" si="176"/>
        <v>44630</v>
      </c>
      <c r="C828">
        <f>'0310'!B46</f>
        <v>49.7</v>
      </c>
      <c r="D828">
        <f>'0310'!C46</f>
        <v>40.200000000000003</v>
      </c>
      <c r="E828">
        <f>'0310'!D46</f>
        <v>393.7</v>
      </c>
      <c r="F828">
        <f>'0310'!E46</f>
        <v>546.9</v>
      </c>
      <c r="G828" s="9">
        <f t="shared" si="190"/>
        <v>443.4</v>
      </c>
      <c r="H828" s="2">
        <f t="shared" si="191"/>
        <v>587.1</v>
      </c>
      <c r="I828" s="103">
        <f t="shared" si="192"/>
        <v>-24.476239141543189</v>
      </c>
    </row>
    <row r="829" spans="1:10" x14ac:dyDescent="0.25">
      <c r="A829" s="29">
        <f t="shared" si="176"/>
        <v>44637</v>
      </c>
      <c r="C829">
        <f>'0317'!B46</f>
        <v>51.1</v>
      </c>
      <c r="D829">
        <f>'0317'!C46</f>
        <v>39</v>
      </c>
      <c r="E829">
        <f>'0317'!D46</f>
        <v>395.8</v>
      </c>
      <c r="F829">
        <f>'0317'!E46</f>
        <v>548.1</v>
      </c>
      <c r="G829" s="9">
        <f t="shared" si="190"/>
        <v>446.90000000000003</v>
      </c>
      <c r="H829" s="2">
        <f t="shared" si="191"/>
        <v>587.1</v>
      </c>
      <c r="I829" s="103">
        <f t="shared" si="192"/>
        <v>-23.880088570941915</v>
      </c>
    </row>
    <row r="830" spans="1:10" x14ac:dyDescent="0.25">
      <c r="A830" s="29">
        <f t="shared" si="176"/>
        <v>44644</v>
      </c>
      <c r="C830">
        <f>'0324'!B46</f>
        <v>51.3</v>
      </c>
      <c r="D830">
        <f>'0324'!C46</f>
        <v>35.6</v>
      </c>
      <c r="E830">
        <f>'0324'!D46</f>
        <v>396</v>
      </c>
      <c r="F830">
        <f>'0324'!E46</f>
        <v>551.5</v>
      </c>
      <c r="G830" s="9">
        <f t="shared" si="190"/>
        <v>447.3</v>
      </c>
      <c r="H830" s="2">
        <f t="shared" si="191"/>
        <v>587.1</v>
      </c>
      <c r="I830" s="103">
        <f t="shared" si="192"/>
        <v>-23.811957077158919</v>
      </c>
    </row>
    <row r="831" spans="1:10" x14ac:dyDescent="0.25">
      <c r="A831" s="29">
        <f t="shared" si="176"/>
        <v>44651</v>
      </c>
      <c r="C831">
        <f>'0331'!B46</f>
        <v>49</v>
      </c>
      <c r="D831">
        <f>'0331'!C46</f>
        <v>35.5</v>
      </c>
      <c r="E831">
        <f>'0331'!D46</f>
        <v>398.2</v>
      </c>
      <c r="F831">
        <f>'0331'!E46</f>
        <v>551.70000000000005</v>
      </c>
      <c r="G831" s="9">
        <f t="shared" si="190"/>
        <v>447.2</v>
      </c>
      <c r="H831" s="2">
        <f t="shared" si="191"/>
        <v>587.20000000000005</v>
      </c>
      <c r="I831" s="103">
        <f t="shared" si="192"/>
        <v>-23.841961852861036</v>
      </c>
    </row>
    <row r="832" spans="1:10" x14ac:dyDescent="0.25">
      <c r="A832" s="29">
        <f t="shared" si="176"/>
        <v>44658</v>
      </c>
      <c r="C832">
        <f>'0407'!B46</f>
        <v>48.5</v>
      </c>
      <c r="D832">
        <f>'0407'!C46</f>
        <v>37.700000000000003</v>
      </c>
      <c r="E832">
        <f>'0407'!D46</f>
        <v>424.8</v>
      </c>
      <c r="F832">
        <f>'0407'!E46</f>
        <v>579.20000000000005</v>
      </c>
      <c r="G832" s="9">
        <f t="shared" si="190"/>
        <v>473.3</v>
      </c>
      <c r="H832" s="2">
        <f t="shared" si="191"/>
        <v>616.90000000000009</v>
      </c>
      <c r="I832" s="103">
        <f t="shared" si="192"/>
        <v>-23.277678716161464</v>
      </c>
      <c r="J832">
        <f>'0407'!F46</f>
        <v>0</v>
      </c>
    </row>
    <row r="833" spans="1:10" x14ac:dyDescent="0.25">
      <c r="A833" s="29">
        <f t="shared" ref="A833:A907" si="193">+A832+7</f>
        <v>44665</v>
      </c>
      <c r="C833">
        <f>'0414'!B46</f>
        <v>48.5</v>
      </c>
      <c r="D833">
        <f>'0414'!C46</f>
        <v>35.799999999999997</v>
      </c>
      <c r="E833">
        <f>'0414'!D46</f>
        <v>424.8</v>
      </c>
      <c r="F833">
        <f>'0414'!E46</f>
        <v>581</v>
      </c>
      <c r="G833" s="9">
        <f t="shared" si="190"/>
        <v>473.3</v>
      </c>
      <c r="H833" s="2">
        <f t="shared" si="191"/>
        <v>616.79999999999995</v>
      </c>
      <c r="I833" s="103">
        <f t="shared" si="192"/>
        <v>-23.265239948119319</v>
      </c>
      <c r="J833">
        <f>'0414'!F46</f>
        <v>0</v>
      </c>
    </row>
    <row r="834" spans="1:10" x14ac:dyDescent="0.25">
      <c r="A834" s="29">
        <f t="shared" si="176"/>
        <v>44672</v>
      </c>
      <c r="C834">
        <f>'0421'!B46</f>
        <v>41.9</v>
      </c>
      <c r="D834">
        <f>'0421'!C46</f>
        <v>32.9</v>
      </c>
      <c r="E834">
        <f>'0421'!D46</f>
        <v>431.5</v>
      </c>
      <c r="F834">
        <f>'0421'!E46</f>
        <v>584</v>
      </c>
      <c r="G834" s="9">
        <f t="shared" si="190"/>
        <v>473.4</v>
      </c>
      <c r="H834" s="2">
        <f t="shared" si="191"/>
        <v>616.9</v>
      </c>
      <c r="I834" s="103">
        <f t="shared" si="192"/>
        <v>-23.261468633490033</v>
      </c>
      <c r="J834">
        <f>'0421'!F46</f>
        <v>0</v>
      </c>
    </row>
    <row r="835" spans="1:10" x14ac:dyDescent="0.25">
      <c r="A835" s="29">
        <f t="shared" si="193"/>
        <v>44679</v>
      </c>
      <c r="C835">
        <f>'0428'!B46</f>
        <v>44.8</v>
      </c>
      <c r="D835">
        <f>'0428'!C46</f>
        <v>32</v>
      </c>
      <c r="E835">
        <f>'0428'!D46</f>
        <v>433.8</v>
      </c>
      <c r="F835">
        <f>'0428'!E46</f>
        <v>584.9</v>
      </c>
      <c r="G835" s="9">
        <f t="shared" si="190"/>
        <v>478.6</v>
      </c>
      <c r="H835" s="2">
        <f t="shared" si="191"/>
        <v>616.9</v>
      </c>
      <c r="I835" s="103">
        <f t="shared" si="192"/>
        <v>-22.418544334576097</v>
      </c>
      <c r="J835">
        <f>'0428'!F46</f>
        <v>0</v>
      </c>
    </row>
    <row r="836" spans="1:10" x14ac:dyDescent="0.25">
      <c r="A836" s="29">
        <f t="shared" si="193"/>
        <v>44686</v>
      </c>
      <c r="C836">
        <f>'0505'!B46</f>
        <v>44.4</v>
      </c>
      <c r="D836">
        <f>'0505'!C46</f>
        <v>31.6</v>
      </c>
      <c r="E836">
        <f>'0505'!D46</f>
        <v>434.1</v>
      </c>
      <c r="F836">
        <f>'0505'!E46</f>
        <v>586.20000000000005</v>
      </c>
      <c r="G836" s="9">
        <f t="shared" si="190"/>
        <v>478.5</v>
      </c>
      <c r="H836" s="2">
        <f t="shared" si="191"/>
        <v>617.80000000000007</v>
      </c>
      <c r="I836" s="103">
        <f t="shared" si="192"/>
        <v>-22.547750080932349</v>
      </c>
      <c r="J836">
        <f>'0505'!F46</f>
        <v>0</v>
      </c>
    </row>
    <row r="837" spans="1:10" x14ac:dyDescent="0.25">
      <c r="A837" s="29">
        <f t="shared" si="193"/>
        <v>44693</v>
      </c>
      <c r="C837">
        <f>'0512'!B46</f>
        <v>47.6</v>
      </c>
      <c r="D837">
        <f>'0512'!C46</f>
        <v>31.4</v>
      </c>
      <c r="E837">
        <f>'0512'!D46</f>
        <v>483.1</v>
      </c>
      <c r="F837">
        <f>'0512'!E46</f>
        <v>612.20000000000005</v>
      </c>
      <c r="G837" s="9">
        <f t="shared" si="190"/>
        <v>530.70000000000005</v>
      </c>
      <c r="H837" s="2">
        <f t="shared" si="191"/>
        <v>643.6</v>
      </c>
      <c r="I837" s="103">
        <f t="shared" si="192"/>
        <v>-17.541951522684897</v>
      </c>
      <c r="J837">
        <f>'0512'!F46</f>
        <v>0</v>
      </c>
    </row>
    <row r="838" spans="1:10" x14ac:dyDescent="0.25">
      <c r="A838" s="29">
        <f t="shared" si="193"/>
        <v>44700</v>
      </c>
      <c r="C838">
        <f>'0519'!B46</f>
        <v>47.2</v>
      </c>
      <c r="D838">
        <f>'0519'!C46</f>
        <v>34.299999999999997</v>
      </c>
      <c r="E838">
        <f>'0519'!D46</f>
        <v>483.4</v>
      </c>
      <c r="F838">
        <f>'0519'!E46</f>
        <v>612.20000000000005</v>
      </c>
      <c r="G838" s="9">
        <f t="shared" si="190"/>
        <v>530.6</v>
      </c>
      <c r="H838" s="2">
        <f t="shared" si="191"/>
        <v>646.5</v>
      </c>
      <c r="I838" s="103">
        <f t="shared" si="192"/>
        <v>-17.927300850734717</v>
      </c>
      <c r="J838">
        <f>'0519'!F46</f>
        <v>0</v>
      </c>
    </row>
    <row r="839" spans="1:10" x14ac:dyDescent="0.25">
      <c r="A839" s="29">
        <f t="shared" si="193"/>
        <v>44707</v>
      </c>
      <c r="C839">
        <f>'0526'!B46</f>
        <v>46.7</v>
      </c>
      <c r="D839">
        <f>'0526'!C46</f>
        <v>32.1</v>
      </c>
      <c r="E839">
        <f>'0526'!D46</f>
        <v>483.9</v>
      </c>
      <c r="F839">
        <f>'0526'!E46</f>
        <v>615.4</v>
      </c>
      <c r="G839" s="9">
        <f t="shared" si="190"/>
        <v>530.6</v>
      </c>
      <c r="H839" s="2">
        <f t="shared" si="191"/>
        <v>647.5</v>
      </c>
      <c r="I839" s="103">
        <f t="shared" si="192"/>
        <v>-18.054054054054049</v>
      </c>
      <c r="J839">
        <f>'0526'!F46</f>
        <v>0</v>
      </c>
    </row>
    <row r="840" spans="1:10" x14ac:dyDescent="0.25">
      <c r="A840" s="29">
        <f t="shared" si="193"/>
        <v>44714</v>
      </c>
      <c r="C840">
        <f>'0602'!B46</f>
        <v>46.4</v>
      </c>
      <c r="D840">
        <f>'0602'!C46</f>
        <v>30.4</v>
      </c>
      <c r="E840">
        <f>'0602'!D46</f>
        <v>483.9</v>
      </c>
      <c r="F840">
        <f>'0602'!E46</f>
        <v>617.6</v>
      </c>
      <c r="G840" s="9">
        <f t="shared" si="190"/>
        <v>530.29999999999995</v>
      </c>
      <c r="H840" s="2">
        <f t="shared" si="191"/>
        <v>648</v>
      </c>
      <c r="I840" s="103">
        <f t="shared" si="192"/>
        <v>-18.16358024691359</v>
      </c>
      <c r="J840">
        <f>'0602'!F46</f>
        <v>0</v>
      </c>
    </row>
    <row r="841" spans="1:10" x14ac:dyDescent="0.25">
      <c r="A841" s="29">
        <f t="shared" si="193"/>
        <v>44721</v>
      </c>
      <c r="C841">
        <f>'0609'!B46</f>
        <v>44.9</v>
      </c>
      <c r="D841">
        <f>'0609'!C46</f>
        <v>30.2</v>
      </c>
      <c r="E841">
        <f>'0609'!D46</f>
        <v>485.5</v>
      </c>
      <c r="F841">
        <f>'0609'!E46</f>
        <v>618.20000000000005</v>
      </c>
      <c r="G841" s="9">
        <f t="shared" si="190"/>
        <v>530.4</v>
      </c>
      <c r="H841" s="2">
        <f t="shared" si="191"/>
        <v>648.40000000000009</v>
      </c>
      <c r="I841" s="103">
        <f t="shared" si="192"/>
        <v>-18.198642813078358</v>
      </c>
      <c r="J841">
        <f>'0609'!F46</f>
        <v>0</v>
      </c>
    </row>
    <row r="842" spans="1:10" x14ac:dyDescent="0.25">
      <c r="A842" s="29">
        <f t="shared" si="193"/>
        <v>44728</v>
      </c>
      <c r="C842">
        <f>'0616'!B46</f>
        <v>44.7</v>
      </c>
      <c r="D842">
        <f>'0616'!C46</f>
        <v>27.2</v>
      </c>
      <c r="E842">
        <f>'0616'!D46</f>
        <v>485.6</v>
      </c>
      <c r="F842">
        <f>'0616'!E46</f>
        <v>621.20000000000005</v>
      </c>
      <c r="G842" s="9">
        <f t="shared" si="190"/>
        <v>530.30000000000007</v>
      </c>
      <c r="H842" s="2">
        <f t="shared" si="191"/>
        <v>648.40000000000009</v>
      </c>
      <c r="I842" s="103">
        <f t="shared" si="192"/>
        <v>-18.214065391733502</v>
      </c>
      <c r="J842">
        <f>'0616'!F46</f>
        <v>0</v>
      </c>
    </row>
    <row r="843" spans="1:10" x14ac:dyDescent="0.25">
      <c r="A843" s="29">
        <f t="shared" si="193"/>
        <v>44735</v>
      </c>
      <c r="C843">
        <f>'0623'!B46</f>
        <v>42.5</v>
      </c>
      <c r="D843">
        <f>'0623'!C46</f>
        <v>26.1</v>
      </c>
      <c r="E843">
        <f>'0623'!D46</f>
        <v>487.1</v>
      </c>
      <c r="F843">
        <f>'0623'!E46</f>
        <v>622.29999999999995</v>
      </c>
      <c r="G843" s="9">
        <f t="shared" si="190"/>
        <v>529.6</v>
      </c>
      <c r="H843" s="2">
        <f t="shared" si="191"/>
        <v>648.4</v>
      </c>
      <c r="I843" s="103">
        <f t="shared" si="192"/>
        <v>-18.322023442319548</v>
      </c>
      <c r="J843">
        <f>'0623'!F46</f>
        <v>0</v>
      </c>
    </row>
    <row r="844" spans="1:10" x14ac:dyDescent="0.25">
      <c r="A844" s="29">
        <f t="shared" si="193"/>
        <v>44742</v>
      </c>
      <c r="C844">
        <f>'0630'!B46</f>
        <v>41.9</v>
      </c>
      <c r="D844">
        <f>'0630'!C46</f>
        <v>25.8</v>
      </c>
      <c r="E844">
        <f>'0630'!D46</f>
        <v>488</v>
      </c>
      <c r="F844">
        <f>'0630'!E46</f>
        <v>622.9</v>
      </c>
      <c r="G844" s="9">
        <f t="shared" si="190"/>
        <v>529.9</v>
      </c>
      <c r="H844" s="2">
        <f t="shared" si="191"/>
        <v>648.69999999999993</v>
      </c>
      <c r="I844" s="103">
        <f t="shared" si="192"/>
        <v>-18.313550177277627</v>
      </c>
      <c r="J844">
        <f>'0630'!F46</f>
        <v>0</v>
      </c>
    </row>
    <row r="845" spans="1:10" x14ac:dyDescent="0.25">
      <c r="A845" s="29">
        <f t="shared" si="193"/>
        <v>44749</v>
      </c>
      <c r="C845">
        <f>'0707'!B46</f>
        <v>41.7</v>
      </c>
      <c r="D845">
        <f>'0707'!C46</f>
        <v>29</v>
      </c>
      <c r="E845">
        <f>'0707'!D46</f>
        <v>488.2</v>
      </c>
      <c r="F845">
        <f>'0707'!E46</f>
        <v>623.70000000000005</v>
      </c>
      <c r="G845" s="9">
        <f t="shared" si="190"/>
        <v>529.9</v>
      </c>
      <c r="H845" s="2">
        <f t="shared" si="191"/>
        <v>652.70000000000005</v>
      </c>
      <c r="I845" s="103">
        <f t="shared" si="192"/>
        <v>-18.814156580358521</v>
      </c>
      <c r="J845">
        <f>'0707'!F46</f>
        <v>0</v>
      </c>
    </row>
    <row r="846" spans="1:10" x14ac:dyDescent="0.25">
      <c r="A846" s="29">
        <f t="shared" si="193"/>
        <v>44756</v>
      </c>
      <c r="C846">
        <f>'0714'!B46</f>
        <v>40.1</v>
      </c>
      <c r="D846">
        <f>'0714'!C46</f>
        <v>28.6</v>
      </c>
      <c r="E846">
        <f>'0714'!D46</f>
        <v>490</v>
      </c>
      <c r="F846">
        <f>'0714'!E46</f>
        <v>624.1</v>
      </c>
      <c r="G846" s="9">
        <f t="shared" si="190"/>
        <v>530.1</v>
      </c>
      <c r="H846" s="2">
        <f t="shared" si="191"/>
        <v>652.70000000000005</v>
      </c>
      <c r="I846" s="103">
        <f t="shared" si="192"/>
        <v>-18.783514631530561</v>
      </c>
      <c r="J846">
        <f>'0714'!F46</f>
        <v>0</v>
      </c>
    </row>
    <row r="847" spans="1:10" x14ac:dyDescent="0.25">
      <c r="A847" s="29">
        <f t="shared" si="193"/>
        <v>44763</v>
      </c>
      <c r="C847">
        <f>'0721'!B46</f>
        <v>40.1</v>
      </c>
      <c r="D847">
        <f>'0721'!C46</f>
        <v>33</v>
      </c>
      <c r="E847">
        <f>'0721'!D46</f>
        <v>490</v>
      </c>
      <c r="F847">
        <f>'0721'!E46</f>
        <v>624.4</v>
      </c>
      <c r="G847" s="9">
        <f t="shared" si="190"/>
        <v>530.1</v>
      </c>
      <c r="H847" s="2">
        <f t="shared" si="191"/>
        <v>657.4</v>
      </c>
      <c r="I847" s="103">
        <f t="shared" si="192"/>
        <v>-19.364161849710982</v>
      </c>
      <c r="J847">
        <f>'0721'!F46</f>
        <v>0</v>
      </c>
    </row>
    <row r="848" spans="1:10" x14ac:dyDescent="0.25">
      <c r="A848" s="29">
        <f t="shared" si="193"/>
        <v>44770</v>
      </c>
      <c r="C848">
        <f>'0728'!B46</f>
        <v>38.5</v>
      </c>
      <c r="D848">
        <f>'0728'!C46</f>
        <v>32.1</v>
      </c>
      <c r="E848">
        <f>'0728'!D46</f>
        <v>491.6</v>
      </c>
      <c r="F848">
        <f>'0728'!E46</f>
        <v>625</v>
      </c>
      <c r="G848" s="9">
        <f t="shared" ref="G848:G853" si="194">+C848+E848</f>
        <v>530.1</v>
      </c>
      <c r="H848" s="2">
        <f t="shared" ref="H848:H853" si="195">+D848+F848</f>
        <v>657.1</v>
      </c>
      <c r="I848" s="103">
        <f t="shared" ref="I848:I853" si="196">+(G848/H848-1)*100</f>
        <v>-19.327347435702325</v>
      </c>
      <c r="J848">
        <f>'0728'!F46</f>
        <v>0</v>
      </c>
    </row>
    <row r="849" spans="1:10" x14ac:dyDescent="0.25">
      <c r="A849" s="29">
        <f t="shared" si="193"/>
        <v>44777</v>
      </c>
      <c r="C849">
        <f>'0804'!B47</f>
        <v>37.299999999999997</v>
      </c>
      <c r="D849">
        <f>'0804'!C47</f>
        <v>32.4</v>
      </c>
      <c r="E849">
        <f>'0804'!D47</f>
        <v>492.9</v>
      </c>
      <c r="F849">
        <f>'0804'!E47</f>
        <v>625</v>
      </c>
      <c r="G849" s="9">
        <f t="shared" si="194"/>
        <v>530.19999999999993</v>
      </c>
      <c r="H849" s="2">
        <f t="shared" si="195"/>
        <v>657.4</v>
      </c>
      <c r="I849" s="103">
        <f t="shared" si="196"/>
        <v>-19.348950410708866</v>
      </c>
      <c r="J849">
        <f>'0804'!F47</f>
        <v>0</v>
      </c>
    </row>
    <row r="850" spans="1:10" x14ac:dyDescent="0.25">
      <c r="A850" s="29">
        <f t="shared" si="193"/>
        <v>44784</v>
      </c>
      <c r="C850">
        <f>'0811'!B46</f>
        <v>36.200000000000003</v>
      </c>
      <c r="D850">
        <f>'0811'!C46</f>
        <v>32.299999999999997</v>
      </c>
      <c r="E850">
        <f>'0811'!D46</f>
        <v>553.5</v>
      </c>
      <c r="F850">
        <f>'0811'!E46</f>
        <v>625.1</v>
      </c>
      <c r="G850" s="9">
        <f t="shared" si="194"/>
        <v>589.70000000000005</v>
      </c>
      <c r="H850" s="2">
        <f t="shared" si="195"/>
        <v>657.4</v>
      </c>
      <c r="I850" s="103">
        <f t="shared" si="196"/>
        <v>-10.298144204441728</v>
      </c>
      <c r="J850">
        <f>'0811'!F46</f>
        <v>0</v>
      </c>
    </row>
    <row r="851" spans="1:10" x14ac:dyDescent="0.25">
      <c r="A851" s="29">
        <f t="shared" si="193"/>
        <v>44791</v>
      </c>
      <c r="D851">
        <v>31.9</v>
      </c>
      <c r="F851">
        <v>625.79999999999995</v>
      </c>
      <c r="G851" s="9">
        <f t="shared" si="194"/>
        <v>0</v>
      </c>
      <c r="H851" s="2">
        <f t="shared" si="195"/>
        <v>657.69999999999993</v>
      </c>
      <c r="I851" s="103">
        <f t="shared" si="196"/>
        <v>-100</v>
      </c>
    </row>
    <row r="852" spans="1:10" x14ac:dyDescent="0.25">
      <c r="A852" s="29">
        <f t="shared" si="193"/>
        <v>44798</v>
      </c>
      <c r="C852">
        <f>'0825'!B47</f>
        <v>31.6</v>
      </c>
      <c r="D852">
        <f>'0825'!C47</f>
        <v>31.9</v>
      </c>
      <c r="E852">
        <f>'0825'!D47</f>
        <v>553.79999999999995</v>
      </c>
      <c r="F852">
        <f>'0825'!E47</f>
        <v>625.79999999999995</v>
      </c>
      <c r="G852" s="9">
        <f t="shared" si="194"/>
        <v>585.4</v>
      </c>
      <c r="H852" s="2">
        <f t="shared" si="195"/>
        <v>657.69999999999993</v>
      </c>
      <c r="I852" s="103">
        <f t="shared" si="196"/>
        <v>-10.992853884749875</v>
      </c>
      <c r="J852">
        <f>'0825'!F47</f>
        <v>0</v>
      </c>
    </row>
    <row r="853" spans="1:10" x14ac:dyDescent="0.25">
      <c r="A853" s="29">
        <f t="shared" si="193"/>
        <v>44805</v>
      </c>
      <c r="C853">
        <f>'0901'!B35</f>
        <v>38.799999999999997</v>
      </c>
      <c r="D853">
        <f>'0901'!C35</f>
        <v>31.7</v>
      </c>
      <c r="E853">
        <f>'0901'!D35</f>
        <v>0</v>
      </c>
      <c r="F853">
        <f>'0901'!E35</f>
        <v>0</v>
      </c>
      <c r="G853" s="9">
        <f t="shared" si="194"/>
        <v>38.799999999999997</v>
      </c>
      <c r="H853" s="2">
        <f t="shared" si="195"/>
        <v>31.7</v>
      </c>
      <c r="I853" s="103">
        <f t="shared" si="196"/>
        <v>22.397476340693999</v>
      </c>
    </row>
    <row r="854" spans="1:10" x14ac:dyDescent="0.25">
      <c r="A854" s="29">
        <f t="shared" si="193"/>
        <v>44812</v>
      </c>
      <c r="C854">
        <f>'0908'!B37</f>
        <v>36.5</v>
      </c>
      <c r="D854">
        <f>'0908'!C37</f>
        <v>30.1</v>
      </c>
      <c r="E854">
        <f>'0908'!D37</f>
        <v>2.2999999999999998</v>
      </c>
      <c r="F854">
        <f>'0908'!E37</f>
        <v>1.6</v>
      </c>
      <c r="G854" s="9">
        <f>+C854+E854</f>
        <v>38.799999999999997</v>
      </c>
      <c r="H854" s="2">
        <f>+D854+F854</f>
        <v>31.700000000000003</v>
      </c>
      <c r="I854" s="103">
        <f>+(G854/H854-1)*100</f>
        <v>22.397476340693977</v>
      </c>
    </row>
    <row r="855" spans="1:10" x14ac:dyDescent="0.25">
      <c r="A855" s="29">
        <f t="shared" si="193"/>
        <v>44819</v>
      </c>
      <c r="C855">
        <f>'0915'!B37</f>
        <v>38.5</v>
      </c>
      <c r="D855">
        <f>'0915'!C37</f>
        <v>31.3</v>
      </c>
      <c r="E855">
        <f>'0915'!D37</f>
        <v>54.3</v>
      </c>
      <c r="F855">
        <f>'0915'!E37</f>
        <v>2.4</v>
      </c>
      <c r="G855" s="9">
        <f t="shared" ref="G855:G860" si="197">+C855+E855</f>
        <v>92.8</v>
      </c>
      <c r="H855" s="2">
        <f t="shared" ref="H855:H860" si="198">+D855+F855</f>
        <v>33.700000000000003</v>
      </c>
      <c r="I855" s="103">
        <f t="shared" ref="I855:I860" si="199">+(G855/H855-1)*100</f>
        <v>175.37091988130561</v>
      </c>
    </row>
    <row r="856" spans="1:10" x14ac:dyDescent="0.25">
      <c r="A856" s="29">
        <f t="shared" si="193"/>
        <v>44826</v>
      </c>
      <c r="C856">
        <f>'0922'!B37</f>
        <v>38.4</v>
      </c>
      <c r="D856">
        <f>'0922'!C37</f>
        <v>31.3</v>
      </c>
      <c r="E856">
        <f>'0922'!D37</f>
        <v>54.4</v>
      </c>
      <c r="F856">
        <f>'0922'!E37</f>
        <v>2.4</v>
      </c>
      <c r="G856" s="9">
        <f t="shared" si="197"/>
        <v>92.8</v>
      </c>
      <c r="H856" s="2">
        <f t="shared" si="198"/>
        <v>33.700000000000003</v>
      </c>
      <c r="I856" s="103">
        <f t="shared" si="199"/>
        <v>175.37091988130561</v>
      </c>
    </row>
    <row r="857" spans="1:10" x14ac:dyDescent="0.25">
      <c r="A857" s="29">
        <f t="shared" si="193"/>
        <v>44833</v>
      </c>
      <c r="C857">
        <f>'0929'!B38</f>
        <v>38.6</v>
      </c>
      <c r="D857">
        <f>'0929'!C38</f>
        <v>29.8</v>
      </c>
      <c r="E857">
        <f>'0929'!D38</f>
        <v>55.4</v>
      </c>
      <c r="F857">
        <f>'0929'!E38</f>
        <v>3.9</v>
      </c>
      <c r="G857" s="9">
        <f t="shared" si="197"/>
        <v>94</v>
      </c>
      <c r="H857" s="2">
        <f t="shared" si="198"/>
        <v>33.700000000000003</v>
      </c>
      <c r="I857" s="103">
        <f t="shared" si="199"/>
        <v>178.93175074183975</v>
      </c>
    </row>
    <row r="858" spans="1:10" x14ac:dyDescent="0.25">
      <c r="A858" s="29">
        <f t="shared" si="193"/>
        <v>44840</v>
      </c>
      <c r="C858">
        <f>'1006'!B39</f>
        <v>38.9</v>
      </c>
      <c r="D858">
        <f>'1006'!C39</f>
        <v>29.8</v>
      </c>
      <c r="E858">
        <f>'1006'!D39</f>
        <v>106.8</v>
      </c>
      <c r="F858">
        <f>'1006'!E39</f>
        <v>3.9</v>
      </c>
      <c r="G858" s="9">
        <f t="shared" si="197"/>
        <v>145.69999999999999</v>
      </c>
      <c r="H858" s="2">
        <f t="shared" si="198"/>
        <v>33.700000000000003</v>
      </c>
      <c r="I858" s="103">
        <f t="shared" si="199"/>
        <v>332.34421364985155</v>
      </c>
    </row>
    <row r="859" spans="1:10" x14ac:dyDescent="0.25">
      <c r="A859" s="29">
        <f t="shared" si="193"/>
        <v>44847</v>
      </c>
      <c r="C859">
        <f>'1013'!B38</f>
        <v>38.299999999999997</v>
      </c>
      <c r="D859">
        <f>'1013'!C38</f>
        <v>32.200000000000003</v>
      </c>
      <c r="E859">
        <f>'1013'!D38</f>
        <v>107.4</v>
      </c>
      <c r="F859">
        <f>'1013'!E38</f>
        <v>3.9</v>
      </c>
      <c r="G859" s="9">
        <f t="shared" si="197"/>
        <v>145.69999999999999</v>
      </c>
      <c r="H859" s="2">
        <f t="shared" si="198"/>
        <v>36.1</v>
      </c>
      <c r="I859" s="103">
        <f t="shared" si="199"/>
        <v>303.60110803324096</v>
      </c>
    </row>
    <row r="860" spans="1:10" x14ac:dyDescent="0.25">
      <c r="A860" s="29">
        <f t="shared" si="193"/>
        <v>44854</v>
      </c>
      <c r="C860">
        <f>'1020'!B38</f>
        <v>42.1</v>
      </c>
      <c r="D860">
        <f>'1020'!C38</f>
        <v>35.1</v>
      </c>
      <c r="E860">
        <f>'1020'!D38</f>
        <v>108.9</v>
      </c>
      <c r="F860">
        <f>'1020'!E38</f>
        <v>4.3</v>
      </c>
      <c r="G860" s="9">
        <f t="shared" si="197"/>
        <v>151</v>
      </c>
      <c r="H860" s="2">
        <f t="shared" si="198"/>
        <v>39.4</v>
      </c>
      <c r="I860" s="103">
        <f t="shared" si="199"/>
        <v>283.24873096446703</v>
      </c>
    </row>
    <row r="861" spans="1:10" x14ac:dyDescent="0.25">
      <c r="A861" s="29">
        <f t="shared" si="193"/>
        <v>44861</v>
      </c>
      <c r="C861">
        <f>'1027'!B38</f>
        <v>41.8</v>
      </c>
      <c r="D861">
        <f>'1027'!C38</f>
        <v>34.6</v>
      </c>
      <c r="E861">
        <f>'1027'!D38</f>
        <v>109.3</v>
      </c>
      <c r="F861">
        <f>'1027'!E38</f>
        <v>4.8</v>
      </c>
      <c r="G861" s="9">
        <f t="shared" ref="G861:G864" si="200">+C861+E861</f>
        <v>151.1</v>
      </c>
      <c r="H861" s="2">
        <f t="shared" ref="H861:H864" si="201">+D861+F861</f>
        <v>39.4</v>
      </c>
      <c r="I861" s="103">
        <f t="shared" ref="I861:I864" si="202">+(G861/H861-1)*100</f>
        <v>283.502538071066</v>
      </c>
    </row>
    <row r="862" spans="1:10" x14ac:dyDescent="0.25">
      <c r="A862" s="29">
        <f t="shared" si="193"/>
        <v>44868</v>
      </c>
      <c r="C862">
        <f>'1103'!B41</f>
        <v>43</v>
      </c>
      <c r="D862">
        <f>'1103'!C41</f>
        <v>33.1</v>
      </c>
      <c r="E862">
        <f>'1103'!D41</f>
        <v>110.3</v>
      </c>
      <c r="F862">
        <f>'1103'!E41</f>
        <v>58.9</v>
      </c>
      <c r="G862" s="9">
        <f t="shared" si="200"/>
        <v>153.30000000000001</v>
      </c>
      <c r="H862" s="2">
        <f t="shared" si="201"/>
        <v>92</v>
      </c>
      <c r="I862" s="103">
        <f t="shared" si="202"/>
        <v>66.630434782608702</v>
      </c>
    </row>
    <row r="863" spans="1:10" x14ac:dyDescent="0.25">
      <c r="A863" s="29">
        <f t="shared" si="193"/>
        <v>44875</v>
      </c>
      <c r="C863">
        <f>'1110'!B41</f>
        <v>42.5</v>
      </c>
      <c r="D863">
        <f>'1110'!C41</f>
        <v>31.1</v>
      </c>
      <c r="E863">
        <f>'1110'!D41</f>
        <v>219.5</v>
      </c>
      <c r="F863">
        <f>'1110'!E41</f>
        <v>60.9</v>
      </c>
      <c r="G863" s="9">
        <f t="shared" si="200"/>
        <v>262</v>
      </c>
      <c r="H863" s="2">
        <f t="shared" si="201"/>
        <v>92</v>
      </c>
      <c r="I863" s="103">
        <f t="shared" si="202"/>
        <v>184.78260869565219</v>
      </c>
    </row>
    <row r="864" spans="1:10" x14ac:dyDescent="0.25">
      <c r="A864" s="29">
        <f t="shared" si="193"/>
        <v>44882</v>
      </c>
      <c r="C864">
        <f>'1117'!B41</f>
        <v>42.9</v>
      </c>
      <c r="D864">
        <f>'1117'!C41</f>
        <v>31.7</v>
      </c>
      <c r="E864">
        <f>'1117'!D41</f>
        <v>219.8</v>
      </c>
      <c r="F864">
        <f>'1117'!E41</f>
        <v>113.5</v>
      </c>
      <c r="G864" s="9">
        <f t="shared" si="200"/>
        <v>262.7</v>
      </c>
      <c r="H864" s="2">
        <f t="shared" si="201"/>
        <v>145.19999999999999</v>
      </c>
      <c r="I864" s="103">
        <f t="shared" si="202"/>
        <v>80.9228650137741</v>
      </c>
    </row>
    <row r="865" spans="1:9" x14ac:dyDescent="0.25">
      <c r="A865" s="29">
        <f t="shared" si="193"/>
        <v>44889</v>
      </c>
      <c r="C865">
        <f>'1124'!B43</f>
        <v>44.4</v>
      </c>
      <c r="D865">
        <f>'1124'!C43</f>
        <v>34.700000000000003</v>
      </c>
      <c r="E865">
        <f>'1124'!D43</f>
        <v>220.3</v>
      </c>
      <c r="F865">
        <f>'1124'!E43</f>
        <v>113.6</v>
      </c>
      <c r="G865" s="9">
        <f t="shared" ref="G865:G868" si="203">+C865+E865</f>
        <v>264.7</v>
      </c>
      <c r="H865" s="2">
        <f t="shared" ref="H865:H868" si="204">+D865+F865</f>
        <v>148.30000000000001</v>
      </c>
      <c r="I865" s="103">
        <f t="shared" ref="I865:I868" si="205">+(G865/H865-1)*100</f>
        <v>78.489548213081562</v>
      </c>
    </row>
    <row r="866" spans="1:9" x14ac:dyDescent="0.25">
      <c r="A866" s="29">
        <f t="shared" si="193"/>
        <v>44896</v>
      </c>
      <c r="C866">
        <f>'1201'!B43</f>
        <v>42.6</v>
      </c>
      <c r="D866">
        <f>'1201'!C43</f>
        <v>38.700000000000003</v>
      </c>
      <c r="E866">
        <f>'1201'!D43</f>
        <v>222.1</v>
      </c>
      <c r="F866">
        <f>'1201'!E43</f>
        <v>172.8</v>
      </c>
      <c r="G866" s="9">
        <f t="shared" si="203"/>
        <v>264.7</v>
      </c>
      <c r="H866" s="2">
        <f t="shared" si="204"/>
        <v>211.5</v>
      </c>
      <c r="I866" s="103">
        <f t="shared" si="205"/>
        <v>25.153664302600465</v>
      </c>
    </row>
    <row r="867" spans="1:9" x14ac:dyDescent="0.25">
      <c r="A867" s="29">
        <f t="shared" si="193"/>
        <v>44903</v>
      </c>
      <c r="C867">
        <f>'1208'!B43</f>
        <v>42</v>
      </c>
      <c r="D867">
        <f>'1208'!C43</f>
        <v>38.700000000000003</v>
      </c>
      <c r="E867">
        <f>'1208'!D43</f>
        <v>341.4</v>
      </c>
      <c r="F867">
        <f>'1208'!E43</f>
        <v>224.8</v>
      </c>
      <c r="G867" s="9">
        <f t="shared" si="203"/>
        <v>383.4</v>
      </c>
      <c r="H867" s="2">
        <f t="shared" si="204"/>
        <v>263.5</v>
      </c>
      <c r="I867" s="103">
        <f t="shared" si="205"/>
        <v>45.50284629981023</v>
      </c>
    </row>
    <row r="868" spans="1:9" x14ac:dyDescent="0.25">
      <c r="A868" s="29">
        <f t="shared" si="193"/>
        <v>44910</v>
      </c>
      <c r="C868">
        <f>'1215'!B43</f>
        <v>39.9</v>
      </c>
      <c r="D868">
        <f>'1215'!C43</f>
        <v>45.9</v>
      </c>
      <c r="E868">
        <f>'1215'!D43</f>
        <v>343.5</v>
      </c>
      <c r="F868">
        <f>'1215'!E43</f>
        <v>227.5</v>
      </c>
      <c r="G868" s="9">
        <f t="shared" si="203"/>
        <v>383.4</v>
      </c>
      <c r="H868" s="2">
        <f t="shared" si="204"/>
        <v>273.39999999999998</v>
      </c>
      <c r="I868" s="103">
        <f t="shared" si="205"/>
        <v>40.234089246525251</v>
      </c>
    </row>
    <row r="869" spans="1:9" x14ac:dyDescent="0.25">
      <c r="A869" s="29">
        <f t="shared" si="193"/>
        <v>44917</v>
      </c>
      <c r="C869">
        <f>'1222'!B42</f>
        <v>36.9</v>
      </c>
      <c r="D869">
        <f>'1222'!C42</f>
        <v>52.7</v>
      </c>
      <c r="E869">
        <f>'1222'!D42</f>
        <v>346.5</v>
      </c>
      <c r="F869">
        <f>'1222'!E42</f>
        <v>228.8</v>
      </c>
      <c r="G869" s="9">
        <f t="shared" ref="G869:G872" si="206">+C869+E869</f>
        <v>383.4</v>
      </c>
      <c r="H869" s="2">
        <f t="shared" ref="H869:H872" si="207">+D869+F869</f>
        <v>281.5</v>
      </c>
      <c r="I869" s="103">
        <f t="shared" ref="I869:I872" si="208">+(G869/H869-1)*100</f>
        <v>36.198934280639428</v>
      </c>
    </row>
    <row r="870" spans="1:9" x14ac:dyDescent="0.25">
      <c r="A870" s="29">
        <f t="shared" si="193"/>
        <v>44924</v>
      </c>
      <c r="C870">
        <f>'1229'!B45</f>
        <v>35.299999999999997</v>
      </c>
      <c r="D870">
        <f>'1229'!C45</f>
        <v>51.8</v>
      </c>
      <c r="E870">
        <f>'1229'!D45</f>
        <v>407.3</v>
      </c>
      <c r="F870">
        <f>'1229'!E45</f>
        <v>230.5</v>
      </c>
      <c r="G870" s="9">
        <f t="shared" si="206"/>
        <v>442.6</v>
      </c>
      <c r="H870" s="2">
        <f t="shared" si="207"/>
        <v>282.3</v>
      </c>
      <c r="I870" s="103">
        <f t="shared" si="208"/>
        <v>56.783563584838824</v>
      </c>
    </row>
    <row r="871" spans="1:9" x14ac:dyDescent="0.25">
      <c r="A871" s="29">
        <f t="shared" si="193"/>
        <v>44931</v>
      </c>
      <c r="C871">
        <f>'0105'!B45</f>
        <v>39.700000000000003</v>
      </c>
      <c r="D871">
        <f>'0105'!C45</f>
        <v>51.8</v>
      </c>
      <c r="E871">
        <f>'0105'!D45</f>
        <v>408.9</v>
      </c>
      <c r="F871">
        <f>'0105'!E45</f>
        <v>230.5</v>
      </c>
      <c r="G871" s="9">
        <f t="shared" si="206"/>
        <v>448.59999999999997</v>
      </c>
      <c r="H871" s="2">
        <f t="shared" si="207"/>
        <v>282.3</v>
      </c>
      <c r="I871" s="103">
        <f t="shared" si="208"/>
        <v>58.908962097059849</v>
      </c>
    </row>
    <row r="872" spans="1:9" x14ac:dyDescent="0.25">
      <c r="A872" s="29">
        <f t="shared" si="193"/>
        <v>44938</v>
      </c>
      <c r="C872">
        <f>'0112'!B45</f>
        <v>38.799999999999997</v>
      </c>
      <c r="D872">
        <f>'0112'!C45</f>
        <v>51.8</v>
      </c>
      <c r="E872">
        <f>'0112'!D45</f>
        <v>409.9</v>
      </c>
      <c r="F872">
        <f>'0112'!E45</f>
        <v>287.10000000000002</v>
      </c>
      <c r="G872" s="9">
        <f t="shared" si="206"/>
        <v>448.7</v>
      </c>
      <c r="H872" s="2">
        <f t="shared" si="207"/>
        <v>338.90000000000003</v>
      </c>
      <c r="I872" s="103">
        <f t="shared" si="208"/>
        <v>32.398937739746223</v>
      </c>
    </row>
    <row r="873" spans="1:9" x14ac:dyDescent="0.25">
      <c r="A873" s="29">
        <f t="shared" si="193"/>
        <v>44945</v>
      </c>
      <c r="C873">
        <f>'0119'!B46</f>
        <v>38.5</v>
      </c>
      <c r="D873">
        <f>'0119'!C46</f>
        <v>50.3</v>
      </c>
      <c r="E873">
        <f>'0119'!D46</f>
        <v>468.3</v>
      </c>
      <c r="F873">
        <f>'0119'!E46</f>
        <v>340.1</v>
      </c>
      <c r="G873" s="9">
        <f t="shared" ref="G873:G879" si="209">+C873+E873</f>
        <v>506.8</v>
      </c>
      <c r="H873" s="2">
        <f t="shared" ref="H873:H879" si="210">+D873+F873</f>
        <v>390.40000000000003</v>
      </c>
      <c r="I873" s="103">
        <f t="shared" ref="I873:I879" si="211">+(G873/H873-1)*100</f>
        <v>29.815573770491799</v>
      </c>
    </row>
    <row r="874" spans="1:9" x14ac:dyDescent="0.25">
      <c r="A874" s="29">
        <f t="shared" si="193"/>
        <v>44952</v>
      </c>
      <c r="C874">
        <f>'0126'!B46</f>
        <v>37.9</v>
      </c>
      <c r="D874">
        <f>'0126'!C46</f>
        <v>47.5</v>
      </c>
      <c r="E874">
        <f>'0126'!D46</f>
        <v>468.9</v>
      </c>
      <c r="F874">
        <f>'0126'!E46</f>
        <v>342.8</v>
      </c>
      <c r="G874" s="9">
        <f t="shared" si="209"/>
        <v>506.79999999999995</v>
      </c>
      <c r="H874" s="2">
        <f t="shared" si="210"/>
        <v>390.3</v>
      </c>
      <c r="I874" s="103">
        <f t="shared" si="211"/>
        <v>29.848834230079401</v>
      </c>
    </row>
    <row r="875" spans="1:9" x14ac:dyDescent="0.25">
      <c r="A875" s="29">
        <f t="shared" si="193"/>
        <v>44959</v>
      </c>
      <c r="C875">
        <f>'0202'!B46</f>
        <v>36.799999999999997</v>
      </c>
      <c r="D875">
        <f>'0202'!C46</f>
        <v>48.1</v>
      </c>
      <c r="E875">
        <f>'0202'!D46</f>
        <v>470</v>
      </c>
      <c r="F875">
        <f>'0202'!E46</f>
        <v>343</v>
      </c>
      <c r="G875" s="9">
        <f t="shared" si="209"/>
        <v>506.8</v>
      </c>
      <c r="H875" s="2">
        <f t="shared" si="210"/>
        <v>391.1</v>
      </c>
      <c r="I875" s="103">
        <f t="shared" si="211"/>
        <v>29.58322679621579</v>
      </c>
    </row>
    <row r="876" spans="1:9" x14ac:dyDescent="0.25">
      <c r="A876" s="29">
        <f t="shared" si="193"/>
        <v>44966</v>
      </c>
      <c r="C876">
        <f>'0209'!B46</f>
        <v>32.4</v>
      </c>
      <c r="D876">
        <f>'0209'!C46</f>
        <v>47.5</v>
      </c>
      <c r="E876">
        <f>'0209'!D46</f>
        <v>532.4</v>
      </c>
      <c r="F876">
        <f>'0209'!E46</f>
        <v>343.6</v>
      </c>
      <c r="G876" s="9">
        <f t="shared" si="209"/>
        <v>564.79999999999995</v>
      </c>
      <c r="H876" s="2">
        <f t="shared" si="210"/>
        <v>391.1</v>
      </c>
      <c r="I876" s="103">
        <f t="shared" si="211"/>
        <v>44.413193556635107</v>
      </c>
    </row>
    <row r="877" spans="1:9" x14ac:dyDescent="0.25">
      <c r="A877" s="29">
        <f t="shared" si="193"/>
        <v>44973</v>
      </c>
      <c r="C877">
        <f>'0216'!B46</f>
        <v>30.3</v>
      </c>
      <c r="D877">
        <f>'0216'!C46</f>
        <v>47.5</v>
      </c>
      <c r="E877">
        <f>'0216'!D46</f>
        <v>582.70000000000005</v>
      </c>
      <c r="F877">
        <f>'0216'!E46</f>
        <v>391.8</v>
      </c>
      <c r="G877" s="9">
        <f t="shared" si="209"/>
        <v>613</v>
      </c>
      <c r="H877" s="2">
        <f t="shared" si="210"/>
        <v>439.3</v>
      </c>
      <c r="I877" s="103">
        <f t="shared" si="211"/>
        <v>39.540177555201453</v>
      </c>
    </row>
    <row r="878" spans="1:9" x14ac:dyDescent="0.25">
      <c r="A878" s="29">
        <f t="shared" si="193"/>
        <v>44980</v>
      </c>
      <c r="C878">
        <f>'0223'!B46</f>
        <v>29.3</v>
      </c>
      <c r="D878">
        <f>'0223'!C46</f>
        <v>47.2</v>
      </c>
      <c r="E878">
        <f>'0223'!D46</f>
        <v>583.70000000000005</v>
      </c>
      <c r="F878">
        <f>'0223'!E46</f>
        <v>392</v>
      </c>
      <c r="G878" s="9">
        <f t="shared" si="209"/>
        <v>613</v>
      </c>
      <c r="H878" s="2">
        <f t="shared" si="210"/>
        <v>439.2</v>
      </c>
      <c r="I878" s="103">
        <f t="shared" si="211"/>
        <v>39.571948998178506</v>
      </c>
    </row>
    <row r="879" spans="1:9" x14ac:dyDescent="0.25">
      <c r="A879" s="29">
        <f t="shared" si="193"/>
        <v>44987</v>
      </c>
      <c r="C879">
        <f>'0302'!B46</f>
        <v>29.6</v>
      </c>
      <c r="D879">
        <f>'0302'!C46</f>
        <v>46.9</v>
      </c>
      <c r="E879">
        <f>'0302'!D46</f>
        <v>584.20000000000005</v>
      </c>
      <c r="F879">
        <f>'0302'!E46</f>
        <v>393.4</v>
      </c>
      <c r="G879" s="9">
        <f t="shared" si="209"/>
        <v>613.80000000000007</v>
      </c>
      <c r="H879" s="2">
        <f t="shared" si="210"/>
        <v>440.29999999999995</v>
      </c>
      <c r="I879" s="103">
        <f t="shared" si="211"/>
        <v>39.404951169657075</v>
      </c>
    </row>
    <row r="880" spans="1:9" x14ac:dyDescent="0.25">
      <c r="A880" s="29">
        <f t="shared" si="193"/>
        <v>44994</v>
      </c>
      <c r="C880">
        <f>'0309'!B46</f>
        <v>27.9</v>
      </c>
      <c r="D880">
        <f>'0309'!C46</f>
        <v>49.7</v>
      </c>
      <c r="E880">
        <f>'0309'!D46</f>
        <v>585.70000000000005</v>
      </c>
      <c r="F880">
        <f>'0309'!E46</f>
        <v>393.7</v>
      </c>
      <c r="G880" s="9">
        <f t="shared" ref="G880:G884" si="212">+C880+E880</f>
        <v>613.6</v>
      </c>
      <c r="H880" s="2">
        <f t="shared" ref="H880:H884" si="213">+D880+F880</f>
        <v>443.4</v>
      </c>
      <c r="I880" s="103">
        <f t="shared" ref="I880:I884" si="214">+(G880/H880-1)*100</f>
        <v>38.385205232295917</v>
      </c>
    </row>
    <row r="881" spans="1:10" x14ac:dyDescent="0.25">
      <c r="A881" s="29">
        <f t="shared" si="193"/>
        <v>45001</v>
      </c>
      <c r="C881">
        <f>'0316'!B46</f>
        <v>26</v>
      </c>
      <c r="D881">
        <f>'0316'!C46</f>
        <v>51.1</v>
      </c>
      <c r="E881">
        <f>'0316'!D46</f>
        <v>588.4</v>
      </c>
      <c r="F881">
        <f>'0316'!E46</f>
        <v>395.8</v>
      </c>
      <c r="G881" s="9">
        <f t="shared" si="212"/>
        <v>614.4</v>
      </c>
      <c r="H881" s="2">
        <f t="shared" si="213"/>
        <v>446.90000000000003</v>
      </c>
      <c r="I881" s="103">
        <f t="shared" si="214"/>
        <v>37.480420675766382</v>
      </c>
    </row>
    <row r="882" spans="1:10" x14ac:dyDescent="0.25">
      <c r="A882" s="29">
        <f t="shared" si="193"/>
        <v>45008</v>
      </c>
      <c r="C882">
        <f>'0323'!B46</f>
        <v>24.8</v>
      </c>
      <c r="D882">
        <f>'0323'!C46</f>
        <v>51.3</v>
      </c>
      <c r="E882">
        <f>'0323'!D46</f>
        <v>589.6</v>
      </c>
      <c r="F882">
        <f>'0323'!E46</f>
        <v>396</v>
      </c>
      <c r="G882" s="9">
        <f t="shared" si="212"/>
        <v>614.4</v>
      </c>
      <c r="H882" s="2">
        <f t="shared" si="213"/>
        <v>447.3</v>
      </c>
      <c r="I882" s="103">
        <f t="shared" si="214"/>
        <v>37.35747820254862</v>
      </c>
    </row>
    <row r="883" spans="1:10" x14ac:dyDescent="0.25">
      <c r="A883" s="29">
        <f t="shared" si="193"/>
        <v>45015</v>
      </c>
      <c r="C883">
        <f>'0330'!B46</f>
        <v>21.1</v>
      </c>
      <c r="D883">
        <f>'0330'!C46</f>
        <v>49</v>
      </c>
      <c r="E883">
        <f>'0330'!D46</f>
        <v>616.1</v>
      </c>
      <c r="F883">
        <f>'0330'!E46</f>
        <v>398.2</v>
      </c>
      <c r="G883" s="9">
        <f t="shared" si="212"/>
        <v>637.20000000000005</v>
      </c>
      <c r="H883" s="2">
        <f t="shared" si="213"/>
        <v>447.2</v>
      </c>
      <c r="I883" s="103">
        <f t="shared" si="214"/>
        <v>42.486583184257618</v>
      </c>
    </row>
    <row r="884" spans="1:10" x14ac:dyDescent="0.25">
      <c r="A884" s="29">
        <f t="shared" si="193"/>
        <v>45022</v>
      </c>
      <c r="C884">
        <f>'0406'!B46</f>
        <v>21.1</v>
      </c>
      <c r="D884">
        <f>'0406'!C46</f>
        <v>48.5</v>
      </c>
      <c r="E884">
        <f>'0406'!D46</f>
        <v>616.1</v>
      </c>
      <c r="F884">
        <f>'0406'!E46</f>
        <v>424.8</v>
      </c>
      <c r="G884" s="9">
        <f t="shared" si="212"/>
        <v>637.20000000000005</v>
      </c>
      <c r="H884" s="2">
        <f t="shared" si="213"/>
        <v>473.3</v>
      </c>
      <c r="I884" s="103">
        <f t="shared" si="214"/>
        <v>34.629199239383055</v>
      </c>
    </row>
    <row r="885" spans="1:10" x14ac:dyDescent="0.25">
      <c r="A885" s="29">
        <f t="shared" si="193"/>
        <v>45029</v>
      </c>
      <c r="C885">
        <f>'0413'!B46</f>
        <v>20.7</v>
      </c>
      <c r="D885">
        <f>'0413'!C46</f>
        <v>48.5</v>
      </c>
      <c r="E885">
        <f>'0413'!D46</f>
        <v>616.70000000000005</v>
      </c>
      <c r="F885">
        <f>'0413'!E46</f>
        <v>424.8</v>
      </c>
      <c r="G885" s="9">
        <f t="shared" ref="G885:G890" si="215">+C885+E885</f>
        <v>637.40000000000009</v>
      </c>
      <c r="H885" s="2">
        <f t="shared" ref="H885:H890" si="216">+D885+F885</f>
        <v>473.3</v>
      </c>
      <c r="I885" s="103">
        <f t="shared" ref="I885:I890" si="217">+(G885/H885-1)*100</f>
        <v>34.671455736319466</v>
      </c>
    </row>
    <row r="886" spans="1:10" x14ac:dyDescent="0.25">
      <c r="A886" s="29">
        <f t="shared" si="193"/>
        <v>45036</v>
      </c>
      <c r="C886">
        <f>'0420'!B47</f>
        <v>19.8</v>
      </c>
      <c r="D886">
        <f>'0420'!C47</f>
        <v>41.9</v>
      </c>
      <c r="E886">
        <f>'0420'!D47</f>
        <v>617.6</v>
      </c>
      <c r="F886">
        <f>'0420'!E47</f>
        <v>431.5</v>
      </c>
      <c r="G886" s="9">
        <f t="shared" si="215"/>
        <v>637.4</v>
      </c>
      <c r="H886" s="2">
        <f t="shared" si="216"/>
        <v>473.4</v>
      </c>
      <c r="I886" s="103">
        <f t="shared" si="217"/>
        <v>34.643008027038455</v>
      </c>
    </row>
    <row r="887" spans="1:10" x14ac:dyDescent="0.25">
      <c r="A887" s="29">
        <f t="shared" si="193"/>
        <v>45043</v>
      </c>
      <c r="C887">
        <f>'0427'!B47</f>
        <v>15.8</v>
      </c>
      <c r="D887">
        <f>'0427'!C47</f>
        <v>44.8</v>
      </c>
      <c r="E887">
        <f>'0427'!D47</f>
        <v>643.1</v>
      </c>
      <c r="F887">
        <f>'0427'!E47</f>
        <v>433.8</v>
      </c>
      <c r="G887" s="9">
        <f t="shared" si="215"/>
        <v>658.9</v>
      </c>
      <c r="H887" s="2">
        <f t="shared" si="216"/>
        <v>478.6</v>
      </c>
      <c r="I887" s="103">
        <f t="shared" si="217"/>
        <v>37.672377768491415</v>
      </c>
      <c r="J887">
        <f>'0427'!F47</f>
        <v>0.1</v>
      </c>
    </row>
    <row r="888" spans="1:10" x14ac:dyDescent="0.25">
      <c r="A888" s="29">
        <f t="shared" si="193"/>
        <v>45050</v>
      </c>
      <c r="C888">
        <f>'0504'!B47</f>
        <v>14.5</v>
      </c>
      <c r="D888">
        <f>'0504'!C47</f>
        <v>44.4</v>
      </c>
      <c r="E888">
        <f>'0504'!D47</f>
        <v>644.4</v>
      </c>
      <c r="F888">
        <f>'0504'!E47</f>
        <v>434.1</v>
      </c>
      <c r="G888" s="9">
        <f t="shared" si="215"/>
        <v>658.9</v>
      </c>
      <c r="H888" s="2">
        <f t="shared" si="216"/>
        <v>478.5</v>
      </c>
      <c r="I888" s="103">
        <f t="shared" si="217"/>
        <v>37.701149425287348</v>
      </c>
      <c r="J888">
        <f>'0504'!F47</f>
        <v>0.1</v>
      </c>
    </row>
    <row r="889" spans="1:10" x14ac:dyDescent="0.25">
      <c r="A889" s="29">
        <f t="shared" si="193"/>
        <v>45057</v>
      </c>
      <c r="C889">
        <f>'0511'!B47</f>
        <v>14.5</v>
      </c>
      <c r="D889">
        <f>'0511'!C47</f>
        <v>47.6</v>
      </c>
      <c r="E889">
        <f>'0511'!D47</f>
        <v>645</v>
      </c>
      <c r="F889">
        <f>'0511'!E47</f>
        <v>483.1</v>
      </c>
      <c r="G889" s="9">
        <f t="shared" si="215"/>
        <v>659.5</v>
      </c>
      <c r="H889" s="2">
        <f t="shared" si="216"/>
        <v>530.70000000000005</v>
      </c>
      <c r="I889" s="103">
        <f t="shared" si="217"/>
        <v>24.269832296966264</v>
      </c>
      <c r="J889">
        <f>'0511'!F47</f>
        <v>0.1</v>
      </c>
    </row>
    <row r="890" spans="1:10" x14ac:dyDescent="0.25">
      <c r="A890" s="29">
        <f t="shared" si="193"/>
        <v>45064</v>
      </c>
      <c r="C890">
        <f>'0518'!B47</f>
        <v>12.1</v>
      </c>
      <c r="D890">
        <f>'0518'!C47</f>
        <v>47.2</v>
      </c>
      <c r="E890">
        <f>'0518'!D47</f>
        <v>647.29999999999995</v>
      </c>
      <c r="F890">
        <f>'0518'!E47</f>
        <v>483.4</v>
      </c>
      <c r="G890" s="9">
        <f t="shared" si="215"/>
        <v>659.4</v>
      </c>
      <c r="H890" s="2">
        <f t="shared" si="216"/>
        <v>530.6</v>
      </c>
      <c r="I890" s="103">
        <f t="shared" si="217"/>
        <v>24.274406332453815</v>
      </c>
      <c r="J890">
        <f>'0518'!F47</f>
        <v>0.1</v>
      </c>
    </row>
    <row r="891" spans="1:10" x14ac:dyDescent="0.25">
      <c r="A891" s="29">
        <f t="shared" si="193"/>
        <v>45071</v>
      </c>
      <c r="C891">
        <f>'0525'!B47</f>
        <v>12.5</v>
      </c>
      <c r="D891">
        <f>'0525'!C47</f>
        <v>46.7</v>
      </c>
      <c r="E891">
        <f>'0525'!D47</f>
        <v>647.5</v>
      </c>
      <c r="F891">
        <f>'0525'!E47</f>
        <v>483.9</v>
      </c>
      <c r="G891" s="9">
        <f t="shared" ref="G891" si="218">+C891+E891</f>
        <v>660</v>
      </c>
      <c r="H891" s="2">
        <f t="shared" ref="H891" si="219">+D891+F891</f>
        <v>530.6</v>
      </c>
      <c r="I891" s="103">
        <f t="shared" ref="I891" si="220">+(G891/H891-1)*100</f>
        <v>24.387485865058412</v>
      </c>
      <c r="J891">
        <f>'0525'!F47</f>
        <v>0.1</v>
      </c>
    </row>
    <row r="892" spans="1:10" x14ac:dyDescent="0.25">
      <c r="A892" s="29">
        <f t="shared" si="193"/>
        <v>45078</v>
      </c>
      <c r="C892">
        <f>'0601'!B47</f>
        <v>12.2</v>
      </c>
      <c r="D892">
        <f>'0601'!C47</f>
        <v>46.4</v>
      </c>
      <c r="E892">
        <f>'0601'!D47</f>
        <v>668.7</v>
      </c>
      <c r="F892">
        <f>'0601'!E47</f>
        <v>483.9</v>
      </c>
      <c r="G892" s="9">
        <f t="shared" ref="G892" si="221">+C892+E892</f>
        <v>680.90000000000009</v>
      </c>
      <c r="H892" s="2">
        <f t="shared" ref="H892" si="222">+D892+F892</f>
        <v>530.29999999999995</v>
      </c>
      <c r="I892" s="103">
        <f t="shared" ref="I892" si="223">+(G892/H892-1)*100</f>
        <v>28.399019422968163</v>
      </c>
      <c r="J892">
        <f>'0601'!F47</f>
        <v>0.5</v>
      </c>
    </row>
    <row r="893" spans="1:10" x14ac:dyDescent="0.25">
      <c r="A893" s="29">
        <f t="shared" si="193"/>
        <v>45085</v>
      </c>
      <c r="C893">
        <f>'0608'!B47</f>
        <v>9.1</v>
      </c>
      <c r="D893">
        <f>'0608'!C47</f>
        <v>44.9</v>
      </c>
      <c r="E893">
        <f>'0608'!D47</f>
        <v>669.3</v>
      </c>
      <c r="F893">
        <f>'0608'!E47</f>
        <v>485.5</v>
      </c>
      <c r="G893" s="9">
        <f t="shared" ref="G893" si="224">+C893+E893</f>
        <v>678.4</v>
      </c>
      <c r="H893" s="2">
        <f t="shared" ref="H893" si="225">+D893+F893</f>
        <v>530.4</v>
      </c>
      <c r="I893" s="103">
        <f t="shared" ref="I893" si="226">+(G893/H893-1)*100</f>
        <v>27.903469079939679</v>
      </c>
      <c r="J893">
        <f>'0608'!F47</f>
        <v>0.5</v>
      </c>
    </row>
    <row r="894" spans="1:10" x14ac:dyDescent="0.25">
      <c r="A894" s="29">
        <f t="shared" si="193"/>
        <v>45092</v>
      </c>
      <c r="C894">
        <f>'0615'!B47</f>
        <v>8.6999999999999993</v>
      </c>
      <c r="D894">
        <f>'0615'!C47</f>
        <v>44.7</v>
      </c>
      <c r="E894">
        <f>'0615'!D47</f>
        <v>669.8</v>
      </c>
      <c r="F894">
        <f>'0615'!E47</f>
        <v>485.6</v>
      </c>
      <c r="G894" s="9">
        <f t="shared" ref="G894" si="227">+C894+E894</f>
        <v>678.5</v>
      </c>
      <c r="H894" s="2">
        <f t="shared" ref="H894" si="228">+D894+F894</f>
        <v>530.30000000000007</v>
      </c>
      <c r="I894" s="103">
        <f t="shared" ref="I894" si="229">+(G894/H894-1)*100</f>
        <v>27.946445408259457</v>
      </c>
      <c r="J894">
        <f>'0615'!F47</f>
        <v>0.5</v>
      </c>
    </row>
    <row r="895" spans="1:10" x14ac:dyDescent="0.25">
      <c r="A895" s="29">
        <f t="shared" si="193"/>
        <v>45099</v>
      </c>
      <c r="C895">
        <f>'0622'!B47</f>
        <v>8.6</v>
      </c>
      <c r="D895">
        <f>'0622'!C47</f>
        <v>42.5</v>
      </c>
      <c r="E895">
        <f>'0622'!D47</f>
        <v>669.8</v>
      </c>
      <c r="F895">
        <f>'0622'!E47</f>
        <v>487.1</v>
      </c>
      <c r="G895" s="9">
        <f t="shared" ref="G895" si="230">+C895+E895</f>
        <v>678.4</v>
      </c>
      <c r="H895" s="2">
        <f t="shared" ref="H895" si="231">+D895+F895</f>
        <v>529.6</v>
      </c>
      <c r="I895" s="103">
        <f t="shared" ref="I895" si="232">+(G895/H895-1)*100</f>
        <v>28.09667673716012</v>
      </c>
      <c r="J895">
        <f>'0622'!F47</f>
        <v>0.5</v>
      </c>
    </row>
    <row r="896" spans="1:10" x14ac:dyDescent="0.25">
      <c r="A896" s="29">
        <f t="shared" si="193"/>
        <v>45106</v>
      </c>
      <c r="C896">
        <f>'0629'!B47</f>
        <v>8.6</v>
      </c>
      <c r="D896">
        <f>'0629'!C47</f>
        <v>41.9</v>
      </c>
      <c r="E896">
        <f>'0629'!D47</f>
        <v>669.8</v>
      </c>
      <c r="F896">
        <f>'0629'!E47</f>
        <v>488</v>
      </c>
      <c r="G896" s="9">
        <f t="shared" ref="G896" si="233">+C896+E896</f>
        <v>678.4</v>
      </c>
      <c r="H896" s="2">
        <f t="shared" ref="H896" si="234">+D896+F896</f>
        <v>529.9</v>
      </c>
      <c r="I896" s="103">
        <f t="shared" ref="I896" si="235">+(G896/H896-1)*100</f>
        <v>28.024155501037939</v>
      </c>
      <c r="J896">
        <f>'0629'!F47</f>
        <v>4.3</v>
      </c>
    </row>
    <row r="897" spans="1:10" x14ac:dyDescent="0.25">
      <c r="A897" s="29">
        <f t="shared" si="193"/>
        <v>45113</v>
      </c>
      <c r="C897">
        <f>'0706'!B47</f>
        <v>8.6</v>
      </c>
      <c r="D897">
        <f>'0706'!C47</f>
        <v>41.7</v>
      </c>
      <c r="E897">
        <f>'0706'!D47</f>
        <v>669.8</v>
      </c>
      <c r="F897">
        <f>'0706'!E47</f>
        <v>488.2</v>
      </c>
      <c r="G897" s="9">
        <f t="shared" ref="G897" si="236">+C897+E897</f>
        <v>678.4</v>
      </c>
      <c r="H897" s="2">
        <f t="shared" ref="H897" si="237">+D897+F897</f>
        <v>529.9</v>
      </c>
      <c r="I897" s="103">
        <f t="shared" ref="I897" si="238">+(G897/H897-1)*100</f>
        <v>28.024155501037939</v>
      </c>
      <c r="J897">
        <f>'0706'!F47</f>
        <v>4.3</v>
      </c>
    </row>
    <row r="898" spans="1:10" x14ac:dyDescent="0.25">
      <c r="A898" s="29">
        <f t="shared" si="193"/>
        <v>45120</v>
      </c>
      <c r="C898">
        <f>'0713'!B47</f>
        <v>8.3000000000000007</v>
      </c>
      <c r="D898">
        <f>'0713'!C47</f>
        <v>40.1</v>
      </c>
      <c r="E898">
        <f>'0713'!D47</f>
        <v>670.1</v>
      </c>
      <c r="F898">
        <f>'0713'!E47</f>
        <v>490</v>
      </c>
      <c r="G898" s="9">
        <f t="shared" ref="G898" si="239">+C898+E898</f>
        <v>678.4</v>
      </c>
      <c r="H898" s="2">
        <f t="shared" ref="H898" si="240">+D898+F898</f>
        <v>530.1</v>
      </c>
      <c r="I898" s="103">
        <f t="shared" ref="I898" si="241">+(G898/H898-1)*100</f>
        <v>27.975853612525924</v>
      </c>
      <c r="J898">
        <f>'0713'!F47</f>
        <v>4.3</v>
      </c>
    </row>
    <row r="899" spans="1:10" x14ac:dyDescent="0.25">
      <c r="A899" s="29">
        <f t="shared" si="193"/>
        <v>45127</v>
      </c>
      <c r="C899">
        <f>'0720'!B47</f>
        <v>8.1</v>
      </c>
      <c r="D899">
        <f>'0720'!C47</f>
        <v>40.1</v>
      </c>
      <c r="E899">
        <f>'0720'!D47</f>
        <v>670.3</v>
      </c>
      <c r="F899">
        <f>'0720'!E47</f>
        <v>490</v>
      </c>
      <c r="G899" s="9">
        <f t="shared" ref="G899" si="242">+C899+E899</f>
        <v>678.4</v>
      </c>
      <c r="H899" s="2">
        <f t="shared" ref="H899" si="243">+D899+F899</f>
        <v>530.1</v>
      </c>
      <c r="I899" s="103">
        <f t="shared" ref="I899" si="244">+(G899/H899-1)*100</f>
        <v>27.975853612525924</v>
      </c>
      <c r="J899">
        <f>'0720'!F47</f>
        <v>4.3</v>
      </c>
    </row>
    <row r="900" spans="1:10" x14ac:dyDescent="0.25">
      <c r="A900" s="29">
        <f t="shared" si="193"/>
        <v>45134</v>
      </c>
      <c r="C900">
        <f>'0727'!B47</f>
        <v>7.9</v>
      </c>
      <c r="D900">
        <f>'0727'!C47</f>
        <v>38.5</v>
      </c>
      <c r="E900">
        <f>'0727'!D47</f>
        <v>670.3</v>
      </c>
      <c r="F900">
        <f>'0727'!E47</f>
        <v>491.6</v>
      </c>
      <c r="G900" s="9">
        <f t="shared" ref="G900" si="245">+C900+E900</f>
        <v>678.19999999999993</v>
      </c>
      <c r="H900" s="2">
        <f t="shared" ref="H900" si="246">+D900+F900</f>
        <v>530.1</v>
      </c>
      <c r="I900" s="103">
        <f t="shared" ref="I900" si="247">+(G900/H900-1)*100</f>
        <v>27.938124882097704</v>
      </c>
      <c r="J900">
        <f>'0727'!F47</f>
        <v>4.3</v>
      </c>
    </row>
    <row r="901" spans="1:10" x14ac:dyDescent="0.25">
      <c r="A901" s="29">
        <f t="shared" si="193"/>
        <v>45141</v>
      </c>
      <c r="C901">
        <f>'0803'!B47</f>
        <v>7.9</v>
      </c>
      <c r="D901">
        <f>'0803'!C47</f>
        <v>37.299999999999997</v>
      </c>
      <c r="E901">
        <f>'0803'!D47</f>
        <v>670.3</v>
      </c>
      <c r="F901">
        <f>'0803'!E47</f>
        <v>492.9</v>
      </c>
      <c r="G901" s="9">
        <f t="shared" ref="G901" si="248">+C901+E901</f>
        <v>678.19999999999993</v>
      </c>
      <c r="H901" s="2">
        <f t="shared" ref="H901" si="249">+D901+F901</f>
        <v>530.19999999999993</v>
      </c>
      <c r="I901" s="103">
        <f t="shared" ref="I901" si="250">+(G901/H901-1)*100</f>
        <v>27.913994718973978</v>
      </c>
      <c r="J901">
        <f>'0803'!F47</f>
        <v>4.3</v>
      </c>
    </row>
    <row r="902" spans="1:10" x14ac:dyDescent="0.25">
      <c r="A902" s="29">
        <f t="shared" si="193"/>
        <v>45148</v>
      </c>
      <c r="C902">
        <f>'0810'!B47</f>
        <v>7.9</v>
      </c>
      <c r="D902">
        <f>'0810'!C47</f>
        <v>36.200000000000003</v>
      </c>
      <c r="E902">
        <f>'0810'!D47</f>
        <v>670.3</v>
      </c>
      <c r="F902">
        <f>'0810'!E47</f>
        <v>553.5</v>
      </c>
      <c r="G902" s="9">
        <f t="shared" ref="G902" si="251">+C902+E902</f>
        <v>678.19999999999993</v>
      </c>
      <c r="H902" s="2">
        <f t="shared" ref="H902" si="252">+D902+F902</f>
        <v>589.70000000000005</v>
      </c>
      <c r="I902" s="103">
        <f t="shared" ref="I902" si="253">+(G902/H902-1)*100</f>
        <v>15.007630998812926</v>
      </c>
      <c r="J902">
        <f>'0810'!F47</f>
        <v>4.3</v>
      </c>
    </row>
    <row r="903" spans="1:10" x14ac:dyDescent="0.25">
      <c r="A903" s="29">
        <f t="shared" si="193"/>
        <v>45155</v>
      </c>
      <c r="C903">
        <f>'0817'!B47</f>
        <v>7.9</v>
      </c>
      <c r="D903">
        <f>'0817'!C47</f>
        <v>36.200000000000003</v>
      </c>
      <c r="E903">
        <f>'0817'!D47</f>
        <v>670.3</v>
      </c>
      <c r="F903">
        <f>'0817'!E47</f>
        <v>553.5</v>
      </c>
      <c r="G903" s="9">
        <f t="shared" ref="G903" si="254">+C903+E903</f>
        <v>678.19999999999993</v>
      </c>
      <c r="H903" s="2">
        <f t="shared" ref="H903" si="255">+D903+F903</f>
        <v>589.70000000000005</v>
      </c>
      <c r="I903" s="103">
        <f t="shared" ref="I903" si="256">+(G903/H903-1)*100</f>
        <v>15.007630998812926</v>
      </c>
      <c r="J903">
        <f>'0817'!F47</f>
        <v>4.7</v>
      </c>
    </row>
    <row r="904" spans="1:10" x14ac:dyDescent="0.25">
      <c r="A904" s="29">
        <f t="shared" si="193"/>
        <v>45162</v>
      </c>
      <c r="C904">
        <f>'0824'!B47</f>
        <v>7.9</v>
      </c>
      <c r="D904">
        <f>'0824'!C47</f>
        <v>38.799999999999997</v>
      </c>
      <c r="E904">
        <f>'0824'!D47</f>
        <v>670.3</v>
      </c>
      <c r="F904">
        <f>'0824'!E47</f>
        <v>553.79999999999995</v>
      </c>
      <c r="G904" s="9">
        <f t="shared" ref="G904" si="257">+C904+E904</f>
        <v>678.19999999999993</v>
      </c>
      <c r="H904" s="2">
        <f t="shared" ref="H904" si="258">+D904+F904</f>
        <v>592.59999999999991</v>
      </c>
      <c r="I904" s="103">
        <f t="shared" ref="I904" si="259">+(G904/H904-1)*100</f>
        <v>14.444819439757017</v>
      </c>
      <c r="J904">
        <f>'0824'!F47</f>
        <v>4.7</v>
      </c>
    </row>
    <row r="905" spans="1:10" x14ac:dyDescent="0.25">
      <c r="A905" s="29">
        <f t="shared" si="193"/>
        <v>45169</v>
      </c>
      <c r="C905">
        <f>'0831'!B47</f>
        <v>7.9</v>
      </c>
      <c r="D905">
        <f>'0831'!C47</f>
        <v>38.799999999999997</v>
      </c>
      <c r="E905">
        <f>'0831'!D47</f>
        <v>670.3</v>
      </c>
      <c r="F905">
        <f>'0831'!E47</f>
        <v>553.79999999999995</v>
      </c>
      <c r="G905" s="9">
        <f t="shared" ref="G905" si="260">+C905+E905</f>
        <v>678.19999999999993</v>
      </c>
      <c r="H905" s="2">
        <f t="shared" ref="H905" si="261">+D905+F905</f>
        <v>592.59999999999991</v>
      </c>
      <c r="I905" s="103">
        <f t="shared" ref="I905:I906" si="262">+(G905/H905-1)*100</f>
        <v>14.444819439757017</v>
      </c>
      <c r="J905">
        <f>'0831'!F47</f>
        <v>12.6</v>
      </c>
    </row>
    <row r="906" spans="1:10" x14ac:dyDescent="0.25">
      <c r="A906" s="29">
        <f t="shared" si="193"/>
        <v>45176</v>
      </c>
      <c r="C906">
        <f>'0907'!B35</f>
        <v>12.6</v>
      </c>
      <c r="D906">
        <f>'0907'!C35</f>
        <v>36.5</v>
      </c>
      <c r="E906">
        <f>'0907'!D35</f>
        <v>0</v>
      </c>
      <c r="F906">
        <f>'0907'!E35</f>
        <v>2.2999999999999998</v>
      </c>
      <c r="G906" s="9">
        <f t="shared" ref="G906" si="263">+C906+E906</f>
        <v>12.6</v>
      </c>
      <c r="H906" s="2">
        <f t="shared" ref="H906" si="264">+D906+F906</f>
        <v>38.799999999999997</v>
      </c>
      <c r="I906" s="103">
        <f t="shared" si="262"/>
        <v>-67.525773195876297</v>
      </c>
    </row>
    <row r="907" spans="1:10" x14ac:dyDescent="0.25">
      <c r="A907" s="29">
        <f t="shared" si="193"/>
        <v>45183</v>
      </c>
      <c r="C907">
        <f>'0914'!B35</f>
        <v>12.6</v>
      </c>
      <c r="D907">
        <f>'0914'!C35</f>
        <v>38.5</v>
      </c>
      <c r="E907">
        <f>'0914'!D35</f>
        <v>0</v>
      </c>
      <c r="F907">
        <f>'0914'!E35</f>
        <v>54.3</v>
      </c>
      <c r="G907" s="9">
        <f t="shared" ref="G907" si="265">+C907+E907</f>
        <v>12.6</v>
      </c>
      <c r="H907" s="2">
        <f t="shared" ref="H907" si="266">+D907+F907</f>
        <v>92.8</v>
      </c>
      <c r="I907" s="103">
        <f t="shared" ref="I907" si="267">+(G907/H907-1)*100</f>
        <v>-86.422413793103445</v>
      </c>
    </row>
    <row r="908" spans="1:10" x14ac:dyDescent="0.25">
      <c r="A908" s="29">
        <f t="shared" ref="A908:A988" si="268">+A907+7</f>
        <v>45190</v>
      </c>
      <c r="C908">
        <f>'0921'!B35</f>
        <v>12.6</v>
      </c>
      <c r="D908">
        <f>'0921'!C35</f>
        <v>38.4</v>
      </c>
      <c r="E908">
        <f>'0921'!D35</f>
        <v>0</v>
      </c>
      <c r="F908">
        <f>'0921'!E35</f>
        <v>54.4</v>
      </c>
      <c r="G908" s="9">
        <f t="shared" ref="G908" si="269">+C908+E908</f>
        <v>12.6</v>
      </c>
      <c r="H908" s="2">
        <f t="shared" ref="H908" si="270">+D908+F908</f>
        <v>92.8</v>
      </c>
      <c r="I908" s="103">
        <f t="shared" ref="I908" si="271">+(G908/H908-1)*100</f>
        <v>-86.422413793103445</v>
      </c>
    </row>
    <row r="909" spans="1:10" x14ac:dyDescent="0.25">
      <c r="A909" s="29">
        <f t="shared" si="268"/>
        <v>45197</v>
      </c>
      <c r="C909">
        <f>'0928'!B35</f>
        <v>12.6</v>
      </c>
      <c r="D909">
        <f>'0928'!C35</f>
        <v>38.6</v>
      </c>
      <c r="E909">
        <f>'0928'!D35</f>
        <v>0</v>
      </c>
      <c r="F909">
        <f>'0928'!E35</f>
        <v>55.4</v>
      </c>
      <c r="G909" s="9">
        <f t="shared" ref="G909" si="272">+C909+E909</f>
        <v>12.6</v>
      </c>
      <c r="H909" s="2">
        <f t="shared" ref="H909" si="273">+D909+F909</f>
        <v>94</v>
      </c>
      <c r="I909" s="103">
        <f t="shared" ref="I909" si="274">+(G909/H909-1)*100</f>
        <v>-86.595744680851055</v>
      </c>
    </row>
    <row r="910" spans="1:10" x14ac:dyDescent="0.25">
      <c r="A910" s="29">
        <f t="shared" si="268"/>
        <v>45204</v>
      </c>
      <c r="C910">
        <f>'1005'!B36</f>
        <v>12.6</v>
      </c>
      <c r="D910">
        <f>'1005'!C36</f>
        <v>38.9</v>
      </c>
      <c r="E910">
        <f>'1005'!D36</f>
        <v>0</v>
      </c>
      <c r="F910">
        <f>'1005'!E36</f>
        <v>106.8</v>
      </c>
      <c r="G910" s="9">
        <f t="shared" ref="G910" si="275">+C910+E910</f>
        <v>12.6</v>
      </c>
      <c r="H910" s="2">
        <f t="shared" ref="H910" si="276">+D910+F910</f>
        <v>145.69999999999999</v>
      </c>
      <c r="I910" s="103">
        <f t="shared" ref="I910" si="277">+(G910/H910-1)*100</f>
        <v>-91.352093342484551</v>
      </c>
    </row>
    <row r="911" spans="1:10" x14ac:dyDescent="0.25">
      <c r="A911" s="29">
        <f t="shared" si="268"/>
        <v>45211</v>
      </c>
      <c r="C911">
        <f>'1012'!B36</f>
        <v>12.6</v>
      </c>
      <c r="D911">
        <f>'1012'!C36</f>
        <v>38.299999999999997</v>
      </c>
      <c r="E911">
        <f>'1012'!D36</f>
        <v>0</v>
      </c>
      <c r="F911">
        <f>'1012'!E36</f>
        <v>107.4</v>
      </c>
      <c r="G911" s="9">
        <f t="shared" ref="G911" si="278">+C911+E911</f>
        <v>12.6</v>
      </c>
      <c r="H911" s="2">
        <f t="shared" ref="H911" si="279">+D911+F911</f>
        <v>145.69999999999999</v>
      </c>
      <c r="I911" s="103">
        <f t="shared" ref="I911" si="280">+(G911/H911-1)*100</f>
        <v>-91.352093342484551</v>
      </c>
    </row>
    <row r="912" spans="1:10" x14ac:dyDescent="0.25">
      <c r="A912" s="29">
        <f t="shared" si="268"/>
        <v>45218</v>
      </c>
      <c r="C912">
        <f>'1019'!B36</f>
        <v>12.6</v>
      </c>
      <c r="D912">
        <f>'1019'!C36</f>
        <v>42.1</v>
      </c>
      <c r="E912">
        <f>'1019'!D36</f>
        <v>0</v>
      </c>
      <c r="F912">
        <f>'1019'!E36</f>
        <v>108.9</v>
      </c>
      <c r="G912" s="9">
        <f t="shared" ref="G912" si="281">+C912+E912</f>
        <v>12.6</v>
      </c>
      <c r="H912" s="2">
        <f t="shared" ref="H912" si="282">+D912+F912</f>
        <v>151</v>
      </c>
      <c r="I912" s="103">
        <f t="shared" ref="I912" si="283">+(G912/H912-1)*100</f>
        <v>-91.655629139072843</v>
      </c>
    </row>
    <row r="913" spans="1:9" x14ac:dyDescent="0.25">
      <c r="A913" s="29">
        <f t="shared" si="268"/>
        <v>45225</v>
      </c>
      <c r="C913">
        <f>'1026'!B37</f>
        <v>12.7</v>
      </c>
      <c r="D913">
        <f>'1026'!C37</f>
        <v>41.8</v>
      </c>
      <c r="E913">
        <f>'1026'!D37</f>
        <v>60.9</v>
      </c>
      <c r="F913">
        <f>'1026'!E37</f>
        <v>109.3</v>
      </c>
      <c r="G913" s="9">
        <f t="shared" ref="G913" si="284">+C913+E913</f>
        <v>73.599999999999994</v>
      </c>
      <c r="H913" s="2">
        <f t="shared" ref="H913" si="285">+D913+F913</f>
        <v>151.1</v>
      </c>
      <c r="I913" s="103">
        <f t="shared" ref="I913" si="286">+(G913/H913-1)*100</f>
        <v>-51.290536068828587</v>
      </c>
    </row>
    <row r="914" spans="1:9" x14ac:dyDescent="0.25">
      <c r="A914" s="29">
        <f t="shared" si="268"/>
        <v>45232</v>
      </c>
      <c r="C914">
        <f>'1102'!B39</f>
        <v>13.1</v>
      </c>
      <c r="D914">
        <f>'1102'!C39</f>
        <v>43</v>
      </c>
      <c r="E914">
        <f>'1102'!D39</f>
        <v>60.9</v>
      </c>
      <c r="F914">
        <f>'1102'!E39</f>
        <v>110.3</v>
      </c>
      <c r="G914" s="9">
        <f t="shared" ref="G914" si="287">+C914+E914</f>
        <v>74</v>
      </c>
      <c r="H914" s="2">
        <f t="shared" ref="H914" si="288">+D914+F914</f>
        <v>153.30000000000001</v>
      </c>
      <c r="I914" s="103">
        <f t="shared" ref="I914" si="289">+(G914/H914-1)*100</f>
        <v>-51.728636660143515</v>
      </c>
    </row>
    <row r="915" spans="1:9" x14ac:dyDescent="0.25">
      <c r="A915" s="29">
        <f t="shared" si="268"/>
        <v>45239</v>
      </c>
      <c r="C915">
        <f>'1109'!B39</f>
        <v>14</v>
      </c>
      <c r="D915">
        <f>'1109'!C39</f>
        <v>42.5</v>
      </c>
      <c r="E915">
        <f>'1109'!D39</f>
        <v>60.9</v>
      </c>
      <c r="F915">
        <f>'1109'!E39</f>
        <v>219.5</v>
      </c>
      <c r="G915" s="9">
        <f t="shared" ref="G915" si="290">+C915+E915</f>
        <v>74.900000000000006</v>
      </c>
      <c r="H915" s="2">
        <f t="shared" ref="H915" si="291">+D915+F915</f>
        <v>262</v>
      </c>
      <c r="I915" s="103">
        <f t="shared" ref="I915" si="292">+(G915/H915-1)*100</f>
        <v>-71.412213740458014</v>
      </c>
    </row>
    <row r="916" spans="1:9" x14ac:dyDescent="0.25">
      <c r="A916" s="29">
        <f t="shared" si="268"/>
        <v>45246</v>
      </c>
      <c r="C916">
        <f>'1116'!B39</f>
        <v>14</v>
      </c>
      <c r="D916">
        <f>'1116'!C39</f>
        <v>42.9</v>
      </c>
      <c r="E916">
        <f>'1116'!D39</f>
        <v>60.9</v>
      </c>
      <c r="F916">
        <f>'1116'!E39</f>
        <v>219.8</v>
      </c>
      <c r="G916" s="9">
        <f t="shared" ref="G916" si="293">+C916+E916</f>
        <v>74.900000000000006</v>
      </c>
      <c r="H916" s="2">
        <f t="shared" ref="H916" si="294">+D916+F916</f>
        <v>262.7</v>
      </c>
      <c r="I916" s="103">
        <f t="shared" ref="I916" si="295">+(G916/H916-1)*100</f>
        <v>-71.488389798248946</v>
      </c>
    </row>
    <row r="917" spans="1:9" x14ac:dyDescent="0.25">
      <c r="A917" s="29">
        <f t="shared" si="268"/>
        <v>45253</v>
      </c>
      <c r="C917">
        <f>'1123'!B40</f>
        <v>14</v>
      </c>
      <c r="D917">
        <f>'1123'!C40</f>
        <v>44.4</v>
      </c>
      <c r="E917">
        <f>'1123'!D40</f>
        <v>121.9</v>
      </c>
      <c r="F917">
        <f>'1123'!E40</f>
        <v>220.3</v>
      </c>
      <c r="G917" s="9">
        <f t="shared" ref="G917" si="296">+C917+E917</f>
        <v>135.9</v>
      </c>
      <c r="H917" s="2">
        <f t="shared" ref="H917" si="297">+D917+F917</f>
        <v>264.7</v>
      </c>
      <c r="I917" s="103">
        <f t="shared" ref="I917" si="298">+(G917/H917-1)*100</f>
        <v>-48.658859085757456</v>
      </c>
    </row>
    <row r="918" spans="1:9" x14ac:dyDescent="0.25">
      <c r="A918" s="29">
        <f t="shared" si="268"/>
        <v>45260</v>
      </c>
      <c r="C918">
        <f>'1130'!B40</f>
        <v>13.9</v>
      </c>
      <c r="D918">
        <f>'1130'!C40</f>
        <v>42.6</v>
      </c>
      <c r="E918">
        <f>'1130'!D40</f>
        <v>170.5</v>
      </c>
      <c r="F918">
        <f>'1130'!E40</f>
        <v>222.1</v>
      </c>
      <c r="G918" s="9">
        <f t="shared" ref="G918" si="299">+C918+E918</f>
        <v>184.4</v>
      </c>
      <c r="H918" s="2">
        <f t="shared" ref="H918" si="300">+D918+F918</f>
        <v>264.7</v>
      </c>
      <c r="I918" s="103">
        <f t="shared" ref="I918" si="301">+(G918/H918-1)*100</f>
        <v>-30.3362296939932</v>
      </c>
    </row>
    <row r="919" spans="1:9" x14ac:dyDescent="0.25">
      <c r="A919" s="29">
        <f t="shared" si="268"/>
        <v>45267</v>
      </c>
      <c r="C919">
        <f>'1207'!B40</f>
        <v>21.9</v>
      </c>
      <c r="D919">
        <f>'1207'!C40</f>
        <v>42</v>
      </c>
      <c r="E919">
        <f>'1207'!D40</f>
        <v>170.5</v>
      </c>
      <c r="F919">
        <f>'1207'!E40</f>
        <v>341.4</v>
      </c>
      <c r="G919" s="9">
        <f t="shared" ref="G919" si="302">+C919+E919</f>
        <v>192.4</v>
      </c>
      <c r="H919" s="2">
        <f t="shared" ref="H919" si="303">+D919+F919</f>
        <v>383.4</v>
      </c>
      <c r="I919" s="103">
        <f t="shared" ref="I919" si="304">+(G919/H919-1)*100</f>
        <v>-49.817423056859681</v>
      </c>
    </row>
    <row r="920" spans="1:9" x14ac:dyDescent="0.25">
      <c r="A920" s="29">
        <f t="shared" si="268"/>
        <v>45274</v>
      </c>
      <c r="C920">
        <f>'1214'!B40</f>
        <v>30.3</v>
      </c>
      <c r="D920">
        <f>'1214'!C40</f>
        <v>39.9</v>
      </c>
      <c r="E920">
        <f>'1214'!D40</f>
        <v>170.7</v>
      </c>
      <c r="F920">
        <f>'1214'!E40</f>
        <v>343.5</v>
      </c>
      <c r="G920" s="9">
        <f t="shared" ref="G920" si="305">+C920+E920</f>
        <v>201</v>
      </c>
      <c r="H920" s="2">
        <f t="shared" ref="H920" si="306">+D920+F920</f>
        <v>383.4</v>
      </c>
      <c r="I920" s="103">
        <f t="shared" ref="I920" si="307">+(G920/H920-1)*100</f>
        <v>-47.574334898278558</v>
      </c>
    </row>
    <row r="921" spans="1:9" x14ac:dyDescent="0.25">
      <c r="A921" s="29">
        <f t="shared" si="268"/>
        <v>45281</v>
      </c>
      <c r="C921">
        <f>'1221'!B39</f>
        <v>31.7</v>
      </c>
      <c r="D921">
        <f>'1221'!C39</f>
        <v>36.9</v>
      </c>
      <c r="E921">
        <f>'1221'!D39</f>
        <v>231.6</v>
      </c>
      <c r="F921">
        <f>'1221'!E39</f>
        <v>346.5</v>
      </c>
      <c r="G921" s="9">
        <f t="shared" ref="G921" si="308">+C921+E921</f>
        <v>263.3</v>
      </c>
      <c r="H921" s="2">
        <f t="shared" ref="H921" si="309">+D921+F921</f>
        <v>383.4</v>
      </c>
      <c r="I921" s="103">
        <f t="shared" ref="I921" si="310">+(G921/H921-1)*100</f>
        <v>-31.324986958789768</v>
      </c>
    </row>
    <row r="922" spans="1:9" x14ac:dyDescent="0.25">
      <c r="A922" s="29">
        <f t="shared" si="268"/>
        <v>45288</v>
      </c>
      <c r="C922">
        <f>'1228'!B39</f>
        <v>31.3</v>
      </c>
      <c r="D922">
        <f>'1228'!C39</f>
        <v>35.299999999999997</v>
      </c>
      <c r="E922">
        <f>'1228'!D39</f>
        <v>232.2</v>
      </c>
      <c r="F922">
        <f>'1228'!E39</f>
        <v>407.3</v>
      </c>
      <c r="G922" s="9">
        <f t="shared" ref="G922" si="311">+C922+E922</f>
        <v>263.5</v>
      </c>
      <c r="H922" s="2">
        <f t="shared" ref="H922" si="312">+D922+F922</f>
        <v>442.6</v>
      </c>
      <c r="I922" s="103">
        <f t="shared" ref="I922" si="313">+(G922/H922-1)*100</f>
        <v>-40.465431540894713</v>
      </c>
    </row>
    <row r="923" spans="1:9" x14ac:dyDescent="0.25">
      <c r="A923" s="29">
        <f t="shared" si="268"/>
        <v>45295</v>
      </c>
      <c r="C923">
        <f>'0104'!B39</f>
        <v>31.2</v>
      </c>
      <c r="D923">
        <f>'0104'!C39</f>
        <v>39.700000000000003</v>
      </c>
      <c r="E923">
        <f>'0104'!D39</f>
        <v>286.2</v>
      </c>
      <c r="F923">
        <f>'0104'!E39</f>
        <v>408.9</v>
      </c>
      <c r="G923" s="9">
        <f t="shared" ref="G923" si="314">+C923+E923</f>
        <v>317.39999999999998</v>
      </c>
      <c r="H923" s="2">
        <f t="shared" ref="H923" si="315">+D923+F923</f>
        <v>448.59999999999997</v>
      </c>
      <c r="I923" s="103">
        <f t="shared" ref="I923" si="316">+(G923/H923-1)*100</f>
        <v>-29.246544806063312</v>
      </c>
    </row>
    <row r="924" spans="1:9" x14ac:dyDescent="0.25">
      <c r="A924" s="29">
        <f t="shared" si="268"/>
        <v>45302</v>
      </c>
      <c r="C924">
        <f>'0111'!B40</f>
        <v>32.700000000000003</v>
      </c>
      <c r="D924">
        <f>'0111'!C40</f>
        <v>38.799999999999997</v>
      </c>
      <c r="E924">
        <f>'0111'!D40</f>
        <v>288.7</v>
      </c>
      <c r="F924">
        <f>'0111'!E40</f>
        <v>409.9</v>
      </c>
      <c r="G924" s="9">
        <f t="shared" ref="G924" si="317">+C924+E924</f>
        <v>321.39999999999998</v>
      </c>
      <c r="H924" s="2">
        <f t="shared" ref="H924" si="318">+D924+F924</f>
        <v>448.7</v>
      </c>
      <c r="I924" s="103">
        <f t="shared" ref="I924" si="319">+(G924/H924-1)*100</f>
        <v>-28.370849119679075</v>
      </c>
    </row>
    <row r="925" spans="1:9" x14ac:dyDescent="0.25">
      <c r="A925" s="29">
        <f t="shared" si="268"/>
        <v>45309</v>
      </c>
      <c r="C925">
        <f>'0118'!B41</f>
        <v>35.799999999999997</v>
      </c>
      <c r="D925">
        <f>'0118'!C41</f>
        <v>38.5</v>
      </c>
      <c r="E925">
        <f>'0118'!D41</f>
        <v>289.10000000000002</v>
      </c>
      <c r="F925">
        <f>'0118'!E41</f>
        <v>468.3</v>
      </c>
      <c r="G925" s="9">
        <f t="shared" ref="G925" si="320">+C925+E925</f>
        <v>324.90000000000003</v>
      </c>
      <c r="H925" s="2">
        <f t="shared" ref="H925" si="321">+D925+F925</f>
        <v>506.8</v>
      </c>
      <c r="I925" s="103">
        <f t="shared" ref="I925" si="322">+(G925/H925-1)*100</f>
        <v>-35.891870560378848</v>
      </c>
    </row>
    <row r="926" spans="1:9" x14ac:dyDescent="0.25">
      <c r="A926" s="29">
        <f t="shared" si="268"/>
        <v>45316</v>
      </c>
      <c r="C926">
        <f>'0125'!B41</f>
        <v>40.6</v>
      </c>
      <c r="D926">
        <f>'0125'!C41</f>
        <v>37.9</v>
      </c>
      <c r="E926">
        <f>'0125'!D41</f>
        <v>289.7</v>
      </c>
      <c r="F926">
        <f>'0125'!E41</f>
        <v>468.9</v>
      </c>
      <c r="G926" s="9">
        <f t="shared" ref="G926" si="323">+C926+E926</f>
        <v>330.3</v>
      </c>
      <c r="H926" s="2">
        <f t="shared" ref="H926" si="324">+D926+F926</f>
        <v>506.79999999999995</v>
      </c>
      <c r="I926" s="103">
        <f t="shared" ref="I926" si="325">+(G926/H926-1)*100</f>
        <v>-34.826361483820037</v>
      </c>
    </row>
    <row r="927" spans="1:9" x14ac:dyDescent="0.25">
      <c r="A927" s="29">
        <f t="shared" si="268"/>
        <v>45323</v>
      </c>
      <c r="C927">
        <f>'0201'!B41</f>
        <v>40.1</v>
      </c>
      <c r="D927">
        <f>'0201'!C41</f>
        <v>36.799999999999997</v>
      </c>
      <c r="E927">
        <f>'0201'!D41</f>
        <v>290.5</v>
      </c>
      <c r="F927">
        <f>'0201'!E41</f>
        <v>470</v>
      </c>
      <c r="G927" s="9">
        <f t="shared" ref="G927" si="326">+C927+E927</f>
        <v>330.6</v>
      </c>
      <c r="H927" s="2">
        <f t="shared" ref="H927" si="327">+D927+F927</f>
        <v>506.8</v>
      </c>
      <c r="I927" s="103">
        <f t="shared" ref="I927" si="328">+(G927/H927-1)*100</f>
        <v>-34.767166535122328</v>
      </c>
    </row>
    <row r="928" spans="1:9" x14ac:dyDescent="0.25">
      <c r="A928" s="29">
        <f t="shared" si="268"/>
        <v>45330</v>
      </c>
      <c r="C928">
        <f>'0208'!B41</f>
        <v>38.700000000000003</v>
      </c>
      <c r="D928">
        <f>'0208'!C41</f>
        <v>32.4</v>
      </c>
      <c r="E928">
        <f>'0208'!D41</f>
        <v>317.39999999999998</v>
      </c>
      <c r="F928">
        <f>'0208'!E41</f>
        <v>532.4</v>
      </c>
      <c r="G928" s="9">
        <f t="shared" ref="G928" si="329">+C928+E928</f>
        <v>356.09999999999997</v>
      </c>
      <c r="H928" s="2">
        <f t="shared" ref="H928" si="330">+D928+F928</f>
        <v>564.79999999999995</v>
      </c>
      <c r="I928" s="103">
        <f t="shared" ref="I928" si="331">+(G928/H928-1)*100</f>
        <v>-36.951133144475925</v>
      </c>
    </row>
    <row r="929" spans="1:10" x14ac:dyDescent="0.25">
      <c r="A929" s="29">
        <f t="shared" si="268"/>
        <v>45337</v>
      </c>
      <c r="C929">
        <f>'0215'!B41</f>
        <v>38.5</v>
      </c>
      <c r="D929">
        <f>'0215'!C41</f>
        <v>30.3</v>
      </c>
      <c r="E929">
        <f>'0215'!D41</f>
        <v>378.6</v>
      </c>
      <c r="F929">
        <f>'0215'!E41</f>
        <v>582.70000000000005</v>
      </c>
      <c r="G929" s="9">
        <f t="shared" ref="G929" si="332">+C929+E929</f>
        <v>417.1</v>
      </c>
      <c r="H929" s="2">
        <f t="shared" ref="H929" si="333">+D929+F929</f>
        <v>613</v>
      </c>
      <c r="I929" s="103">
        <f t="shared" ref="I929" si="334">+(G929/H929-1)*100</f>
        <v>-31.957585644371932</v>
      </c>
    </row>
    <row r="930" spans="1:10" x14ac:dyDescent="0.25">
      <c r="A930" s="29">
        <f t="shared" si="268"/>
        <v>45344</v>
      </c>
      <c r="C930">
        <f>'0222'!B41</f>
        <v>37.799999999999997</v>
      </c>
      <c r="D930">
        <f>'0222'!C41</f>
        <v>29.3</v>
      </c>
      <c r="E930">
        <f>'0222'!D41</f>
        <v>439.8</v>
      </c>
      <c r="F930">
        <f>'0222'!E41</f>
        <v>583.70000000000005</v>
      </c>
      <c r="G930" s="9">
        <f t="shared" ref="G930" si="335">+C930+E930</f>
        <v>477.6</v>
      </c>
      <c r="H930" s="2">
        <f t="shared" ref="H930" si="336">+D930+F930</f>
        <v>613</v>
      </c>
      <c r="I930" s="103">
        <f t="shared" ref="I930" si="337">+(G930/H930-1)*100</f>
        <v>-22.088091353996731</v>
      </c>
    </row>
    <row r="931" spans="1:10" x14ac:dyDescent="0.25">
      <c r="A931" s="29">
        <f t="shared" si="268"/>
        <v>45351</v>
      </c>
      <c r="C931">
        <f>'0229'!B41</f>
        <v>37.9</v>
      </c>
      <c r="D931">
        <f>'0229'!C41</f>
        <v>29.6</v>
      </c>
      <c r="E931">
        <f>'0229'!D41</f>
        <v>440.1</v>
      </c>
      <c r="F931">
        <f>'0229'!E41</f>
        <v>584.20000000000005</v>
      </c>
      <c r="G931" s="9">
        <f t="shared" ref="G931" si="338">+C931+E931</f>
        <v>478</v>
      </c>
      <c r="H931" s="2">
        <f t="shared" ref="H931" si="339">+D931+F931</f>
        <v>613.80000000000007</v>
      </c>
      <c r="I931" s="103">
        <f t="shared" ref="I931" si="340">+(G931/H931-1)*100</f>
        <v>-22.124470511567296</v>
      </c>
    </row>
    <row r="932" spans="1:10" x14ac:dyDescent="0.25">
      <c r="A932" s="29">
        <f t="shared" si="268"/>
        <v>45358</v>
      </c>
      <c r="C932">
        <f>'0307'!B41</f>
        <v>38.6</v>
      </c>
      <c r="D932">
        <f>'0307'!C41</f>
        <v>27.9</v>
      </c>
      <c r="E932">
        <f>'0307'!D41</f>
        <v>440.4</v>
      </c>
      <c r="F932">
        <f>'0307'!E41</f>
        <v>585.70000000000005</v>
      </c>
      <c r="G932" s="9">
        <f t="shared" ref="G932" si="341">+C932+E932</f>
        <v>479</v>
      </c>
      <c r="H932" s="2">
        <f t="shared" ref="H932" si="342">+D932+F932</f>
        <v>613.6</v>
      </c>
      <c r="I932" s="103">
        <f t="shared" ref="I932" si="343">+(G932/H932-1)*100</f>
        <v>-21.93611473272491</v>
      </c>
    </row>
    <row r="933" spans="1:10" x14ac:dyDescent="0.25">
      <c r="A933" s="29">
        <f t="shared" si="268"/>
        <v>45365</v>
      </c>
      <c r="C933">
        <f>'0314'!B44</f>
        <v>38.5</v>
      </c>
      <c r="D933">
        <f>'0314'!C44</f>
        <v>26</v>
      </c>
      <c r="E933">
        <f>'0314'!D44</f>
        <v>440.5</v>
      </c>
      <c r="F933">
        <f>'0314'!E44</f>
        <v>588.4</v>
      </c>
      <c r="G933" s="9">
        <f t="shared" ref="G933" si="344">+C933+E933</f>
        <v>479</v>
      </c>
      <c r="H933" s="2">
        <f t="shared" ref="H933" si="345">+D933+F933</f>
        <v>614.4</v>
      </c>
      <c r="I933" s="103">
        <f t="shared" ref="I933" si="346">+(G933/H933-1)*100</f>
        <v>-22.037760416666664</v>
      </c>
    </row>
    <row r="934" spans="1:10" x14ac:dyDescent="0.25">
      <c r="A934" s="29">
        <f t="shared" si="268"/>
        <v>45372</v>
      </c>
      <c r="C934">
        <f>'0321'!B44</f>
        <v>38.5</v>
      </c>
      <c r="D934">
        <f>'0321'!C44</f>
        <v>24.8</v>
      </c>
      <c r="E934">
        <f>'0321'!D44</f>
        <v>440.5</v>
      </c>
      <c r="F934">
        <f>'0321'!E44</f>
        <v>589.6</v>
      </c>
      <c r="G934" s="9">
        <f t="shared" ref="G934" si="347">+C934+E934</f>
        <v>479</v>
      </c>
      <c r="H934" s="2">
        <f t="shared" ref="H934" si="348">+D934+F934</f>
        <v>614.4</v>
      </c>
      <c r="I934" s="103">
        <f t="shared" ref="I934" si="349">+(G934/H934-1)*100</f>
        <v>-22.037760416666664</v>
      </c>
    </row>
    <row r="935" spans="1:10" x14ac:dyDescent="0.25">
      <c r="A935" s="29">
        <f t="shared" si="268"/>
        <v>45379</v>
      </c>
      <c r="C935">
        <f>'0328'!B45</f>
        <v>38.4</v>
      </c>
      <c r="D935">
        <f>'0328'!C45</f>
        <v>21.1</v>
      </c>
      <c r="E935">
        <f>'0328'!D45</f>
        <v>465.8</v>
      </c>
      <c r="F935">
        <f>'0328'!E45</f>
        <v>616.1</v>
      </c>
      <c r="G935" s="9">
        <f t="shared" ref="G935" si="350">+C935+E935</f>
        <v>504.2</v>
      </c>
      <c r="H935" s="2">
        <f t="shared" ref="H935" si="351">+D935+F935</f>
        <v>637.20000000000005</v>
      </c>
      <c r="I935" s="103">
        <f t="shared" ref="I935" si="352">+(G935/H935-1)*100</f>
        <v>-20.872567482736983</v>
      </c>
    </row>
    <row r="936" spans="1:10" x14ac:dyDescent="0.25">
      <c r="A936" s="29">
        <f t="shared" si="268"/>
        <v>45386</v>
      </c>
      <c r="C936">
        <f>'0404'!B45</f>
        <v>38.4</v>
      </c>
      <c r="D936">
        <f>'0404'!C45</f>
        <v>21.1</v>
      </c>
      <c r="E936">
        <f>'0404'!D45</f>
        <v>465.8</v>
      </c>
      <c r="F936">
        <f>'0404'!E45</f>
        <v>616.1</v>
      </c>
      <c r="G936" s="9">
        <f t="shared" ref="G936" si="353">+C936+E936</f>
        <v>504.2</v>
      </c>
      <c r="H936" s="2">
        <f t="shared" ref="H936" si="354">+D936+F936</f>
        <v>637.20000000000005</v>
      </c>
      <c r="I936" s="103">
        <f t="shared" ref="I936" si="355">+(G936/H936-1)*100</f>
        <v>-20.872567482736983</v>
      </c>
    </row>
    <row r="937" spans="1:10" x14ac:dyDescent="0.25">
      <c r="A937" s="29">
        <f t="shared" si="268"/>
        <v>45393</v>
      </c>
      <c r="C937">
        <f>'0411'!B45</f>
        <v>38</v>
      </c>
      <c r="D937">
        <f>'0411'!C45</f>
        <v>20.7</v>
      </c>
      <c r="E937">
        <f>'0411'!D45</f>
        <v>466.3</v>
      </c>
      <c r="F937">
        <f>'0411'!E45</f>
        <v>616.70000000000005</v>
      </c>
      <c r="G937" s="9">
        <f t="shared" ref="G937" si="356">+C937+E937</f>
        <v>504.3</v>
      </c>
      <c r="H937" s="2">
        <f t="shared" ref="H937" si="357">+D937+F937</f>
        <v>637.40000000000009</v>
      </c>
      <c r="I937" s="103">
        <f t="shared" ref="I937" si="358">+(G937/H937-1)*100</f>
        <v>-20.881706934421096</v>
      </c>
    </row>
    <row r="938" spans="1:10" x14ac:dyDescent="0.25">
      <c r="A938" s="29">
        <f t="shared" si="268"/>
        <v>45400</v>
      </c>
      <c r="C938">
        <f>'0418'!B46</f>
        <v>37.5</v>
      </c>
      <c r="D938">
        <f>'0418'!C46</f>
        <v>19.8</v>
      </c>
      <c r="E938">
        <f>'0418'!D46</f>
        <v>466.8</v>
      </c>
      <c r="F938">
        <f>'0418'!E46</f>
        <v>617.6</v>
      </c>
      <c r="G938" s="9">
        <f t="shared" ref="G938" si="359">+C938+E938</f>
        <v>504.3</v>
      </c>
      <c r="H938" s="2">
        <f t="shared" ref="H938" si="360">+D938+F938</f>
        <v>637.4</v>
      </c>
      <c r="I938" s="103">
        <f t="shared" ref="I938" si="361">+(G938/H938-1)*100</f>
        <v>-20.881706934421086</v>
      </c>
    </row>
    <row r="939" spans="1:10" x14ac:dyDescent="0.25">
      <c r="A939" s="29">
        <f t="shared" si="268"/>
        <v>45407</v>
      </c>
      <c r="C939">
        <f>'0425'!B43</f>
        <v>38.6</v>
      </c>
      <c r="D939">
        <f>'0425'!C43</f>
        <v>15.8</v>
      </c>
      <c r="E939">
        <f>'0425'!D43</f>
        <v>467.3</v>
      </c>
      <c r="F939">
        <f>'0425'!E43</f>
        <v>643.1</v>
      </c>
      <c r="G939" s="9">
        <f t="shared" ref="G939" si="362">+C939+E939</f>
        <v>505.90000000000003</v>
      </c>
      <c r="H939" s="2">
        <f t="shared" ref="H939" si="363">+D939+F939</f>
        <v>658.9</v>
      </c>
      <c r="I939" s="103">
        <f t="shared" ref="I939" si="364">+(G939/H939-1)*100</f>
        <v>-23.220519046896339</v>
      </c>
      <c r="J939">
        <f>'0425'!F43</f>
        <v>0.3</v>
      </c>
    </row>
    <row r="940" spans="1:10" x14ac:dyDescent="0.25">
      <c r="A940" s="29">
        <f t="shared" si="268"/>
        <v>45414</v>
      </c>
      <c r="C940">
        <f>'0502'!B43</f>
        <v>37</v>
      </c>
      <c r="D940">
        <f>'0502'!C43</f>
        <v>14.5</v>
      </c>
      <c r="E940">
        <f>'0502'!D43</f>
        <v>468.9</v>
      </c>
      <c r="F940">
        <f>'0502'!E43</f>
        <v>644.4</v>
      </c>
      <c r="G940" s="9">
        <f t="shared" ref="G940" si="365">+C940+E940</f>
        <v>505.9</v>
      </c>
      <c r="H940" s="2">
        <f t="shared" ref="H940" si="366">+D940+F940</f>
        <v>658.9</v>
      </c>
      <c r="I940" s="103">
        <f t="shared" ref="I940" si="367">+(G940/H940-1)*100</f>
        <v>-23.220519046896349</v>
      </c>
      <c r="J940">
        <f>'0502'!F43</f>
        <v>0.3</v>
      </c>
    </row>
    <row r="941" spans="1:10" x14ac:dyDescent="0.25">
      <c r="A941" s="29">
        <f t="shared" si="268"/>
        <v>45421</v>
      </c>
      <c r="C941">
        <f>'0509'!B43</f>
        <v>35.6</v>
      </c>
      <c r="D941">
        <f>'0509'!C43</f>
        <v>14.5</v>
      </c>
      <c r="E941">
        <f>'0509'!D43</f>
        <v>470.7</v>
      </c>
      <c r="F941">
        <f>'0509'!E43</f>
        <v>645</v>
      </c>
      <c r="G941" s="9">
        <f t="shared" ref="G941" si="368">+C941+E941</f>
        <v>506.3</v>
      </c>
      <c r="H941" s="2">
        <f t="shared" ref="H941" si="369">+D941+F941</f>
        <v>659.5</v>
      </c>
      <c r="I941" s="103">
        <f t="shared" ref="I941" si="370">+(G941/H941-1)*100</f>
        <v>-23.229719484457924</v>
      </c>
      <c r="J941">
        <f>'0509'!F43</f>
        <v>0.3</v>
      </c>
    </row>
    <row r="942" spans="1:10" x14ac:dyDescent="0.25">
      <c r="A942" s="29">
        <f t="shared" si="268"/>
        <v>45428</v>
      </c>
      <c r="C942">
        <f>'0516'!B43</f>
        <v>34.799999999999997</v>
      </c>
      <c r="D942">
        <f>'0516'!C43</f>
        <v>12.1</v>
      </c>
      <c r="E942">
        <f>'0516'!D43</f>
        <v>491</v>
      </c>
      <c r="F942">
        <f>'0516'!E43</f>
        <v>647.29999999999995</v>
      </c>
      <c r="G942" s="9">
        <f t="shared" ref="G942" si="371">+C942+E942</f>
        <v>525.79999999999995</v>
      </c>
      <c r="H942" s="2">
        <f t="shared" ref="H942" si="372">+D942+F942</f>
        <v>659.4</v>
      </c>
      <c r="I942" s="103">
        <f t="shared" ref="I942" si="373">+(G942/H942-1)*100</f>
        <v>-20.260843190779497</v>
      </c>
      <c r="J942">
        <f>'0516'!F43</f>
        <v>0.3</v>
      </c>
    </row>
    <row r="943" spans="1:10" x14ac:dyDescent="0.25">
      <c r="A943" s="29">
        <f t="shared" si="268"/>
        <v>45435</v>
      </c>
      <c r="C943">
        <f>'0523'!B43</f>
        <v>34.200000000000003</v>
      </c>
      <c r="D943">
        <f>'0523'!C43</f>
        <v>12.5</v>
      </c>
      <c r="E943">
        <f>'0523'!D43</f>
        <v>492.4</v>
      </c>
      <c r="F943">
        <f>'0523'!E43</f>
        <v>647.5</v>
      </c>
      <c r="G943" s="9">
        <f t="shared" ref="G943" si="374">+C943+E943</f>
        <v>526.6</v>
      </c>
      <c r="H943" s="2">
        <f t="shared" ref="H943" si="375">+D943+F943</f>
        <v>660</v>
      </c>
      <c r="I943" s="103">
        <f t="shared" ref="I943" si="376">+(G943/H943-1)*100</f>
        <v>-20.212121212121204</v>
      </c>
      <c r="J943">
        <f>'0523'!F43</f>
        <v>0.3</v>
      </c>
    </row>
    <row r="944" spans="1:10" x14ac:dyDescent="0.25">
      <c r="A944" s="29">
        <f t="shared" si="268"/>
        <v>45442</v>
      </c>
      <c r="C944">
        <f>'0530'!B44</f>
        <v>31.8</v>
      </c>
      <c r="D944">
        <f>'0530'!C44</f>
        <v>12.2</v>
      </c>
      <c r="E944">
        <f>'0530'!D44</f>
        <v>492.9</v>
      </c>
      <c r="F944">
        <f>'0530'!E44</f>
        <v>668.7</v>
      </c>
      <c r="G944" s="9">
        <f t="shared" ref="G944" si="377">+C944+E944</f>
        <v>524.69999999999993</v>
      </c>
      <c r="H944" s="2">
        <f t="shared" ref="H944" si="378">+D944+F944</f>
        <v>680.90000000000009</v>
      </c>
      <c r="I944" s="103">
        <f t="shared" ref="I944" si="379">+(G944/H944-1)*100</f>
        <v>-22.94022617124396</v>
      </c>
      <c r="J944">
        <f>'0530'!F44</f>
        <v>1.6</v>
      </c>
    </row>
    <row r="945" spans="1:10" x14ac:dyDescent="0.25">
      <c r="A945" s="29">
        <f t="shared" si="268"/>
        <v>45449</v>
      </c>
      <c r="C945">
        <f>'0606'!B40</f>
        <v>29.9</v>
      </c>
      <c r="D945">
        <f>'0606'!C40</f>
        <v>12.2</v>
      </c>
      <c r="E945">
        <f>'0606'!D40</f>
        <v>494.8</v>
      </c>
      <c r="F945">
        <f>'0606'!E40</f>
        <v>668.7</v>
      </c>
      <c r="G945" s="9">
        <f t="shared" ref="G945" si="380">+C945+E945</f>
        <v>524.70000000000005</v>
      </c>
      <c r="H945" s="2">
        <f t="shared" ref="H945" si="381">+D945+F945</f>
        <v>680.90000000000009</v>
      </c>
      <c r="I945" s="103">
        <f t="shared" ref="I945" si="382">+(G945/H945-1)*100</f>
        <v>-22.94022617124395</v>
      </c>
      <c r="J945">
        <f>'0606'!F40</f>
        <v>1.6</v>
      </c>
    </row>
    <row r="946" spans="1:10" x14ac:dyDescent="0.25">
      <c r="A946" s="29">
        <f t="shared" si="268"/>
        <v>45456</v>
      </c>
      <c r="C946">
        <f>'0613'!B40</f>
        <v>29.2</v>
      </c>
      <c r="D946">
        <f>'0613'!C40</f>
        <v>8.6999999999999993</v>
      </c>
      <c r="E946">
        <f>'0613'!D40</f>
        <v>495.8</v>
      </c>
      <c r="F946">
        <f>'0613'!E40</f>
        <v>669.8</v>
      </c>
      <c r="G946" s="9">
        <f t="shared" ref="G946" si="383">+C946+E946</f>
        <v>525</v>
      </c>
      <c r="H946" s="2">
        <f t="shared" ref="H946" si="384">+D946+F946</f>
        <v>678.5</v>
      </c>
      <c r="I946" s="103">
        <f t="shared" ref="I946" si="385">+(G946/H946-1)*100</f>
        <v>-22.623434045689017</v>
      </c>
      <c r="J946">
        <f>'0613'!F40</f>
        <v>4.9000000000000004</v>
      </c>
    </row>
    <row r="947" spans="1:10" x14ac:dyDescent="0.25">
      <c r="A947" s="29">
        <f t="shared" si="268"/>
        <v>45463</v>
      </c>
      <c r="C947">
        <f>'0620'!B40</f>
        <v>29.3</v>
      </c>
      <c r="D947">
        <f>'0620'!C40</f>
        <v>8.6</v>
      </c>
      <c r="E947">
        <f>'0620'!D40</f>
        <v>496.7</v>
      </c>
      <c r="F947">
        <f>'0620'!E40</f>
        <v>669.8</v>
      </c>
      <c r="G947" s="9">
        <f t="shared" ref="G947" si="386">+C947+E947</f>
        <v>526</v>
      </c>
      <c r="H947" s="2">
        <f t="shared" ref="H947" si="387">+D947+F947</f>
        <v>678.4</v>
      </c>
      <c r="I947" s="103">
        <f t="shared" ref="I947" si="388">+(G947/H947-1)*100</f>
        <v>-22.464622641509436</v>
      </c>
      <c r="J947">
        <f>'0620'!F40</f>
        <v>4.9000000000000004</v>
      </c>
    </row>
    <row r="948" spans="1:10" x14ac:dyDescent="0.25">
      <c r="A948" s="29">
        <f t="shared" si="268"/>
        <v>45470</v>
      </c>
      <c r="C948">
        <f>'0627'!B40</f>
        <v>32.299999999999997</v>
      </c>
      <c r="D948">
        <f>'0627'!C40</f>
        <v>8.6</v>
      </c>
      <c r="E948">
        <f>'0627'!D40</f>
        <v>498.1</v>
      </c>
      <c r="F948">
        <f>'0627'!E40</f>
        <v>669.8</v>
      </c>
      <c r="G948" s="9">
        <f t="shared" ref="G948" si="389">+C948+E948</f>
        <v>530.4</v>
      </c>
      <c r="H948" s="2">
        <f t="shared" ref="H948" si="390">+D948+F948</f>
        <v>678.4</v>
      </c>
      <c r="I948" s="103">
        <f t="shared" ref="I948" si="391">+(G948/H948-1)*100</f>
        <v>-21.816037735849058</v>
      </c>
      <c r="J948">
        <f>'0627'!F40</f>
        <v>5.4</v>
      </c>
    </row>
    <row r="949" spans="1:10" x14ac:dyDescent="0.25">
      <c r="A949" s="29">
        <f t="shared" si="268"/>
        <v>45477</v>
      </c>
      <c r="C949">
        <f>'0704'!B40</f>
        <v>31</v>
      </c>
      <c r="D949">
        <f>'0704'!C40</f>
        <v>8.6</v>
      </c>
      <c r="E949">
        <f>'0704'!D40</f>
        <v>499.4</v>
      </c>
      <c r="F949">
        <f>'0704'!E40</f>
        <v>669.8</v>
      </c>
      <c r="G949" s="9">
        <f t="shared" ref="G949" si="392">+C949+E949</f>
        <v>530.4</v>
      </c>
      <c r="H949" s="2">
        <f t="shared" ref="H949" si="393">+D949+F949</f>
        <v>678.4</v>
      </c>
      <c r="I949" s="103">
        <f t="shared" ref="I949:I950" si="394">+(G949/H949-1)*100</f>
        <v>-21.816037735849058</v>
      </c>
      <c r="J949">
        <f>'0704'!F40</f>
        <v>5.4</v>
      </c>
    </row>
    <row r="950" spans="1:10" x14ac:dyDescent="0.25">
      <c r="A950" s="29">
        <f t="shared" si="268"/>
        <v>45484</v>
      </c>
      <c r="C950">
        <f>'0711'!B40</f>
        <v>29.9</v>
      </c>
      <c r="D950">
        <f>'0711'!C40</f>
        <v>8.3000000000000007</v>
      </c>
      <c r="E950">
        <f>'0711'!D40</f>
        <v>526.4</v>
      </c>
      <c r="F950">
        <f>'0711'!E40</f>
        <v>670.1</v>
      </c>
      <c r="G950" s="9">
        <f t="shared" ref="G950:G955" si="395">+C950+E950</f>
        <v>556.29999999999995</v>
      </c>
      <c r="H950" s="2">
        <f t="shared" ref="H950" si="396">+D950+F950</f>
        <v>678.4</v>
      </c>
      <c r="I950" s="103">
        <f t="shared" si="394"/>
        <v>-17.998231132075471</v>
      </c>
      <c r="J950">
        <f>'0711'!F40</f>
        <v>5.4</v>
      </c>
    </row>
    <row r="951" spans="1:10" x14ac:dyDescent="0.25">
      <c r="A951" s="29">
        <f t="shared" si="268"/>
        <v>45491</v>
      </c>
      <c r="C951">
        <f>'0725'!B40</f>
        <v>29.5</v>
      </c>
      <c r="D951">
        <f>'0725'!C40</f>
        <v>7.9</v>
      </c>
      <c r="E951">
        <f>'0725'!D40</f>
        <v>526.79999999999995</v>
      </c>
      <c r="F951">
        <f>'0725'!E40</f>
        <v>670.3</v>
      </c>
      <c r="G951" s="9">
        <f t="shared" si="395"/>
        <v>556.29999999999995</v>
      </c>
      <c r="H951" s="2">
        <f t="shared" ref="H951" si="397">+D951+F951</f>
        <v>678.19999999999993</v>
      </c>
      <c r="I951" s="103">
        <f t="shared" ref="I951" si="398">+(G951/H951-1)*100</f>
        <v>-17.974048953111176</v>
      </c>
      <c r="J951">
        <f>'0725'!F40</f>
        <v>5.4</v>
      </c>
    </row>
    <row r="952" spans="1:10" x14ac:dyDescent="0.25">
      <c r="A952" s="29">
        <f t="shared" si="268"/>
        <v>45498</v>
      </c>
      <c r="C952">
        <f>'0801'!B40</f>
        <v>28.7</v>
      </c>
      <c r="D952">
        <f>'0801'!C40</f>
        <v>7.9</v>
      </c>
      <c r="E952">
        <f>'0801'!D40</f>
        <v>528.79999999999995</v>
      </c>
      <c r="F952">
        <f>'0801'!E40</f>
        <v>670.3</v>
      </c>
      <c r="G952" s="9">
        <f t="shared" si="395"/>
        <v>557.5</v>
      </c>
      <c r="H952" s="2">
        <f t="shared" ref="H952" si="399">+D952+F952</f>
        <v>678.19999999999993</v>
      </c>
      <c r="I952" s="103">
        <f t="shared" ref="I952" si="400">+(G952/H952-1)*100</f>
        <v>-17.79710999705101</v>
      </c>
      <c r="J952">
        <f>'0801'!F40</f>
        <v>5.7</v>
      </c>
    </row>
    <row r="953" spans="1:10" x14ac:dyDescent="0.25">
      <c r="A953" s="29">
        <f t="shared" si="268"/>
        <v>45505</v>
      </c>
      <c r="C953">
        <f>'0801'!B40</f>
        <v>28.7</v>
      </c>
      <c r="D953">
        <f>'0801'!C40</f>
        <v>7.9</v>
      </c>
      <c r="E953">
        <f>'0801'!D40</f>
        <v>528.79999999999995</v>
      </c>
      <c r="F953">
        <f>'0801'!E40</f>
        <v>670.3</v>
      </c>
      <c r="G953" s="9">
        <f t="shared" si="395"/>
        <v>557.5</v>
      </c>
      <c r="H953" s="2">
        <f t="shared" ref="H953" si="401">+D953+F953</f>
        <v>678.19999999999993</v>
      </c>
      <c r="I953" s="103">
        <f t="shared" ref="I953" si="402">+(G953/H953-1)*100</f>
        <v>-17.79710999705101</v>
      </c>
      <c r="J953">
        <f>'0808'!F40</f>
        <v>5.5</v>
      </c>
    </row>
    <row r="954" spans="1:10" x14ac:dyDescent="0.25">
      <c r="A954" s="29">
        <f t="shared" si="268"/>
        <v>45512</v>
      </c>
      <c r="C954">
        <f>'0808'!B40</f>
        <v>27.9</v>
      </c>
      <c r="D954">
        <f>'0808'!C40</f>
        <v>7.9</v>
      </c>
      <c r="E954">
        <f>'0808'!D40</f>
        <v>530.1</v>
      </c>
      <c r="F954">
        <f>'0808'!E40</f>
        <v>670.3</v>
      </c>
      <c r="G954" s="9">
        <f t="shared" si="395"/>
        <v>558</v>
      </c>
      <c r="H954" s="2">
        <f t="shared" ref="H954" si="403">+D954+F954</f>
        <v>678.19999999999993</v>
      </c>
      <c r="I954" s="103">
        <f t="shared" ref="I954" si="404">+(G954/H954-1)*100</f>
        <v>-17.723385432025939</v>
      </c>
      <c r="J954">
        <f>'0808'!F40</f>
        <v>5.5</v>
      </c>
    </row>
    <row r="955" spans="1:10" x14ac:dyDescent="0.25">
      <c r="A955" s="29">
        <f t="shared" si="268"/>
        <v>45519</v>
      </c>
      <c r="C955">
        <f>'0815'!B40</f>
        <v>27.7</v>
      </c>
      <c r="D955">
        <f>'0815'!C40</f>
        <v>7.9</v>
      </c>
      <c r="E955">
        <f>'0815'!D40</f>
        <v>530.29999999999995</v>
      </c>
      <c r="F955">
        <f>'0815'!E40</f>
        <v>670.3</v>
      </c>
      <c r="G955" s="9">
        <f t="shared" si="395"/>
        <v>558</v>
      </c>
      <c r="H955" s="2">
        <f t="shared" ref="H955" si="405">+D955+F955</f>
        <v>678.19999999999993</v>
      </c>
      <c r="I955" s="103">
        <f t="shared" ref="I955" si="406">+(G955/H955-1)*100</f>
        <v>-17.723385432025939</v>
      </c>
      <c r="J955">
        <f>'0815'!F40</f>
        <v>5.5</v>
      </c>
    </row>
    <row r="956" spans="1:10" x14ac:dyDescent="0.25">
      <c r="A956" s="29">
        <f t="shared" si="268"/>
        <v>45526</v>
      </c>
      <c r="C956">
        <f>'0822'!B40</f>
        <v>27.4</v>
      </c>
      <c r="D956">
        <f>'0822'!C40</f>
        <v>7.9</v>
      </c>
      <c r="E956">
        <f>'0822'!D40</f>
        <v>530.6</v>
      </c>
      <c r="F956">
        <f>'0822'!E40</f>
        <v>670.3</v>
      </c>
      <c r="G956" s="9">
        <f t="shared" ref="G956" si="407">+C956+E956</f>
        <v>558</v>
      </c>
      <c r="H956" s="2">
        <f t="shared" ref="H956" si="408">+D956+F956</f>
        <v>678.19999999999993</v>
      </c>
      <c r="I956" s="103">
        <f t="shared" ref="I956" si="409">+(G956/H956-1)*100</f>
        <v>-17.723385432025939</v>
      </c>
      <c r="J956">
        <f>'0822'!F40</f>
        <v>5.5</v>
      </c>
    </row>
    <row r="957" spans="1:10" x14ac:dyDescent="0.25">
      <c r="A957" s="29">
        <f t="shared" si="268"/>
        <v>45533</v>
      </c>
      <c r="C957">
        <f>'0829'!B40</f>
        <v>27.5</v>
      </c>
      <c r="D957">
        <f>'0829'!C40</f>
        <v>7.9</v>
      </c>
      <c r="E957">
        <f>'0829'!D40</f>
        <v>530.79999999999995</v>
      </c>
      <c r="F957">
        <f>'0829'!E40</f>
        <v>670.3</v>
      </c>
      <c r="G957" s="9">
        <f t="shared" ref="G957" si="410">+C957+E957</f>
        <v>558.29999999999995</v>
      </c>
      <c r="H957" s="2">
        <f t="shared" ref="H957" si="411">+D957+F957</f>
        <v>678.19999999999993</v>
      </c>
      <c r="I957" s="103">
        <f t="shared" ref="I957" si="412">+(G957/H957-1)*100</f>
        <v>-17.679150693010914</v>
      </c>
      <c r="J957">
        <f>'0829'!F40</f>
        <v>5.5</v>
      </c>
    </row>
    <row r="958" spans="1:10" x14ac:dyDescent="0.25">
      <c r="A958" s="29">
        <f t="shared" si="268"/>
        <v>45540</v>
      </c>
      <c r="C958">
        <f>'090524'!B38</f>
        <v>33.6</v>
      </c>
      <c r="D958">
        <f>'090524'!C38</f>
        <v>7.9</v>
      </c>
      <c r="E958">
        <f>'090524'!D38</f>
        <v>0</v>
      </c>
      <c r="F958">
        <f>'090524'!E38</f>
        <v>670.3</v>
      </c>
      <c r="G958" s="9">
        <f t="shared" ref="G958" si="413">+C958+E958</f>
        <v>33.6</v>
      </c>
      <c r="H958" s="2">
        <f t="shared" ref="H958" si="414">+D958+F958</f>
        <v>678.19999999999993</v>
      </c>
      <c r="I958" s="103">
        <f t="shared" ref="I958" si="415">+(G958/H958-1)*100</f>
        <v>-95.045709230315538</v>
      </c>
    </row>
    <row r="959" spans="1:10" x14ac:dyDescent="0.25">
      <c r="A959" s="29">
        <f t="shared" si="268"/>
        <v>45547</v>
      </c>
      <c r="C959">
        <f>'912'!B36</f>
        <v>33.299999999999997</v>
      </c>
      <c r="D959">
        <f>'912'!C36</f>
        <v>12.6</v>
      </c>
      <c r="E959">
        <f>'912'!D36</f>
        <v>0.5</v>
      </c>
      <c r="F959">
        <f>'912'!E36</f>
        <v>0</v>
      </c>
      <c r="G959" s="9">
        <f t="shared" ref="G959" si="416">+C959+E959</f>
        <v>33.799999999999997</v>
      </c>
      <c r="H959" s="2">
        <f t="shared" ref="H959" si="417">+D959+F959</f>
        <v>12.6</v>
      </c>
      <c r="I959" s="103">
        <f t="shared" ref="I959" si="418">+(G959/H959-1)*100</f>
        <v>168.25396825396822</v>
      </c>
    </row>
    <row r="960" spans="1:10" x14ac:dyDescent="0.25">
      <c r="A960" s="29">
        <f t="shared" si="268"/>
        <v>45554</v>
      </c>
      <c r="C960">
        <f>'919'!B36</f>
        <v>33.299999999999997</v>
      </c>
      <c r="D960">
        <f>'919'!C36</f>
        <v>12.6</v>
      </c>
      <c r="E960">
        <f>'919'!D36</f>
        <v>0.5</v>
      </c>
      <c r="F960">
        <f>'919'!E36</f>
        <v>0</v>
      </c>
      <c r="G960" s="9">
        <f t="shared" ref="G960" si="419">+C960+E960</f>
        <v>33.799999999999997</v>
      </c>
      <c r="H960" s="2">
        <f t="shared" ref="H960" si="420">+D960+F960</f>
        <v>12.6</v>
      </c>
      <c r="I960" s="103">
        <f t="shared" ref="I960" si="421">+(G960/H960-1)*100</f>
        <v>168.25396825396822</v>
      </c>
    </row>
    <row r="961" spans="1:9" x14ac:dyDescent="0.25">
      <c r="A961" s="29">
        <f t="shared" si="268"/>
        <v>45561</v>
      </c>
      <c r="C961">
        <f>'926'!B37</f>
        <v>33.299999999999997</v>
      </c>
      <c r="D961">
        <f>'926'!C37</f>
        <v>12.6</v>
      </c>
      <c r="E961">
        <f>'926'!D37</f>
        <v>0.5</v>
      </c>
      <c r="F961">
        <f>'926'!E37</f>
        <v>0</v>
      </c>
      <c r="G961" s="9">
        <f t="shared" ref="G961" si="422">+C961+E961</f>
        <v>33.799999999999997</v>
      </c>
      <c r="H961" s="2">
        <f t="shared" ref="H961" si="423">+D961+F961</f>
        <v>12.6</v>
      </c>
      <c r="I961" s="103">
        <f t="shared" ref="I961" si="424">+(G961/H961-1)*100</f>
        <v>168.25396825396822</v>
      </c>
    </row>
    <row r="962" spans="1:9" x14ac:dyDescent="0.25">
      <c r="A962" s="29">
        <f t="shared" si="268"/>
        <v>45568</v>
      </c>
      <c r="C962">
        <f>'103'!B39</f>
        <v>33</v>
      </c>
      <c r="D962">
        <f>'103'!C39</f>
        <v>12.6</v>
      </c>
      <c r="E962">
        <f>'103'!D39</f>
        <v>0.8</v>
      </c>
      <c r="F962">
        <f>'103'!E39</f>
        <v>0</v>
      </c>
      <c r="G962" s="9">
        <f t="shared" ref="G962" si="425">+C962+E962</f>
        <v>33.799999999999997</v>
      </c>
      <c r="H962" s="2">
        <f t="shared" ref="H962" si="426">+D962+F962</f>
        <v>12.6</v>
      </c>
      <c r="I962" s="103">
        <f t="shared" ref="I962" si="427">+(G962/H962-1)*100</f>
        <v>168.25396825396822</v>
      </c>
    </row>
    <row r="963" spans="1:9" x14ac:dyDescent="0.25">
      <c r="A963" s="29">
        <f t="shared" si="268"/>
        <v>45575</v>
      </c>
      <c r="C963">
        <f>'101024'!B40</f>
        <v>32.5</v>
      </c>
      <c r="D963">
        <f>'101024'!C40</f>
        <v>12.6</v>
      </c>
      <c r="E963">
        <f>'101024'!D40</f>
        <v>62.2</v>
      </c>
      <c r="F963">
        <f>'101024'!E40</f>
        <v>0</v>
      </c>
      <c r="G963" s="9">
        <f t="shared" ref="G963" si="428">+C963+E963</f>
        <v>94.7</v>
      </c>
      <c r="H963" s="2">
        <f t="shared" ref="H963" si="429">+D963+F963</f>
        <v>12.6</v>
      </c>
      <c r="I963" s="103">
        <f t="shared" ref="I963" si="430">+(G963/H963-1)*100</f>
        <v>651.58730158730168</v>
      </c>
    </row>
    <row r="964" spans="1:9" x14ac:dyDescent="0.25">
      <c r="A964" s="29">
        <f t="shared" si="268"/>
        <v>45582</v>
      </c>
      <c r="C964">
        <f>'101724'!B40</f>
        <v>31.2</v>
      </c>
      <c r="D964">
        <f>'101724'!C40</f>
        <v>12.6</v>
      </c>
      <c r="E964">
        <f>'101724'!D40</f>
        <v>63.5</v>
      </c>
      <c r="F964">
        <f>'101724'!E40</f>
        <v>0</v>
      </c>
      <c r="G964" s="9">
        <f t="shared" ref="G964" si="431">+C964+E964</f>
        <v>94.7</v>
      </c>
      <c r="H964" s="2">
        <f t="shared" ref="H964" si="432">+D964+F964</f>
        <v>12.6</v>
      </c>
      <c r="I964" s="103">
        <f t="shared" ref="I964" si="433">+(G964/H964-1)*100</f>
        <v>651.58730158730168</v>
      </c>
    </row>
    <row r="965" spans="1:9" x14ac:dyDescent="0.25">
      <c r="A965" s="29">
        <f t="shared" si="268"/>
        <v>45589</v>
      </c>
      <c r="C965">
        <f>'102424'!B40</f>
        <v>30.6</v>
      </c>
      <c r="D965">
        <f>'102424'!C40</f>
        <v>12.7</v>
      </c>
      <c r="E965">
        <f>'102424'!D40</f>
        <v>64.2</v>
      </c>
      <c r="F965">
        <f>'102424'!E40</f>
        <v>60.9</v>
      </c>
      <c r="G965" s="9">
        <f t="shared" ref="G965" si="434">+C965+E965</f>
        <v>94.800000000000011</v>
      </c>
      <c r="H965" s="2">
        <f t="shared" ref="H965" si="435">+D965+F965</f>
        <v>73.599999999999994</v>
      </c>
      <c r="I965" s="103">
        <f t="shared" ref="I965" si="436">+(G965/H965-1)*100</f>
        <v>28.804347826086985</v>
      </c>
    </row>
    <row r="966" spans="1:9" x14ac:dyDescent="0.25">
      <c r="A966" s="29">
        <f t="shared" si="268"/>
        <v>45596</v>
      </c>
      <c r="C966">
        <f>'103124'!B40</f>
        <v>30.1</v>
      </c>
      <c r="D966">
        <f>'103124'!C40</f>
        <v>13.1</v>
      </c>
      <c r="E966">
        <f>'103124'!D40</f>
        <v>64.7</v>
      </c>
      <c r="F966">
        <f>'103124'!E40</f>
        <v>60.9</v>
      </c>
      <c r="G966" s="9">
        <f t="shared" ref="G966" si="437">+C966+E966</f>
        <v>94.800000000000011</v>
      </c>
      <c r="H966" s="2">
        <f t="shared" ref="H966" si="438">+D966+F966</f>
        <v>74</v>
      </c>
      <c r="I966" s="103">
        <f t="shared" ref="I966" si="439">+(G966/H966-1)*100</f>
        <v>28.108108108108134</v>
      </c>
    </row>
    <row r="967" spans="1:9" x14ac:dyDescent="0.25">
      <c r="A967" s="29">
        <f t="shared" si="268"/>
        <v>45603</v>
      </c>
      <c r="C967">
        <f>'110724'!B40</f>
        <v>30</v>
      </c>
      <c r="D967">
        <f>'110724'!C40</f>
        <v>14</v>
      </c>
      <c r="E967">
        <f>'110724'!D40</f>
        <v>125</v>
      </c>
      <c r="F967">
        <f>'110724'!E40</f>
        <v>60.9</v>
      </c>
      <c r="G967" s="9">
        <f t="shared" ref="G967" si="440">+C967+E967</f>
        <v>155</v>
      </c>
      <c r="H967" s="2">
        <f t="shared" ref="H967" si="441">+D967+F967</f>
        <v>74.900000000000006</v>
      </c>
      <c r="I967" s="103">
        <f t="shared" ref="I967" si="442">+(G967/H967-1)*100</f>
        <v>106.9425901201602</v>
      </c>
    </row>
    <row r="968" spans="1:9" x14ac:dyDescent="0.25">
      <c r="A968" s="29">
        <f t="shared" si="268"/>
        <v>45610</v>
      </c>
      <c r="C968">
        <f>'111424'!B40</f>
        <v>29.9</v>
      </c>
      <c r="D968">
        <f>'111424'!C40</f>
        <v>14</v>
      </c>
      <c r="E968">
        <f>'111424'!D40</f>
        <v>125.3</v>
      </c>
      <c r="F968">
        <f>'111424'!E40</f>
        <v>60.9</v>
      </c>
      <c r="G968" s="9">
        <f t="shared" ref="G968" si="443">+C968+E968</f>
        <v>155.19999999999999</v>
      </c>
      <c r="H968" s="2">
        <f t="shared" ref="H968" si="444">+D968+F968</f>
        <v>74.900000000000006</v>
      </c>
      <c r="I968" s="103">
        <f t="shared" ref="I968" si="445">+(G968/H968-1)*100</f>
        <v>107.20961281708941</v>
      </c>
    </row>
    <row r="969" spans="1:9" x14ac:dyDescent="0.25">
      <c r="A969" s="29">
        <f t="shared" si="268"/>
        <v>45617</v>
      </c>
      <c r="C969">
        <f>'112124'!B40</f>
        <v>29.9</v>
      </c>
      <c r="D969">
        <f>'112124'!C40</f>
        <v>14</v>
      </c>
      <c r="E969">
        <f>'112124'!D40</f>
        <v>172.9</v>
      </c>
      <c r="F969">
        <f>'112124'!E40</f>
        <v>121.9</v>
      </c>
      <c r="G969" s="9">
        <f t="shared" ref="G969" si="446">+C969+E969</f>
        <v>202.8</v>
      </c>
      <c r="H969" s="2">
        <f t="shared" ref="H969" si="447">+D969+F969</f>
        <v>135.9</v>
      </c>
      <c r="I969" s="103">
        <f t="shared" ref="I969" si="448">+(G969/H969-1)*100</f>
        <v>49.227373068432676</v>
      </c>
    </row>
    <row r="970" spans="1:9" x14ac:dyDescent="0.25">
      <c r="A970" s="29">
        <f t="shared" si="268"/>
        <v>45624</v>
      </c>
      <c r="C970">
        <f>'112824'!B39</f>
        <v>29.8</v>
      </c>
      <c r="D970">
        <f>'112824'!C39</f>
        <v>13.9</v>
      </c>
      <c r="E970">
        <f>'112824'!D39</f>
        <v>173</v>
      </c>
      <c r="F970">
        <f>'112824'!E39</f>
        <v>170.5</v>
      </c>
      <c r="G970" s="9">
        <f t="shared" ref="G970" si="449">+C970+E970</f>
        <v>202.8</v>
      </c>
      <c r="H970" s="2">
        <f t="shared" ref="H970" si="450">+D970+F970</f>
        <v>184.4</v>
      </c>
      <c r="I970" s="103">
        <f t="shared" ref="I970" si="451">+(G970/H970-1)*100</f>
        <v>9.9783080260303691</v>
      </c>
    </row>
    <row r="971" spans="1:9" x14ac:dyDescent="0.25">
      <c r="A971" s="29">
        <f t="shared" si="268"/>
        <v>45631</v>
      </c>
      <c r="C971">
        <f>'120524'!B39</f>
        <v>29.8</v>
      </c>
      <c r="D971">
        <f>'120524'!C39</f>
        <v>21.9</v>
      </c>
      <c r="E971">
        <f>'120524'!D39</f>
        <v>173</v>
      </c>
      <c r="F971">
        <f>'120524'!E39</f>
        <v>170.5</v>
      </c>
      <c r="G971" s="9">
        <f t="shared" ref="G971" si="452">+C971+E971</f>
        <v>202.8</v>
      </c>
      <c r="H971" s="2">
        <f t="shared" ref="H971" si="453">+D971+F971</f>
        <v>192.4</v>
      </c>
      <c r="I971" s="103">
        <f t="shared" ref="I971" si="454">+(G971/H971-1)*100</f>
        <v>5.4054054054054168</v>
      </c>
    </row>
    <row r="972" spans="1:9" x14ac:dyDescent="0.25">
      <c r="A972" s="29">
        <f t="shared" si="268"/>
        <v>45638</v>
      </c>
      <c r="C972">
        <f>'121224'!B39</f>
        <v>59.8</v>
      </c>
      <c r="D972">
        <f>'121224'!C39</f>
        <v>30.3</v>
      </c>
      <c r="E972">
        <f>'121224'!D39</f>
        <v>174.5</v>
      </c>
      <c r="F972">
        <f>'121224'!E39</f>
        <v>170.7</v>
      </c>
      <c r="G972" s="9">
        <f t="shared" ref="G972" si="455">+C972+E972</f>
        <v>234.3</v>
      </c>
      <c r="H972" s="2">
        <f t="shared" ref="H972" si="456">+D972+F972</f>
        <v>201</v>
      </c>
      <c r="I972" s="103">
        <f t="shared" ref="I972" si="457">+(G972/H972-1)*100</f>
        <v>16.567164179104488</v>
      </c>
    </row>
    <row r="973" spans="1:9" x14ac:dyDescent="0.25">
      <c r="A973" s="29">
        <f t="shared" si="268"/>
        <v>45645</v>
      </c>
      <c r="C973">
        <f>'121924'!C39</f>
        <v>56.9</v>
      </c>
      <c r="D973">
        <f>'121924'!D39</f>
        <v>31.7</v>
      </c>
      <c r="E973">
        <f>'121924'!E39</f>
        <v>238</v>
      </c>
      <c r="F973">
        <f>'121924'!F39</f>
        <v>231.6</v>
      </c>
      <c r="G973" s="9">
        <f t="shared" ref="G973" si="458">+C973+E973</f>
        <v>294.89999999999998</v>
      </c>
      <c r="H973" s="2">
        <f t="shared" ref="H973" si="459">+D973+F973</f>
        <v>263.3</v>
      </c>
      <c r="I973" s="103">
        <f t="shared" ref="I973" si="460">+(G973/H973-1)*100</f>
        <v>12.001519179642983</v>
      </c>
    </row>
    <row r="974" spans="1:9" x14ac:dyDescent="0.25">
      <c r="A974" s="29">
        <f t="shared" si="268"/>
        <v>45652</v>
      </c>
      <c r="C974">
        <f>'122624'!B39</f>
        <v>56.3</v>
      </c>
      <c r="D974">
        <f>'122624'!C39</f>
        <v>31.3</v>
      </c>
      <c r="E974">
        <f>'122624'!D39</f>
        <v>238.6</v>
      </c>
      <c r="F974">
        <f>'122624'!E39</f>
        <v>232.2</v>
      </c>
      <c r="G974" s="9">
        <f t="shared" ref="G974" si="461">+C974+E974</f>
        <v>294.89999999999998</v>
      </c>
      <c r="H974" s="2">
        <f t="shared" ref="H974" si="462">+D974+F974</f>
        <v>263.5</v>
      </c>
      <c r="I974" s="103">
        <f t="shared" ref="I974" si="463">+(G974/H974-1)*100</f>
        <v>11.916508538899429</v>
      </c>
    </row>
    <row r="975" spans="1:9" x14ac:dyDescent="0.25">
      <c r="A975" s="29">
        <f t="shared" si="268"/>
        <v>45659</v>
      </c>
      <c r="C975">
        <f>'010225'!B39</f>
        <v>55.6</v>
      </c>
      <c r="D975">
        <f>'010225'!C39</f>
        <v>31.2</v>
      </c>
      <c r="E975">
        <f>'010225'!D39</f>
        <v>239.3</v>
      </c>
      <c r="F975">
        <f>'010225'!E39</f>
        <v>286.2</v>
      </c>
      <c r="G975" s="9">
        <f t="shared" ref="G975" si="464">+C975+E975</f>
        <v>294.90000000000003</v>
      </c>
      <c r="H975" s="2">
        <f t="shared" ref="H975" si="465">+D975+F975</f>
        <v>317.39999999999998</v>
      </c>
      <c r="I975" s="103">
        <f t="shared" ref="I975" si="466">+(G975/H975-1)*100</f>
        <v>-7.0888468809073508</v>
      </c>
    </row>
    <row r="976" spans="1:9" x14ac:dyDescent="0.25">
      <c r="A976" s="29">
        <f t="shared" si="268"/>
        <v>45666</v>
      </c>
      <c r="C976">
        <f>'010925'!B40</f>
        <v>55.6</v>
      </c>
      <c r="D976">
        <f>'010925'!C40</f>
        <v>32.700000000000003</v>
      </c>
      <c r="E976">
        <f>'010925'!D40</f>
        <v>287.60000000000002</v>
      </c>
      <c r="F976">
        <f>'010925'!E40</f>
        <v>288.7</v>
      </c>
      <c r="G976" s="9">
        <f t="shared" ref="G976" si="467">+C976+E976</f>
        <v>343.20000000000005</v>
      </c>
      <c r="H976" s="2">
        <f t="shared" ref="H976" si="468">+D976+F976</f>
        <v>321.39999999999998</v>
      </c>
      <c r="I976" s="103">
        <f t="shared" ref="I976" si="469">+(G976/H976-1)*100</f>
        <v>6.7828251400124717</v>
      </c>
    </row>
    <row r="977" spans="1:9" x14ac:dyDescent="0.25">
      <c r="A977" s="29">
        <f t="shared" si="268"/>
        <v>45673</v>
      </c>
      <c r="C977">
        <f>'011625'!B40</f>
        <v>54.9</v>
      </c>
      <c r="D977">
        <f>'011625'!C40</f>
        <v>35.799999999999997</v>
      </c>
      <c r="E977">
        <f>'011625'!D40</f>
        <v>288.3</v>
      </c>
      <c r="F977">
        <f>'011625'!E40</f>
        <v>289.10000000000002</v>
      </c>
      <c r="G977" s="9">
        <f t="shared" ref="G977" si="470">+C977+E977</f>
        <v>343.2</v>
      </c>
      <c r="H977" s="2">
        <f t="shared" ref="H977" si="471">+D977+F977</f>
        <v>324.90000000000003</v>
      </c>
      <c r="I977" s="103">
        <f t="shared" ref="I977" si="472">+(G977/H977-1)*100</f>
        <v>5.632502308402576</v>
      </c>
    </row>
    <row r="978" spans="1:9" x14ac:dyDescent="0.25">
      <c r="A978" s="29">
        <f t="shared" si="268"/>
        <v>45680</v>
      </c>
      <c r="C978">
        <f>'012325'!B40</f>
        <v>43.2</v>
      </c>
      <c r="D978">
        <f>'012325'!C40</f>
        <v>40.6</v>
      </c>
      <c r="E978">
        <f>'012325'!D40</f>
        <v>288.5</v>
      </c>
      <c r="F978">
        <f>'012325'!E40</f>
        <v>289.7</v>
      </c>
      <c r="G978" s="9">
        <f t="shared" ref="G978" si="473">+C978+E978</f>
        <v>331.7</v>
      </c>
      <c r="H978" s="2">
        <f t="shared" ref="H978" si="474">+D978+F978</f>
        <v>330.3</v>
      </c>
      <c r="I978" s="103">
        <f t="shared" ref="I978" si="475">+(G978/H978-1)*100</f>
        <v>0.42385709960641726</v>
      </c>
    </row>
    <row r="979" spans="1:9" x14ac:dyDescent="0.25">
      <c r="A979" s="29">
        <f t="shared" si="268"/>
        <v>45687</v>
      </c>
      <c r="C979">
        <f>'013025'!B40</f>
        <v>43.2</v>
      </c>
      <c r="D979">
        <f>'013025'!C40</f>
        <v>40.1</v>
      </c>
      <c r="E979">
        <f>'013025'!D40</f>
        <v>349.5</v>
      </c>
      <c r="F979">
        <f>'013025'!E40</f>
        <v>290.5</v>
      </c>
      <c r="G979" s="9">
        <f t="shared" ref="G979" si="476">+C979+E979</f>
        <v>392.7</v>
      </c>
      <c r="H979" s="2">
        <f t="shared" ref="H979" si="477">+D979+F979</f>
        <v>330.6</v>
      </c>
      <c r="I979" s="103">
        <f t="shared" ref="I979" si="478">+(G979/H979-1)*100</f>
        <v>18.784029038112514</v>
      </c>
    </row>
    <row r="980" spans="1:9" x14ac:dyDescent="0.25">
      <c r="A980" s="29">
        <f t="shared" si="268"/>
        <v>45694</v>
      </c>
      <c r="C980">
        <f>'020625'!B40</f>
        <v>43.2</v>
      </c>
      <c r="D980">
        <f>'020625'!C40</f>
        <v>38.700000000000003</v>
      </c>
      <c r="E980">
        <f>'020625'!D40</f>
        <v>397.7</v>
      </c>
      <c r="F980">
        <f>'020625'!E40</f>
        <v>317.39999999999998</v>
      </c>
      <c r="G980" s="9">
        <f t="shared" ref="G980" si="479">+C980+E980</f>
        <v>440.9</v>
      </c>
      <c r="H980" s="2">
        <f t="shared" ref="H980" si="480">+D980+F980</f>
        <v>356.09999999999997</v>
      </c>
      <c r="I980" s="103">
        <f t="shared" ref="I980" si="481">+(G980/H980-1)*100</f>
        <v>23.813535523729289</v>
      </c>
    </row>
    <row r="981" spans="1:9" x14ac:dyDescent="0.25">
      <c r="A981" s="29">
        <f t="shared" si="268"/>
        <v>45701</v>
      </c>
      <c r="C981">
        <f>'021325'!B40</f>
        <v>39</v>
      </c>
      <c r="D981">
        <f>'021325'!C40</f>
        <v>38.5</v>
      </c>
      <c r="E981">
        <f>'021325'!D40</f>
        <v>402</v>
      </c>
      <c r="F981">
        <f>'021325'!E40</f>
        <v>378.6</v>
      </c>
      <c r="G981" s="9">
        <f t="shared" ref="G981" si="482">+C981+E981</f>
        <v>441</v>
      </c>
      <c r="H981" s="2">
        <f t="shared" ref="H981" si="483">+D981+F981</f>
        <v>417.1</v>
      </c>
      <c r="I981" s="103">
        <f t="shared" ref="I981" si="484">+(G981/H981-1)*100</f>
        <v>5.730040757612076</v>
      </c>
    </row>
    <row r="982" spans="1:9" x14ac:dyDescent="0.25">
      <c r="A982" s="29">
        <f t="shared" si="268"/>
        <v>45708</v>
      </c>
      <c r="C982">
        <f>'022025'!B40</f>
        <v>38.4</v>
      </c>
      <c r="D982">
        <f>'022025'!C40</f>
        <v>37.799999999999997</v>
      </c>
      <c r="E982">
        <f>'022025'!D40</f>
        <v>402.6</v>
      </c>
      <c r="F982">
        <f>'022025'!E40</f>
        <v>439.8</v>
      </c>
      <c r="G982" s="9">
        <f t="shared" ref="G982" si="485">+C982+E982</f>
        <v>441</v>
      </c>
      <c r="H982" s="2">
        <f t="shared" ref="H982" si="486">+D982+F982</f>
        <v>477.6</v>
      </c>
      <c r="I982" s="103">
        <f t="shared" ref="I982" si="487">+(G982/H982-1)*100</f>
        <v>-7.6633165829145806</v>
      </c>
    </row>
    <row r="983" spans="1:9" x14ac:dyDescent="0.25">
      <c r="A983" s="29">
        <f t="shared" si="268"/>
        <v>45715</v>
      </c>
      <c r="C983">
        <f>'022725'!B40</f>
        <v>38.5</v>
      </c>
      <c r="D983">
        <f>'022725'!C40</f>
        <v>37.9</v>
      </c>
      <c r="E983">
        <f>'022725'!D40</f>
        <v>402.8</v>
      </c>
      <c r="F983">
        <f>'022725'!E40</f>
        <v>440.1</v>
      </c>
      <c r="G983" s="9">
        <f t="shared" ref="G983" si="488">+C983+E983</f>
        <v>441.3</v>
      </c>
      <c r="H983" s="2">
        <f t="shared" ref="H983" si="489">+D983+F983</f>
        <v>478</v>
      </c>
      <c r="I983" s="103">
        <f t="shared" ref="I983" si="490">+(G983/H983-1)*100</f>
        <v>-7.6778242677824293</v>
      </c>
    </row>
    <row r="984" spans="1:9" x14ac:dyDescent="0.25">
      <c r="A984" s="29">
        <f t="shared" si="268"/>
        <v>45722</v>
      </c>
      <c r="C984">
        <f>'030625'!B40</f>
        <v>37.9</v>
      </c>
      <c r="D984">
        <f>'030625'!C40</f>
        <v>38.6</v>
      </c>
      <c r="E984">
        <f>'030625'!D40</f>
        <v>403.3</v>
      </c>
      <c r="F984">
        <f>'030625'!E40</f>
        <v>440.4</v>
      </c>
      <c r="G984" s="9">
        <f t="shared" ref="G984" si="491">+C984+E984</f>
        <v>441.2</v>
      </c>
      <c r="H984" s="2">
        <f t="shared" ref="H984" si="492">+D984+F984</f>
        <v>479</v>
      </c>
      <c r="I984" s="103">
        <f t="shared" ref="I984" si="493">+(G984/H984-1)*100</f>
        <v>-7.8914405010438449</v>
      </c>
    </row>
    <row r="985" spans="1:9" x14ac:dyDescent="0.25">
      <c r="A985" s="29">
        <f t="shared" si="268"/>
        <v>45729</v>
      </c>
      <c r="C985">
        <f>'031325'!B43</f>
        <v>35</v>
      </c>
      <c r="D985">
        <f>'031325'!C43</f>
        <v>38.5</v>
      </c>
      <c r="E985">
        <f>'031325'!D43</f>
        <v>406.2</v>
      </c>
      <c r="F985">
        <f>'031325'!E43</f>
        <v>440.5</v>
      </c>
      <c r="G985" s="9">
        <f t="shared" ref="G985" si="494">+C985+E985</f>
        <v>441.2</v>
      </c>
      <c r="H985" s="2">
        <f t="shared" ref="H985" si="495">+D985+F985</f>
        <v>479</v>
      </c>
      <c r="I985" s="103">
        <f t="shared" ref="I985" si="496">+(G985/H985-1)*100</f>
        <v>-7.8914405010438449</v>
      </c>
    </row>
    <row r="986" spans="1:9" x14ac:dyDescent="0.25">
      <c r="A986" s="29">
        <f t="shared" si="268"/>
        <v>45736</v>
      </c>
      <c r="C986">
        <f>'032025'!B43</f>
        <v>35</v>
      </c>
      <c r="D986">
        <f>'032025'!C43</f>
        <v>38.5</v>
      </c>
      <c r="E986">
        <f>'032025'!D43</f>
        <v>406.2</v>
      </c>
      <c r="F986">
        <f>'032025'!E43</f>
        <v>440.5</v>
      </c>
      <c r="G986" s="9">
        <f t="shared" ref="G986" si="497">+C986+E986</f>
        <v>441.2</v>
      </c>
      <c r="H986" s="2">
        <f t="shared" ref="H986" si="498">+D986+F986</f>
        <v>479</v>
      </c>
      <c r="I986" s="103">
        <f t="shared" ref="I986" si="499">+(G986/H986-1)*100</f>
        <v>-7.8914405010438449</v>
      </c>
    </row>
    <row r="987" spans="1:9" x14ac:dyDescent="0.25">
      <c r="A987" s="29">
        <f t="shared" si="268"/>
        <v>45743</v>
      </c>
      <c r="C987">
        <f>'032725'!B44</f>
        <v>33.5</v>
      </c>
      <c r="D987">
        <f>'032725'!C44</f>
        <v>38.4</v>
      </c>
      <c r="E987">
        <f>'032725'!D44</f>
        <v>407.7</v>
      </c>
      <c r="F987">
        <f>'032725'!E44</f>
        <v>465.8</v>
      </c>
      <c r="G987" s="9">
        <f t="shared" ref="G987" si="500">+C987+E987</f>
        <v>441.2</v>
      </c>
      <c r="H987" s="2">
        <f t="shared" ref="H987" si="501">+D987+F987</f>
        <v>504.2</v>
      </c>
      <c r="I987" s="103">
        <f t="shared" ref="I987" si="502">+(G987/H987-1)*100</f>
        <v>-12.495041650138837</v>
      </c>
    </row>
    <row r="988" spans="1:9" x14ac:dyDescent="0.25">
      <c r="A988" s="29">
        <f t="shared" si="268"/>
        <v>45750</v>
      </c>
      <c r="C988">
        <f>'040325'!B44</f>
        <v>33.1</v>
      </c>
      <c r="D988">
        <f>'040325'!C44</f>
        <v>38.4</v>
      </c>
      <c r="E988">
        <f>'040325'!D44</f>
        <v>432.9</v>
      </c>
      <c r="F988">
        <f>'040325'!E44</f>
        <v>465.8</v>
      </c>
      <c r="G988" s="9">
        <f t="shared" ref="G988" si="503">+C988+E988</f>
        <v>466</v>
      </c>
      <c r="H988" s="2">
        <f t="shared" ref="H988" si="504">+D988+F988</f>
        <v>504.2</v>
      </c>
      <c r="I988" s="103">
        <f t="shared" ref="I988" si="505">+(G988/H988-1)*100</f>
        <v>-7.5763585878619537</v>
      </c>
    </row>
    <row r="65486" spans="1:9" x14ac:dyDescent="0.25">
      <c r="A65486" s="29"/>
      <c r="G65486" s="9"/>
      <c r="H65486" s="2"/>
      <c r="I65486" s="38"/>
    </row>
  </sheetData>
  <mergeCells count="2">
    <mergeCell ref="E1:F1"/>
    <mergeCell ref="G1:H1"/>
  </mergeCells>
  <phoneticPr fontId="2" type="noConversion"/>
  <pageMargins left="0.75" right="0.75" top="1" bottom="1" header="0.5" footer="0.5"/>
  <pageSetup orientation="portrait" r:id="rId1"/>
  <headerFooter alignWithMargins="0"/>
  <ignoredErrors>
    <ignoredError sqref="I564:I611 I616:I626 I627:I633 I634:I636 I646:I658 I662:I678 I680:I687 I688:I702 I704:I719" evalError="1"/>
  </ignoredErrors>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7326-1062-4716-BB94-28F05CD5FB81}">
  <dimension ref="A1:J86"/>
  <sheetViews>
    <sheetView topLeftCell="A62" workbookViewId="0">
      <selection activeCell="C86" sqref="C86"/>
    </sheetView>
  </sheetViews>
  <sheetFormatPr defaultRowHeight="13.2" x14ac:dyDescent="0.25"/>
  <cols>
    <col min="1" max="1" width="11" customWidth="1"/>
    <col min="2" max="2" width="15.6640625" customWidth="1"/>
    <col min="3" max="3" width="10.6640625" customWidth="1"/>
    <col min="4" max="4" width="11.6640625" customWidth="1"/>
    <col min="5" max="5" width="12.109375" customWidth="1"/>
    <col min="6" max="6" width="12" customWidth="1"/>
    <col min="7" max="8" width="10.6640625" customWidth="1"/>
    <col min="9" max="9" width="11.88671875" customWidth="1"/>
    <col min="10" max="10" width="12.88671875" customWidth="1"/>
  </cols>
  <sheetData>
    <row r="1" spans="1:10" x14ac:dyDescent="0.25">
      <c r="A1" s="127" t="s">
        <v>689</v>
      </c>
      <c r="B1" s="127"/>
      <c r="C1" s="127" t="s">
        <v>642</v>
      </c>
      <c r="D1" s="127"/>
      <c r="E1" s="324" t="s">
        <v>643</v>
      </c>
      <c r="F1" s="325"/>
      <c r="G1" s="324" t="s">
        <v>644</v>
      </c>
      <c r="H1" s="325"/>
      <c r="I1" s="154"/>
      <c r="J1" s="127" t="s">
        <v>665</v>
      </c>
    </row>
    <row r="2" spans="1:10" x14ac:dyDescent="0.25">
      <c r="A2" s="127" t="s">
        <v>690</v>
      </c>
      <c r="B2" s="155"/>
      <c r="C2" s="155" t="s">
        <v>668</v>
      </c>
      <c r="D2" s="155" t="s">
        <v>645</v>
      </c>
      <c r="E2" s="155" t="s">
        <v>668</v>
      </c>
      <c r="F2" s="155" t="s">
        <v>645</v>
      </c>
      <c r="G2" s="155" t="s">
        <v>668</v>
      </c>
      <c r="H2" s="155" t="s">
        <v>645</v>
      </c>
      <c r="I2" s="156" t="s">
        <v>4</v>
      </c>
      <c r="J2" s="127" t="s">
        <v>670</v>
      </c>
    </row>
    <row r="3" spans="1:10" x14ac:dyDescent="0.25">
      <c r="A3" s="29">
        <v>45169</v>
      </c>
      <c r="C3">
        <f>'0831'!B15</f>
        <v>0</v>
      </c>
      <c r="D3">
        <f>'0831'!C15</f>
        <v>0</v>
      </c>
      <c r="E3">
        <f>'0831'!D15</f>
        <v>2180.6</v>
      </c>
      <c r="F3">
        <f>'0831'!E15</f>
        <v>1411.7</v>
      </c>
      <c r="G3">
        <f>C3+E3</f>
        <v>2180.6</v>
      </c>
      <c r="H3">
        <f>D3+F3</f>
        <v>1411.7</v>
      </c>
      <c r="J3">
        <f>'0831'!F15</f>
        <v>0</v>
      </c>
    </row>
    <row r="4" spans="1:10" x14ac:dyDescent="0.25">
      <c r="A4" s="29">
        <f>A3+7</f>
        <v>45176</v>
      </c>
      <c r="G4">
        <f t="shared" ref="G4:G9" si="0">C4+E4</f>
        <v>0</v>
      </c>
      <c r="H4">
        <f t="shared" ref="H4:H9" si="1">D4+F4</f>
        <v>0</v>
      </c>
    </row>
    <row r="5" spans="1:10" x14ac:dyDescent="0.25">
      <c r="A5" s="29">
        <f>A4+7</f>
        <v>45183</v>
      </c>
      <c r="G5">
        <f t="shared" si="0"/>
        <v>0</v>
      </c>
      <c r="H5">
        <f t="shared" si="1"/>
        <v>0</v>
      </c>
    </row>
    <row r="6" spans="1:10" x14ac:dyDescent="0.25">
      <c r="A6" s="29">
        <f t="shared" ref="A6:A86" si="2">A5+7</f>
        <v>45190</v>
      </c>
      <c r="G6">
        <f t="shared" si="0"/>
        <v>0</v>
      </c>
      <c r="H6">
        <f t="shared" si="1"/>
        <v>0</v>
      </c>
    </row>
    <row r="7" spans="1:10" x14ac:dyDescent="0.25">
      <c r="A7" s="29">
        <f t="shared" si="2"/>
        <v>45197</v>
      </c>
      <c r="G7">
        <f t="shared" si="0"/>
        <v>0</v>
      </c>
      <c r="H7">
        <f t="shared" si="1"/>
        <v>0</v>
      </c>
    </row>
    <row r="8" spans="1:10" x14ac:dyDescent="0.25">
      <c r="A8" s="29">
        <f t="shared" si="2"/>
        <v>45204</v>
      </c>
      <c r="G8">
        <f t="shared" si="0"/>
        <v>0</v>
      </c>
      <c r="H8">
        <f t="shared" si="1"/>
        <v>0</v>
      </c>
    </row>
    <row r="9" spans="1:10" x14ac:dyDescent="0.25">
      <c r="A9" s="29">
        <f t="shared" si="2"/>
        <v>45211</v>
      </c>
      <c r="C9">
        <f>'1012'!B13</f>
        <v>0</v>
      </c>
      <c r="D9">
        <f>'1012'!C13</f>
        <v>0</v>
      </c>
      <c r="E9">
        <f>'1012'!D13</f>
        <v>107.5</v>
      </c>
      <c r="F9">
        <f>'1012'!E13</f>
        <v>0</v>
      </c>
      <c r="G9">
        <f t="shared" si="0"/>
        <v>107.5</v>
      </c>
      <c r="H9">
        <f t="shared" si="1"/>
        <v>0</v>
      </c>
    </row>
    <row r="10" spans="1:10" x14ac:dyDescent="0.25">
      <c r="A10" s="29">
        <f t="shared" si="2"/>
        <v>45218</v>
      </c>
      <c r="C10">
        <f>'1019'!B13</f>
        <v>0</v>
      </c>
      <c r="D10">
        <f>'1019'!C13</f>
        <v>0</v>
      </c>
      <c r="E10">
        <f>'1019'!D13</f>
        <v>107.5</v>
      </c>
      <c r="F10">
        <f>'1019'!E13</f>
        <v>0</v>
      </c>
      <c r="G10">
        <f t="shared" ref="G10" si="3">C10+E10</f>
        <v>107.5</v>
      </c>
      <c r="H10">
        <f t="shared" ref="H10" si="4">D10+F10</f>
        <v>0</v>
      </c>
    </row>
    <row r="11" spans="1:10" x14ac:dyDescent="0.25">
      <c r="A11" s="29">
        <f t="shared" si="2"/>
        <v>45225</v>
      </c>
      <c r="C11">
        <f>'1026'!B13</f>
        <v>0</v>
      </c>
      <c r="D11">
        <f>'1026'!C13</f>
        <v>0</v>
      </c>
      <c r="E11">
        <f>'1026'!D13</f>
        <v>107.5</v>
      </c>
      <c r="F11">
        <f>'1026'!E13</f>
        <v>82.8</v>
      </c>
      <c r="G11">
        <f t="shared" ref="G11" si="5">C11+E11</f>
        <v>107.5</v>
      </c>
      <c r="H11">
        <f t="shared" ref="H11" si="6">D11+F11</f>
        <v>82.8</v>
      </c>
    </row>
    <row r="12" spans="1:10" x14ac:dyDescent="0.25">
      <c r="A12" s="29">
        <f t="shared" si="2"/>
        <v>45232</v>
      </c>
      <c r="C12">
        <f>'1102'!B13</f>
        <v>0</v>
      </c>
      <c r="D12">
        <f>'1102'!C13</f>
        <v>0</v>
      </c>
      <c r="E12">
        <f>'1102'!D13</f>
        <v>215.7</v>
      </c>
      <c r="F12">
        <f>'1102'!E13</f>
        <v>82.8</v>
      </c>
      <c r="G12">
        <f t="shared" ref="G12" si="7">C12+E12</f>
        <v>215.7</v>
      </c>
      <c r="H12">
        <f t="shared" ref="H12" si="8">D12+F12</f>
        <v>82.8</v>
      </c>
    </row>
    <row r="13" spans="1:10" x14ac:dyDescent="0.25">
      <c r="A13" s="29">
        <f t="shared" si="2"/>
        <v>45239</v>
      </c>
      <c r="C13">
        <f>'1109'!B13</f>
        <v>0</v>
      </c>
      <c r="D13">
        <f>'1109'!C13</f>
        <v>0</v>
      </c>
      <c r="E13">
        <f>'1109'!D13</f>
        <v>239</v>
      </c>
      <c r="F13">
        <f>'1109'!E13</f>
        <v>221.7</v>
      </c>
      <c r="G13">
        <f t="shared" ref="G13" si="9">C13+E13</f>
        <v>239</v>
      </c>
      <c r="H13">
        <f t="shared" ref="H13" si="10">D13+F13</f>
        <v>221.7</v>
      </c>
    </row>
    <row r="14" spans="1:10" x14ac:dyDescent="0.25">
      <c r="A14" s="29">
        <f t="shared" si="2"/>
        <v>45246</v>
      </c>
      <c r="C14">
        <f>'1116'!B13</f>
        <v>0</v>
      </c>
      <c r="D14">
        <f>'1116'!C13</f>
        <v>0</v>
      </c>
      <c r="E14">
        <f>'1116'!D13</f>
        <v>304.2</v>
      </c>
      <c r="F14">
        <f>'1116'!E13</f>
        <v>291.39999999999998</v>
      </c>
      <c r="G14">
        <f t="shared" ref="G14" si="11">C14+E14</f>
        <v>304.2</v>
      </c>
      <c r="H14">
        <f t="shared" ref="H14" si="12">D14+F14</f>
        <v>291.39999999999998</v>
      </c>
    </row>
    <row r="15" spans="1:10" x14ac:dyDescent="0.25">
      <c r="A15" s="29">
        <f t="shared" si="2"/>
        <v>45253</v>
      </c>
      <c r="C15">
        <f>'1123'!B13</f>
        <v>0</v>
      </c>
      <c r="D15">
        <f>'1123'!C13</f>
        <v>0</v>
      </c>
      <c r="E15">
        <f>'1123'!D13</f>
        <v>304.2</v>
      </c>
      <c r="F15">
        <f>'1123'!E13</f>
        <v>291.39999999999998</v>
      </c>
      <c r="G15">
        <f t="shared" ref="G15" si="13">C15+E15</f>
        <v>304.2</v>
      </c>
      <c r="H15">
        <f t="shared" ref="H15" si="14">D15+F15</f>
        <v>291.39999999999998</v>
      </c>
    </row>
    <row r="16" spans="1:10" x14ac:dyDescent="0.25">
      <c r="A16" s="29">
        <f t="shared" si="2"/>
        <v>45260</v>
      </c>
      <c r="C16">
        <f>'1130'!B13</f>
        <v>0</v>
      </c>
      <c r="D16">
        <f>'1130'!C13</f>
        <v>0</v>
      </c>
      <c r="E16">
        <f>'1130'!D13</f>
        <v>372.2</v>
      </c>
      <c r="F16">
        <f>'1130'!E13</f>
        <v>431.8</v>
      </c>
      <c r="G16">
        <f t="shared" ref="G16" si="15">C16+E16</f>
        <v>372.2</v>
      </c>
      <c r="H16">
        <f t="shared" ref="H16" si="16">D16+F16</f>
        <v>431.8</v>
      </c>
    </row>
    <row r="17" spans="1:8" x14ac:dyDescent="0.25">
      <c r="A17" s="29">
        <f t="shared" si="2"/>
        <v>45267</v>
      </c>
      <c r="C17">
        <f>'1207'!B13</f>
        <v>0</v>
      </c>
      <c r="D17">
        <f>'1207'!C13</f>
        <v>0</v>
      </c>
      <c r="E17">
        <f>'1207'!D13</f>
        <v>485.4</v>
      </c>
      <c r="F17">
        <f>'1207'!E13</f>
        <v>431.8</v>
      </c>
      <c r="G17">
        <f t="shared" ref="G17" si="17">C17+E17</f>
        <v>485.4</v>
      </c>
      <c r="H17">
        <f t="shared" ref="H17" si="18">D17+F17</f>
        <v>431.8</v>
      </c>
    </row>
    <row r="18" spans="1:8" x14ac:dyDescent="0.25">
      <c r="A18" s="29">
        <f t="shared" si="2"/>
        <v>45274</v>
      </c>
      <c r="C18">
        <f>'1214'!B13</f>
        <v>0</v>
      </c>
      <c r="D18">
        <f>'1214'!C13</f>
        <v>0</v>
      </c>
      <c r="E18">
        <f>'1214'!D13</f>
        <v>485.4</v>
      </c>
      <c r="F18">
        <f>'1214'!E13</f>
        <v>431.8</v>
      </c>
      <c r="G18">
        <f>C18+E18</f>
        <v>485.4</v>
      </c>
      <c r="H18">
        <f t="shared" ref="H18" si="19">D18+F18</f>
        <v>431.8</v>
      </c>
    </row>
    <row r="19" spans="1:8" x14ac:dyDescent="0.25">
      <c r="A19" s="29">
        <f t="shared" si="2"/>
        <v>45281</v>
      </c>
      <c r="C19">
        <f>'1221'!B13</f>
        <v>0</v>
      </c>
      <c r="D19">
        <f>'1221'!C13</f>
        <v>31</v>
      </c>
      <c r="E19">
        <f>'1221'!D13</f>
        <v>485.4</v>
      </c>
      <c r="F19">
        <f>'1221'!E13</f>
        <v>431.8</v>
      </c>
      <c r="G19">
        <f>C19+E19</f>
        <v>485.4</v>
      </c>
      <c r="H19">
        <f t="shared" ref="H19" si="20">D19+F19</f>
        <v>462.8</v>
      </c>
    </row>
    <row r="20" spans="1:8" x14ac:dyDescent="0.25">
      <c r="A20" s="29">
        <f t="shared" si="2"/>
        <v>45288</v>
      </c>
      <c r="C20">
        <f>'1228'!B13</f>
        <v>0</v>
      </c>
      <c r="D20">
        <f>'1228'!C13</f>
        <v>31</v>
      </c>
      <c r="E20">
        <f>'1228'!D13</f>
        <v>485.4</v>
      </c>
      <c r="F20">
        <f>'1228'!E13</f>
        <v>431.8</v>
      </c>
      <c r="G20">
        <f t="shared" ref="G20" si="21">C20+E20</f>
        <v>485.4</v>
      </c>
      <c r="H20">
        <f t="shared" ref="H20" si="22">D20+F20</f>
        <v>462.8</v>
      </c>
    </row>
    <row r="21" spans="1:8" x14ac:dyDescent="0.25">
      <c r="A21" s="29">
        <f t="shared" si="2"/>
        <v>45295</v>
      </c>
      <c r="C21">
        <f>'0104'!B13</f>
        <v>0</v>
      </c>
      <c r="D21">
        <f>'0104'!C13</f>
        <v>31</v>
      </c>
      <c r="E21">
        <f>'0104'!D13</f>
        <v>485.4</v>
      </c>
      <c r="F21">
        <f>'0104'!E13</f>
        <v>574.4</v>
      </c>
      <c r="G21">
        <f>C21+E21</f>
        <v>485.4</v>
      </c>
      <c r="H21">
        <f>D21+F21</f>
        <v>605.4</v>
      </c>
    </row>
    <row r="22" spans="1:8" x14ac:dyDescent="0.25">
      <c r="A22" s="29">
        <f t="shared" si="2"/>
        <v>45302</v>
      </c>
      <c r="C22">
        <f>'0111'!B13</f>
        <v>0</v>
      </c>
      <c r="D22">
        <f>'0111'!C13</f>
        <v>31</v>
      </c>
      <c r="E22">
        <f>'0111'!D13</f>
        <v>704.7</v>
      </c>
      <c r="F22">
        <f>'0111'!E13</f>
        <v>574.4</v>
      </c>
      <c r="G22">
        <f t="shared" ref="G22:G32" si="23">C22+E22</f>
        <v>704.7</v>
      </c>
      <c r="H22">
        <f t="shared" ref="H22:H32" si="24">D22+F22</f>
        <v>605.4</v>
      </c>
    </row>
    <row r="23" spans="1:8" x14ac:dyDescent="0.25">
      <c r="A23" s="29">
        <f t="shared" si="2"/>
        <v>45309</v>
      </c>
      <c r="C23">
        <f>'0118'!B13</f>
        <v>0</v>
      </c>
      <c r="D23">
        <f>'0118'!C13</f>
        <v>0</v>
      </c>
      <c r="E23">
        <f>'0118'!D13</f>
        <v>704.7</v>
      </c>
      <c r="F23">
        <f>'0118'!E13</f>
        <v>643.70000000000005</v>
      </c>
      <c r="G23">
        <f t="shared" si="23"/>
        <v>704.7</v>
      </c>
      <c r="H23">
        <f t="shared" si="24"/>
        <v>643.70000000000005</v>
      </c>
    </row>
    <row r="24" spans="1:8" x14ac:dyDescent="0.25">
      <c r="A24" s="29">
        <f t="shared" si="2"/>
        <v>45316</v>
      </c>
      <c r="C24">
        <f>'0125'!B13</f>
        <v>0</v>
      </c>
      <c r="D24">
        <f>'0125'!C13</f>
        <v>0</v>
      </c>
      <c r="E24">
        <f>'0125'!D13</f>
        <v>704.7</v>
      </c>
      <c r="F24">
        <f>'0125'!E13</f>
        <v>643.70000000000005</v>
      </c>
      <c r="G24">
        <f t="shared" si="23"/>
        <v>704.7</v>
      </c>
      <c r="H24">
        <f t="shared" si="24"/>
        <v>643.70000000000005</v>
      </c>
    </row>
    <row r="25" spans="1:8" x14ac:dyDescent="0.25">
      <c r="A25" s="29">
        <f t="shared" si="2"/>
        <v>45323</v>
      </c>
      <c r="C25">
        <f>'0201'!B13</f>
        <v>0</v>
      </c>
      <c r="D25">
        <f>'0201'!C13</f>
        <v>0</v>
      </c>
      <c r="E25">
        <f>'0201'!D13</f>
        <v>704.7</v>
      </c>
      <c r="F25">
        <f>'0201'!E13</f>
        <v>643.70000000000005</v>
      </c>
      <c r="G25">
        <f t="shared" si="23"/>
        <v>704.7</v>
      </c>
      <c r="H25">
        <f t="shared" si="24"/>
        <v>643.70000000000005</v>
      </c>
    </row>
    <row r="26" spans="1:8" x14ac:dyDescent="0.25">
      <c r="A26" s="29">
        <f t="shared" si="2"/>
        <v>45330</v>
      </c>
      <c r="C26">
        <f>'0208'!B13</f>
        <v>0</v>
      </c>
      <c r="D26">
        <f>'0208'!C13</f>
        <v>0</v>
      </c>
      <c r="E26">
        <f>'0208'!D13</f>
        <v>704.7</v>
      </c>
      <c r="F26">
        <f>'0208'!E13</f>
        <v>797.3</v>
      </c>
      <c r="G26">
        <f t="shared" si="23"/>
        <v>704.7</v>
      </c>
      <c r="H26">
        <f t="shared" si="24"/>
        <v>797.3</v>
      </c>
    </row>
    <row r="27" spans="1:8" x14ac:dyDescent="0.25">
      <c r="A27" s="29">
        <f t="shared" si="2"/>
        <v>45337</v>
      </c>
      <c r="C27">
        <f>'0215'!B13</f>
        <v>0</v>
      </c>
      <c r="D27">
        <f>'0215'!C13</f>
        <v>0</v>
      </c>
      <c r="E27">
        <f>'0215'!D13</f>
        <v>704.7</v>
      </c>
      <c r="F27">
        <f>'0215'!E13</f>
        <v>921.6</v>
      </c>
      <c r="G27">
        <f t="shared" si="23"/>
        <v>704.7</v>
      </c>
      <c r="H27">
        <f t="shared" si="24"/>
        <v>921.6</v>
      </c>
    </row>
    <row r="28" spans="1:8" x14ac:dyDescent="0.25">
      <c r="A28" s="29">
        <f t="shared" si="2"/>
        <v>45344</v>
      </c>
      <c r="C28">
        <f>'0222'!B13</f>
        <v>0</v>
      </c>
      <c r="D28">
        <f>'0222'!C13</f>
        <v>0</v>
      </c>
      <c r="E28">
        <f>'0222'!D13</f>
        <v>704.7</v>
      </c>
      <c r="F28">
        <f>'0222'!E13</f>
        <v>1046.8</v>
      </c>
      <c r="G28">
        <f t="shared" si="23"/>
        <v>704.7</v>
      </c>
      <c r="H28">
        <f t="shared" si="24"/>
        <v>1046.8</v>
      </c>
    </row>
    <row r="29" spans="1:8" x14ac:dyDescent="0.25">
      <c r="A29" s="29">
        <f t="shared" si="2"/>
        <v>45351</v>
      </c>
      <c r="C29">
        <f>'0229'!B13</f>
        <v>0</v>
      </c>
      <c r="D29">
        <f>'0229'!C13</f>
        <v>0</v>
      </c>
      <c r="E29">
        <f>'0229'!D13</f>
        <v>909</v>
      </c>
      <c r="F29">
        <f>'0229'!E13</f>
        <v>1046.8</v>
      </c>
      <c r="G29">
        <f t="shared" si="23"/>
        <v>909</v>
      </c>
      <c r="H29">
        <f t="shared" si="24"/>
        <v>1046.8</v>
      </c>
    </row>
    <row r="30" spans="1:8" x14ac:dyDescent="0.25">
      <c r="A30" s="29">
        <f t="shared" si="2"/>
        <v>45358</v>
      </c>
      <c r="C30">
        <f>'0307'!B13</f>
        <v>0</v>
      </c>
      <c r="D30">
        <f>'0307'!C13</f>
        <v>0</v>
      </c>
      <c r="E30">
        <f>'0307'!D13</f>
        <v>1051.7</v>
      </c>
      <c r="F30">
        <f>'0307'!E13</f>
        <v>1168.3</v>
      </c>
      <c r="G30">
        <f t="shared" si="23"/>
        <v>1051.7</v>
      </c>
      <c r="H30">
        <f t="shared" si="24"/>
        <v>1168.3</v>
      </c>
    </row>
    <row r="31" spans="1:8" x14ac:dyDescent="0.25">
      <c r="A31" s="29">
        <f t="shared" si="2"/>
        <v>45365</v>
      </c>
      <c r="C31">
        <f>'0314'!B13</f>
        <v>0</v>
      </c>
      <c r="D31">
        <f>'0314'!C13</f>
        <v>0</v>
      </c>
      <c r="E31">
        <f>'0314'!D13</f>
        <v>1051.7</v>
      </c>
      <c r="F31">
        <f>'0314'!E13</f>
        <v>1168.3</v>
      </c>
      <c r="G31">
        <f t="shared" si="23"/>
        <v>1051.7</v>
      </c>
      <c r="H31">
        <f t="shared" si="24"/>
        <v>1168.3</v>
      </c>
    </row>
    <row r="32" spans="1:8" x14ac:dyDescent="0.25">
      <c r="A32" s="29">
        <f t="shared" si="2"/>
        <v>45372</v>
      </c>
      <c r="C32">
        <f>'0321'!B13</f>
        <v>0</v>
      </c>
      <c r="D32">
        <f>'0321'!C13</f>
        <v>0</v>
      </c>
      <c r="E32">
        <f>'0321'!D13</f>
        <v>1120.7</v>
      </c>
      <c r="F32">
        <f>'0321'!E13</f>
        <v>1233.4000000000001</v>
      </c>
      <c r="G32">
        <f t="shared" si="23"/>
        <v>1120.7</v>
      </c>
      <c r="H32">
        <f t="shared" si="24"/>
        <v>1233.4000000000001</v>
      </c>
    </row>
    <row r="33" spans="1:9" x14ac:dyDescent="0.25">
      <c r="A33" s="29">
        <f t="shared" si="2"/>
        <v>45379</v>
      </c>
      <c r="C33">
        <f>'0328'!B13</f>
        <v>0</v>
      </c>
      <c r="D33">
        <f>'0328'!C13</f>
        <v>0</v>
      </c>
      <c r="E33">
        <f>'0328'!D13</f>
        <v>1120.7</v>
      </c>
      <c r="F33">
        <f>'0328'!E13</f>
        <v>1302.5</v>
      </c>
      <c r="G33">
        <f t="shared" ref="G33:G56" si="25">C33+E33</f>
        <v>1120.7</v>
      </c>
      <c r="H33">
        <f t="shared" ref="H33:H56" si="26">D33+F33</f>
        <v>1302.5</v>
      </c>
    </row>
    <row r="34" spans="1:9" x14ac:dyDescent="0.25">
      <c r="A34" s="29">
        <f t="shared" si="2"/>
        <v>45386</v>
      </c>
      <c r="C34">
        <f>'0404'!B13</f>
        <v>0</v>
      </c>
      <c r="D34">
        <f>'0404'!C13</f>
        <v>0</v>
      </c>
      <c r="E34">
        <f>'0404'!D13</f>
        <v>1120.7</v>
      </c>
      <c r="F34">
        <f>'0404'!E13</f>
        <v>1302.5</v>
      </c>
      <c r="G34">
        <f t="shared" si="25"/>
        <v>1120.7</v>
      </c>
      <c r="H34">
        <f t="shared" si="26"/>
        <v>1302.5</v>
      </c>
    </row>
    <row r="35" spans="1:9" x14ac:dyDescent="0.25">
      <c r="A35" s="29">
        <f t="shared" si="2"/>
        <v>45393</v>
      </c>
      <c r="C35">
        <f>'0411'!B13</f>
        <v>0</v>
      </c>
      <c r="D35">
        <f>'0411'!C13</f>
        <v>0</v>
      </c>
      <c r="E35">
        <f>'0411'!D13</f>
        <v>1178.2</v>
      </c>
      <c r="F35">
        <f>'0411'!E13</f>
        <v>1302.5</v>
      </c>
      <c r="G35">
        <f t="shared" si="25"/>
        <v>1178.2</v>
      </c>
      <c r="H35">
        <f t="shared" si="26"/>
        <v>1302.5</v>
      </c>
    </row>
    <row r="36" spans="1:9" x14ac:dyDescent="0.25">
      <c r="A36" s="29">
        <f t="shared" si="2"/>
        <v>45400</v>
      </c>
      <c r="C36">
        <f>'0418'!B14</f>
        <v>0</v>
      </c>
      <c r="D36">
        <f>'0418'!C14</f>
        <v>0</v>
      </c>
      <c r="E36">
        <f>'0418'!D14</f>
        <v>1178.2</v>
      </c>
      <c r="F36">
        <f>'0418'!E14</f>
        <v>1367.7</v>
      </c>
      <c r="G36">
        <f t="shared" si="25"/>
        <v>1178.2</v>
      </c>
      <c r="H36">
        <f t="shared" si="26"/>
        <v>1367.7</v>
      </c>
    </row>
    <row r="37" spans="1:9" x14ac:dyDescent="0.25">
      <c r="A37" s="29">
        <f t="shared" si="2"/>
        <v>45407</v>
      </c>
      <c r="C37">
        <f>'0425'!B13</f>
        <v>0</v>
      </c>
      <c r="D37">
        <f>'0425'!C13</f>
        <v>0</v>
      </c>
      <c r="E37">
        <f>'0425'!D13</f>
        <v>1178.2</v>
      </c>
      <c r="F37">
        <f>'0425'!E13</f>
        <v>1496</v>
      </c>
      <c r="G37">
        <f t="shared" si="25"/>
        <v>1178.2</v>
      </c>
      <c r="H37">
        <f t="shared" si="26"/>
        <v>1496</v>
      </c>
      <c r="I37">
        <f>'0425'!F13</f>
        <v>0</v>
      </c>
    </row>
    <row r="38" spans="1:9" x14ac:dyDescent="0.25">
      <c r="A38" s="29">
        <f t="shared" si="2"/>
        <v>45414</v>
      </c>
      <c r="C38">
        <f>'0502'!B13</f>
        <v>0</v>
      </c>
      <c r="D38">
        <f>'0502'!C13</f>
        <v>0</v>
      </c>
      <c r="E38">
        <f>'0502'!D13</f>
        <v>1178.2</v>
      </c>
      <c r="F38">
        <f>'0502'!E13</f>
        <v>1496</v>
      </c>
      <c r="G38">
        <f t="shared" si="25"/>
        <v>1178.2</v>
      </c>
      <c r="H38">
        <f t="shared" si="26"/>
        <v>1496</v>
      </c>
      <c r="I38">
        <f>'0502'!F13</f>
        <v>0</v>
      </c>
    </row>
    <row r="39" spans="1:9" x14ac:dyDescent="0.25">
      <c r="A39" s="29">
        <f t="shared" si="2"/>
        <v>45421</v>
      </c>
      <c r="C39">
        <f>'0509'!B13</f>
        <v>0</v>
      </c>
      <c r="D39">
        <f>'0509'!C13</f>
        <v>0</v>
      </c>
      <c r="E39">
        <f>'0509'!D13</f>
        <v>1178.2</v>
      </c>
      <c r="F39">
        <f>'0509'!E13</f>
        <v>1496</v>
      </c>
      <c r="G39">
        <f t="shared" si="25"/>
        <v>1178.2</v>
      </c>
      <c r="H39">
        <f t="shared" si="26"/>
        <v>1496</v>
      </c>
      <c r="I39">
        <f>'0509'!F13</f>
        <v>0</v>
      </c>
    </row>
    <row r="40" spans="1:9" x14ac:dyDescent="0.25">
      <c r="A40" s="29">
        <f t="shared" si="2"/>
        <v>45428</v>
      </c>
      <c r="C40">
        <f>'0516'!B13</f>
        <v>0</v>
      </c>
      <c r="D40">
        <f>'0516'!C13</f>
        <v>0</v>
      </c>
      <c r="E40">
        <f>'0516'!D13</f>
        <v>1178.2</v>
      </c>
      <c r="F40">
        <f>'0516'!E13</f>
        <v>1553.7</v>
      </c>
      <c r="G40">
        <f t="shared" si="25"/>
        <v>1178.2</v>
      </c>
      <c r="H40">
        <f t="shared" si="26"/>
        <v>1553.7</v>
      </c>
      <c r="I40">
        <f>'0516'!F13</f>
        <v>0</v>
      </c>
    </row>
    <row r="41" spans="1:9" x14ac:dyDescent="0.25">
      <c r="A41" s="29">
        <f t="shared" si="2"/>
        <v>45435</v>
      </c>
      <c r="C41">
        <f>'0523'!B13</f>
        <v>0</v>
      </c>
      <c r="D41">
        <f>'0523'!C13</f>
        <v>0</v>
      </c>
      <c r="E41">
        <f>'0523'!D13</f>
        <v>1178.2</v>
      </c>
      <c r="F41">
        <f>'0523'!E13</f>
        <v>1553.7</v>
      </c>
      <c r="G41">
        <f t="shared" si="25"/>
        <v>1178.2</v>
      </c>
      <c r="H41">
        <f t="shared" si="26"/>
        <v>1553.7</v>
      </c>
      <c r="I41">
        <f>'0523'!F13</f>
        <v>0</v>
      </c>
    </row>
    <row r="42" spans="1:9" x14ac:dyDescent="0.25">
      <c r="A42" s="29">
        <f t="shared" si="2"/>
        <v>45442</v>
      </c>
      <c r="C42">
        <f>'0530'!B14</f>
        <v>0</v>
      </c>
      <c r="D42">
        <f>'0530'!C14</f>
        <v>0</v>
      </c>
      <c r="E42">
        <f>'0530'!D14</f>
        <v>1178.2</v>
      </c>
      <c r="F42">
        <f>'0530'!E14</f>
        <v>1622.4</v>
      </c>
      <c r="G42">
        <f t="shared" si="25"/>
        <v>1178.2</v>
      </c>
      <c r="H42">
        <f t="shared" si="26"/>
        <v>1622.4</v>
      </c>
      <c r="I42">
        <f>'0530'!F14</f>
        <v>0</v>
      </c>
    </row>
    <row r="43" spans="1:9" x14ac:dyDescent="0.25">
      <c r="A43" s="29">
        <f t="shared" si="2"/>
        <v>45449</v>
      </c>
      <c r="C43">
        <f>'0606'!B13</f>
        <v>0</v>
      </c>
      <c r="D43">
        <f>'0606'!C13</f>
        <v>0</v>
      </c>
      <c r="E43">
        <f>'0606'!D13</f>
        <v>1178.2</v>
      </c>
      <c r="F43">
        <f>'0606'!E13</f>
        <v>1622.4</v>
      </c>
      <c r="G43">
        <f t="shared" si="25"/>
        <v>1178.2</v>
      </c>
      <c r="H43">
        <f t="shared" si="26"/>
        <v>1622.4</v>
      </c>
      <c r="I43">
        <f>'0606'!F13</f>
        <v>0</v>
      </c>
    </row>
    <row r="44" spans="1:9" x14ac:dyDescent="0.25">
      <c r="A44" s="29">
        <f t="shared" si="2"/>
        <v>45456</v>
      </c>
      <c r="C44">
        <f>'0613'!B13</f>
        <v>0</v>
      </c>
      <c r="D44">
        <f>'0613'!C13</f>
        <v>0</v>
      </c>
      <c r="E44">
        <f>'0613'!D13</f>
        <v>1178.2</v>
      </c>
      <c r="F44">
        <f>'0613'!E13</f>
        <v>1622.4</v>
      </c>
      <c r="G44">
        <f t="shared" si="25"/>
        <v>1178.2</v>
      </c>
      <c r="H44">
        <f t="shared" si="26"/>
        <v>1622.4</v>
      </c>
      <c r="I44">
        <f>'0613'!F13</f>
        <v>0</v>
      </c>
    </row>
    <row r="45" spans="1:9" x14ac:dyDescent="0.25">
      <c r="A45" s="29">
        <f t="shared" si="2"/>
        <v>45463</v>
      </c>
      <c r="C45">
        <f>'0620'!B13</f>
        <v>0</v>
      </c>
      <c r="D45">
        <f>'0620'!C13</f>
        <v>0</v>
      </c>
      <c r="E45">
        <f>'0620'!D13</f>
        <v>1234.8</v>
      </c>
      <c r="F45">
        <f>'0620'!E13</f>
        <v>1622.4</v>
      </c>
      <c r="G45">
        <f t="shared" si="25"/>
        <v>1234.8</v>
      </c>
      <c r="H45">
        <f t="shared" si="26"/>
        <v>1622.4</v>
      </c>
      <c r="I45">
        <f>'0620'!F13</f>
        <v>0</v>
      </c>
    </row>
    <row r="46" spans="1:9" x14ac:dyDescent="0.25">
      <c r="A46" s="29">
        <f t="shared" si="2"/>
        <v>45470</v>
      </c>
      <c r="C46">
        <f>'0627'!B13</f>
        <v>0</v>
      </c>
      <c r="D46">
        <f>'0627'!C13</f>
        <v>0</v>
      </c>
      <c r="E46">
        <f>'0627'!D13</f>
        <v>1234.8</v>
      </c>
      <c r="F46">
        <f>'0627'!E13</f>
        <v>1622.4</v>
      </c>
      <c r="G46">
        <f t="shared" si="25"/>
        <v>1234.8</v>
      </c>
      <c r="H46">
        <f t="shared" si="26"/>
        <v>1622.4</v>
      </c>
      <c r="I46">
        <f>'0620'!F14</f>
        <v>0</v>
      </c>
    </row>
    <row r="47" spans="1:9" x14ac:dyDescent="0.25">
      <c r="A47" s="29">
        <f t="shared" si="2"/>
        <v>45477</v>
      </c>
      <c r="C47">
        <f>'0704'!B13</f>
        <v>0</v>
      </c>
      <c r="D47">
        <f>'0704'!C13</f>
        <v>0</v>
      </c>
      <c r="E47">
        <f>'0704'!D13</f>
        <v>1234.8</v>
      </c>
      <c r="F47">
        <f>'0704'!E13</f>
        <v>1622.4</v>
      </c>
      <c r="G47">
        <f t="shared" si="25"/>
        <v>1234.8</v>
      </c>
      <c r="H47">
        <f t="shared" si="26"/>
        <v>1622.4</v>
      </c>
      <c r="I47">
        <f>'0704'!F13</f>
        <v>0</v>
      </c>
    </row>
    <row r="48" spans="1:9" x14ac:dyDescent="0.25">
      <c r="A48" s="29">
        <f t="shared" si="2"/>
        <v>45484</v>
      </c>
      <c r="C48">
        <f>'0711'!B13</f>
        <v>0</v>
      </c>
      <c r="D48">
        <f>'0711'!C13</f>
        <v>0</v>
      </c>
      <c r="E48">
        <f>'0711'!D13</f>
        <v>1234.8</v>
      </c>
      <c r="F48">
        <f>'0711'!E13</f>
        <v>1679</v>
      </c>
      <c r="G48">
        <f t="shared" si="25"/>
        <v>1234.8</v>
      </c>
      <c r="H48">
        <f t="shared" si="26"/>
        <v>1679</v>
      </c>
      <c r="I48">
        <f>'0711'!F13</f>
        <v>0</v>
      </c>
    </row>
    <row r="49" spans="1:9" x14ac:dyDescent="0.25">
      <c r="A49" s="29">
        <f t="shared" si="2"/>
        <v>45491</v>
      </c>
      <c r="C49">
        <f>'0718'!B13</f>
        <v>0</v>
      </c>
      <c r="D49">
        <f>'0718'!C13</f>
        <v>0</v>
      </c>
      <c r="E49">
        <f>'0718'!D13</f>
        <v>1234.8</v>
      </c>
      <c r="F49">
        <f>'0718'!E13</f>
        <v>1785.4</v>
      </c>
      <c r="G49">
        <f t="shared" si="25"/>
        <v>1234.8</v>
      </c>
      <c r="H49">
        <f t="shared" si="26"/>
        <v>1785.4</v>
      </c>
      <c r="I49">
        <f>'0718'!F13</f>
        <v>0</v>
      </c>
    </row>
    <row r="50" spans="1:9" x14ac:dyDescent="0.25">
      <c r="A50" s="29">
        <f t="shared" si="2"/>
        <v>45498</v>
      </c>
      <c r="C50">
        <f>'0725'!B13</f>
        <v>0</v>
      </c>
      <c r="D50">
        <f>'0725'!C13</f>
        <v>0</v>
      </c>
      <c r="E50">
        <f>'0725'!D13</f>
        <v>1409.2</v>
      </c>
      <c r="F50">
        <f>'0725'!E13</f>
        <v>1785.4</v>
      </c>
      <c r="G50">
        <f t="shared" si="25"/>
        <v>1409.2</v>
      </c>
      <c r="H50">
        <f t="shared" si="26"/>
        <v>1785.4</v>
      </c>
      <c r="I50">
        <f>'0725'!F13</f>
        <v>0</v>
      </c>
    </row>
    <row r="51" spans="1:9" x14ac:dyDescent="0.25">
      <c r="A51" s="29">
        <f t="shared" si="2"/>
        <v>45505</v>
      </c>
      <c r="C51">
        <f>'0801'!B13</f>
        <v>0</v>
      </c>
      <c r="D51">
        <f>'0801'!C13</f>
        <v>0</v>
      </c>
      <c r="E51">
        <f>'0801'!D13</f>
        <v>1466.3</v>
      </c>
      <c r="F51">
        <f>'0801'!E13</f>
        <v>1894.9</v>
      </c>
      <c r="G51">
        <f t="shared" si="25"/>
        <v>1466.3</v>
      </c>
      <c r="H51">
        <f t="shared" si="26"/>
        <v>1894.9</v>
      </c>
      <c r="I51">
        <f>'0801'!F13</f>
        <v>0</v>
      </c>
    </row>
    <row r="52" spans="1:9" x14ac:dyDescent="0.25">
      <c r="A52" s="29">
        <f t="shared" si="2"/>
        <v>45512</v>
      </c>
      <c r="C52">
        <f>'0808'!B13</f>
        <v>0</v>
      </c>
      <c r="D52">
        <f>'0808'!C13</f>
        <v>0</v>
      </c>
      <c r="E52">
        <f>'0808'!D13</f>
        <v>1533.6</v>
      </c>
      <c r="F52">
        <f>'0808'!E13</f>
        <v>1894.9</v>
      </c>
      <c r="G52">
        <f t="shared" si="25"/>
        <v>1533.6</v>
      </c>
      <c r="H52">
        <f t="shared" si="26"/>
        <v>1894.9</v>
      </c>
      <c r="I52">
        <f>'0808'!F13</f>
        <v>0</v>
      </c>
    </row>
    <row r="53" spans="1:9" x14ac:dyDescent="0.25">
      <c r="A53" s="29">
        <f t="shared" si="2"/>
        <v>45519</v>
      </c>
      <c r="C53">
        <f>'0815'!B13</f>
        <v>0</v>
      </c>
      <c r="D53">
        <f>'0815'!C13</f>
        <v>0</v>
      </c>
      <c r="E53">
        <f>'0815'!D13</f>
        <v>1533.6</v>
      </c>
      <c r="F53">
        <f>'0815'!E13</f>
        <v>2037.1</v>
      </c>
      <c r="G53">
        <f t="shared" si="25"/>
        <v>1533.6</v>
      </c>
      <c r="H53">
        <f t="shared" si="26"/>
        <v>2037.1</v>
      </c>
      <c r="I53">
        <f>'0815'!F13</f>
        <v>0</v>
      </c>
    </row>
    <row r="54" spans="1:9" x14ac:dyDescent="0.25">
      <c r="A54" s="29">
        <f t="shared" si="2"/>
        <v>45526</v>
      </c>
      <c r="C54">
        <f>'0822'!B13</f>
        <v>0</v>
      </c>
      <c r="D54">
        <f>'0822'!C13</f>
        <v>0</v>
      </c>
      <c r="E54">
        <f>'0822'!D13</f>
        <v>1618.5</v>
      </c>
      <c r="F54">
        <f>'0822'!E13</f>
        <v>2037.1</v>
      </c>
      <c r="G54">
        <f t="shared" si="25"/>
        <v>1618.5</v>
      </c>
      <c r="H54">
        <f t="shared" si="26"/>
        <v>2037.1</v>
      </c>
      <c r="I54">
        <f>'0822'!F13</f>
        <v>0</v>
      </c>
    </row>
    <row r="55" spans="1:9" x14ac:dyDescent="0.25">
      <c r="A55" s="29">
        <f t="shared" si="2"/>
        <v>45533</v>
      </c>
      <c r="C55">
        <f>'0829'!B13</f>
        <v>0</v>
      </c>
      <c r="D55">
        <f>'0829'!C13</f>
        <v>0</v>
      </c>
      <c r="E55">
        <f>'0829'!D13</f>
        <v>1618.5</v>
      </c>
      <c r="F55">
        <f>'0829'!E13</f>
        <v>2180.6</v>
      </c>
      <c r="G55">
        <f t="shared" si="25"/>
        <v>1618.5</v>
      </c>
      <c r="H55">
        <f t="shared" si="26"/>
        <v>2180.6</v>
      </c>
      <c r="I55">
        <f>'0829'!F13</f>
        <v>0</v>
      </c>
    </row>
    <row r="56" spans="1:9" x14ac:dyDescent="0.25">
      <c r="A56" s="29">
        <f t="shared" si="2"/>
        <v>45540</v>
      </c>
      <c r="C56">
        <f>'090524'!B13</f>
        <v>0</v>
      </c>
      <c r="D56">
        <f>'090524'!C13</f>
        <v>0</v>
      </c>
      <c r="E56">
        <f>'090524'!D13</f>
        <v>0</v>
      </c>
      <c r="F56">
        <f>'090524'!E13</f>
        <v>2180.6</v>
      </c>
      <c r="G56">
        <f t="shared" si="25"/>
        <v>0</v>
      </c>
      <c r="H56">
        <f t="shared" si="26"/>
        <v>2180.6</v>
      </c>
    </row>
    <row r="57" spans="1:9" x14ac:dyDescent="0.25">
      <c r="A57" s="29">
        <f t="shared" si="2"/>
        <v>45547</v>
      </c>
    </row>
    <row r="58" spans="1:9" x14ac:dyDescent="0.25">
      <c r="A58" s="29">
        <f t="shared" si="2"/>
        <v>45554</v>
      </c>
    </row>
    <row r="59" spans="1:9" x14ac:dyDescent="0.25">
      <c r="A59" s="29">
        <f t="shared" si="2"/>
        <v>45561</v>
      </c>
      <c r="C59">
        <f>'926'!B13</f>
        <v>0</v>
      </c>
      <c r="D59">
        <f>'926'!C13</f>
        <v>0</v>
      </c>
      <c r="E59">
        <f>'926'!D13</f>
        <v>69.2</v>
      </c>
      <c r="F59">
        <f>'926'!E13</f>
        <v>0</v>
      </c>
      <c r="G59">
        <f t="shared" ref="G59" si="27">C59+E59</f>
        <v>69.2</v>
      </c>
      <c r="H59">
        <f t="shared" ref="H59" si="28">D59+F59</f>
        <v>0</v>
      </c>
    </row>
    <row r="60" spans="1:9" x14ac:dyDescent="0.25">
      <c r="A60" s="29">
        <f t="shared" si="2"/>
        <v>45568</v>
      </c>
      <c r="C60">
        <f>'103'!B13</f>
        <v>0</v>
      </c>
      <c r="D60">
        <f>'103'!C13</f>
        <v>0</v>
      </c>
      <c r="E60">
        <f>'103'!D13</f>
        <v>137</v>
      </c>
      <c r="F60">
        <f>'103'!E13</f>
        <v>107.5</v>
      </c>
      <c r="G60">
        <f t="shared" ref="G60" si="29">C60+E60</f>
        <v>137</v>
      </c>
      <c r="H60">
        <f t="shared" ref="H60" si="30">D60+F60</f>
        <v>107.5</v>
      </c>
    </row>
    <row r="61" spans="1:9" x14ac:dyDescent="0.25">
      <c r="A61" s="29">
        <f t="shared" si="2"/>
        <v>45575</v>
      </c>
      <c r="C61">
        <f>'101024'!B13</f>
        <v>0</v>
      </c>
      <c r="D61">
        <f>'101024'!C13</f>
        <v>0</v>
      </c>
      <c r="E61">
        <f>'101024'!D13</f>
        <v>137</v>
      </c>
      <c r="F61">
        <f>'101024'!E13</f>
        <v>107.5</v>
      </c>
      <c r="G61">
        <f t="shared" ref="G61" si="31">C61+E61</f>
        <v>137</v>
      </c>
      <c r="H61">
        <f t="shared" ref="H61" si="32">D61+F61</f>
        <v>107.5</v>
      </c>
    </row>
    <row r="62" spans="1:9" x14ac:dyDescent="0.25">
      <c r="A62" s="29">
        <f t="shared" si="2"/>
        <v>45582</v>
      </c>
      <c r="C62">
        <f>'101724'!B13</f>
        <v>0</v>
      </c>
      <c r="D62">
        <f>'101724'!C13</f>
        <v>0</v>
      </c>
      <c r="E62">
        <f>'101724'!D13</f>
        <v>137</v>
      </c>
      <c r="F62">
        <f>'101724'!E13</f>
        <v>107.5</v>
      </c>
      <c r="G62">
        <f t="shared" ref="G62" si="33">C62+E62</f>
        <v>137</v>
      </c>
      <c r="H62">
        <f t="shared" ref="H62" si="34">D62+F62</f>
        <v>107.5</v>
      </c>
    </row>
    <row r="63" spans="1:9" x14ac:dyDescent="0.25">
      <c r="A63" s="29">
        <f t="shared" si="2"/>
        <v>45589</v>
      </c>
      <c r="C63">
        <f>'102424'!B13</f>
        <v>0</v>
      </c>
      <c r="D63">
        <f>'102424'!C13</f>
        <v>0</v>
      </c>
      <c r="E63">
        <f>'102424'!D13</f>
        <v>137</v>
      </c>
      <c r="F63">
        <f>'102424'!E13</f>
        <v>107.5</v>
      </c>
      <c r="G63">
        <f t="shared" ref="G63" si="35">C63+E63</f>
        <v>137</v>
      </c>
      <c r="H63">
        <f t="shared" ref="H63" si="36">D63+F63</f>
        <v>107.5</v>
      </c>
    </row>
    <row r="64" spans="1:9" x14ac:dyDescent="0.25">
      <c r="A64" s="29">
        <f t="shared" si="2"/>
        <v>45596</v>
      </c>
      <c r="C64">
        <f>'103124'!B13</f>
        <v>0</v>
      </c>
      <c r="D64">
        <f>'103124'!C13</f>
        <v>0</v>
      </c>
      <c r="E64">
        <f>'103124'!D13</f>
        <v>137</v>
      </c>
      <c r="F64">
        <f>'103124'!E13</f>
        <v>215.7</v>
      </c>
      <c r="G64">
        <f t="shared" ref="G64" si="37">C64+E64</f>
        <v>137</v>
      </c>
      <c r="H64">
        <f t="shared" ref="H64" si="38">D64+F64</f>
        <v>215.7</v>
      </c>
    </row>
    <row r="65" spans="1:8" x14ac:dyDescent="0.25">
      <c r="A65" s="29">
        <f t="shared" si="2"/>
        <v>45603</v>
      </c>
      <c r="C65">
        <f>'110724'!B13</f>
        <v>0</v>
      </c>
      <c r="D65">
        <f>'110724'!C13</f>
        <v>0</v>
      </c>
      <c r="E65">
        <f>'110724'!D13</f>
        <v>137</v>
      </c>
      <c r="F65">
        <f>'110724'!E13</f>
        <v>239</v>
      </c>
      <c r="G65">
        <f t="shared" ref="G65" si="39">C65+E65</f>
        <v>137</v>
      </c>
      <c r="H65">
        <f t="shared" ref="H65" si="40">D65+F65</f>
        <v>239</v>
      </c>
    </row>
    <row r="66" spans="1:8" x14ac:dyDescent="0.25">
      <c r="A66" s="29">
        <f t="shared" si="2"/>
        <v>45610</v>
      </c>
      <c r="C66">
        <f>'111424'!B13</f>
        <v>0</v>
      </c>
      <c r="D66">
        <f>'111424'!C13</f>
        <v>0</v>
      </c>
      <c r="E66">
        <f>'111424'!D13</f>
        <v>268.7</v>
      </c>
      <c r="F66">
        <f>'111424'!E13</f>
        <v>304.2</v>
      </c>
      <c r="G66">
        <f t="shared" ref="G66" si="41">C66+E66</f>
        <v>268.7</v>
      </c>
      <c r="H66">
        <f t="shared" ref="H66" si="42">D66+F66</f>
        <v>304.2</v>
      </c>
    </row>
    <row r="67" spans="1:8" x14ac:dyDescent="0.25">
      <c r="A67" s="29">
        <f t="shared" si="2"/>
        <v>45617</v>
      </c>
      <c r="C67">
        <f>'112124'!B13</f>
        <v>0</v>
      </c>
      <c r="D67">
        <f>'112124'!C13</f>
        <v>0</v>
      </c>
      <c r="E67">
        <f>'112124'!D13</f>
        <v>470.8</v>
      </c>
      <c r="F67">
        <f>'112124'!E13</f>
        <v>304.2</v>
      </c>
      <c r="G67">
        <f t="shared" ref="G67" si="43">C67+E67</f>
        <v>470.8</v>
      </c>
      <c r="H67">
        <f t="shared" ref="H67" si="44">D67+F67</f>
        <v>304.2</v>
      </c>
    </row>
    <row r="68" spans="1:8" x14ac:dyDescent="0.25">
      <c r="A68" s="29">
        <f t="shared" si="2"/>
        <v>45624</v>
      </c>
      <c r="C68">
        <f>'112824'!B13</f>
        <v>0</v>
      </c>
      <c r="D68">
        <f>'112824'!C13</f>
        <v>0</v>
      </c>
      <c r="E68">
        <f>'112824'!D13</f>
        <v>470.8</v>
      </c>
      <c r="F68">
        <f>'112824'!E13</f>
        <v>372.2</v>
      </c>
      <c r="G68">
        <f t="shared" ref="G68" si="45">C68+E68</f>
        <v>470.8</v>
      </c>
      <c r="H68">
        <f t="shared" ref="H68" si="46">D68+F68</f>
        <v>372.2</v>
      </c>
    </row>
    <row r="69" spans="1:8" x14ac:dyDescent="0.25">
      <c r="A69" s="29">
        <f t="shared" si="2"/>
        <v>45631</v>
      </c>
      <c r="C69">
        <f>'120524'!B13</f>
        <v>0</v>
      </c>
      <c r="D69">
        <f>'120524'!C13</f>
        <v>0</v>
      </c>
      <c r="E69">
        <f>'120524'!D13</f>
        <v>545.79999999999995</v>
      </c>
      <c r="F69">
        <f>'120524'!E13</f>
        <v>485.4</v>
      </c>
      <c r="G69">
        <f t="shared" ref="G69" si="47">C69+E69</f>
        <v>545.79999999999995</v>
      </c>
      <c r="H69">
        <f t="shared" ref="H69" si="48">D69+F69</f>
        <v>485.4</v>
      </c>
    </row>
    <row r="70" spans="1:8" x14ac:dyDescent="0.25">
      <c r="A70" s="29">
        <f t="shared" si="2"/>
        <v>45638</v>
      </c>
      <c r="C70">
        <f>'121224'!B13</f>
        <v>0</v>
      </c>
      <c r="D70">
        <f>'121224'!C13</f>
        <v>0</v>
      </c>
      <c r="E70">
        <f>'121224'!D13</f>
        <v>545.79999999999995</v>
      </c>
      <c r="F70">
        <f>'121224'!E13</f>
        <v>485.4</v>
      </c>
      <c r="G70">
        <f t="shared" ref="G70" si="49">C70+E70</f>
        <v>545.79999999999995</v>
      </c>
      <c r="H70">
        <f t="shared" ref="H70" si="50">D70+F70</f>
        <v>485.4</v>
      </c>
    </row>
    <row r="71" spans="1:8" x14ac:dyDescent="0.25">
      <c r="A71" s="29">
        <f t="shared" si="2"/>
        <v>45645</v>
      </c>
      <c r="C71">
        <f>'121924'!C13</f>
        <v>0</v>
      </c>
      <c r="D71">
        <f>'121924'!D13</f>
        <v>0</v>
      </c>
      <c r="E71">
        <f>'121924'!E13</f>
        <v>545.79999999999995</v>
      </c>
      <c r="F71">
        <f>'121924'!F13</f>
        <v>485.4</v>
      </c>
      <c r="G71">
        <f t="shared" ref="G71" si="51">C71+E71</f>
        <v>545.79999999999995</v>
      </c>
      <c r="H71">
        <f t="shared" ref="H71" si="52">D71+F71</f>
        <v>485.4</v>
      </c>
    </row>
    <row r="72" spans="1:8" x14ac:dyDescent="0.25">
      <c r="A72" s="29">
        <f t="shared" si="2"/>
        <v>45652</v>
      </c>
      <c r="C72">
        <f>'122624'!B13</f>
        <v>0</v>
      </c>
      <c r="D72">
        <f>'122624'!C13</f>
        <v>0</v>
      </c>
      <c r="E72">
        <f>'122624'!D13</f>
        <v>545.79999999999995</v>
      </c>
      <c r="F72">
        <f>'122624'!E13</f>
        <v>485.4</v>
      </c>
      <c r="G72">
        <f t="shared" ref="G72" si="53">C72+E72</f>
        <v>545.79999999999995</v>
      </c>
      <c r="H72">
        <f t="shared" ref="H72" si="54">D72+F72</f>
        <v>485.4</v>
      </c>
    </row>
    <row r="73" spans="1:8" x14ac:dyDescent="0.25">
      <c r="A73" s="29">
        <f t="shared" si="2"/>
        <v>45659</v>
      </c>
      <c r="C73">
        <f>'010225'!B13</f>
        <v>0</v>
      </c>
      <c r="D73">
        <f>'010225'!C13</f>
        <v>0</v>
      </c>
      <c r="E73">
        <f>'010225'!D13</f>
        <v>615</v>
      </c>
      <c r="F73">
        <f>'010225'!E13</f>
        <v>485.4</v>
      </c>
      <c r="G73">
        <f t="shared" ref="G73" si="55">C73+E73</f>
        <v>615</v>
      </c>
      <c r="H73">
        <f t="shared" ref="H73" si="56">D73+F73</f>
        <v>485.4</v>
      </c>
    </row>
    <row r="74" spans="1:8" x14ac:dyDescent="0.25">
      <c r="A74" s="29">
        <f t="shared" si="2"/>
        <v>45666</v>
      </c>
      <c r="C74">
        <f>'010925'!B13</f>
        <v>0</v>
      </c>
      <c r="D74">
        <f>'010925'!C13</f>
        <v>0</v>
      </c>
      <c r="E74">
        <f>'010925'!D13</f>
        <v>684.4</v>
      </c>
      <c r="F74">
        <f>'010925'!E13</f>
        <v>704.7</v>
      </c>
      <c r="G74">
        <f t="shared" ref="G74" si="57">C74+E74</f>
        <v>684.4</v>
      </c>
      <c r="H74">
        <f t="shared" ref="H74" si="58">D74+F74</f>
        <v>704.7</v>
      </c>
    </row>
    <row r="75" spans="1:8" x14ac:dyDescent="0.25">
      <c r="A75" s="29">
        <f t="shared" si="2"/>
        <v>45673</v>
      </c>
      <c r="C75">
        <f>'011625'!B13</f>
        <v>0</v>
      </c>
      <c r="D75">
        <f>'011625'!C13</f>
        <v>0</v>
      </c>
      <c r="E75">
        <f>'011625'!D13</f>
        <v>754</v>
      </c>
      <c r="F75">
        <f>'011625'!E13</f>
        <v>704.7</v>
      </c>
      <c r="G75">
        <f t="shared" ref="G75" si="59">C75+E75</f>
        <v>754</v>
      </c>
      <c r="H75">
        <f t="shared" ref="H75" si="60">D75+F75</f>
        <v>704.7</v>
      </c>
    </row>
    <row r="76" spans="1:8" x14ac:dyDescent="0.25">
      <c r="A76" s="29">
        <f t="shared" si="2"/>
        <v>45680</v>
      </c>
      <c r="C76">
        <f>'012325'!B13</f>
        <v>0</v>
      </c>
      <c r="D76">
        <f>'012325'!C13</f>
        <v>0</v>
      </c>
      <c r="E76">
        <f>'012325'!D13</f>
        <v>754</v>
      </c>
      <c r="F76">
        <f>'012325'!E13</f>
        <v>704.7</v>
      </c>
      <c r="G76">
        <f t="shared" ref="G76" si="61">C76+E76</f>
        <v>754</v>
      </c>
      <c r="H76">
        <f t="shared" ref="H76" si="62">D76+F76</f>
        <v>704.7</v>
      </c>
    </row>
    <row r="77" spans="1:8" x14ac:dyDescent="0.25">
      <c r="A77" s="29">
        <f t="shared" si="2"/>
        <v>45687</v>
      </c>
      <c r="C77">
        <f>'013025'!B13</f>
        <v>0</v>
      </c>
      <c r="D77">
        <f>'013025'!C13</f>
        <v>0</v>
      </c>
      <c r="E77">
        <f>'013025'!D13</f>
        <v>754</v>
      </c>
      <c r="F77">
        <f>'013025'!E13</f>
        <v>704.7</v>
      </c>
      <c r="G77">
        <f t="shared" ref="G77" si="63">C77+E77</f>
        <v>754</v>
      </c>
      <c r="H77">
        <f t="shared" ref="H77" si="64">D77+F77</f>
        <v>704.7</v>
      </c>
    </row>
    <row r="78" spans="1:8" x14ac:dyDescent="0.25">
      <c r="A78" s="29">
        <f t="shared" si="2"/>
        <v>45694</v>
      </c>
      <c r="C78">
        <f>'020625'!B13</f>
        <v>0</v>
      </c>
      <c r="D78">
        <f>'020625'!C13</f>
        <v>0</v>
      </c>
      <c r="E78">
        <f>'020625'!D13</f>
        <v>754</v>
      </c>
      <c r="F78">
        <f>'020625'!E13</f>
        <v>704.7</v>
      </c>
      <c r="G78">
        <f t="shared" ref="G78" si="65">C78+E78</f>
        <v>754</v>
      </c>
      <c r="H78">
        <f t="shared" ref="H78" si="66">D78+F78</f>
        <v>704.7</v>
      </c>
    </row>
    <row r="79" spans="1:8" x14ac:dyDescent="0.25">
      <c r="A79" s="29">
        <f t="shared" si="2"/>
        <v>45701</v>
      </c>
      <c r="C79">
        <f>'021325'!B13</f>
        <v>0</v>
      </c>
      <c r="D79">
        <f>'021325'!C13</f>
        <v>0</v>
      </c>
      <c r="E79">
        <f>'021325'!D13</f>
        <v>754</v>
      </c>
      <c r="F79">
        <f>'021325'!E13</f>
        <v>704.7</v>
      </c>
      <c r="G79">
        <f t="shared" ref="G79" si="67">C79+E79</f>
        <v>754</v>
      </c>
      <c r="H79">
        <f t="shared" ref="H79" si="68">D79+F79</f>
        <v>704.7</v>
      </c>
    </row>
    <row r="80" spans="1:8" x14ac:dyDescent="0.25">
      <c r="A80" s="29">
        <f t="shared" si="2"/>
        <v>45708</v>
      </c>
      <c r="C80">
        <f>'022025'!B13</f>
        <v>0</v>
      </c>
      <c r="D80">
        <f>'022025'!C13</f>
        <v>0</v>
      </c>
      <c r="E80">
        <f>'022025'!D13</f>
        <v>754</v>
      </c>
      <c r="F80">
        <f>'022025'!E13</f>
        <v>704.7</v>
      </c>
      <c r="G80">
        <f t="shared" ref="G80" si="69">C80+E80</f>
        <v>754</v>
      </c>
      <c r="H80">
        <f t="shared" ref="H80" si="70">D80+F80</f>
        <v>704.7</v>
      </c>
    </row>
    <row r="81" spans="1:8" x14ac:dyDescent="0.25">
      <c r="A81" s="29">
        <f t="shared" si="2"/>
        <v>45715</v>
      </c>
      <c r="C81">
        <f>'022725'!B13</f>
        <v>0</v>
      </c>
      <c r="D81">
        <f>'022725'!C13</f>
        <v>0</v>
      </c>
      <c r="E81">
        <f>'022725'!D13</f>
        <v>868.1</v>
      </c>
      <c r="F81">
        <f>'022725'!E13</f>
        <v>909</v>
      </c>
      <c r="G81">
        <f t="shared" ref="G81" si="71">C81+E81</f>
        <v>868.1</v>
      </c>
      <c r="H81">
        <f t="shared" ref="H81" si="72">D81+F81</f>
        <v>909</v>
      </c>
    </row>
    <row r="82" spans="1:8" x14ac:dyDescent="0.25">
      <c r="A82" s="29">
        <f t="shared" si="2"/>
        <v>45722</v>
      </c>
      <c r="C82">
        <f>'030625'!B13</f>
        <v>0</v>
      </c>
      <c r="D82">
        <f>'030625'!C13</f>
        <v>0</v>
      </c>
      <c r="E82">
        <f>'030625'!D13</f>
        <v>936.8</v>
      </c>
      <c r="F82">
        <f>'030625'!E13</f>
        <v>1051.7</v>
      </c>
      <c r="G82">
        <f t="shared" ref="G82" si="73">C82+E82</f>
        <v>936.8</v>
      </c>
      <c r="H82">
        <f t="shared" ref="H82" si="74">D82+F82</f>
        <v>1051.7</v>
      </c>
    </row>
    <row r="83" spans="1:8" x14ac:dyDescent="0.25">
      <c r="A83" s="29">
        <f t="shared" si="2"/>
        <v>45729</v>
      </c>
      <c r="C83">
        <f>'031325'!B13</f>
        <v>0</v>
      </c>
      <c r="D83">
        <f>'031325'!C13</f>
        <v>0</v>
      </c>
      <c r="E83">
        <f>'031325'!D13</f>
        <v>936.8</v>
      </c>
      <c r="F83">
        <f>'031325'!E13</f>
        <v>1051.7</v>
      </c>
      <c r="G83">
        <f t="shared" ref="G83" si="75">C83+E83</f>
        <v>936.8</v>
      </c>
      <c r="H83">
        <f t="shared" ref="H83" si="76">D83+F83</f>
        <v>1051.7</v>
      </c>
    </row>
    <row r="84" spans="1:8" x14ac:dyDescent="0.25">
      <c r="A84" s="29">
        <f t="shared" si="2"/>
        <v>45736</v>
      </c>
      <c r="C84">
        <f>'032025'!B13</f>
        <v>0</v>
      </c>
      <c r="D84">
        <f>'032025'!C13</f>
        <v>0</v>
      </c>
      <c r="E84">
        <f>'032025'!D13</f>
        <v>936.8</v>
      </c>
      <c r="F84">
        <f>'032025'!E13</f>
        <v>1120.7</v>
      </c>
      <c r="G84">
        <f t="shared" ref="G84" si="77">C84+E84</f>
        <v>936.8</v>
      </c>
      <c r="H84">
        <f t="shared" ref="H84" si="78">D84+F84</f>
        <v>1120.7</v>
      </c>
    </row>
    <row r="85" spans="1:8" x14ac:dyDescent="0.25">
      <c r="A85" s="29">
        <f t="shared" si="2"/>
        <v>45743</v>
      </c>
      <c r="C85">
        <f>'032725'!B13</f>
        <v>0</v>
      </c>
      <c r="D85">
        <f>'032725'!C13</f>
        <v>0</v>
      </c>
      <c r="E85">
        <f>'032725'!D13</f>
        <v>936.8</v>
      </c>
      <c r="F85">
        <f>'032725'!E13</f>
        <v>1120.7</v>
      </c>
      <c r="G85">
        <f t="shared" ref="G85" si="79">C85+E85</f>
        <v>936.8</v>
      </c>
      <c r="H85">
        <f t="shared" ref="H85" si="80">D85+F85</f>
        <v>1120.7</v>
      </c>
    </row>
    <row r="86" spans="1:8" x14ac:dyDescent="0.25">
      <c r="A86" s="29">
        <f t="shared" si="2"/>
        <v>45750</v>
      </c>
      <c r="C86">
        <f>'040325'!B13</f>
        <v>0</v>
      </c>
      <c r="D86">
        <f>'040325'!C13</f>
        <v>0</v>
      </c>
      <c r="E86">
        <f>'040325'!D13</f>
        <v>936.8</v>
      </c>
      <c r="F86">
        <f>'040325'!E13</f>
        <v>1120.7</v>
      </c>
      <c r="G86">
        <f t="shared" ref="G86" si="81">C86+E86</f>
        <v>936.8</v>
      </c>
      <c r="H86">
        <f t="shared" ref="H86" si="82">D86+F86</f>
        <v>1120.7</v>
      </c>
    </row>
  </sheetData>
  <mergeCells count="2">
    <mergeCell ref="E1:F1"/>
    <mergeCell ref="G1:H1"/>
  </mergeCell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4"/>
  <dimension ref="A1:L432"/>
  <sheetViews>
    <sheetView zoomScale="130" zoomScaleNormal="130" workbookViewId="0">
      <pane xSplit="2" ySplit="2" topLeftCell="C418" activePane="bottomRight" state="frozen"/>
      <selection pane="topRight" activeCell="C1" sqref="C1"/>
      <selection pane="bottomLeft" activeCell="A3" sqref="A3"/>
      <selection pane="bottomRight" activeCell="C432" sqref="C432"/>
    </sheetView>
  </sheetViews>
  <sheetFormatPr defaultRowHeight="13.2" x14ac:dyDescent="0.25"/>
  <cols>
    <col min="1" max="1" width="10.109375" customWidth="1"/>
    <col min="2" max="2" width="7.109375" customWidth="1"/>
    <col min="5" max="6" width="11.6640625" customWidth="1"/>
    <col min="8" max="8" width="10.33203125" customWidth="1"/>
  </cols>
  <sheetData>
    <row r="1" spans="1:11" x14ac:dyDescent="0.25">
      <c r="A1" s="127" t="s">
        <v>691</v>
      </c>
      <c r="B1" s="127"/>
      <c r="C1" s="127" t="s">
        <v>642</v>
      </c>
      <c r="D1" s="127"/>
      <c r="E1" s="324" t="s">
        <v>643</v>
      </c>
      <c r="F1" s="325"/>
      <c r="G1" s="324" t="s">
        <v>644</v>
      </c>
      <c r="H1" s="325"/>
      <c r="I1" s="154"/>
      <c r="J1" s="127" t="s">
        <v>665</v>
      </c>
      <c r="K1" s="3" t="s">
        <v>666</v>
      </c>
    </row>
    <row r="2" spans="1:11" x14ac:dyDescent="0.25">
      <c r="A2" s="127" t="s">
        <v>692</v>
      </c>
      <c r="B2" s="155"/>
      <c r="C2" s="155" t="s">
        <v>668</v>
      </c>
      <c r="D2" s="155" t="s">
        <v>645</v>
      </c>
      <c r="E2" s="155" t="s">
        <v>668</v>
      </c>
      <c r="F2" s="155" t="s">
        <v>645</v>
      </c>
      <c r="G2" s="155" t="s">
        <v>668</v>
      </c>
      <c r="H2" s="155" t="s">
        <v>645</v>
      </c>
      <c r="I2" s="156" t="s">
        <v>4</v>
      </c>
      <c r="J2" s="127" t="s">
        <v>670</v>
      </c>
      <c r="K2" s="127" t="s">
        <v>671</v>
      </c>
    </row>
    <row r="3" spans="1:11" x14ac:dyDescent="0.25">
      <c r="A3" s="29">
        <v>42747</v>
      </c>
      <c r="C3">
        <v>5.5</v>
      </c>
      <c r="D3">
        <v>0</v>
      </c>
      <c r="E3">
        <v>881</v>
      </c>
      <c r="F3">
        <v>881.1</v>
      </c>
      <c r="G3" s="9">
        <f t="shared" ref="G3:H5" si="0">+C3+E3</f>
        <v>886.5</v>
      </c>
      <c r="H3" s="2">
        <f t="shared" si="0"/>
        <v>881.1</v>
      </c>
      <c r="I3" s="38">
        <f>+(G3/H3-1)*100</f>
        <v>0.61287027579162157</v>
      </c>
    </row>
    <row r="4" spans="1:11" x14ac:dyDescent="0.25">
      <c r="A4" s="29">
        <f>A3+7</f>
        <v>42754</v>
      </c>
      <c r="C4">
        <v>5.5</v>
      </c>
      <c r="D4">
        <v>0</v>
      </c>
      <c r="E4">
        <v>881</v>
      </c>
      <c r="F4">
        <v>955.2</v>
      </c>
      <c r="G4" s="9">
        <f t="shared" si="0"/>
        <v>886.5</v>
      </c>
      <c r="H4" s="2">
        <f t="shared" si="0"/>
        <v>955.2</v>
      </c>
      <c r="I4" s="38">
        <f>+(G4/H4-1)*100</f>
        <v>-7.1922110552763874</v>
      </c>
    </row>
    <row r="5" spans="1:11" x14ac:dyDescent="0.25">
      <c r="A5" s="29">
        <f t="shared" ref="A5:A68" si="1">A4+7</f>
        <v>42761</v>
      </c>
      <c r="C5">
        <v>0</v>
      </c>
      <c r="D5">
        <v>0</v>
      </c>
      <c r="E5">
        <v>1105.4000000000001</v>
      </c>
      <c r="F5">
        <v>955.2</v>
      </c>
      <c r="G5" s="9">
        <f t="shared" si="0"/>
        <v>1105.4000000000001</v>
      </c>
      <c r="H5" s="2">
        <f t="shared" si="0"/>
        <v>955.2</v>
      </c>
      <c r="I5" s="38">
        <f>+(G5/H5-1)*100</f>
        <v>15.724455611390287</v>
      </c>
    </row>
    <row r="6" spans="1:11" x14ac:dyDescent="0.25">
      <c r="A6" s="29">
        <f t="shared" si="1"/>
        <v>42768</v>
      </c>
      <c r="C6">
        <v>0</v>
      </c>
      <c r="D6">
        <v>0</v>
      </c>
      <c r="E6">
        <v>1181.0999999999999</v>
      </c>
      <c r="F6">
        <v>1023.7</v>
      </c>
      <c r="G6" s="9">
        <f>+C6+E6</f>
        <v>1181.0999999999999</v>
      </c>
      <c r="H6" s="2">
        <f>+D6+F6</f>
        <v>1023.7</v>
      </c>
      <c r="I6" s="38">
        <f>+(G6/H6-1)*100</f>
        <v>15.375598319820249</v>
      </c>
    </row>
    <row r="7" spans="1:11" x14ac:dyDescent="0.25">
      <c r="A7" s="29">
        <f t="shared" si="1"/>
        <v>42775</v>
      </c>
      <c r="C7">
        <v>0</v>
      </c>
      <c r="D7">
        <v>0</v>
      </c>
      <c r="E7">
        <v>1028.7</v>
      </c>
      <c r="F7">
        <v>1093.5999999999999</v>
      </c>
      <c r="G7" s="9">
        <f t="shared" ref="G7:G28" si="2">+C7+E7</f>
        <v>1028.7</v>
      </c>
      <c r="H7" s="2">
        <f t="shared" ref="H7:H28" si="3">+D7+F7</f>
        <v>1093.5999999999999</v>
      </c>
      <c r="I7" s="38">
        <f t="shared" ref="I7:I28" si="4">+(G7/H7-1)*100</f>
        <v>-5.9345281638624625</v>
      </c>
    </row>
    <row r="8" spans="1:11" x14ac:dyDescent="0.25">
      <c r="A8" s="29">
        <f t="shared" si="1"/>
        <v>42782</v>
      </c>
      <c r="C8">
        <v>0</v>
      </c>
      <c r="D8">
        <v>0</v>
      </c>
      <c r="E8">
        <v>1181.9000000000001</v>
      </c>
      <c r="F8">
        <v>1156.5999999999999</v>
      </c>
      <c r="G8" s="9">
        <f t="shared" si="2"/>
        <v>1181.9000000000001</v>
      </c>
      <c r="H8" s="2">
        <f t="shared" si="3"/>
        <v>1156.5999999999999</v>
      </c>
      <c r="I8" s="38">
        <f t="shared" si="4"/>
        <v>2.1874459623033138</v>
      </c>
    </row>
    <row r="9" spans="1:11" x14ac:dyDescent="0.25">
      <c r="A9" s="29">
        <f t="shared" si="1"/>
        <v>42789</v>
      </c>
      <c r="C9">
        <v>0</v>
      </c>
      <c r="D9">
        <v>0</v>
      </c>
      <c r="E9">
        <v>1104.9000000000001</v>
      </c>
      <c r="F9">
        <v>1226.5999999999999</v>
      </c>
      <c r="G9" s="9">
        <f t="shared" si="2"/>
        <v>1104.9000000000001</v>
      </c>
      <c r="H9" s="2">
        <f t="shared" si="3"/>
        <v>1226.5999999999999</v>
      </c>
      <c r="I9" s="38">
        <f t="shared" si="4"/>
        <v>-9.9217348768954707</v>
      </c>
    </row>
    <row r="10" spans="1:11" x14ac:dyDescent="0.25">
      <c r="A10" s="29">
        <f t="shared" si="1"/>
        <v>42796</v>
      </c>
      <c r="C10">
        <v>0</v>
      </c>
      <c r="D10">
        <v>16.7</v>
      </c>
      <c r="E10">
        <v>1170.5999999999999</v>
      </c>
      <c r="F10">
        <v>1287.3</v>
      </c>
      <c r="G10" s="9">
        <f t="shared" si="2"/>
        <v>1170.5999999999999</v>
      </c>
      <c r="H10" s="2">
        <f t="shared" si="3"/>
        <v>1304</v>
      </c>
      <c r="I10" s="38">
        <f t="shared" si="4"/>
        <v>-10.230061349693253</v>
      </c>
    </row>
    <row r="11" spans="1:11" x14ac:dyDescent="0.25">
      <c r="A11" s="29">
        <f t="shared" si="1"/>
        <v>42803</v>
      </c>
      <c r="C11">
        <v>0</v>
      </c>
      <c r="D11">
        <v>0</v>
      </c>
      <c r="E11">
        <v>1241.0999999999999</v>
      </c>
      <c r="F11">
        <v>1353.1</v>
      </c>
      <c r="G11" s="9">
        <f t="shared" si="2"/>
        <v>1241.0999999999999</v>
      </c>
      <c r="H11" s="2">
        <f t="shared" si="3"/>
        <v>1353.1</v>
      </c>
      <c r="I11" s="38">
        <f t="shared" si="4"/>
        <v>-8.2772891877910038</v>
      </c>
    </row>
    <row r="12" spans="1:11" x14ac:dyDescent="0.25">
      <c r="A12" s="29">
        <f t="shared" si="1"/>
        <v>42810</v>
      </c>
      <c r="C12">
        <v>0</v>
      </c>
      <c r="D12">
        <v>0</v>
      </c>
      <c r="E12">
        <v>1384.4</v>
      </c>
      <c r="F12">
        <v>1353.1</v>
      </c>
      <c r="G12" s="9">
        <f t="shared" si="2"/>
        <v>1384.4</v>
      </c>
      <c r="H12" s="2">
        <f t="shared" si="3"/>
        <v>1353.1</v>
      </c>
      <c r="I12" s="38">
        <f t="shared" si="4"/>
        <v>2.3132067105166021</v>
      </c>
    </row>
    <row r="13" spans="1:11" x14ac:dyDescent="0.25">
      <c r="A13" s="29">
        <f t="shared" si="1"/>
        <v>42817</v>
      </c>
      <c r="C13">
        <v>0</v>
      </c>
      <c r="D13">
        <v>3.8</v>
      </c>
      <c r="E13">
        <v>1175.5</v>
      </c>
      <c r="F13">
        <v>1353.1</v>
      </c>
      <c r="G13" s="9">
        <f t="shared" si="2"/>
        <v>1175.5</v>
      </c>
      <c r="H13" s="2">
        <f t="shared" si="3"/>
        <v>1356.8999999999999</v>
      </c>
      <c r="I13" s="38">
        <f t="shared" si="4"/>
        <v>-13.368708084604608</v>
      </c>
    </row>
    <row r="14" spans="1:11" x14ac:dyDescent="0.25">
      <c r="A14" s="29">
        <f t="shared" si="1"/>
        <v>42824</v>
      </c>
      <c r="C14">
        <v>0</v>
      </c>
      <c r="D14">
        <v>0</v>
      </c>
      <c r="E14">
        <v>1260.2</v>
      </c>
      <c r="F14">
        <v>1353.1</v>
      </c>
      <c r="G14" s="9">
        <f t="shared" si="2"/>
        <v>1260.2</v>
      </c>
      <c r="H14" s="2">
        <f t="shared" si="3"/>
        <v>1353.1</v>
      </c>
      <c r="I14" s="38">
        <f t="shared" si="4"/>
        <v>-6.865715763801628</v>
      </c>
    </row>
    <row r="15" spans="1:11" x14ac:dyDescent="0.25">
      <c r="A15" s="29">
        <f t="shared" si="1"/>
        <v>42831</v>
      </c>
      <c r="C15">
        <v>0</v>
      </c>
      <c r="D15">
        <v>0</v>
      </c>
      <c r="E15">
        <v>1323.3</v>
      </c>
      <c r="F15">
        <v>1353.1</v>
      </c>
      <c r="G15" s="9">
        <f t="shared" si="2"/>
        <v>1323.3</v>
      </c>
      <c r="H15" s="2">
        <f t="shared" si="3"/>
        <v>1353.1</v>
      </c>
      <c r="I15" s="38">
        <f t="shared" si="4"/>
        <v>-2.2023501588943839</v>
      </c>
    </row>
    <row r="16" spans="1:11" x14ac:dyDescent="0.25">
      <c r="A16" s="29">
        <f t="shared" si="1"/>
        <v>42838</v>
      </c>
      <c r="C16">
        <v>0</v>
      </c>
      <c r="D16">
        <v>0</v>
      </c>
      <c r="E16">
        <v>1484.2</v>
      </c>
      <c r="F16">
        <v>1353.1</v>
      </c>
      <c r="G16" s="9">
        <f t="shared" si="2"/>
        <v>1484.2</v>
      </c>
      <c r="H16" s="2">
        <f t="shared" si="3"/>
        <v>1353.1</v>
      </c>
      <c r="I16" s="38">
        <f t="shared" si="4"/>
        <v>9.6888626117803689</v>
      </c>
    </row>
    <row r="17" spans="1:10" x14ac:dyDescent="0.25">
      <c r="A17" s="29">
        <f t="shared" si="1"/>
        <v>42845</v>
      </c>
      <c r="C17">
        <v>0</v>
      </c>
      <c r="D17">
        <v>0</v>
      </c>
      <c r="E17">
        <v>1408.4</v>
      </c>
      <c r="F17">
        <v>1353.1</v>
      </c>
      <c r="G17" s="9">
        <f t="shared" si="2"/>
        <v>1408.4</v>
      </c>
      <c r="H17" s="2">
        <f t="shared" si="3"/>
        <v>1353.1</v>
      </c>
      <c r="I17" s="38">
        <f t="shared" si="4"/>
        <v>4.0869115364718267</v>
      </c>
    </row>
    <row r="18" spans="1:10" x14ac:dyDescent="0.25">
      <c r="A18" s="29">
        <f t="shared" si="1"/>
        <v>42852</v>
      </c>
      <c r="C18">
        <v>0</v>
      </c>
      <c r="D18">
        <v>0</v>
      </c>
      <c r="E18">
        <v>1553.2</v>
      </c>
      <c r="F18">
        <v>1353.1</v>
      </c>
      <c r="G18" s="9">
        <f t="shared" si="2"/>
        <v>1553.2</v>
      </c>
      <c r="H18" s="2">
        <f t="shared" si="3"/>
        <v>1353.1</v>
      </c>
      <c r="I18" s="38">
        <f t="shared" si="4"/>
        <v>14.788263986401606</v>
      </c>
      <c r="J18">
        <v>0</v>
      </c>
    </row>
    <row r="19" spans="1:10" x14ac:dyDescent="0.25">
      <c r="A19" s="29">
        <f t="shared" si="1"/>
        <v>42859</v>
      </c>
      <c r="C19">
        <v>0</v>
      </c>
      <c r="D19">
        <v>0</v>
      </c>
      <c r="E19">
        <v>1610.9</v>
      </c>
      <c r="F19">
        <v>1353.1</v>
      </c>
      <c r="G19" s="9">
        <f t="shared" si="2"/>
        <v>1610.9</v>
      </c>
      <c r="H19" s="2">
        <f t="shared" si="3"/>
        <v>1353.1</v>
      </c>
      <c r="I19" s="38">
        <f t="shared" si="4"/>
        <v>19.05254600546893</v>
      </c>
      <c r="J19">
        <v>0</v>
      </c>
    </row>
    <row r="20" spans="1:10" x14ac:dyDescent="0.25">
      <c r="A20" s="29">
        <f t="shared" si="1"/>
        <v>42866</v>
      </c>
      <c r="C20">
        <v>0</v>
      </c>
      <c r="D20">
        <v>0</v>
      </c>
      <c r="E20">
        <v>1553.2</v>
      </c>
      <c r="F20">
        <v>1353.1</v>
      </c>
      <c r="G20" s="9">
        <f t="shared" si="2"/>
        <v>1553.2</v>
      </c>
      <c r="H20" s="2">
        <f t="shared" si="3"/>
        <v>1353.1</v>
      </c>
      <c r="I20" s="38">
        <f t="shared" si="4"/>
        <v>14.788263986401606</v>
      </c>
      <c r="J20">
        <v>0</v>
      </c>
    </row>
    <row r="21" spans="1:10" x14ac:dyDescent="0.25">
      <c r="A21" s="29">
        <f t="shared" si="1"/>
        <v>42873</v>
      </c>
      <c r="C21">
        <v>0</v>
      </c>
      <c r="D21">
        <v>0</v>
      </c>
      <c r="E21">
        <v>1553.2</v>
      </c>
      <c r="F21">
        <v>1353.1</v>
      </c>
      <c r="G21" s="9">
        <f t="shared" si="2"/>
        <v>1553.2</v>
      </c>
      <c r="H21" s="2">
        <f t="shared" si="3"/>
        <v>1353.1</v>
      </c>
      <c r="I21" s="38">
        <f t="shared" si="4"/>
        <v>14.788263986401606</v>
      </c>
      <c r="J21">
        <v>0</v>
      </c>
    </row>
    <row r="22" spans="1:10" x14ac:dyDescent="0.25">
      <c r="A22" s="29">
        <f t="shared" si="1"/>
        <v>42880</v>
      </c>
      <c r="C22">
        <v>0</v>
      </c>
      <c r="D22">
        <v>0</v>
      </c>
      <c r="E22">
        <v>1553.2</v>
      </c>
      <c r="F22">
        <v>1428.4</v>
      </c>
      <c r="G22" s="9">
        <f t="shared" si="2"/>
        <v>1553.2</v>
      </c>
      <c r="H22" s="2">
        <f t="shared" si="3"/>
        <v>1428.4</v>
      </c>
      <c r="I22" s="38">
        <f t="shared" si="4"/>
        <v>8.7370484458134889</v>
      </c>
      <c r="J22">
        <v>0</v>
      </c>
    </row>
    <row r="23" spans="1:10" x14ac:dyDescent="0.25">
      <c r="A23" s="29">
        <f t="shared" si="1"/>
        <v>42887</v>
      </c>
      <c r="C23">
        <v>0</v>
      </c>
      <c r="D23">
        <v>0</v>
      </c>
      <c r="E23">
        <v>1553.2</v>
      </c>
      <c r="F23">
        <v>1428.4</v>
      </c>
      <c r="G23" s="9">
        <f t="shared" si="2"/>
        <v>1553.2</v>
      </c>
      <c r="H23" s="2">
        <f t="shared" si="3"/>
        <v>1428.4</v>
      </c>
      <c r="I23" s="38">
        <f t="shared" si="4"/>
        <v>8.7370484458134889</v>
      </c>
      <c r="J23">
        <v>0</v>
      </c>
    </row>
    <row r="24" spans="1:10" x14ac:dyDescent="0.25">
      <c r="A24" s="29">
        <f t="shared" si="1"/>
        <v>42894</v>
      </c>
      <c r="C24">
        <v>0</v>
      </c>
      <c r="D24">
        <v>0</v>
      </c>
      <c r="E24">
        <v>1638.2</v>
      </c>
      <c r="F24">
        <v>1428.4</v>
      </c>
      <c r="G24" s="9">
        <f t="shared" si="2"/>
        <v>1638.2</v>
      </c>
      <c r="H24" s="2">
        <f t="shared" si="3"/>
        <v>1428.4</v>
      </c>
      <c r="I24" s="38">
        <f t="shared" si="4"/>
        <v>14.687762531503768</v>
      </c>
      <c r="J24">
        <v>0</v>
      </c>
    </row>
    <row r="25" spans="1:10" x14ac:dyDescent="0.25">
      <c r="A25" s="29">
        <f t="shared" si="1"/>
        <v>42901</v>
      </c>
      <c r="C25">
        <v>0</v>
      </c>
      <c r="D25">
        <v>0</v>
      </c>
      <c r="E25">
        <v>1638.2</v>
      </c>
      <c r="F25">
        <v>1428.4</v>
      </c>
      <c r="G25" s="9">
        <f t="shared" si="2"/>
        <v>1638.2</v>
      </c>
      <c r="H25" s="2">
        <f t="shared" si="3"/>
        <v>1428.4</v>
      </c>
      <c r="I25" s="38">
        <f t="shared" si="4"/>
        <v>14.687762531503768</v>
      </c>
      <c r="J25">
        <v>0</v>
      </c>
    </row>
    <row r="26" spans="1:10" x14ac:dyDescent="0.25">
      <c r="A26" s="29">
        <f t="shared" si="1"/>
        <v>42908</v>
      </c>
      <c r="C26">
        <v>0</v>
      </c>
      <c r="D26">
        <v>0</v>
      </c>
      <c r="E26">
        <v>1717.8</v>
      </c>
      <c r="F26">
        <v>1428.4</v>
      </c>
      <c r="G26" s="9">
        <f t="shared" si="2"/>
        <v>1717.8</v>
      </c>
      <c r="H26" s="2">
        <f t="shared" si="3"/>
        <v>1428.4</v>
      </c>
      <c r="I26" s="38">
        <f t="shared" si="4"/>
        <v>20.260431251750187</v>
      </c>
      <c r="J26">
        <v>0</v>
      </c>
    </row>
    <row r="27" spans="1:10" x14ac:dyDescent="0.25">
      <c r="A27" s="29">
        <f t="shared" si="1"/>
        <v>42915</v>
      </c>
      <c r="C27">
        <v>0</v>
      </c>
      <c r="D27">
        <v>0</v>
      </c>
      <c r="E27">
        <v>1717.8</v>
      </c>
      <c r="F27">
        <v>1428.4</v>
      </c>
      <c r="G27" s="9">
        <f t="shared" si="2"/>
        <v>1717.8</v>
      </c>
      <c r="H27" s="2">
        <f t="shared" si="3"/>
        <v>1428.4</v>
      </c>
      <c r="I27" s="38">
        <f t="shared" si="4"/>
        <v>20.260431251750187</v>
      </c>
      <c r="J27">
        <v>0</v>
      </c>
    </row>
    <row r="28" spans="1:10" x14ac:dyDescent="0.25">
      <c r="A28" s="29">
        <f t="shared" si="1"/>
        <v>42922</v>
      </c>
      <c r="C28">
        <v>0</v>
      </c>
      <c r="D28">
        <v>0</v>
      </c>
      <c r="E28">
        <v>1788.3</v>
      </c>
      <c r="F28">
        <v>1514.5</v>
      </c>
      <c r="G28" s="9">
        <f t="shared" si="2"/>
        <v>1788.3</v>
      </c>
      <c r="H28" s="2">
        <f t="shared" si="3"/>
        <v>1514.5</v>
      </c>
      <c r="I28" s="38">
        <f t="shared" si="4"/>
        <v>18.078573786728281</v>
      </c>
      <c r="J28">
        <v>0</v>
      </c>
    </row>
    <row r="29" spans="1:10" x14ac:dyDescent="0.25">
      <c r="A29" s="29">
        <f t="shared" si="1"/>
        <v>42929</v>
      </c>
      <c r="C29">
        <v>0</v>
      </c>
      <c r="D29">
        <v>0</v>
      </c>
      <c r="E29">
        <v>1788.3</v>
      </c>
      <c r="F29">
        <v>1514.5</v>
      </c>
      <c r="G29" s="9">
        <f t="shared" ref="G29:H31" si="5">+C29+E29</f>
        <v>1788.3</v>
      </c>
      <c r="H29" s="2">
        <f t="shared" si="5"/>
        <v>1514.5</v>
      </c>
      <c r="I29" s="38">
        <f t="shared" ref="I29:I34" si="6">+(G29/H29-1)*100</f>
        <v>18.078573786728281</v>
      </c>
      <c r="J29">
        <v>0</v>
      </c>
    </row>
    <row r="30" spans="1:10" x14ac:dyDescent="0.25">
      <c r="A30" s="29">
        <f t="shared" si="1"/>
        <v>42936</v>
      </c>
      <c r="C30">
        <v>0</v>
      </c>
      <c r="D30">
        <v>0</v>
      </c>
      <c r="E30">
        <v>1928</v>
      </c>
      <c r="F30">
        <v>1514.5</v>
      </c>
      <c r="G30" s="9">
        <f t="shared" si="5"/>
        <v>1928</v>
      </c>
      <c r="H30" s="2">
        <f t="shared" si="5"/>
        <v>1514.5</v>
      </c>
      <c r="I30" s="38">
        <f t="shared" si="6"/>
        <v>27.30274017827665</v>
      </c>
      <c r="J30">
        <v>0</v>
      </c>
    </row>
    <row r="31" spans="1:10" x14ac:dyDescent="0.25">
      <c r="A31" s="29">
        <f t="shared" si="1"/>
        <v>42943</v>
      </c>
      <c r="C31">
        <v>0</v>
      </c>
      <c r="D31">
        <v>0</v>
      </c>
      <c r="E31">
        <v>1864.1</v>
      </c>
      <c r="F31">
        <v>1590.2</v>
      </c>
      <c r="G31" s="9">
        <f t="shared" si="5"/>
        <v>1864.1</v>
      </c>
      <c r="H31" s="2">
        <f t="shared" si="5"/>
        <v>1590.2</v>
      </c>
      <c r="I31" s="38">
        <f t="shared" si="6"/>
        <v>17.224248522198458</v>
      </c>
      <c r="J31">
        <v>0</v>
      </c>
    </row>
    <row r="32" spans="1:10" x14ac:dyDescent="0.25">
      <c r="A32" s="29">
        <f t="shared" si="1"/>
        <v>42950</v>
      </c>
      <c r="C32">
        <v>0</v>
      </c>
      <c r="D32">
        <v>0</v>
      </c>
      <c r="E32">
        <v>2013.1</v>
      </c>
      <c r="F32">
        <v>1590.2</v>
      </c>
      <c r="G32" s="9">
        <f t="shared" ref="G32:H34" si="7">+C32+E32</f>
        <v>2013.1</v>
      </c>
      <c r="H32" s="2">
        <f t="shared" si="7"/>
        <v>1590.2</v>
      </c>
      <c r="I32" s="38">
        <f t="shared" si="6"/>
        <v>26.594139101999748</v>
      </c>
      <c r="J32">
        <v>0</v>
      </c>
    </row>
    <row r="33" spans="1:10" x14ac:dyDescent="0.25">
      <c r="A33" s="29">
        <f t="shared" si="1"/>
        <v>42957</v>
      </c>
      <c r="C33">
        <v>0</v>
      </c>
      <c r="D33">
        <v>0</v>
      </c>
      <c r="E33">
        <v>2022.5</v>
      </c>
      <c r="F33">
        <v>1667.2</v>
      </c>
      <c r="G33" s="9">
        <f t="shared" si="7"/>
        <v>2022.5</v>
      </c>
      <c r="H33" s="2">
        <f t="shared" si="7"/>
        <v>1667.2</v>
      </c>
      <c r="I33" s="38">
        <f t="shared" si="6"/>
        <v>21.311180422264876</v>
      </c>
      <c r="J33">
        <v>0</v>
      </c>
    </row>
    <row r="34" spans="1:10" x14ac:dyDescent="0.25">
      <c r="A34" s="29">
        <f t="shared" si="1"/>
        <v>42964</v>
      </c>
      <c r="C34">
        <v>0</v>
      </c>
      <c r="D34">
        <v>0</v>
      </c>
      <c r="E34">
        <v>1959</v>
      </c>
      <c r="F34">
        <v>1808.8</v>
      </c>
      <c r="G34" s="9">
        <f t="shared" si="7"/>
        <v>1959</v>
      </c>
      <c r="H34" s="2">
        <f t="shared" si="7"/>
        <v>1808.8</v>
      </c>
      <c r="I34" s="38">
        <f t="shared" si="6"/>
        <v>8.3038478549314565</v>
      </c>
      <c r="J34">
        <v>1</v>
      </c>
    </row>
    <row r="35" spans="1:10" x14ac:dyDescent="0.25">
      <c r="A35" s="29">
        <f t="shared" si="1"/>
        <v>42971</v>
      </c>
      <c r="C35">
        <v>0</v>
      </c>
      <c r="D35">
        <v>0</v>
      </c>
      <c r="E35">
        <v>2044.9</v>
      </c>
      <c r="F35">
        <v>1808.8</v>
      </c>
      <c r="G35" s="9">
        <f t="shared" ref="G35:H37" si="8">+C35+E35</f>
        <v>2044.9</v>
      </c>
      <c r="H35" s="2">
        <f t="shared" si="8"/>
        <v>1808.8</v>
      </c>
      <c r="I35" s="38">
        <f t="shared" ref="I35:I40" si="9">+(G35/H35-1)*100</f>
        <v>13.052852720035379</v>
      </c>
    </row>
    <row r="36" spans="1:10" x14ac:dyDescent="0.25">
      <c r="A36" s="29">
        <f t="shared" si="1"/>
        <v>42978</v>
      </c>
      <c r="C36">
        <v>0</v>
      </c>
      <c r="D36">
        <v>0</v>
      </c>
      <c r="E36">
        <v>2044.9</v>
      </c>
      <c r="F36">
        <v>2037.7</v>
      </c>
      <c r="G36" s="9">
        <f t="shared" si="8"/>
        <v>2044.9</v>
      </c>
      <c r="H36" s="2">
        <f t="shared" si="8"/>
        <v>2037.7</v>
      </c>
      <c r="I36" s="38">
        <f t="shared" si="9"/>
        <v>0.35333954949208213</v>
      </c>
    </row>
    <row r="37" spans="1:10" x14ac:dyDescent="0.25">
      <c r="A37" s="29">
        <f t="shared" si="1"/>
        <v>42985</v>
      </c>
      <c r="C37">
        <v>0</v>
      </c>
      <c r="D37">
        <v>0</v>
      </c>
      <c r="E37">
        <v>0</v>
      </c>
      <c r="F37">
        <v>0</v>
      </c>
      <c r="G37" s="9">
        <f t="shared" si="8"/>
        <v>0</v>
      </c>
      <c r="H37" s="2">
        <f t="shared" si="8"/>
        <v>0</v>
      </c>
      <c r="I37" s="38" t="e">
        <f t="shared" si="9"/>
        <v>#DIV/0!</v>
      </c>
    </row>
    <row r="38" spans="1:10" x14ac:dyDescent="0.25">
      <c r="A38" s="29">
        <f t="shared" si="1"/>
        <v>42992</v>
      </c>
      <c r="C38">
        <v>0</v>
      </c>
      <c r="D38">
        <v>0</v>
      </c>
      <c r="E38">
        <v>0</v>
      </c>
      <c r="F38">
        <v>63.9</v>
      </c>
      <c r="G38" s="9">
        <f t="shared" ref="G38:H40" si="10">+C38+E38</f>
        <v>0</v>
      </c>
      <c r="H38" s="2">
        <f t="shared" si="10"/>
        <v>63.9</v>
      </c>
      <c r="I38" s="38">
        <f t="shared" si="9"/>
        <v>-100</v>
      </c>
    </row>
    <row r="39" spans="1:10" x14ac:dyDescent="0.25">
      <c r="A39" s="29">
        <f t="shared" si="1"/>
        <v>42999</v>
      </c>
      <c r="C39">
        <v>0</v>
      </c>
      <c r="D39">
        <v>0</v>
      </c>
      <c r="E39">
        <v>0</v>
      </c>
      <c r="F39">
        <v>63.9</v>
      </c>
      <c r="G39" s="9">
        <f t="shared" si="10"/>
        <v>0</v>
      </c>
      <c r="H39" s="2">
        <f t="shared" si="10"/>
        <v>63.9</v>
      </c>
      <c r="I39" s="38">
        <f t="shared" si="9"/>
        <v>-100</v>
      </c>
    </row>
    <row r="40" spans="1:10" x14ac:dyDescent="0.25">
      <c r="A40" s="29">
        <f t="shared" si="1"/>
        <v>43006</v>
      </c>
      <c r="C40">
        <v>0</v>
      </c>
      <c r="D40">
        <v>0</v>
      </c>
      <c r="E40">
        <v>66.599999999999994</v>
      </c>
      <c r="F40">
        <v>63.9</v>
      </c>
      <c r="G40" s="9">
        <f t="shared" si="10"/>
        <v>66.599999999999994</v>
      </c>
      <c r="H40" s="2">
        <f t="shared" si="10"/>
        <v>63.9</v>
      </c>
      <c r="I40" s="38">
        <f t="shared" si="9"/>
        <v>4.2253521126760507</v>
      </c>
    </row>
    <row r="41" spans="1:10" x14ac:dyDescent="0.25">
      <c r="A41" s="29">
        <f t="shared" si="1"/>
        <v>43013</v>
      </c>
      <c r="C41">
        <v>0</v>
      </c>
      <c r="D41">
        <v>0</v>
      </c>
      <c r="E41">
        <v>170.6</v>
      </c>
      <c r="F41">
        <v>63.9</v>
      </c>
      <c r="G41" s="9">
        <f t="shared" ref="G41:H43" si="11">+C41+E41</f>
        <v>170.6</v>
      </c>
      <c r="H41" s="2">
        <f t="shared" si="11"/>
        <v>63.9</v>
      </c>
      <c r="I41" s="38">
        <f t="shared" ref="I41:I46" si="12">+(G41/H41-1)*100</f>
        <v>166.97965571205006</v>
      </c>
    </row>
    <row r="42" spans="1:10" x14ac:dyDescent="0.25">
      <c r="A42" s="29">
        <f t="shared" si="1"/>
        <v>43020</v>
      </c>
      <c r="C42">
        <v>0</v>
      </c>
      <c r="D42">
        <v>0</v>
      </c>
      <c r="E42">
        <v>156.69999999999999</v>
      </c>
      <c r="F42">
        <v>172.2</v>
      </c>
      <c r="G42" s="9">
        <f t="shared" si="11"/>
        <v>156.69999999999999</v>
      </c>
      <c r="H42" s="2">
        <f t="shared" si="11"/>
        <v>172.2</v>
      </c>
      <c r="I42" s="38">
        <f t="shared" si="12"/>
        <v>-9.0011614401858342</v>
      </c>
    </row>
    <row r="43" spans="1:10" x14ac:dyDescent="0.25">
      <c r="A43" s="29">
        <f t="shared" si="1"/>
        <v>43027</v>
      </c>
      <c r="C43">
        <v>0</v>
      </c>
      <c r="D43">
        <v>0</v>
      </c>
      <c r="E43">
        <v>177.8</v>
      </c>
      <c r="F43">
        <v>172.2</v>
      </c>
      <c r="G43" s="9">
        <f t="shared" si="11"/>
        <v>177.8</v>
      </c>
      <c r="H43" s="2">
        <f t="shared" si="11"/>
        <v>172.2</v>
      </c>
      <c r="I43" s="38">
        <f t="shared" si="12"/>
        <v>3.2520325203252209</v>
      </c>
    </row>
    <row r="44" spans="1:10" x14ac:dyDescent="0.25">
      <c r="A44" s="29">
        <f t="shared" si="1"/>
        <v>43034</v>
      </c>
      <c r="C44">
        <v>0</v>
      </c>
      <c r="D44">
        <v>0</v>
      </c>
      <c r="E44">
        <v>318.8</v>
      </c>
      <c r="F44">
        <v>238</v>
      </c>
      <c r="G44" s="9">
        <f t="shared" ref="G44:H46" si="13">+C44+E44</f>
        <v>318.8</v>
      </c>
      <c r="H44" s="2">
        <f t="shared" si="13"/>
        <v>238</v>
      </c>
      <c r="I44" s="38">
        <f t="shared" si="12"/>
        <v>33.949579831932787</v>
      </c>
    </row>
    <row r="45" spans="1:10" x14ac:dyDescent="0.25">
      <c r="A45" s="29">
        <f t="shared" si="1"/>
        <v>43041</v>
      </c>
      <c r="C45">
        <v>0</v>
      </c>
      <c r="D45">
        <v>0</v>
      </c>
      <c r="E45">
        <v>338.1</v>
      </c>
      <c r="F45">
        <v>342.5</v>
      </c>
      <c r="G45" s="9">
        <f t="shared" si="13"/>
        <v>338.1</v>
      </c>
      <c r="H45" s="2">
        <f t="shared" si="13"/>
        <v>342.5</v>
      </c>
      <c r="I45" s="38">
        <f t="shared" si="12"/>
        <v>-1.284671532846704</v>
      </c>
    </row>
    <row r="46" spans="1:10" x14ac:dyDescent="0.25">
      <c r="A46" s="29">
        <f t="shared" si="1"/>
        <v>43048</v>
      </c>
      <c r="C46">
        <v>0</v>
      </c>
      <c r="D46">
        <v>0</v>
      </c>
      <c r="E46">
        <v>501.1</v>
      </c>
      <c r="F46">
        <v>363.6</v>
      </c>
      <c r="G46" s="9">
        <f t="shared" si="13"/>
        <v>501.1</v>
      </c>
      <c r="H46" s="2">
        <f t="shared" si="13"/>
        <v>363.6</v>
      </c>
      <c r="I46" s="38">
        <f t="shared" si="12"/>
        <v>37.81628162816282</v>
      </c>
    </row>
    <row r="47" spans="1:10" x14ac:dyDescent="0.25">
      <c r="A47" s="29">
        <f t="shared" si="1"/>
        <v>43055</v>
      </c>
      <c r="C47">
        <v>0</v>
      </c>
      <c r="D47">
        <v>0</v>
      </c>
      <c r="E47">
        <v>570.4</v>
      </c>
      <c r="F47">
        <v>363.6</v>
      </c>
      <c r="G47" s="9">
        <f t="shared" ref="G47:H49" si="14">+C47+E47</f>
        <v>570.4</v>
      </c>
      <c r="H47" s="2">
        <f t="shared" si="14"/>
        <v>363.6</v>
      </c>
      <c r="I47" s="38">
        <f>+(G47/H47-1)*100</f>
        <v>56.875687568756852</v>
      </c>
    </row>
    <row r="48" spans="1:10" x14ac:dyDescent="0.25">
      <c r="A48" s="29">
        <f t="shared" si="1"/>
        <v>43062</v>
      </c>
      <c r="C48">
        <v>0</v>
      </c>
      <c r="D48">
        <v>0</v>
      </c>
      <c r="E48">
        <v>655.5</v>
      </c>
      <c r="F48">
        <v>448.6</v>
      </c>
      <c r="G48" s="9">
        <f t="shared" si="14"/>
        <v>655.5</v>
      </c>
      <c r="H48" s="2">
        <f t="shared" si="14"/>
        <v>448.6</v>
      </c>
      <c r="I48" s="38">
        <f>+(G48/H48-1)*100</f>
        <v>46.121266161390984</v>
      </c>
    </row>
    <row r="49" spans="1:9" x14ac:dyDescent="0.25">
      <c r="A49" s="29">
        <f t="shared" si="1"/>
        <v>43069</v>
      </c>
      <c r="C49">
        <v>0</v>
      </c>
      <c r="D49">
        <v>0</v>
      </c>
      <c r="E49">
        <v>655.5</v>
      </c>
      <c r="F49">
        <v>448.6</v>
      </c>
      <c r="G49" s="9">
        <f t="shared" si="14"/>
        <v>655.5</v>
      </c>
      <c r="H49" s="2">
        <f t="shared" si="14"/>
        <v>448.6</v>
      </c>
      <c r="I49" s="38">
        <f>+(G49/H49-1)*100</f>
        <v>46.121266161390984</v>
      </c>
    </row>
    <row r="50" spans="1:9" x14ac:dyDescent="0.25">
      <c r="A50" s="29">
        <f t="shared" si="1"/>
        <v>43076</v>
      </c>
      <c r="C50">
        <v>0</v>
      </c>
      <c r="D50">
        <v>0</v>
      </c>
      <c r="E50">
        <v>726.2</v>
      </c>
      <c r="F50">
        <v>524.6</v>
      </c>
      <c r="G50" s="9">
        <f>+C50+E50</f>
        <v>726.2</v>
      </c>
      <c r="H50" s="2">
        <f>+D50+F50</f>
        <v>524.6</v>
      </c>
      <c r="I50" s="38">
        <f>+(G50/H50-1)*100</f>
        <v>38.429279451010288</v>
      </c>
    </row>
    <row r="51" spans="1:9" x14ac:dyDescent="0.25">
      <c r="A51" s="29">
        <f t="shared" si="1"/>
        <v>43083</v>
      </c>
      <c r="C51">
        <v>0</v>
      </c>
      <c r="D51">
        <v>0</v>
      </c>
      <c r="E51">
        <v>726.2</v>
      </c>
      <c r="F51">
        <v>524.6</v>
      </c>
      <c r="G51" s="9">
        <f t="shared" ref="G51:G63" si="15">+C51+E51</f>
        <v>726.2</v>
      </c>
      <c r="H51" s="2">
        <f t="shared" ref="H51:H63" si="16">+D51+F51</f>
        <v>524.6</v>
      </c>
      <c r="I51" s="38">
        <f t="shared" ref="I51:I63" si="17">+(G51/H51-1)*100</f>
        <v>38.429279451010288</v>
      </c>
    </row>
    <row r="52" spans="1:9" x14ac:dyDescent="0.25">
      <c r="A52" s="29">
        <f t="shared" si="1"/>
        <v>43090</v>
      </c>
      <c r="C52">
        <v>0</v>
      </c>
      <c r="D52">
        <v>0</v>
      </c>
      <c r="E52">
        <v>810.4</v>
      </c>
      <c r="F52">
        <v>608.9</v>
      </c>
      <c r="G52" s="9">
        <f t="shared" si="15"/>
        <v>810.4</v>
      </c>
      <c r="H52" s="2">
        <f t="shared" si="16"/>
        <v>608.9</v>
      </c>
      <c r="I52" s="38">
        <f t="shared" si="17"/>
        <v>33.092461816390205</v>
      </c>
    </row>
    <row r="53" spans="1:9" x14ac:dyDescent="0.25">
      <c r="A53" s="29">
        <f t="shared" si="1"/>
        <v>43097</v>
      </c>
      <c r="C53">
        <v>0</v>
      </c>
      <c r="D53">
        <v>0</v>
      </c>
      <c r="E53">
        <v>889.6</v>
      </c>
      <c r="F53">
        <v>608.9</v>
      </c>
      <c r="G53" s="9">
        <f t="shared" si="15"/>
        <v>889.6</v>
      </c>
      <c r="H53" s="2">
        <f t="shared" si="16"/>
        <v>608.9</v>
      </c>
      <c r="I53" s="38">
        <f t="shared" si="17"/>
        <v>46.099523731318783</v>
      </c>
    </row>
    <row r="54" spans="1:9" x14ac:dyDescent="0.25">
      <c r="A54" s="29">
        <f t="shared" si="1"/>
        <v>43104</v>
      </c>
      <c r="C54">
        <v>0</v>
      </c>
      <c r="D54">
        <v>5.5</v>
      </c>
      <c r="E54">
        <v>755.6</v>
      </c>
      <c r="F54">
        <v>811.7</v>
      </c>
      <c r="G54" s="9">
        <f t="shared" si="15"/>
        <v>755.6</v>
      </c>
      <c r="H54" s="2">
        <f t="shared" si="16"/>
        <v>817.2</v>
      </c>
      <c r="I54" s="38">
        <f t="shared" si="17"/>
        <v>-7.537934410181113</v>
      </c>
    </row>
    <row r="55" spans="1:9" x14ac:dyDescent="0.25">
      <c r="A55" s="29">
        <f t="shared" si="1"/>
        <v>43111</v>
      </c>
      <c r="C55">
        <v>0</v>
      </c>
      <c r="D55">
        <v>5.5</v>
      </c>
      <c r="E55">
        <v>755.6</v>
      </c>
      <c r="F55" s="66">
        <v>881</v>
      </c>
      <c r="G55" s="9">
        <f t="shared" si="15"/>
        <v>755.6</v>
      </c>
      <c r="H55" s="2">
        <f t="shared" si="16"/>
        <v>886.5</v>
      </c>
      <c r="I55" s="38">
        <f t="shared" si="17"/>
        <v>-14.765933446136492</v>
      </c>
    </row>
    <row r="56" spans="1:9" x14ac:dyDescent="0.25">
      <c r="A56" s="29">
        <f t="shared" si="1"/>
        <v>43118</v>
      </c>
      <c r="C56">
        <v>0</v>
      </c>
      <c r="D56">
        <v>5.5</v>
      </c>
      <c r="E56">
        <v>755.6</v>
      </c>
      <c r="F56" s="66">
        <v>881</v>
      </c>
      <c r="G56" s="9">
        <f t="shared" si="15"/>
        <v>755.6</v>
      </c>
      <c r="H56" s="2">
        <f t="shared" si="16"/>
        <v>886.5</v>
      </c>
      <c r="I56" s="38">
        <f t="shared" si="17"/>
        <v>-14.765933446136492</v>
      </c>
    </row>
    <row r="57" spans="1:9" x14ac:dyDescent="0.25">
      <c r="A57" s="29">
        <f t="shared" si="1"/>
        <v>43125</v>
      </c>
      <c r="C57">
        <v>0</v>
      </c>
      <c r="D57">
        <v>0</v>
      </c>
      <c r="E57">
        <v>832</v>
      </c>
      <c r="F57">
        <v>1028.7</v>
      </c>
      <c r="G57" s="9">
        <f t="shared" si="15"/>
        <v>832</v>
      </c>
      <c r="H57" s="2">
        <f t="shared" si="16"/>
        <v>1028.7</v>
      </c>
      <c r="I57" s="38">
        <f t="shared" si="17"/>
        <v>-19.121220958491303</v>
      </c>
    </row>
    <row r="58" spans="1:9" x14ac:dyDescent="0.25">
      <c r="A58" s="29">
        <f t="shared" si="1"/>
        <v>43132</v>
      </c>
      <c r="C58">
        <v>0</v>
      </c>
      <c r="D58">
        <v>0</v>
      </c>
      <c r="E58">
        <v>910.5</v>
      </c>
      <c r="F58">
        <v>1028.7</v>
      </c>
      <c r="G58" s="9">
        <f t="shared" si="15"/>
        <v>910.5</v>
      </c>
      <c r="H58" s="2">
        <f t="shared" si="16"/>
        <v>1028.7</v>
      </c>
      <c r="I58" s="38">
        <f t="shared" si="17"/>
        <v>-11.490230387868184</v>
      </c>
    </row>
    <row r="59" spans="1:9" x14ac:dyDescent="0.25">
      <c r="A59" s="29">
        <f t="shared" si="1"/>
        <v>43139</v>
      </c>
      <c r="C59">
        <v>0</v>
      </c>
      <c r="D59">
        <v>0</v>
      </c>
      <c r="E59">
        <v>915.6</v>
      </c>
      <c r="F59">
        <v>1028.7</v>
      </c>
      <c r="G59" s="9">
        <f t="shared" si="15"/>
        <v>915.6</v>
      </c>
      <c r="H59" s="2">
        <f t="shared" si="16"/>
        <v>1028.7</v>
      </c>
      <c r="I59" s="38">
        <f t="shared" si="17"/>
        <v>-10.994459025955095</v>
      </c>
    </row>
    <row r="60" spans="1:9" x14ac:dyDescent="0.25">
      <c r="A60" s="29">
        <f t="shared" si="1"/>
        <v>43146</v>
      </c>
      <c r="C60">
        <v>0</v>
      </c>
      <c r="D60">
        <v>0</v>
      </c>
      <c r="E60">
        <v>915.6</v>
      </c>
      <c r="F60">
        <v>1104.9000000000001</v>
      </c>
      <c r="G60" s="9">
        <f t="shared" si="15"/>
        <v>915.6</v>
      </c>
      <c r="H60" s="2">
        <f t="shared" si="16"/>
        <v>1104.9000000000001</v>
      </c>
      <c r="I60" s="38">
        <f t="shared" si="17"/>
        <v>-17.132772196578884</v>
      </c>
    </row>
    <row r="61" spans="1:9" x14ac:dyDescent="0.25">
      <c r="A61" s="29">
        <f t="shared" si="1"/>
        <v>43153</v>
      </c>
      <c r="C61">
        <v>0</v>
      </c>
      <c r="D61">
        <v>0</v>
      </c>
      <c r="E61">
        <v>915.6</v>
      </c>
      <c r="F61">
        <v>1104.9000000000001</v>
      </c>
      <c r="G61" s="9">
        <f t="shared" si="15"/>
        <v>915.6</v>
      </c>
      <c r="H61" s="2">
        <f t="shared" si="16"/>
        <v>1104.9000000000001</v>
      </c>
      <c r="I61" s="38">
        <f t="shared" si="17"/>
        <v>-17.132772196578884</v>
      </c>
    </row>
    <row r="62" spans="1:9" x14ac:dyDescent="0.25">
      <c r="A62" s="29">
        <f t="shared" si="1"/>
        <v>43160</v>
      </c>
      <c r="C62">
        <v>0</v>
      </c>
      <c r="D62">
        <v>0</v>
      </c>
      <c r="E62">
        <v>925.1</v>
      </c>
      <c r="F62">
        <v>1104.9000000000001</v>
      </c>
      <c r="G62" s="9">
        <f t="shared" si="15"/>
        <v>925.1</v>
      </c>
      <c r="H62" s="2">
        <f t="shared" si="16"/>
        <v>1104.9000000000001</v>
      </c>
      <c r="I62" s="38">
        <f t="shared" si="17"/>
        <v>-16.272965879265101</v>
      </c>
    </row>
    <row r="63" spans="1:9" x14ac:dyDescent="0.25">
      <c r="A63" s="29">
        <f t="shared" si="1"/>
        <v>43167</v>
      </c>
      <c r="C63">
        <v>0</v>
      </c>
      <c r="D63">
        <v>0</v>
      </c>
      <c r="E63">
        <v>925.1</v>
      </c>
      <c r="F63">
        <v>1175.5</v>
      </c>
      <c r="G63" s="9">
        <f t="shared" si="15"/>
        <v>925.1</v>
      </c>
      <c r="H63" s="2">
        <f t="shared" si="16"/>
        <v>1175.5</v>
      </c>
      <c r="I63" s="38">
        <f t="shared" si="17"/>
        <v>-21.301573798383664</v>
      </c>
    </row>
    <row r="64" spans="1:9" x14ac:dyDescent="0.25">
      <c r="A64" s="29">
        <f t="shared" si="1"/>
        <v>43174</v>
      </c>
      <c r="C64">
        <v>0</v>
      </c>
      <c r="D64">
        <v>0</v>
      </c>
      <c r="E64">
        <v>995.3</v>
      </c>
      <c r="F64">
        <v>1175.5</v>
      </c>
      <c r="G64" s="9">
        <f t="shared" ref="G64:G71" si="18">+C64+E64</f>
        <v>995.3</v>
      </c>
      <c r="H64" s="2">
        <f t="shared" ref="H64:H71" si="19">+D64+F64</f>
        <v>1175.5</v>
      </c>
      <c r="I64" s="38">
        <f t="shared" ref="I64:I71" si="20">+(G64/H64-1)*100</f>
        <v>-15.329646958740961</v>
      </c>
    </row>
    <row r="65" spans="1:9" x14ac:dyDescent="0.25">
      <c r="A65" s="29">
        <f t="shared" si="1"/>
        <v>43181</v>
      </c>
      <c r="C65">
        <v>0</v>
      </c>
      <c r="D65">
        <v>0</v>
      </c>
      <c r="E65">
        <v>1109</v>
      </c>
      <c r="F65">
        <v>1175.5</v>
      </c>
      <c r="G65" s="9">
        <f t="shared" si="18"/>
        <v>1109</v>
      </c>
      <c r="H65" s="2">
        <f t="shared" si="19"/>
        <v>1175.5</v>
      </c>
      <c r="I65" s="38">
        <f t="shared" si="20"/>
        <v>-5.6571671629094045</v>
      </c>
    </row>
    <row r="66" spans="1:9" x14ac:dyDescent="0.25">
      <c r="A66" s="29">
        <f t="shared" si="1"/>
        <v>43188</v>
      </c>
      <c r="C66">
        <v>0</v>
      </c>
      <c r="D66">
        <v>0</v>
      </c>
      <c r="E66">
        <v>1185.3</v>
      </c>
      <c r="F66">
        <v>1260.2</v>
      </c>
      <c r="G66" s="9">
        <f t="shared" si="18"/>
        <v>1185.3</v>
      </c>
      <c r="H66" s="2">
        <f t="shared" si="19"/>
        <v>1260.2</v>
      </c>
      <c r="I66" s="38">
        <f t="shared" si="20"/>
        <v>-5.9435010315822989</v>
      </c>
    </row>
    <row r="67" spans="1:9" x14ac:dyDescent="0.25">
      <c r="A67" s="29">
        <f t="shared" si="1"/>
        <v>43195</v>
      </c>
      <c r="C67">
        <v>0</v>
      </c>
      <c r="D67">
        <v>0</v>
      </c>
      <c r="E67">
        <v>1185.3</v>
      </c>
      <c r="F67">
        <v>1323.3</v>
      </c>
      <c r="G67" s="9">
        <f t="shared" si="18"/>
        <v>1185.3</v>
      </c>
      <c r="H67" s="2">
        <f t="shared" si="19"/>
        <v>1323.3</v>
      </c>
      <c r="I67" s="38">
        <f t="shared" si="20"/>
        <v>-10.428474268873266</v>
      </c>
    </row>
    <row r="68" spans="1:9" x14ac:dyDescent="0.25">
      <c r="A68" s="29">
        <f t="shared" si="1"/>
        <v>43202</v>
      </c>
      <c r="C68">
        <v>0</v>
      </c>
      <c r="D68">
        <v>0</v>
      </c>
      <c r="E68">
        <v>1185.3</v>
      </c>
      <c r="F68">
        <v>1408.4</v>
      </c>
      <c r="G68" s="9">
        <f t="shared" si="18"/>
        <v>1185.3</v>
      </c>
      <c r="H68" s="2">
        <f t="shared" si="19"/>
        <v>1408.4</v>
      </c>
      <c r="I68" s="38">
        <f t="shared" si="20"/>
        <v>-15.840670264129519</v>
      </c>
    </row>
    <row r="69" spans="1:9" x14ac:dyDescent="0.25">
      <c r="A69" s="29">
        <f t="shared" ref="A69:A132" si="21">A68+7</f>
        <v>43209</v>
      </c>
      <c r="C69">
        <v>0</v>
      </c>
      <c r="D69">
        <v>0</v>
      </c>
      <c r="E69">
        <v>1267.3</v>
      </c>
      <c r="F69">
        <v>1408.4</v>
      </c>
      <c r="G69" s="9">
        <f t="shared" si="18"/>
        <v>1267.3</v>
      </c>
      <c r="H69" s="2">
        <f t="shared" si="19"/>
        <v>1408.4</v>
      </c>
      <c r="I69" s="38">
        <f t="shared" si="20"/>
        <v>-10.018460664583939</v>
      </c>
    </row>
    <row r="70" spans="1:9" x14ac:dyDescent="0.25">
      <c r="A70" s="29">
        <f t="shared" si="21"/>
        <v>43216</v>
      </c>
      <c r="C70">
        <v>0</v>
      </c>
      <c r="D70">
        <v>0</v>
      </c>
      <c r="E70">
        <v>1319.9</v>
      </c>
      <c r="F70">
        <v>1553.2</v>
      </c>
      <c r="G70" s="9">
        <f t="shared" si="18"/>
        <v>1319.9</v>
      </c>
      <c r="H70" s="2">
        <f t="shared" si="19"/>
        <v>1553.2</v>
      </c>
      <c r="I70" s="38">
        <f t="shared" si="20"/>
        <v>-15.020602626834922</v>
      </c>
    </row>
    <row r="71" spans="1:9" x14ac:dyDescent="0.25">
      <c r="A71" s="29">
        <f t="shared" si="21"/>
        <v>43223</v>
      </c>
      <c r="C71">
        <v>0</v>
      </c>
      <c r="D71">
        <v>0</v>
      </c>
      <c r="E71">
        <v>1404.9</v>
      </c>
      <c r="F71">
        <v>1553.2</v>
      </c>
      <c r="G71" s="9">
        <f t="shared" si="18"/>
        <v>1404.9</v>
      </c>
      <c r="H71" s="2">
        <f t="shared" si="19"/>
        <v>1553.2</v>
      </c>
      <c r="I71" s="38">
        <f t="shared" si="20"/>
        <v>-9.5480298738089058</v>
      </c>
    </row>
    <row r="72" spans="1:9" x14ac:dyDescent="0.25">
      <c r="A72" s="29">
        <f t="shared" si="21"/>
        <v>43230</v>
      </c>
      <c r="C72">
        <v>0</v>
      </c>
      <c r="D72">
        <v>0</v>
      </c>
      <c r="E72">
        <v>1532.8</v>
      </c>
      <c r="F72">
        <v>1553.2</v>
      </c>
      <c r="G72" s="9">
        <f t="shared" ref="G72:G81" si="22">+C72+E72</f>
        <v>1532.8</v>
      </c>
      <c r="H72" s="2">
        <f t="shared" ref="H72:H81" si="23">+D72+F72</f>
        <v>1553.2</v>
      </c>
      <c r="I72" s="38">
        <f t="shared" ref="I72:I81" si="24">+(G72/H72-1)*100</f>
        <v>-1.3134174607262517</v>
      </c>
    </row>
    <row r="73" spans="1:9" x14ac:dyDescent="0.25">
      <c r="A73" s="29">
        <f t="shared" si="21"/>
        <v>43237</v>
      </c>
      <c r="C73">
        <v>0</v>
      </c>
      <c r="D73">
        <v>0</v>
      </c>
      <c r="E73">
        <v>1523.7</v>
      </c>
      <c r="F73">
        <v>1553.2</v>
      </c>
      <c r="G73" s="9">
        <f t="shared" si="22"/>
        <v>1523.7</v>
      </c>
      <c r="H73" s="2">
        <f t="shared" si="23"/>
        <v>1553.2</v>
      </c>
      <c r="I73" s="38">
        <f t="shared" si="24"/>
        <v>-1.8993046613443254</v>
      </c>
    </row>
    <row r="74" spans="1:9" x14ac:dyDescent="0.25">
      <c r="A74" s="29">
        <f t="shared" si="21"/>
        <v>43244</v>
      </c>
      <c r="C74">
        <v>0</v>
      </c>
      <c r="D74">
        <v>0</v>
      </c>
      <c r="E74">
        <v>1593.1</v>
      </c>
      <c r="F74">
        <v>1553.2</v>
      </c>
      <c r="G74" s="9">
        <f t="shared" si="22"/>
        <v>1593.1</v>
      </c>
      <c r="H74" s="2">
        <f t="shared" si="23"/>
        <v>1553.2</v>
      </c>
      <c r="I74" s="38">
        <f t="shared" si="24"/>
        <v>2.5688900334792653</v>
      </c>
    </row>
    <row r="75" spans="1:9" x14ac:dyDescent="0.25">
      <c r="A75" s="29">
        <f t="shared" si="21"/>
        <v>43251</v>
      </c>
      <c r="C75">
        <v>0</v>
      </c>
      <c r="D75">
        <v>0</v>
      </c>
      <c r="E75">
        <v>1698.1</v>
      </c>
      <c r="F75">
        <v>1553.2</v>
      </c>
      <c r="G75" s="9">
        <f t="shared" si="22"/>
        <v>1698.1</v>
      </c>
      <c r="H75" s="2">
        <f t="shared" si="23"/>
        <v>1553.2</v>
      </c>
      <c r="I75" s="38">
        <f t="shared" si="24"/>
        <v>9.3291269636878624</v>
      </c>
    </row>
    <row r="76" spans="1:9" x14ac:dyDescent="0.25">
      <c r="A76" s="29">
        <f t="shared" si="21"/>
        <v>43258</v>
      </c>
      <c r="C76">
        <v>0</v>
      </c>
      <c r="D76">
        <v>0</v>
      </c>
      <c r="E76">
        <v>1698.1</v>
      </c>
      <c r="F76">
        <v>1638.2</v>
      </c>
      <c r="G76" s="9">
        <f t="shared" si="22"/>
        <v>1698.1</v>
      </c>
      <c r="H76" s="2">
        <f t="shared" si="23"/>
        <v>1638.2</v>
      </c>
      <c r="I76" s="38">
        <f t="shared" si="24"/>
        <v>3.6564522036381275</v>
      </c>
    </row>
    <row r="77" spans="1:9" x14ac:dyDescent="0.25">
      <c r="A77" s="29">
        <f t="shared" si="21"/>
        <v>43265</v>
      </c>
      <c r="C77">
        <v>0</v>
      </c>
      <c r="D77">
        <v>0</v>
      </c>
      <c r="E77">
        <v>1938.5</v>
      </c>
      <c r="F77">
        <v>1638.2</v>
      </c>
      <c r="G77" s="9">
        <f t="shared" si="22"/>
        <v>1938.5</v>
      </c>
      <c r="H77" s="2">
        <f t="shared" si="23"/>
        <v>1638.2</v>
      </c>
      <c r="I77" s="38">
        <f t="shared" si="24"/>
        <v>18.331095104382868</v>
      </c>
    </row>
    <row r="78" spans="1:9" x14ac:dyDescent="0.25">
      <c r="A78" s="29">
        <f t="shared" si="21"/>
        <v>43272</v>
      </c>
      <c r="C78">
        <v>0</v>
      </c>
      <c r="D78">
        <v>0</v>
      </c>
      <c r="E78">
        <v>2015.2</v>
      </c>
      <c r="F78">
        <v>1717.8</v>
      </c>
      <c r="G78" s="9">
        <f t="shared" si="22"/>
        <v>2015.2</v>
      </c>
      <c r="H78" s="2">
        <f t="shared" si="23"/>
        <v>1717.8</v>
      </c>
      <c r="I78" s="38">
        <f t="shared" si="24"/>
        <v>17.312842007218542</v>
      </c>
    </row>
    <row r="79" spans="1:9" x14ac:dyDescent="0.25">
      <c r="A79" s="29">
        <f t="shared" si="21"/>
        <v>43279</v>
      </c>
      <c r="C79">
        <v>0</v>
      </c>
      <c r="D79">
        <v>0</v>
      </c>
      <c r="E79">
        <v>2097.6</v>
      </c>
      <c r="F79">
        <v>1717.8</v>
      </c>
      <c r="G79" s="9">
        <f t="shared" si="22"/>
        <v>2097.6</v>
      </c>
      <c r="H79" s="2">
        <f t="shared" si="23"/>
        <v>1717.8</v>
      </c>
      <c r="I79" s="38">
        <f t="shared" si="24"/>
        <v>22.109675165909891</v>
      </c>
    </row>
    <row r="80" spans="1:9" x14ac:dyDescent="0.25">
      <c r="A80" s="29">
        <f t="shared" si="21"/>
        <v>43286</v>
      </c>
      <c r="C80">
        <v>0</v>
      </c>
      <c r="D80">
        <v>0</v>
      </c>
      <c r="E80">
        <v>2097.6</v>
      </c>
      <c r="F80">
        <v>1788.3</v>
      </c>
      <c r="G80" s="9">
        <f t="shared" si="22"/>
        <v>2097.6</v>
      </c>
      <c r="H80" s="2">
        <f t="shared" si="23"/>
        <v>1788.3</v>
      </c>
      <c r="I80" s="38">
        <f t="shared" si="24"/>
        <v>17.295755745680253</v>
      </c>
    </row>
    <row r="81" spans="1:9" x14ac:dyDescent="0.25">
      <c r="A81" s="29">
        <f t="shared" si="21"/>
        <v>43293</v>
      </c>
      <c r="C81">
        <v>0</v>
      </c>
      <c r="D81">
        <v>0</v>
      </c>
      <c r="E81">
        <v>2176.1</v>
      </c>
      <c r="F81">
        <v>1788.3</v>
      </c>
      <c r="G81" s="9">
        <f t="shared" si="22"/>
        <v>2176.1</v>
      </c>
      <c r="H81" s="2">
        <f t="shared" si="23"/>
        <v>1788.3</v>
      </c>
      <c r="I81" s="38">
        <f t="shared" si="24"/>
        <v>21.685399541463958</v>
      </c>
    </row>
    <row r="82" spans="1:9" x14ac:dyDescent="0.25">
      <c r="A82" s="29">
        <f t="shared" si="21"/>
        <v>43300</v>
      </c>
      <c r="C82">
        <v>0</v>
      </c>
      <c r="D82">
        <v>0</v>
      </c>
      <c r="E82">
        <v>2261.1999999999998</v>
      </c>
      <c r="F82">
        <v>1788.3</v>
      </c>
      <c r="G82" s="9">
        <f t="shared" ref="G82:H84" si="25">+C82+E82</f>
        <v>2261.1999999999998</v>
      </c>
      <c r="H82" s="2">
        <f t="shared" si="25"/>
        <v>1788.3</v>
      </c>
      <c r="I82" s="38">
        <f>+(G82/H82-1)*100</f>
        <v>26.44410893026896</v>
      </c>
    </row>
    <row r="83" spans="1:9" x14ac:dyDescent="0.25">
      <c r="A83" s="29">
        <f t="shared" si="21"/>
        <v>43307</v>
      </c>
      <c r="C83">
        <v>0</v>
      </c>
      <c r="D83">
        <v>0</v>
      </c>
      <c r="E83">
        <v>2184.5</v>
      </c>
      <c r="F83">
        <v>1788.3</v>
      </c>
      <c r="G83" s="9">
        <f t="shared" si="25"/>
        <v>2184.5</v>
      </c>
      <c r="H83" s="2">
        <f t="shared" si="25"/>
        <v>1788.3</v>
      </c>
      <c r="I83" s="38">
        <f>+(G83/H83-1)*100</f>
        <v>22.155119387127442</v>
      </c>
    </row>
    <row r="84" spans="1:9" x14ac:dyDescent="0.25">
      <c r="A84" s="29">
        <f t="shared" si="21"/>
        <v>43314</v>
      </c>
      <c r="C84">
        <v>0</v>
      </c>
      <c r="D84">
        <v>0</v>
      </c>
      <c r="E84">
        <v>2349.8000000000002</v>
      </c>
      <c r="F84">
        <v>1873.8</v>
      </c>
      <c r="G84" s="9">
        <f t="shared" si="25"/>
        <v>2349.8000000000002</v>
      </c>
      <c r="H84" s="2">
        <f t="shared" si="25"/>
        <v>1873.8</v>
      </c>
      <c r="I84" s="38">
        <f>+(G84/H84-1)*100</f>
        <v>25.402924538371231</v>
      </c>
    </row>
    <row r="85" spans="1:9" x14ac:dyDescent="0.25">
      <c r="A85" s="29">
        <f t="shared" si="21"/>
        <v>43321</v>
      </c>
      <c r="C85">
        <v>0</v>
      </c>
      <c r="D85">
        <v>0</v>
      </c>
      <c r="E85">
        <v>2458.4</v>
      </c>
      <c r="F85">
        <v>1959</v>
      </c>
      <c r="G85" s="9">
        <f t="shared" ref="G85:G99" si="26">+C85+E85</f>
        <v>2458.4</v>
      </c>
      <c r="H85" s="2">
        <f t="shared" ref="H85:H99" si="27">+D85+F85</f>
        <v>1959</v>
      </c>
      <c r="I85" s="38">
        <f t="shared" ref="I85:I99" si="28">+(G85/H85-1)*100</f>
        <v>25.492598264420629</v>
      </c>
    </row>
    <row r="86" spans="1:9" x14ac:dyDescent="0.25">
      <c r="A86" s="29">
        <f t="shared" si="21"/>
        <v>43328</v>
      </c>
      <c r="C86">
        <v>0</v>
      </c>
      <c r="D86">
        <v>0</v>
      </c>
      <c r="E86">
        <v>2464.9</v>
      </c>
      <c r="F86">
        <v>1959</v>
      </c>
      <c r="G86" s="9">
        <f t="shared" si="26"/>
        <v>2464.9</v>
      </c>
      <c r="H86" s="2">
        <f t="shared" si="27"/>
        <v>1959</v>
      </c>
      <c r="I86" s="38">
        <f t="shared" si="28"/>
        <v>25.824400204185814</v>
      </c>
    </row>
    <row r="87" spans="1:9" x14ac:dyDescent="0.25">
      <c r="A87" s="29">
        <f t="shared" si="21"/>
        <v>43335</v>
      </c>
      <c r="C87">
        <v>0</v>
      </c>
      <c r="D87">
        <v>0</v>
      </c>
      <c r="E87">
        <v>2620.1</v>
      </c>
      <c r="F87">
        <v>2044.9</v>
      </c>
      <c r="G87" s="9">
        <f t="shared" si="26"/>
        <v>2620.1</v>
      </c>
      <c r="H87" s="2">
        <f t="shared" si="27"/>
        <v>2044.9</v>
      </c>
      <c r="I87" s="38">
        <f t="shared" si="28"/>
        <v>28.128514841801543</v>
      </c>
    </row>
    <row r="88" spans="1:9" x14ac:dyDescent="0.25">
      <c r="A88" s="29">
        <f t="shared" si="21"/>
        <v>43342</v>
      </c>
      <c r="C88">
        <v>0</v>
      </c>
      <c r="D88">
        <v>0</v>
      </c>
      <c r="E88">
        <v>2620.1</v>
      </c>
      <c r="F88">
        <v>2044.9</v>
      </c>
      <c r="G88" s="9">
        <f t="shared" si="26"/>
        <v>2620.1</v>
      </c>
      <c r="H88" s="2">
        <f t="shared" si="27"/>
        <v>2044.9</v>
      </c>
      <c r="I88" s="38">
        <f t="shared" si="28"/>
        <v>28.128514841801543</v>
      </c>
    </row>
    <row r="89" spans="1:9" x14ac:dyDescent="0.25">
      <c r="A89" s="29">
        <f t="shared" si="21"/>
        <v>43349</v>
      </c>
      <c r="C89">
        <v>0</v>
      </c>
      <c r="D89">
        <v>0</v>
      </c>
      <c r="E89">
        <v>70.5</v>
      </c>
      <c r="F89">
        <v>0</v>
      </c>
      <c r="G89" s="9">
        <f t="shared" si="26"/>
        <v>70.5</v>
      </c>
      <c r="H89" s="173">
        <f t="shared" si="27"/>
        <v>0</v>
      </c>
      <c r="I89" s="38" t="e">
        <f t="shared" si="28"/>
        <v>#DIV/0!</v>
      </c>
    </row>
    <row r="90" spans="1:9" x14ac:dyDescent="0.25">
      <c r="A90" s="29">
        <f t="shared" si="21"/>
        <v>43356</v>
      </c>
      <c r="C90">
        <v>0</v>
      </c>
      <c r="D90">
        <v>0</v>
      </c>
      <c r="E90">
        <v>135.80000000000001</v>
      </c>
      <c r="F90">
        <v>0</v>
      </c>
      <c r="G90" s="9">
        <f t="shared" si="26"/>
        <v>135.80000000000001</v>
      </c>
      <c r="H90" s="2">
        <f t="shared" si="27"/>
        <v>0</v>
      </c>
      <c r="I90" s="38" t="e">
        <f t="shared" si="28"/>
        <v>#DIV/0!</v>
      </c>
    </row>
    <row r="91" spans="1:9" x14ac:dyDescent="0.25">
      <c r="A91" s="29">
        <f t="shared" si="21"/>
        <v>43363</v>
      </c>
      <c r="C91">
        <v>0</v>
      </c>
      <c r="D91">
        <v>0</v>
      </c>
      <c r="E91">
        <v>239</v>
      </c>
      <c r="F91">
        <v>0</v>
      </c>
      <c r="G91" s="9">
        <f t="shared" si="26"/>
        <v>239</v>
      </c>
      <c r="H91" s="2">
        <f t="shared" si="27"/>
        <v>0</v>
      </c>
      <c r="I91" s="38" t="e">
        <f t="shared" si="28"/>
        <v>#DIV/0!</v>
      </c>
    </row>
    <row r="92" spans="1:9" x14ac:dyDescent="0.25">
      <c r="A92" s="29">
        <f t="shared" si="21"/>
        <v>43370</v>
      </c>
      <c r="C92">
        <v>0</v>
      </c>
      <c r="D92">
        <v>0</v>
      </c>
      <c r="E92">
        <v>182.7</v>
      </c>
      <c r="F92">
        <v>0</v>
      </c>
      <c r="G92" s="9">
        <f t="shared" si="26"/>
        <v>182.7</v>
      </c>
      <c r="H92" s="2">
        <f t="shared" si="27"/>
        <v>0</v>
      </c>
      <c r="I92" s="38" t="e">
        <f t="shared" si="28"/>
        <v>#DIV/0!</v>
      </c>
    </row>
    <row r="93" spans="1:9" x14ac:dyDescent="0.25">
      <c r="A93" s="29">
        <f t="shared" si="21"/>
        <v>43377</v>
      </c>
      <c r="C93">
        <v>0</v>
      </c>
      <c r="D93">
        <v>0</v>
      </c>
      <c r="E93">
        <v>188.5</v>
      </c>
      <c r="F93">
        <v>104</v>
      </c>
      <c r="G93" s="9">
        <f t="shared" si="26"/>
        <v>188.5</v>
      </c>
      <c r="H93" s="2">
        <f t="shared" si="27"/>
        <v>104</v>
      </c>
      <c r="I93" s="38">
        <f t="shared" si="28"/>
        <v>81.25</v>
      </c>
    </row>
    <row r="94" spans="1:9" x14ac:dyDescent="0.25">
      <c r="A94" s="29">
        <f t="shared" si="21"/>
        <v>43384</v>
      </c>
      <c r="C94">
        <v>0</v>
      </c>
      <c r="D94">
        <v>0</v>
      </c>
      <c r="E94">
        <v>302</v>
      </c>
      <c r="F94">
        <v>156.69999999999999</v>
      </c>
      <c r="G94" s="9">
        <f t="shared" si="26"/>
        <v>302</v>
      </c>
      <c r="H94" s="2">
        <f t="shared" si="27"/>
        <v>156.69999999999999</v>
      </c>
      <c r="I94" s="38">
        <f t="shared" si="28"/>
        <v>92.724952137843019</v>
      </c>
    </row>
    <row r="95" spans="1:9" x14ac:dyDescent="0.25">
      <c r="A95" s="29">
        <f t="shared" si="21"/>
        <v>43391</v>
      </c>
      <c r="C95">
        <v>0</v>
      </c>
      <c r="D95">
        <v>0</v>
      </c>
      <c r="E95">
        <v>395.6</v>
      </c>
      <c r="F95">
        <v>177.8</v>
      </c>
      <c r="G95" s="9">
        <f t="shared" si="26"/>
        <v>395.6</v>
      </c>
      <c r="H95" s="2">
        <f t="shared" si="27"/>
        <v>177.8</v>
      </c>
      <c r="I95" s="38">
        <f t="shared" si="28"/>
        <v>122.49718785151855</v>
      </c>
    </row>
    <row r="96" spans="1:9" x14ac:dyDescent="0.25">
      <c r="A96" s="29">
        <f t="shared" si="21"/>
        <v>43398</v>
      </c>
      <c r="C96">
        <v>0</v>
      </c>
      <c r="D96">
        <v>0</v>
      </c>
      <c r="E96">
        <v>465.1</v>
      </c>
      <c r="F96">
        <v>253.5</v>
      </c>
      <c r="G96" s="9">
        <f t="shared" si="26"/>
        <v>465.1</v>
      </c>
      <c r="H96" s="2">
        <f t="shared" si="27"/>
        <v>253.5</v>
      </c>
      <c r="I96" s="38">
        <f t="shared" si="28"/>
        <v>83.471400394477342</v>
      </c>
    </row>
    <row r="97" spans="1:11" x14ac:dyDescent="0.25">
      <c r="A97" s="29">
        <f t="shared" si="21"/>
        <v>43405</v>
      </c>
      <c r="C97">
        <v>0</v>
      </c>
      <c r="D97">
        <v>0</v>
      </c>
      <c r="E97">
        <v>605.5</v>
      </c>
      <c r="F97">
        <v>338.1</v>
      </c>
      <c r="G97" s="9">
        <f t="shared" si="26"/>
        <v>605.5</v>
      </c>
      <c r="H97" s="2">
        <f t="shared" si="27"/>
        <v>338.1</v>
      </c>
      <c r="I97" s="38">
        <f t="shared" si="28"/>
        <v>79.089026915113863</v>
      </c>
    </row>
    <row r="98" spans="1:11" x14ac:dyDescent="0.25">
      <c r="A98" s="29">
        <f t="shared" si="21"/>
        <v>43412</v>
      </c>
      <c r="C98">
        <v>0</v>
      </c>
      <c r="D98">
        <v>0</v>
      </c>
      <c r="E98">
        <v>786</v>
      </c>
      <c r="F98">
        <v>501.1</v>
      </c>
      <c r="G98" s="9">
        <f t="shared" si="26"/>
        <v>786</v>
      </c>
      <c r="H98" s="2">
        <f t="shared" si="27"/>
        <v>501.1</v>
      </c>
      <c r="I98" s="38">
        <f t="shared" si="28"/>
        <v>56.854919177808803</v>
      </c>
    </row>
    <row r="99" spans="1:11" x14ac:dyDescent="0.25">
      <c r="A99" s="29">
        <f t="shared" si="21"/>
        <v>43419</v>
      </c>
      <c r="C99">
        <v>0</v>
      </c>
      <c r="D99">
        <v>0</v>
      </c>
      <c r="E99">
        <v>650.70000000000005</v>
      </c>
      <c r="F99">
        <v>501.1</v>
      </c>
      <c r="G99" s="9">
        <f t="shared" si="26"/>
        <v>650.70000000000005</v>
      </c>
      <c r="H99" s="2">
        <f t="shared" si="27"/>
        <v>501.1</v>
      </c>
      <c r="I99" s="38">
        <f t="shared" si="28"/>
        <v>29.854320494911192</v>
      </c>
    </row>
    <row r="100" spans="1:11" x14ac:dyDescent="0.25">
      <c r="A100" s="29">
        <f t="shared" si="21"/>
        <v>43426</v>
      </c>
      <c r="C100">
        <v>0</v>
      </c>
      <c r="D100">
        <v>0</v>
      </c>
      <c r="E100">
        <v>886.3</v>
      </c>
      <c r="F100">
        <v>586.20000000000005</v>
      </c>
      <c r="G100" s="9">
        <f t="shared" ref="G100:G107" si="29">+C100+E100</f>
        <v>886.3</v>
      </c>
      <c r="H100" s="2">
        <f t="shared" ref="H100:H107" si="30">+D100+F100</f>
        <v>586.20000000000005</v>
      </c>
      <c r="I100" s="38">
        <f t="shared" ref="I100:I107" si="31">+(G100/H100-1)*100</f>
        <v>51.194131695666975</v>
      </c>
    </row>
    <row r="101" spans="1:11" x14ac:dyDescent="0.25">
      <c r="A101" s="29">
        <f t="shared" si="21"/>
        <v>43433</v>
      </c>
      <c r="C101">
        <v>0</v>
      </c>
      <c r="D101">
        <v>0</v>
      </c>
      <c r="E101">
        <v>989.9</v>
      </c>
      <c r="F101">
        <v>586.20000000000005</v>
      </c>
      <c r="G101" s="9">
        <f t="shared" si="29"/>
        <v>989.9</v>
      </c>
      <c r="H101" s="2">
        <f t="shared" si="30"/>
        <v>586.20000000000005</v>
      </c>
      <c r="I101" s="38">
        <f t="shared" si="31"/>
        <v>68.867280791538704</v>
      </c>
    </row>
    <row r="102" spans="1:11" x14ac:dyDescent="0.25">
      <c r="A102" s="29">
        <f t="shared" si="21"/>
        <v>43440</v>
      </c>
      <c r="C102">
        <v>0</v>
      </c>
      <c r="D102">
        <v>0</v>
      </c>
      <c r="E102">
        <v>1130.5</v>
      </c>
      <c r="F102">
        <v>586.20000000000005</v>
      </c>
      <c r="G102" s="9">
        <f t="shared" si="29"/>
        <v>1130.5</v>
      </c>
      <c r="H102" s="2">
        <f t="shared" si="30"/>
        <v>586.20000000000005</v>
      </c>
      <c r="I102" s="38">
        <f t="shared" si="31"/>
        <v>92.852268850221748</v>
      </c>
    </row>
    <row r="103" spans="1:11" x14ac:dyDescent="0.25">
      <c r="A103" s="29">
        <f t="shared" si="21"/>
        <v>43447</v>
      </c>
      <c r="C103">
        <v>0</v>
      </c>
      <c r="D103">
        <v>0</v>
      </c>
      <c r="E103">
        <v>1145</v>
      </c>
      <c r="F103">
        <v>586.20000000000005</v>
      </c>
      <c r="G103" s="9">
        <f t="shared" si="29"/>
        <v>1145</v>
      </c>
      <c r="H103" s="2">
        <f t="shared" si="30"/>
        <v>586.20000000000005</v>
      </c>
      <c r="I103" s="38">
        <f t="shared" si="31"/>
        <v>95.325827362674829</v>
      </c>
    </row>
    <row r="104" spans="1:11" x14ac:dyDescent="0.25">
      <c r="A104" s="29">
        <f t="shared" si="21"/>
        <v>43454</v>
      </c>
      <c r="C104">
        <v>0</v>
      </c>
      <c r="D104">
        <v>0</v>
      </c>
      <c r="E104">
        <v>1145</v>
      </c>
      <c r="F104">
        <v>670.4</v>
      </c>
      <c r="G104" s="9">
        <f t="shared" si="29"/>
        <v>1145</v>
      </c>
      <c r="H104" s="2">
        <f t="shared" si="30"/>
        <v>670.4</v>
      </c>
      <c r="I104" s="38">
        <f t="shared" si="31"/>
        <v>70.793556085918866</v>
      </c>
    </row>
    <row r="105" spans="1:11" x14ac:dyDescent="0.25">
      <c r="A105" s="29">
        <f t="shared" si="21"/>
        <v>43461</v>
      </c>
      <c r="C105">
        <v>0</v>
      </c>
      <c r="D105">
        <v>0</v>
      </c>
      <c r="E105">
        <v>1229.5</v>
      </c>
      <c r="F105">
        <v>670.4</v>
      </c>
      <c r="G105" s="9">
        <f t="shared" si="29"/>
        <v>1229.5</v>
      </c>
      <c r="H105" s="2">
        <f t="shared" si="30"/>
        <v>670.4</v>
      </c>
      <c r="I105" s="38">
        <f t="shared" si="31"/>
        <v>83.397971360381874</v>
      </c>
    </row>
    <row r="106" spans="1:11" x14ac:dyDescent="0.25">
      <c r="A106" s="29">
        <f t="shared" si="21"/>
        <v>43468</v>
      </c>
      <c r="C106">
        <v>0</v>
      </c>
      <c r="D106">
        <v>0</v>
      </c>
      <c r="E106">
        <v>1311.4</v>
      </c>
      <c r="F106">
        <v>755.6</v>
      </c>
      <c r="G106" s="9">
        <f t="shared" si="29"/>
        <v>1311.4</v>
      </c>
      <c r="H106" s="2">
        <f t="shared" si="30"/>
        <v>755.6</v>
      </c>
      <c r="I106" s="38">
        <f t="shared" si="31"/>
        <v>73.557437797776615</v>
      </c>
    </row>
    <row r="107" spans="1:11" x14ac:dyDescent="0.25">
      <c r="A107" s="29">
        <f t="shared" si="21"/>
        <v>43475</v>
      </c>
      <c r="C107" s="174">
        <v>0</v>
      </c>
      <c r="D107" s="174">
        <v>0</v>
      </c>
      <c r="E107" s="174">
        <v>0</v>
      </c>
      <c r="F107" s="174">
        <v>755.6</v>
      </c>
      <c r="G107" s="178">
        <f t="shared" si="29"/>
        <v>0</v>
      </c>
      <c r="H107" s="2">
        <f t="shared" si="30"/>
        <v>755.6</v>
      </c>
      <c r="I107" s="38">
        <f t="shared" si="31"/>
        <v>-100</v>
      </c>
    </row>
    <row r="108" spans="1:11" x14ac:dyDescent="0.25">
      <c r="A108" s="29">
        <f t="shared" si="21"/>
        <v>43482</v>
      </c>
      <c r="C108" s="174">
        <v>0</v>
      </c>
      <c r="D108" s="174">
        <v>0</v>
      </c>
      <c r="E108" s="174">
        <v>0</v>
      </c>
      <c r="F108" s="174">
        <v>755.6</v>
      </c>
      <c r="G108" s="178">
        <f t="shared" ref="G108:G160" si="32">+C108+E108</f>
        <v>0</v>
      </c>
      <c r="H108" s="2">
        <f t="shared" ref="H108:H160" si="33">+D108+F108</f>
        <v>755.6</v>
      </c>
      <c r="I108" s="38">
        <f t="shared" ref="I108:I170" si="34">+(G108/H108-1)*100</f>
        <v>-100</v>
      </c>
    </row>
    <row r="109" spans="1:11" x14ac:dyDescent="0.25">
      <c r="A109" s="29">
        <f t="shared" si="21"/>
        <v>43489</v>
      </c>
      <c r="C109" s="174">
        <v>0</v>
      </c>
      <c r="D109" s="174">
        <v>0</v>
      </c>
      <c r="E109" s="174">
        <v>0</v>
      </c>
      <c r="F109" s="174">
        <v>832</v>
      </c>
      <c r="G109" s="178">
        <f t="shared" si="32"/>
        <v>0</v>
      </c>
      <c r="H109" s="2">
        <f t="shared" si="33"/>
        <v>832</v>
      </c>
      <c r="I109" s="38">
        <f t="shared" si="34"/>
        <v>-100</v>
      </c>
    </row>
    <row r="110" spans="1:11" x14ac:dyDescent="0.25">
      <c r="A110" s="29">
        <f t="shared" si="21"/>
        <v>43496</v>
      </c>
      <c r="C110" s="174">
        <v>0</v>
      </c>
      <c r="D110" s="174">
        <v>0</v>
      </c>
      <c r="E110" s="174">
        <v>0</v>
      </c>
      <c r="F110" s="174">
        <v>910.5</v>
      </c>
      <c r="G110" s="178">
        <f t="shared" si="32"/>
        <v>0</v>
      </c>
      <c r="H110" s="2">
        <f t="shared" si="33"/>
        <v>910.5</v>
      </c>
      <c r="I110" s="38">
        <f t="shared" si="34"/>
        <v>-100</v>
      </c>
    </row>
    <row r="111" spans="1:11" x14ac:dyDescent="0.25">
      <c r="A111" s="29">
        <f t="shared" si="21"/>
        <v>43503</v>
      </c>
      <c r="C111" s="174">
        <v>0</v>
      </c>
      <c r="D111" s="174">
        <v>0</v>
      </c>
      <c r="E111" s="174">
        <v>0</v>
      </c>
      <c r="F111" s="174">
        <v>915.6</v>
      </c>
      <c r="G111" s="178">
        <f t="shared" si="32"/>
        <v>0</v>
      </c>
      <c r="H111" s="2">
        <f t="shared" si="33"/>
        <v>915.6</v>
      </c>
      <c r="I111" s="38">
        <f t="shared" si="34"/>
        <v>-100</v>
      </c>
    </row>
    <row r="112" spans="1:11" x14ac:dyDescent="0.25">
      <c r="A112" s="29">
        <f t="shared" si="21"/>
        <v>43510</v>
      </c>
      <c r="C112">
        <v>0</v>
      </c>
      <c r="D112">
        <v>0</v>
      </c>
      <c r="E112">
        <v>1594.7</v>
      </c>
      <c r="F112">
        <v>840</v>
      </c>
      <c r="G112" s="9">
        <f t="shared" si="32"/>
        <v>1594.7</v>
      </c>
      <c r="H112" s="2">
        <f t="shared" si="33"/>
        <v>840</v>
      </c>
      <c r="I112" s="38">
        <f t="shared" si="34"/>
        <v>89.845238095238102</v>
      </c>
      <c r="K112" s="171">
        <f>+G112-G111</f>
        <v>1594.7</v>
      </c>
    </row>
    <row r="113" spans="1:11" x14ac:dyDescent="0.25">
      <c r="A113" s="29">
        <f t="shared" si="21"/>
        <v>43517</v>
      </c>
      <c r="C113">
        <v>0</v>
      </c>
      <c r="D113">
        <v>0</v>
      </c>
      <c r="E113">
        <v>1615.3</v>
      </c>
      <c r="F113">
        <v>840</v>
      </c>
      <c r="G113" s="9">
        <f t="shared" si="32"/>
        <v>1615.3</v>
      </c>
      <c r="H113" s="2">
        <f t="shared" si="33"/>
        <v>840</v>
      </c>
      <c r="I113" s="38">
        <f t="shared" si="34"/>
        <v>92.297619047619037</v>
      </c>
      <c r="K113" s="171">
        <f>+G113-G112</f>
        <v>20.599999999999909</v>
      </c>
    </row>
    <row r="114" spans="1:11" x14ac:dyDescent="0.25">
      <c r="A114" s="29">
        <f t="shared" si="21"/>
        <v>43524</v>
      </c>
      <c r="C114">
        <v>0</v>
      </c>
      <c r="D114">
        <v>0</v>
      </c>
      <c r="E114">
        <v>1691.8</v>
      </c>
      <c r="F114">
        <v>925.1</v>
      </c>
      <c r="G114" s="9">
        <f t="shared" si="32"/>
        <v>1691.8</v>
      </c>
      <c r="H114" s="2">
        <f t="shared" si="33"/>
        <v>925.1</v>
      </c>
      <c r="I114" s="38">
        <f t="shared" si="34"/>
        <v>82.877526753864444</v>
      </c>
      <c r="K114" s="171">
        <f>+G114-G113</f>
        <v>76.5</v>
      </c>
    </row>
    <row r="115" spans="1:11" x14ac:dyDescent="0.25">
      <c r="A115" s="29">
        <f t="shared" si="21"/>
        <v>43531</v>
      </c>
      <c r="C115">
        <v>0</v>
      </c>
      <c r="D115">
        <v>0</v>
      </c>
      <c r="E115">
        <v>1691.8</v>
      </c>
      <c r="F115">
        <v>925.1</v>
      </c>
      <c r="G115" s="9">
        <f t="shared" si="32"/>
        <v>1691.8</v>
      </c>
      <c r="H115" s="2">
        <f t="shared" si="33"/>
        <v>925.1</v>
      </c>
      <c r="I115" s="38">
        <f t="shared" si="34"/>
        <v>82.877526753864444</v>
      </c>
      <c r="K115" s="170">
        <f>+G115-G114</f>
        <v>0</v>
      </c>
    </row>
    <row r="116" spans="1:11" x14ac:dyDescent="0.25">
      <c r="A116" s="29">
        <f t="shared" si="21"/>
        <v>43538</v>
      </c>
      <c r="C116">
        <v>0</v>
      </c>
      <c r="D116">
        <v>0</v>
      </c>
      <c r="E116">
        <v>1679.3</v>
      </c>
      <c r="F116">
        <v>995.3</v>
      </c>
      <c r="G116" s="9">
        <f t="shared" si="32"/>
        <v>1679.3</v>
      </c>
      <c r="H116" s="2">
        <f t="shared" si="33"/>
        <v>995.3</v>
      </c>
      <c r="I116" s="38">
        <f t="shared" si="34"/>
        <v>68.722998091027847</v>
      </c>
    </row>
    <row r="117" spans="1:11" x14ac:dyDescent="0.25">
      <c r="A117" s="29">
        <f t="shared" si="21"/>
        <v>43545</v>
      </c>
      <c r="C117">
        <v>0</v>
      </c>
      <c r="D117">
        <v>0</v>
      </c>
      <c r="E117">
        <v>1761.6</v>
      </c>
      <c r="F117" s="66">
        <v>1109</v>
      </c>
      <c r="G117" s="9">
        <f t="shared" si="32"/>
        <v>1761.6</v>
      </c>
      <c r="H117" s="2">
        <f t="shared" si="33"/>
        <v>1109</v>
      </c>
      <c r="I117" s="38">
        <f t="shared" si="34"/>
        <v>58.845807033363371</v>
      </c>
    </row>
    <row r="118" spans="1:11" x14ac:dyDescent="0.25">
      <c r="A118" s="29">
        <f t="shared" si="21"/>
        <v>43552</v>
      </c>
      <c r="C118">
        <v>0</v>
      </c>
      <c r="D118">
        <v>0</v>
      </c>
      <c r="E118">
        <v>1761.6</v>
      </c>
      <c r="F118">
        <v>1185.3</v>
      </c>
      <c r="G118" s="9">
        <f t="shared" si="32"/>
        <v>1761.6</v>
      </c>
      <c r="H118" s="2">
        <f t="shared" si="33"/>
        <v>1185.3</v>
      </c>
      <c r="I118" s="38">
        <f t="shared" si="34"/>
        <v>48.620602379144515</v>
      </c>
    </row>
    <row r="119" spans="1:11" x14ac:dyDescent="0.25">
      <c r="A119" s="29">
        <f t="shared" si="21"/>
        <v>43559</v>
      </c>
      <c r="C119">
        <v>0</v>
      </c>
      <c r="D119">
        <v>0</v>
      </c>
      <c r="E119">
        <v>1827.9</v>
      </c>
      <c r="F119">
        <v>1185.3</v>
      </c>
      <c r="G119" s="9">
        <f t="shared" si="32"/>
        <v>1827.9</v>
      </c>
      <c r="H119" s="2">
        <f t="shared" si="33"/>
        <v>1185.3</v>
      </c>
      <c r="I119" s="38">
        <f t="shared" si="34"/>
        <v>54.214123006833724</v>
      </c>
    </row>
    <row r="120" spans="1:11" x14ac:dyDescent="0.25">
      <c r="A120" s="29">
        <f t="shared" si="21"/>
        <v>43566</v>
      </c>
      <c r="C120">
        <v>0</v>
      </c>
      <c r="D120">
        <v>0</v>
      </c>
      <c r="E120">
        <v>1827.9</v>
      </c>
      <c r="F120">
        <v>1185.3</v>
      </c>
      <c r="G120" s="9">
        <f t="shared" si="32"/>
        <v>1827.9</v>
      </c>
      <c r="H120" s="2">
        <f t="shared" si="33"/>
        <v>1185.3</v>
      </c>
      <c r="I120" s="38">
        <f t="shared" si="34"/>
        <v>54.214123006833724</v>
      </c>
    </row>
    <row r="121" spans="1:11" x14ac:dyDescent="0.25">
      <c r="A121" s="29">
        <f t="shared" si="21"/>
        <v>43573</v>
      </c>
      <c r="C121">
        <v>0</v>
      </c>
      <c r="D121">
        <v>0</v>
      </c>
      <c r="E121">
        <v>1827.9</v>
      </c>
      <c r="F121">
        <v>1267.3</v>
      </c>
      <c r="G121" s="9">
        <f t="shared" si="32"/>
        <v>1827.9</v>
      </c>
      <c r="H121" s="2">
        <f t="shared" si="33"/>
        <v>1267.3</v>
      </c>
      <c r="I121" s="38">
        <f t="shared" si="34"/>
        <v>44.235776848417906</v>
      </c>
    </row>
    <row r="122" spans="1:11" x14ac:dyDescent="0.25">
      <c r="A122" s="29">
        <f t="shared" si="21"/>
        <v>43580</v>
      </c>
      <c r="C122">
        <v>0</v>
      </c>
      <c r="D122">
        <v>0</v>
      </c>
      <c r="E122">
        <v>1828.6</v>
      </c>
      <c r="F122">
        <v>1319.9</v>
      </c>
      <c r="G122" s="9">
        <f t="shared" si="32"/>
        <v>1828.6</v>
      </c>
      <c r="H122" s="2">
        <f t="shared" si="33"/>
        <v>1319.9</v>
      </c>
      <c r="I122" s="38">
        <f t="shared" si="34"/>
        <v>38.540798545344337</v>
      </c>
      <c r="J122">
        <v>0</v>
      </c>
    </row>
    <row r="123" spans="1:11" x14ac:dyDescent="0.25">
      <c r="A123" s="29">
        <f t="shared" si="21"/>
        <v>43587</v>
      </c>
      <c r="C123">
        <v>0</v>
      </c>
      <c r="D123">
        <v>0</v>
      </c>
      <c r="E123">
        <v>1970.3</v>
      </c>
      <c r="F123">
        <v>1404.9</v>
      </c>
      <c r="G123" s="9">
        <f t="shared" si="32"/>
        <v>1970.3</v>
      </c>
      <c r="H123" s="2">
        <f t="shared" si="33"/>
        <v>1404.9</v>
      </c>
      <c r="I123" s="38">
        <f t="shared" si="34"/>
        <v>40.244857285216007</v>
      </c>
      <c r="J123">
        <v>0</v>
      </c>
    </row>
    <row r="124" spans="1:11" x14ac:dyDescent="0.25">
      <c r="A124" s="29">
        <f t="shared" si="21"/>
        <v>43594</v>
      </c>
      <c r="C124">
        <v>0</v>
      </c>
      <c r="D124">
        <v>0</v>
      </c>
      <c r="E124">
        <v>1848.3</v>
      </c>
      <c r="F124">
        <v>1457.7</v>
      </c>
      <c r="G124" s="9">
        <f t="shared" si="32"/>
        <v>1848.3</v>
      </c>
      <c r="H124" s="2">
        <f t="shared" si="33"/>
        <v>1457.7</v>
      </c>
      <c r="I124" s="38">
        <f t="shared" si="34"/>
        <v>26.79563696233793</v>
      </c>
      <c r="J124">
        <v>0</v>
      </c>
    </row>
    <row r="125" spans="1:11" x14ac:dyDescent="0.25">
      <c r="A125" s="29">
        <f t="shared" si="21"/>
        <v>43601</v>
      </c>
      <c r="C125">
        <v>0</v>
      </c>
      <c r="D125">
        <v>0</v>
      </c>
      <c r="E125">
        <v>1848.3</v>
      </c>
      <c r="F125">
        <v>1523.7</v>
      </c>
      <c r="G125" s="9">
        <f t="shared" si="32"/>
        <v>1848.3</v>
      </c>
      <c r="H125" s="2">
        <f t="shared" si="33"/>
        <v>1523.7</v>
      </c>
      <c r="I125" s="38">
        <f t="shared" si="34"/>
        <v>21.303406182319339</v>
      </c>
      <c r="J125">
        <v>0</v>
      </c>
    </row>
    <row r="126" spans="1:11" x14ac:dyDescent="0.25">
      <c r="A126" s="29">
        <f t="shared" si="21"/>
        <v>43608</v>
      </c>
      <c r="C126">
        <v>0</v>
      </c>
      <c r="D126">
        <v>0</v>
      </c>
      <c r="E126">
        <v>1905.1</v>
      </c>
      <c r="F126">
        <v>1593.1</v>
      </c>
      <c r="G126" s="9">
        <f t="shared" si="32"/>
        <v>1905.1</v>
      </c>
      <c r="H126" s="2">
        <f t="shared" si="33"/>
        <v>1593.1</v>
      </c>
      <c r="I126" s="38">
        <f t="shared" si="34"/>
        <v>19.584457975017266</v>
      </c>
      <c r="J126">
        <v>0</v>
      </c>
    </row>
    <row r="127" spans="1:11" x14ac:dyDescent="0.25">
      <c r="A127" s="29">
        <f t="shared" si="21"/>
        <v>43615</v>
      </c>
      <c r="C127">
        <v>40</v>
      </c>
      <c r="D127">
        <v>0</v>
      </c>
      <c r="E127">
        <v>1848.3</v>
      </c>
      <c r="F127">
        <v>1698.1</v>
      </c>
      <c r="G127" s="9">
        <f t="shared" si="32"/>
        <v>1888.3</v>
      </c>
      <c r="H127" s="2">
        <f t="shared" si="33"/>
        <v>1698.1</v>
      </c>
      <c r="I127" s="38">
        <f t="shared" si="34"/>
        <v>11.200753783640538</v>
      </c>
      <c r="J127">
        <v>0</v>
      </c>
    </row>
    <row r="128" spans="1:11" x14ac:dyDescent="0.25">
      <c r="A128" s="29">
        <f t="shared" si="21"/>
        <v>43622</v>
      </c>
      <c r="C128">
        <v>20</v>
      </c>
      <c r="D128">
        <v>0</v>
      </c>
      <c r="E128">
        <v>1906.7</v>
      </c>
      <c r="F128">
        <v>1698.1</v>
      </c>
      <c r="G128" s="9">
        <f t="shared" si="32"/>
        <v>1926.7</v>
      </c>
      <c r="H128" s="2">
        <f t="shared" si="33"/>
        <v>1698.1</v>
      </c>
      <c r="I128" s="38">
        <f t="shared" si="34"/>
        <v>13.462104705258838</v>
      </c>
      <c r="J128">
        <v>0</v>
      </c>
    </row>
    <row r="129" spans="1:10" x14ac:dyDescent="0.25">
      <c r="A129" s="29">
        <f t="shared" si="21"/>
        <v>43629</v>
      </c>
      <c r="C129">
        <v>40.5</v>
      </c>
      <c r="D129">
        <v>0</v>
      </c>
      <c r="E129">
        <v>1968.9</v>
      </c>
      <c r="F129">
        <v>1858.9</v>
      </c>
      <c r="G129" s="9">
        <f t="shared" si="32"/>
        <v>2009.4</v>
      </c>
      <c r="H129" s="2">
        <f t="shared" si="33"/>
        <v>1858.9</v>
      </c>
      <c r="I129" s="38">
        <f t="shared" si="34"/>
        <v>8.0961859164021774</v>
      </c>
      <c r="J129">
        <v>0</v>
      </c>
    </row>
    <row r="130" spans="1:10" x14ac:dyDescent="0.25">
      <c r="A130" s="29">
        <f t="shared" si="21"/>
        <v>43636</v>
      </c>
      <c r="C130">
        <v>40.5</v>
      </c>
      <c r="D130">
        <v>0</v>
      </c>
      <c r="E130">
        <v>1949.8</v>
      </c>
      <c r="F130">
        <v>1935.6</v>
      </c>
      <c r="G130" s="9">
        <f t="shared" si="32"/>
        <v>1990.3</v>
      </c>
      <c r="H130" s="2">
        <f t="shared" si="33"/>
        <v>1935.6</v>
      </c>
      <c r="I130" s="38">
        <f t="shared" si="34"/>
        <v>2.8259971068402612</v>
      </c>
      <c r="J130">
        <v>0</v>
      </c>
    </row>
    <row r="131" spans="1:10" x14ac:dyDescent="0.25">
      <c r="A131" s="29">
        <f t="shared" si="21"/>
        <v>43643</v>
      </c>
      <c r="C131">
        <v>40.5</v>
      </c>
      <c r="D131">
        <v>0</v>
      </c>
      <c r="E131">
        <v>2013.7</v>
      </c>
      <c r="F131">
        <v>2097.6</v>
      </c>
      <c r="G131" s="9">
        <f t="shared" si="32"/>
        <v>2054.1999999999998</v>
      </c>
      <c r="H131" s="2">
        <f t="shared" si="33"/>
        <v>2097.6</v>
      </c>
      <c r="I131" s="38">
        <f t="shared" si="34"/>
        <v>-2.0690312738367744</v>
      </c>
      <c r="J131">
        <v>0</v>
      </c>
    </row>
    <row r="132" spans="1:10" x14ac:dyDescent="0.25">
      <c r="A132" s="29">
        <f t="shared" si="21"/>
        <v>43650</v>
      </c>
      <c r="C132" s="66">
        <v>21</v>
      </c>
      <c r="D132">
        <v>0</v>
      </c>
      <c r="E132">
        <v>2037.2</v>
      </c>
      <c r="F132">
        <v>2097.6</v>
      </c>
      <c r="G132" s="9">
        <f t="shared" si="32"/>
        <v>2058.1999999999998</v>
      </c>
      <c r="H132" s="2">
        <f t="shared" si="33"/>
        <v>2097.6</v>
      </c>
      <c r="I132" s="38">
        <f t="shared" si="34"/>
        <v>-1.8783371472158694</v>
      </c>
    </row>
    <row r="133" spans="1:10" x14ac:dyDescent="0.25">
      <c r="A133" s="29">
        <f t="shared" ref="A133:A196" si="35">A132+7</f>
        <v>43657</v>
      </c>
      <c r="C133" s="66">
        <v>21</v>
      </c>
      <c r="D133">
        <v>0</v>
      </c>
      <c r="E133">
        <v>1975.1</v>
      </c>
      <c r="F133">
        <v>2117.9</v>
      </c>
      <c r="G133" s="9">
        <f t="shared" si="32"/>
        <v>1996.1</v>
      </c>
      <c r="H133" s="2">
        <f t="shared" si="33"/>
        <v>2117.9</v>
      </c>
      <c r="I133" s="38">
        <f t="shared" si="34"/>
        <v>-5.750979744086127</v>
      </c>
    </row>
    <row r="134" spans="1:10" x14ac:dyDescent="0.25">
      <c r="A134" s="29">
        <f t="shared" si="35"/>
        <v>43664</v>
      </c>
      <c r="C134">
        <v>20.5</v>
      </c>
      <c r="D134">
        <v>0</v>
      </c>
      <c r="E134">
        <v>1975.1</v>
      </c>
      <c r="F134">
        <v>2117.9</v>
      </c>
      <c r="G134" s="9">
        <f t="shared" si="32"/>
        <v>1995.6</v>
      </c>
      <c r="H134" s="2">
        <f t="shared" si="33"/>
        <v>2117.9</v>
      </c>
      <c r="I134" s="38">
        <f t="shared" si="34"/>
        <v>-5.7745880353180068</v>
      </c>
    </row>
    <row r="135" spans="1:10" x14ac:dyDescent="0.25">
      <c r="A135" s="29">
        <f t="shared" si="35"/>
        <v>43671</v>
      </c>
      <c r="C135">
        <v>20.5</v>
      </c>
      <c r="D135">
        <v>0</v>
      </c>
      <c r="E135">
        <v>1975.1</v>
      </c>
      <c r="F135">
        <v>2184.5</v>
      </c>
      <c r="G135" s="9">
        <f t="shared" si="32"/>
        <v>1995.6</v>
      </c>
      <c r="H135" s="2">
        <f t="shared" si="33"/>
        <v>2184.5</v>
      </c>
      <c r="I135" s="38">
        <f t="shared" si="34"/>
        <v>-8.6472877088578652</v>
      </c>
    </row>
    <row r="136" spans="1:10" x14ac:dyDescent="0.25">
      <c r="A136" s="29">
        <f t="shared" si="35"/>
        <v>43678</v>
      </c>
      <c r="C136">
        <v>20.5</v>
      </c>
      <c r="D136">
        <v>0</v>
      </c>
      <c r="E136" s="66">
        <v>2088</v>
      </c>
      <c r="F136">
        <v>2270.4</v>
      </c>
      <c r="G136" s="9">
        <f t="shared" si="32"/>
        <v>2108.5</v>
      </c>
      <c r="H136" s="2">
        <f t="shared" si="33"/>
        <v>2270.4</v>
      </c>
      <c r="I136" s="38">
        <f t="shared" si="34"/>
        <v>-7.1309020436927444</v>
      </c>
    </row>
    <row r="137" spans="1:10" x14ac:dyDescent="0.25">
      <c r="A137" s="29">
        <f t="shared" si="35"/>
        <v>43685</v>
      </c>
      <c r="C137">
        <v>0</v>
      </c>
      <c r="D137">
        <v>0</v>
      </c>
      <c r="E137">
        <v>2179.3000000000002</v>
      </c>
      <c r="F137" s="66">
        <v>2379</v>
      </c>
      <c r="G137" s="9">
        <f t="shared" si="32"/>
        <v>2179.3000000000002</v>
      </c>
      <c r="H137" s="2">
        <f t="shared" si="33"/>
        <v>2379</v>
      </c>
      <c r="I137" s="38">
        <f t="shared" si="34"/>
        <v>-8.3942833123160874</v>
      </c>
    </row>
    <row r="138" spans="1:10" x14ac:dyDescent="0.25">
      <c r="A138" s="29">
        <f t="shared" si="35"/>
        <v>43692</v>
      </c>
      <c r="C138">
        <v>0</v>
      </c>
      <c r="D138">
        <v>0</v>
      </c>
      <c r="E138">
        <v>2110.9</v>
      </c>
      <c r="F138">
        <v>2464.9</v>
      </c>
      <c r="G138" s="9">
        <f t="shared" si="32"/>
        <v>2110.9</v>
      </c>
      <c r="H138" s="2">
        <f t="shared" si="33"/>
        <v>2464.9</v>
      </c>
      <c r="I138" s="38">
        <f t="shared" si="34"/>
        <v>-14.361637388940728</v>
      </c>
    </row>
    <row r="139" spans="1:10" x14ac:dyDescent="0.25">
      <c r="A139" s="29">
        <f t="shared" si="35"/>
        <v>43699</v>
      </c>
      <c r="C139">
        <v>0</v>
      </c>
      <c r="D139">
        <v>0</v>
      </c>
      <c r="E139">
        <v>2110.9</v>
      </c>
      <c r="F139">
        <v>2544.1999999999998</v>
      </c>
      <c r="G139" s="9">
        <f t="shared" si="32"/>
        <v>2110.9</v>
      </c>
      <c r="H139" s="2">
        <f t="shared" si="33"/>
        <v>2544.1999999999998</v>
      </c>
      <c r="I139" s="38">
        <f t="shared" si="34"/>
        <v>-17.030893797657409</v>
      </c>
    </row>
    <row r="140" spans="1:10" x14ac:dyDescent="0.25">
      <c r="A140" s="29">
        <f t="shared" si="35"/>
        <v>43706</v>
      </c>
      <c r="C140">
        <v>0</v>
      </c>
      <c r="D140">
        <v>0</v>
      </c>
      <c r="E140">
        <v>2110.9</v>
      </c>
      <c r="F140">
        <v>2544.1999999999998</v>
      </c>
      <c r="G140" s="9">
        <f t="shared" si="32"/>
        <v>2110.9</v>
      </c>
      <c r="H140" s="2">
        <f t="shared" si="33"/>
        <v>2544.1999999999998</v>
      </c>
      <c r="I140" s="38">
        <f t="shared" si="34"/>
        <v>-17.030893797657409</v>
      </c>
    </row>
    <row r="141" spans="1:10" x14ac:dyDescent="0.25">
      <c r="A141" s="29">
        <f t="shared" si="35"/>
        <v>43713</v>
      </c>
      <c r="C141">
        <v>0</v>
      </c>
      <c r="D141">
        <v>0</v>
      </c>
      <c r="E141">
        <v>56.5</v>
      </c>
      <c r="F141">
        <v>0</v>
      </c>
      <c r="G141" s="9">
        <f t="shared" si="32"/>
        <v>56.5</v>
      </c>
      <c r="H141" s="2">
        <f t="shared" si="33"/>
        <v>0</v>
      </c>
      <c r="I141" s="38" t="e">
        <f t="shared" si="34"/>
        <v>#DIV/0!</v>
      </c>
    </row>
    <row r="142" spans="1:10" x14ac:dyDescent="0.25">
      <c r="A142" s="29">
        <f t="shared" si="35"/>
        <v>43720</v>
      </c>
      <c r="C142">
        <v>0</v>
      </c>
      <c r="D142">
        <v>0</v>
      </c>
      <c r="E142">
        <v>0</v>
      </c>
      <c r="F142">
        <v>0</v>
      </c>
      <c r="G142" s="9">
        <f t="shared" si="32"/>
        <v>0</v>
      </c>
      <c r="H142" s="2">
        <f t="shared" si="33"/>
        <v>0</v>
      </c>
      <c r="I142" s="38" t="e">
        <f t="shared" si="34"/>
        <v>#DIV/0!</v>
      </c>
    </row>
    <row r="143" spans="1:10" x14ac:dyDescent="0.25">
      <c r="A143" s="29">
        <f t="shared" si="35"/>
        <v>43727</v>
      </c>
      <c r="C143">
        <v>0</v>
      </c>
      <c r="D143">
        <v>0</v>
      </c>
      <c r="E143">
        <v>69.8</v>
      </c>
      <c r="F143">
        <v>103.2</v>
      </c>
      <c r="G143" s="9">
        <f t="shared" si="32"/>
        <v>69.8</v>
      </c>
      <c r="H143" s="2">
        <f t="shared" si="33"/>
        <v>103.2</v>
      </c>
      <c r="I143" s="38">
        <f t="shared" si="34"/>
        <v>-32.36434108527132</v>
      </c>
    </row>
    <row r="144" spans="1:10" x14ac:dyDescent="0.25">
      <c r="A144" s="29">
        <f t="shared" si="35"/>
        <v>43734</v>
      </c>
      <c r="C144">
        <v>0</v>
      </c>
      <c r="D144">
        <v>0</v>
      </c>
      <c r="E144">
        <v>195.1</v>
      </c>
      <c r="F144">
        <v>103.2</v>
      </c>
      <c r="G144" s="9">
        <f t="shared" si="32"/>
        <v>195.1</v>
      </c>
      <c r="H144" s="2">
        <f t="shared" si="33"/>
        <v>103.2</v>
      </c>
      <c r="I144" s="38">
        <f t="shared" si="34"/>
        <v>89.050387596899199</v>
      </c>
    </row>
    <row r="145" spans="1:9" x14ac:dyDescent="0.25">
      <c r="A145" s="29">
        <f t="shared" si="35"/>
        <v>43741</v>
      </c>
      <c r="C145">
        <v>0</v>
      </c>
      <c r="D145">
        <v>0</v>
      </c>
      <c r="E145">
        <v>252.7</v>
      </c>
      <c r="F145">
        <v>188.5</v>
      </c>
      <c r="G145" s="9">
        <f t="shared" si="32"/>
        <v>252.7</v>
      </c>
      <c r="H145" s="2">
        <f t="shared" si="33"/>
        <v>188.5</v>
      </c>
      <c r="I145" s="38">
        <f t="shared" si="34"/>
        <v>34.058355437665774</v>
      </c>
    </row>
    <row r="146" spans="1:9" x14ac:dyDescent="0.25">
      <c r="A146" s="29">
        <f t="shared" si="35"/>
        <v>43748</v>
      </c>
      <c r="C146">
        <v>0</v>
      </c>
      <c r="D146">
        <v>0</v>
      </c>
      <c r="E146">
        <v>252.7</v>
      </c>
      <c r="F146">
        <v>233</v>
      </c>
      <c r="G146" s="9">
        <f t="shared" si="32"/>
        <v>252.7</v>
      </c>
      <c r="H146" s="2">
        <f t="shared" si="33"/>
        <v>233</v>
      </c>
      <c r="I146" s="38">
        <f t="shared" si="34"/>
        <v>8.4549356223175831</v>
      </c>
    </row>
    <row r="147" spans="1:9" x14ac:dyDescent="0.25">
      <c r="A147" s="29">
        <f t="shared" si="35"/>
        <v>43755</v>
      </c>
      <c r="C147">
        <v>0</v>
      </c>
      <c r="D147">
        <v>0</v>
      </c>
      <c r="E147">
        <v>394.9</v>
      </c>
      <c r="F147">
        <v>326.60000000000002</v>
      </c>
      <c r="G147" s="9">
        <f t="shared" si="32"/>
        <v>394.9</v>
      </c>
      <c r="H147" s="2">
        <f t="shared" si="33"/>
        <v>326.60000000000002</v>
      </c>
      <c r="I147" s="38">
        <f t="shared" si="34"/>
        <v>20.912431108389452</v>
      </c>
    </row>
    <row r="148" spans="1:9" x14ac:dyDescent="0.25">
      <c r="A148" s="29">
        <f t="shared" si="35"/>
        <v>43762</v>
      </c>
      <c r="C148" s="56">
        <v>-135.9</v>
      </c>
      <c r="D148">
        <v>0</v>
      </c>
      <c r="E148">
        <v>400.2</v>
      </c>
      <c r="F148">
        <v>396.1</v>
      </c>
      <c r="G148" s="9">
        <f t="shared" si="32"/>
        <v>264.29999999999995</v>
      </c>
      <c r="H148" s="2">
        <f t="shared" si="33"/>
        <v>396.1</v>
      </c>
      <c r="I148" s="38">
        <f t="shared" si="34"/>
        <v>-33.274425650088382</v>
      </c>
    </row>
    <row r="149" spans="1:9" x14ac:dyDescent="0.25">
      <c r="A149" s="29">
        <f t="shared" si="35"/>
        <v>43769</v>
      </c>
      <c r="C149">
        <v>0</v>
      </c>
      <c r="D149">
        <v>0</v>
      </c>
      <c r="E149">
        <v>548.4</v>
      </c>
      <c r="F149">
        <v>480.5</v>
      </c>
      <c r="G149" s="9">
        <f t="shared" si="32"/>
        <v>548.4</v>
      </c>
      <c r="H149" s="2">
        <f t="shared" si="33"/>
        <v>480.5</v>
      </c>
      <c r="I149" s="38">
        <f t="shared" si="34"/>
        <v>14.13111342351716</v>
      </c>
    </row>
    <row r="150" spans="1:9" x14ac:dyDescent="0.25">
      <c r="A150" s="29">
        <f t="shared" si="35"/>
        <v>43776</v>
      </c>
      <c r="C150">
        <v>0</v>
      </c>
      <c r="D150">
        <v>0</v>
      </c>
      <c r="E150">
        <v>505.1</v>
      </c>
      <c r="F150">
        <v>594.29999999999995</v>
      </c>
      <c r="G150" s="9">
        <f t="shared" si="32"/>
        <v>505.1</v>
      </c>
      <c r="H150" s="2">
        <f t="shared" si="33"/>
        <v>594.29999999999995</v>
      </c>
      <c r="I150" s="38">
        <f t="shared" si="34"/>
        <v>-15.009254585226305</v>
      </c>
    </row>
    <row r="151" spans="1:9" x14ac:dyDescent="0.25">
      <c r="A151" s="29">
        <f t="shared" si="35"/>
        <v>43783</v>
      </c>
      <c r="C151">
        <v>0</v>
      </c>
      <c r="D151">
        <v>0</v>
      </c>
      <c r="E151">
        <v>492.4</v>
      </c>
      <c r="F151">
        <v>650.70000000000005</v>
      </c>
      <c r="G151" s="9">
        <f t="shared" si="32"/>
        <v>492.4</v>
      </c>
      <c r="H151" s="2">
        <f t="shared" si="33"/>
        <v>650.70000000000005</v>
      </c>
      <c r="I151" s="38">
        <f t="shared" si="34"/>
        <v>-24.327647149223917</v>
      </c>
    </row>
    <row r="152" spans="1:9" x14ac:dyDescent="0.25">
      <c r="A152" s="29">
        <f t="shared" si="35"/>
        <v>43790</v>
      </c>
      <c r="C152">
        <f>'1121'!B18</f>
        <v>0</v>
      </c>
      <c r="D152">
        <f>'1121'!C18</f>
        <v>0</v>
      </c>
      <c r="E152">
        <f>'1121'!D18</f>
        <v>427.9</v>
      </c>
      <c r="F152">
        <f>'1121'!E18</f>
        <v>772.7</v>
      </c>
      <c r="G152" s="9">
        <f t="shared" si="32"/>
        <v>427.9</v>
      </c>
      <c r="H152" s="2">
        <f t="shared" si="33"/>
        <v>772.7</v>
      </c>
      <c r="I152" s="38">
        <f t="shared" si="34"/>
        <v>-44.622751391225577</v>
      </c>
    </row>
    <row r="153" spans="1:9" x14ac:dyDescent="0.25">
      <c r="A153" s="29">
        <f t="shared" si="35"/>
        <v>43797</v>
      </c>
      <c r="C153">
        <f>'1128'!B18</f>
        <v>0</v>
      </c>
      <c r="D153">
        <f>'1128'!C18</f>
        <v>0</v>
      </c>
      <c r="E153">
        <f>'1128'!D18</f>
        <v>427.9</v>
      </c>
      <c r="F153">
        <f>'1128'!E18</f>
        <v>876.4</v>
      </c>
      <c r="G153" s="9">
        <f t="shared" si="32"/>
        <v>427.9</v>
      </c>
      <c r="H153" s="2">
        <f t="shared" si="33"/>
        <v>876.4</v>
      </c>
      <c r="I153" s="38">
        <f t="shared" si="34"/>
        <v>-51.175262437243262</v>
      </c>
    </row>
    <row r="154" spans="1:9" x14ac:dyDescent="0.25">
      <c r="A154" s="29">
        <f t="shared" si="35"/>
        <v>43804</v>
      </c>
      <c r="C154">
        <f>'1205'!B18</f>
        <v>0</v>
      </c>
      <c r="D154">
        <f>'1205'!C18</f>
        <v>0</v>
      </c>
      <c r="E154">
        <f>'1205'!D18</f>
        <v>427.9</v>
      </c>
      <c r="F154">
        <f>'1205'!E18</f>
        <v>960.5</v>
      </c>
      <c r="G154" s="9">
        <f t="shared" si="32"/>
        <v>427.9</v>
      </c>
      <c r="H154" s="2">
        <f t="shared" si="33"/>
        <v>960.5</v>
      </c>
      <c r="I154" s="38">
        <f t="shared" si="34"/>
        <v>-55.450286309213958</v>
      </c>
    </row>
    <row r="155" spans="1:9" x14ac:dyDescent="0.25">
      <c r="A155" s="29">
        <f t="shared" si="35"/>
        <v>43811</v>
      </c>
      <c r="C155">
        <f>'1212'!B18</f>
        <v>0</v>
      </c>
      <c r="D155">
        <f>'1212'!C18</f>
        <v>0</v>
      </c>
      <c r="E155">
        <f>'1212'!D18</f>
        <v>427.9</v>
      </c>
      <c r="F155">
        <f>'1212'!E18</f>
        <v>1145</v>
      </c>
      <c r="G155" s="9">
        <f t="shared" si="32"/>
        <v>427.9</v>
      </c>
      <c r="H155" s="2">
        <f t="shared" si="33"/>
        <v>1145</v>
      </c>
      <c r="I155" s="38">
        <f t="shared" si="34"/>
        <v>-62.628820960698697</v>
      </c>
    </row>
    <row r="156" spans="1:9" x14ac:dyDescent="0.25">
      <c r="A156" s="29">
        <f t="shared" si="35"/>
        <v>43818</v>
      </c>
      <c r="C156">
        <f>'1219'!B18</f>
        <v>0</v>
      </c>
      <c r="D156">
        <f>'1219'!C18</f>
        <v>0</v>
      </c>
      <c r="E156">
        <f>'1219'!D18</f>
        <v>589</v>
      </c>
      <c r="F156">
        <f>'1219'!E18</f>
        <v>1145</v>
      </c>
      <c r="G156" s="9">
        <f t="shared" si="32"/>
        <v>589</v>
      </c>
      <c r="H156" s="2">
        <f t="shared" si="33"/>
        <v>1145</v>
      </c>
      <c r="I156" s="38">
        <f t="shared" si="34"/>
        <v>-48.558951965065503</v>
      </c>
    </row>
    <row r="157" spans="1:9" x14ac:dyDescent="0.25">
      <c r="A157" s="29">
        <f t="shared" si="35"/>
        <v>43825</v>
      </c>
      <c r="C157">
        <f>'1226'!B18</f>
        <v>0</v>
      </c>
      <c r="D157">
        <f>'1226'!C18</f>
        <v>0</v>
      </c>
      <c r="E157">
        <f>'1226'!D18</f>
        <v>589</v>
      </c>
      <c r="F157">
        <f>'1226'!E18</f>
        <v>1229.5</v>
      </c>
      <c r="G157" s="9">
        <f t="shared" si="32"/>
        <v>589</v>
      </c>
      <c r="H157" s="2">
        <f t="shared" si="33"/>
        <v>1229.5</v>
      </c>
      <c r="I157" s="38">
        <f t="shared" si="34"/>
        <v>-52.094347295648632</v>
      </c>
    </row>
    <row r="158" spans="1:9" x14ac:dyDescent="0.25">
      <c r="A158" s="29">
        <f t="shared" si="35"/>
        <v>43832</v>
      </c>
      <c r="C158">
        <f>'0102'!B18</f>
        <v>0</v>
      </c>
      <c r="D158">
        <f>'0102'!C18</f>
        <v>0</v>
      </c>
      <c r="E158">
        <f>'0102'!D18</f>
        <v>580.4</v>
      </c>
      <c r="F158">
        <f>'0102'!E18</f>
        <v>1311.4</v>
      </c>
      <c r="G158" s="9">
        <f t="shared" si="32"/>
        <v>580.4</v>
      </c>
      <c r="H158" s="2">
        <f t="shared" si="33"/>
        <v>1311.4</v>
      </c>
      <c r="I158" s="38">
        <f t="shared" si="34"/>
        <v>-55.741955162421839</v>
      </c>
    </row>
    <row r="159" spans="1:9" ht="11.4" customHeight="1" x14ac:dyDescent="0.25">
      <c r="A159" s="29">
        <f t="shared" si="35"/>
        <v>43839</v>
      </c>
      <c r="C159">
        <f>'0109'!B18</f>
        <v>0</v>
      </c>
      <c r="D159">
        <f>'0109'!C18</f>
        <v>0</v>
      </c>
      <c r="E159">
        <f>'0109'!D18</f>
        <v>777.9</v>
      </c>
      <c r="F159">
        <f>'0109'!E18</f>
        <v>1311.4</v>
      </c>
      <c r="G159" s="9">
        <f t="shared" si="32"/>
        <v>777.9</v>
      </c>
      <c r="H159" s="2">
        <f t="shared" si="33"/>
        <v>1311.4</v>
      </c>
      <c r="I159" s="38">
        <f t="shared" si="34"/>
        <v>-40.681714198566418</v>
      </c>
    </row>
    <row r="160" spans="1:9" x14ac:dyDescent="0.25">
      <c r="A160" s="29">
        <f t="shared" si="35"/>
        <v>43846</v>
      </c>
      <c r="C160">
        <f>'0116'!B18</f>
        <v>0</v>
      </c>
      <c r="D160">
        <f>'0116'!C18</f>
        <v>0</v>
      </c>
      <c r="E160">
        <f>'0116'!D18</f>
        <v>708.5</v>
      </c>
      <c r="F160">
        <f>'0116'!E18</f>
        <v>1311.4</v>
      </c>
      <c r="G160" s="9">
        <f t="shared" si="32"/>
        <v>708.5</v>
      </c>
      <c r="H160" s="2">
        <f t="shared" si="33"/>
        <v>1311.4</v>
      </c>
      <c r="I160" s="38">
        <f t="shared" si="34"/>
        <v>-45.973768491688269</v>
      </c>
    </row>
    <row r="161" spans="1:12" x14ac:dyDescent="0.25">
      <c r="A161" s="29">
        <f t="shared" si="35"/>
        <v>43853</v>
      </c>
      <c r="C161">
        <f>'0123'!B18</f>
        <v>0</v>
      </c>
      <c r="D161">
        <f>'0123'!C18</f>
        <v>0</v>
      </c>
      <c r="E161">
        <f>'0123'!D18</f>
        <v>777.6</v>
      </c>
      <c r="F161">
        <f>'0123'!E18</f>
        <v>1311.4</v>
      </c>
      <c r="G161" s="9">
        <f>+C161+E161</f>
        <v>777.6</v>
      </c>
      <c r="H161" s="2">
        <f>+D161+F161</f>
        <v>1311.4</v>
      </c>
      <c r="I161" s="38">
        <f t="shared" si="34"/>
        <v>-40.70459051395455</v>
      </c>
    </row>
    <row r="162" spans="1:12" ht="15" x14ac:dyDescent="0.35">
      <c r="A162" s="29">
        <f t="shared" si="35"/>
        <v>43860</v>
      </c>
      <c r="C162">
        <f>'0130'!B18</f>
        <v>0</v>
      </c>
      <c r="D162">
        <f>'0130'!C18</f>
        <v>0</v>
      </c>
      <c r="E162">
        <f>'0130'!D18</f>
        <v>914.1</v>
      </c>
      <c r="F162">
        <f>'0130'!E18</f>
        <v>1311.4</v>
      </c>
      <c r="G162" s="9">
        <f t="shared" ref="G162:G170" si="36">+C162+E162</f>
        <v>914.1</v>
      </c>
      <c r="H162" s="2">
        <f t="shared" ref="H162:H170" si="37">+D162+F162</f>
        <v>1311.4</v>
      </c>
      <c r="I162" s="38">
        <f t="shared" si="34"/>
        <v>-30.295867012353217</v>
      </c>
      <c r="L162" s="53"/>
    </row>
    <row r="163" spans="1:12" x14ac:dyDescent="0.25">
      <c r="A163" s="29">
        <f t="shared" si="35"/>
        <v>43867</v>
      </c>
      <c r="C163">
        <f>'0206'!B18</f>
        <v>0</v>
      </c>
      <c r="D163">
        <f>'0206'!C18</f>
        <v>0</v>
      </c>
      <c r="E163">
        <f>'0206'!D18</f>
        <v>970.1</v>
      </c>
      <c r="F163">
        <f>'0206'!E18</f>
        <v>1311.4</v>
      </c>
      <c r="G163" s="9">
        <f t="shared" si="36"/>
        <v>970.1</v>
      </c>
      <c r="H163" s="2">
        <f t="shared" si="37"/>
        <v>1311.4</v>
      </c>
      <c r="I163" s="38">
        <f t="shared" si="34"/>
        <v>-26.025621473234718</v>
      </c>
    </row>
    <row r="164" spans="1:12" x14ac:dyDescent="0.25">
      <c r="A164" s="29">
        <f t="shared" si="35"/>
        <v>43874</v>
      </c>
      <c r="C164">
        <f>'0213'!B18</f>
        <v>0</v>
      </c>
      <c r="D164">
        <f>'0213'!C18</f>
        <v>0</v>
      </c>
      <c r="E164">
        <f>'0213'!D18</f>
        <v>1052.5</v>
      </c>
      <c r="F164">
        <f>'0213'!E18</f>
        <v>1456.7</v>
      </c>
      <c r="G164" s="9">
        <f t="shared" si="36"/>
        <v>1052.5</v>
      </c>
      <c r="H164" s="2">
        <f t="shared" si="37"/>
        <v>1456.7</v>
      </c>
      <c r="I164" s="38">
        <f t="shared" si="34"/>
        <v>-27.74764879522208</v>
      </c>
    </row>
    <row r="165" spans="1:12" x14ac:dyDescent="0.25">
      <c r="A165" s="29">
        <f t="shared" si="35"/>
        <v>43881</v>
      </c>
      <c r="C165">
        <f>'0220'!B18</f>
        <v>0</v>
      </c>
      <c r="D165">
        <f>'0220'!C18</f>
        <v>0</v>
      </c>
      <c r="E165">
        <f>'0220'!D18</f>
        <v>986.5</v>
      </c>
      <c r="F165">
        <f>'0220'!E18</f>
        <v>1539.5</v>
      </c>
      <c r="G165" s="9">
        <f t="shared" si="36"/>
        <v>986.5</v>
      </c>
      <c r="H165" s="2">
        <f t="shared" si="37"/>
        <v>1539.5</v>
      </c>
      <c r="I165" s="38">
        <f t="shared" si="34"/>
        <v>-35.920753491393306</v>
      </c>
    </row>
    <row r="166" spans="1:12" x14ac:dyDescent="0.25">
      <c r="A166" s="29">
        <f t="shared" si="35"/>
        <v>43888</v>
      </c>
      <c r="C166">
        <f>'0227'!B18</f>
        <v>0</v>
      </c>
      <c r="D166">
        <f>'0227'!C18</f>
        <v>0</v>
      </c>
      <c r="E166">
        <f>'0227'!D18</f>
        <v>1042.7</v>
      </c>
      <c r="F166">
        <f>'0227'!E18</f>
        <v>1616</v>
      </c>
      <c r="G166" s="9">
        <f t="shared" si="36"/>
        <v>1042.7</v>
      </c>
      <c r="H166" s="2">
        <f t="shared" si="37"/>
        <v>1616</v>
      </c>
      <c r="I166" s="38">
        <f t="shared" si="34"/>
        <v>-35.476485148514847</v>
      </c>
    </row>
    <row r="167" spans="1:12" x14ac:dyDescent="0.25">
      <c r="A167" s="29">
        <f t="shared" si="35"/>
        <v>43895</v>
      </c>
      <c r="C167">
        <f>'0305'!B18</f>
        <v>0</v>
      </c>
      <c r="D167">
        <f>'0305'!C18</f>
        <v>0</v>
      </c>
      <c r="E167">
        <f>'0305'!D18</f>
        <v>1107.4000000000001</v>
      </c>
      <c r="F167">
        <f>'0305'!E18</f>
        <v>1616</v>
      </c>
      <c r="G167" s="9">
        <f t="shared" si="36"/>
        <v>1107.4000000000001</v>
      </c>
      <c r="H167" s="2">
        <f t="shared" si="37"/>
        <v>1616</v>
      </c>
      <c r="I167" s="38">
        <f t="shared" si="34"/>
        <v>-31.472772277227712</v>
      </c>
    </row>
    <row r="168" spans="1:12" x14ac:dyDescent="0.25">
      <c r="A168" s="29">
        <f t="shared" si="35"/>
        <v>43902</v>
      </c>
      <c r="C168">
        <f>'0312'!B19</f>
        <v>0</v>
      </c>
      <c r="D168">
        <f>'0312'!C19</f>
        <v>0</v>
      </c>
      <c r="E168">
        <f>'0312'!D19</f>
        <v>1172.0999999999999</v>
      </c>
      <c r="F168">
        <f>'0312'!E19</f>
        <v>1616</v>
      </c>
      <c r="G168" s="9">
        <f t="shared" si="36"/>
        <v>1172.0999999999999</v>
      </c>
      <c r="H168" s="2">
        <f t="shared" si="37"/>
        <v>1616</v>
      </c>
      <c r="I168" s="38">
        <f t="shared" si="34"/>
        <v>-27.469059405940598</v>
      </c>
    </row>
    <row r="169" spans="1:12" x14ac:dyDescent="0.25">
      <c r="A169" s="29">
        <f t="shared" si="35"/>
        <v>43909</v>
      </c>
      <c r="C169">
        <f>'0319'!B19</f>
        <v>0</v>
      </c>
      <c r="D169">
        <f>'0319'!C19</f>
        <v>0</v>
      </c>
      <c r="E169">
        <f>'0319'!D19</f>
        <v>1172.0999999999999</v>
      </c>
      <c r="F169">
        <f>'0319'!E19</f>
        <v>1698.4</v>
      </c>
      <c r="G169" s="9">
        <f t="shared" si="36"/>
        <v>1172.0999999999999</v>
      </c>
      <c r="H169" s="2">
        <f t="shared" si="37"/>
        <v>1698.4</v>
      </c>
      <c r="I169" s="38">
        <f t="shared" si="34"/>
        <v>-30.987988695242585</v>
      </c>
    </row>
    <row r="170" spans="1:12" x14ac:dyDescent="0.25">
      <c r="A170" s="29">
        <f t="shared" si="35"/>
        <v>43916</v>
      </c>
      <c r="C170">
        <f>'0326'!B19</f>
        <v>0</v>
      </c>
      <c r="D170">
        <f>'0326'!C19</f>
        <v>0</v>
      </c>
      <c r="E170">
        <f>'0326'!D19</f>
        <v>1172.0999999999999</v>
      </c>
      <c r="F170">
        <f>'0326'!E19</f>
        <v>1698.4</v>
      </c>
      <c r="G170" s="9">
        <f t="shared" si="36"/>
        <v>1172.0999999999999</v>
      </c>
      <c r="H170" s="2">
        <f t="shared" si="37"/>
        <v>1698.4</v>
      </c>
      <c r="I170" s="38">
        <f t="shared" si="34"/>
        <v>-30.987988695242585</v>
      </c>
    </row>
    <row r="171" spans="1:12" x14ac:dyDescent="0.25">
      <c r="A171" s="29">
        <f t="shared" si="35"/>
        <v>43923</v>
      </c>
      <c r="C171">
        <f>'0402'!B19</f>
        <v>0</v>
      </c>
      <c r="D171">
        <f>'0402'!C19</f>
        <v>0</v>
      </c>
      <c r="E171">
        <f>'0402'!D19</f>
        <v>1172.0999999999999</v>
      </c>
      <c r="F171">
        <f>'0402'!E19</f>
        <v>1764.7</v>
      </c>
      <c r="G171" s="9">
        <f t="shared" ref="G171:G179" si="38">+C171+E171</f>
        <v>1172.0999999999999</v>
      </c>
      <c r="H171" s="2">
        <f t="shared" ref="H171:H179" si="39">+D171+F171</f>
        <v>1764.7</v>
      </c>
      <c r="I171" s="38">
        <f t="shared" ref="I171:I202" si="40">+(G171/H171-1)*100</f>
        <v>-33.580778602595352</v>
      </c>
    </row>
    <row r="172" spans="1:12" x14ac:dyDescent="0.25">
      <c r="A172" s="29">
        <f t="shared" si="35"/>
        <v>43930</v>
      </c>
      <c r="C172">
        <f>'0409'!B19</f>
        <v>0</v>
      </c>
      <c r="D172">
        <f>'0409'!C19</f>
        <v>0</v>
      </c>
      <c r="E172">
        <f>'0409'!D19</f>
        <v>1172.0999999999999</v>
      </c>
      <c r="F172">
        <f>'0409'!E19</f>
        <v>1764.7</v>
      </c>
      <c r="G172" s="9">
        <f t="shared" si="38"/>
        <v>1172.0999999999999</v>
      </c>
      <c r="H172" s="2">
        <f t="shared" si="39"/>
        <v>1764.7</v>
      </c>
      <c r="I172" s="38">
        <f t="shared" si="40"/>
        <v>-33.580778602595352</v>
      </c>
    </row>
    <row r="173" spans="1:12" x14ac:dyDescent="0.25">
      <c r="A173" s="29">
        <f t="shared" si="35"/>
        <v>43937</v>
      </c>
      <c r="C173">
        <f>'0416'!B19</f>
        <v>0</v>
      </c>
      <c r="D173">
        <f>'0416'!C19</f>
        <v>0</v>
      </c>
      <c r="E173">
        <f>'0416'!D19</f>
        <v>1172.0999999999999</v>
      </c>
      <c r="F173">
        <f>'0416'!E19</f>
        <v>1764.7</v>
      </c>
      <c r="G173" s="9">
        <f t="shared" si="38"/>
        <v>1172.0999999999999</v>
      </c>
      <c r="H173" s="2">
        <f>+C173+F173</f>
        <v>1764.7</v>
      </c>
      <c r="I173" s="38">
        <f t="shared" si="40"/>
        <v>-33.580778602595352</v>
      </c>
    </row>
    <row r="174" spans="1:12" x14ac:dyDescent="0.25">
      <c r="A174" s="29">
        <f t="shared" si="35"/>
        <v>43944</v>
      </c>
      <c r="C174">
        <f>'0423'!B19</f>
        <v>0</v>
      </c>
      <c r="D174">
        <f>'0423'!C19</f>
        <v>0</v>
      </c>
      <c r="E174">
        <f>'0423'!D19</f>
        <v>1172.0999999999999</v>
      </c>
      <c r="F174">
        <f>'0423'!E19</f>
        <v>1764.7</v>
      </c>
      <c r="G174" s="9">
        <f t="shared" si="38"/>
        <v>1172.0999999999999</v>
      </c>
      <c r="H174" s="2">
        <f t="shared" si="39"/>
        <v>1764.7</v>
      </c>
      <c r="I174" s="38">
        <f t="shared" si="40"/>
        <v>-33.580778602595352</v>
      </c>
    </row>
    <row r="175" spans="1:12" x14ac:dyDescent="0.25">
      <c r="A175" s="29">
        <f t="shared" si="35"/>
        <v>43951</v>
      </c>
      <c r="C175">
        <f>'0430'!B19</f>
        <v>0</v>
      </c>
      <c r="D175">
        <f>'0430'!C19</f>
        <v>0</v>
      </c>
      <c r="E175">
        <f>'0430'!D19</f>
        <v>1172.0999999999999</v>
      </c>
      <c r="F175">
        <f>'0430'!E19</f>
        <v>1848.3</v>
      </c>
      <c r="G175" s="9">
        <f t="shared" si="38"/>
        <v>1172.0999999999999</v>
      </c>
      <c r="H175" s="2">
        <f t="shared" si="39"/>
        <v>1848.3</v>
      </c>
      <c r="I175" s="38">
        <f t="shared" si="40"/>
        <v>-36.58496997240708</v>
      </c>
      <c r="J175">
        <f>'0430'!F19</f>
        <v>0</v>
      </c>
    </row>
    <row r="176" spans="1:12" x14ac:dyDescent="0.25">
      <c r="A176" s="29">
        <f t="shared" si="35"/>
        <v>43958</v>
      </c>
      <c r="C176">
        <f>'0507'!B19</f>
        <v>0</v>
      </c>
      <c r="D176">
        <f>'0507'!C19</f>
        <v>0</v>
      </c>
      <c r="E176">
        <f>'0507'!D19</f>
        <v>1240.5</v>
      </c>
      <c r="F176">
        <f>'0507'!E19</f>
        <v>1848.3</v>
      </c>
      <c r="G176" s="9">
        <f t="shared" si="38"/>
        <v>1240.5</v>
      </c>
      <c r="H176" s="2">
        <f t="shared" si="39"/>
        <v>1848.3</v>
      </c>
      <c r="I176" s="38">
        <f t="shared" si="40"/>
        <v>-32.884272033760752</v>
      </c>
      <c r="J176">
        <f>'0507'!F19</f>
        <v>0</v>
      </c>
    </row>
    <row r="177" spans="1:10" x14ac:dyDescent="0.25">
      <c r="A177" s="29">
        <f t="shared" si="35"/>
        <v>43965</v>
      </c>
      <c r="C177">
        <f>'0514'!B19</f>
        <v>0</v>
      </c>
      <c r="D177">
        <f>'0514'!C19</f>
        <v>0</v>
      </c>
      <c r="E177">
        <f>'0514'!D19</f>
        <v>1240.5</v>
      </c>
      <c r="F177">
        <f>'0514'!E19</f>
        <v>1848.3</v>
      </c>
      <c r="G177" s="9">
        <f t="shared" si="38"/>
        <v>1240.5</v>
      </c>
      <c r="H177" s="2">
        <f t="shared" si="39"/>
        <v>1848.3</v>
      </c>
      <c r="I177" s="38">
        <f t="shared" si="40"/>
        <v>-32.884272033760752</v>
      </c>
      <c r="J177">
        <f>'0514'!F19</f>
        <v>0</v>
      </c>
    </row>
    <row r="178" spans="1:10" x14ac:dyDescent="0.25">
      <c r="A178" s="29">
        <f t="shared" si="35"/>
        <v>43972</v>
      </c>
      <c r="C178">
        <f>'0521'!B19</f>
        <v>0</v>
      </c>
      <c r="D178">
        <f>'0521'!C19</f>
        <v>0</v>
      </c>
      <c r="E178">
        <f>'0521'!D19</f>
        <v>1240.5</v>
      </c>
      <c r="F178">
        <f>'0521'!E19</f>
        <v>1848.3</v>
      </c>
      <c r="G178" s="9">
        <f t="shared" si="38"/>
        <v>1240.5</v>
      </c>
      <c r="H178" s="2">
        <f t="shared" si="39"/>
        <v>1848.3</v>
      </c>
      <c r="I178" s="38">
        <f t="shared" si="40"/>
        <v>-32.884272033760752</v>
      </c>
      <c r="J178">
        <f>'0521'!F19</f>
        <v>0</v>
      </c>
    </row>
    <row r="179" spans="1:10" x14ac:dyDescent="0.25">
      <c r="A179" s="29">
        <f t="shared" si="35"/>
        <v>43979</v>
      </c>
      <c r="C179">
        <f>'0528'!B19</f>
        <v>0</v>
      </c>
      <c r="D179">
        <f>'0528'!C19</f>
        <v>40</v>
      </c>
      <c r="E179">
        <f>'0528'!D19</f>
        <v>1240.5</v>
      </c>
      <c r="F179">
        <f>'0528'!E19</f>
        <v>1848.3</v>
      </c>
      <c r="G179" s="9">
        <f t="shared" si="38"/>
        <v>1240.5</v>
      </c>
      <c r="H179" s="2">
        <f t="shared" si="39"/>
        <v>1888.3</v>
      </c>
      <c r="I179" s="38">
        <f t="shared" si="40"/>
        <v>-34.305989514378012</v>
      </c>
      <c r="J179">
        <f>'0528'!F19</f>
        <v>0</v>
      </c>
    </row>
    <row r="180" spans="1:10" x14ac:dyDescent="0.25">
      <c r="A180" s="29">
        <f t="shared" si="35"/>
        <v>43986</v>
      </c>
      <c r="C180">
        <f>'0604'!B19</f>
        <v>0</v>
      </c>
      <c r="D180">
        <f>'0604'!C19</f>
        <v>20</v>
      </c>
      <c r="E180">
        <f>'0604'!D19</f>
        <v>1240.5</v>
      </c>
      <c r="F180">
        <f>'0604'!E19</f>
        <v>1887.7</v>
      </c>
      <c r="G180" s="9">
        <f t="shared" ref="G180:G188" si="41">+C180+E180</f>
        <v>1240.5</v>
      </c>
      <c r="H180" s="2">
        <f t="shared" ref="H180:H188" si="42">+D180+F180</f>
        <v>1907.7</v>
      </c>
      <c r="I180" s="38">
        <f t="shared" si="40"/>
        <v>-34.974052523981754</v>
      </c>
      <c r="J180">
        <f>'0604'!F19</f>
        <v>0</v>
      </c>
    </row>
    <row r="181" spans="1:10" x14ac:dyDescent="0.25">
      <c r="A181" s="29">
        <f t="shared" si="35"/>
        <v>43993</v>
      </c>
      <c r="C181">
        <f>'0611'!B19</f>
        <v>0</v>
      </c>
      <c r="D181">
        <f>'0611'!C19</f>
        <v>40.5</v>
      </c>
      <c r="E181">
        <f>'0611'!D19</f>
        <v>1240.5</v>
      </c>
      <c r="F181">
        <f>'0611'!E19</f>
        <v>1887.7</v>
      </c>
      <c r="G181" s="9">
        <f>+C181+E181</f>
        <v>1240.5</v>
      </c>
      <c r="H181" s="2">
        <f t="shared" si="42"/>
        <v>1928.2</v>
      </c>
      <c r="I181" s="38">
        <f t="shared" si="40"/>
        <v>-35.665387407945239</v>
      </c>
      <c r="J181">
        <f>'0611'!F19</f>
        <v>0</v>
      </c>
    </row>
    <row r="182" spans="1:10" x14ac:dyDescent="0.25">
      <c r="A182" s="29">
        <f t="shared" si="35"/>
        <v>44000</v>
      </c>
      <c r="C182">
        <f>'0618'!B19</f>
        <v>0</v>
      </c>
      <c r="D182">
        <f>'0618'!C19</f>
        <v>40.5</v>
      </c>
      <c r="E182">
        <f>'0618'!D19</f>
        <v>1240.5</v>
      </c>
      <c r="F182">
        <f>'0618'!E19</f>
        <v>1887.7</v>
      </c>
      <c r="G182" s="9">
        <f t="shared" si="41"/>
        <v>1240.5</v>
      </c>
      <c r="H182" s="2">
        <f t="shared" si="42"/>
        <v>1928.2</v>
      </c>
      <c r="I182" s="38">
        <f t="shared" si="40"/>
        <v>-35.665387407945239</v>
      </c>
      <c r="J182">
        <f>'0618'!F19</f>
        <v>0</v>
      </c>
    </row>
    <row r="183" spans="1:10" x14ac:dyDescent="0.25">
      <c r="A183" s="29">
        <f t="shared" si="35"/>
        <v>44007</v>
      </c>
      <c r="C183">
        <f>'0625'!B19</f>
        <v>0</v>
      </c>
      <c r="D183">
        <f>'0625'!C19</f>
        <v>40.5</v>
      </c>
      <c r="E183">
        <f>'0625'!D19</f>
        <v>1240.5</v>
      </c>
      <c r="F183">
        <f>'0625'!E19</f>
        <v>1887.7</v>
      </c>
      <c r="G183" s="9">
        <f t="shared" si="41"/>
        <v>1240.5</v>
      </c>
      <c r="H183" s="2">
        <f t="shared" si="42"/>
        <v>1928.2</v>
      </c>
      <c r="I183" s="38">
        <f t="shared" si="40"/>
        <v>-35.665387407945239</v>
      </c>
      <c r="J183">
        <f>'0625'!F19</f>
        <v>0</v>
      </c>
    </row>
    <row r="184" spans="1:10" x14ac:dyDescent="0.25">
      <c r="A184" s="29">
        <f t="shared" si="35"/>
        <v>44014</v>
      </c>
      <c r="C184">
        <f>'0702'!B19</f>
        <v>0</v>
      </c>
      <c r="D184">
        <f>'0702'!C19</f>
        <v>21</v>
      </c>
      <c r="E184">
        <f>'0702'!D19</f>
        <v>1240.5</v>
      </c>
      <c r="F184">
        <f>'0702'!E19</f>
        <v>1975.1</v>
      </c>
      <c r="G184" s="9">
        <f t="shared" si="41"/>
        <v>1240.5</v>
      </c>
      <c r="H184" s="2">
        <f t="shared" si="42"/>
        <v>1996.1</v>
      </c>
      <c r="I184" s="38">
        <f t="shared" si="40"/>
        <v>-37.853814939131304</v>
      </c>
      <c r="J184">
        <f>'0702'!F19</f>
        <v>0</v>
      </c>
    </row>
    <row r="185" spans="1:10" x14ac:dyDescent="0.25">
      <c r="A185" s="29">
        <f t="shared" si="35"/>
        <v>44021</v>
      </c>
      <c r="C185">
        <f>'0709'!B19</f>
        <v>0</v>
      </c>
      <c r="D185">
        <f>'0709'!C19</f>
        <v>21</v>
      </c>
      <c r="E185">
        <f>'0709'!D19</f>
        <v>1240.5</v>
      </c>
      <c r="F185">
        <f>'0709'!E19</f>
        <v>1975.1</v>
      </c>
      <c r="G185" s="9">
        <f t="shared" si="41"/>
        <v>1240.5</v>
      </c>
      <c r="H185" s="2">
        <f t="shared" si="42"/>
        <v>1996.1</v>
      </c>
      <c r="I185" s="38">
        <f t="shared" si="40"/>
        <v>-37.853814939131304</v>
      </c>
      <c r="J185">
        <f>'0709'!F19</f>
        <v>0</v>
      </c>
    </row>
    <row r="186" spans="1:10" x14ac:dyDescent="0.25">
      <c r="A186" s="29">
        <f t="shared" si="35"/>
        <v>44028</v>
      </c>
      <c r="C186">
        <f>'0716'!B19</f>
        <v>0</v>
      </c>
      <c r="D186">
        <f>'0716'!C19</f>
        <v>20.5</v>
      </c>
      <c r="E186">
        <f>'0716'!D19</f>
        <v>1368.2</v>
      </c>
      <c r="F186">
        <f>'0716'!E19</f>
        <v>1975.1</v>
      </c>
      <c r="G186" s="9">
        <f t="shared" si="41"/>
        <v>1368.2</v>
      </c>
      <c r="H186" s="2">
        <f t="shared" si="42"/>
        <v>1995.6</v>
      </c>
      <c r="I186" s="38">
        <f t="shared" si="40"/>
        <v>-31.439166165564238</v>
      </c>
      <c r="J186">
        <f>'0716'!F19</f>
        <v>0</v>
      </c>
    </row>
    <row r="187" spans="1:10" x14ac:dyDescent="0.25">
      <c r="A187" s="29">
        <f t="shared" si="35"/>
        <v>44035</v>
      </c>
      <c r="C187">
        <f>'0723'!B19</f>
        <v>60</v>
      </c>
      <c r="D187">
        <f>'0723'!C19</f>
        <v>20.5</v>
      </c>
      <c r="E187">
        <f>'0723'!D19</f>
        <v>1272.8</v>
      </c>
      <c r="F187">
        <f>'0723'!E19</f>
        <v>1975.1</v>
      </c>
      <c r="G187" s="9">
        <f t="shared" si="41"/>
        <v>1332.8</v>
      </c>
      <c r="H187" s="2">
        <f t="shared" si="42"/>
        <v>1995.6</v>
      </c>
      <c r="I187" s="38">
        <f t="shared" si="40"/>
        <v>-33.213068751252749</v>
      </c>
      <c r="J187">
        <f>'0723'!F19</f>
        <v>0</v>
      </c>
    </row>
    <row r="188" spans="1:10" x14ac:dyDescent="0.25">
      <c r="A188" s="29">
        <f t="shared" si="35"/>
        <v>44042</v>
      </c>
      <c r="C188">
        <f>'0730'!B19</f>
        <v>0</v>
      </c>
      <c r="D188">
        <f>'0730'!C19</f>
        <v>20.5</v>
      </c>
      <c r="E188">
        <f>'0730'!D19</f>
        <v>1147.3</v>
      </c>
      <c r="F188">
        <f>'0730'!E19</f>
        <v>2031.8</v>
      </c>
      <c r="G188" s="9">
        <f t="shared" si="41"/>
        <v>1147.3</v>
      </c>
      <c r="H188" s="2">
        <f t="shared" si="42"/>
        <v>2052.3000000000002</v>
      </c>
      <c r="I188" s="38">
        <f t="shared" si="40"/>
        <v>-44.096866929786103</v>
      </c>
      <c r="J188">
        <f>'0730'!F19</f>
        <v>60</v>
      </c>
    </row>
    <row r="189" spans="1:10" x14ac:dyDescent="0.25">
      <c r="A189" s="29">
        <f t="shared" si="35"/>
        <v>44049</v>
      </c>
      <c r="C189">
        <f>'0806'!B19</f>
        <v>0</v>
      </c>
      <c r="D189">
        <f>'0806'!C19</f>
        <v>0</v>
      </c>
      <c r="E189">
        <f>'0806'!D19</f>
        <v>1291.5</v>
      </c>
      <c r="F189">
        <f>'0806'!E19</f>
        <v>2110.9</v>
      </c>
      <c r="G189" s="9">
        <f t="shared" ref="G189:G194" si="43">+C189+E189</f>
        <v>1291.5</v>
      </c>
      <c r="H189" s="2">
        <f t="shared" ref="H189:H194" si="44">+D189+F189</f>
        <v>2110.9</v>
      </c>
      <c r="I189" s="38">
        <f t="shared" si="40"/>
        <v>-38.817565967123038</v>
      </c>
      <c r="J189">
        <f>'0806'!F19</f>
        <v>60</v>
      </c>
    </row>
    <row r="190" spans="1:10" x14ac:dyDescent="0.25">
      <c r="A190" s="29">
        <f t="shared" si="35"/>
        <v>44056</v>
      </c>
      <c r="C190">
        <f>'0813'!B19</f>
        <v>0</v>
      </c>
      <c r="D190">
        <f>'0813'!C19</f>
        <v>0</v>
      </c>
      <c r="E190">
        <f>'0813'!D19</f>
        <v>1428.5</v>
      </c>
      <c r="F190">
        <f>'0813'!E19</f>
        <v>2110.9</v>
      </c>
      <c r="G190" s="9">
        <f t="shared" si="43"/>
        <v>1428.5</v>
      </c>
      <c r="H190" s="2">
        <f t="shared" si="44"/>
        <v>2110.9</v>
      </c>
      <c r="I190" s="38">
        <f t="shared" si="40"/>
        <v>-32.327443270642853</v>
      </c>
      <c r="J190">
        <f>'0813'!F19</f>
        <v>81</v>
      </c>
    </row>
    <row r="191" spans="1:10" x14ac:dyDescent="0.25">
      <c r="A191" s="29">
        <f t="shared" si="35"/>
        <v>44063</v>
      </c>
      <c r="C191">
        <f>'0820'!B19</f>
        <v>0</v>
      </c>
      <c r="D191">
        <f>'0820'!C19</f>
        <v>0</v>
      </c>
      <c r="E191">
        <f>'0820'!D19</f>
        <v>1642</v>
      </c>
      <c r="F191">
        <f>'0820'!E19</f>
        <v>2110.9</v>
      </c>
      <c r="G191" s="9">
        <f t="shared" si="43"/>
        <v>1642</v>
      </c>
      <c r="H191" s="2">
        <f t="shared" si="44"/>
        <v>2110.9</v>
      </c>
      <c r="I191" s="38">
        <f t="shared" si="40"/>
        <v>-22.213273958974845</v>
      </c>
      <c r="J191">
        <f>'0820'!F19</f>
        <v>81</v>
      </c>
    </row>
    <row r="192" spans="1:10" x14ac:dyDescent="0.25">
      <c r="A192" s="29">
        <f t="shared" si="35"/>
        <v>44070</v>
      </c>
      <c r="C192">
        <f>'0827'!B19</f>
        <v>0</v>
      </c>
      <c r="D192">
        <f>'0827'!C19</f>
        <v>0</v>
      </c>
      <c r="E192">
        <f>'0827'!D19</f>
        <v>1654.8</v>
      </c>
      <c r="F192">
        <f>'0827'!E19</f>
        <v>2110.9</v>
      </c>
      <c r="G192" s="9">
        <f t="shared" si="43"/>
        <v>1654.8</v>
      </c>
      <c r="H192" s="2">
        <f t="shared" si="44"/>
        <v>2110.9</v>
      </c>
      <c r="I192" s="38">
        <f t="shared" si="40"/>
        <v>-21.606897531858461</v>
      </c>
      <c r="J192">
        <f>'0827'!F19</f>
        <v>81</v>
      </c>
    </row>
    <row r="193" spans="1:9" x14ac:dyDescent="0.25">
      <c r="A193" s="29">
        <f t="shared" si="35"/>
        <v>44077</v>
      </c>
      <c r="C193">
        <f>'0903'!B16</f>
        <v>81</v>
      </c>
      <c r="D193">
        <f>'0903'!C16</f>
        <v>0</v>
      </c>
      <c r="E193">
        <f>'0903'!D16</f>
        <v>57.5</v>
      </c>
      <c r="F193">
        <f>'0903'!E16</f>
        <v>0</v>
      </c>
      <c r="G193" s="9">
        <f t="shared" si="43"/>
        <v>138.5</v>
      </c>
      <c r="H193" s="2">
        <f t="shared" si="44"/>
        <v>0</v>
      </c>
      <c r="I193" s="38" t="e">
        <f t="shared" si="40"/>
        <v>#DIV/0!</v>
      </c>
    </row>
    <row r="194" spans="1:9" x14ac:dyDescent="0.25">
      <c r="A194" s="29">
        <f t="shared" si="35"/>
        <v>44084</v>
      </c>
      <c r="C194">
        <f>'0910'!B17</f>
        <v>81</v>
      </c>
      <c r="D194">
        <f>'0910'!C17</f>
        <v>0</v>
      </c>
      <c r="E194">
        <f>'0910'!D17</f>
        <v>115.7</v>
      </c>
      <c r="F194">
        <f>'0910'!E17</f>
        <v>0</v>
      </c>
      <c r="G194" s="9">
        <f t="shared" si="43"/>
        <v>196.7</v>
      </c>
      <c r="H194" s="2">
        <f t="shared" si="44"/>
        <v>0</v>
      </c>
      <c r="I194" s="38" t="e">
        <f t="shared" si="40"/>
        <v>#DIV/0!</v>
      </c>
    </row>
    <row r="195" spans="1:9" x14ac:dyDescent="0.25">
      <c r="A195" s="29">
        <f t="shared" si="35"/>
        <v>44091</v>
      </c>
      <c r="C195">
        <f>'0917'!C18</f>
        <v>81</v>
      </c>
      <c r="D195">
        <f>'0917'!D18</f>
        <v>0</v>
      </c>
      <c r="E195">
        <f>'0917'!E18</f>
        <v>173.2</v>
      </c>
      <c r="F195">
        <f>'0917'!F18</f>
        <v>0</v>
      </c>
      <c r="G195" s="9">
        <f t="shared" ref="G195:G202" si="45">+C195+E195</f>
        <v>254.2</v>
      </c>
      <c r="H195" s="2">
        <f t="shared" ref="H195:H202" si="46">+D195+F195</f>
        <v>0</v>
      </c>
      <c r="I195" s="38" t="e">
        <f t="shared" si="40"/>
        <v>#DIV/0!</v>
      </c>
    </row>
    <row r="196" spans="1:9" x14ac:dyDescent="0.25">
      <c r="A196" s="29">
        <f t="shared" si="35"/>
        <v>44098</v>
      </c>
      <c r="C196">
        <f>'0924'!B18</f>
        <v>81</v>
      </c>
      <c r="D196">
        <f>'0924'!C18</f>
        <v>0</v>
      </c>
      <c r="E196">
        <f>'0924'!D18</f>
        <v>173.2</v>
      </c>
      <c r="F196">
        <f>'0924'!E18</f>
        <v>59.2</v>
      </c>
      <c r="G196" s="9">
        <f t="shared" si="45"/>
        <v>254.2</v>
      </c>
      <c r="H196" s="2">
        <f t="shared" si="46"/>
        <v>59.2</v>
      </c>
      <c r="I196" s="38">
        <f t="shared" si="40"/>
        <v>329.39189189189182</v>
      </c>
    </row>
    <row r="197" spans="1:9" x14ac:dyDescent="0.25">
      <c r="A197" s="29">
        <f t="shared" ref="A197:A260" si="47">A196+7</f>
        <v>44105</v>
      </c>
      <c r="C197">
        <f>'1001'!B18</f>
        <v>81</v>
      </c>
      <c r="D197">
        <f>'1001'!C18</f>
        <v>0</v>
      </c>
      <c r="E197">
        <f>'1001'!D18</f>
        <v>229.9</v>
      </c>
      <c r="F197">
        <f>'1001'!E18</f>
        <v>116.8</v>
      </c>
      <c r="G197" s="9">
        <f t="shared" si="45"/>
        <v>310.89999999999998</v>
      </c>
      <c r="H197" s="2">
        <f t="shared" si="46"/>
        <v>116.8</v>
      </c>
      <c r="I197" s="38">
        <f t="shared" si="40"/>
        <v>166.18150684931504</v>
      </c>
    </row>
    <row r="198" spans="1:9" x14ac:dyDescent="0.25">
      <c r="A198" s="29">
        <f t="shared" si="47"/>
        <v>44112</v>
      </c>
      <c r="C198">
        <f>'1008'!B18</f>
        <v>81</v>
      </c>
      <c r="D198">
        <f>'1008'!C18</f>
        <v>0</v>
      </c>
      <c r="E198">
        <f>'1008'!D18</f>
        <v>168.9</v>
      </c>
      <c r="F198">
        <f>'1008'!E18</f>
        <v>116.8</v>
      </c>
      <c r="G198" s="9">
        <f t="shared" si="45"/>
        <v>249.9</v>
      </c>
      <c r="H198" s="2">
        <f t="shared" si="46"/>
        <v>116.8</v>
      </c>
      <c r="I198" s="38">
        <f t="shared" si="40"/>
        <v>113.9554794520548</v>
      </c>
    </row>
    <row r="199" spans="1:9" x14ac:dyDescent="0.25">
      <c r="A199" s="29">
        <f t="shared" si="47"/>
        <v>44119</v>
      </c>
      <c r="C199">
        <f>'1015'!B18</f>
        <v>61</v>
      </c>
      <c r="D199">
        <f>'1015'!C18</f>
        <v>0</v>
      </c>
      <c r="E199">
        <f>'1015'!D18</f>
        <v>57.6</v>
      </c>
      <c r="F199">
        <f>'1015'!E18</f>
        <v>192.6</v>
      </c>
      <c r="G199" s="9">
        <f t="shared" si="45"/>
        <v>118.6</v>
      </c>
      <c r="H199" s="2">
        <f t="shared" si="46"/>
        <v>192.6</v>
      </c>
      <c r="I199" s="38">
        <f t="shared" si="40"/>
        <v>-38.42159916926272</v>
      </c>
    </row>
    <row r="200" spans="1:9" x14ac:dyDescent="0.25">
      <c r="A200" s="29">
        <f t="shared" si="47"/>
        <v>44126</v>
      </c>
      <c r="C200">
        <f>'1022'!B18</f>
        <v>61</v>
      </c>
      <c r="D200">
        <f>'1022'!C18</f>
        <v>-135.9</v>
      </c>
      <c r="E200">
        <f>'1022'!D18</f>
        <v>233.2</v>
      </c>
      <c r="F200">
        <f>'1022'!E18</f>
        <v>276.8</v>
      </c>
      <c r="G200" s="9">
        <f t="shared" si="45"/>
        <v>294.2</v>
      </c>
      <c r="H200" s="2">
        <f t="shared" si="46"/>
        <v>140.9</v>
      </c>
      <c r="I200" s="38">
        <f t="shared" si="40"/>
        <v>108.80056777856635</v>
      </c>
    </row>
    <row r="201" spans="1:9" x14ac:dyDescent="0.25">
      <c r="A201" s="29">
        <f t="shared" si="47"/>
        <v>44133</v>
      </c>
      <c r="C201">
        <f>'1029'!B18</f>
        <v>61.5</v>
      </c>
      <c r="D201">
        <f>'1029'!C18</f>
        <v>0</v>
      </c>
      <c r="E201">
        <f>'1029'!D18</f>
        <v>318.5</v>
      </c>
      <c r="F201">
        <f>'1029'!E18</f>
        <v>368</v>
      </c>
      <c r="G201" s="9">
        <f t="shared" si="45"/>
        <v>380</v>
      </c>
      <c r="H201" s="2">
        <f t="shared" si="46"/>
        <v>368</v>
      </c>
      <c r="I201" s="38">
        <f t="shared" si="40"/>
        <v>3.2608695652173836</v>
      </c>
    </row>
    <row r="202" spans="1:9" x14ac:dyDescent="0.25">
      <c r="A202" s="29">
        <f t="shared" si="47"/>
        <v>44140</v>
      </c>
      <c r="C202">
        <f>'1105'!B18</f>
        <v>61.5</v>
      </c>
      <c r="D202">
        <f>'1105'!C18</f>
        <v>0</v>
      </c>
      <c r="E202">
        <f>'1105'!D18</f>
        <v>318.3</v>
      </c>
      <c r="F202">
        <f>'1105'!E18</f>
        <v>368</v>
      </c>
      <c r="G202" s="9">
        <f t="shared" si="45"/>
        <v>379.8</v>
      </c>
      <c r="H202" s="2">
        <f t="shared" si="46"/>
        <v>368</v>
      </c>
      <c r="I202" s="38">
        <f t="shared" si="40"/>
        <v>3.2065217391304301</v>
      </c>
    </row>
    <row r="203" spans="1:9" x14ac:dyDescent="0.25">
      <c r="A203" s="29">
        <f t="shared" si="47"/>
        <v>44147</v>
      </c>
      <c r="C203">
        <f>'1112'!B18</f>
        <v>41.5</v>
      </c>
      <c r="D203">
        <f>'1112'!C18</f>
        <v>0</v>
      </c>
      <c r="E203">
        <f>'1112'!D18</f>
        <v>375</v>
      </c>
      <c r="F203">
        <f>'1112'!E18</f>
        <v>368</v>
      </c>
      <c r="G203" s="9">
        <f t="shared" ref="G203:G218" si="48">+C203+E203</f>
        <v>416.5</v>
      </c>
      <c r="H203" s="2">
        <f t="shared" ref="H203:H208" si="49">+D203+F203</f>
        <v>368</v>
      </c>
      <c r="I203" s="38">
        <f t="shared" ref="I203:I208" si="50">+(G203/H203-1)*100</f>
        <v>13.179347826086962</v>
      </c>
    </row>
    <row r="204" spans="1:9" x14ac:dyDescent="0.25">
      <c r="A204" s="29">
        <f t="shared" si="47"/>
        <v>44154</v>
      </c>
      <c r="C204">
        <f>'1119'!B18</f>
        <v>41.5</v>
      </c>
      <c r="D204">
        <f>'1119'!C18</f>
        <v>0</v>
      </c>
      <c r="E204">
        <f>'1119'!D18</f>
        <v>303.8</v>
      </c>
      <c r="F204">
        <f>'1119'!E18</f>
        <v>427.9</v>
      </c>
      <c r="G204" s="9">
        <f t="shared" si="48"/>
        <v>345.3</v>
      </c>
      <c r="H204" s="2">
        <f t="shared" si="49"/>
        <v>427.9</v>
      </c>
      <c r="I204" s="38">
        <f t="shared" si="50"/>
        <v>-19.303575601776114</v>
      </c>
    </row>
    <row r="205" spans="1:9" x14ac:dyDescent="0.25">
      <c r="A205" s="29">
        <f t="shared" si="47"/>
        <v>44161</v>
      </c>
      <c r="C205">
        <f>'1126'!B18</f>
        <v>41.5</v>
      </c>
      <c r="D205">
        <f>'1126'!C18</f>
        <v>0</v>
      </c>
      <c r="E205">
        <f>'1126'!D18</f>
        <v>369.8</v>
      </c>
      <c r="F205">
        <f>'1126'!E18</f>
        <v>427.9</v>
      </c>
      <c r="G205" s="9">
        <f t="shared" si="48"/>
        <v>411.3</v>
      </c>
      <c r="H205" s="2">
        <f t="shared" si="49"/>
        <v>427.9</v>
      </c>
      <c r="I205" s="38">
        <f t="shared" si="50"/>
        <v>-3.879411077354511</v>
      </c>
    </row>
    <row r="206" spans="1:9" x14ac:dyDescent="0.25">
      <c r="A206" s="29">
        <f t="shared" si="47"/>
        <v>44168</v>
      </c>
      <c r="C206">
        <f>'1203'!B18</f>
        <v>21.5</v>
      </c>
      <c r="D206">
        <f>'1203'!C18</f>
        <v>0</v>
      </c>
      <c r="E206">
        <f>'1203'!D18</f>
        <v>485.1</v>
      </c>
      <c r="F206">
        <f>'1203'!E18</f>
        <v>427.9</v>
      </c>
      <c r="G206" s="9">
        <f t="shared" si="48"/>
        <v>506.6</v>
      </c>
      <c r="H206" s="2">
        <f t="shared" si="49"/>
        <v>427.9</v>
      </c>
      <c r="I206" s="38">
        <f t="shared" si="50"/>
        <v>18.392147698060302</v>
      </c>
    </row>
    <row r="207" spans="1:9" x14ac:dyDescent="0.25">
      <c r="A207" s="29">
        <f t="shared" si="47"/>
        <v>44175</v>
      </c>
      <c r="C207">
        <f>'1210'!B18</f>
        <v>0</v>
      </c>
      <c r="D207">
        <f>'1210'!C18</f>
        <v>0</v>
      </c>
      <c r="E207">
        <f>'1210'!D18</f>
        <v>575.5</v>
      </c>
      <c r="F207">
        <f>'1210'!E18</f>
        <v>427.9</v>
      </c>
      <c r="G207" s="9">
        <f t="shared" si="48"/>
        <v>575.5</v>
      </c>
      <c r="H207" s="2">
        <f t="shared" si="49"/>
        <v>427.9</v>
      </c>
      <c r="I207" s="38">
        <f t="shared" si="50"/>
        <v>34.494040663706471</v>
      </c>
    </row>
    <row r="208" spans="1:9" x14ac:dyDescent="0.25">
      <c r="A208" s="29">
        <f t="shared" si="47"/>
        <v>44182</v>
      </c>
      <c r="C208">
        <f>'1217'!B18</f>
        <v>0</v>
      </c>
      <c r="D208">
        <f>'1217'!C18</f>
        <v>0</v>
      </c>
      <c r="E208">
        <f>'1217'!D18</f>
        <v>691.1</v>
      </c>
      <c r="F208">
        <f>'1217'!E18</f>
        <v>513.20000000000005</v>
      </c>
      <c r="G208" s="9">
        <f t="shared" si="48"/>
        <v>691.1</v>
      </c>
      <c r="H208" s="2">
        <f t="shared" si="49"/>
        <v>513.20000000000005</v>
      </c>
      <c r="I208" s="38">
        <f t="shared" si="50"/>
        <v>34.664848012470763</v>
      </c>
    </row>
    <row r="209" spans="1:9" x14ac:dyDescent="0.25">
      <c r="A209" s="29">
        <f t="shared" si="47"/>
        <v>44189</v>
      </c>
      <c r="C209">
        <f>'1224'!B18</f>
        <v>0</v>
      </c>
      <c r="D209">
        <f>'1224'!C18</f>
        <v>0</v>
      </c>
      <c r="E209">
        <f>'1224'!D18</f>
        <v>779.7</v>
      </c>
      <c r="F209">
        <f>'1224'!E18</f>
        <v>513.20000000000005</v>
      </c>
      <c r="G209" s="9">
        <f t="shared" si="48"/>
        <v>779.7</v>
      </c>
      <c r="H209" s="2">
        <f t="shared" ref="H209:H218" si="51">+D209+F209</f>
        <v>513.20000000000005</v>
      </c>
      <c r="I209" s="38">
        <f t="shared" ref="I209:I218" si="52">+(G209/H209-1)*100</f>
        <v>51.929072486360099</v>
      </c>
    </row>
    <row r="210" spans="1:9" x14ac:dyDescent="0.25">
      <c r="A210" s="29">
        <f t="shared" si="47"/>
        <v>44196</v>
      </c>
      <c r="C210">
        <f>'1231'!B18</f>
        <v>0</v>
      </c>
      <c r="D210">
        <f>'1231'!C18</f>
        <v>0</v>
      </c>
      <c r="E210">
        <f>'1231'!D18</f>
        <v>716.4</v>
      </c>
      <c r="F210">
        <f>'1231'!E18</f>
        <v>580.4</v>
      </c>
      <c r="G210" s="9">
        <f t="shared" si="48"/>
        <v>716.4</v>
      </c>
      <c r="H210" s="2">
        <f t="shared" si="51"/>
        <v>580.4</v>
      </c>
      <c r="I210" s="38">
        <f t="shared" si="52"/>
        <v>23.432115782219153</v>
      </c>
    </row>
    <row r="211" spans="1:9" x14ac:dyDescent="0.25">
      <c r="A211" s="29">
        <f t="shared" si="47"/>
        <v>44203</v>
      </c>
      <c r="C211">
        <f>'0107'!B18</f>
        <v>0</v>
      </c>
      <c r="D211">
        <f>'0107'!C18</f>
        <v>0</v>
      </c>
      <c r="E211">
        <f>'0107'!D18</f>
        <v>801.9</v>
      </c>
      <c r="F211">
        <f>'0107'!E18</f>
        <v>708.5</v>
      </c>
      <c r="G211" s="9">
        <f t="shared" si="48"/>
        <v>801.9</v>
      </c>
      <c r="H211" s="2">
        <f t="shared" si="51"/>
        <v>708.5</v>
      </c>
      <c r="I211" s="38">
        <f t="shared" si="52"/>
        <v>13.182780522230054</v>
      </c>
    </row>
    <row r="212" spans="1:9" x14ac:dyDescent="0.25">
      <c r="A212" s="29">
        <f t="shared" si="47"/>
        <v>44210</v>
      </c>
      <c r="C212">
        <f>'0114'!B18</f>
        <v>130</v>
      </c>
      <c r="D212">
        <f>'0114'!C18</f>
        <v>0</v>
      </c>
      <c r="E212">
        <f>'0114'!D18</f>
        <v>848.6</v>
      </c>
      <c r="F212">
        <f>'0114'!E18</f>
        <v>708.5</v>
      </c>
      <c r="G212" s="9">
        <f t="shared" si="48"/>
        <v>978.6</v>
      </c>
      <c r="H212" s="2">
        <f t="shared" si="51"/>
        <v>708.5</v>
      </c>
      <c r="I212" s="38">
        <f t="shared" si="52"/>
        <v>38.122794636556101</v>
      </c>
    </row>
    <row r="213" spans="1:9" x14ac:dyDescent="0.25">
      <c r="A213" s="29">
        <f t="shared" si="47"/>
        <v>44217</v>
      </c>
      <c r="C213">
        <f>'0121'!B18</f>
        <v>0</v>
      </c>
      <c r="D213">
        <f>'0121'!C18</f>
        <v>0</v>
      </c>
      <c r="E213">
        <f>'0121'!D18</f>
        <v>980.1</v>
      </c>
      <c r="F213">
        <f>'0121'!E18</f>
        <v>708.5</v>
      </c>
      <c r="G213" s="9">
        <f t="shared" si="48"/>
        <v>980.1</v>
      </c>
      <c r="H213" s="2">
        <f t="shared" si="51"/>
        <v>708.5</v>
      </c>
      <c r="I213" s="38">
        <f t="shared" si="52"/>
        <v>38.334509527170077</v>
      </c>
    </row>
    <row r="214" spans="1:9" x14ac:dyDescent="0.25">
      <c r="A214" s="29">
        <f t="shared" si="47"/>
        <v>44224</v>
      </c>
      <c r="C214">
        <f>'0128'!B18</f>
        <v>0</v>
      </c>
      <c r="D214">
        <f>'0128'!C18</f>
        <v>0</v>
      </c>
      <c r="E214">
        <f>'0128'!D18</f>
        <v>1095.5999999999999</v>
      </c>
      <c r="F214">
        <f>'0128'!E18</f>
        <v>848.1</v>
      </c>
      <c r="G214" s="9">
        <f t="shared" si="48"/>
        <v>1095.5999999999999</v>
      </c>
      <c r="H214" s="2">
        <f t="shared" si="51"/>
        <v>848.1</v>
      </c>
      <c r="I214" s="38">
        <f t="shared" si="52"/>
        <v>29.182879377431892</v>
      </c>
    </row>
    <row r="215" spans="1:9" x14ac:dyDescent="0.25">
      <c r="A215" s="29">
        <f t="shared" si="47"/>
        <v>44231</v>
      </c>
      <c r="C215">
        <f>'0204'!B18</f>
        <v>0</v>
      </c>
      <c r="D215">
        <f>'0204'!C18</f>
        <v>0</v>
      </c>
      <c r="E215">
        <f>'0204'!D18</f>
        <v>1308.2</v>
      </c>
      <c r="F215">
        <f>'0204'!E18</f>
        <v>886.1</v>
      </c>
      <c r="G215" s="9">
        <f t="shared" si="48"/>
        <v>1308.2</v>
      </c>
      <c r="H215" s="2">
        <f t="shared" si="51"/>
        <v>886.1</v>
      </c>
      <c r="I215" s="38">
        <f t="shared" si="52"/>
        <v>47.635707030809172</v>
      </c>
    </row>
    <row r="216" spans="1:9" x14ac:dyDescent="0.25">
      <c r="A216" s="29">
        <f t="shared" si="47"/>
        <v>44238</v>
      </c>
      <c r="C216">
        <f>'0211'!B18</f>
        <v>0</v>
      </c>
      <c r="D216">
        <f>'0211'!C18</f>
        <v>0</v>
      </c>
      <c r="E216">
        <f>'0211'!D18</f>
        <v>1336.5</v>
      </c>
      <c r="F216">
        <f>'0211'!E18</f>
        <v>968.5</v>
      </c>
      <c r="G216" s="9">
        <f t="shared" si="48"/>
        <v>1336.5</v>
      </c>
      <c r="H216" s="2">
        <f t="shared" si="51"/>
        <v>968.5</v>
      </c>
      <c r="I216" s="38">
        <f t="shared" si="52"/>
        <v>37.996902426432634</v>
      </c>
    </row>
    <row r="217" spans="1:9" x14ac:dyDescent="0.25">
      <c r="A217" s="29">
        <f t="shared" si="47"/>
        <v>44245</v>
      </c>
      <c r="C217">
        <f>'0218'!B18</f>
        <v>0</v>
      </c>
      <c r="D217">
        <f>'0218'!C18</f>
        <v>0</v>
      </c>
      <c r="E217">
        <f>'0218'!D18</f>
        <v>1400.3</v>
      </c>
      <c r="F217">
        <f>'0218'!E18</f>
        <v>968.5</v>
      </c>
      <c r="G217" s="9">
        <f t="shared" si="48"/>
        <v>1400.3</v>
      </c>
      <c r="H217" s="2">
        <f t="shared" si="51"/>
        <v>968.5</v>
      </c>
      <c r="I217" s="38">
        <f t="shared" si="52"/>
        <v>44.584408879710892</v>
      </c>
    </row>
    <row r="218" spans="1:9" x14ac:dyDescent="0.25">
      <c r="A218" s="29">
        <f t="shared" si="47"/>
        <v>44252</v>
      </c>
      <c r="C218">
        <f>'0225'!B18</f>
        <v>0</v>
      </c>
      <c r="D218">
        <f>'0225'!C18</f>
        <v>0</v>
      </c>
      <c r="E218">
        <f>'0225'!D18</f>
        <v>1330.7</v>
      </c>
      <c r="F218">
        <f>'0225'!E18</f>
        <v>998.6</v>
      </c>
      <c r="G218" s="9">
        <f t="shared" si="48"/>
        <v>1330.7</v>
      </c>
      <c r="H218" s="2">
        <f t="shared" si="51"/>
        <v>998.6</v>
      </c>
      <c r="I218" s="38">
        <f t="shared" si="52"/>
        <v>33.256559182855995</v>
      </c>
    </row>
    <row r="219" spans="1:9" x14ac:dyDescent="0.25">
      <c r="A219" s="29">
        <f t="shared" si="47"/>
        <v>44259</v>
      </c>
      <c r="C219">
        <f>'0304'!B18</f>
        <v>0</v>
      </c>
      <c r="D219">
        <f>'0304'!C18</f>
        <v>0</v>
      </c>
      <c r="E219">
        <f>'0304'!D18</f>
        <v>1262.5999999999999</v>
      </c>
      <c r="F219">
        <f>'0304'!E18</f>
        <v>998.6</v>
      </c>
      <c r="G219" s="9">
        <f t="shared" ref="G219:G227" si="53">+C219+E219</f>
        <v>1262.5999999999999</v>
      </c>
      <c r="H219" s="2">
        <f t="shared" ref="H219:H227" si="54">+D219+F219</f>
        <v>998.6</v>
      </c>
      <c r="I219" s="38">
        <f t="shared" ref="I219:I227" si="55">+(G219/H219-1)*100</f>
        <v>26.437011816543144</v>
      </c>
    </row>
    <row r="220" spans="1:9" x14ac:dyDescent="0.25">
      <c r="A220" s="29">
        <f t="shared" si="47"/>
        <v>44266</v>
      </c>
      <c r="C220">
        <f>'0311'!B18</f>
        <v>0</v>
      </c>
      <c r="D220">
        <f>'0311'!C18</f>
        <v>0</v>
      </c>
      <c r="E220">
        <f>'0311'!D18</f>
        <v>1262.5999999999999</v>
      </c>
      <c r="F220">
        <f>'0311'!E18</f>
        <v>1019.8</v>
      </c>
      <c r="G220" s="9">
        <f t="shared" si="53"/>
        <v>1262.5999999999999</v>
      </c>
      <c r="H220" s="2">
        <f t="shared" si="54"/>
        <v>1019.8</v>
      </c>
      <c r="I220" s="38">
        <f t="shared" si="55"/>
        <v>23.808589919592073</v>
      </c>
    </row>
    <row r="221" spans="1:9" x14ac:dyDescent="0.25">
      <c r="A221" s="29">
        <f t="shared" si="47"/>
        <v>44273</v>
      </c>
      <c r="C221">
        <f>'0318'!B18</f>
        <v>0</v>
      </c>
      <c r="D221">
        <f>'0318'!C18</f>
        <v>0</v>
      </c>
      <c r="E221">
        <f>'0318'!D18</f>
        <v>1262.5999999999999</v>
      </c>
      <c r="F221">
        <f>'0318'!E18</f>
        <v>1019.8</v>
      </c>
      <c r="G221" s="9">
        <f t="shared" si="53"/>
        <v>1262.5999999999999</v>
      </c>
      <c r="H221" s="2">
        <f t="shared" si="54"/>
        <v>1019.8</v>
      </c>
      <c r="I221" s="38">
        <f t="shared" si="55"/>
        <v>23.808589919592073</v>
      </c>
    </row>
    <row r="222" spans="1:9" x14ac:dyDescent="0.25">
      <c r="A222" s="29">
        <f t="shared" si="47"/>
        <v>44280</v>
      </c>
      <c r="C222">
        <f>'0325'!B19</f>
        <v>0</v>
      </c>
      <c r="D222">
        <f>'0325'!C19</f>
        <v>0</v>
      </c>
      <c r="E222">
        <f>'0325'!D19</f>
        <v>1262.5999999999999</v>
      </c>
      <c r="F222">
        <f>'0325'!E19</f>
        <v>1019.8</v>
      </c>
      <c r="G222" s="9">
        <f t="shared" si="53"/>
        <v>1262.5999999999999</v>
      </c>
      <c r="H222" s="2">
        <f t="shared" si="54"/>
        <v>1019.8</v>
      </c>
      <c r="I222" s="38">
        <f t="shared" si="55"/>
        <v>23.808589919592073</v>
      </c>
    </row>
    <row r="223" spans="1:9" x14ac:dyDescent="0.25">
      <c r="A223" s="29">
        <f t="shared" si="47"/>
        <v>44287</v>
      </c>
      <c r="C223">
        <f>'0401'!B19</f>
        <v>0</v>
      </c>
      <c r="D223">
        <f>'0401'!C19</f>
        <v>0</v>
      </c>
      <c r="E223">
        <f>'0401'!D19</f>
        <v>1262.5999999999999</v>
      </c>
      <c r="F223">
        <f>'0401'!E19</f>
        <v>1019.8</v>
      </c>
      <c r="G223" s="9">
        <f t="shared" si="53"/>
        <v>1262.5999999999999</v>
      </c>
      <c r="H223" s="2">
        <f t="shared" si="54"/>
        <v>1019.8</v>
      </c>
      <c r="I223" s="38">
        <f t="shared" si="55"/>
        <v>23.808589919592073</v>
      </c>
    </row>
    <row r="224" spans="1:9" x14ac:dyDescent="0.25">
      <c r="A224" s="29">
        <f t="shared" si="47"/>
        <v>44294</v>
      </c>
      <c r="C224">
        <f>'0408'!B19</f>
        <v>0</v>
      </c>
      <c r="D224">
        <f>'0408'!C19</f>
        <v>0</v>
      </c>
      <c r="E224">
        <f>'0408'!D19</f>
        <v>1262.5999999999999</v>
      </c>
      <c r="F224">
        <f>'0408'!E19</f>
        <v>1019.8</v>
      </c>
      <c r="G224" s="9">
        <f t="shared" si="53"/>
        <v>1262.5999999999999</v>
      </c>
      <c r="H224" s="2">
        <f t="shared" si="54"/>
        <v>1019.8</v>
      </c>
      <c r="I224" s="38">
        <f t="shared" si="55"/>
        <v>23.808589919592073</v>
      </c>
    </row>
    <row r="225" spans="1:10" x14ac:dyDescent="0.25">
      <c r="A225" s="29">
        <f t="shared" si="47"/>
        <v>44301</v>
      </c>
      <c r="C225">
        <f>'0415'!B19</f>
        <v>0</v>
      </c>
      <c r="D225">
        <f>'0415'!C19</f>
        <v>0</v>
      </c>
      <c r="E225">
        <f>'0415'!D19</f>
        <v>1262.5999999999999</v>
      </c>
      <c r="F225">
        <f>'0415'!E19</f>
        <v>1019.8</v>
      </c>
      <c r="G225" s="9">
        <f t="shared" si="53"/>
        <v>1262.5999999999999</v>
      </c>
      <c r="H225" s="2">
        <f t="shared" si="54"/>
        <v>1019.8</v>
      </c>
      <c r="I225" s="38">
        <f t="shared" si="55"/>
        <v>23.808589919592073</v>
      </c>
      <c r="J225">
        <f>'0415'!F19</f>
        <v>323</v>
      </c>
    </row>
    <row r="226" spans="1:10" x14ac:dyDescent="0.25">
      <c r="A226" s="29">
        <f t="shared" si="47"/>
        <v>44308</v>
      </c>
      <c r="C226">
        <f>'0422'!B19</f>
        <v>0</v>
      </c>
      <c r="D226">
        <f>'0422'!C19</f>
        <v>0</v>
      </c>
      <c r="E226">
        <f>'0422'!D19</f>
        <v>1262.5999999999999</v>
      </c>
      <c r="F226">
        <f>'0422'!E19</f>
        <v>1019.8</v>
      </c>
      <c r="G226" s="9">
        <f t="shared" si="53"/>
        <v>1262.5999999999999</v>
      </c>
      <c r="H226" s="2">
        <f t="shared" si="54"/>
        <v>1019.8</v>
      </c>
      <c r="I226" s="38">
        <f t="shared" si="55"/>
        <v>23.808589919592073</v>
      </c>
      <c r="J226">
        <f>'0422'!F19</f>
        <v>323</v>
      </c>
    </row>
    <row r="227" spans="1:10" x14ac:dyDescent="0.25">
      <c r="A227" s="29">
        <f t="shared" si="47"/>
        <v>44315</v>
      </c>
      <c r="C227">
        <f>'0429'!B19</f>
        <v>0</v>
      </c>
      <c r="D227">
        <f>'0429'!C19</f>
        <v>0</v>
      </c>
      <c r="E227">
        <f>'0429'!D19</f>
        <v>1262.5999999999999</v>
      </c>
      <c r="F227">
        <f>'0429'!E19</f>
        <v>1019.8</v>
      </c>
      <c r="G227" s="9">
        <f t="shared" si="53"/>
        <v>1262.5999999999999</v>
      </c>
      <c r="H227" s="2">
        <f t="shared" si="54"/>
        <v>1019.8</v>
      </c>
      <c r="I227" s="38">
        <f t="shared" si="55"/>
        <v>23.808589919592073</v>
      </c>
      <c r="J227">
        <f>'0429'!F19</f>
        <v>323</v>
      </c>
    </row>
    <row r="228" spans="1:10" x14ac:dyDescent="0.25">
      <c r="A228" s="29">
        <f t="shared" si="47"/>
        <v>44322</v>
      </c>
      <c r="C228">
        <f>'0506'!B19</f>
        <v>0</v>
      </c>
      <c r="D228">
        <f>'0506'!C19</f>
        <v>0</v>
      </c>
      <c r="E228">
        <f>'0506'!D19</f>
        <v>1262.5999999999999</v>
      </c>
      <c r="F228">
        <f>'0506'!E19</f>
        <v>1019.8</v>
      </c>
      <c r="G228" s="9">
        <f t="shared" ref="G228:G238" si="56">+C228+E228</f>
        <v>1262.5999999999999</v>
      </c>
      <c r="H228" s="2">
        <f t="shared" ref="H228:H238" si="57">+D228+F228</f>
        <v>1019.8</v>
      </c>
      <c r="I228" s="38">
        <f t="shared" ref="I228:I251" si="58">+(G228/H228-1)*100</f>
        <v>23.808589919592073</v>
      </c>
      <c r="J228">
        <f>'0506'!F19</f>
        <v>323</v>
      </c>
    </row>
    <row r="229" spans="1:10" x14ac:dyDescent="0.25">
      <c r="A229" s="29">
        <f t="shared" si="47"/>
        <v>44329</v>
      </c>
      <c r="C229">
        <f>'0513'!B19</f>
        <v>0</v>
      </c>
      <c r="D229">
        <f>'0513'!C19</f>
        <v>0</v>
      </c>
      <c r="E229">
        <f>'0513'!D19</f>
        <v>1262.5999999999999</v>
      </c>
      <c r="F229">
        <f>'0513'!E19</f>
        <v>1019.8</v>
      </c>
      <c r="G229" s="9">
        <f t="shared" si="56"/>
        <v>1262.5999999999999</v>
      </c>
      <c r="H229" s="2">
        <f t="shared" si="57"/>
        <v>1019.8</v>
      </c>
      <c r="I229" s="38">
        <f t="shared" si="58"/>
        <v>23.808589919592073</v>
      </c>
      <c r="J229">
        <f>'0513'!F19</f>
        <v>323</v>
      </c>
    </row>
    <row r="230" spans="1:10" x14ac:dyDescent="0.25">
      <c r="A230" s="29">
        <f t="shared" si="47"/>
        <v>44336</v>
      </c>
      <c r="C230">
        <f>'0520'!B19</f>
        <v>0</v>
      </c>
      <c r="D230">
        <f>'0520'!C19</f>
        <v>0</v>
      </c>
      <c r="E230">
        <f>'0520'!D19</f>
        <v>1262.5999999999999</v>
      </c>
      <c r="F230">
        <f>'0520'!E19</f>
        <v>1019.8</v>
      </c>
      <c r="G230" s="9">
        <f t="shared" si="56"/>
        <v>1262.5999999999999</v>
      </c>
      <c r="H230" s="2">
        <f t="shared" si="57"/>
        <v>1019.8</v>
      </c>
      <c r="I230" s="38">
        <f t="shared" si="58"/>
        <v>23.808589919592073</v>
      </c>
      <c r="J230">
        <f>'0520'!F19</f>
        <v>323</v>
      </c>
    </row>
    <row r="231" spans="1:10" x14ac:dyDescent="0.25">
      <c r="A231" s="29">
        <f t="shared" si="47"/>
        <v>44343</v>
      </c>
      <c r="C231">
        <f>'0527'!B19</f>
        <v>0</v>
      </c>
      <c r="D231">
        <f>'0527'!C19</f>
        <v>0</v>
      </c>
      <c r="E231">
        <f>'0527'!D19</f>
        <v>1262.5999999999999</v>
      </c>
      <c r="F231">
        <f>'0527'!E19</f>
        <v>1019.8</v>
      </c>
      <c r="G231" s="9">
        <f t="shared" si="56"/>
        <v>1262.5999999999999</v>
      </c>
      <c r="H231" s="2">
        <f t="shared" si="57"/>
        <v>1019.8</v>
      </c>
      <c r="I231" s="38">
        <f t="shared" si="58"/>
        <v>23.808589919592073</v>
      </c>
      <c r="J231">
        <f>'0527'!F19</f>
        <v>323</v>
      </c>
    </row>
    <row r="232" spans="1:10" x14ac:dyDescent="0.25">
      <c r="A232" s="29">
        <f t="shared" si="47"/>
        <v>44350</v>
      </c>
      <c r="C232">
        <f>'0603'!B19</f>
        <v>0</v>
      </c>
      <c r="D232">
        <f>'0603'!C19</f>
        <v>0</v>
      </c>
      <c r="E232">
        <f>'0603'!D19</f>
        <v>1262.5999999999999</v>
      </c>
      <c r="F232">
        <f>'0603'!E19</f>
        <v>1019.8</v>
      </c>
      <c r="G232" s="9">
        <f t="shared" si="56"/>
        <v>1262.5999999999999</v>
      </c>
      <c r="H232" s="2">
        <f t="shared" si="57"/>
        <v>1019.8</v>
      </c>
      <c r="I232" s="38">
        <f t="shared" si="58"/>
        <v>23.808589919592073</v>
      </c>
      <c r="J232">
        <f>'0603'!F19</f>
        <v>323</v>
      </c>
    </row>
    <row r="233" spans="1:10" x14ac:dyDescent="0.25">
      <c r="A233" s="29">
        <f t="shared" si="47"/>
        <v>44357</v>
      </c>
      <c r="C233">
        <f>'0610'!B19</f>
        <v>0</v>
      </c>
      <c r="D233">
        <f>'0610'!C19</f>
        <v>0</v>
      </c>
      <c r="E233">
        <f>'0610'!D19</f>
        <v>1262.5999999999999</v>
      </c>
      <c r="F233">
        <f>'0610'!E19</f>
        <v>1019.8</v>
      </c>
      <c r="G233" s="9">
        <f t="shared" si="56"/>
        <v>1262.5999999999999</v>
      </c>
      <c r="H233" s="2">
        <f t="shared" si="57"/>
        <v>1019.8</v>
      </c>
      <c r="I233" s="38">
        <f t="shared" si="58"/>
        <v>23.808589919592073</v>
      </c>
      <c r="J233">
        <f>'0610'!F19</f>
        <v>323</v>
      </c>
    </row>
    <row r="234" spans="1:10" x14ac:dyDescent="0.25">
      <c r="A234" s="29">
        <f t="shared" si="47"/>
        <v>44364</v>
      </c>
      <c r="C234">
        <f>'0617'!B19</f>
        <v>0</v>
      </c>
      <c r="D234">
        <f>'0617'!C19</f>
        <v>0</v>
      </c>
      <c r="E234">
        <f>'0617'!D19</f>
        <v>1262.5999999999999</v>
      </c>
      <c r="F234">
        <f>'0617'!E19</f>
        <v>1019.8</v>
      </c>
      <c r="G234" s="9">
        <f t="shared" si="56"/>
        <v>1262.5999999999999</v>
      </c>
      <c r="H234" s="2">
        <f t="shared" si="57"/>
        <v>1019.8</v>
      </c>
      <c r="I234" s="38">
        <f t="shared" si="58"/>
        <v>23.808589919592073</v>
      </c>
      <c r="J234">
        <f>'0617'!F19</f>
        <v>323</v>
      </c>
    </row>
    <row r="235" spans="1:10" x14ac:dyDescent="0.25">
      <c r="A235" s="29">
        <f t="shared" si="47"/>
        <v>44371</v>
      </c>
      <c r="C235">
        <f>'0624'!B19</f>
        <v>0</v>
      </c>
      <c r="D235">
        <f>'0624'!C19</f>
        <v>0</v>
      </c>
      <c r="E235">
        <f>'0624'!D19</f>
        <v>1262.5999999999999</v>
      </c>
      <c r="F235">
        <f>'0624'!E19</f>
        <v>1019.8</v>
      </c>
      <c r="G235" s="9">
        <f t="shared" si="56"/>
        <v>1262.5999999999999</v>
      </c>
      <c r="H235" s="2">
        <f t="shared" si="57"/>
        <v>1019.8</v>
      </c>
      <c r="I235" s="38">
        <f t="shared" si="58"/>
        <v>23.808589919592073</v>
      </c>
      <c r="J235">
        <f>'0624'!F19</f>
        <v>323</v>
      </c>
    </row>
    <row r="236" spans="1:10" x14ac:dyDescent="0.25">
      <c r="A236" s="29">
        <f t="shared" si="47"/>
        <v>44378</v>
      </c>
      <c r="C236">
        <f>'0701'!B19</f>
        <v>0</v>
      </c>
      <c r="D236">
        <f>'0701'!C19</f>
        <v>0</v>
      </c>
      <c r="E236">
        <f>'0701'!D19</f>
        <v>1262.5999999999999</v>
      </c>
      <c r="F236">
        <f>'0701'!E19</f>
        <v>1019.8</v>
      </c>
      <c r="G236" s="9">
        <f t="shared" si="56"/>
        <v>1262.5999999999999</v>
      </c>
      <c r="H236" s="2">
        <f t="shared" si="57"/>
        <v>1019.8</v>
      </c>
      <c r="I236" s="38">
        <f t="shared" si="58"/>
        <v>23.808589919592073</v>
      </c>
      <c r="J236">
        <f>'0701'!F19</f>
        <v>323</v>
      </c>
    </row>
    <row r="237" spans="1:10" x14ac:dyDescent="0.25">
      <c r="A237" s="29">
        <f t="shared" si="47"/>
        <v>44385</v>
      </c>
      <c r="C237">
        <f>'0708'!B19</f>
        <v>0</v>
      </c>
      <c r="D237">
        <f>'0708'!C19</f>
        <v>0</v>
      </c>
      <c r="E237">
        <f>'0708'!D19</f>
        <v>1273.4000000000001</v>
      </c>
      <c r="F237">
        <f>'0708'!E19</f>
        <v>1019.8</v>
      </c>
      <c r="G237" s="9">
        <f t="shared" si="56"/>
        <v>1273.4000000000001</v>
      </c>
      <c r="H237" s="2">
        <f t="shared" si="57"/>
        <v>1019.8</v>
      </c>
      <c r="I237" s="38">
        <f t="shared" si="58"/>
        <v>24.867621102176905</v>
      </c>
      <c r="J237">
        <f>'0708'!F19</f>
        <v>323</v>
      </c>
    </row>
    <row r="238" spans="1:10" x14ac:dyDescent="0.25">
      <c r="A238" s="29">
        <f t="shared" si="47"/>
        <v>44392</v>
      </c>
      <c r="C238">
        <f>'0715'!B19</f>
        <v>0</v>
      </c>
      <c r="D238">
        <f>'0715'!C19</f>
        <v>0</v>
      </c>
      <c r="E238">
        <f>'0715'!D19</f>
        <v>1273.4000000000001</v>
      </c>
      <c r="F238">
        <f>'0715'!E19</f>
        <v>1089.8</v>
      </c>
      <c r="G238" s="9">
        <f t="shared" si="56"/>
        <v>1273.4000000000001</v>
      </c>
      <c r="H238" s="2">
        <f t="shared" si="57"/>
        <v>1089.8</v>
      </c>
      <c r="I238" s="38">
        <f t="shared" si="58"/>
        <v>16.847127913378614</v>
      </c>
      <c r="J238">
        <f>'0715'!F19</f>
        <v>323</v>
      </c>
    </row>
    <row r="239" spans="1:10" x14ac:dyDescent="0.25">
      <c r="A239" s="29">
        <f t="shared" si="47"/>
        <v>44399</v>
      </c>
      <c r="C239">
        <f>'0722'!B19</f>
        <v>0</v>
      </c>
      <c r="D239">
        <f>'0722'!C19</f>
        <v>60</v>
      </c>
      <c r="E239">
        <f>'0722'!D19</f>
        <v>1273.4000000000001</v>
      </c>
      <c r="F239">
        <f>'0722'!E19</f>
        <v>1089.8</v>
      </c>
      <c r="G239" s="9">
        <f t="shared" ref="G239:G251" si="59">+C239+E239</f>
        <v>1273.4000000000001</v>
      </c>
      <c r="H239" s="2">
        <f t="shared" ref="H239:H251" si="60">+D239+F239</f>
        <v>1149.8</v>
      </c>
      <c r="I239" s="38">
        <f t="shared" si="58"/>
        <v>10.749695599234666</v>
      </c>
      <c r="J239">
        <f>'0722'!F19</f>
        <v>323</v>
      </c>
    </row>
    <row r="240" spans="1:10" x14ac:dyDescent="0.25">
      <c r="A240" s="29">
        <f t="shared" si="47"/>
        <v>44406</v>
      </c>
      <c r="C240">
        <f>'0729'!B19</f>
        <v>0</v>
      </c>
      <c r="D240">
        <f>'0729'!C19</f>
        <v>0</v>
      </c>
      <c r="E240">
        <f>'0729'!D19</f>
        <v>1273.4000000000001</v>
      </c>
      <c r="F240">
        <f>'0729'!E19</f>
        <v>1147.3</v>
      </c>
      <c r="G240" s="9">
        <f t="shared" si="59"/>
        <v>1273.4000000000001</v>
      </c>
      <c r="H240" s="2">
        <f t="shared" si="60"/>
        <v>1147.3</v>
      </c>
      <c r="I240" s="38">
        <f t="shared" si="58"/>
        <v>10.991022400418382</v>
      </c>
      <c r="J240">
        <f>'0729'!F19</f>
        <v>323</v>
      </c>
    </row>
    <row r="241" spans="1:10" x14ac:dyDescent="0.25">
      <c r="A241" s="29">
        <f t="shared" si="47"/>
        <v>44413</v>
      </c>
      <c r="C241">
        <f>'0805'!B19</f>
        <v>0</v>
      </c>
      <c r="D241">
        <f>'0805'!C19</f>
        <v>0</v>
      </c>
      <c r="E241">
        <f>'0805'!D19</f>
        <v>1273.4000000000001</v>
      </c>
      <c r="F241">
        <f>'0805'!E19</f>
        <v>1291.5</v>
      </c>
      <c r="G241" s="9">
        <f t="shared" si="59"/>
        <v>1273.4000000000001</v>
      </c>
      <c r="H241" s="2">
        <f t="shared" si="60"/>
        <v>1291.5</v>
      </c>
      <c r="I241" s="38">
        <f t="shared" si="58"/>
        <v>-1.4014711575687122</v>
      </c>
      <c r="J241">
        <f>'0805'!F19</f>
        <v>323</v>
      </c>
    </row>
    <row r="242" spans="1:10" x14ac:dyDescent="0.25">
      <c r="A242" s="29">
        <f t="shared" si="47"/>
        <v>44420</v>
      </c>
      <c r="C242">
        <f>'0812'!B19</f>
        <v>0</v>
      </c>
      <c r="D242">
        <f>'0812'!C19</f>
        <v>0</v>
      </c>
      <c r="E242">
        <f>'0812'!D19</f>
        <v>1273.4000000000001</v>
      </c>
      <c r="F242">
        <f>'0812'!E19</f>
        <v>1291.5</v>
      </c>
      <c r="G242" s="9">
        <f t="shared" si="59"/>
        <v>1273.4000000000001</v>
      </c>
      <c r="H242" s="2">
        <f t="shared" si="60"/>
        <v>1291.5</v>
      </c>
      <c r="I242" s="38">
        <f t="shared" si="58"/>
        <v>-1.4014711575687122</v>
      </c>
      <c r="J242">
        <f>'0812'!F19</f>
        <v>323</v>
      </c>
    </row>
    <row r="243" spans="1:10" x14ac:dyDescent="0.25">
      <c r="A243" s="29">
        <f t="shared" si="47"/>
        <v>44427</v>
      </c>
      <c r="C243">
        <f>'0819'!B19</f>
        <v>0</v>
      </c>
      <c r="D243">
        <f>'0819'!C19</f>
        <v>0</v>
      </c>
      <c r="E243">
        <f>'0819'!D19</f>
        <v>1339.3</v>
      </c>
      <c r="F243">
        <f>'0819'!E19</f>
        <v>1445.5</v>
      </c>
      <c r="G243" s="9">
        <f t="shared" si="59"/>
        <v>1339.3</v>
      </c>
      <c r="H243" s="2">
        <f t="shared" si="60"/>
        <v>1445.5</v>
      </c>
      <c r="I243" s="38">
        <f t="shared" si="58"/>
        <v>-7.3469387755102034</v>
      </c>
      <c r="J243">
        <f>'0819'!F19</f>
        <v>323</v>
      </c>
    </row>
    <row r="244" spans="1:10" x14ac:dyDescent="0.25">
      <c r="A244" s="29">
        <f t="shared" si="47"/>
        <v>44434</v>
      </c>
      <c r="C244">
        <f>'0826'!B19</f>
        <v>0</v>
      </c>
      <c r="D244">
        <f>'0826'!C19</f>
        <v>0</v>
      </c>
      <c r="E244">
        <f>'0826'!D19</f>
        <v>1425.6</v>
      </c>
      <c r="F244">
        <f>'0826'!E19</f>
        <v>1445.5</v>
      </c>
      <c r="G244" s="9">
        <f t="shared" si="59"/>
        <v>1425.6</v>
      </c>
      <c r="H244" s="2">
        <f t="shared" si="60"/>
        <v>1445.5</v>
      </c>
      <c r="I244" s="38">
        <f t="shared" si="58"/>
        <v>-1.3766862677274339</v>
      </c>
      <c r="J244">
        <f>'0826'!F19</f>
        <v>323</v>
      </c>
    </row>
    <row r="245" spans="1:10" x14ac:dyDescent="0.25">
      <c r="A245" s="29">
        <f t="shared" si="47"/>
        <v>44441</v>
      </c>
      <c r="C245">
        <f>'0902'!B15</f>
        <v>323</v>
      </c>
      <c r="D245">
        <f>'0902'!C15</f>
        <v>81</v>
      </c>
      <c r="E245">
        <f>'0902'!D15</f>
        <v>0</v>
      </c>
      <c r="F245">
        <f>'0902'!E15</f>
        <v>0</v>
      </c>
      <c r="G245" s="9">
        <f t="shared" si="59"/>
        <v>323</v>
      </c>
      <c r="H245" s="2">
        <f t="shared" si="60"/>
        <v>81</v>
      </c>
      <c r="I245" s="38">
        <f t="shared" si="58"/>
        <v>298.76543209876542</v>
      </c>
    </row>
    <row r="246" spans="1:10" x14ac:dyDescent="0.25">
      <c r="A246" s="29">
        <f t="shared" si="47"/>
        <v>44448</v>
      </c>
      <c r="C246">
        <f>'0909'!B17</f>
        <v>323</v>
      </c>
      <c r="D246">
        <f>'0909'!C17</f>
        <v>81</v>
      </c>
      <c r="E246">
        <f>'0909'!D17</f>
        <v>0</v>
      </c>
      <c r="F246">
        <f>'0909'!E17</f>
        <v>0</v>
      </c>
      <c r="G246" s="9">
        <f t="shared" si="59"/>
        <v>323</v>
      </c>
      <c r="H246" s="2">
        <f t="shared" si="60"/>
        <v>81</v>
      </c>
      <c r="I246" s="38">
        <f t="shared" si="58"/>
        <v>298.76543209876542</v>
      </c>
    </row>
    <row r="247" spans="1:10" x14ac:dyDescent="0.25">
      <c r="A247" s="29">
        <f t="shared" si="47"/>
        <v>44455</v>
      </c>
      <c r="C247">
        <f>'0916'!B18</f>
        <v>323</v>
      </c>
      <c r="D247">
        <f>'0916'!C18</f>
        <v>81</v>
      </c>
      <c r="E247">
        <f>'0916'!D18</f>
        <v>30.8</v>
      </c>
      <c r="F247">
        <f>'0916'!E18</f>
        <v>57.6</v>
      </c>
      <c r="G247" s="9">
        <f t="shared" si="59"/>
        <v>353.8</v>
      </c>
      <c r="H247" s="2">
        <f t="shared" si="60"/>
        <v>138.6</v>
      </c>
      <c r="I247" s="38">
        <f t="shared" si="58"/>
        <v>155.26695526695528</v>
      </c>
    </row>
    <row r="248" spans="1:10" x14ac:dyDescent="0.25">
      <c r="A248" s="29">
        <f t="shared" si="47"/>
        <v>44462</v>
      </c>
      <c r="C248">
        <f>'0923'!B18</f>
        <v>323</v>
      </c>
      <c r="D248">
        <f>'0923'!C18</f>
        <v>81</v>
      </c>
      <c r="E248">
        <f>'0923'!D18</f>
        <v>117.1</v>
      </c>
      <c r="F248">
        <f>'0923'!E18</f>
        <v>57.6</v>
      </c>
      <c r="G248" s="9">
        <f t="shared" si="59"/>
        <v>440.1</v>
      </c>
      <c r="H248" s="2">
        <f t="shared" si="60"/>
        <v>138.6</v>
      </c>
      <c r="I248" s="38">
        <f t="shared" si="58"/>
        <v>217.53246753246756</v>
      </c>
    </row>
    <row r="249" spans="1:10" x14ac:dyDescent="0.25">
      <c r="A249" s="29">
        <f t="shared" si="47"/>
        <v>44469</v>
      </c>
      <c r="C249">
        <f>'0930'!B19</f>
        <v>259</v>
      </c>
      <c r="D249">
        <f>'0930'!C19</f>
        <v>81</v>
      </c>
      <c r="E249">
        <f>'0930'!D19</f>
        <v>208.4</v>
      </c>
      <c r="F249">
        <f>'0930'!E19</f>
        <v>57.6</v>
      </c>
      <c r="G249" s="9">
        <f t="shared" si="59"/>
        <v>467.4</v>
      </c>
      <c r="H249" s="2">
        <f t="shared" si="60"/>
        <v>138.6</v>
      </c>
      <c r="I249" s="38">
        <f t="shared" si="58"/>
        <v>237.22943722943722</v>
      </c>
    </row>
    <row r="250" spans="1:10" x14ac:dyDescent="0.25">
      <c r="A250" s="29">
        <f t="shared" si="47"/>
        <v>44476</v>
      </c>
      <c r="C250">
        <f>'1007'!B19</f>
        <v>259</v>
      </c>
      <c r="D250">
        <f>'1007'!C19</f>
        <v>81</v>
      </c>
      <c r="E250">
        <f>'1007'!D19</f>
        <v>190.1</v>
      </c>
      <c r="F250">
        <f>'1007'!E19</f>
        <v>57.6</v>
      </c>
      <c r="G250" s="9">
        <f t="shared" si="59"/>
        <v>449.1</v>
      </c>
      <c r="H250" s="2">
        <f t="shared" si="60"/>
        <v>138.6</v>
      </c>
      <c r="I250" s="38">
        <f t="shared" si="58"/>
        <v>224.02597402597405</v>
      </c>
    </row>
    <row r="251" spans="1:10" x14ac:dyDescent="0.25">
      <c r="A251" s="29">
        <f t="shared" si="47"/>
        <v>44483</v>
      </c>
      <c r="C251">
        <f>'1014'!B19</f>
        <v>259</v>
      </c>
      <c r="D251">
        <f>'1014'!C19</f>
        <v>61</v>
      </c>
      <c r="E251">
        <f>'1014'!D19</f>
        <v>317.39999999999998</v>
      </c>
      <c r="F251">
        <f>'1014'!E19</f>
        <v>57.6</v>
      </c>
      <c r="G251" s="9">
        <f t="shared" si="59"/>
        <v>576.4</v>
      </c>
      <c r="H251" s="2">
        <f t="shared" si="60"/>
        <v>118.6</v>
      </c>
      <c r="I251" s="38">
        <f t="shared" si="58"/>
        <v>386.00337268128169</v>
      </c>
    </row>
    <row r="252" spans="1:10" x14ac:dyDescent="0.25">
      <c r="A252" s="29">
        <f t="shared" si="47"/>
        <v>44490</v>
      </c>
      <c r="C252">
        <f>'1021'!B19</f>
        <v>263.39999999999998</v>
      </c>
      <c r="D252">
        <f>'1021'!C19</f>
        <v>61</v>
      </c>
      <c r="E252">
        <f>'1021'!D19</f>
        <v>430.8</v>
      </c>
      <c r="F252">
        <f>'1021'!E19</f>
        <v>164.3</v>
      </c>
      <c r="G252" s="9">
        <f t="shared" ref="G252:G257" si="61">+C252+E252</f>
        <v>694.2</v>
      </c>
      <c r="H252" s="2">
        <f t="shared" ref="H252:H257" si="62">+D252+F252</f>
        <v>225.3</v>
      </c>
      <c r="I252" s="38">
        <f t="shared" ref="I252:I257" si="63">+(G252/H252-1)*100</f>
        <v>208.12250332889479</v>
      </c>
    </row>
    <row r="253" spans="1:10" x14ac:dyDescent="0.25">
      <c r="A253" s="29">
        <f t="shared" si="47"/>
        <v>44497</v>
      </c>
      <c r="C253">
        <f>'1028'!B19</f>
        <v>263.39999999999998</v>
      </c>
      <c r="D253">
        <f>'1028'!C19</f>
        <v>61.5</v>
      </c>
      <c r="E253">
        <f>'1028'!D19</f>
        <v>573</v>
      </c>
      <c r="F253">
        <f>'1028'!E19</f>
        <v>249.6</v>
      </c>
      <c r="G253" s="9">
        <f t="shared" si="61"/>
        <v>836.4</v>
      </c>
      <c r="H253" s="2">
        <f t="shared" si="62"/>
        <v>311.10000000000002</v>
      </c>
      <c r="I253" s="38">
        <f t="shared" si="63"/>
        <v>168.85245901639342</v>
      </c>
    </row>
    <row r="254" spans="1:10" x14ac:dyDescent="0.25">
      <c r="A254" s="29">
        <f t="shared" si="47"/>
        <v>44504</v>
      </c>
      <c r="C254">
        <v>259</v>
      </c>
      <c r="D254">
        <v>61.5</v>
      </c>
      <c r="E254">
        <v>339</v>
      </c>
      <c r="F254">
        <v>249.6</v>
      </c>
      <c r="G254" s="9">
        <f t="shared" si="61"/>
        <v>598</v>
      </c>
      <c r="H254" s="2">
        <f t="shared" si="62"/>
        <v>311.10000000000002</v>
      </c>
      <c r="I254" s="38">
        <f t="shared" si="63"/>
        <v>92.221150755384102</v>
      </c>
    </row>
    <row r="255" spans="1:10" x14ac:dyDescent="0.25">
      <c r="A255" s="29">
        <f t="shared" si="47"/>
        <v>44511</v>
      </c>
      <c r="C255">
        <f>'1111'!B19</f>
        <v>259</v>
      </c>
      <c r="D255">
        <f>'1111'!C19</f>
        <v>41.5</v>
      </c>
      <c r="E255">
        <f>'1111'!D19</f>
        <v>472</v>
      </c>
      <c r="F255">
        <f>'1111'!E19</f>
        <v>249.6</v>
      </c>
      <c r="G255" s="9">
        <f t="shared" si="61"/>
        <v>731</v>
      </c>
      <c r="H255" s="2">
        <f t="shared" si="62"/>
        <v>291.10000000000002</v>
      </c>
      <c r="I255" s="38">
        <f t="shared" si="63"/>
        <v>151.11645482652008</v>
      </c>
    </row>
    <row r="256" spans="1:10" x14ac:dyDescent="0.25">
      <c r="A256" s="29">
        <f t="shared" si="47"/>
        <v>44518</v>
      </c>
      <c r="C256">
        <f>'1118'!B19</f>
        <v>127</v>
      </c>
      <c r="D256">
        <f>'1118'!C19</f>
        <v>41.5</v>
      </c>
      <c r="E256">
        <f>'1118'!D19</f>
        <v>556.5</v>
      </c>
      <c r="F256">
        <f>'1118'!E19</f>
        <v>303.8</v>
      </c>
      <c r="G256" s="9">
        <f t="shared" si="61"/>
        <v>683.5</v>
      </c>
      <c r="H256" s="2">
        <f t="shared" si="62"/>
        <v>345.3</v>
      </c>
      <c r="I256" s="38">
        <f t="shared" si="63"/>
        <v>97.943816970750078</v>
      </c>
    </row>
    <row r="257" spans="1:9" x14ac:dyDescent="0.25">
      <c r="A257" s="29">
        <f t="shared" si="47"/>
        <v>44525</v>
      </c>
      <c r="C257">
        <f>'1125'!B19</f>
        <v>127</v>
      </c>
      <c r="D257">
        <f>'1125'!C19</f>
        <v>41.5</v>
      </c>
      <c r="E257">
        <f>'1125'!D19</f>
        <v>489.6</v>
      </c>
      <c r="F257">
        <f>'1125'!E19</f>
        <v>369.8</v>
      </c>
      <c r="G257" s="9">
        <f t="shared" si="61"/>
        <v>616.6</v>
      </c>
      <c r="H257" s="2">
        <f t="shared" si="62"/>
        <v>411.3</v>
      </c>
      <c r="I257" s="38">
        <f t="shared" si="63"/>
        <v>49.914903963044011</v>
      </c>
    </row>
    <row r="258" spans="1:9" x14ac:dyDescent="0.25">
      <c r="A258" s="29">
        <f t="shared" si="47"/>
        <v>44532</v>
      </c>
      <c r="C258">
        <f>'1202'!B19</f>
        <v>0</v>
      </c>
      <c r="D258">
        <f>'1202'!C19</f>
        <v>21.5</v>
      </c>
      <c r="E258">
        <f>'1202'!D19</f>
        <v>619.79999999999995</v>
      </c>
      <c r="F258">
        <f>'1202'!E19</f>
        <v>461.7</v>
      </c>
      <c r="G258" s="9">
        <f t="shared" ref="G258:G263" si="64">+C258+E258</f>
        <v>619.79999999999995</v>
      </c>
      <c r="H258" s="2">
        <f t="shared" ref="H258:H263" si="65">+D258+F258</f>
        <v>483.2</v>
      </c>
      <c r="I258" s="38">
        <f t="shared" ref="I258:I263" si="66">+(G258/H258-1)*100</f>
        <v>28.26986754966887</v>
      </c>
    </row>
    <row r="259" spans="1:9" x14ac:dyDescent="0.25">
      <c r="A259" s="29">
        <f t="shared" si="47"/>
        <v>44539</v>
      </c>
      <c r="C259">
        <f>'1209'!B19</f>
        <v>0</v>
      </c>
      <c r="D259">
        <f>'1209'!C19</f>
        <v>0</v>
      </c>
      <c r="E259">
        <f>'1209'!D19</f>
        <v>676.5</v>
      </c>
      <c r="F259">
        <f>'1209'!E19</f>
        <v>483</v>
      </c>
      <c r="G259" s="9">
        <f t="shared" si="64"/>
        <v>676.5</v>
      </c>
      <c r="H259" s="2">
        <f t="shared" si="65"/>
        <v>483</v>
      </c>
      <c r="I259" s="38">
        <f t="shared" si="66"/>
        <v>40.062111801242239</v>
      </c>
    </row>
    <row r="260" spans="1:9" x14ac:dyDescent="0.25">
      <c r="A260" s="29">
        <f t="shared" si="47"/>
        <v>44546</v>
      </c>
      <c r="C260">
        <f>'1216'!B19</f>
        <v>0</v>
      </c>
      <c r="D260">
        <f>'1216'!C19</f>
        <v>0</v>
      </c>
      <c r="E260">
        <f>'1216'!D19</f>
        <v>741.4</v>
      </c>
      <c r="F260">
        <f>'1216'!E19</f>
        <v>568.5</v>
      </c>
      <c r="G260" s="9">
        <f t="shared" si="64"/>
        <v>741.4</v>
      </c>
      <c r="H260" s="2">
        <f t="shared" si="65"/>
        <v>568.5</v>
      </c>
      <c r="I260" s="38">
        <f t="shared" si="66"/>
        <v>30.413368513632367</v>
      </c>
    </row>
    <row r="261" spans="1:9" x14ac:dyDescent="0.25">
      <c r="A261" s="29">
        <f t="shared" ref="A261:A326" si="67">A260+7</f>
        <v>44553</v>
      </c>
      <c r="C261">
        <f>'1223'!B19</f>
        <v>0</v>
      </c>
      <c r="D261">
        <f>'1223'!C19</f>
        <v>0</v>
      </c>
      <c r="E261">
        <f>'1223'!D19</f>
        <v>760.4</v>
      </c>
      <c r="F261">
        <f>'1223'!E19</f>
        <v>657.1</v>
      </c>
      <c r="G261" s="9">
        <f t="shared" si="64"/>
        <v>760.4</v>
      </c>
      <c r="H261" s="2">
        <f t="shared" si="65"/>
        <v>657.1</v>
      </c>
      <c r="I261" s="38">
        <f t="shared" si="66"/>
        <v>15.720590473291729</v>
      </c>
    </row>
    <row r="262" spans="1:9" x14ac:dyDescent="0.25">
      <c r="A262" s="29">
        <f t="shared" si="67"/>
        <v>44560</v>
      </c>
      <c r="C262">
        <f>'1230'!B19</f>
        <v>0</v>
      </c>
      <c r="D262">
        <f>'1230'!C19</f>
        <v>0</v>
      </c>
      <c r="E262">
        <f>'1230'!D19</f>
        <v>764.3</v>
      </c>
      <c r="F262">
        <f>'1230'!E19</f>
        <v>657.1</v>
      </c>
      <c r="G262" s="9">
        <f t="shared" si="64"/>
        <v>764.3</v>
      </c>
      <c r="H262" s="2">
        <f t="shared" si="65"/>
        <v>657.1</v>
      </c>
      <c r="I262" s="38">
        <f t="shared" si="66"/>
        <v>16.314107441789673</v>
      </c>
    </row>
    <row r="263" spans="1:9" x14ac:dyDescent="0.25">
      <c r="A263" s="29">
        <f t="shared" si="67"/>
        <v>44567</v>
      </c>
      <c r="C263">
        <f>'0106'!B19</f>
        <v>0</v>
      </c>
      <c r="D263">
        <f>'0106'!C19</f>
        <v>0</v>
      </c>
      <c r="E263">
        <f>'0106'!D19</f>
        <v>764.3</v>
      </c>
      <c r="F263">
        <f>'0106'!E19</f>
        <v>742.5</v>
      </c>
      <c r="G263" s="9">
        <f t="shared" si="64"/>
        <v>764.3</v>
      </c>
      <c r="H263" s="2">
        <f t="shared" si="65"/>
        <v>742.5</v>
      </c>
      <c r="I263" s="38">
        <f t="shared" si="66"/>
        <v>2.9360269360269253</v>
      </c>
    </row>
    <row r="264" spans="1:9" x14ac:dyDescent="0.25">
      <c r="A264" s="29">
        <f t="shared" si="67"/>
        <v>44574</v>
      </c>
      <c r="C264">
        <f>'0113'!B19</f>
        <v>0</v>
      </c>
      <c r="D264">
        <f>'0113'!C19</f>
        <v>130</v>
      </c>
      <c r="E264">
        <f>'0113'!D19</f>
        <v>764.3</v>
      </c>
      <c r="F264">
        <f>'0113'!E19</f>
        <v>848.6</v>
      </c>
      <c r="G264" s="9">
        <f t="shared" ref="G264:G269" si="68">+C264+E264</f>
        <v>764.3</v>
      </c>
      <c r="H264" s="2">
        <f t="shared" ref="H264:H269" si="69">+D264+F264</f>
        <v>978.6</v>
      </c>
      <c r="I264" s="38">
        <f t="shared" ref="I264:I269" si="70">+(G264/H264-1)*100</f>
        <v>-21.898630696913969</v>
      </c>
    </row>
    <row r="265" spans="1:9" x14ac:dyDescent="0.25">
      <c r="A265" s="29">
        <f t="shared" si="67"/>
        <v>44581</v>
      </c>
      <c r="C265">
        <f>'0120'!B19</f>
        <v>0</v>
      </c>
      <c r="D265">
        <f>'0120'!C19</f>
        <v>0</v>
      </c>
      <c r="E265">
        <f>'0120'!D19</f>
        <v>848.5</v>
      </c>
      <c r="F265">
        <f>'0120'!E19</f>
        <v>980.1</v>
      </c>
      <c r="G265" s="9">
        <f t="shared" si="68"/>
        <v>848.5</v>
      </c>
      <c r="H265" s="2">
        <f t="shared" si="69"/>
        <v>980.1</v>
      </c>
      <c r="I265" s="38">
        <f t="shared" si="70"/>
        <v>-13.42720130598919</v>
      </c>
    </row>
    <row r="266" spans="1:9" x14ac:dyDescent="0.25">
      <c r="A266" s="29">
        <f t="shared" si="67"/>
        <v>44588</v>
      </c>
      <c r="C266">
        <f>'0127'!B19</f>
        <v>0</v>
      </c>
      <c r="D266">
        <f>'0127'!C19</f>
        <v>0</v>
      </c>
      <c r="E266">
        <f>'0127'!D19</f>
        <v>980.5</v>
      </c>
      <c r="F266">
        <f>'0127'!E19</f>
        <v>1038.0999999999999</v>
      </c>
      <c r="G266" s="9">
        <f t="shared" si="68"/>
        <v>980.5</v>
      </c>
      <c r="H266" s="2">
        <f t="shared" si="69"/>
        <v>1038.0999999999999</v>
      </c>
      <c r="I266" s="38">
        <f t="shared" si="70"/>
        <v>-5.5485984009247531</v>
      </c>
    </row>
    <row r="267" spans="1:9" x14ac:dyDescent="0.25">
      <c r="A267" s="29">
        <f t="shared" si="67"/>
        <v>44595</v>
      </c>
      <c r="C267">
        <f>'0203'!B19</f>
        <v>0</v>
      </c>
      <c r="D267">
        <f>'0203'!C19</f>
        <v>0</v>
      </c>
      <c r="E267">
        <f>'0203'!D19</f>
        <v>980.5</v>
      </c>
      <c r="F267">
        <f>'0203'!E19</f>
        <v>1106.8</v>
      </c>
      <c r="G267" s="9">
        <f t="shared" si="68"/>
        <v>980.5</v>
      </c>
      <c r="H267" s="2">
        <f t="shared" si="69"/>
        <v>1106.8</v>
      </c>
      <c r="I267" s="38">
        <f t="shared" si="70"/>
        <v>-11.411275749909644</v>
      </c>
    </row>
    <row r="268" spans="1:9" x14ac:dyDescent="0.25">
      <c r="A268" s="29">
        <f t="shared" si="67"/>
        <v>44602</v>
      </c>
      <c r="C268">
        <f>'0210'!B19</f>
        <v>66</v>
      </c>
      <c r="D268">
        <f>'0210'!C19</f>
        <v>0</v>
      </c>
      <c r="E268">
        <f>'0210'!D19</f>
        <v>1036.7</v>
      </c>
      <c r="F268">
        <f>'0210'!E19</f>
        <v>1192.5</v>
      </c>
      <c r="G268" s="9">
        <f t="shared" si="68"/>
        <v>1102.7</v>
      </c>
      <c r="H268" s="2">
        <f t="shared" si="69"/>
        <v>1192.5</v>
      </c>
      <c r="I268" s="38">
        <f t="shared" si="70"/>
        <v>-7.5303983228511502</v>
      </c>
    </row>
    <row r="269" spans="1:9" x14ac:dyDescent="0.25">
      <c r="A269" s="29">
        <f t="shared" si="67"/>
        <v>44609</v>
      </c>
      <c r="C269">
        <f>'0217'!B19</f>
        <v>66</v>
      </c>
      <c r="D269">
        <f>'0217'!C19</f>
        <v>0</v>
      </c>
      <c r="E269">
        <f>'0217'!D19</f>
        <v>992.1</v>
      </c>
      <c r="F269">
        <f>'0217'!E19</f>
        <v>1262.5999999999999</v>
      </c>
      <c r="G269" s="9">
        <f t="shared" si="68"/>
        <v>1058.0999999999999</v>
      </c>
      <c r="H269" s="2">
        <f t="shared" si="69"/>
        <v>1262.5999999999999</v>
      </c>
      <c r="I269" s="38">
        <f t="shared" si="70"/>
        <v>-16.196736892127362</v>
      </c>
    </row>
    <row r="270" spans="1:9" x14ac:dyDescent="0.25">
      <c r="A270" s="29">
        <f t="shared" si="67"/>
        <v>44616</v>
      </c>
      <c r="C270">
        <f>'0224'!B19</f>
        <v>66</v>
      </c>
      <c r="D270">
        <f>'0224'!C19</f>
        <v>0</v>
      </c>
      <c r="E270">
        <f>'0224'!D19</f>
        <v>992.1</v>
      </c>
      <c r="F270">
        <f>'0224'!E19</f>
        <v>1262.5999999999999</v>
      </c>
      <c r="G270" s="9">
        <f t="shared" ref="G270:G278" si="71">+C270+E270</f>
        <v>1058.0999999999999</v>
      </c>
      <c r="H270" s="2">
        <f t="shared" ref="H270:H278" si="72">+D270+F270</f>
        <v>1262.5999999999999</v>
      </c>
      <c r="I270" s="38">
        <f t="shared" ref="I270:I278" si="73">+(G270/H270-1)*100</f>
        <v>-16.196736892127362</v>
      </c>
    </row>
    <row r="271" spans="1:9" x14ac:dyDescent="0.25">
      <c r="A271" s="29">
        <f t="shared" si="67"/>
        <v>44623</v>
      </c>
      <c r="C271">
        <f>'0303'!B19</f>
        <v>66</v>
      </c>
      <c r="D271">
        <f>'0303'!C19</f>
        <v>0</v>
      </c>
      <c r="E271">
        <f>'0303'!D19</f>
        <v>992.1</v>
      </c>
      <c r="F271">
        <f>'0303'!E19</f>
        <v>1262.5999999999999</v>
      </c>
      <c r="G271" s="9">
        <f t="shared" si="71"/>
        <v>1058.0999999999999</v>
      </c>
      <c r="H271" s="2">
        <f t="shared" si="72"/>
        <v>1262.5999999999999</v>
      </c>
      <c r="I271" s="38">
        <f t="shared" si="73"/>
        <v>-16.196736892127362</v>
      </c>
    </row>
    <row r="272" spans="1:9" x14ac:dyDescent="0.25">
      <c r="A272" s="29">
        <f t="shared" si="67"/>
        <v>44630</v>
      </c>
      <c r="C272">
        <f>'0310'!B19</f>
        <v>66</v>
      </c>
      <c r="D272">
        <f>'0310'!C19</f>
        <v>0</v>
      </c>
      <c r="E272">
        <f>'0310'!D19</f>
        <v>992.1</v>
      </c>
      <c r="F272">
        <f>'0310'!E19</f>
        <v>1262.5999999999999</v>
      </c>
      <c r="G272" s="9">
        <f t="shared" si="71"/>
        <v>1058.0999999999999</v>
      </c>
      <c r="H272" s="2">
        <f t="shared" si="72"/>
        <v>1262.5999999999999</v>
      </c>
      <c r="I272" s="38">
        <f t="shared" si="73"/>
        <v>-16.196736892127362</v>
      </c>
    </row>
    <row r="273" spans="1:10" x14ac:dyDescent="0.25">
      <c r="A273" s="29">
        <f t="shared" si="67"/>
        <v>44637</v>
      </c>
      <c r="C273">
        <f>'0317'!B19</f>
        <v>66</v>
      </c>
      <c r="D273">
        <f>'0317'!C19</f>
        <v>0</v>
      </c>
      <c r="E273">
        <f>'0317'!D19</f>
        <v>992.1</v>
      </c>
      <c r="F273">
        <f>'0317'!E19</f>
        <v>1262.5999999999999</v>
      </c>
      <c r="G273" s="9">
        <f t="shared" si="71"/>
        <v>1058.0999999999999</v>
      </c>
      <c r="H273" s="2">
        <f t="shared" si="72"/>
        <v>1262.5999999999999</v>
      </c>
      <c r="I273" s="38">
        <f t="shared" si="73"/>
        <v>-16.196736892127362</v>
      </c>
    </row>
    <row r="274" spans="1:10" x14ac:dyDescent="0.25">
      <c r="A274" s="29">
        <f t="shared" si="67"/>
        <v>44644</v>
      </c>
      <c r="C274">
        <f>'0324'!B19</f>
        <v>66</v>
      </c>
      <c r="D274">
        <f>'0324'!C19</f>
        <v>0</v>
      </c>
      <c r="E274">
        <f>'0324'!D19</f>
        <v>1048.2</v>
      </c>
      <c r="F274">
        <f>'0324'!E19</f>
        <v>1262.5999999999999</v>
      </c>
      <c r="G274" s="9">
        <f t="shared" si="71"/>
        <v>1114.2</v>
      </c>
      <c r="H274" s="2">
        <f t="shared" si="72"/>
        <v>1262.5999999999999</v>
      </c>
      <c r="I274" s="38">
        <f t="shared" si="73"/>
        <v>-11.75352447330903</v>
      </c>
    </row>
    <row r="275" spans="1:10" x14ac:dyDescent="0.25">
      <c r="A275" s="29">
        <f t="shared" si="67"/>
        <v>44651</v>
      </c>
      <c r="C275">
        <f>'0331'!B19</f>
        <v>66</v>
      </c>
      <c r="D275">
        <f>'0331'!C19</f>
        <v>0</v>
      </c>
      <c r="E275">
        <f>'0331'!D19</f>
        <v>1048.2</v>
      </c>
      <c r="F275">
        <f>'0331'!E19</f>
        <v>1262.5999999999999</v>
      </c>
      <c r="G275" s="9">
        <f t="shared" si="71"/>
        <v>1114.2</v>
      </c>
      <c r="H275" s="2">
        <f t="shared" si="72"/>
        <v>1262.5999999999999</v>
      </c>
      <c r="I275" s="38">
        <f t="shared" si="73"/>
        <v>-11.75352447330903</v>
      </c>
    </row>
    <row r="276" spans="1:10" x14ac:dyDescent="0.25">
      <c r="A276" s="29">
        <f t="shared" si="67"/>
        <v>44658</v>
      </c>
      <c r="C276">
        <f>'0407'!B19</f>
        <v>66</v>
      </c>
      <c r="D276">
        <f>'0407'!C19</f>
        <v>0</v>
      </c>
      <c r="E276">
        <f>'0407'!D19</f>
        <v>1041.7</v>
      </c>
      <c r="F276">
        <f>'0407'!E19</f>
        <v>1262.5999999999999</v>
      </c>
      <c r="G276" s="9">
        <f t="shared" si="71"/>
        <v>1107.7</v>
      </c>
      <c r="H276" s="2">
        <f t="shared" si="72"/>
        <v>1262.5999999999999</v>
      </c>
      <c r="I276" s="38">
        <f t="shared" si="73"/>
        <v>-12.268335181371759</v>
      </c>
      <c r="J276">
        <f>'0407'!F19</f>
        <v>0</v>
      </c>
    </row>
    <row r="277" spans="1:10" x14ac:dyDescent="0.25">
      <c r="A277" s="29">
        <f t="shared" si="67"/>
        <v>44665</v>
      </c>
      <c r="C277">
        <f>'0414'!B19</f>
        <v>0</v>
      </c>
      <c r="D277">
        <f>'0414'!C19</f>
        <v>0</v>
      </c>
      <c r="E277">
        <f>'0414'!D19</f>
        <v>1125.9000000000001</v>
      </c>
      <c r="F277">
        <f>'0414'!E19</f>
        <v>1262.5999999999999</v>
      </c>
      <c r="G277" s="9">
        <f t="shared" si="71"/>
        <v>1125.9000000000001</v>
      </c>
      <c r="H277" s="2">
        <f t="shared" si="72"/>
        <v>1262.5999999999999</v>
      </c>
      <c r="I277" s="38">
        <f t="shared" si="73"/>
        <v>-10.826865198796121</v>
      </c>
      <c r="J277">
        <f>'0414'!F19</f>
        <v>66</v>
      </c>
    </row>
    <row r="278" spans="1:10" x14ac:dyDescent="0.25">
      <c r="A278" s="29">
        <f t="shared" si="67"/>
        <v>44672</v>
      </c>
      <c r="C278">
        <f>'0421'!B19</f>
        <v>0</v>
      </c>
      <c r="D278">
        <f>'0421'!C19</f>
        <v>0</v>
      </c>
      <c r="E278">
        <f>'0421'!D19</f>
        <v>1125.9000000000001</v>
      </c>
      <c r="F278">
        <f>'0421'!E19</f>
        <v>1262.5999999999999</v>
      </c>
      <c r="G278" s="9">
        <f t="shared" si="71"/>
        <v>1125.9000000000001</v>
      </c>
      <c r="H278" s="2">
        <f t="shared" si="72"/>
        <v>1262.5999999999999</v>
      </c>
      <c r="I278" s="38">
        <f t="shared" si="73"/>
        <v>-10.826865198796121</v>
      </c>
      <c r="J278">
        <f>'0421'!F19</f>
        <v>66</v>
      </c>
    </row>
    <row r="279" spans="1:10" x14ac:dyDescent="0.25">
      <c r="A279" s="29">
        <f t="shared" si="67"/>
        <v>44679</v>
      </c>
      <c r="C279">
        <f>'0428'!B19</f>
        <v>0</v>
      </c>
      <c r="D279">
        <f>'0428'!C19</f>
        <v>0</v>
      </c>
      <c r="E279">
        <f>'0428'!D19</f>
        <v>1125.9000000000001</v>
      </c>
      <c r="F279">
        <f>'0428'!E19</f>
        <v>1262.5999999999999</v>
      </c>
      <c r="G279" s="9">
        <f t="shared" ref="G279:G284" si="74">+C279+E279</f>
        <v>1125.9000000000001</v>
      </c>
      <c r="H279" s="2">
        <f t="shared" ref="H279:H284" si="75">+D279+F279</f>
        <v>1262.5999999999999</v>
      </c>
      <c r="I279" s="38">
        <f t="shared" ref="I279:I284" si="76">+(G279/H279-1)*100</f>
        <v>-10.826865198796121</v>
      </c>
      <c r="J279">
        <f>'0428'!F19</f>
        <v>66</v>
      </c>
    </row>
    <row r="280" spans="1:10" x14ac:dyDescent="0.25">
      <c r="A280" s="29">
        <f t="shared" si="67"/>
        <v>44686</v>
      </c>
      <c r="C280">
        <f>'0505'!B19</f>
        <v>0</v>
      </c>
      <c r="D280">
        <f>'0505'!C19</f>
        <v>0</v>
      </c>
      <c r="E280">
        <f>'0505'!D19</f>
        <v>1125.9000000000001</v>
      </c>
      <c r="F280">
        <f>'0505'!E19</f>
        <v>1262.5999999999999</v>
      </c>
      <c r="G280" s="9">
        <f t="shared" si="74"/>
        <v>1125.9000000000001</v>
      </c>
      <c r="H280" s="2">
        <f t="shared" si="75"/>
        <v>1262.5999999999999</v>
      </c>
      <c r="I280" s="38">
        <f t="shared" si="76"/>
        <v>-10.826865198796121</v>
      </c>
      <c r="J280">
        <f>'0505'!G19</f>
        <v>0</v>
      </c>
    </row>
    <row r="281" spans="1:10" x14ac:dyDescent="0.25">
      <c r="A281" s="29">
        <f t="shared" si="67"/>
        <v>44693</v>
      </c>
      <c r="C281">
        <f>'0512'!B19</f>
        <v>0</v>
      </c>
      <c r="D281">
        <f>'0512'!C19</f>
        <v>0</v>
      </c>
      <c r="E281">
        <f>'0512'!D19</f>
        <v>1210.5</v>
      </c>
      <c r="F281">
        <f>'0512'!E19</f>
        <v>1262.5999999999999</v>
      </c>
      <c r="G281" s="9">
        <f t="shared" si="74"/>
        <v>1210.5</v>
      </c>
      <c r="H281" s="2">
        <f t="shared" si="75"/>
        <v>1262.5999999999999</v>
      </c>
      <c r="I281" s="38">
        <f t="shared" si="76"/>
        <v>-4.126405829241242</v>
      </c>
      <c r="J281">
        <f>'0512'!F19</f>
        <v>66</v>
      </c>
    </row>
    <row r="282" spans="1:10" x14ac:dyDescent="0.25">
      <c r="A282" s="29">
        <f t="shared" si="67"/>
        <v>44700</v>
      </c>
      <c r="C282">
        <f>'0519'!B19</f>
        <v>0</v>
      </c>
      <c r="D282">
        <f>'0519'!C19</f>
        <v>0</v>
      </c>
      <c r="E282">
        <f>'0519'!D19</f>
        <v>1276.5</v>
      </c>
      <c r="F282">
        <f>'0519'!E19</f>
        <v>1262.5999999999999</v>
      </c>
      <c r="G282" s="9">
        <f t="shared" si="74"/>
        <v>1276.5</v>
      </c>
      <c r="H282" s="2">
        <f t="shared" si="75"/>
        <v>1262.5999999999999</v>
      </c>
      <c r="I282" s="38">
        <f t="shared" si="76"/>
        <v>1.1009028987803093</v>
      </c>
      <c r="J282">
        <f>'0519'!F19</f>
        <v>66</v>
      </c>
    </row>
    <row r="283" spans="1:10" x14ac:dyDescent="0.25">
      <c r="A283" s="29">
        <f t="shared" si="67"/>
        <v>44707</v>
      </c>
      <c r="C283">
        <f>'0526'!B19</f>
        <v>0</v>
      </c>
      <c r="D283">
        <f>'0526'!C19</f>
        <v>0</v>
      </c>
      <c r="E283">
        <f>'0526'!D19</f>
        <v>1344.9</v>
      </c>
      <c r="F283">
        <f>'0526'!E19</f>
        <v>1262.5999999999999</v>
      </c>
      <c r="G283" s="9">
        <f t="shared" si="74"/>
        <v>1344.9</v>
      </c>
      <c r="H283" s="2">
        <f t="shared" si="75"/>
        <v>1262.5999999999999</v>
      </c>
      <c r="I283" s="38">
        <f t="shared" si="76"/>
        <v>6.5182955805480836</v>
      </c>
      <c r="J283">
        <f>'0526'!F19</f>
        <v>66</v>
      </c>
    </row>
    <row r="284" spans="1:10" x14ac:dyDescent="0.25">
      <c r="A284" s="29">
        <f t="shared" si="67"/>
        <v>44714</v>
      </c>
      <c r="C284">
        <f>'0602'!B19</f>
        <v>0</v>
      </c>
      <c r="D284">
        <f>'0602'!C19</f>
        <v>0</v>
      </c>
      <c r="E284">
        <f>'0602'!D19</f>
        <v>1278.9000000000001</v>
      </c>
      <c r="F284">
        <f>'0602'!E19</f>
        <v>1262.5999999999999</v>
      </c>
      <c r="G284" s="9">
        <f t="shared" si="74"/>
        <v>1278.9000000000001</v>
      </c>
      <c r="H284" s="2">
        <f t="shared" si="75"/>
        <v>1262.5999999999999</v>
      </c>
      <c r="I284" s="38">
        <f t="shared" si="76"/>
        <v>1.2909868525265544</v>
      </c>
      <c r="J284">
        <f>'0602'!F19</f>
        <v>66</v>
      </c>
    </row>
    <row r="285" spans="1:10" x14ac:dyDescent="0.25">
      <c r="A285" s="29">
        <f t="shared" si="67"/>
        <v>44721</v>
      </c>
      <c r="C285">
        <f>'0609'!B19</f>
        <v>0</v>
      </c>
      <c r="D285">
        <f>'0609'!C19</f>
        <v>0</v>
      </c>
      <c r="E285">
        <f>'0609'!D19</f>
        <v>1347.4</v>
      </c>
      <c r="F285">
        <f>'0609'!E19</f>
        <v>1262.5999999999999</v>
      </c>
      <c r="G285" s="9">
        <f t="shared" ref="G285:G291" si="77">+C285+E285</f>
        <v>1347.4</v>
      </c>
      <c r="H285" s="2">
        <f t="shared" ref="H285:H291" si="78">+D285+F285</f>
        <v>1262.5999999999999</v>
      </c>
      <c r="I285" s="38">
        <f t="shared" ref="I285:I291" si="79">+(G285/H285-1)*100</f>
        <v>6.7162996990337565</v>
      </c>
      <c r="J285">
        <f>'0609'!F19</f>
        <v>66</v>
      </c>
    </row>
    <row r="286" spans="1:10" x14ac:dyDescent="0.25">
      <c r="A286" s="29">
        <f t="shared" si="67"/>
        <v>44728</v>
      </c>
      <c r="C286">
        <f>'0616'!B19</f>
        <v>0</v>
      </c>
      <c r="D286">
        <f>'0616'!C19</f>
        <v>0</v>
      </c>
      <c r="E286">
        <f>'0616'!D19</f>
        <v>1279</v>
      </c>
      <c r="F286">
        <f>'0616'!E19</f>
        <v>1262.5999999999999</v>
      </c>
      <c r="G286" s="9">
        <f t="shared" si="77"/>
        <v>1279</v>
      </c>
      <c r="H286" s="2">
        <f t="shared" si="78"/>
        <v>1262.5999999999999</v>
      </c>
      <c r="I286" s="38">
        <f t="shared" si="79"/>
        <v>1.29890701726596</v>
      </c>
      <c r="J286">
        <f>'0616'!F19</f>
        <v>66</v>
      </c>
    </row>
    <row r="287" spans="1:10" x14ac:dyDescent="0.25">
      <c r="A287" s="29">
        <f t="shared" si="67"/>
        <v>44735</v>
      </c>
      <c r="C287">
        <f>'0623'!B19</f>
        <v>0</v>
      </c>
      <c r="D287">
        <f>'0623'!C19</f>
        <v>0</v>
      </c>
      <c r="E287">
        <f>'0623'!D19</f>
        <v>1428</v>
      </c>
      <c r="F287">
        <f>'0623'!E19</f>
        <v>1262.5999999999999</v>
      </c>
      <c r="G287" s="9">
        <f t="shared" si="77"/>
        <v>1428</v>
      </c>
      <c r="H287" s="2">
        <f t="shared" si="78"/>
        <v>1262.5999999999999</v>
      </c>
      <c r="I287" s="38">
        <f t="shared" si="79"/>
        <v>13.099952479011566</v>
      </c>
      <c r="J287">
        <f>'0623'!F19</f>
        <v>66</v>
      </c>
    </row>
    <row r="288" spans="1:10" x14ac:dyDescent="0.25">
      <c r="A288" s="29">
        <f t="shared" si="67"/>
        <v>44742</v>
      </c>
      <c r="C288">
        <f>'0630'!B19</f>
        <v>0</v>
      </c>
      <c r="D288">
        <f>'0630'!C19</f>
        <v>0</v>
      </c>
      <c r="E288">
        <f>'0630'!D19</f>
        <v>1428.3</v>
      </c>
      <c r="F288">
        <f>'0630'!E19</f>
        <v>1262.5999999999999</v>
      </c>
      <c r="G288" s="9">
        <f t="shared" si="77"/>
        <v>1428.3</v>
      </c>
      <c r="H288" s="2">
        <f t="shared" si="78"/>
        <v>1262.5999999999999</v>
      </c>
      <c r="I288" s="38">
        <f t="shared" si="79"/>
        <v>13.12371297322985</v>
      </c>
      <c r="J288">
        <f>'0630'!F19</f>
        <v>66</v>
      </c>
    </row>
    <row r="289" spans="1:10" x14ac:dyDescent="0.25">
      <c r="A289" s="29">
        <f t="shared" si="67"/>
        <v>44749</v>
      </c>
      <c r="C289">
        <f>'0707'!B19</f>
        <v>0</v>
      </c>
      <c r="D289">
        <f>'0707'!C19</f>
        <v>0</v>
      </c>
      <c r="E289">
        <f>'0707'!D19</f>
        <v>1431.8</v>
      </c>
      <c r="F289">
        <f>'0707'!E19</f>
        <v>1273.4000000000001</v>
      </c>
      <c r="G289" s="9">
        <f t="shared" si="77"/>
        <v>1431.8</v>
      </c>
      <c r="H289" s="2">
        <f t="shared" si="78"/>
        <v>1273.4000000000001</v>
      </c>
      <c r="I289" s="38">
        <f t="shared" si="79"/>
        <v>12.439139312077895</v>
      </c>
      <c r="J289">
        <f>'0707'!F19</f>
        <v>66</v>
      </c>
    </row>
    <row r="290" spans="1:10" x14ac:dyDescent="0.25">
      <c r="A290" s="29">
        <f t="shared" si="67"/>
        <v>44756</v>
      </c>
      <c r="C290">
        <f>'0714'!B19</f>
        <v>0</v>
      </c>
      <c r="D290">
        <f>'0714'!C19</f>
        <v>0</v>
      </c>
      <c r="E290">
        <f>'0714'!D19</f>
        <v>1363</v>
      </c>
      <c r="F290">
        <f>'0714'!E19</f>
        <v>1273.4000000000001</v>
      </c>
      <c r="G290" s="9">
        <f t="shared" si="77"/>
        <v>1363</v>
      </c>
      <c r="H290" s="2">
        <f t="shared" si="78"/>
        <v>1273.4000000000001</v>
      </c>
      <c r="I290" s="38">
        <f t="shared" si="79"/>
        <v>7.0362808229935458</v>
      </c>
      <c r="J290">
        <f>'0714'!F19</f>
        <v>66</v>
      </c>
    </row>
    <row r="291" spans="1:10" x14ac:dyDescent="0.25">
      <c r="A291" s="29">
        <f t="shared" si="67"/>
        <v>44763</v>
      </c>
      <c r="C291">
        <f>'0721'!B19</f>
        <v>0</v>
      </c>
      <c r="D291">
        <f>'0721'!C19</f>
        <v>0</v>
      </c>
      <c r="E291">
        <f>'0721'!D19</f>
        <v>1420</v>
      </c>
      <c r="F291">
        <f>'0721'!E19</f>
        <v>1273.4000000000001</v>
      </c>
      <c r="G291" s="9">
        <f t="shared" si="77"/>
        <v>1420</v>
      </c>
      <c r="H291" s="2">
        <f t="shared" si="78"/>
        <v>1273.4000000000001</v>
      </c>
      <c r="I291" s="38">
        <f t="shared" si="79"/>
        <v>11.512486257263998</v>
      </c>
      <c r="J291">
        <f>'0721'!F19</f>
        <v>66</v>
      </c>
    </row>
    <row r="292" spans="1:10" x14ac:dyDescent="0.25">
      <c r="A292" s="29">
        <f t="shared" si="67"/>
        <v>44770</v>
      </c>
      <c r="C292">
        <f>'0728'!B19</f>
        <v>0</v>
      </c>
      <c r="D292">
        <f>'0728'!C19</f>
        <v>0</v>
      </c>
      <c r="E292">
        <f>'0728'!D19</f>
        <v>1477.4</v>
      </c>
      <c r="F292">
        <f>'0728'!E19</f>
        <v>1273.4000000000001</v>
      </c>
      <c r="G292" s="9">
        <f t="shared" ref="G292:H298" si="80">+C292+E292</f>
        <v>1477.4</v>
      </c>
      <c r="H292" s="2">
        <f t="shared" si="80"/>
        <v>1273.4000000000001</v>
      </c>
      <c r="I292" s="38">
        <f t="shared" ref="I292:I298" si="81">+(G292/H292-1)*100</f>
        <v>16.020103659494268</v>
      </c>
      <c r="J292">
        <f>'0728'!F19</f>
        <v>66</v>
      </c>
    </row>
    <row r="293" spans="1:10" x14ac:dyDescent="0.25">
      <c r="A293" s="29">
        <f t="shared" si="67"/>
        <v>44777</v>
      </c>
      <c r="C293">
        <f>'0804'!B20</f>
        <v>0</v>
      </c>
      <c r="D293">
        <f>'0804'!C20</f>
        <v>0</v>
      </c>
      <c r="E293">
        <f>'0804'!D20</f>
        <v>1628.7</v>
      </c>
      <c r="F293">
        <f>'0804'!E20</f>
        <v>1273.4000000000001</v>
      </c>
      <c r="G293" s="9">
        <f t="shared" si="80"/>
        <v>1628.7</v>
      </c>
      <c r="H293" s="2">
        <f t="shared" si="80"/>
        <v>1273.4000000000001</v>
      </c>
      <c r="I293" s="38">
        <f t="shared" si="81"/>
        <v>27.901680540285835</v>
      </c>
      <c r="J293">
        <f>'0804'!F20</f>
        <v>66</v>
      </c>
    </row>
    <row r="294" spans="1:10" x14ac:dyDescent="0.25">
      <c r="A294" s="29">
        <f t="shared" si="67"/>
        <v>44784</v>
      </c>
      <c r="C294">
        <f>'0811'!B19</f>
        <v>0</v>
      </c>
      <c r="D294">
        <f>'0811'!C19</f>
        <v>0</v>
      </c>
      <c r="E294">
        <f>'0811'!D19</f>
        <v>1694.8</v>
      </c>
      <c r="F294">
        <f>'0811'!E19</f>
        <v>1273.4000000000001</v>
      </c>
      <c r="G294" s="9">
        <f t="shared" si="80"/>
        <v>1694.8</v>
      </c>
      <c r="H294" s="2">
        <f t="shared" si="80"/>
        <v>1273.4000000000001</v>
      </c>
      <c r="I294" s="38">
        <f t="shared" si="81"/>
        <v>33.092508245641582</v>
      </c>
      <c r="J294">
        <f>'0811'!F19</f>
        <v>66</v>
      </c>
    </row>
    <row r="295" spans="1:10" x14ac:dyDescent="0.25">
      <c r="A295" s="29">
        <f t="shared" si="67"/>
        <v>44791</v>
      </c>
      <c r="D295">
        <v>0</v>
      </c>
      <c r="F295">
        <v>1339.3</v>
      </c>
      <c r="G295" s="9">
        <f t="shared" si="80"/>
        <v>0</v>
      </c>
      <c r="H295" s="2">
        <f t="shared" si="80"/>
        <v>1339.3</v>
      </c>
      <c r="I295" s="38">
        <f t="shared" si="81"/>
        <v>-100</v>
      </c>
    </row>
    <row r="296" spans="1:10" x14ac:dyDescent="0.25">
      <c r="A296" s="29">
        <f t="shared" si="67"/>
        <v>44798</v>
      </c>
      <c r="C296">
        <f>'0825'!B19</f>
        <v>0</v>
      </c>
      <c r="D296">
        <f>'0825'!C19</f>
        <v>0</v>
      </c>
      <c r="E296">
        <f>'0825'!D19</f>
        <v>1694.8</v>
      </c>
      <c r="F296">
        <f>'0825'!E19</f>
        <v>1425.6</v>
      </c>
      <c r="G296" s="9">
        <f t="shared" si="80"/>
        <v>1694.8</v>
      </c>
      <c r="H296" s="2">
        <f t="shared" si="80"/>
        <v>1425.6</v>
      </c>
      <c r="I296" s="38">
        <f t="shared" si="81"/>
        <v>18.883277216610562</v>
      </c>
      <c r="J296">
        <f>'0825'!F19</f>
        <v>66</v>
      </c>
    </row>
    <row r="297" spans="1:10" x14ac:dyDescent="0.25">
      <c r="A297" s="29">
        <f t="shared" si="67"/>
        <v>44805</v>
      </c>
      <c r="C297">
        <f>'0901'!B14</f>
        <v>66</v>
      </c>
      <c r="D297">
        <f>'0901'!C14</f>
        <v>323</v>
      </c>
      <c r="E297">
        <f>'0901'!D14</f>
        <v>0</v>
      </c>
      <c r="F297">
        <f>'0901'!E14</f>
        <v>0</v>
      </c>
      <c r="G297" s="9">
        <f t="shared" si="80"/>
        <v>66</v>
      </c>
      <c r="H297" s="2">
        <f t="shared" si="80"/>
        <v>323</v>
      </c>
      <c r="I297" s="38">
        <f t="shared" si="81"/>
        <v>-79.566563467492259</v>
      </c>
    </row>
    <row r="298" spans="1:10" x14ac:dyDescent="0.25">
      <c r="A298" s="29">
        <f t="shared" si="67"/>
        <v>44812</v>
      </c>
      <c r="C298">
        <f>'0908'!B16</f>
        <v>66</v>
      </c>
      <c r="D298">
        <f>'0908'!C16</f>
        <v>323</v>
      </c>
      <c r="E298">
        <f>'0908'!D16</f>
        <v>0</v>
      </c>
      <c r="F298">
        <f>'0908'!E16</f>
        <v>0</v>
      </c>
      <c r="G298" s="9">
        <f t="shared" si="80"/>
        <v>66</v>
      </c>
      <c r="H298" s="2">
        <f t="shared" si="80"/>
        <v>323</v>
      </c>
      <c r="I298" s="38">
        <f t="shared" si="81"/>
        <v>-79.566563467492259</v>
      </c>
    </row>
    <row r="299" spans="1:10" x14ac:dyDescent="0.25">
      <c r="A299" s="29">
        <f t="shared" si="67"/>
        <v>44819</v>
      </c>
      <c r="C299">
        <f>'0915'!B16</f>
        <v>66</v>
      </c>
      <c r="D299">
        <f>'0915'!C16</f>
        <v>323</v>
      </c>
      <c r="E299">
        <f>'0915'!D16</f>
        <v>0</v>
      </c>
      <c r="F299">
        <f>'0915'!E16</f>
        <v>30.8</v>
      </c>
      <c r="G299" s="9">
        <f t="shared" ref="G299:G304" si="82">+C299+E299</f>
        <v>66</v>
      </c>
      <c r="H299" s="2">
        <f t="shared" ref="H299:H304" si="83">+D299+F299</f>
        <v>353.8</v>
      </c>
      <c r="I299" s="38">
        <f t="shared" ref="I299:I304" si="84">+(G299/H299-1)*100</f>
        <v>-81.345392877331818</v>
      </c>
    </row>
    <row r="300" spans="1:10" x14ac:dyDescent="0.25">
      <c r="A300" s="29">
        <f t="shared" si="67"/>
        <v>44826</v>
      </c>
      <c r="C300">
        <f>'0922'!B16</f>
        <v>66</v>
      </c>
      <c r="D300">
        <f>'0922'!C16</f>
        <v>323</v>
      </c>
      <c r="E300">
        <f>'0922'!D16</f>
        <v>0</v>
      </c>
      <c r="F300">
        <f>'0922'!E16</f>
        <v>30.8</v>
      </c>
      <c r="G300" s="9">
        <f t="shared" si="82"/>
        <v>66</v>
      </c>
      <c r="H300" s="2">
        <f t="shared" si="83"/>
        <v>353.8</v>
      </c>
      <c r="I300" s="38">
        <f t="shared" si="84"/>
        <v>-81.345392877331818</v>
      </c>
    </row>
    <row r="301" spans="1:10" x14ac:dyDescent="0.25">
      <c r="A301" s="29">
        <f t="shared" si="67"/>
        <v>44833</v>
      </c>
      <c r="C301">
        <f>'0929'!B17</f>
        <v>66</v>
      </c>
      <c r="D301">
        <f>'0929'!C17</f>
        <v>259</v>
      </c>
      <c r="E301">
        <f>'0929'!D17</f>
        <v>150.1</v>
      </c>
      <c r="F301">
        <f>'0929'!E17</f>
        <v>51.4</v>
      </c>
      <c r="G301" s="9">
        <f t="shared" si="82"/>
        <v>216.1</v>
      </c>
      <c r="H301" s="2">
        <f t="shared" si="83"/>
        <v>310.39999999999998</v>
      </c>
      <c r="I301" s="38">
        <f t="shared" si="84"/>
        <v>-30.380154639175249</v>
      </c>
    </row>
    <row r="302" spans="1:10" x14ac:dyDescent="0.25">
      <c r="A302" s="29">
        <f t="shared" si="67"/>
        <v>44840</v>
      </c>
      <c r="C302">
        <f>'1006'!B17</f>
        <v>66</v>
      </c>
      <c r="D302">
        <f>'1006'!C17</f>
        <v>259</v>
      </c>
      <c r="E302">
        <f>'1006'!D17</f>
        <v>150.1</v>
      </c>
      <c r="F302">
        <f>'1006'!E17</f>
        <v>119.4</v>
      </c>
      <c r="G302" s="9">
        <f t="shared" si="82"/>
        <v>216.1</v>
      </c>
      <c r="H302" s="2">
        <f t="shared" si="83"/>
        <v>378.4</v>
      </c>
      <c r="I302" s="38">
        <f t="shared" si="84"/>
        <v>-42.89112050739957</v>
      </c>
    </row>
    <row r="303" spans="1:10" x14ac:dyDescent="0.25">
      <c r="A303" s="29">
        <f t="shared" si="67"/>
        <v>44847</v>
      </c>
      <c r="C303">
        <f>'1013'!B17</f>
        <v>66</v>
      </c>
      <c r="D303">
        <f>'1013'!C17</f>
        <v>259</v>
      </c>
      <c r="E303">
        <f>'1013'!D17</f>
        <v>232.9</v>
      </c>
      <c r="F303">
        <f>'1013'!E17</f>
        <v>119.4</v>
      </c>
      <c r="G303" s="9">
        <f t="shared" si="82"/>
        <v>298.89999999999998</v>
      </c>
      <c r="H303" s="2">
        <f t="shared" si="83"/>
        <v>378.4</v>
      </c>
      <c r="I303" s="38">
        <f t="shared" si="84"/>
        <v>-21.009513742071885</v>
      </c>
    </row>
    <row r="304" spans="1:10" x14ac:dyDescent="0.25">
      <c r="A304" s="29">
        <f t="shared" si="67"/>
        <v>44854</v>
      </c>
      <c r="C304">
        <f>'1020'!B17</f>
        <v>42</v>
      </c>
      <c r="D304">
        <f>'1020'!C17</f>
        <v>263.39999999999998</v>
      </c>
      <c r="E304">
        <f>'1020'!D17</f>
        <v>256</v>
      </c>
      <c r="F304">
        <f>'1020'!E17</f>
        <v>119.4</v>
      </c>
      <c r="G304" s="9">
        <f t="shared" si="82"/>
        <v>298</v>
      </c>
      <c r="H304" s="2">
        <f t="shared" si="83"/>
        <v>382.79999999999995</v>
      </c>
      <c r="I304" s="38">
        <f t="shared" si="84"/>
        <v>-22.152560083594551</v>
      </c>
    </row>
    <row r="305" spans="1:9" x14ac:dyDescent="0.25">
      <c r="A305" s="29">
        <f t="shared" si="67"/>
        <v>44861</v>
      </c>
      <c r="C305">
        <f>'1027'!B17</f>
        <v>42</v>
      </c>
      <c r="D305">
        <f>'1027'!C17</f>
        <v>263.39999999999998</v>
      </c>
      <c r="E305">
        <f>'1027'!D17</f>
        <v>324.2</v>
      </c>
      <c r="F305">
        <f>'1027'!E17</f>
        <v>261.5</v>
      </c>
      <c r="G305" s="9">
        <f t="shared" ref="G305:G309" si="85">+C305+E305</f>
        <v>366.2</v>
      </c>
      <c r="H305" s="2">
        <f t="shared" ref="H305:H309" si="86">+D305+F305</f>
        <v>524.9</v>
      </c>
      <c r="I305" s="38">
        <f t="shared" ref="I305:I309" si="87">+(G305/H305-1)*100</f>
        <v>-30.23433034863784</v>
      </c>
    </row>
    <row r="306" spans="1:9" x14ac:dyDescent="0.25">
      <c r="A306" s="29">
        <f t="shared" si="67"/>
        <v>44868</v>
      </c>
      <c r="C306">
        <f>'1103'!B17</f>
        <v>42</v>
      </c>
      <c r="D306">
        <f>'1103'!C17</f>
        <v>259</v>
      </c>
      <c r="E306">
        <f>'1103'!D17</f>
        <v>414.6</v>
      </c>
      <c r="F306">
        <f>'1103'!E17</f>
        <v>339</v>
      </c>
      <c r="G306" s="9">
        <f t="shared" si="85"/>
        <v>456.6</v>
      </c>
      <c r="H306" s="2">
        <f t="shared" si="86"/>
        <v>598</v>
      </c>
      <c r="I306" s="38">
        <f t="shared" si="87"/>
        <v>-23.645484949832774</v>
      </c>
    </row>
    <row r="307" spans="1:9" x14ac:dyDescent="0.25">
      <c r="A307" s="29">
        <f t="shared" si="67"/>
        <v>44875</v>
      </c>
      <c r="C307">
        <f>'1110'!B17</f>
        <v>42</v>
      </c>
      <c r="D307">
        <f>'1110'!C17</f>
        <v>259</v>
      </c>
      <c r="E307">
        <f>'1110'!D17</f>
        <v>368.5</v>
      </c>
      <c r="F307">
        <f>'1110'!E17</f>
        <v>405.1</v>
      </c>
      <c r="G307" s="9">
        <f t="shared" si="85"/>
        <v>410.5</v>
      </c>
      <c r="H307" s="2">
        <f t="shared" si="86"/>
        <v>664.1</v>
      </c>
      <c r="I307" s="38">
        <f t="shared" si="87"/>
        <v>-38.18702002710436</v>
      </c>
    </row>
    <row r="308" spans="1:9" x14ac:dyDescent="0.25">
      <c r="A308" s="29">
        <f t="shared" si="67"/>
        <v>44882</v>
      </c>
      <c r="C308">
        <f>'1117'!B17</f>
        <v>42</v>
      </c>
      <c r="D308">
        <f>'1117'!C17</f>
        <v>127</v>
      </c>
      <c r="E308">
        <f>'1117'!D17</f>
        <v>476.2</v>
      </c>
      <c r="F308">
        <f>'1117'!E17</f>
        <v>489.6</v>
      </c>
      <c r="G308" s="9">
        <f t="shared" si="85"/>
        <v>518.20000000000005</v>
      </c>
      <c r="H308" s="2">
        <f t="shared" si="86"/>
        <v>616.6</v>
      </c>
      <c r="I308" s="38">
        <f t="shared" si="87"/>
        <v>-15.958481998053841</v>
      </c>
    </row>
    <row r="309" spans="1:9" x14ac:dyDescent="0.25">
      <c r="A309" s="29">
        <f t="shared" si="67"/>
        <v>44889</v>
      </c>
      <c r="C309">
        <f>'1124'!B18</f>
        <v>0</v>
      </c>
      <c r="D309">
        <f>'1124'!C18</f>
        <v>127</v>
      </c>
      <c r="E309">
        <f>'1124'!D18</f>
        <v>696.1</v>
      </c>
      <c r="F309">
        <f>'1124'!E18</f>
        <v>489.6</v>
      </c>
      <c r="G309" s="9">
        <f t="shared" si="85"/>
        <v>696.1</v>
      </c>
      <c r="H309" s="2">
        <f t="shared" si="86"/>
        <v>616.6</v>
      </c>
      <c r="I309" s="38">
        <f t="shared" si="87"/>
        <v>12.893285760622764</v>
      </c>
    </row>
    <row r="310" spans="1:9" x14ac:dyDescent="0.25">
      <c r="A310" s="29">
        <f t="shared" si="67"/>
        <v>44896</v>
      </c>
      <c r="C310">
        <f>'1201'!B18</f>
        <v>0</v>
      </c>
      <c r="D310">
        <f>'1201'!C18</f>
        <v>0</v>
      </c>
      <c r="E310">
        <f>'1201'!D18</f>
        <v>576.70000000000005</v>
      </c>
      <c r="F310">
        <f>'1201'!E18</f>
        <v>554.9</v>
      </c>
      <c r="G310" s="9">
        <f t="shared" ref="G310:G312" si="88">+C310+E310</f>
        <v>576.70000000000005</v>
      </c>
      <c r="H310" s="2">
        <f t="shared" ref="H310:H312" si="89">+D310+F310</f>
        <v>554.9</v>
      </c>
      <c r="I310" s="38">
        <f t="shared" ref="I310:I312" si="90">+(G310/H310-1)*100</f>
        <v>3.928635790232482</v>
      </c>
    </row>
    <row r="311" spans="1:9" x14ac:dyDescent="0.25">
      <c r="A311" s="29">
        <f t="shared" si="67"/>
        <v>44903</v>
      </c>
      <c r="C311">
        <f>'1208'!B18</f>
        <v>0</v>
      </c>
      <c r="D311">
        <f>'1208'!C18</f>
        <v>0</v>
      </c>
      <c r="E311">
        <f>'1208'!D18</f>
        <v>597.9</v>
      </c>
      <c r="F311">
        <f>'1208'!E18</f>
        <v>611.5</v>
      </c>
      <c r="G311" s="9">
        <f t="shared" si="88"/>
        <v>597.9</v>
      </c>
      <c r="H311" s="2">
        <f t="shared" si="89"/>
        <v>611.5</v>
      </c>
      <c r="I311" s="38">
        <f t="shared" si="90"/>
        <v>-2.2240392477514304</v>
      </c>
    </row>
    <row r="312" spans="1:9" x14ac:dyDescent="0.25">
      <c r="A312" s="29">
        <f t="shared" si="67"/>
        <v>44910</v>
      </c>
      <c r="C312">
        <f>'1215'!B18</f>
        <v>0</v>
      </c>
      <c r="D312">
        <f>'1215'!C18</f>
        <v>0</v>
      </c>
      <c r="E312">
        <f>'1215'!D18</f>
        <v>597.9</v>
      </c>
      <c r="F312">
        <f>'1215'!E18</f>
        <v>611.5</v>
      </c>
      <c r="G312" s="9">
        <f t="shared" si="88"/>
        <v>597.9</v>
      </c>
      <c r="H312" s="2">
        <f t="shared" si="89"/>
        <v>611.5</v>
      </c>
      <c r="I312" s="38">
        <f t="shared" si="90"/>
        <v>-2.2240392477514304</v>
      </c>
    </row>
    <row r="313" spans="1:9" x14ac:dyDescent="0.25">
      <c r="A313" s="29">
        <f t="shared" si="67"/>
        <v>44917</v>
      </c>
      <c r="C313">
        <f>'1222'!B18</f>
        <v>0</v>
      </c>
      <c r="D313">
        <f>'1222'!C18</f>
        <v>0</v>
      </c>
      <c r="E313">
        <f>'1222'!D18</f>
        <v>740.5</v>
      </c>
      <c r="F313">
        <f>'1222'!E18</f>
        <v>695.5</v>
      </c>
      <c r="G313" s="9">
        <f t="shared" ref="G313:G315" si="91">+C313+E313</f>
        <v>740.5</v>
      </c>
      <c r="H313" s="2">
        <f t="shared" ref="H313:H315" si="92">+D313+F313</f>
        <v>695.5</v>
      </c>
      <c r="I313" s="38">
        <f t="shared" ref="I313:I315" si="93">+(G313/H313-1)*100</f>
        <v>6.4701653486700206</v>
      </c>
    </row>
    <row r="314" spans="1:9" x14ac:dyDescent="0.25">
      <c r="A314" s="29">
        <f t="shared" si="67"/>
        <v>44924</v>
      </c>
      <c r="C314">
        <f>'1229'!B18</f>
        <v>0</v>
      </c>
      <c r="D314">
        <f>'1229'!C18</f>
        <v>0</v>
      </c>
      <c r="E314">
        <f>'1229'!D18</f>
        <v>740.5</v>
      </c>
      <c r="F314">
        <f>'1229'!E18</f>
        <v>764.3</v>
      </c>
      <c r="G314" s="9">
        <f t="shared" si="91"/>
        <v>740.5</v>
      </c>
      <c r="H314" s="2">
        <f t="shared" si="92"/>
        <v>764.3</v>
      </c>
      <c r="I314" s="38">
        <f t="shared" si="93"/>
        <v>-3.1139604867198689</v>
      </c>
    </row>
    <row r="315" spans="1:9" x14ac:dyDescent="0.25">
      <c r="A315" s="29">
        <f t="shared" si="67"/>
        <v>44931</v>
      </c>
      <c r="C315">
        <f>'0105'!B18</f>
        <v>0</v>
      </c>
      <c r="D315">
        <f>'0105'!C18</f>
        <v>0</v>
      </c>
      <c r="E315">
        <f>'0105'!D18</f>
        <v>597.9</v>
      </c>
      <c r="F315">
        <f>'0105'!E18</f>
        <v>764.3</v>
      </c>
      <c r="G315" s="9">
        <f t="shared" si="91"/>
        <v>597.9</v>
      </c>
      <c r="H315" s="2">
        <f t="shared" si="92"/>
        <v>764.3</v>
      </c>
      <c r="I315" s="38">
        <f t="shared" si="93"/>
        <v>-21.771555671856603</v>
      </c>
    </row>
    <row r="316" spans="1:9" x14ac:dyDescent="0.25">
      <c r="A316" s="29">
        <f t="shared" si="67"/>
        <v>44938</v>
      </c>
      <c r="C316">
        <f>'0112'!B18</f>
        <v>0</v>
      </c>
      <c r="D316">
        <f>'0112'!C18</f>
        <v>0</v>
      </c>
      <c r="E316">
        <f>'0112'!D18</f>
        <v>656.5</v>
      </c>
      <c r="F316">
        <f>'0112'!E18</f>
        <v>764.3</v>
      </c>
      <c r="G316" s="9">
        <f t="shared" ref="G316:G319" si="94">+C316+E316</f>
        <v>656.5</v>
      </c>
      <c r="H316" s="2">
        <f t="shared" ref="H316:H319" si="95">+D316+F316</f>
        <v>764.3</v>
      </c>
      <c r="I316" s="38">
        <f t="shared" ref="I316:I319" si="96">+(G316/H316-1)*100</f>
        <v>-14.104409263378248</v>
      </c>
    </row>
    <row r="317" spans="1:9" x14ac:dyDescent="0.25">
      <c r="A317" s="29">
        <f t="shared" si="67"/>
        <v>44945</v>
      </c>
      <c r="C317">
        <f>'0119'!B18</f>
        <v>0</v>
      </c>
      <c r="D317">
        <f>'0119'!C18</f>
        <v>0</v>
      </c>
      <c r="E317">
        <f>'0119'!D18</f>
        <v>723.6</v>
      </c>
      <c r="F317">
        <f>'0119'!E18</f>
        <v>848.5</v>
      </c>
      <c r="G317" s="9">
        <f t="shared" si="94"/>
        <v>723.6</v>
      </c>
      <c r="H317" s="2">
        <f t="shared" si="95"/>
        <v>848.5</v>
      </c>
      <c r="I317" s="38">
        <f t="shared" si="96"/>
        <v>-14.720094284030639</v>
      </c>
    </row>
    <row r="318" spans="1:9" x14ac:dyDescent="0.25">
      <c r="A318" s="29">
        <f t="shared" si="67"/>
        <v>44952</v>
      </c>
      <c r="C318">
        <f>'0126'!B18</f>
        <v>0</v>
      </c>
      <c r="D318">
        <f>'0126'!C18</f>
        <v>0</v>
      </c>
      <c r="E318">
        <f>'0126'!D18</f>
        <v>791.6</v>
      </c>
      <c r="F318">
        <f>'0126'!E18</f>
        <v>914.5</v>
      </c>
      <c r="G318" s="9">
        <f t="shared" si="94"/>
        <v>791.6</v>
      </c>
      <c r="H318" s="2">
        <f t="shared" si="95"/>
        <v>914.5</v>
      </c>
      <c r="I318" s="38">
        <f t="shared" si="96"/>
        <v>-13.439037725533076</v>
      </c>
    </row>
    <row r="319" spans="1:9" x14ac:dyDescent="0.25">
      <c r="A319" s="29">
        <f t="shared" si="67"/>
        <v>44959</v>
      </c>
      <c r="C319">
        <f>'0202'!B18</f>
        <v>0</v>
      </c>
      <c r="D319">
        <f>'0202'!C18</f>
        <v>0</v>
      </c>
      <c r="E319">
        <f>'0202'!D18</f>
        <v>877.1</v>
      </c>
      <c r="F319">
        <f>'0202'!E18</f>
        <v>914.5</v>
      </c>
      <c r="G319" s="9">
        <f t="shared" si="94"/>
        <v>877.1</v>
      </c>
      <c r="H319" s="2">
        <f t="shared" si="95"/>
        <v>914.5</v>
      </c>
      <c r="I319" s="38">
        <f t="shared" si="96"/>
        <v>-4.0896664844177089</v>
      </c>
    </row>
    <row r="320" spans="1:9" x14ac:dyDescent="0.25">
      <c r="A320" s="29">
        <f t="shared" si="67"/>
        <v>44966</v>
      </c>
      <c r="C320">
        <f>'0209'!B18</f>
        <v>0</v>
      </c>
      <c r="D320">
        <f>'0209'!C18</f>
        <v>66</v>
      </c>
      <c r="E320">
        <f>'0209'!D18</f>
        <v>855.5</v>
      </c>
      <c r="F320">
        <f>'0209'!E18</f>
        <v>992.1</v>
      </c>
      <c r="G320" s="9">
        <f t="shared" ref="G320:G321" si="97">+C320+E320</f>
        <v>855.5</v>
      </c>
      <c r="H320" s="2">
        <f t="shared" ref="H320:H321" si="98">+D320+F320</f>
        <v>1058.0999999999999</v>
      </c>
      <c r="I320" s="38">
        <f t="shared" ref="I320:I321" si="99">+(G320/H320-1)*100</f>
        <v>-19.147528588980244</v>
      </c>
    </row>
    <row r="321" spans="1:10" x14ac:dyDescent="0.25">
      <c r="A321" s="29">
        <f t="shared" si="67"/>
        <v>44973</v>
      </c>
      <c r="C321">
        <f>'0216'!B18</f>
        <v>0</v>
      </c>
      <c r="D321">
        <f>'0216'!C18</f>
        <v>66</v>
      </c>
      <c r="E321">
        <f>'0216'!D18</f>
        <v>924</v>
      </c>
      <c r="F321">
        <f>'0216'!E18</f>
        <v>992.1</v>
      </c>
      <c r="G321" s="9">
        <f t="shared" si="97"/>
        <v>924</v>
      </c>
      <c r="H321" s="2">
        <f t="shared" si="98"/>
        <v>1058.0999999999999</v>
      </c>
      <c r="I321" s="38">
        <f t="shared" si="99"/>
        <v>-12.673660334561943</v>
      </c>
    </row>
    <row r="322" spans="1:10" x14ac:dyDescent="0.25">
      <c r="A322" s="29">
        <f t="shared" si="67"/>
        <v>44980</v>
      </c>
      <c r="C322">
        <f>'0223'!B18</f>
        <v>0</v>
      </c>
      <c r="D322">
        <f>'0223'!C18</f>
        <v>66</v>
      </c>
      <c r="E322">
        <f>'0223'!D18</f>
        <v>851</v>
      </c>
      <c r="F322">
        <f>'0223'!E18</f>
        <v>992.1</v>
      </c>
      <c r="G322" s="9">
        <f t="shared" ref="G322:G325" si="100">+C322+E322</f>
        <v>851</v>
      </c>
      <c r="H322" s="2">
        <f t="shared" ref="H322:H325" si="101">+D322+F322</f>
        <v>1058.0999999999999</v>
      </c>
      <c r="I322" s="38">
        <f t="shared" ref="I322:I325" si="102">+(G322/H322-1)*100</f>
        <v>-19.572819204233994</v>
      </c>
    </row>
    <row r="323" spans="1:10" x14ac:dyDescent="0.25">
      <c r="A323" s="29">
        <f t="shared" si="67"/>
        <v>44987</v>
      </c>
      <c r="C323">
        <f>'0302'!B18</f>
        <v>0</v>
      </c>
      <c r="D323">
        <f>'0302'!C18</f>
        <v>66</v>
      </c>
      <c r="E323">
        <f>'0302'!D18</f>
        <v>851</v>
      </c>
      <c r="F323">
        <f>'0302'!E18</f>
        <v>992.1</v>
      </c>
      <c r="G323" s="9">
        <f t="shared" si="100"/>
        <v>851</v>
      </c>
      <c r="H323" s="2">
        <f t="shared" si="101"/>
        <v>1058.0999999999999</v>
      </c>
      <c r="I323" s="38">
        <f t="shared" si="102"/>
        <v>-19.572819204233994</v>
      </c>
    </row>
    <row r="324" spans="1:10" x14ac:dyDescent="0.25">
      <c r="A324" s="29">
        <f t="shared" si="67"/>
        <v>44994</v>
      </c>
      <c r="C324">
        <f>'0309'!B18</f>
        <v>0</v>
      </c>
      <c r="D324">
        <f>'0309'!C18</f>
        <v>66</v>
      </c>
      <c r="E324">
        <f>'0309'!D18</f>
        <v>856.1</v>
      </c>
      <c r="F324">
        <f>'0309'!E18</f>
        <v>992.1</v>
      </c>
      <c r="G324" s="9">
        <f t="shared" si="100"/>
        <v>856.1</v>
      </c>
      <c r="H324" s="2">
        <f t="shared" si="101"/>
        <v>1058.0999999999999</v>
      </c>
      <c r="I324" s="38">
        <f t="shared" si="102"/>
        <v>-19.090823173613071</v>
      </c>
    </row>
    <row r="325" spans="1:10" x14ac:dyDescent="0.25">
      <c r="A325" s="29">
        <f t="shared" ref="A325:A431" si="103">A324+7</f>
        <v>45001</v>
      </c>
      <c r="C325">
        <f>'0316'!B18</f>
        <v>0</v>
      </c>
      <c r="D325">
        <f>'0316'!C18</f>
        <v>66</v>
      </c>
      <c r="E325">
        <f>'0316'!D18</f>
        <v>921.2</v>
      </c>
      <c r="F325">
        <f>'0316'!E18</f>
        <v>992.1</v>
      </c>
      <c r="G325" s="9">
        <f t="shared" si="100"/>
        <v>921.2</v>
      </c>
      <c r="H325" s="2">
        <f t="shared" si="101"/>
        <v>1058.0999999999999</v>
      </c>
      <c r="I325" s="38">
        <f t="shared" si="102"/>
        <v>-12.938285606275389</v>
      </c>
    </row>
    <row r="326" spans="1:10" x14ac:dyDescent="0.25">
      <c r="A326" s="29">
        <f t="shared" si="67"/>
        <v>45008</v>
      </c>
      <c r="C326">
        <f>'0323'!B18</f>
        <v>0</v>
      </c>
      <c r="D326">
        <f>'0323'!C18</f>
        <v>66</v>
      </c>
      <c r="E326">
        <f>'0323'!D18</f>
        <v>925.3</v>
      </c>
      <c r="F326">
        <f>'0323'!E18</f>
        <v>992.1</v>
      </c>
      <c r="G326" s="9">
        <f t="shared" ref="G326:G329" si="104">+C326+E326</f>
        <v>925.3</v>
      </c>
      <c r="H326" s="2">
        <f t="shared" ref="H326:H329" si="105">+D326+F326</f>
        <v>1058.0999999999999</v>
      </c>
      <c r="I326" s="38">
        <f t="shared" ref="I326:I329" si="106">+(G326/H326-1)*100</f>
        <v>-12.550798601266422</v>
      </c>
    </row>
    <row r="327" spans="1:10" x14ac:dyDescent="0.25">
      <c r="A327" s="29">
        <f t="shared" si="103"/>
        <v>45015</v>
      </c>
      <c r="C327">
        <f>'0330'!B18</f>
        <v>0</v>
      </c>
      <c r="D327">
        <f>'0330'!C18</f>
        <v>66</v>
      </c>
      <c r="E327">
        <f>'0330'!D18</f>
        <v>925.3</v>
      </c>
      <c r="F327">
        <f>'0330'!E18</f>
        <v>992.1</v>
      </c>
      <c r="G327" s="9">
        <f t="shared" si="104"/>
        <v>925.3</v>
      </c>
      <c r="H327" s="2">
        <f t="shared" si="105"/>
        <v>1058.0999999999999</v>
      </c>
      <c r="I327" s="38">
        <f t="shared" si="106"/>
        <v>-12.550798601266422</v>
      </c>
    </row>
    <row r="328" spans="1:10" x14ac:dyDescent="0.25">
      <c r="A328" s="29">
        <f t="shared" si="103"/>
        <v>45022</v>
      </c>
      <c r="C328">
        <f>'0406'!B18</f>
        <v>0</v>
      </c>
      <c r="D328">
        <f>'0406'!C18</f>
        <v>66</v>
      </c>
      <c r="E328">
        <f>'0406'!D18</f>
        <v>1075.3</v>
      </c>
      <c r="F328">
        <f>'0406'!E18</f>
        <v>1041.7</v>
      </c>
      <c r="G328" s="9">
        <f t="shared" si="104"/>
        <v>1075.3</v>
      </c>
      <c r="H328" s="2">
        <f t="shared" si="105"/>
        <v>1107.7</v>
      </c>
      <c r="I328" s="38">
        <f t="shared" si="106"/>
        <v>-2.9249796876410716</v>
      </c>
    </row>
    <row r="329" spans="1:10" x14ac:dyDescent="0.25">
      <c r="A329" s="29">
        <f t="shared" si="103"/>
        <v>45029</v>
      </c>
      <c r="C329">
        <f>'0413'!B18</f>
        <v>0</v>
      </c>
      <c r="D329">
        <f>'0413'!C18</f>
        <v>0</v>
      </c>
      <c r="E329">
        <f>'0413'!D18</f>
        <v>1203.5999999999999</v>
      </c>
      <c r="F329">
        <f>'0413'!E18</f>
        <v>1125.9000000000001</v>
      </c>
      <c r="G329" s="9">
        <f t="shared" si="104"/>
        <v>1203.5999999999999</v>
      </c>
      <c r="H329" s="2">
        <f t="shared" si="105"/>
        <v>1125.9000000000001</v>
      </c>
      <c r="I329" s="38">
        <f t="shared" si="106"/>
        <v>6.9011457500665951</v>
      </c>
    </row>
    <row r="330" spans="1:10" x14ac:dyDescent="0.25">
      <c r="A330" s="29">
        <f t="shared" si="103"/>
        <v>45036</v>
      </c>
      <c r="C330">
        <f>'0420'!B19</f>
        <v>0</v>
      </c>
      <c r="D330">
        <f>'0420'!C19</f>
        <v>0</v>
      </c>
      <c r="E330">
        <f>'0420'!D19</f>
        <v>1138.4000000000001</v>
      </c>
      <c r="F330">
        <f>'0420'!E19</f>
        <v>1125.9000000000001</v>
      </c>
      <c r="G330" s="9">
        <f t="shared" ref="G330:G334" si="107">+C330+E330</f>
        <v>1138.4000000000001</v>
      </c>
      <c r="H330" s="2">
        <f t="shared" ref="H330:H334" si="108">+D330+F330</f>
        <v>1125.9000000000001</v>
      </c>
      <c r="I330" s="38">
        <f t="shared" ref="I330:I334" si="109">+(G330/H330-1)*100</f>
        <v>1.1102229327649038</v>
      </c>
    </row>
    <row r="331" spans="1:10" x14ac:dyDescent="0.25">
      <c r="A331" s="29">
        <f t="shared" si="103"/>
        <v>45043</v>
      </c>
      <c r="C331">
        <f>'0427'!B19</f>
        <v>0</v>
      </c>
      <c r="D331">
        <f>'0427'!C19</f>
        <v>0</v>
      </c>
      <c r="E331">
        <f>'0427'!D19</f>
        <v>1010.8</v>
      </c>
      <c r="F331">
        <f>'0427'!E19</f>
        <v>1125.9000000000001</v>
      </c>
      <c r="G331" s="9">
        <f t="shared" si="107"/>
        <v>1010.8</v>
      </c>
      <c r="H331" s="2">
        <f t="shared" si="108"/>
        <v>1125.9000000000001</v>
      </c>
      <c r="I331" s="38">
        <f t="shared" si="109"/>
        <v>-10.222932764899205</v>
      </c>
      <c r="J331">
        <f>'0427'!F19</f>
        <v>0</v>
      </c>
    </row>
    <row r="332" spans="1:10" x14ac:dyDescent="0.25">
      <c r="A332" s="29">
        <f t="shared" si="103"/>
        <v>45050</v>
      </c>
      <c r="C332">
        <f>'0504'!B19</f>
        <v>0</v>
      </c>
      <c r="D332">
        <f>'0504'!C19</f>
        <v>0</v>
      </c>
      <c r="E332">
        <f>'0504'!D19</f>
        <v>1068.5</v>
      </c>
      <c r="F332">
        <f>'0504'!E19</f>
        <v>1125.9000000000001</v>
      </c>
      <c r="G332" s="9">
        <f t="shared" si="107"/>
        <v>1068.5</v>
      </c>
      <c r="H332" s="2">
        <f t="shared" si="108"/>
        <v>1125.9000000000001</v>
      </c>
      <c r="I332" s="38">
        <f t="shared" si="109"/>
        <v>-5.0981437072564191</v>
      </c>
      <c r="J332">
        <f>'0504'!F19</f>
        <v>0</v>
      </c>
    </row>
    <row r="333" spans="1:10" x14ac:dyDescent="0.25">
      <c r="A333" s="29">
        <f t="shared" si="103"/>
        <v>45057</v>
      </c>
      <c r="C333">
        <f>'0511'!B19</f>
        <v>0</v>
      </c>
      <c r="D333">
        <f>'0511'!C19</f>
        <v>0</v>
      </c>
      <c r="E333">
        <f>'0511'!D19</f>
        <v>1068.5</v>
      </c>
      <c r="F333">
        <f>'0511'!E19</f>
        <v>1210.5</v>
      </c>
      <c r="G333" s="9">
        <f t="shared" si="107"/>
        <v>1068.5</v>
      </c>
      <c r="H333" s="2">
        <f t="shared" si="108"/>
        <v>1210.5</v>
      </c>
      <c r="I333" s="38">
        <f t="shared" si="109"/>
        <v>-11.730689797604299</v>
      </c>
      <c r="J333">
        <f>'0511'!F19</f>
        <v>0</v>
      </c>
    </row>
    <row r="334" spans="1:10" x14ac:dyDescent="0.25">
      <c r="A334" s="29">
        <f t="shared" si="103"/>
        <v>45064</v>
      </c>
      <c r="C334">
        <f>'0518'!B19</f>
        <v>0</v>
      </c>
      <c r="D334">
        <f>'0518'!C19</f>
        <v>0</v>
      </c>
      <c r="E334">
        <f>'0518'!D19</f>
        <v>1010.8</v>
      </c>
      <c r="F334">
        <f>'0518'!E19</f>
        <v>1210.5</v>
      </c>
      <c r="G334" s="9">
        <f t="shared" si="107"/>
        <v>1010.8</v>
      </c>
      <c r="H334" s="2">
        <f t="shared" si="108"/>
        <v>1210.5</v>
      </c>
      <c r="I334" s="38">
        <f t="shared" si="109"/>
        <v>-16.497315159025206</v>
      </c>
      <c r="J334">
        <f>'0518'!F19</f>
        <v>0</v>
      </c>
    </row>
    <row r="335" spans="1:10" x14ac:dyDescent="0.25">
      <c r="A335" s="29">
        <f t="shared" si="103"/>
        <v>45071</v>
      </c>
      <c r="C335">
        <f>'0525'!B19</f>
        <v>0</v>
      </c>
      <c r="D335">
        <f>'0525'!C19</f>
        <v>0</v>
      </c>
      <c r="E335">
        <f>'0525'!D19</f>
        <v>1010.8</v>
      </c>
      <c r="F335">
        <f>'0525'!E19</f>
        <v>1210.5</v>
      </c>
      <c r="G335" s="9">
        <f t="shared" ref="G335" si="110">+C335+E335</f>
        <v>1010.8</v>
      </c>
      <c r="H335" s="2">
        <f t="shared" ref="H335" si="111">+D335+F335</f>
        <v>1210.5</v>
      </c>
      <c r="I335" s="38">
        <f t="shared" ref="I335" si="112">+(G335/H335-1)*100</f>
        <v>-16.497315159025206</v>
      </c>
      <c r="J335">
        <f>'0525'!F19</f>
        <v>0</v>
      </c>
    </row>
    <row r="336" spans="1:10" x14ac:dyDescent="0.25">
      <c r="A336" s="29">
        <f t="shared" si="103"/>
        <v>45078</v>
      </c>
      <c r="C336">
        <f>'0601'!B19</f>
        <v>0</v>
      </c>
      <c r="D336">
        <f>'0601'!C19</f>
        <v>0</v>
      </c>
      <c r="E336">
        <f>'0601'!D19</f>
        <v>1010.8</v>
      </c>
      <c r="F336">
        <f>'0601'!E19</f>
        <v>1210.5</v>
      </c>
      <c r="G336" s="9">
        <f t="shared" ref="G336" si="113">+C336+E336</f>
        <v>1010.8</v>
      </c>
      <c r="H336" s="2">
        <f t="shared" ref="H336" si="114">+D336+F336</f>
        <v>1210.5</v>
      </c>
      <c r="I336" s="38">
        <f t="shared" ref="I336" si="115">+(G336/H336-1)*100</f>
        <v>-16.497315159025206</v>
      </c>
      <c r="J336">
        <f>'0601'!F19</f>
        <v>0</v>
      </c>
    </row>
    <row r="337" spans="1:10" x14ac:dyDescent="0.25">
      <c r="A337" s="29">
        <f t="shared" si="103"/>
        <v>45085</v>
      </c>
      <c r="C337">
        <f>'0608'!B19</f>
        <v>0</v>
      </c>
      <c r="D337">
        <f>'0608'!C19</f>
        <v>0</v>
      </c>
      <c r="E337">
        <f>'0608'!D19</f>
        <v>1010.8</v>
      </c>
      <c r="F337">
        <f>'0608'!E19</f>
        <v>1210.5</v>
      </c>
      <c r="G337" s="9">
        <f t="shared" ref="G337" si="116">+C337+E337</f>
        <v>1010.8</v>
      </c>
      <c r="H337" s="2">
        <f t="shared" ref="H337" si="117">+D337+F337</f>
        <v>1210.5</v>
      </c>
      <c r="I337" s="38">
        <f t="shared" ref="I337" si="118">+(G337/H337-1)*100</f>
        <v>-16.497315159025206</v>
      </c>
      <c r="J337">
        <f>'0608'!F19</f>
        <v>0</v>
      </c>
    </row>
    <row r="338" spans="1:10" x14ac:dyDescent="0.25">
      <c r="A338" s="29">
        <f t="shared" si="103"/>
        <v>45092</v>
      </c>
      <c r="C338">
        <f>'0615'!B19</f>
        <v>0</v>
      </c>
      <c r="D338">
        <f>'0615'!C19</f>
        <v>0</v>
      </c>
      <c r="E338">
        <f>'0615'!D19</f>
        <v>1010.8</v>
      </c>
      <c r="F338">
        <f>'0615'!E19</f>
        <v>1210.5</v>
      </c>
      <c r="G338" s="9">
        <f t="shared" ref="G338" si="119">+C338+E338</f>
        <v>1010.8</v>
      </c>
      <c r="H338" s="2">
        <f t="shared" ref="H338" si="120">+D338+F338</f>
        <v>1210.5</v>
      </c>
      <c r="I338" s="38">
        <f t="shared" ref="I338" si="121">+(G338/H338-1)*100</f>
        <v>-16.497315159025206</v>
      </c>
      <c r="J338">
        <f>'0615'!F19</f>
        <v>0</v>
      </c>
    </row>
    <row r="339" spans="1:10" x14ac:dyDescent="0.25">
      <c r="A339" s="29">
        <f t="shared" si="103"/>
        <v>45099</v>
      </c>
      <c r="C339">
        <f>'0622'!B19</f>
        <v>0</v>
      </c>
      <c r="D339">
        <f>'0622'!C19</f>
        <v>0</v>
      </c>
      <c r="E339">
        <f>'0622'!D19</f>
        <v>1010.8</v>
      </c>
      <c r="F339">
        <f>'0622'!E19</f>
        <v>1295.5</v>
      </c>
      <c r="G339" s="9">
        <f t="shared" ref="G339" si="122">+C339+E339</f>
        <v>1010.8</v>
      </c>
      <c r="H339" s="2">
        <f t="shared" ref="H339" si="123">+D339+F339</f>
        <v>1295.5</v>
      </c>
      <c r="I339" s="38">
        <f t="shared" ref="I339" si="124">+(G339/H339-1)*100</f>
        <v>-21.976071015052113</v>
      </c>
      <c r="J339">
        <f>'0622'!F19</f>
        <v>0</v>
      </c>
    </row>
    <row r="340" spans="1:10" x14ac:dyDescent="0.25">
      <c r="A340" s="29">
        <f t="shared" si="103"/>
        <v>45106</v>
      </c>
      <c r="C340">
        <f>'0629'!B19</f>
        <v>0</v>
      </c>
      <c r="D340">
        <f>'0629'!C19</f>
        <v>0</v>
      </c>
      <c r="E340">
        <f>'0629'!D19</f>
        <v>1067.4000000000001</v>
      </c>
      <c r="F340">
        <f>'0629'!E19</f>
        <v>1295.5</v>
      </c>
      <c r="G340" s="9">
        <f t="shared" ref="G340" si="125">+C340+E340</f>
        <v>1067.4000000000001</v>
      </c>
      <c r="H340" s="2">
        <f t="shared" ref="H340" si="126">+D340+F340</f>
        <v>1295.5</v>
      </c>
      <c r="I340" s="38">
        <f t="shared" ref="I340" si="127">+(G340/H340-1)*100</f>
        <v>-17.607101505210331</v>
      </c>
      <c r="J340">
        <f>'0629'!F19</f>
        <v>0</v>
      </c>
    </row>
    <row r="341" spans="1:10" x14ac:dyDescent="0.25">
      <c r="A341" s="29">
        <f t="shared" si="103"/>
        <v>45113</v>
      </c>
      <c r="C341">
        <f>'0706'!B19</f>
        <v>0</v>
      </c>
      <c r="D341">
        <f>'0706'!C19</f>
        <v>0</v>
      </c>
      <c r="E341">
        <f>'0706'!D19</f>
        <v>1134.3</v>
      </c>
      <c r="F341">
        <f>'0706'!E19</f>
        <v>1363</v>
      </c>
      <c r="G341" s="9">
        <f t="shared" ref="G341" si="128">+C341+E341</f>
        <v>1134.3</v>
      </c>
      <c r="H341" s="2">
        <f t="shared" ref="H341" si="129">+D341+F341</f>
        <v>1363</v>
      </c>
      <c r="I341" s="38">
        <f t="shared" ref="I341" si="130">+(G341/H341-1)*100</f>
        <v>-16.779163609684524</v>
      </c>
      <c r="J341">
        <f>'0706'!F19</f>
        <v>0</v>
      </c>
    </row>
    <row r="342" spans="1:10" x14ac:dyDescent="0.25">
      <c r="A342" s="29">
        <f t="shared" si="103"/>
        <v>45120</v>
      </c>
      <c r="C342">
        <f>'0713'!B19</f>
        <v>0</v>
      </c>
      <c r="D342">
        <f>'0713'!C19</f>
        <v>0</v>
      </c>
      <c r="E342">
        <f>'0713'!D19</f>
        <v>1143</v>
      </c>
      <c r="F342">
        <f>'0713'!E19</f>
        <v>1363</v>
      </c>
      <c r="G342" s="9">
        <f t="shared" ref="G342" si="131">+C342+E342</f>
        <v>1143</v>
      </c>
      <c r="H342" s="2">
        <f t="shared" ref="H342" si="132">+D342+F342</f>
        <v>1363</v>
      </c>
      <c r="I342" s="38">
        <f t="shared" ref="I342" si="133">+(G342/H342-1)*100</f>
        <v>-16.14086573734409</v>
      </c>
      <c r="J342">
        <f>'0713'!F19</f>
        <v>0</v>
      </c>
    </row>
    <row r="343" spans="1:10" x14ac:dyDescent="0.25">
      <c r="A343" s="29">
        <f t="shared" si="103"/>
        <v>45127</v>
      </c>
      <c r="C343">
        <f>'0720'!B19</f>
        <v>0</v>
      </c>
      <c r="D343">
        <f>'0720'!C19</f>
        <v>0</v>
      </c>
      <c r="E343">
        <f>'0720'!D19</f>
        <v>1146.9000000000001</v>
      </c>
      <c r="F343">
        <f>'0720'!E19</f>
        <v>1420</v>
      </c>
      <c r="G343" s="9">
        <f t="shared" ref="G343" si="134">+C343+E343</f>
        <v>1146.9000000000001</v>
      </c>
      <c r="H343" s="2">
        <f t="shared" ref="H343" si="135">+D343+F343</f>
        <v>1420</v>
      </c>
      <c r="I343" s="38">
        <f t="shared" ref="I343" si="136">+(G343/H343-1)*100</f>
        <v>-19.23239436619718</v>
      </c>
      <c r="J343">
        <f>'0720'!F19</f>
        <v>0</v>
      </c>
    </row>
    <row r="344" spans="1:10" x14ac:dyDescent="0.25">
      <c r="A344" s="29">
        <f t="shared" si="103"/>
        <v>45134</v>
      </c>
      <c r="C344">
        <f>'0727'!B19</f>
        <v>0</v>
      </c>
      <c r="D344">
        <f>'0727'!C19</f>
        <v>0</v>
      </c>
      <c r="E344">
        <f>'0727'!D19</f>
        <v>1203.4000000000001</v>
      </c>
      <c r="F344">
        <f>'0727'!E19</f>
        <v>1477.4</v>
      </c>
      <c r="G344" s="9">
        <f t="shared" ref="G344" si="137">+C344+E344</f>
        <v>1203.4000000000001</v>
      </c>
      <c r="H344" s="2">
        <f t="shared" ref="H344" si="138">+D344+F344</f>
        <v>1477.4</v>
      </c>
      <c r="I344" s="38">
        <f t="shared" ref="I344" si="139">+(G344/H344-1)*100</f>
        <v>-18.546094490320829</v>
      </c>
      <c r="J344">
        <f>'0727'!F19</f>
        <v>0</v>
      </c>
    </row>
    <row r="345" spans="1:10" x14ac:dyDescent="0.25">
      <c r="A345" s="29">
        <f t="shared" si="103"/>
        <v>45141</v>
      </c>
      <c r="C345">
        <f>'0803'!B19</f>
        <v>0</v>
      </c>
      <c r="D345">
        <f>'0803'!C19</f>
        <v>0</v>
      </c>
      <c r="E345">
        <f>'0803'!D19</f>
        <v>1164.0999999999999</v>
      </c>
      <c r="F345">
        <f>'0803'!E19</f>
        <v>1628.7</v>
      </c>
      <c r="G345" s="9">
        <f t="shared" ref="G345" si="140">+C345+E345</f>
        <v>1164.0999999999999</v>
      </c>
      <c r="H345" s="2">
        <f t="shared" ref="H345" si="141">+D345+F345</f>
        <v>1628.7</v>
      </c>
      <c r="I345" s="38">
        <f t="shared" ref="I345" si="142">+(G345/H345-1)*100</f>
        <v>-28.525818137164617</v>
      </c>
      <c r="J345">
        <f>'0803'!F19</f>
        <v>0</v>
      </c>
    </row>
    <row r="346" spans="1:10" x14ac:dyDescent="0.25">
      <c r="A346" s="29">
        <f t="shared" si="103"/>
        <v>45148</v>
      </c>
      <c r="C346">
        <f>'0810'!B19</f>
        <v>0</v>
      </c>
      <c r="D346">
        <f>'0810'!C19</f>
        <v>0</v>
      </c>
      <c r="E346">
        <f>'0810'!D19</f>
        <v>1364.9</v>
      </c>
      <c r="F346">
        <f>'0810'!E19</f>
        <v>1694.8</v>
      </c>
      <c r="G346" s="9">
        <f t="shared" ref="G346" si="143">+C346+E346</f>
        <v>1364.9</v>
      </c>
      <c r="H346" s="2">
        <f t="shared" ref="H346" si="144">+D346+F346</f>
        <v>1694.8</v>
      </c>
      <c r="I346" s="38">
        <f t="shared" ref="I346" si="145">+(G346/H346-1)*100</f>
        <v>-19.465423648808112</v>
      </c>
      <c r="J346">
        <f>'0810'!F19</f>
        <v>0</v>
      </c>
    </row>
    <row r="347" spans="1:10" x14ac:dyDescent="0.25">
      <c r="A347" s="29">
        <f t="shared" si="103"/>
        <v>45155</v>
      </c>
      <c r="C347">
        <f>'0817'!B19</f>
        <v>0</v>
      </c>
      <c r="D347">
        <f>'0817'!C19</f>
        <v>0</v>
      </c>
      <c r="E347">
        <f>'0817'!D19</f>
        <v>1308</v>
      </c>
      <c r="F347">
        <f>'0817'!E19</f>
        <v>1694.8</v>
      </c>
      <c r="G347" s="9">
        <f t="shared" ref="G347" si="146">+C347+E347</f>
        <v>1308</v>
      </c>
      <c r="H347" s="2">
        <f t="shared" ref="H347" si="147">+D347+F347</f>
        <v>1694.8</v>
      </c>
      <c r="I347" s="38">
        <f t="shared" ref="I347" si="148">+(G347/H347-1)*100</f>
        <v>-22.822751947132403</v>
      </c>
      <c r="J347">
        <f>'0817'!F19</f>
        <v>0</v>
      </c>
    </row>
    <row r="348" spans="1:10" x14ac:dyDescent="0.25">
      <c r="A348" s="29">
        <f t="shared" si="103"/>
        <v>45162</v>
      </c>
      <c r="C348">
        <f>'0824'!B19</f>
        <v>0</v>
      </c>
      <c r="D348">
        <f>'0824'!C19</f>
        <v>0</v>
      </c>
      <c r="E348">
        <f>'0824'!D19</f>
        <v>1308</v>
      </c>
      <c r="F348">
        <f>'0824'!E19</f>
        <v>1694.8</v>
      </c>
      <c r="G348" s="9">
        <f t="shared" ref="G348" si="149">+C348+E348</f>
        <v>1308</v>
      </c>
      <c r="H348" s="2">
        <f t="shared" ref="H348" si="150">+D348+F348</f>
        <v>1694.8</v>
      </c>
      <c r="I348" s="38">
        <f t="shared" ref="I348" si="151">+(G348/H348-1)*100</f>
        <v>-22.822751947132403</v>
      </c>
      <c r="J348">
        <f>'0824'!F19</f>
        <v>0</v>
      </c>
    </row>
    <row r="349" spans="1:10" x14ac:dyDescent="0.25">
      <c r="A349" s="29">
        <f t="shared" si="103"/>
        <v>45169</v>
      </c>
      <c r="C349">
        <f>'0831'!B19</f>
        <v>0</v>
      </c>
      <c r="D349">
        <f>'0831'!C19</f>
        <v>0</v>
      </c>
      <c r="E349">
        <f>'0831'!D19</f>
        <v>1231.5999999999999</v>
      </c>
      <c r="F349">
        <f>'0831'!E19</f>
        <v>1694.8</v>
      </c>
      <c r="G349" s="9">
        <f t="shared" ref="G349" si="152">+C349+E349</f>
        <v>1231.5999999999999</v>
      </c>
      <c r="H349" s="2">
        <f t="shared" ref="H349" si="153">+D349+F349</f>
        <v>1694.8</v>
      </c>
      <c r="I349" s="38">
        <f t="shared" ref="I349" si="154">+(G349/H349-1)*100</f>
        <v>-27.330658484776972</v>
      </c>
      <c r="J349">
        <f>'0831'!F19</f>
        <v>0</v>
      </c>
    </row>
    <row r="350" spans="1:10" x14ac:dyDescent="0.25">
      <c r="A350" s="29">
        <f t="shared" si="103"/>
        <v>45176</v>
      </c>
      <c r="C350">
        <f>'0907'!B14</f>
        <v>0</v>
      </c>
      <c r="D350">
        <f>'0907'!C14</f>
        <v>66</v>
      </c>
      <c r="E350">
        <f>'0907'!D14</f>
        <v>67.599999999999994</v>
      </c>
      <c r="F350">
        <f>'0907'!E14</f>
        <v>0</v>
      </c>
      <c r="G350" s="9">
        <f t="shared" ref="G350" si="155">+C350+E350</f>
        <v>67.599999999999994</v>
      </c>
      <c r="H350" s="2">
        <f t="shared" ref="H350" si="156">+D350+F350</f>
        <v>66</v>
      </c>
      <c r="I350" s="38">
        <f t="shared" ref="I350" si="157">+(G350/H350-1)*100</f>
        <v>2.4242424242424176</v>
      </c>
    </row>
    <row r="351" spans="1:10" x14ac:dyDescent="0.25">
      <c r="A351" s="29">
        <f t="shared" si="103"/>
        <v>45183</v>
      </c>
      <c r="C351">
        <f>'0914'!B14</f>
        <v>0</v>
      </c>
      <c r="D351">
        <f>'0914'!C14</f>
        <v>66</v>
      </c>
      <c r="E351">
        <f>'0914'!D14</f>
        <v>123.9</v>
      </c>
      <c r="F351">
        <f>'0914'!E14</f>
        <v>0</v>
      </c>
      <c r="G351" s="9">
        <f t="shared" ref="G351:G352" si="158">+C351+E351</f>
        <v>123.9</v>
      </c>
      <c r="H351" s="2">
        <f t="shared" ref="H351:H352" si="159">+D351+F351</f>
        <v>66</v>
      </c>
      <c r="I351" s="38">
        <f t="shared" ref="I351:I352" si="160">+(G351/H351-1)*100</f>
        <v>87.727272727272748</v>
      </c>
    </row>
    <row r="352" spans="1:10" x14ac:dyDescent="0.25">
      <c r="A352" s="29">
        <f t="shared" si="103"/>
        <v>45190</v>
      </c>
      <c r="C352">
        <f>'0921'!B14</f>
        <v>0</v>
      </c>
      <c r="D352">
        <f>'0921'!C14</f>
        <v>66</v>
      </c>
      <c r="E352">
        <f>'0921'!D14</f>
        <v>175.1</v>
      </c>
      <c r="F352">
        <f>'0921'!E14</f>
        <v>0</v>
      </c>
      <c r="G352" s="9">
        <f t="shared" si="158"/>
        <v>175.1</v>
      </c>
      <c r="H352" s="2">
        <f t="shared" si="159"/>
        <v>66</v>
      </c>
      <c r="I352" s="38">
        <f t="shared" si="160"/>
        <v>165.30303030303028</v>
      </c>
    </row>
    <row r="353" spans="1:9" x14ac:dyDescent="0.25">
      <c r="A353" s="29">
        <f t="shared" si="103"/>
        <v>45197</v>
      </c>
      <c r="C353">
        <f>'0928'!B14</f>
        <v>0</v>
      </c>
      <c r="D353">
        <f>'0928'!C14</f>
        <v>66</v>
      </c>
      <c r="E353">
        <f>'0928'!D14</f>
        <v>175.1</v>
      </c>
      <c r="F353">
        <f>'0928'!E14</f>
        <v>150.1</v>
      </c>
      <c r="G353" s="9">
        <f t="shared" ref="G353" si="161">+C353+E353</f>
        <v>175.1</v>
      </c>
      <c r="H353" s="2">
        <f t="shared" ref="H353" si="162">+D353+F353</f>
        <v>216.1</v>
      </c>
      <c r="I353" s="38">
        <f t="shared" ref="I353" si="163">+(G353/H353-1)*100</f>
        <v>-18.972697825080985</v>
      </c>
    </row>
    <row r="354" spans="1:9" x14ac:dyDescent="0.25">
      <c r="A354" s="29">
        <f t="shared" si="103"/>
        <v>45204</v>
      </c>
      <c r="C354">
        <f>'1005'!B15</f>
        <v>0</v>
      </c>
      <c r="D354">
        <f>'1005'!C15</f>
        <v>66</v>
      </c>
      <c r="E354">
        <f>'1005'!D15</f>
        <v>152.4</v>
      </c>
      <c r="F354">
        <f>'1005'!E15</f>
        <v>150.1</v>
      </c>
      <c r="G354" s="9">
        <f t="shared" ref="G354" si="164">+C354+E354</f>
        <v>152.4</v>
      </c>
      <c r="H354" s="2">
        <f t="shared" ref="H354" si="165">+D354+F354</f>
        <v>216.1</v>
      </c>
      <c r="I354" s="38">
        <f t="shared" ref="I354" si="166">+(G354/H354-1)*100</f>
        <v>-29.477093937991661</v>
      </c>
    </row>
    <row r="355" spans="1:9" x14ac:dyDescent="0.25">
      <c r="A355" s="29">
        <f t="shared" si="103"/>
        <v>45211</v>
      </c>
      <c r="C355">
        <f>'1012'!B15</f>
        <v>0</v>
      </c>
      <c r="D355">
        <f>'1012'!C15</f>
        <v>66</v>
      </c>
      <c r="E355">
        <f>'1012'!D15</f>
        <v>152.4</v>
      </c>
      <c r="F355">
        <f>'1012'!E15</f>
        <v>150.1</v>
      </c>
      <c r="G355" s="9">
        <f t="shared" ref="G355" si="167">+C355+E355</f>
        <v>152.4</v>
      </c>
      <c r="H355" s="2">
        <f t="shared" ref="H355" si="168">+D355+F355</f>
        <v>216.1</v>
      </c>
      <c r="I355" s="38">
        <f t="shared" ref="I355" si="169">+(G355/H355-1)*100</f>
        <v>-29.477093937991661</v>
      </c>
    </row>
    <row r="356" spans="1:9" x14ac:dyDescent="0.25">
      <c r="A356" s="29">
        <f t="shared" si="103"/>
        <v>45218</v>
      </c>
      <c r="C356">
        <f>'1019'!B15</f>
        <v>0</v>
      </c>
      <c r="D356">
        <f>'1019'!C15</f>
        <v>42</v>
      </c>
      <c r="E356">
        <f>'1019'!D15</f>
        <v>175.7</v>
      </c>
      <c r="F356">
        <f>'1019'!E15</f>
        <v>173.2</v>
      </c>
      <c r="G356" s="9">
        <f t="shared" ref="G356" si="170">+C356+E356</f>
        <v>175.7</v>
      </c>
      <c r="H356" s="2">
        <f t="shared" ref="H356" si="171">+D356+F356</f>
        <v>215.2</v>
      </c>
      <c r="I356" s="38">
        <f t="shared" ref="I356" si="172">+(G356/H356-1)*100</f>
        <v>-18.355018587360593</v>
      </c>
    </row>
    <row r="357" spans="1:9" x14ac:dyDescent="0.25">
      <c r="A357" s="29">
        <f t="shared" si="103"/>
        <v>45225</v>
      </c>
      <c r="C357">
        <f>'1026'!B16</f>
        <v>0</v>
      </c>
      <c r="D357">
        <f>'1026'!C16</f>
        <v>42</v>
      </c>
      <c r="E357">
        <f>'1026'!D16</f>
        <v>175.7</v>
      </c>
      <c r="F357">
        <f>'1026'!E16</f>
        <v>254.6</v>
      </c>
      <c r="G357" s="9">
        <f t="shared" ref="G357" si="173">+C357+E357</f>
        <v>175.7</v>
      </c>
      <c r="H357" s="2">
        <f t="shared" ref="H357" si="174">+D357+F357</f>
        <v>296.60000000000002</v>
      </c>
      <c r="I357" s="38">
        <f t="shared" ref="I357" si="175">+(G357/H357-1)*100</f>
        <v>-40.761968981793672</v>
      </c>
    </row>
    <row r="358" spans="1:9" x14ac:dyDescent="0.25">
      <c r="A358" s="29">
        <f t="shared" si="103"/>
        <v>45232</v>
      </c>
      <c r="C358">
        <f>'1102'!B16</f>
        <v>0</v>
      </c>
      <c r="D358">
        <f>'1102'!C16</f>
        <v>42</v>
      </c>
      <c r="E358">
        <f>'1102'!D16</f>
        <v>152.4</v>
      </c>
      <c r="F358">
        <f>'1102'!E16</f>
        <v>275.7</v>
      </c>
      <c r="G358" s="9">
        <f t="shared" ref="G358" si="176">+C358+E358</f>
        <v>152.4</v>
      </c>
      <c r="H358" s="2">
        <f t="shared" ref="H358" si="177">+D358+F358</f>
        <v>317.7</v>
      </c>
      <c r="I358" s="38">
        <f t="shared" ref="I358" si="178">+(G358/H358-1)*100</f>
        <v>-52.030217186024544</v>
      </c>
    </row>
    <row r="359" spans="1:9" x14ac:dyDescent="0.25">
      <c r="A359" s="29">
        <f t="shared" si="103"/>
        <v>45239</v>
      </c>
      <c r="C359">
        <f>'1109'!B16</f>
        <v>0</v>
      </c>
      <c r="D359">
        <f>'1109'!C16</f>
        <v>42</v>
      </c>
      <c r="E359">
        <f>'1109'!D16</f>
        <v>276</v>
      </c>
      <c r="F359">
        <f>'1109'!E16</f>
        <v>298.7</v>
      </c>
      <c r="G359" s="9">
        <f t="shared" ref="G359" si="179">+C359+E359</f>
        <v>276</v>
      </c>
      <c r="H359" s="2">
        <f t="shared" ref="H359" si="180">+D359+F359</f>
        <v>340.7</v>
      </c>
      <c r="I359" s="38">
        <f t="shared" ref="I359" si="181">+(G359/H359-1)*100</f>
        <v>-18.990314059289691</v>
      </c>
    </row>
    <row r="360" spans="1:9" x14ac:dyDescent="0.25">
      <c r="A360" s="29">
        <f t="shared" si="103"/>
        <v>45246</v>
      </c>
      <c r="C360">
        <f>'1116'!B16</f>
        <v>0</v>
      </c>
      <c r="D360">
        <f>'1116'!C16</f>
        <v>42</v>
      </c>
      <c r="E360">
        <f>'1116'!D16</f>
        <v>278.8</v>
      </c>
      <c r="F360">
        <f>'1116'!E16</f>
        <v>406.3</v>
      </c>
      <c r="G360" s="9">
        <f t="shared" ref="G360" si="182">+C360+E360</f>
        <v>278.8</v>
      </c>
      <c r="H360" s="2">
        <f t="shared" ref="H360" si="183">+D360+F360</f>
        <v>448.3</v>
      </c>
      <c r="I360" s="38">
        <f t="shared" ref="I360" si="184">+(G360/H360-1)*100</f>
        <v>-37.80950256524649</v>
      </c>
    </row>
    <row r="361" spans="1:9" x14ac:dyDescent="0.25">
      <c r="A361" s="29">
        <f t="shared" si="103"/>
        <v>45253</v>
      </c>
      <c r="C361">
        <f>'1123'!B16</f>
        <v>0</v>
      </c>
      <c r="D361">
        <f>'1123'!C16</f>
        <v>0</v>
      </c>
      <c r="E361">
        <f>'1123'!D16</f>
        <v>344.1</v>
      </c>
      <c r="F361">
        <f>'1123'!E16</f>
        <v>555.70000000000005</v>
      </c>
      <c r="G361" s="9">
        <f t="shared" ref="G361" si="185">+C361+E361</f>
        <v>344.1</v>
      </c>
      <c r="H361" s="2">
        <f t="shared" ref="H361" si="186">+D361+F361</f>
        <v>555.70000000000005</v>
      </c>
      <c r="I361" s="38">
        <f t="shared" ref="I361" si="187">+(G361/H361-1)*100</f>
        <v>-38.07809969407954</v>
      </c>
    </row>
    <row r="362" spans="1:9" x14ac:dyDescent="0.25">
      <c r="A362" s="29">
        <f t="shared" si="103"/>
        <v>45260</v>
      </c>
      <c r="C362">
        <f>'1130'!B16</f>
        <v>0</v>
      </c>
      <c r="D362">
        <f>'1130'!C16</f>
        <v>0</v>
      </c>
      <c r="E362">
        <f>'1130'!D16</f>
        <v>458.5</v>
      </c>
      <c r="F362">
        <f>'1130'!E16</f>
        <v>576.70000000000005</v>
      </c>
      <c r="G362" s="9">
        <f t="shared" ref="G362" si="188">+C362+E362</f>
        <v>458.5</v>
      </c>
      <c r="H362" s="2">
        <f t="shared" ref="H362" si="189">+D362+F362</f>
        <v>576.70000000000005</v>
      </c>
      <c r="I362" s="38">
        <f t="shared" ref="I362" si="190">+(G362/H362-1)*100</f>
        <v>-20.495925091035204</v>
      </c>
    </row>
    <row r="363" spans="1:9" x14ac:dyDescent="0.25">
      <c r="A363" s="29">
        <f t="shared" si="103"/>
        <v>45267</v>
      </c>
      <c r="C363">
        <f>'1207'!B16</f>
        <v>0</v>
      </c>
      <c r="D363">
        <f>'1207'!C16</f>
        <v>0</v>
      </c>
      <c r="E363">
        <f>'1207'!D16</f>
        <v>430.2</v>
      </c>
      <c r="F363">
        <f>'1207'!E16</f>
        <v>597.9</v>
      </c>
      <c r="G363" s="9">
        <f t="shared" ref="G363" si="191">+C363+E363</f>
        <v>430.2</v>
      </c>
      <c r="H363" s="2">
        <f t="shared" ref="H363" si="192">+D363+F363</f>
        <v>597.9</v>
      </c>
      <c r="I363" s="38">
        <f t="shared" ref="I363" si="193">+(G363/H363-1)*100</f>
        <v>-28.048168590065224</v>
      </c>
    </row>
    <row r="364" spans="1:9" x14ac:dyDescent="0.25">
      <c r="A364" s="29">
        <f t="shared" si="103"/>
        <v>45274</v>
      </c>
      <c r="C364">
        <f>'1214'!B16</f>
        <v>0</v>
      </c>
      <c r="D364">
        <f>'1214'!C16</f>
        <v>0</v>
      </c>
      <c r="E364">
        <f>'1214'!D16</f>
        <v>499.4</v>
      </c>
      <c r="F364">
        <f>'1214'!E16</f>
        <v>597.9</v>
      </c>
      <c r="G364" s="9">
        <f t="shared" ref="G364" si="194">+C364+E364</f>
        <v>499.4</v>
      </c>
      <c r="H364" s="2">
        <f t="shared" ref="H364" si="195">+D364+F364</f>
        <v>597.9</v>
      </c>
      <c r="I364" s="38">
        <f t="shared" ref="I364" si="196">+(G364/H364-1)*100</f>
        <v>-16.474326810503428</v>
      </c>
    </row>
    <row r="365" spans="1:9" x14ac:dyDescent="0.25">
      <c r="A365" s="29">
        <f t="shared" si="103"/>
        <v>45281</v>
      </c>
      <c r="C365">
        <f>'1221'!B16</f>
        <v>0</v>
      </c>
      <c r="D365">
        <f>'1221'!C16</f>
        <v>0</v>
      </c>
      <c r="E365">
        <f>'1221'!D16</f>
        <v>633.70000000000005</v>
      </c>
      <c r="F365">
        <f>'1221'!E16</f>
        <v>597.9</v>
      </c>
      <c r="G365" s="9">
        <f t="shared" ref="G365" si="197">+C365+E365</f>
        <v>633.70000000000005</v>
      </c>
      <c r="H365" s="2">
        <f t="shared" ref="H365" si="198">+D365+F365</f>
        <v>597.9</v>
      </c>
      <c r="I365" s="38">
        <f t="shared" ref="I365" si="199">+(G365/H365-1)*100</f>
        <v>5.9876233483860286</v>
      </c>
    </row>
    <row r="366" spans="1:9" x14ac:dyDescent="0.25">
      <c r="A366" s="29">
        <f t="shared" si="103"/>
        <v>45288</v>
      </c>
      <c r="C366">
        <f>'1228'!B16</f>
        <v>0</v>
      </c>
      <c r="D366">
        <f>'1228'!C16</f>
        <v>0</v>
      </c>
      <c r="E366">
        <f>'1228'!D16</f>
        <v>718.5</v>
      </c>
      <c r="F366">
        <f>'1228'!E16</f>
        <v>597.9</v>
      </c>
      <c r="G366" s="9">
        <f t="shared" ref="G366" si="200">+C366+E366</f>
        <v>718.5</v>
      </c>
      <c r="H366" s="2">
        <f t="shared" ref="H366" si="201">+D366+F366</f>
        <v>597.9</v>
      </c>
      <c r="I366" s="38">
        <f t="shared" ref="I366" si="202">+(G366/H366-1)*100</f>
        <v>20.170597089814347</v>
      </c>
    </row>
    <row r="367" spans="1:9" x14ac:dyDescent="0.25">
      <c r="A367" s="29">
        <f t="shared" si="103"/>
        <v>45295</v>
      </c>
      <c r="C367">
        <f>'0104'!B16</f>
        <v>0</v>
      </c>
      <c r="D367">
        <f>'0104'!C16</f>
        <v>0</v>
      </c>
      <c r="E367">
        <f>'0104'!D16</f>
        <v>718.5</v>
      </c>
      <c r="F367">
        <f>'0104'!E16</f>
        <v>597.9</v>
      </c>
      <c r="G367" s="9">
        <f t="shared" ref="G367" si="203">+C367+E367</f>
        <v>718.5</v>
      </c>
      <c r="H367" s="2">
        <f t="shared" ref="H367" si="204">+D367+F367</f>
        <v>597.9</v>
      </c>
      <c r="I367" s="38">
        <f t="shared" ref="I367" si="205">+(G367/H367-1)*100</f>
        <v>20.170597089814347</v>
      </c>
    </row>
    <row r="368" spans="1:9" x14ac:dyDescent="0.25">
      <c r="A368" s="29">
        <f t="shared" si="103"/>
        <v>45302</v>
      </c>
      <c r="C368">
        <f>'0111'!B16</f>
        <v>0</v>
      </c>
      <c r="D368">
        <f>'0111'!C16</f>
        <v>0</v>
      </c>
      <c r="E368">
        <f>'0111'!D16</f>
        <v>567.9</v>
      </c>
      <c r="F368">
        <f>'0111'!E16</f>
        <v>656.5</v>
      </c>
      <c r="G368" s="9">
        <f t="shared" ref="G368" si="206">+C368+E368</f>
        <v>567.9</v>
      </c>
      <c r="H368" s="2">
        <f t="shared" ref="H368" si="207">+D368+F368</f>
        <v>656.5</v>
      </c>
      <c r="I368" s="38">
        <f t="shared" ref="I368" si="208">+(G368/H368-1)*100</f>
        <v>-13.495811119573498</v>
      </c>
    </row>
    <row r="369" spans="1:10" x14ac:dyDescent="0.25">
      <c r="A369" s="29">
        <f t="shared" si="103"/>
        <v>45309</v>
      </c>
      <c r="C369">
        <f>'0118'!B16</f>
        <v>0</v>
      </c>
      <c r="D369">
        <f>'0118'!C16</f>
        <v>0</v>
      </c>
      <c r="E369">
        <f>'0118'!D16</f>
        <v>567.9</v>
      </c>
      <c r="F369">
        <f>'0118'!E16</f>
        <v>723.6</v>
      </c>
      <c r="G369" s="9">
        <f t="shared" ref="G369" si="209">+C369+E369</f>
        <v>567.9</v>
      </c>
      <c r="H369" s="2">
        <f t="shared" ref="H369" si="210">+D369+F369</f>
        <v>723.6</v>
      </c>
      <c r="I369" s="38">
        <f t="shared" ref="I369" si="211">+(G369/H369-1)*100</f>
        <v>-21.517412935323389</v>
      </c>
    </row>
    <row r="370" spans="1:10" x14ac:dyDescent="0.25">
      <c r="A370" s="29">
        <f t="shared" si="103"/>
        <v>45316</v>
      </c>
      <c r="C370">
        <f>'0125'!B16</f>
        <v>0</v>
      </c>
      <c r="D370">
        <f>'0125'!C16</f>
        <v>0</v>
      </c>
      <c r="E370">
        <f>'0125'!D16</f>
        <v>567.9</v>
      </c>
      <c r="F370">
        <f>'0125'!E16</f>
        <v>723.6</v>
      </c>
      <c r="G370" s="9">
        <f t="shared" ref="G370" si="212">+C370+E370</f>
        <v>567.9</v>
      </c>
      <c r="H370" s="2">
        <f t="shared" ref="H370" si="213">+D370+F370</f>
        <v>723.6</v>
      </c>
      <c r="I370" s="38">
        <f t="shared" ref="I370" si="214">+(G370/H370-1)*100</f>
        <v>-21.517412935323389</v>
      </c>
    </row>
    <row r="371" spans="1:10" x14ac:dyDescent="0.25">
      <c r="A371" s="29">
        <f t="shared" si="103"/>
        <v>45323</v>
      </c>
      <c r="C371">
        <f>'0201'!B16</f>
        <v>0</v>
      </c>
      <c r="D371">
        <f>'0201'!C16</f>
        <v>0</v>
      </c>
      <c r="E371">
        <f>'0201'!D16</f>
        <v>702.4</v>
      </c>
      <c r="F371">
        <f>'0201'!E16</f>
        <v>723.6</v>
      </c>
      <c r="G371" s="9">
        <f t="shared" ref="G371" si="215">+C371+E371</f>
        <v>702.4</v>
      </c>
      <c r="H371" s="2">
        <f t="shared" ref="H371" si="216">+D371+F371</f>
        <v>723.6</v>
      </c>
      <c r="I371" s="38">
        <f t="shared" ref="I371" si="217">+(G371/H371-1)*100</f>
        <v>-2.9297954671089088</v>
      </c>
    </row>
    <row r="372" spans="1:10" x14ac:dyDescent="0.25">
      <c r="A372" s="29">
        <f t="shared" si="103"/>
        <v>45330</v>
      </c>
      <c r="C372">
        <f>'0208'!B16</f>
        <v>0</v>
      </c>
      <c r="D372">
        <f>'0208'!C16</f>
        <v>0</v>
      </c>
      <c r="E372">
        <f>'0208'!D16</f>
        <v>772.2</v>
      </c>
      <c r="F372">
        <f>'0208'!E16</f>
        <v>798.8</v>
      </c>
      <c r="G372" s="9">
        <f t="shared" ref="G372" si="218">+C372+E372</f>
        <v>772.2</v>
      </c>
      <c r="H372" s="2">
        <f t="shared" ref="H372" si="219">+D372+F372</f>
        <v>798.8</v>
      </c>
      <c r="I372" s="38">
        <f t="shared" ref="I372" si="220">+(G372/H372-1)*100</f>
        <v>-3.3299949924887273</v>
      </c>
    </row>
    <row r="373" spans="1:10" x14ac:dyDescent="0.25">
      <c r="A373" s="29">
        <f t="shared" si="103"/>
        <v>45337</v>
      </c>
      <c r="C373">
        <f>'0215'!B16</f>
        <v>0</v>
      </c>
      <c r="D373">
        <f>'0215'!C16</f>
        <v>0</v>
      </c>
      <c r="E373">
        <f>'0215'!D16</f>
        <v>772.2</v>
      </c>
      <c r="F373">
        <f>'0215'!E16</f>
        <v>798.8</v>
      </c>
      <c r="G373" s="9">
        <f t="shared" ref="G373" si="221">+C373+E373</f>
        <v>772.2</v>
      </c>
      <c r="H373" s="2">
        <f t="shared" ref="H373" si="222">+D373+F373</f>
        <v>798.8</v>
      </c>
      <c r="I373" s="38">
        <f t="shared" ref="I373" si="223">+(G373/H373-1)*100</f>
        <v>-3.3299949924887273</v>
      </c>
    </row>
    <row r="374" spans="1:10" x14ac:dyDescent="0.25">
      <c r="A374" s="29">
        <f t="shared" si="103"/>
        <v>45344</v>
      </c>
      <c r="C374">
        <f>'0222'!B16</f>
        <v>0</v>
      </c>
      <c r="D374">
        <f>'0222'!C16</f>
        <v>0</v>
      </c>
      <c r="E374">
        <f>'0222'!D16</f>
        <v>915</v>
      </c>
      <c r="F374">
        <f>'0222'!E16</f>
        <v>798.8</v>
      </c>
      <c r="G374" s="9">
        <f t="shared" ref="G374" si="224">+C374+E374</f>
        <v>915</v>
      </c>
      <c r="H374" s="2">
        <f t="shared" ref="H374" si="225">+D374+F374</f>
        <v>798.8</v>
      </c>
      <c r="I374" s="38">
        <f t="shared" ref="I374" si="226">+(G374/H374-1)*100</f>
        <v>14.546820230345524</v>
      </c>
    </row>
    <row r="375" spans="1:10" x14ac:dyDescent="0.25">
      <c r="A375" s="29">
        <f t="shared" si="103"/>
        <v>45351</v>
      </c>
      <c r="C375">
        <f>'0229'!B16</f>
        <v>0</v>
      </c>
      <c r="D375">
        <f>'0229'!C16</f>
        <v>0</v>
      </c>
      <c r="E375">
        <f>'0229'!D16</f>
        <v>710.7</v>
      </c>
      <c r="F375">
        <f>'0229'!E16</f>
        <v>798.8</v>
      </c>
      <c r="G375" s="9">
        <f t="shared" ref="G375" si="227">+C375+E375</f>
        <v>710.7</v>
      </c>
      <c r="H375" s="2">
        <f t="shared" ref="H375" si="228">+D375+F375</f>
        <v>798.8</v>
      </c>
      <c r="I375" s="38">
        <f t="shared" ref="I375" si="229">+(G375/H375-1)*100</f>
        <v>-11.029043565348006</v>
      </c>
    </row>
    <row r="376" spans="1:10" x14ac:dyDescent="0.25">
      <c r="A376" s="29">
        <f t="shared" si="103"/>
        <v>45358</v>
      </c>
      <c r="C376">
        <f>'0307'!B16</f>
        <v>0</v>
      </c>
      <c r="D376">
        <f>'0307'!C16</f>
        <v>0</v>
      </c>
      <c r="E376">
        <f>'0307'!D16</f>
        <v>637</v>
      </c>
      <c r="F376">
        <f>'0307'!E16</f>
        <v>856.1</v>
      </c>
      <c r="G376" s="9">
        <f t="shared" ref="G376" si="230">+C376+E376</f>
        <v>637</v>
      </c>
      <c r="H376" s="2">
        <f t="shared" ref="H376" si="231">+D376+F376</f>
        <v>856.1</v>
      </c>
      <c r="I376" s="38">
        <f t="shared" ref="I376" si="232">+(G376/H376-1)*100</f>
        <v>-25.592804578904339</v>
      </c>
    </row>
    <row r="377" spans="1:10" x14ac:dyDescent="0.25">
      <c r="A377" s="29">
        <f t="shared" si="103"/>
        <v>45365</v>
      </c>
      <c r="C377">
        <f>'0314'!B16</f>
        <v>0</v>
      </c>
      <c r="D377">
        <f>'0314'!C16</f>
        <v>0</v>
      </c>
      <c r="E377">
        <f>'0314'!D16</f>
        <v>637</v>
      </c>
      <c r="F377">
        <f>'0314'!E16</f>
        <v>856.1</v>
      </c>
      <c r="G377" s="9">
        <f t="shared" ref="G377" si="233">+C377+E377</f>
        <v>637</v>
      </c>
      <c r="H377" s="2">
        <f t="shared" ref="H377" si="234">+D377+F377</f>
        <v>856.1</v>
      </c>
      <c r="I377" s="38">
        <f t="shared" ref="I377" si="235">+(G377/H377-1)*100</f>
        <v>-25.592804578904339</v>
      </c>
    </row>
    <row r="378" spans="1:10" x14ac:dyDescent="0.25">
      <c r="A378" s="29">
        <f t="shared" si="103"/>
        <v>45372</v>
      </c>
      <c r="C378">
        <f>'0321'!B16</f>
        <v>0</v>
      </c>
      <c r="D378">
        <f>'0321'!C16</f>
        <v>0</v>
      </c>
      <c r="E378">
        <f>'0321'!D16</f>
        <v>567.9</v>
      </c>
      <c r="F378">
        <f>'0321'!E16</f>
        <v>925.3</v>
      </c>
      <c r="G378" s="9">
        <f t="shared" ref="G378" si="236">+C378+E378</f>
        <v>567.9</v>
      </c>
      <c r="H378" s="2">
        <f t="shared" ref="H378" si="237">+D378+F378</f>
        <v>925.3</v>
      </c>
      <c r="I378" s="38">
        <f t="shared" ref="I378" si="238">+(G378/H378-1)*100</f>
        <v>-38.625310710039983</v>
      </c>
    </row>
    <row r="379" spans="1:10" x14ac:dyDescent="0.25">
      <c r="A379" s="29">
        <f t="shared" si="103"/>
        <v>45379</v>
      </c>
      <c r="C379">
        <f>'0328'!B16</f>
        <v>0</v>
      </c>
      <c r="D379">
        <f>'0328'!C16</f>
        <v>0</v>
      </c>
      <c r="E379">
        <f>'0328'!D16</f>
        <v>625.4</v>
      </c>
      <c r="F379">
        <f>'0328'!E16</f>
        <v>925.3</v>
      </c>
      <c r="G379" s="9">
        <f t="shared" ref="G379" si="239">+C379+E379</f>
        <v>625.4</v>
      </c>
      <c r="H379" s="2">
        <f t="shared" ref="H379" si="240">+D379+F379</f>
        <v>925.3</v>
      </c>
      <c r="I379" s="38">
        <f t="shared" ref="I379" si="241">+(G379/H379-1)*100</f>
        <v>-32.411109910299359</v>
      </c>
    </row>
    <row r="380" spans="1:10" x14ac:dyDescent="0.25">
      <c r="A380" s="29">
        <f t="shared" si="103"/>
        <v>45386</v>
      </c>
      <c r="C380">
        <f>'0404'!B16</f>
        <v>0</v>
      </c>
      <c r="D380">
        <f>'0404'!C16</f>
        <v>0</v>
      </c>
      <c r="E380">
        <f>'0404'!D16</f>
        <v>625.4</v>
      </c>
      <c r="F380">
        <f>'0404'!E16</f>
        <v>925.3</v>
      </c>
      <c r="G380" s="9">
        <f t="shared" ref="G380" si="242">+C380+E380</f>
        <v>625.4</v>
      </c>
      <c r="H380" s="2">
        <f t="shared" ref="H380" si="243">+D380+F380</f>
        <v>925.3</v>
      </c>
      <c r="I380" s="38">
        <f t="shared" ref="I380" si="244">+(G380/H380-1)*100</f>
        <v>-32.411109910299359</v>
      </c>
    </row>
    <row r="381" spans="1:10" x14ac:dyDescent="0.25">
      <c r="A381" s="29">
        <f t="shared" si="103"/>
        <v>45393</v>
      </c>
      <c r="C381">
        <f>'0411'!B16</f>
        <v>0</v>
      </c>
      <c r="D381">
        <f>'0411'!C16</f>
        <v>0</v>
      </c>
      <c r="E381">
        <f>'0411'!D16</f>
        <v>567.9</v>
      </c>
      <c r="F381">
        <f>'0411'!E16</f>
        <v>925.3</v>
      </c>
      <c r="G381" s="9">
        <f t="shared" ref="G381" si="245">+C381+E381</f>
        <v>567.9</v>
      </c>
      <c r="H381" s="2">
        <f t="shared" ref="H381" si="246">+D381+F381</f>
        <v>925.3</v>
      </c>
      <c r="I381" s="38">
        <f t="shared" ref="I381" si="247">+(G381/H381-1)*100</f>
        <v>-38.625310710039983</v>
      </c>
    </row>
    <row r="382" spans="1:10" x14ac:dyDescent="0.25">
      <c r="A382" s="29">
        <f t="shared" si="103"/>
        <v>45400</v>
      </c>
      <c r="C382">
        <f>'0418'!B17</f>
        <v>0</v>
      </c>
      <c r="D382">
        <f>'0418'!C17</f>
        <v>0</v>
      </c>
      <c r="E382">
        <f>'0418'!D17</f>
        <v>567.9</v>
      </c>
      <c r="F382">
        <f>'0418'!E17</f>
        <v>925.3</v>
      </c>
      <c r="G382" s="9">
        <f t="shared" ref="G382" si="248">+C382+E382</f>
        <v>567.9</v>
      </c>
      <c r="H382" s="2">
        <f t="shared" ref="H382" si="249">+D382+F382</f>
        <v>925.3</v>
      </c>
      <c r="I382" s="38">
        <f t="shared" ref="I382" si="250">+(G382/H382-1)*100</f>
        <v>-38.625310710039983</v>
      </c>
    </row>
    <row r="383" spans="1:10" x14ac:dyDescent="0.25">
      <c r="A383" s="29">
        <f t="shared" si="103"/>
        <v>45407</v>
      </c>
      <c r="C383">
        <f>'0425'!B16</f>
        <v>0</v>
      </c>
      <c r="D383">
        <f>'0425'!C16</f>
        <v>0</v>
      </c>
      <c r="E383">
        <f>'0425'!D16</f>
        <v>567.9</v>
      </c>
      <c r="F383">
        <f>'0425'!E16</f>
        <v>1010.8</v>
      </c>
      <c r="G383" s="9">
        <f t="shared" ref="G383" si="251">+C383+E383</f>
        <v>567.9</v>
      </c>
      <c r="H383" s="2">
        <f t="shared" ref="H383" si="252">+D383+F383</f>
        <v>1010.8</v>
      </c>
      <c r="I383" s="38">
        <f t="shared" ref="I383" si="253">+(G383/H383-1)*100</f>
        <v>-43.816778789077958</v>
      </c>
      <c r="J383">
        <f>'0425'!F16</f>
        <v>0</v>
      </c>
    </row>
    <row r="384" spans="1:10" x14ac:dyDescent="0.25">
      <c r="A384" s="29">
        <f t="shared" si="103"/>
        <v>45414</v>
      </c>
      <c r="C384">
        <f>'0502'!B16</f>
        <v>0</v>
      </c>
      <c r="D384">
        <f>'0502'!C16</f>
        <v>0</v>
      </c>
      <c r="E384">
        <f>'0502'!D16</f>
        <v>567.9</v>
      </c>
      <c r="F384">
        <f>'0502'!E16</f>
        <v>1010.8</v>
      </c>
      <c r="G384" s="9">
        <f t="shared" ref="G384" si="254">+C384+E384</f>
        <v>567.9</v>
      </c>
      <c r="H384" s="2">
        <f t="shared" ref="H384" si="255">+D384+F384</f>
        <v>1010.8</v>
      </c>
      <c r="I384" s="38">
        <f t="shared" ref="I384" si="256">+(G384/H384-1)*100</f>
        <v>-43.816778789077958</v>
      </c>
      <c r="J384">
        <f>'0502'!F16</f>
        <v>0</v>
      </c>
    </row>
    <row r="385" spans="1:10" x14ac:dyDescent="0.25">
      <c r="A385" s="29">
        <f t="shared" si="103"/>
        <v>45421</v>
      </c>
      <c r="C385">
        <f>'0509'!B16</f>
        <v>0</v>
      </c>
      <c r="D385">
        <f>'0509'!C16</f>
        <v>0</v>
      </c>
      <c r="E385">
        <f>'0509'!D16</f>
        <v>567.9</v>
      </c>
      <c r="F385">
        <f>'0509'!E16</f>
        <v>1010.8</v>
      </c>
      <c r="G385" s="9">
        <f t="shared" ref="G385" si="257">+C385+E385</f>
        <v>567.9</v>
      </c>
      <c r="H385" s="2">
        <f t="shared" ref="H385" si="258">+D385+F385</f>
        <v>1010.8</v>
      </c>
      <c r="I385" s="38">
        <f t="shared" ref="I385" si="259">+(G385/H385-1)*100</f>
        <v>-43.816778789077958</v>
      </c>
      <c r="J385">
        <f>'0509'!F16</f>
        <v>0</v>
      </c>
    </row>
    <row r="386" spans="1:10" x14ac:dyDescent="0.25">
      <c r="A386" s="29">
        <f t="shared" si="103"/>
        <v>45428</v>
      </c>
      <c r="C386">
        <f>'0516'!B16</f>
        <v>0</v>
      </c>
      <c r="D386">
        <f>'0516'!C16</f>
        <v>0</v>
      </c>
      <c r="E386">
        <f>'0516'!D16</f>
        <v>567.9</v>
      </c>
      <c r="F386">
        <f>'0516'!E16</f>
        <v>1010.8</v>
      </c>
      <c r="G386" s="9">
        <f t="shared" ref="G386" si="260">+C386+E386</f>
        <v>567.9</v>
      </c>
      <c r="H386" s="2">
        <f t="shared" ref="H386" si="261">+D386+F386</f>
        <v>1010.8</v>
      </c>
      <c r="I386" s="38">
        <f t="shared" ref="I386" si="262">+(G386/H386-1)*100</f>
        <v>-43.816778789077958</v>
      </c>
      <c r="J386">
        <f>'0516'!F16</f>
        <v>0</v>
      </c>
    </row>
    <row r="387" spans="1:10" x14ac:dyDescent="0.25">
      <c r="A387" s="29">
        <f t="shared" si="103"/>
        <v>45435</v>
      </c>
      <c r="C387">
        <f>'0523'!B16</f>
        <v>0</v>
      </c>
      <c r="D387">
        <f>'0523'!C16</f>
        <v>0</v>
      </c>
      <c r="E387">
        <f>'0523'!D16</f>
        <v>567.9</v>
      </c>
      <c r="F387">
        <f>'0523'!E16</f>
        <v>1010.8</v>
      </c>
      <c r="G387" s="9">
        <f t="shared" ref="G387" si="263">+C387+E387</f>
        <v>567.9</v>
      </c>
      <c r="H387" s="2">
        <f t="shared" ref="H387" si="264">+D387+F387</f>
        <v>1010.8</v>
      </c>
      <c r="I387" s="38">
        <f t="shared" ref="I387" si="265">+(G387/H387-1)*100</f>
        <v>-43.816778789077958</v>
      </c>
      <c r="J387">
        <f>'0523'!F16</f>
        <v>0</v>
      </c>
    </row>
    <row r="388" spans="1:10" x14ac:dyDescent="0.25">
      <c r="A388" s="29">
        <f t="shared" si="103"/>
        <v>45442</v>
      </c>
      <c r="C388">
        <f>'0530'!B17</f>
        <v>0</v>
      </c>
      <c r="D388">
        <f>'0530'!C17</f>
        <v>0</v>
      </c>
      <c r="E388">
        <f>'0530'!D17</f>
        <v>624.6</v>
      </c>
      <c r="F388">
        <f>'0530'!E17</f>
        <v>1010.8</v>
      </c>
      <c r="G388" s="9">
        <f t="shared" ref="G388" si="266">+C388+E388</f>
        <v>624.6</v>
      </c>
      <c r="H388" s="2">
        <f t="shared" ref="H388" si="267">+D388+F388</f>
        <v>1010.8</v>
      </c>
      <c r="I388" s="38">
        <f t="shared" ref="I388" si="268">+(G388/H388-1)*100</f>
        <v>-38.207360506529476</v>
      </c>
      <c r="J388">
        <f>'0530'!F17</f>
        <v>0</v>
      </c>
    </row>
    <row r="389" spans="1:10" x14ac:dyDescent="0.25">
      <c r="A389" s="29">
        <f t="shared" si="103"/>
        <v>45449</v>
      </c>
      <c r="C389">
        <f>'0606'!B16</f>
        <v>0</v>
      </c>
      <c r="D389">
        <f>'0606'!C16</f>
        <v>0</v>
      </c>
      <c r="E389">
        <f>'0606'!D16</f>
        <v>681.2</v>
      </c>
      <c r="F389">
        <f>'0606'!E16</f>
        <v>1010.8</v>
      </c>
      <c r="G389" s="9">
        <f t="shared" ref="G389" si="269">+C389+E389</f>
        <v>681.2</v>
      </c>
      <c r="H389" s="2">
        <f t="shared" ref="H389" si="270">+D389+F389</f>
        <v>1010.8</v>
      </c>
      <c r="I389" s="38">
        <f t="shared" ref="I389" si="271">+(G389/H389-1)*100</f>
        <v>-32.60783537791847</v>
      </c>
      <c r="J389">
        <f>'0606'!F16</f>
        <v>0</v>
      </c>
    </row>
    <row r="390" spans="1:10" x14ac:dyDescent="0.25">
      <c r="A390" s="29">
        <f t="shared" si="103"/>
        <v>45456</v>
      </c>
      <c r="C390">
        <f>'0613'!B16</f>
        <v>0</v>
      </c>
      <c r="D390">
        <f>'0613'!C16</f>
        <v>0</v>
      </c>
      <c r="E390">
        <f>'0613'!D16</f>
        <v>739.5</v>
      </c>
      <c r="F390">
        <f>'0613'!E16</f>
        <v>1010.8</v>
      </c>
      <c r="G390" s="9">
        <f t="shared" ref="G390" si="272">+C390+E390</f>
        <v>739.5</v>
      </c>
      <c r="H390" s="2">
        <f t="shared" ref="H390" si="273">+D390+F390</f>
        <v>1010.8</v>
      </c>
      <c r="I390" s="38">
        <f t="shared" ref="I390" si="274">+(G390/H390-1)*100</f>
        <v>-26.840126632370399</v>
      </c>
      <c r="J390">
        <f>'0613'!F16</f>
        <v>0</v>
      </c>
    </row>
    <row r="391" spans="1:10" x14ac:dyDescent="0.25">
      <c r="A391" s="29">
        <f t="shared" si="103"/>
        <v>45463</v>
      </c>
      <c r="C391">
        <f>'0620'!B16</f>
        <v>0</v>
      </c>
      <c r="D391">
        <f>'0620'!C16</f>
        <v>0</v>
      </c>
      <c r="E391">
        <f>'0620'!D16</f>
        <v>741.1</v>
      </c>
      <c r="F391">
        <f>'0620'!E16</f>
        <v>1010.8</v>
      </c>
      <c r="G391" s="9">
        <f t="shared" ref="G391" si="275">+C391+E391</f>
        <v>741.1</v>
      </c>
      <c r="H391" s="2">
        <f t="shared" ref="H391" si="276">+D391+F391</f>
        <v>1010.8</v>
      </c>
      <c r="I391" s="38">
        <f t="shared" ref="I391" si="277">+(G391/H391-1)*100</f>
        <v>-26.681836169370786</v>
      </c>
      <c r="J391">
        <f>'0620'!F16</f>
        <v>0</v>
      </c>
    </row>
    <row r="392" spans="1:10" x14ac:dyDescent="0.25">
      <c r="A392" s="29">
        <f t="shared" si="103"/>
        <v>45470</v>
      </c>
      <c r="C392">
        <f>'0627'!B16</f>
        <v>0</v>
      </c>
      <c r="D392">
        <f>'0627'!C16</f>
        <v>0</v>
      </c>
      <c r="E392">
        <f>'0627'!D16</f>
        <v>799.7</v>
      </c>
      <c r="F392">
        <f>'0627'!E16</f>
        <v>1010.8</v>
      </c>
      <c r="G392" s="9">
        <f t="shared" ref="G392" si="278">+C392+E392</f>
        <v>799.7</v>
      </c>
      <c r="H392" s="2">
        <f t="shared" ref="H392" si="279">+D392+F392</f>
        <v>1010.8</v>
      </c>
      <c r="I392" s="38">
        <f t="shared" ref="I392" si="280">+(G392/H392-1)*100</f>
        <v>-20.884447962010277</v>
      </c>
      <c r="J392">
        <f>'0627'!F16</f>
        <v>0</v>
      </c>
    </row>
    <row r="393" spans="1:10" x14ac:dyDescent="0.25">
      <c r="A393" s="29">
        <f t="shared" si="103"/>
        <v>45477</v>
      </c>
      <c r="C393">
        <f>'0704'!B16</f>
        <v>0</v>
      </c>
      <c r="D393">
        <f>'0704'!C16</f>
        <v>0</v>
      </c>
      <c r="E393">
        <f>'0704'!D16</f>
        <v>909.6</v>
      </c>
      <c r="F393">
        <f>'0704'!E16</f>
        <v>1036.7</v>
      </c>
      <c r="G393" s="9">
        <f t="shared" ref="G393" si="281">+C393+E393</f>
        <v>909.6</v>
      </c>
      <c r="H393" s="2">
        <f t="shared" ref="H393" si="282">+D393+F393</f>
        <v>1036.7</v>
      </c>
      <c r="I393" s="38">
        <f t="shared" ref="I393" si="283">+(G393/H393-1)*100</f>
        <v>-12.260055946754122</v>
      </c>
      <c r="J393">
        <f>'0704'!F16</f>
        <v>0</v>
      </c>
    </row>
    <row r="394" spans="1:10" x14ac:dyDescent="0.25">
      <c r="A394" s="29">
        <f t="shared" si="103"/>
        <v>45484</v>
      </c>
      <c r="C394">
        <f>'0711'!B16</f>
        <v>0</v>
      </c>
      <c r="D394">
        <f>'0711'!C16</f>
        <v>0</v>
      </c>
      <c r="E394">
        <f>'0711'!D16</f>
        <v>909.6</v>
      </c>
      <c r="F394">
        <f>'0711'!E16</f>
        <v>1036.7</v>
      </c>
      <c r="G394" s="9">
        <f t="shared" ref="G394" si="284">+C394+E394</f>
        <v>909.6</v>
      </c>
      <c r="H394" s="2">
        <f t="shared" ref="H394" si="285">+D394+F394</f>
        <v>1036.7</v>
      </c>
      <c r="I394" s="38">
        <f t="shared" ref="I394" si="286">+(G394/H394-1)*100</f>
        <v>-12.260055946754122</v>
      </c>
      <c r="J394">
        <f>'0711'!F16</f>
        <v>0</v>
      </c>
    </row>
    <row r="395" spans="1:10" x14ac:dyDescent="0.25">
      <c r="A395" s="29">
        <f t="shared" si="103"/>
        <v>45491</v>
      </c>
      <c r="C395">
        <f>'0718'!B16</f>
        <v>0</v>
      </c>
      <c r="D395">
        <f>'0718'!C16</f>
        <v>0</v>
      </c>
      <c r="E395">
        <f>'0718'!D16</f>
        <v>1024</v>
      </c>
      <c r="F395">
        <f>'0718'!E16</f>
        <v>1093.9000000000001</v>
      </c>
      <c r="G395" s="9">
        <f t="shared" ref="G395" si="287">+C395+E395</f>
        <v>1024</v>
      </c>
      <c r="H395" s="2">
        <f t="shared" ref="H395" si="288">+D395+F395</f>
        <v>1093.9000000000001</v>
      </c>
      <c r="I395" s="38">
        <f t="shared" ref="I395" si="289">+(G395/H395-1)*100</f>
        <v>-6.3899808026327882</v>
      </c>
      <c r="J395">
        <f>'0718'!F16</f>
        <v>0</v>
      </c>
    </row>
    <row r="396" spans="1:10" x14ac:dyDescent="0.25">
      <c r="A396" s="29">
        <f t="shared" si="103"/>
        <v>45498</v>
      </c>
      <c r="C396">
        <f>'0725'!B16</f>
        <v>0</v>
      </c>
      <c r="D396">
        <f>'0725'!C16</f>
        <v>0</v>
      </c>
      <c r="E396">
        <f>'0725'!D16</f>
        <v>974</v>
      </c>
      <c r="F396">
        <f>'0725'!E16</f>
        <v>1093.9000000000001</v>
      </c>
      <c r="G396" s="9">
        <f t="shared" ref="G396" si="290">+C396+E396</f>
        <v>974</v>
      </c>
      <c r="H396" s="2">
        <f t="shared" ref="H396" si="291">+D396+F396</f>
        <v>1093.9000000000001</v>
      </c>
      <c r="I396" s="38">
        <f t="shared" ref="I396" si="292">+(G396/H396-1)*100</f>
        <v>-10.960782521254231</v>
      </c>
      <c r="J396">
        <f>'0725'!F16</f>
        <v>0</v>
      </c>
    </row>
    <row r="397" spans="1:10" x14ac:dyDescent="0.25">
      <c r="A397" s="29">
        <f t="shared" si="103"/>
        <v>45505</v>
      </c>
      <c r="C397">
        <f>'0801'!B16</f>
        <v>0</v>
      </c>
      <c r="D397">
        <f>'0801'!C16</f>
        <v>0</v>
      </c>
      <c r="E397">
        <f>'0801'!D16</f>
        <v>916.9</v>
      </c>
      <c r="F397">
        <f>'0801'!E16</f>
        <v>1105.9000000000001</v>
      </c>
      <c r="G397" s="9">
        <f t="shared" ref="G397" si="293">+C397+E397</f>
        <v>916.9</v>
      </c>
      <c r="H397" s="2">
        <f t="shared" ref="H397" si="294">+D397+F397</f>
        <v>1105.9000000000001</v>
      </c>
      <c r="I397" s="38">
        <f t="shared" ref="I397" si="295">+(G397/H397-1)*100</f>
        <v>-17.090152816710379</v>
      </c>
      <c r="J397">
        <f>'0801'!F16</f>
        <v>0</v>
      </c>
    </row>
    <row r="398" spans="1:10" x14ac:dyDescent="0.25">
      <c r="A398" s="29">
        <f t="shared" si="103"/>
        <v>45512</v>
      </c>
      <c r="C398">
        <f>'0808'!B16</f>
        <v>0</v>
      </c>
      <c r="D398">
        <f>'0808'!C16</f>
        <v>0</v>
      </c>
      <c r="E398">
        <f>'0808'!D16</f>
        <v>934.5</v>
      </c>
      <c r="F398">
        <f>'0808'!E16</f>
        <v>1164.5</v>
      </c>
      <c r="G398" s="9">
        <f t="shared" ref="G398" si="296">+C398+E398</f>
        <v>934.5</v>
      </c>
      <c r="H398" s="2">
        <f t="shared" ref="H398" si="297">+D398+F398</f>
        <v>1164.5</v>
      </c>
      <c r="I398" s="38">
        <f t="shared" ref="I398" si="298">+(G398/H398-1)*100</f>
        <v>-19.750966079862597</v>
      </c>
      <c r="J398">
        <f>'0808'!F16</f>
        <v>0</v>
      </c>
    </row>
    <row r="399" spans="1:10" x14ac:dyDescent="0.25">
      <c r="A399" s="29">
        <f t="shared" si="103"/>
        <v>45519</v>
      </c>
      <c r="C399">
        <f>'0815'!B16</f>
        <v>0</v>
      </c>
      <c r="D399">
        <f>'0815'!C16</f>
        <v>0</v>
      </c>
      <c r="E399">
        <f>'0815'!D16</f>
        <v>1065.0999999999999</v>
      </c>
      <c r="F399">
        <f>'0815'!E16</f>
        <v>1164.5</v>
      </c>
      <c r="G399" s="9">
        <f t="shared" ref="G399" si="299">+C399+E399</f>
        <v>1065.0999999999999</v>
      </c>
      <c r="H399" s="2">
        <f t="shared" ref="H399" si="300">+D399+F399</f>
        <v>1164.5</v>
      </c>
      <c r="I399" s="38">
        <f t="shared" ref="I399" si="301">+(G399/H399-1)*100</f>
        <v>-8.5358522971232365</v>
      </c>
      <c r="J399">
        <f>'0815'!F16</f>
        <v>0</v>
      </c>
    </row>
    <row r="400" spans="1:10" x14ac:dyDescent="0.25">
      <c r="A400" s="29">
        <f t="shared" si="103"/>
        <v>45526</v>
      </c>
      <c r="C400">
        <f>'0822'!B16</f>
        <v>0</v>
      </c>
      <c r="D400">
        <f>'0822'!C16</f>
        <v>0</v>
      </c>
      <c r="E400">
        <f>'0822'!D16</f>
        <v>1049</v>
      </c>
      <c r="F400">
        <f>'0822'!E16</f>
        <v>1164.5</v>
      </c>
      <c r="G400" s="9">
        <f t="shared" ref="G400" si="302">+C400+E400</f>
        <v>1049</v>
      </c>
      <c r="H400" s="2">
        <f t="shared" ref="H400" si="303">+D400+F400</f>
        <v>1164.5</v>
      </c>
      <c r="I400" s="38">
        <f t="shared" ref="I400" si="304">+(G400/H400-1)*100</f>
        <v>-9.918419922713607</v>
      </c>
      <c r="J400">
        <f>'0822'!F16</f>
        <v>0</v>
      </c>
    </row>
    <row r="401" spans="1:10" x14ac:dyDescent="0.25">
      <c r="A401" s="29">
        <f t="shared" si="103"/>
        <v>45533</v>
      </c>
      <c r="C401">
        <f>'0829'!B16</f>
        <v>0</v>
      </c>
      <c r="D401">
        <f>'0829'!C16</f>
        <v>0</v>
      </c>
      <c r="E401">
        <f>'0829'!D16</f>
        <v>1049</v>
      </c>
      <c r="F401">
        <f>'0829'!E16</f>
        <v>1231.5999999999999</v>
      </c>
      <c r="G401" s="9">
        <f t="shared" ref="G401" si="305">+C401+E401</f>
        <v>1049</v>
      </c>
      <c r="H401" s="2">
        <f t="shared" ref="H401" si="306">+D401+F401</f>
        <v>1231.5999999999999</v>
      </c>
      <c r="I401" s="38">
        <f t="shared" ref="I401" si="307">+(G401/H401-1)*100</f>
        <v>-14.826242286456637</v>
      </c>
      <c r="J401">
        <f>'0829'!F16</f>
        <v>0</v>
      </c>
    </row>
    <row r="402" spans="1:10" x14ac:dyDescent="0.25">
      <c r="A402" s="29">
        <f t="shared" si="103"/>
        <v>45540</v>
      </c>
      <c r="C402">
        <f>'090524'!B16</f>
        <v>0</v>
      </c>
      <c r="D402">
        <f>'090524'!C16</f>
        <v>0</v>
      </c>
      <c r="E402">
        <f>'090524'!D16</f>
        <v>0</v>
      </c>
      <c r="F402">
        <f>'090524'!E16</f>
        <v>1231.5999999999999</v>
      </c>
      <c r="G402" s="9">
        <f>+C402+E402</f>
        <v>0</v>
      </c>
      <c r="H402" s="2">
        <f t="shared" ref="H402" si="308">+D402+F402</f>
        <v>1231.5999999999999</v>
      </c>
      <c r="I402" s="38">
        <f t="shared" ref="I402" si="309">+(G402/H402-1)*100</f>
        <v>-100</v>
      </c>
    </row>
    <row r="403" spans="1:10" x14ac:dyDescent="0.25">
      <c r="A403" s="29">
        <f t="shared" si="103"/>
        <v>45547</v>
      </c>
      <c r="C403">
        <f>'912'!B15</f>
        <v>0</v>
      </c>
      <c r="D403">
        <f>'912'!C15</f>
        <v>0</v>
      </c>
      <c r="E403">
        <f>'912'!D15</f>
        <v>68.400000000000006</v>
      </c>
      <c r="F403">
        <f>'912'!E15</f>
        <v>67.599999999999994</v>
      </c>
      <c r="G403" s="9">
        <f>+C403+E403</f>
        <v>68.400000000000006</v>
      </c>
      <c r="H403" s="2">
        <f t="shared" ref="H403" si="310">+D403+F403</f>
        <v>67.599999999999994</v>
      </c>
      <c r="I403" s="38">
        <f t="shared" ref="I403" si="311">+(G403/H403-1)*100</f>
        <v>1.1834319526627279</v>
      </c>
    </row>
    <row r="404" spans="1:10" x14ac:dyDescent="0.25">
      <c r="A404" s="29">
        <f t="shared" si="103"/>
        <v>45554</v>
      </c>
      <c r="C404">
        <f>'919'!B15</f>
        <v>0</v>
      </c>
      <c r="D404">
        <f>'919'!C15</f>
        <v>0</v>
      </c>
      <c r="E404">
        <f>'919'!D15</f>
        <v>205.4</v>
      </c>
      <c r="F404">
        <f>'919'!E15</f>
        <v>67.599999999999994</v>
      </c>
      <c r="G404" s="9">
        <f>+C404+E404</f>
        <v>205.4</v>
      </c>
      <c r="H404" s="2">
        <f t="shared" ref="H404" si="312">+D404+F404</f>
        <v>67.599999999999994</v>
      </c>
      <c r="I404" s="38">
        <f t="shared" ref="I404" si="313">+(G404/H404-1)*100</f>
        <v>203.84615384615387</v>
      </c>
    </row>
    <row r="405" spans="1:10" x14ac:dyDescent="0.25">
      <c r="A405" s="29">
        <f t="shared" si="103"/>
        <v>45561</v>
      </c>
      <c r="C405">
        <f>'926'!B16</f>
        <v>0</v>
      </c>
      <c r="D405">
        <f>'926'!C16</f>
        <v>0</v>
      </c>
      <c r="E405">
        <f>'926'!D16</f>
        <v>268.60000000000002</v>
      </c>
      <c r="F405">
        <f>'926'!E16</f>
        <v>67.599999999999994</v>
      </c>
      <c r="G405" s="9">
        <f t="shared" ref="G405" si="314">+C405+E405</f>
        <v>268.60000000000002</v>
      </c>
      <c r="H405" s="2">
        <f t="shared" ref="H405" si="315">+D405+F405</f>
        <v>67.599999999999994</v>
      </c>
      <c r="I405" s="38">
        <f t="shared" ref="I405" si="316">+(G405/H405-1)*100</f>
        <v>297.33727810650896</v>
      </c>
    </row>
    <row r="406" spans="1:10" x14ac:dyDescent="0.25">
      <c r="A406" s="29">
        <f t="shared" ref="A406:A432" si="317">A405+7</f>
        <v>45568</v>
      </c>
      <c r="C406">
        <f>'103'!B16</f>
        <v>0</v>
      </c>
      <c r="D406">
        <f>'103'!C16</f>
        <v>0</v>
      </c>
      <c r="E406">
        <f>'103'!D16</f>
        <v>408</v>
      </c>
      <c r="F406">
        <f>'103'!E16</f>
        <v>67.599999999999994</v>
      </c>
      <c r="G406" s="9">
        <f t="shared" ref="G406" si="318">+C406+E406</f>
        <v>408</v>
      </c>
      <c r="H406" s="2">
        <f t="shared" ref="H406" si="319">+D406+F406</f>
        <v>67.599999999999994</v>
      </c>
      <c r="I406" s="38">
        <f t="shared" ref="I406" si="320">+(G406/H406-1)*100</f>
        <v>503.5502958579882</v>
      </c>
    </row>
    <row r="407" spans="1:10" x14ac:dyDescent="0.25">
      <c r="A407" s="29">
        <f t="shared" si="103"/>
        <v>45575</v>
      </c>
      <c r="C407">
        <f>'101024'!B16</f>
        <v>0</v>
      </c>
      <c r="D407">
        <f>'101024'!C16</f>
        <v>0</v>
      </c>
      <c r="E407">
        <f>'101024'!D16</f>
        <v>545.1</v>
      </c>
      <c r="F407">
        <f>'101024'!E16</f>
        <v>67.599999999999994</v>
      </c>
      <c r="G407" s="9">
        <f t="shared" ref="G407" si="321">+C407+E407</f>
        <v>545.1</v>
      </c>
      <c r="H407" s="2">
        <f t="shared" ref="H407" si="322">+D407+F407</f>
        <v>67.599999999999994</v>
      </c>
      <c r="I407" s="38">
        <f t="shared" ref="I407" si="323">+(G407/H407-1)*100</f>
        <v>706.36094674556227</v>
      </c>
    </row>
    <row r="408" spans="1:10" x14ac:dyDescent="0.25">
      <c r="A408" s="29">
        <f t="shared" si="317"/>
        <v>45582</v>
      </c>
      <c r="C408">
        <f>'101724'!B16</f>
        <v>0</v>
      </c>
      <c r="D408">
        <f>'101724'!C16</f>
        <v>0</v>
      </c>
      <c r="E408">
        <f>'101724'!D16</f>
        <v>609.29999999999995</v>
      </c>
      <c r="F408">
        <f>'101724'!E16</f>
        <v>67.599999999999994</v>
      </c>
      <c r="G408" s="9">
        <f t="shared" ref="G408" si="324">+C408+E408</f>
        <v>609.29999999999995</v>
      </c>
      <c r="H408" s="2">
        <f t="shared" ref="H408" si="325">+D408+F408</f>
        <v>67.599999999999994</v>
      </c>
      <c r="I408" s="38">
        <f t="shared" ref="I408" si="326">+(G408/H408-1)*100</f>
        <v>801.33136094674558</v>
      </c>
    </row>
    <row r="409" spans="1:10" x14ac:dyDescent="0.25">
      <c r="A409" s="29">
        <f t="shared" si="103"/>
        <v>45589</v>
      </c>
      <c r="C409">
        <f>'102424'!B16</f>
        <v>0</v>
      </c>
      <c r="D409">
        <f>'102424'!C16</f>
        <v>0</v>
      </c>
      <c r="E409">
        <f>'102424'!D16</f>
        <v>768.4</v>
      </c>
      <c r="F409">
        <f>'102424'!E16</f>
        <v>67.599999999999994</v>
      </c>
      <c r="G409" s="9">
        <f t="shared" ref="G409" si="327">+C409+E409</f>
        <v>768.4</v>
      </c>
      <c r="H409" s="2">
        <f t="shared" ref="H409" si="328">+D409+F409</f>
        <v>67.599999999999994</v>
      </c>
      <c r="I409" s="38">
        <f t="shared" ref="I409" si="329">+(G409/H409-1)*100</f>
        <v>1036.6863905325445</v>
      </c>
    </row>
    <row r="410" spans="1:10" x14ac:dyDescent="0.25">
      <c r="A410" s="29">
        <f t="shared" si="317"/>
        <v>45596</v>
      </c>
      <c r="C410">
        <f>'103124'!B16</f>
        <v>0</v>
      </c>
      <c r="D410">
        <f>'103124'!C16</f>
        <v>0</v>
      </c>
      <c r="E410">
        <f>'103124'!D16</f>
        <v>768.4</v>
      </c>
      <c r="F410">
        <f>'103124'!E16</f>
        <v>152.4</v>
      </c>
      <c r="G410" s="9">
        <f t="shared" ref="G410" si="330">+C410+E410</f>
        <v>768.4</v>
      </c>
      <c r="H410" s="2">
        <f t="shared" ref="H410" si="331">+D410+F410</f>
        <v>152.4</v>
      </c>
      <c r="I410" s="38">
        <f t="shared" ref="I410" si="332">+(G410/H410-1)*100</f>
        <v>404.19947506561675</v>
      </c>
    </row>
    <row r="411" spans="1:10" x14ac:dyDescent="0.25">
      <c r="A411" s="29">
        <f t="shared" si="103"/>
        <v>45603</v>
      </c>
      <c r="C411">
        <f>'110724'!B16</f>
        <v>0</v>
      </c>
      <c r="D411">
        <f>'110724'!C16</f>
        <v>0</v>
      </c>
      <c r="E411">
        <f>'110724'!D16</f>
        <v>838.1</v>
      </c>
      <c r="F411">
        <f>'110724'!E16</f>
        <v>210.8</v>
      </c>
      <c r="G411" s="9">
        <f t="shared" ref="G411" si="333">+C411+E411</f>
        <v>838.1</v>
      </c>
      <c r="H411" s="2">
        <f t="shared" ref="H411" si="334">+D411+F411</f>
        <v>210.8</v>
      </c>
      <c r="I411" s="38">
        <f t="shared" ref="I411" si="335">+(G411/H411-1)*100</f>
        <v>297.58064516129031</v>
      </c>
    </row>
    <row r="412" spans="1:10" x14ac:dyDescent="0.25">
      <c r="A412" s="29">
        <f t="shared" si="317"/>
        <v>45610</v>
      </c>
      <c r="C412">
        <f>'111424'!B16</f>
        <v>0</v>
      </c>
      <c r="D412">
        <f>'111424'!C16</f>
        <v>0</v>
      </c>
      <c r="E412">
        <f>'111424'!D16</f>
        <v>846.8</v>
      </c>
      <c r="F412">
        <f>'111424'!E16</f>
        <v>210.8</v>
      </c>
      <c r="G412" s="9">
        <f t="shared" ref="G412" si="336">+C412+E412</f>
        <v>846.8</v>
      </c>
      <c r="H412" s="2">
        <f t="shared" ref="H412" si="337">+D412+F412</f>
        <v>210.8</v>
      </c>
      <c r="I412" s="38">
        <f t="shared" ref="I412" si="338">+(G412/H412-1)*100</f>
        <v>301.70777988614799</v>
      </c>
    </row>
    <row r="413" spans="1:10" x14ac:dyDescent="0.25">
      <c r="A413" s="29">
        <f t="shared" si="103"/>
        <v>45617</v>
      </c>
      <c r="C413">
        <f>'112124'!B16</f>
        <v>0</v>
      </c>
      <c r="D413">
        <f>'112124'!C16</f>
        <v>0</v>
      </c>
      <c r="E413">
        <f>'112124'!D16</f>
        <v>713.9</v>
      </c>
      <c r="F413">
        <f>'112124'!E16</f>
        <v>276.10000000000002</v>
      </c>
      <c r="G413" s="9">
        <f t="shared" ref="G413" si="339">+C413+E413</f>
        <v>713.9</v>
      </c>
      <c r="H413" s="2">
        <f t="shared" ref="H413" si="340">+D413+F413</f>
        <v>276.10000000000002</v>
      </c>
      <c r="I413" s="38">
        <f t="shared" ref="I413" si="341">+(G413/H413-1)*100</f>
        <v>158.56573705179281</v>
      </c>
    </row>
    <row r="414" spans="1:10" x14ac:dyDescent="0.25">
      <c r="A414" s="29">
        <f t="shared" si="317"/>
        <v>45624</v>
      </c>
      <c r="C414">
        <f>'112824'!B15</f>
        <v>0</v>
      </c>
      <c r="D414">
        <f>'112824'!C15</f>
        <v>0</v>
      </c>
      <c r="E414">
        <f>'112824'!D15</f>
        <v>713.9</v>
      </c>
      <c r="F414">
        <f>'112824'!E15</f>
        <v>345.2</v>
      </c>
      <c r="G414" s="9">
        <f t="shared" ref="G414" si="342">+C414+E414</f>
        <v>713.9</v>
      </c>
      <c r="H414" s="2">
        <f t="shared" ref="H414" si="343">+D414+F414</f>
        <v>345.2</v>
      </c>
      <c r="I414" s="38">
        <f t="shared" ref="I414" si="344">+(G414/H414-1)*100</f>
        <v>106.80764774044032</v>
      </c>
    </row>
    <row r="415" spans="1:10" x14ac:dyDescent="0.25">
      <c r="A415" s="29">
        <f t="shared" si="103"/>
        <v>45631</v>
      </c>
      <c r="C415">
        <f>'120524'!B15</f>
        <v>0</v>
      </c>
      <c r="D415">
        <f>'120524'!C15</f>
        <v>0</v>
      </c>
      <c r="E415">
        <f>'120524'!D15</f>
        <v>638.9</v>
      </c>
      <c r="F415">
        <f>'120524'!E15</f>
        <v>345.2</v>
      </c>
      <c r="G415" s="9">
        <f t="shared" ref="G415" si="345">+C415+E415</f>
        <v>638.9</v>
      </c>
      <c r="H415" s="2">
        <f t="shared" ref="H415" si="346">+D415+F415</f>
        <v>345.2</v>
      </c>
      <c r="I415" s="38">
        <f t="shared" ref="I415" si="347">+(G415/H415-1)*100</f>
        <v>85.081112398609491</v>
      </c>
    </row>
    <row r="416" spans="1:10" x14ac:dyDescent="0.25">
      <c r="A416" s="29">
        <f t="shared" si="317"/>
        <v>45638</v>
      </c>
      <c r="C416">
        <f>'121224'!B15</f>
        <v>0</v>
      </c>
      <c r="D416">
        <f>'121224'!C15</f>
        <v>0</v>
      </c>
      <c r="E416">
        <f>'121224'!D15</f>
        <v>638.9</v>
      </c>
      <c r="F416">
        <f>'121224'!E15</f>
        <v>414.4</v>
      </c>
      <c r="G416" s="9">
        <f t="shared" ref="G416" si="348">+C416+E416</f>
        <v>638.9</v>
      </c>
      <c r="H416" s="2">
        <f t="shared" ref="H416" si="349">+D416+F416</f>
        <v>414.4</v>
      </c>
      <c r="I416" s="38">
        <f t="shared" ref="I416" si="350">+(G416/H416-1)*100</f>
        <v>54.174710424710426</v>
      </c>
    </row>
    <row r="417" spans="1:9" x14ac:dyDescent="0.25">
      <c r="A417" s="29">
        <f t="shared" si="103"/>
        <v>45645</v>
      </c>
      <c r="C417">
        <f>'121924'!C15</f>
        <v>0</v>
      </c>
      <c r="D417">
        <f>'121924'!D15</f>
        <v>0</v>
      </c>
      <c r="E417">
        <f>'121924'!E15</f>
        <v>709</v>
      </c>
      <c r="F417">
        <f>'121924'!F15</f>
        <v>414.4</v>
      </c>
      <c r="G417" s="9">
        <f t="shared" ref="G417" si="351">+C417+E417</f>
        <v>709</v>
      </c>
      <c r="H417" s="2">
        <f t="shared" ref="H417" si="352">+D417+F417</f>
        <v>414.4</v>
      </c>
      <c r="I417" s="38">
        <f t="shared" ref="I417" si="353">+(G417/H417-1)*100</f>
        <v>71.090733590733592</v>
      </c>
    </row>
    <row r="418" spans="1:9" x14ac:dyDescent="0.25">
      <c r="A418" s="29">
        <f t="shared" si="317"/>
        <v>45652</v>
      </c>
      <c r="C418">
        <f>'122624'!B15</f>
        <v>0</v>
      </c>
      <c r="D418">
        <f>'122624'!C15</f>
        <v>0</v>
      </c>
      <c r="E418">
        <f>'122624'!D15</f>
        <v>785.5</v>
      </c>
      <c r="F418">
        <f>'122624'!E15</f>
        <v>499.2</v>
      </c>
      <c r="G418" s="9">
        <f t="shared" ref="G418" si="354">+C418+E418</f>
        <v>785.5</v>
      </c>
      <c r="H418" s="2">
        <f t="shared" ref="H418" si="355">+D418+F418</f>
        <v>499.2</v>
      </c>
      <c r="I418" s="38">
        <f t="shared" ref="I418" si="356">+(G418/H418-1)*100</f>
        <v>57.351762820512818</v>
      </c>
    </row>
    <row r="419" spans="1:9" x14ac:dyDescent="0.25">
      <c r="A419" s="29">
        <f t="shared" si="103"/>
        <v>45659</v>
      </c>
      <c r="C419">
        <f>'010225'!B15</f>
        <v>0</v>
      </c>
      <c r="D419">
        <f>'010225'!C15</f>
        <v>0</v>
      </c>
      <c r="E419">
        <f>'010225'!D15</f>
        <v>921.8</v>
      </c>
      <c r="F419">
        <f>'010225'!E15</f>
        <v>499.2</v>
      </c>
      <c r="G419" s="9">
        <f t="shared" ref="G419" si="357">+C419+E419</f>
        <v>921.8</v>
      </c>
      <c r="H419" s="2">
        <f t="shared" ref="H419" si="358">+D419+F419</f>
        <v>499.2</v>
      </c>
      <c r="I419" s="38">
        <f t="shared" ref="I419" si="359">+(G419/H419-1)*100</f>
        <v>84.65544871794873</v>
      </c>
    </row>
    <row r="420" spans="1:9" x14ac:dyDescent="0.25">
      <c r="A420" s="29">
        <f t="shared" si="317"/>
        <v>45666</v>
      </c>
      <c r="C420">
        <f>'010925'!B15</f>
        <v>0</v>
      </c>
      <c r="D420">
        <f>'010925'!C15</f>
        <v>0</v>
      </c>
      <c r="E420">
        <f>'010925'!D15</f>
        <v>852.4</v>
      </c>
      <c r="F420">
        <f>'010925'!E15</f>
        <v>567.9</v>
      </c>
      <c r="G420" s="9">
        <f t="shared" ref="G420" si="360">+C420+E420</f>
        <v>852.4</v>
      </c>
      <c r="H420" s="2">
        <f t="shared" ref="H420" si="361">+D420+F420</f>
        <v>567.9</v>
      </c>
      <c r="I420" s="38">
        <f t="shared" ref="I420" si="362">+(G420/H420-1)*100</f>
        <v>50.09684803662617</v>
      </c>
    </row>
    <row r="421" spans="1:9" x14ac:dyDescent="0.25">
      <c r="A421" s="29">
        <f t="shared" si="103"/>
        <v>45673</v>
      </c>
      <c r="C421">
        <f>'011625'!B15</f>
        <v>0</v>
      </c>
      <c r="D421">
        <f>'011625'!C15</f>
        <v>0</v>
      </c>
      <c r="E421">
        <f>'011625'!D15</f>
        <v>842.2</v>
      </c>
      <c r="F421">
        <f>'011625'!E15</f>
        <v>567.9</v>
      </c>
      <c r="G421" s="9">
        <f t="shared" ref="G421" si="363">+C421+E421</f>
        <v>842.2</v>
      </c>
      <c r="H421" s="2">
        <f t="shared" ref="H421" si="364">+D421+F421</f>
        <v>567.9</v>
      </c>
      <c r="I421" s="38">
        <f t="shared" ref="I421" si="365">+(G421/H421-1)*100</f>
        <v>48.300757175559085</v>
      </c>
    </row>
    <row r="422" spans="1:9" x14ac:dyDescent="0.25">
      <c r="A422" s="29">
        <f t="shared" si="317"/>
        <v>45680</v>
      </c>
      <c r="C422">
        <f>'012325'!B15</f>
        <v>0</v>
      </c>
      <c r="D422">
        <f>'012325'!C15</f>
        <v>0</v>
      </c>
      <c r="E422">
        <f>'012325'!D15</f>
        <v>898.8</v>
      </c>
      <c r="F422">
        <f>'012325'!E15</f>
        <v>567.9</v>
      </c>
      <c r="G422" s="9">
        <f t="shared" ref="G422" si="366">+C422+E422</f>
        <v>898.8</v>
      </c>
      <c r="H422" s="2">
        <f t="shared" ref="H422" si="367">+D422+F422</f>
        <v>567.9</v>
      </c>
      <c r="I422" s="38">
        <f t="shared" ref="I422" si="368">+(G422/H422-1)*100</f>
        <v>58.267300581088222</v>
      </c>
    </row>
    <row r="423" spans="1:9" x14ac:dyDescent="0.25">
      <c r="A423" s="29">
        <f t="shared" si="103"/>
        <v>45687</v>
      </c>
      <c r="C423">
        <f>'013025'!B15</f>
        <v>0</v>
      </c>
      <c r="D423">
        <f>'013025'!C15</f>
        <v>0</v>
      </c>
      <c r="E423">
        <f>'013025'!D15</f>
        <v>1024</v>
      </c>
      <c r="F423">
        <f>'013025'!E15</f>
        <v>567.9</v>
      </c>
      <c r="G423" s="9">
        <f t="shared" ref="G423" si="369">+C423+E423</f>
        <v>1024</v>
      </c>
      <c r="H423" s="2">
        <f t="shared" ref="H423" si="370">+D423+F423</f>
        <v>567.9</v>
      </c>
      <c r="I423" s="38">
        <f t="shared" ref="I423" si="371">+(G423/H423-1)*100</f>
        <v>80.313435463990146</v>
      </c>
    </row>
    <row r="424" spans="1:9" x14ac:dyDescent="0.25">
      <c r="A424" s="29">
        <f t="shared" si="317"/>
        <v>45694</v>
      </c>
      <c r="C424">
        <f>'020625'!B15</f>
        <v>0</v>
      </c>
      <c r="D424">
        <f>'020625'!C15</f>
        <v>0</v>
      </c>
      <c r="E424">
        <f>'020625'!D15</f>
        <v>1092.5999999999999</v>
      </c>
      <c r="F424">
        <f>'020625'!E15</f>
        <v>567.9</v>
      </c>
      <c r="G424" s="9">
        <f t="shared" ref="G424" si="372">+C424+E424</f>
        <v>1092.5999999999999</v>
      </c>
      <c r="H424" s="2">
        <f t="shared" ref="H424" si="373">+D424+F424</f>
        <v>567.9</v>
      </c>
      <c r="I424" s="38">
        <f t="shared" ref="I424" si="374">+(G424/H424-1)*100</f>
        <v>92.393026941362905</v>
      </c>
    </row>
    <row r="425" spans="1:9" x14ac:dyDescent="0.25">
      <c r="A425" s="29">
        <f t="shared" si="103"/>
        <v>45701</v>
      </c>
      <c r="C425">
        <f>'021325'!B15</f>
        <v>0</v>
      </c>
      <c r="D425">
        <f>'021325'!C15</f>
        <v>0</v>
      </c>
      <c r="E425">
        <f>'021325'!D15</f>
        <v>1148.5</v>
      </c>
      <c r="F425">
        <f>'021325'!E15</f>
        <v>567.9</v>
      </c>
      <c r="G425" s="9">
        <f t="shared" ref="G425" si="375">+C425+E425</f>
        <v>1148.5</v>
      </c>
      <c r="H425" s="2">
        <f t="shared" ref="H425" si="376">+D425+F425</f>
        <v>567.9</v>
      </c>
      <c r="I425" s="38">
        <f t="shared" ref="I425" si="377">+(G425/H425-1)*100</f>
        <v>102.23630920936783</v>
      </c>
    </row>
    <row r="426" spans="1:9" x14ac:dyDescent="0.25">
      <c r="A426" s="29">
        <f t="shared" si="317"/>
        <v>45708</v>
      </c>
      <c r="C426">
        <f>'022025'!B15</f>
        <v>0</v>
      </c>
      <c r="D426">
        <f>'022025'!C15</f>
        <v>0</v>
      </c>
      <c r="E426">
        <f>'022025'!D15</f>
        <v>1148.5</v>
      </c>
      <c r="F426">
        <f>'022025'!E15</f>
        <v>567.9</v>
      </c>
      <c r="G426" s="9">
        <f t="shared" ref="G426" si="378">+C426+E426</f>
        <v>1148.5</v>
      </c>
      <c r="H426" s="2">
        <f t="shared" ref="H426" si="379">+D426+F426</f>
        <v>567.9</v>
      </c>
      <c r="I426" s="38">
        <f t="shared" ref="I426" si="380">+(G426/H426-1)*100</f>
        <v>102.23630920936783</v>
      </c>
    </row>
    <row r="427" spans="1:9" x14ac:dyDescent="0.25">
      <c r="A427" s="29">
        <f t="shared" si="103"/>
        <v>45715</v>
      </c>
      <c r="C427">
        <f>'022725'!B15</f>
        <v>0</v>
      </c>
      <c r="D427">
        <f>'022725'!C15</f>
        <v>0</v>
      </c>
      <c r="E427">
        <f>'022725'!D15</f>
        <v>1094.8</v>
      </c>
      <c r="F427">
        <f>'022725'!E15</f>
        <v>567.9</v>
      </c>
      <c r="G427" s="9">
        <f t="shared" ref="G427" si="381">+C427+E427</f>
        <v>1094.8</v>
      </c>
      <c r="H427" s="2">
        <f t="shared" ref="H427" si="382">+D427+F427</f>
        <v>567.9</v>
      </c>
      <c r="I427" s="38">
        <f t="shared" ref="I427" si="383">+(G427/H427-1)*100</f>
        <v>92.780419087867585</v>
      </c>
    </row>
    <row r="428" spans="1:9" x14ac:dyDescent="0.25">
      <c r="A428" s="29">
        <f t="shared" si="317"/>
        <v>45722</v>
      </c>
      <c r="C428">
        <f>'030625'!B15</f>
        <v>0</v>
      </c>
      <c r="D428">
        <f>'030625'!C15</f>
        <v>0</v>
      </c>
      <c r="E428">
        <f>'030625'!D15</f>
        <v>1155.4000000000001</v>
      </c>
      <c r="F428">
        <f>'030625'!E15</f>
        <v>567.9</v>
      </c>
      <c r="G428" s="9">
        <f t="shared" ref="G428" si="384">+C428+E428</f>
        <v>1155.4000000000001</v>
      </c>
      <c r="H428" s="2">
        <f t="shared" ref="H428" si="385">+D428+F428</f>
        <v>567.9</v>
      </c>
      <c r="I428" s="38">
        <f t="shared" ref="I428" si="386">+(G428/H428-1)*100</f>
        <v>103.45131185067795</v>
      </c>
    </row>
    <row r="429" spans="1:9" x14ac:dyDescent="0.25">
      <c r="A429" s="29">
        <f t="shared" si="103"/>
        <v>45729</v>
      </c>
      <c r="C429">
        <f>'031325'!B15</f>
        <v>0</v>
      </c>
      <c r="D429">
        <f>'031325'!C15</f>
        <v>0</v>
      </c>
      <c r="E429">
        <f>'031325'!D15</f>
        <v>1155.4000000000001</v>
      </c>
      <c r="F429">
        <f>'031325'!E15</f>
        <v>567.9</v>
      </c>
      <c r="G429" s="9">
        <f t="shared" ref="G429" si="387">+C429+E429</f>
        <v>1155.4000000000001</v>
      </c>
      <c r="H429" s="2">
        <f t="shared" ref="H429" si="388">+D429+F429</f>
        <v>567.9</v>
      </c>
      <c r="I429" s="38">
        <f t="shared" ref="I429" si="389">+(G429/H429-1)*100</f>
        <v>103.45131185067795</v>
      </c>
    </row>
    <row r="430" spans="1:9" x14ac:dyDescent="0.25">
      <c r="A430" s="29">
        <f t="shared" si="317"/>
        <v>45736</v>
      </c>
      <c r="C430">
        <f>'032025'!B15</f>
        <v>0</v>
      </c>
      <c r="D430">
        <f>'032025'!C15</f>
        <v>0</v>
      </c>
      <c r="E430">
        <f>'032025'!D15</f>
        <v>1225</v>
      </c>
      <c r="F430">
        <f>'032025'!E15</f>
        <v>567.9</v>
      </c>
      <c r="G430" s="9">
        <f t="shared" ref="G430" si="390">+C430+E430</f>
        <v>1225</v>
      </c>
      <c r="H430" s="2">
        <f t="shared" ref="H430" si="391">+D430+F430</f>
        <v>567.9</v>
      </c>
      <c r="I430" s="38">
        <f t="shared" ref="I430" si="392">+(G430/H430-1)*100</f>
        <v>115.70699066737103</v>
      </c>
    </row>
    <row r="431" spans="1:9" x14ac:dyDescent="0.25">
      <c r="A431" s="29">
        <f t="shared" si="103"/>
        <v>45743</v>
      </c>
      <c r="C431">
        <f>'032725'!B15</f>
        <v>0</v>
      </c>
      <c r="D431">
        <f>'032725'!C15</f>
        <v>0</v>
      </c>
      <c r="E431">
        <f>'032725'!D15</f>
        <v>1225</v>
      </c>
      <c r="F431">
        <f>'032725'!E15</f>
        <v>567.9</v>
      </c>
      <c r="G431" s="9">
        <f t="shared" ref="G431" si="393">+C431+E431</f>
        <v>1225</v>
      </c>
      <c r="H431" s="2">
        <f t="shared" ref="H431" si="394">+D431+F431</f>
        <v>567.9</v>
      </c>
      <c r="I431" s="38">
        <f t="shared" ref="I431" si="395">+(G431/H431-1)*100</f>
        <v>115.70699066737103</v>
      </c>
    </row>
    <row r="432" spans="1:9" x14ac:dyDescent="0.25">
      <c r="A432" s="29">
        <f t="shared" si="317"/>
        <v>45750</v>
      </c>
      <c r="C432">
        <f>'040325'!B15</f>
        <v>0</v>
      </c>
      <c r="D432">
        <f>'040325'!C15</f>
        <v>0</v>
      </c>
      <c r="E432">
        <f>'040325'!D15</f>
        <v>1294.7</v>
      </c>
      <c r="F432">
        <f>'040325'!E15</f>
        <v>567.9</v>
      </c>
      <c r="G432" s="9">
        <f t="shared" ref="G432" si="396">+C432+E432</f>
        <v>1294.7</v>
      </c>
      <c r="H432" s="2">
        <f t="shared" ref="H432" si="397">+D432+F432</f>
        <v>567.9</v>
      </c>
      <c r="I432" s="38">
        <f t="shared" ref="I432" si="398">+(G432/H432-1)*100</f>
        <v>127.98027821799613</v>
      </c>
    </row>
  </sheetData>
  <mergeCells count="2">
    <mergeCell ref="E1:F1"/>
    <mergeCell ref="G1:H1"/>
  </mergeCells>
  <pageMargins left="0.7" right="0.7" top="0.75" bottom="0.75" header="0.3" footer="0.3"/>
  <ignoredErrors>
    <ignoredError sqref="I8:I28 I59:I63 I64:I71 I76:I81 I89:I110 I115:I133 I136:I141" evalError="1"/>
  </ignoredErrors>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ADCC-D22B-4C8F-B0B0-B3C3151DFA33}">
  <dimension ref="A1:J86"/>
  <sheetViews>
    <sheetView topLeftCell="A78" workbookViewId="0">
      <selection activeCell="C86" sqref="C86"/>
    </sheetView>
  </sheetViews>
  <sheetFormatPr defaultRowHeight="13.2" x14ac:dyDescent="0.25"/>
  <cols>
    <col min="1" max="1" width="10.6640625" customWidth="1"/>
    <col min="2" max="2" width="12.109375" customWidth="1"/>
    <col min="3" max="3" width="12.88671875" customWidth="1"/>
    <col min="4" max="4" width="11.44140625" customWidth="1"/>
    <col min="5" max="5" width="13.6640625" customWidth="1"/>
    <col min="6" max="6" width="13.33203125" customWidth="1"/>
    <col min="9" max="9" width="11.88671875" customWidth="1"/>
  </cols>
  <sheetData>
    <row r="1" spans="1:10" x14ac:dyDescent="0.25">
      <c r="A1" s="127" t="s">
        <v>693</v>
      </c>
      <c r="B1" s="127"/>
      <c r="C1" s="127" t="s">
        <v>642</v>
      </c>
      <c r="D1" s="127"/>
      <c r="E1" s="324" t="s">
        <v>643</v>
      </c>
      <c r="F1" s="325"/>
      <c r="G1" s="324" t="s">
        <v>644</v>
      </c>
      <c r="H1" s="325"/>
      <c r="I1" s="154"/>
      <c r="J1" s="127" t="s">
        <v>665</v>
      </c>
    </row>
    <row r="2" spans="1:10" x14ac:dyDescent="0.25">
      <c r="A2" s="127" t="s">
        <v>694</v>
      </c>
      <c r="B2" s="155"/>
      <c r="C2" s="155" t="s">
        <v>668</v>
      </c>
      <c r="D2" s="155" t="s">
        <v>645</v>
      </c>
      <c r="E2" s="155" t="s">
        <v>668</v>
      </c>
      <c r="F2" s="155" t="s">
        <v>645</v>
      </c>
      <c r="G2" s="155" t="s">
        <v>668</v>
      </c>
      <c r="H2" s="155" t="s">
        <v>645</v>
      </c>
      <c r="I2" s="156" t="s">
        <v>4</v>
      </c>
      <c r="J2" s="127" t="s">
        <v>670</v>
      </c>
    </row>
    <row r="3" spans="1:10" x14ac:dyDescent="0.25">
      <c r="A3" s="29">
        <v>45169</v>
      </c>
      <c r="C3">
        <f>'0831'!B22</f>
        <v>0</v>
      </c>
      <c r="D3">
        <f>'0831'!C22</f>
        <v>0</v>
      </c>
      <c r="E3">
        <f>'0831'!D22</f>
        <v>1600.7</v>
      </c>
      <c r="F3">
        <f>'0831'!E22</f>
        <v>1385.1</v>
      </c>
      <c r="G3">
        <f t="shared" ref="G3:H5" si="0">C3+E3</f>
        <v>1600.7</v>
      </c>
      <c r="H3">
        <f t="shared" si="0"/>
        <v>1385.1</v>
      </c>
      <c r="J3">
        <f>'0831'!F22</f>
        <v>0</v>
      </c>
    </row>
    <row r="4" spans="1:10" x14ac:dyDescent="0.25">
      <c r="A4" s="29">
        <f>A3+7</f>
        <v>45176</v>
      </c>
      <c r="C4">
        <f>'0907'!B16</f>
        <v>0</v>
      </c>
      <c r="D4">
        <f>'0907'!C16</f>
        <v>131</v>
      </c>
      <c r="E4">
        <f>'0907'!D16</f>
        <v>58.2</v>
      </c>
      <c r="F4">
        <f>'0907'!E16</f>
        <v>0</v>
      </c>
      <c r="G4">
        <f t="shared" si="0"/>
        <v>58.2</v>
      </c>
      <c r="H4">
        <f t="shared" si="0"/>
        <v>131</v>
      </c>
    </row>
    <row r="5" spans="1:10" x14ac:dyDescent="0.25">
      <c r="A5" s="29">
        <f t="shared" ref="A5:A86" si="1">A4+7</f>
        <v>45183</v>
      </c>
      <c r="C5">
        <f>'0914'!B16</f>
        <v>0</v>
      </c>
      <c r="D5">
        <f>'0914'!C16</f>
        <v>131</v>
      </c>
      <c r="E5">
        <f>'0914'!D16</f>
        <v>58.2</v>
      </c>
      <c r="F5">
        <f>'0914'!E16</f>
        <v>0</v>
      </c>
      <c r="G5">
        <f t="shared" si="0"/>
        <v>58.2</v>
      </c>
      <c r="H5">
        <f t="shared" si="0"/>
        <v>131</v>
      </c>
    </row>
    <row r="6" spans="1:10" x14ac:dyDescent="0.25">
      <c r="A6" s="29">
        <f t="shared" si="1"/>
        <v>45190</v>
      </c>
      <c r="C6">
        <f>'0921'!B16</f>
        <v>0</v>
      </c>
      <c r="D6">
        <f>'0921'!C16</f>
        <v>131</v>
      </c>
      <c r="E6">
        <f>'0921'!D16</f>
        <v>58.2</v>
      </c>
      <c r="F6">
        <f>'0921'!E16</f>
        <v>0</v>
      </c>
      <c r="G6">
        <f t="shared" ref="G6" si="2">C6+E6</f>
        <v>58.2</v>
      </c>
      <c r="H6">
        <f t="shared" ref="H6" si="3">D6+F6</f>
        <v>131</v>
      </c>
    </row>
    <row r="7" spans="1:10" x14ac:dyDescent="0.25">
      <c r="A7" s="29">
        <f t="shared" si="1"/>
        <v>45197</v>
      </c>
      <c r="C7">
        <f>'0928'!B16</f>
        <v>0</v>
      </c>
      <c r="D7">
        <f>'0928'!C16</f>
        <v>131</v>
      </c>
      <c r="E7">
        <f>'0928'!D16</f>
        <v>131.5</v>
      </c>
      <c r="F7">
        <f>'0928'!E16</f>
        <v>57.2</v>
      </c>
      <c r="G7">
        <f t="shared" ref="G7" si="4">C7+E7</f>
        <v>131.5</v>
      </c>
      <c r="H7">
        <f t="shared" ref="H7" si="5">D7+F7</f>
        <v>188.2</v>
      </c>
    </row>
    <row r="8" spans="1:10" x14ac:dyDescent="0.25">
      <c r="A8" s="29">
        <f t="shared" si="1"/>
        <v>45204</v>
      </c>
      <c r="C8">
        <f>'1005'!B17</f>
        <v>0</v>
      </c>
      <c r="D8">
        <f>'1005'!C17</f>
        <v>131</v>
      </c>
      <c r="E8">
        <f>'1005'!D17</f>
        <v>131.5</v>
      </c>
      <c r="F8">
        <f>'1005'!E17</f>
        <v>57.2</v>
      </c>
      <c r="G8">
        <f t="shared" ref="G8" si="6">C8+E8</f>
        <v>131.5</v>
      </c>
      <c r="H8">
        <f t="shared" ref="H8" si="7">D8+F8</f>
        <v>188.2</v>
      </c>
    </row>
    <row r="9" spans="1:10" x14ac:dyDescent="0.25">
      <c r="A9" s="29">
        <f t="shared" si="1"/>
        <v>45211</v>
      </c>
      <c r="C9">
        <f>'1012'!B17</f>
        <v>0</v>
      </c>
      <c r="D9">
        <f>'1012'!C17</f>
        <v>131</v>
      </c>
      <c r="E9">
        <f>'1012'!D17</f>
        <v>323.60000000000002</v>
      </c>
      <c r="F9">
        <f>'1012'!E17</f>
        <v>116</v>
      </c>
      <c r="G9">
        <f t="shared" ref="G9" si="8">C9+E9</f>
        <v>323.60000000000002</v>
      </c>
      <c r="H9">
        <f t="shared" ref="H9" si="9">D9+F9</f>
        <v>247</v>
      </c>
    </row>
    <row r="10" spans="1:10" x14ac:dyDescent="0.25">
      <c r="A10" s="29">
        <f t="shared" si="1"/>
        <v>45218</v>
      </c>
      <c r="C10">
        <f>'1019'!B17</f>
        <v>0</v>
      </c>
      <c r="D10">
        <f>'1019'!C17</f>
        <v>131</v>
      </c>
      <c r="E10">
        <f>'1019'!D17</f>
        <v>323.60000000000002</v>
      </c>
      <c r="F10">
        <f>'1019'!E17</f>
        <v>116</v>
      </c>
      <c r="G10">
        <f t="shared" ref="G10" si="10">C10+E10</f>
        <v>323.60000000000002</v>
      </c>
      <c r="H10">
        <f t="shared" ref="H10" si="11">D10+F10</f>
        <v>247</v>
      </c>
    </row>
    <row r="11" spans="1:10" x14ac:dyDescent="0.25">
      <c r="A11" s="29">
        <f t="shared" si="1"/>
        <v>45225</v>
      </c>
      <c r="C11">
        <f>'1026'!B18</f>
        <v>0</v>
      </c>
      <c r="D11">
        <f>'1026'!C18</f>
        <v>329</v>
      </c>
      <c r="E11">
        <f>'1026'!D18</f>
        <v>381.4</v>
      </c>
      <c r="F11">
        <f>'1026'!E18</f>
        <v>116</v>
      </c>
      <c r="G11">
        <f t="shared" ref="G11" si="12">C11+E11</f>
        <v>381.4</v>
      </c>
      <c r="H11">
        <f t="shared" ref="H11" si="13">D11+F11</f>
        <v>445</v>
      </c>
    </row>
    <row r="12" spans="1:10" x14ac:dyDescent="0.25">
      <c r="A12" s="29">
        <f t="shared" si="1"/>
        <v>45232</v>
      </c>
      <c r="C12">
        <f>'1102'!B18</f>
        <v>66</v>
      </c>
      <c r="D12">
        <f>'1102'!C18</f>
        <v>264</v>
      </c>
      <c r="E12">
        <f>'1102'!D18</f>
        <v>453</v>
      </c>
      <c r="F12">
        <f>'1102'!E18</f>
        <v>186.8</v>
      </c>
      <c r="G12">
        <f t="shared" ref="G12" si="14">C12+E12</f>
        <v>519</v>
      </c>
      <c r="H12">
        <f t="shared" ref="H12" si="15">D12+F12</f>
        <v>450.8</v>
      </c>
    </row>
    <row r="13" spans="1:10" x14ac:dyDescent="0.25">
      <c r="A13" s="29">
        <f t="shared" si="1"/>
        <v>45239</v>
      </c>
      <c r="C13">
        <f>'1109'!B18</f>
        <v>66</v>
      </c>
      <c r="D13">
        <f>'1109'!C18</f>
        <v>264</v>
      </c>
      <c r="E13">
        <f>'1109'!D18</f>
        <v>506.2</v>
      </c>
      <c r="F13">
        <f>'1109'!E18</f>
        <v>258</v>
      </c>
      <c r="G13">
        <f t="shared" ref="G13:G14" si="16">C13+E13</f>
        <v>572.20000000000005</v>
      </c>
      <c r="H13">
        <f t="shared" ref="H13:H14" si="17">D13+F13</f>
        <v>522</v>
      </c>
    </row>
    <row r="14" spans="1:10" x14ac:dyDescent="0.25">
      <c r="A14" s="29">
        <f t="shared" si="1"/>
        <v>45246</v>
      </c>
      <c r="C14">
        <f>'1116'!B18</f>
        <v>66</v>
      </c>
      <c r="D14">
        <f>'1116'!C18</f>
        <v>264</v>
      </c>
      <c r="E14">
        <f>'1116'!D18</f>
        <v>674.1</v>
      </c>
      <c r="F14">
        <f>'1116'!E18</f>
        <v>258</v>
      </c>
      <c r="G14">
        <f t="shared" si="16"/>
        <v>740.1</v>
      </c>
      <c r="H14">
        <f t="shared" si="17"/>
        <v>522</v>
      </c>
    </row>
    <row r="15" spans="1:10" x14ac:dyDescent="0.25">
      <c r="A15" s="29">
        <f t="shared" si="1"/>
        <v>45253</v>
      </c>
      <c r="C15">
        <f>'1123'!B18</f>
        <v>132</v>
      </c>
      <c r="D15">
        <f>'1123'!C18</f>
        <v>132</v>
      </c>
      <c r="E15">
        <f>'1123'!D18</f>
        <v>731.4</v>
      </c>
      <c r="F15">
        <f>'1123'!E18</f>
        <v>353.1</v>
      </c>
      <c r="G15">
        <f t="shared" ref="G15" si="18">C15+E15</f>
        <v>863.4</v>
      </c>
      <c r="H15">
        <f t="shared" ref="H15" si="19">D15+F15</f>
        <v>485.1</v>
      </c>
    </row>
    <row r="16" spans="1:10" x14ac:dyDescent="0.25">
      <c r="A16" s="29">
        <f t="shared" si="1"/>
        <v>45260</v>
      </c>
      <c r="C16">
        <f>'1130'!B18</f>
        <v>132</v>
      </c>
      <c r="D16">
        <f>'1130'!C18</f>
        <v>132</v>
      </c>
      <c r="E16">
        <f>'1130'!D18</f>
        <v>972</v>
      </c>
      <c r="F16">
        <f>'1130'!E18</f>
        <v>353.1</v>
      </c>
      <c r="G16">
        <f t="shared" ref="G16" si="20">C16+E16</f>
        <v>1104</v>
      </c>
      <c r="H16">
        <f t="shared" ref="H16" si="21">D16+F16</f>
        <v>485.1</v>
      </c>
    </row>
    <row r="17" spans="1:8" x14ac:dyDescent="0.25">
      <c r="A17" s="29">
        <f t="shared" si="1"/>
        <v>45267</v>
      </c>
      <c r="C17">
        <f>'1207'!B18</f>
        <v>185</v>
      </c>
      <c r="D17">
        <f>'1207'!C18</f>
        <v>132</v>
      </c>
      <c r="E17">
        <f>'1207'!D18</f>
        <v>972</v>
      </c>
      <c r="F17">
        <f>'1207'!E18</f>
        <v>353.1</v>
      </c>
      <c r="G17">
        <f t="shared" ref="G17" si="22">C17+E17</f>
        <v>1157</v>
      </c>
      <c r="H17">
        <f>D17+F17</f>
        <v>485.1</v>
      </c>
    </row>
    <row r="18" spans="1:8" x14ac:dyDescent="0.25">
      <c r="A18" s="29">
        <f t="shared" si="1"/>
        <v>45274</v>
      </c>
      <c r="C18">
        <f>'1214'!B18</f>
        <v>185</v>
      </c>
      <c r="D18">
        <f>'1214'!C18</f>
        <v>66</v>
      </c>
      <c r="E18">
        <f>'1214'!D18</f>
        <v>1163</v>
      </c>
      <c r="F18">
        <f>'1214'!E18</f>
        <v>502.2</v>
      </c>
      <c r="G18">
        <f t="shared" ref="G18" si="23">C18+E18</f>
        <v>1348</v>
      </c>
      <c r="H18">
        <f>D18+F18</f>
        <v>568.20000000000005</v>
      </c>
    </row>
    <row r="19" spans="1:8" x14ac:dyDescent="0.25">
      <c r="A19" s="29">
        <f t="shared" si="1"/>
        <v>45281</v>
      </c>
      <c r="C19">
        <f>'1221'!B18</f>
        <v>185</v>
      </c>
      <c r="D19">
        <f>'1221'!C18</f>
        <v>0</v>
      </c>
      <c r="E19">
        <f>'1221'!D18</f>
        <v>1216.4000000000001</v>
      </c>
      <c r="F19">
        <f>'1221'!E18</f>
        <v>573.79999999999995</v>
      </c>
      <c r="G19">
        <f t="shared" ref="G19" si="24">C19+E19</f>
        <v>1401.4</v>
      </c>
      <c r="H19">
        <f t="shared" ref="H19" si="25">D19+F19</f>
        <v>573.79999999999995</v>
      </c>
    </row>
    <row r="20" spans="1:8" x14ac:dyDescent="0.25">
      <c r="A20" s="29">
        <f t="shared" si="1"/>
        <v>45288</v>
      </c>
      <c r="C20">
        <f>'1228'!B18</f>
        <v>119</v>
      </c>
      <c r="D20">
        <f>'1228'!C18</f>
        <v>0</v>
      </c>
      <c r="E20">
        <f>'1228'!D18</f>
        <v>1419.2</v>
      </c>
      <c r="F20">
        <f>'1228'!E18</f>
        <v>586.29999999999995</v>
      </c>
      <c r="G20">
        <f t="shared" ref="G20" si="26">C20+E20</f>
        <v>1538.2</v>
      </c>
      <c r="H20">
        <f t="shared" ref="H20" si="27">D20+F20</f>
        <v>586.29999999999995</v>
      </c>
    </row>
    <row r="21" spans="1:8" x14ac:dyDescent="0.25">
      <c r="A21" s="29">
        <f t="shared" si="1"/>
        <v>45295</v>
      </c>
      <c r="C21">
        <f>'0104'!B18</f>
        <v>119</v>
      </c>
      <c r="D21">
        <f>'0104'!C18</f>
        <v>0</v>
      </c>
      <c r="E21">
        <f>'0104'!D18</f>
        <v>1489.9</v>
      </c>
      <c r="F21">
        <f>'0104'!E18</f>
        <v>633.20000000000005</v>
      </c>
      <c r="G21">
        <f t="shared" ref="G21" si="28">C21+E21</f>
        <v>1608.9</v>
      </c>
      <c r="H21">
        <f>D21+F21</f>
        <v>633.20000000000005</v>
      </c>
    </row>
    <row r="22" spans="1:8" x14ac:dyDescent="0.25">
      <c r="A22" s="29">
        <f t="shared" si="1"/>
        <v>45302</v>
      </c>
      <c r="C22">
        <f>'0111'!B18</f>
        <v>66</v>
      </c>
      <c r="D22">
        <f>'0111'!C18</f>
        <v>0</v>
      </c>
      <c r="E22">
        <f>'0111'!D18</f>
        <v>1595.6</v>
      </c>
      <c r="F22">
        <f>'0111'!E18</f>
        <v>877.5</v>
      </c>
      <c r="G22">
        <f t="shared" ref="G22" si="29">C22+E22</f>
        <v>1661.6</v>
      </c>
      <c r="H22">
        <f>D22+F22</f>
        <v>877.5</v>
      </c>
    </row>
    <row r="23" spans="1:8" x14ac:dyDescent="0.25">
      <c r="A23" s="29">
        <f t="shared" si="1"/>
        <v>45309</v>
      </c>
      <c r="C23">
        <f>'0118'!B18</f>
        <v>0</v>
      </c>
      <c r="D23">
        <f>'0118'!C18</f>
        <v>0</v>
      </c>
      <c r="E23">
        <f>'0118'!D18</f>
        <v>1667.2</v>
      </c>
      <c r="F23">
        <f>'0118'!E18</f>
        <v>877.5</v>
      </c>
      <c r="G23">
        <f t="shared" ref="G23" si="30">C23+E23</f>
        <v>1667.2</v>
      </c>
      <c r="H23">
        <f>D23+F23</f>
        <v>877.5</v>
      </c>
    </row>
    <row r="24" spans="1:8" x14ac:dyDescent="0.25">
      <c r="A24" s="29">
        <f t="shared" si="1"/>
        <v>45316</v>
      </c>
      <c r="C24">
        <f>'0125'!B18</f>
        <v>0</v>
      </c>
      <c r="D24" t="str">
        <f>'0125'!C18</f>
        <v>*</v>
      </c>
      <c r="E24">
        <f>'0125'!D18</f>
        <v>1733.6</v>
      </c>
      <c r="F24">
        <f>'0118'!E19</f>
        <v>189</v>
      </c>
      <c r="G24">
        <f t="shared" ref="G24:G37" si="31">C24+E24</f>
        <v>1733.6</v>
      </c>
      <c r="H24" t="e">
        <f t="shared" ref="H24:H37" si="32">D24+F24</f>
        <v>#VALUE!</v>
      </c>
    </row>
    <row r="25" spans="1:8" x14ac:dyDescent="0.25">
      <c r="A25" s="29">
        <f t="shared" si="1"/>
        <v>45323</v>
      </c>
      <c r="C25">
        <f>'0201'!B18</f>
        <v>0</v>
      </c>
      <c r="D25" t="str">
        <f>'0201'!C18</f>
        <v>*</v>
      </c>
      <c r="E25">
        <f>'0201'!D18</f>
        <v>1733.6</v>
      </c>
      <c r="F25">
        <f>'0118'!E20</f>
        <v>0</v>
      </c>
      <c r="G25">
        <f t="shared" si="31"/>
        <v>1733.6</v>
      </c>
      <c r="H25" t="e">
        <f t="shared" si="32"/>
        <v>#VALUE!</v>
      </c>
    </row>
    <row r="26" spans="1:8" x14ac:dyDescent="0.25">
      <c r="A26" s="29">
        <f t="shared" si="1"/>
        <v>45330</v>
      </c>
      <c r="C26">
        <f>'0208'!B18</f>
        <v>53</v>
      </c>
      <c r="D26" t="str">
        <f>'0208'!C18</f>
        <v>*</v>
      </c>
      <c r="E26">
        <f>'0208'!D18</f>
        <v>1806.2</v>
      </c>
      <c r="F26">
        <f>'0118'!E21</f>
        <v>209.6</v>
      </c>
      <c r="G26">
        <f t="shared" si="31"/>
        <v>1859.2</v>
      </c>
      <c r="H26" t="e">
        <f t="shared" si="32"/>
        <v>#VALUE!</v>
      </c>
    </row>
    <row r="27" spans="1:8" x14ac:dyDescent="0.25">
      <c r="A27" s="29">
        <f t="shared" si="1"/>
        <v>45337</v>
      </c>
      <c r="C27">
        <f>'0215'!B18</f>
        <v>0</v>
      </c>
      <c r="D27" t="str">
        <f>'0215'!C18</f>
        <v>*</v>
      </c>
      <c r="E27">
        <f>'0215'!D18</f>
        <v>1857</v>
      </c>
      <c r="F27">
        <f>'0118'!E22</f>
        <v>31</v>
      </c>
      <c r="G27">
        <f t="shared" si="31"/>
        <v>1857</v>
      </c>
      <c r="H27" t="e">
        <f t="shared" si="32"/>
        <v>#VALUE!</v>
      </c>
    </row>
    <row r="28" spans="1:8" x14ac:dyDescent="0.25">
      <c r="A28" s="29">
        <f t="shared" si="1"/>
        <v>45344</v>
      </c>
      <c r="C28">
        <f>'0222'!B18</f>
        <v>0</v>
      </c>
      <c r="D28" t="str">
        <f>'0222'!C18</f>
        <v>*</v>
      </c>
      <c r="E28">
        <f>'0222'!D18</f>
        <v>1857</v>
      </c>
      <c r="F28">
        <f>'0118'!E23</f>
        <v>178.6</v>
      </c>
      <c r="G28">
        <f t="shared" si="31"/>
        <v>1857</v>
      </c>
      <c r="H28" t="e">
        <f t="shared" si="32"/>
        <v>#VALUE!</v>
      </c>
    </row>
    <row r="29" spans="1:8" x14ac:dyDescent="0.25">
      <c r="A29" s="29">
        <f t="shared" si="1"/>
        <v>45351</v>
      </c>
      <c r="C29">
        <f>'0229'!B18</f>
        <v>0</v>
      </c>
      <c r="D29" t="str">
        <f>'0229'!C18</f>
        <v>*</v>
      </c>
      <c r="E29">
        <f>'0229'!D18</f>
        <v>1904.4</v>
      </c>
      <c r="F29">
        <f>'0118'!E24</f>
        <v>0</v>
      </c>
      <c r="G29">
        <f t="shared" si="31"/>
        <v>1904.4</v>
      </c>
      <c r="H29" t="e">
        <f t="shared" si="32"/>
        <v>#VALUE!</v>
      </c>
    </row>
    <row r="30" spans="1:8" x14ac:dyDescent="0.25">
      <c r="A30" s="29">
        <f t="shared" si="1"/>
        <v>45358</v>
      </c>
      <c r="C30">
        <f>'0307'!B18</f>
        <v>0</v>
      </c>
      <c r="D30" t="str">
        <f>'0307'!C18</f>
        <v>*</v>
      </c>
      <c r="E30">
        <f>'0307'!D18</f>
        <v>1904.4</v>
      </c>
      <c r="F30">
        <f>'0118'!E25</f>
        <v>1059.7</v>
      </c>
      <c r="G30">
        <f t="shared" si="31"/>
        <v>1904.4</v>
      </c>
      <c r="H30" t="e">
        <f t="shared" si="32"/>
        <v>#VALUE!</v>
      </c>
    </row>
    <row r="31" spans="1:8" x14ac:dyDescent="0.25">
      <c r="A31" s="29">
        <f t="shared" si="1"/>
        <v>45365</v>
      </c>
      <c r="C31">
        <f>'0314'!B18</f>
        <v>0</v>
      </c>
      <c r="D31" t="str">
        <f>'0314'!C18</f>
        <v>*</v>
      </c>
      <c r="E31">
        <f>'0314'!D18</f>
        <v>1904.4</v>
      </c>
      <c r="F31">
        <f>'0118'!E26</f>
        <v>0</v>
      </c>
      <c r="G31">
        <f t="shared" si="31"/>
        <v>1904.4</v>
      </c>
      <c r="H31" t="e">
        <f t="shared" si="32"/>
        <v>#VALUE!</v>
      </c>
    </row>
    <row r="32" spans="1:8" x14ac:dyDescent="0.25">
      <c r="A32" s="29">
        <f t="shared" si="1"/>
        <v>45372</v>
      </c>
      <c r="C32">
        <f>'0321'!B18</f>
        <v>0</v>
      </c>
      <c r="D32" t="str">
        <f>'0321'!C18</f>
        <v>*</v>
      </c>
      <c r="E32">
        <f>'0321'!D18</f>
        <v>1904.4</v>
      </c>
      <c r="F32">
        <f>'0118'!E27</f>
        <v>712.9</v>
      </c>
      <c r="G32">
        <f t="shared" si="31"/>
        <v>1904.4</v>
      </c>
      <c r="H32" t="e">
        <f t="shared" si="32"/>
        <v>#VALUE!</v>
      </c>
    </row>
    <row r="33" spans="1:9" x14ac:dyDescent="0.25">
      <c r="A33" s="29">
        <f t="shared" si="1"/>
        <v>45379</v>
      </c>
      <c r="C33">
        <f>'0328'!B18</f>
        <v>0</v>
      </c>
      <c r="D33" t="str">
        <f>'0328'!C18</f>
        <v>*</v>
      </c>
      <c r="E33">
        <f>'0328'!D18</f>
        <v>1904.4</v>
      </c>
      <c r="F33">
        <f>'0118'!E28</f>
        <v>0</v>
      </c>
      <c r="G33">
        <f t="shared" si="31"/>
        <v>1904.4</v>
      </c>
      <c r="H33" t="e">
        <f t="shared" si="32"/>
        <v>#VALUE!</v>
      </c>
    </row>
    <row r="34" spans="1:9" x14ac:dyDescent="0.25">
      <c r="A34" s="29">
        <f t="shared" si="1"/>
        <v>45386</v>
      </c>
      <c r="C34">
        <f>'0404'!B18</f>
        <v>0</v>
      </c>
      <c r="D34" t="str">
        <f>'0404'!C18</f>
        <v>*</v>
      </c>
      <c r="E34">
        <f>'0404'!D18</f>
        <v>1904.4</v>
      </c>
      <c r="F34">
        <f>'0118'!E29</f>
        <v>23023.5</v>
      </c>
      <c r="G34">
        <f t="shared" si="31"/>
        <v>1904.4</v>
      </c>
      <c r="H34" t="e">
        <f t="shared" si="32"/>
        <v>#VALUE!</v>
      </c>
    </row>
    <row r="35" spans="1:9" x14ac:dyDescent="0.25">
      <c r="A35" s="29">
        <f t="shared" si="1"/>
        <v>45393</v>
      </c>
      <c r="C35">
        <f>'0411'!B18</f>
        <v>0</v>
      </c>
      <c r="D35">
        <f>'0411'!C18</f>
        <v>0</v>
      </c>
      <c r="E35">
        <f>'0411'!D18</f>
        <v>1904.4</v>
      </c>
      <c r="F35">
        <f>'0118'!E30</f>
        <v>0</v>
      </c>
      <c r="G35">
        <f t="shared" si="31"/>
        <v>1904.4</v>
      </c>
      <c r="H35">
        <f t="shared" si="32"/>
        <v>0</v>
      </c>
    </row>
    <row r="36" spans="1:9" x14ac:dyDescent="0.25">
      <c r="A36" s="29">
        <f t="shared" si="1"/>
        <v>45400</v>
      </c>
      <c r="C36">
        <f>'0418'!B19</f>
        <v>0</v>
      </c>
      <c r="D36">
        <f>'0418'!C19</f>
        <v>0</v>
      </c>
      <c r="E36">
        <f>'0418'!D19</f>
        <v>1904.4</v>
      </c>
      <c r="F36">
        <f>'0118'!E31</f>
        <v>2197.4</v>
      </c>
      <c r="G36">
        <f t="shared" si="31"/>
        <v>1904.4</v>
      </c>
      <c r="H36">
        <f t="shared" si="32"/>
        <v>2197.4</v>
      </c>
    </row>
    <row r="37" spans="1:9" x14ac:dyDescent="0.25">
      <c r="A37" s="29">
        <f t="shared" si="1"/>
        <v>45407</v>
      </c>
      <c r="C37">
        <f>'0425'!B18</f>
        <v>0</v>
      </c>
      <c r="D37">
        <f>'0425'!C18</f>
        <v>0</v>
      </c>
      <c r="E37">
        <f>'0425'!D18</f>
        <v>1904.4</v>
      </c>
      <c r="F37">
        <f>'0118'!E32</f>
        <v>0.1</v>
      </c>
      <c r="G37">
        <f t="shared" si="31"/>
        <v>1904.4</v>
      </c>
      <c r="H37">
        <f t="shared" si="32"/>
        <v>0.1</v>
      </c>
      <c r="I37">
        <f>'0425'!F18</f>
        <v>0</v>
      </c>
    </row>
    <row r="38" spans="1:9" x14ac:dyDescent="0.25">
      <c r="A38" s="29">
        <f t="shared" si="1"/>
        <v>45414</v>
      </c>
      <c r="C38">
        <f>'0502'!B18</f>
        <v>0</v>
      </c>
      <c r="D38">
        <f>'0502'!C18</f>
        <v>0</v>
      </c>
      <c r="E38">
        <f>'0502'!D18</f>
        <v>1904.4</v>
      </c>
      <c r="F38">
        <f>'0118'!E33</f>
        <v>232.4</v>
      </c>
      <c r="G38">
        <f t="shared" ref="G38:G56" si="33">C38+E38</f>
        <v>1904.4</v>
      </c>
      <c r="H38">
        <f t="shared" ref="H38:H56" si="34">D38+F38</f>
        <v>232.4</v>
      </c>
      <c r="I38">
        <f>'0502'!F18</f>
        <v>0</v>
      </c>
    </row>
    <row r="39" spans="1:9" x14ac:dyDescent="0.25">
      <c r="A39" s="29">
        <f t="shared" si="1"/>
        <v>45421</v>
      </c>
      <c r="C39">
        <f>'0509'!B18</f>
        <v>0</v>
      </c>
      <c r="D39">
        <f>'0509'!C18</f>
        <v>0</v>
      </c>
      <c r="E39">
        <f>'0509'!D18</f>
        <v>1904.4</v>
      </c>
      <c r="F39">
        <f>'0118'!E34</f>
        <v>2.2000000000000002</v>
      </c>
      <c r="G39">
        <f t="shared" si="33"/>
        <v>1904.4</v>
      </c>
      <c r="H39">
        <f t="shared" si="34"/>
        <v>2.2000000000000002</v>
      </c>
      <c r="I39">
        <f>'0509'!F18</f>
        <v>0</v>
      </c>
    </row>
    <row r="40" spans="1:9" x14ac:dyDescent="0.25">
      <c r="A40" s="29">
        <f t="shared" si="1"/>
        <v>45428</v>
      </c>
      <c r="C40">
        <f>'0516'!B18</f>
        <v>0</v>
      </c>
      <c r="D40">
        <f>'0516'!C18</f>
        <v>0</v>
      </c>
      <c r="E40">
        <f>'0516'!D18</f>
        <v>1904.4</v>
      </c>
      <c r="F40">
        <f>'0118'!E35</f>
        <v>2.7</v>
      </c>
      <c r="G40">
        <f t="shared" si="33"/>
        <v>1904.4</v>
      </c>
      <c r="H40">
        <f t="shared" si="34"/>
        <v>2.7</v>
      </c>
      <c r="I40">
        <f>'0516'!F18</f>
        <v>0</v>
      </c>
    </row>
    <row r="41" spans="1:9" x14ac:dyDescent="0.25">
      <c r="A41" s="29">
        <f t="shared" si="1"/>
        <v>45435</v>
      </c>
      <c r="C41">
        <f>'0523'!B18</f>
        <v>0</v>
      </c>
      <c r="D41">
        <f>'0523'!C18</f>
        <v>0</v>
      </c>
      <c r="E41">
        <f>'0523'!D18</f>
        <v>1904.4</v>
      </c>
      <c r="F41">
        <f>'0118'!E36</f>
        <v>0.2</v>
      </c>
      <c r="G41">
        <f t="shared" si="33"/>
        <v>1904.4</v>
      </c>
      <c r="H41">
        <f t="shared" si="34"/>
        <v>0.2</v>
      </c>
      <c r="I41">
        <f>'0523'!F18</f>
        <v>0</v>
      </c>
    </row>
    <row r="42" spans="1:9" x14ac:dyDescent="0.25">
      <c r="A42" s="29">
        <f t="shared" si="1"/>
        <v>45442</v>
      </c>
      <c r="C42">
        <f>'0530'!B19</f>
        <v>0</v>
      </c>
      <c r="D42">
        <f>'0530'!C19</f>
        <v>0</v>
      </c>
      <c r="E42">
        <f>'0530'!D19</f>
        <v>1904.4</v>
      </c>
      <c r="F42">
        <f>'0118'!E37</f>
        <v>523.4</v>
      </c>
      <c r="G42">
        <f t="shared" si="33"/>
        <v>1904.4</v>
      </c>
      <c r="H42">
        <f t="shared" si="34"/>
        <v>523.4</v>
      </c>
      <c r="I42">
        <f>'0530'!F19</f>
        <v>0</v>
      </c>
    </row>
    <row r="43" spans="1:9" x14ac:dyDescent="0.25">
      <c r="A43" s="29">
        <f t="shared" si="1"/>
        <v>45449</v>
      </c>
      <c r="C43">
        <f>'0606'!B18</f>
        <v>0</v>
      </c>
      <c r="D43">
        <f>'0606'!C18</f>
        <v>0</v>
      </c>
      <c r="E43">
        <f>'0606'!D18</f>
        <v>1904.4</v>
      </c>
      <c r="F43">
        <f>'0118'!E38</f>
        <v>44.1</v>
      </c>
      <c r="G43">
        <f t="shared" si="33"/>
        <v>1904.4</v>
      </c>
      <c r="H43">
        <f t="shared" si="34"/>
        <v>44.1</v>
      </c>
      <c r="I43">
        <f>'0606'!F18</f>
        <v>0</v>
      </c>
    </row>
    <row r="44" spans="1:9" x14ac:dyDescent="0.25">
      <c r="A44" s="29">
        <f t="shared" si="1"/>
        <v>45456</v>
      </c>
      <c r="C44">
        <f>'0613'!B18</f>
        <v>0</v>
      </c>
      <c r="D44">
        <f>'0613'!C18</f>
        <v>165</v>
      </c>
      <c r="E44">
        <f>'0613'!D18</f>
        <v>1904.4</v>
      </c>
      <c r="F44">
        <f>'0118'!E39</f>
        <v>27.5</v>
      </c>
      <c r="G44">
        <f t="shared" si="33"/>
        <v>1904.4</v>
      </c>
      <c r="H44">
        <f t="shared" si="34"/>
        <v>192.5</v>
      </c>
      <c r="I44">
        <f>'0613'!F18</f>
        <v>0</v>
      </c>
    </row>
    <row r="45" spans="1:9" x14ac:dyDescent="0.25">
      <c r="A45" s="29">
        <f t="shared" si="1"/>
        <v>45463</v>
      </c>
      <c r="C45">
        <f>'0620'!B18</f>
        <v>0</v>
      </c>
      <c r="D45">
        <f>'0620'!C18</f>
        <v>165</v>
      </c>
      <c r="E45">
        <f>'0620'!D18</f>
        <v>1904.4</v>
      </c>
      <c r="F45">
        <f>'0118'!E40</f>
        <v>0</v>
      </c>
      <c r="G45">
        <f t="shared" si="33"/>
        <v>1904.4</v>
      </c>
      <c r="H45">
        <f t="shared" si="34"/>
        <v>165</v>
      </c>
      <c r="I45">
        <f>'0620'!F18</f>
        <v>0</v>
      </c>
    </row>
    <row r="46" spans="1:9" x14ac:dyDescent="0.25">
      <c r="A46" s="29">
        <f t="shared" si="1"/>
        <v>45470</v>
      </c>
      <c r="C46">
        <f>'0627'!B18</f>
        <v>0</v>
      </c>
      <c r="D46">
        <f>'0627'!C18</f>
        <v>165</v>
      </c>
      <c r="E46">
        <f>'0627'!D18</f>
        <v>1904.4</v>
      </c>
      <c r="F46">
        <f>'0118'!E41</f>
        <v>468.3</v>
      </c>
      <c r="G46">
        <f t="shared" si="33"/>
        <v>1904.4</v>
      </c>
      <c r="H46">
        <f t="shared" si="34"/>
        <v>633.29999999999995</v>
      </c>
      <c r="I46">
        <f>'0627'!F18</f>
        <v>0</v>
      </c>
    </row>
    <row r="47" spans="1:9" x14ac:dyDescent="0.25">
      <c r="A47" s="29">
        <f t="shared" si="1"/>
        <v>45477</v>
      </c>
      <c r="C47">
        <f>'0704'!B18</f>
        <v>0</v>
      </c>
      <c r="D47">
        <f>'0704'!C18</f>
        <v>110</v>
      </c>
      <c r="E47">
        <f>'0704'!D18</f>
        <v>1904.4</v>
      </c>
      <c r="F47">
        <f>'0118'!E42</f>
        <v>12</v>
      </c>
      <c r="G47">
        <f t="shared" si="33"/>
        <v>1904.4</v>
      </c>
      <c r="H47">
        <f t="shared" si="34"/>
        <v>122</v>
      </c>
      <c r="I47">
        <f>'0704'!F18</f>
        <v>0</v>
      </c>
    </row>
    <row r="48" spans="1:9" x14ac:dyDescent="0.25">
      <c r="A48" s="29">
        <f t="shared" si="1"/>
        <v>45484</v>
      </c>
      <c r="C48">
        <f>'0711'!B18</f>
        <v>0</v>
      </c>
      <c r="D48">
        <f>'0711'!C18</f>
        <v>110</v>
      </c>
      <c r="E48">
        <f>'0711'!D18</f>
        <v>1904.4</v>
      </c>
      <c r="F48">
        <f>'0118'!E43</f>
        <v>87.6</v>
      </c>
      <c r="G48">
        <f t="shared" si="33"/>
        <v>1904.4</v>
      </c>
      <c r="H48">
        <f t="shared" si="34"/>
        <v>197.6</v>
      </c>
      <c r="I48">
        <f>'0711'!F18</f>
        <v>0</v>
      </c>
    </row>
    <row r="49" spans="1:9" x14ac:dyDescent="0.25">
      <c r="A49" s="29">
        <f t="shared" si="1"/>
        <v>45491</v>
      </c>
      <c r="C49">
        <f>'0718'!B18</f>
        <v>0</v>
      </c>
      <c r="D49">
        <f>'0718'!C18</f>
        <v>55</v>
      </c>
      <c r="E49">
        <f>'0718'!D18</f>
        <v>1904.4</v>
      </c>
      <c r="F49">
        <f>'0118'!E44</f>
        <v>10.5</v>
      </c>
      <c r="G49">
        <f t="shared" si="33"/>
        <v>1904.4</v>
      </c>
      <c r="H49">
        <f t="shared" si="34"/>
        <v>65.5</v>
      </c>
      <c r="I49">
        <f>'0718'!F18</f>
        <v>0</v>
      </c>
    </row>
    <row r="50" spans="1:9" x14ac:dyDescent="0.25">
      <c r="A50" s="29">
        <f t="shared" si="1"/>
        <v>45498</v>
      </c>
      <c r="C50">
        <f>'0725'!B18</f>
        <v>0</v>
      </c>
      <c r="D50">
        <f>'0725'!C18</f>
        <v>0</v>
      </c>
      <c r="E50">
        <f>'0725'!D18</f>
        <v>1904.4</v>
      </c>
      <c r="F50">
        <f>'0118'!E45</f>
        <v>206.1</v>
      </c>
      <c r="G50">
        <f t="shared" si="33"/>
        <v>1904.4</v>
      </c>
      <c r="H50">
        <f t="shared" si="34"/>
        <v>206.1</v>
      </c>
      <c r="I50">
        <f>'0725'!F18</f>
        <v>0</v>
      </c>
    </row>
    <row r="51" spans="1:9" x14ac:dyDescent="0.25">
      <c r="A51" s="29">
        <f t="shared" si="1"/>
        <v>45505</v>
      </c>
      <c r="C51">
        <f>'0801'!B18</f>
        <v>0</v>
      </c>
      <c r="D51">
        <f>'0801'!C18</f>
        <v>0</v>
      </c>
      <c r="E51">
        <f>'0801'!D18</f>
        <v>1904.4</v>
      </c>
      <c r="F51">
        <f>'0118'!E46</f>
        <v>22.1</v>
      </c>
      <c r="G51">
        <f t="shared" si="33"/>
        <v>1904.4</v>
      </c>
      <c r="H51">
        <f t="shared" si="34"/>
        <v>22.1</v>
      </c>
      <c r="I51">
        <f>'0801'!F18</f>
        <v>0</v>
      </c>
    </row>
    <row r="52" spans="1:9" x14ac:dyDescent="0.25">
      <c r="A52" s="29">
        <f t="shared" si="1"/>
        <v>45512</v>
      </c>
      <c r="C52">
        <f>'0808'!B18</f>
        <v>0</v>
      </c>
      <c r="D52">
        <f>'0808'!C18</f>
        <v>0</v>
      </c>
      <c r="E52">
        <f>'0808'!D18</f>
        <v>1904.4</v>
      </c>
      <c r="F52">
        <f>'0118'!E47</f>
        <v>0</v>
      </c>
      <c r="G52">
        <f t="shared" si="33"/>
        <v>1904.4</v>
      </c>
      <c r="H52">
        <f t="shared" si="34"/>
        <v>0</v>
      </c>
      <c r="I52">
        <f>'0808'!F18</f>
        <v>60</v>
      </c>
    </row>
    <row r="53" spans="1:9" x14ac:dyDescent="0.25">
      <c r="A53" s="29">
        <f t="shared" si="1"/>
        <v>45519</v>
      </c>
      <c r="C53">
        <f>'0815'!B18</f>
        <v>0</v>
      </c>
      <c r="D53">
        <f>'0815'!C18</f>
        <v>0</v>
      </c>
      <c r="E53">
        <f>'0815'!D18</f>
        <v>1904.4</v>
      </c>
      <c r="F53">
        <f>'0118'!E48</f>
        <v>123.1</v>
      </c>
      <c r="G53">
        <f t="shared" si="33"/>
        <v>1904.4</v>
      </c>
      <c r="H53">
        <f t="shared" si="34"/>
        <v>123.1</v>
      </c>
      <c r="I53">
        <f>'0815'!F18</f>
        <v>60</v>
      </c>
    </row>
    <row r="54" spans="1:9" x14ac:dyDescent="0.25">
      <c r="A54" s="29">
        <f t="shared" si="1"/>
        <v>45526</v>
      </c>
      <c r="C54">
        <f>'0822'!B18</f>
        <v>0</v>
      </c>
      <c r="D54">
        <f>'0822'!C18</f>
        <v>0</v>
      </c>
      <c r="E54">
        <f>'0822'!D18</f>
        <v>1904.4</v>
      </c>
      <c r="F54">
        <f>'0118'!E49</f>
        <v>0</v>
      </c>
      <c r="G54">
        <f t="shared" si="33"/>
        <v>1904.4</v>
      </c>
      <c r="H54">
        <f t="shared" si="34"/>
        <v>0</v>
      </c>
      <c r="I54">
        <f>'0822'!F18</f>
        <v>60</v>
      </c>
    </row>
    <row r="55" spans="1:9" x14ac:dyDescent="0.25">
      <c r="A55" s="29">
        <f t="shared" si="1"/>
        <v>45533</v>
      </c>
      <c r="C55">
        <f>'0829'!B18</f>
        <v>0</v>
      </c>
      <c r="D55">
        <f>'0829'!C18</f>
        <v>0</v>
      </c>
      <c r="E55">
        <f>'0829'!D18</f>
        <v>1904.4</v>
      </c>
      <c r="F55">
        <f>'0118'!E50</f>
        <v>1.9</v>
      </c>
      <c r="G55">
        <f t="shared" si="33"/>
        <v>1904.4</v>
      </c>
      <c r="H55">
        <f t="shared" si="34"/>
        <v>1.9</v>
      </c>
      <c r="I55">
        <f>'0829'!F18</f>
        <v>60</v>
      </c>
    </row>
    <row r="56" spans="1:9" x14ac:dyDescent="0.25">
      <c r="A56" s="29">
        <f t="shared" si="1"/>
        <v>45540</v>
      </c>
      <c r="C56">
        <f>'090524'!B18</f>
        <v>60</v>
      </c>
      <c r="D56">
        <f>'090524'!C18</f>
        <v>0</v>
      </c>
      <c r="E56">
        <f>'090524'!D18</f>
        <v>0</v>
      </c>
      <c r="F56">
        <f>'0118'!E51</f>
        <v>153.80000000000001</v>
      </c>
      <c r="G56">
        <f t="shared" si="33"/>
        <v>60</v>
      </c>
      <c r="H56">
        <f t="shared" si="34"/>
        <v>153.80000000000001</v>
      </c>
    </row>
    <row r="57" spans="1:9" x14ac:dyDescent="0.25">
      <c r="A57" s="29">
        <f t="shared" si="1"/>
        <v>45547</v>
      </c>
      <c r="C57">
        <f>'912'!B17</f>
        <v>181</v>
      </c>
      <c r="D57">
        <f>'912'!C17</f>
        <v>0</v>
      </c>
      <c r="E57">
        <f>'912'!D17</f>
        <v>0</v>
      </c>
      <c r="F57">
        <f>'912'!E17</f>
        <v>58.2</v>
      </c>
      <c r="G57">
        <f t="shared" ref="G57" si="35">C57+E57</f>
        <v>181</v>
      </c>
      <c r="H57">
        <f t="shared" ref="H57" si="36">D57+F57</f>
        <v>58.2</v>
      </c>
    </row>
    <row r="58" spans="1:9" x14ac:dyDescent="0.25">
      <c r="A58" s="29">
        <f t="shared" si="1"/>
        <v>45554</v>
      </c>
      <c r="C58">
        <f>'919'!B17</f>
        <v>126</v>
      </c>
      <c r="D58">
        <f>'919'!C17</f>
        <v>0</v>
      </c>
      <c r="E58">
        <f>'919'!D17</f>
        <v>50.1</v>
      </c>
      <c r="F58">
        <f>'919'!E17</f>
        <v>58.2</v>
      </c>
      <c r="G58">
        <f t="shared" ref="G58" si="37">C58+E58</f>
        <v>176.1</v>
      </c>
      <c r="H58">
        <f t="shared" ref="H58" si="38">D58+F58</f>
        <v>58.2</v>
      </c>
    </row>
    <row r="59" spans="1:9" x14ac:dyDescent="0.25">
      <c r="A59" s="29">
        <f t="shared" si="1"/>
        <v>45561</v>
      </c>
      <c r="C59">
        <f>'926'!B18</f>
        <v>126</v>
      </c>
      <c r="D59">
        <f>'926'!C18</f>
        <v>0</v>
      </c>
      <c r="E59">
        <f>'926'!D18</f>
        <v>50.1</v>
      </c>
      <c r="F59">
        <f>'926'!E18</f>
        <v>131.5</v>
      </c>
      <c r="G59">
        <f t="shared" ref="G59" si="39">C59+E59</f>
        <v>176.1</v>
      </c>
      <c r="H59">
        <f t="shared" ref="H59" si="40">D59+F59</f>
        <v>131.5</v>
      </c>
    </row>
    <row r="60" spans="1:9" x14ac:dyDescent="0.25">
      <c r="A60" s="29">
        <f t="shared" si="1"/>
        <v>45568</v>
      </c>
      <c r="C60">
        <f>'103'!B18</f>
        <v>132</v>
      </c>
      <c r="D60">
        <f>'103'!C18</f>
        <v>0</v>
      </c>
      <c r="E60">
        <f>'103'!D18</f>
        <v>108</v>
      </c>
      <c r="F60">
        <f>'103'!E18</f>
        <v>131.5</v>
      </c>
      <c r="G60">
        <f t="shared" ref="G60" si="41">C60+E60</f>
        <v>240</v>
      </c>
      <c r="H60">
        <f t="shared" ref="H60" si="42">D60+F60</f>
        <v>131.5</v>
      </c>
    </row>
    <row r="61" spans="1:9" x14ac:dyDescent="0.25">
      <c r="A61" s="29">
        <f t="shared" si="1"/>
        <v>45575</v>
      </c>
      <c r="C61">
        <f>'101024'!B18</f>
        <v>217</v>
      </c>
      <c r="D61">
        <f>'101024'!C18</f>
        <v>0</v>
      </c>
      <c r="E61">
        <f>'101024'!D18</f>
        <v>108</v>
      </c>
      <c r="F61">
        <f>'101024'!E18</f>
        <v>323.60000000000002</v>
      </c>
      <c r="G61">
        <f t="shared" ref="G61" si="43">C61+E61</f>
        <v>325</v>
      </c>
      <c r="H61">
        <f t="shared" ref="H61" si="44">D61+F61</f>
        <v>323.60000000000002</v>
      </c>
    </row>
    <row r="62" spans="1:9" x14ac:dyDescent="0.25">
      <c r="A62" s="29">
        <f t="shared" si="1"/>
        <v>45582</v>
      </c>
      <c r="C62">
        <f>'101724'!B18</f>
        <v>217</v>
      </c>
      <c r="D62">
        <f>'101724'!C18</f>
        <v>0</v>
      </c>
      <c r="E62">
        <f>'101724'!D18</f>
        <v>108</v>
      </c>
      <c r="F62">
        <f>'101724'!E18</f>
        <v>323.60000000000002</v>
      </c>
      <c r="G62">
        <f t="shared" ref="G62" si="45">C62+E62</f>
        <v>325</v>
      </c>
      <c r="H62">
        <f t="shared" ref="H62" si="46">D62+F62</f>
        <v>323.60000000000002</v>
      </c>
    </row>
    <row r="63" spans="1:9" x14ac:dyDescent="0.25">
      <c r="A63" s="29">
        <f t="shared" si="1"/>
        <v>45589</v>
      </c>
      <c r="C63">
        <f>'102424'!B18</f>
        <v>211</v>
      </c>
      <c r="D63">
        <f>'102424'!C18</f>
        <v>0</v>
      </c>
      <c r="E63">
        <f>'102424'!D18</f>
        <v>175.1</v>
      </c>
      <c r="F63">
        <f>'102424'!E18</f>
        <v>381.4</v>
      </c>
      <c r="G63">
        <f t="shared" ref="G63" si="47">C63+E63</f>
        <v>386.1</v>
      </c>
      <c r="H63">
        <f t="shared" ref="H63" si="48">D63+F63</f>
        <v>381.4</v>
      </c>
    </row>
    <row r="64" spans="1:9" x14ac:dyDescent="0.25">
      <c r="A64" s="29">
        <f t="shared" si="1"/>
        <v>45596</v>
      </c>
      <c r="C64">
        <f>'103124'!B18</f>
        <v>161</v>
      </c>
      <c r="D64">
        <f>'103124'!C18</f>
        <v>66</v>
      </c>
      <c r="E64">
        <f>'103124'!D18</f>
        <v>292</v>
      </c>
      <c r="F64">
        <f>'103124'!E18</f>
        <v>453</v>
      </c>
      <c r="G64">
        <f t="shared" ref="G64" si="49">C64+E64</f>
        <v>453</v>
      </c>
      <c r="H64">
        <f t="shared" ref="H64" si="50">D64+F64</f>
        <v>519</v>
      </c>
    </row>
    <row r="65" spans="1:8" x14ac:dyDescent="0.25">
      <c r="A65" s="29">
        <f t="shared" si="1"/>
        <v>45603</v>
      </c>
      <c r="C65">
        <f>'110724'!B18</f>
        <v>216</v>
      </c>
      <c r="D65">
        <f>'110724'!C18</f>
        <v>66</v>
      </c>
      <c r="E65">
        <f>'110724'!D18</f>
        <v>358.7</v>
      </c>
      <c r="F65">
        <f>'110724'!E18</f>
        <v>506.2</v>
      </c>
      <c r="G65">
        <f t="shared" ref="G65" si="51">C65+E65</f>
        <v>574.70000000000005</v>
      </c>
      <c r="H65">
        <f t="shared" ref="H65" si="52">D65+F65</f>
        <v>572.20000000000005</v>
      </c>
    </row>
    <row r="66" spans="1:8" x14ac:dyDescent="0.25">
      <c r="A66" s="29">
        <f t="shared" si="1"/>
        <v>45610</v>
      </c>
      <c r="C66">
        <f>'111424'!B18</f>
        <v>231</v>
      </c>
      <c r="D66">
        <f>'111424'!C18</f>
        <v>66</v>
      </c>
      <c r="E66">
        <f>'111424'!D18</f>
        <v>358.7</v>
      </c>
      <c r="F66">
        <f>'111424'!E18</f>
        <v>674.1</v>
      </c>
      <c r="G66">
        <f t="shared" ref="G66" si="53">C66+E66</f>
        <v>589.70000000000005</v>
      </c>
      <c r="H66">
        <f t="shared" ref="H66" si="54">D66+F66</f>
        <v>740.1</v>
      </c>
    </row>
    <row r="67" spans="1:8" x14ac:dyDescent="0.25">
      <c r="A67" s="29">
        <f t="shared" si="1"/>
        <v>45617</v>
      </c>
      <c r="C67">
        <f>'112124'!B18</f>
        <v>231</v>
      </c>
      <c r="D67">
        <f>'112124'!C18</f>
        <v>132</v>
      </c>
      <c r="E67">
        <f>'112124'!D18</f>
        <v>499.4</v>
      </c>
      <c r="F67">
        <f>'112124'!E18</f>
        <v>731.4</v>
      </c>
      <c r="G67">
        <f t="shared" ref="G67" si="55">C67+E67</f>
        <v>730.4</v>
      </c>
      <c r="H67">
        <f t="shared" ref="H67" si="56">D67+F67</f>
        <v>863.4</v>
      </c>
    </row>
    <row r="68" spans="1:8" x14ac:dyDescent="0.25">
      <c r="A68" s="29">
        <f t="shared" si="1"/>
        <v>45624</v>
      </c>
      <c r="C68">
        <f>'112824'!B17</f>
        <v>105</v>
      </c>
      <c r="D68">
        <f>'112824'!C17</f>
        <v>132</v>
      </c>
      <c r="E68">
        <f>'112824'!D17</f>
        <v>977.7</v>
      </c>
      <c r="F68">
        <f>'112824'!E17</f>
        <v>972</v>
      </c>
      <c r="G68">
        <f t="shared" ref="G68" si="57">C68+E68</f>
        <v>1082.7</v>
      </c>
      <c r="H68">
        <f t="shared" ref="H68" si="58">D68+F68</f>
        <v>1104</v>
      </c>
    </row>
    <row r="69" spans="1:8" x14ac:dyDescent="0.25">
      <c r="A69" s="29">
        <f t="shared" si="1"/>
        <v>45631</v>
      </c>
      <c r="C69">
        <f>'120524'!B17</f>
        <v>135</v>
      </c>
      <c r="D69">
        <f>'120524'!C17</f>
        <v>185</v>
      </c>
      <c r="E69">
        <f>'120524'!D17</f>
        <v>1193.5</v>
      </c>
      <c r="F69">
        <f>'120524'!E17</f>
        <v>972</v>
      </c>
      <c r="G69">
        <f t="shared" ref="G69" si="59">C69+E69</f>
        <v>1328.5</v>
      </c>
      <c r="H69">
        <f t="shared" ref="H69" si="60">D69+F69</f>
        <v>1157</v>
      </c>
    </row>
    <row r="70" spans="1:8" x14ac:dyDescent="0.25">
      <c r="A70" s="29">
        <f t="shared" si="1"/>
        <v>45638</v>
      </c>
      <c r="C70">
        <f>'121224'!B17</f>
        <v>135</v>
      </c>
      <c r="D70">
        <f>'121224'!C17</f>
        <v>185</v>
      </c>
      <c r="E70">
        <f>'121224'!D17</f>
        <v>1193.5</v>
      </c>
      <c r="F70">
        <f>'121224'!E17</f>
        <v>1163</v>
      </c>
      <c r="G70">
        <f t="shared" ref="G70" si="61">C70+E70</f>
        <v>1328.5</v>
      </c>
      <c r="H70">
        <f t="shared" ref="H70" si="62">D70+F70</f>
        <v>1348</v>
      </c>
    </row>
    <row r="71" spans="1:8" x14ac:dyDescent="0.25">
      <c r="A71" s="29">
        <f t="shared" si="1"/>
        <v>45645</v>
      </c>
      <c r="C71">
        <f>'121924'!C17</f>
        <v>256</v>
      </c>
      <c r="D71">
        <f>'121924'!D17</f>
        <v>185</v>
      </c>
      <c r="E71">
        <f>'121924'!E17</f>
        <v>1331.9</v>
      </c>
      <c r="F71">
        <f>'121924'!F17</f>
        <v>1216.4000000000001</v>
      </c>
      <c r="G71">
        <f t="shared" ref="G71" si="63">C71+E71</f>
        <v>1587.9</v>
      </c>
      <c r="H71">
        <f t="shared" ref="H71" si="64">D71+F71</f>
        <v>1401.4</v>
      </c>
    </row>
    <row r="72" spans="1:8" x14ac:dyDescent="0.25">
      <c r="A72" s="29">
        <f t="shared" si="1"/>
        <v>45652</v>
      </c>
      <c r="C72">
        <f>'122624'!B17</f>
        <v>206</v>
      </c>
      <c r="D72">
        <f>'122624'!C17</f>
        <v>119</v>
      </c>
      <c r="E72">
        <f>'122624'!D17</f>
        <v>1462</v>
      </c>
      <c r="F72">
        <f>'122624'!E17</f>
        <v>1419.2</v>
      </c>
      <c r="G72">
        <f t="shared" ref="G72" si="65">C72+E72</f>
        <v>1668</v>
      </c>
      <c r="H72">
        <f t="shared" ref="H72" si="66">D72+F72</f>
        <v>1538.2</v>
      </c>
    </row>
    <row r="73" spans="1:8" x14ac:dyDescent="0.25">
      <c r="A73" s="29">
        <f t="shared" si="1"/>
        <v>45659</v>
      </c>
      <c r="C73">
        <f>'010225'!B17</f>
        <v>206</v>
      </c>
      <c r="D73">
        <f>'010225'!C17</f>
        <v>119</v>
      </c>
      <c r="E73">
        <f>'010225'!D17</f>
        <v>1527.4</v>
      </c>
      <c r="F73">
        <f>'010225'!E17</f>
        <v>1489.9</v>
      </c>
      <c r="G73">
        <f t="shared" ref="G73" si="67">C73+E73</f>
        <v>1733.4</v>
      </c>
      <c r="H73">
        <f t="shared" ref="H73" si="68">D73+F73</f>
        <v>1608.9</v>
      </c>
    </row>
    <row r="74" spans="1:8" x14ac:dyDescent="0.25">
      <c r="A74" s="29">
        <f t="shared" si="1"/>
        <v>45666</v>
      </c>
      <c r="C74">
        <f>'010925'!B17</f>
        <v>206</v>
      </c>
      <c r="D74">
        <f>'010925'!C17</f>
        <v>66</v>
      </c>
      <c r="E74">
        <f>'010925'!D17</f>
        <v>1598.5</v>
      </c>
      <c r="F74">
        <f>'010925'!E17</f>
        <v>1595.6</v>
      </c>
      <c r="G74">
        <f t="shared" ref="G74" si="69">C74+E74</f>
        <v>1804.5</v>
      </c>
      <c r="H74">
        <f t="shared" ref="H74" si="70">D74+F74</f>
        <v>1661.6</v>
      </c>
    </row>
    <row r="75" spans="1:8" x14ac:dyDescent="0.25">
      <c r="A75" s="29">
        <f t="shared" si="1"/>
        <v>45673</v>
      </c>
      <c r="C75">
        <f>'011625'!B17</f>
        <v>206</v>
      </c>
      <c r="D75">
        <f>'011625'!C17</f>
        <v>0</v>
      </c>
      <c r="E75">
        <f>'011625'!D17</f>
        <v>1670.2</v>
      </c>
      <c r="F75">
        <f>'011625'!E17</f>
        <v>1667.2</v>
      </c>
      <c r="G75">
        <f t="shared" ref="G75" si="71">C75+E75</f>
        <v>1876.2</v>
      </c>
      <c r="H75">
        <f t="shared" ref="H75" si="72">D75+F75</f>
        <v>1667.2</v>
      </c>
    </row>
    <row r="76" spans="1:8" x14ac:dyDescent="0.25">
      <c r="A76" s="29">
        <f t="shared" si="1"/>
        <v>45680</v>
      </c>
      <c r="C76">
        <f>'012325'!B17</f>
        <v>206</v>
      </c>
      <c r="D76">
        <f>'012325'!C17</f>
        <v>0</v>
      </c>
      <c r="E76">
        <f>'012325'!D17</f>
        <v>1736.4</v>
      </c>
      <c r="F76">
        <f>'012325'!E17</f>
        <v>1733.6</v>
      </c>
      <c r="G76">
        <f t="shared" ref="G76" si="73">C76+E76</f>
        <v>1942.4</v>
      </c>
      <c r="H76">
        <f t="shared" ref="H76" si="74">D76+F76</f>
        <v>1733.6</v>
      </c>
    </row>
    <row r="77" spans="1:8" x14ac:dyDescent="0.25">
      <c r="A77" s="29">
        <f t="shared" si="1"/>
        <v>45687</v>
      </c>
      <c r="C77">
        <f>'013025'!B17</f>
        <v>101</v>
      </c>
      <c r="D77">
        <f>'013025'!C17</f>
        <v>0</v>
      </c>
      <c r="E77">
        <f>'013025'!D17</f>
        <v>1787.6</v>
      </c>
      <c r="F77">
        <f>'013025'!E17</f>
        <v>1733.6</v>
      </c>
      <c r="G77">
        <f t="shared" ref="G77" si="75">C77+E77</f>
        <v>1888.6</v>
      </c>
      <c r="H77">
        <f t="shared" ref="H77" si="76">D77+F77</f>
        <v>1733.6</v>
      </c>
    </row>
    <row r="78" spans="1:8" x14ac:dyDescent="0.25">
      <c r="A78" s="29">
        <f t="shared" si="1"/>
        <v>45694</v>
      </c>
      <c r="C78">
        <f>'020625'!B17</f>
        <v>35</v>
      </c>
      <c r="D78">
        <f>'020625'!C17</f>
        <v>53</v>
      </c>
      <c r="E78">
        <f>'020625'!D17</f>
        <v>1787.6</v>
      </c>
      <c r="F78">
        <f>'020625'!E17</f>
        <v>1806.2</v>
      </c>
      <c r="G78">
        <f t="shared" ref="G78" si="77">C78+E78</f>
        <v>1822.6</v>
      </c>
      <c r="H78">
        <f t="shared" ref="H78" si="78">D78+F78</f>
        <v>1859.2</v>
      </c>
    </row>
    <row r="79" spans="1:8" x14ac:dyDescent="0.25">
      <c r="A79" s="29">
        <f t="shared" si="1"/>
        <v>45701</v>
      </c>
      <c r="C79">
        <f>'021325'!B17</f>
        <v>35</v>
      </c>
      <c r="D79">
        <f>'021325'!C17</f>
        <v>0</v>
      </c>
      <c r="E79">
        <f>'021325'!D17</f>
        <v>1787.6</v>
      </c>
      <c r="F79">
        <f>'021325'!E17</f>
        <v>1857</v>
      </c>
      <c r="G79">
        <f t="shared" ref="G79" si="79">C79+E79</f>
        <v>1822.6</v>
      </c>
      <c r="H79">
        <f t="shared" ref="H79" si="80">D79+F79</f>
        <v>1857</v>
      </c>
    </row>
    <row r="80" spans="1:8" x14ac:dyDescent="0.25">
      <c r="A80" s="29">
        <f t="shared" si="1"/>
        <v>45708</v>
      </c>
      <c r="C80">
        <f>'022025'!B17</f>
        <v>35</v>
      </c>
      <c r="D80">
        <f>'022025'!C17</f>
        <v>0</v>
      </c>
      <c r="E80">
        <f>'022025'!D17</f>
        <v>1787.6</v>
      </c>
      <c r="F80">
        <f>'022025'!E17</f>
        <v>1857</v>
      </c>
      <c r="G80">
        <f t="shared" ref="G80" si="81">C80+E80</f>
        <v>1822.6</v>
      </c>
      <c r="H80">
        <f t="shared" ref="H80" si="82">D80+F80</f>
        <v>1857</v>
      </c>
    </row>
    <row r="81" spans="1:8" x14ac:dyDescent="0.25">
      <c r="A81" s="29">
        <f t="shared" si="1"/>
        <v>45715</v>
      </c>
      <c r="C81">
        <f>'022725'!B17</f>
        <v>0</v>
      </c>
      <c r="D81">
        <f>'022725'!C17</f>
        <v>0</v>
      </c>
      <c r="E81">
        <f>'022725'!D17</f>
        <v>1787.6</v>
      </c>
      <c r="F81">
        <f>'022725'!E17</f>
        <v>1904.4</v>
      </c>
      <c r="G81">
        <f t="shared" ref="G81" si="83">C81+E81</f>
        <v>1787.6</v>
      </c>
      <c r="H81">
        <f t="shared" ref="H81" si="84">D81+F81</f>
        <v>1904.4</v>
      </c>
    </row>
    <row r="82" spans="1:8" x14ac:dyDescent="0.25">
      <c r="A82" s="29">
        <f t="shared" si="1"/>
        <v>45722</v>
      </c>
      <c r="C82">
        <f>'030625'!B17</f>
        <v>0</v>
      </c>
      <c r="D82">
        <f>'030625'!C17</f>
        <v>0</v>
      </c>
      <c r="E82">
        <f>'030625'!D17</f>
        <v>1787.6</v>
      </c>
      <c r="F82">
        <f>'030625'!E17</f>
        <v>1904.4</v>
      </c>
      <c r="G82">
        <f t="shared" ref="G82" si="85">C82+E82</f>
        <v>1787.6</v>
      </c>
      <c r="H82">
        <f t="shared" ref="H82" si="86">D82+F82</f>
        <v>1904.4</v>
      </c>
    </row>
    <row r="83" spans="1:8" x14ac:dyDescent="0.25">
      <c r="A83" s="29">
        <f t="shared" si="1"/>
        <v>45729</v>
      </c>
      <c r="C83">
        <f>'031325'!B17</f>
        <v>0</v>
      </c>
      <c r="D83">
        <f>'031325'!C17</f>
        <v>0</v>
      </c>
      <c r="E83">
        <f>'031325'!D17</f>
        <v>1787.6</v>
      </c>
      <c r="F83">
        <f>'031325'!E17</f>
        <v>1904.4</v>
      </c>
      <c r="G83">
        <f t="shared" ref="G83" si="87">C83+E83</f>
        <v>1787.6</v>
      </c>
      <c r="H83">
        <f t="shared" ref="H83" si="88">D83+F83</f>
        <v>1904.4</v>
      </c>
    </row>
    <row r="84" spans="1:8" x14ac:dyDescent="0.25">
      <c r="A84" s="29">
        <f t="shared" si="1"/>
        <v>45736</v>
      </c>
      <c r="C84">
        <f>'032025'!B17</f>
        <v>0</v>
      </c>
      <c r="D84">
        <f>'032025'!C17</f>
        <v>0</v>
      </c>
      <c r="E84">
        <f>'032025'!D17</f>
        <v>1787.6</v>
      </c>
      <c r="F84">
        <f>'032025'!E17</f>
        <v>1904.4</v>
      </c>
      <c r="G84">
        <f t="shared" ref="G84" si="89">C84+E84</f>
        <v>1787.6</v>
      </c>
      <c r="H84">
        <f t="shared" ref="H84" si="90">D84+F84</f>
        <v>1904.4</v>
      </c>
    </row>
    <row r="85" spans="1:8" x14ac:dyDescent="0.25">
      <c r="A85" s="29">
        <f t="shared" si="1"/>
        <v>45743</v>
      </c>
      <c r="C85">
        <f>'032725'!B17</f>
        <v>0</v>
      </c>
      <c r="D85">
        <f>'032725'!C17</f>
        <v>0</v>
      </c>
      <c r="E85">
        <f>'032725'!D17</f>
        <v>1787.6</v>
      </c>
      <c r="F85">
        <f>'032725'!E17</f>
        <v>1904.4</v>
      </c>
      <c r="G85">
        <f t="shared" ref="G85" si="91">C85+E85</f>
        <v>1787.6</v>
      </c>
      <c r="H85">
        <f t="shared" ref="H85" si="92">D85+F85</f>
        <v>1904.4</v>
      </c>
    </row>
    <row r="86" spans="1:8" x14ac:dyDescent="0.25">
      <c r="A86" s="29">
        <f t="shared" si="1"/>
        <v>45750</v>
      </c>
      <c r="C86">
        <f>'040325'!B17</f>
        <v>0</v>
      </c>
      <c r="D86">
        <f>'040325'!C17</f>
        <v>0</v>
      </c>
      <c r="E86">
        <f>'040325'!D17</f>
        <v>1787.6</v>
      </c>
      <c r="F86">
        <f>'040325'!E17</f>
        <v>1904.4</v>
      </c>
      <c r="G86">
        <f t="shared" ref="G86" si="93">C86+E86</f>
        <v>1787.6</v>
      </c>
      <c r="H86">
        <f t="shared" ref="H86" si="94">D86+F86</f>
        <v>1904.4</v>
      </c>
    </row>
  </sheetData>
  <mergeCells count="2">
    <mergeCell ref="E1:F1"/>
    <mergeCell ref="G1:H1"/>
  </mergeCell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indexed="41"/>
  </sheetPr>
  <dimension ref="A1:O65487"/>
  <sheetViews>
    <sheetView zoomScale="130" zoomScaleNormal="130" workbookViewId="0">
      <pane xSplit="2" ySplit="3" topLeftCell="C975" activePane="bottomRight" state="frozen"/>
      <selection pane="topRight" activeCell="C1" sqref="C1"/>
      <selection pane="bottomLeft" activeCell="A4" sqref="A4"/>
      <selection pane="bottomRight" activeCell="C989" sqref="C989"/>
    </sheetView>
  </sheetViews>
  <sheetFormatPr defaultRowHeight="13.2" x14ac:dyDescent="0.25"/>
  <cols>
    <col min="1" max="1" width="10.6640625" customWidth="1"/>
    <col min="2" max="2" width="9.109375" customWidth="1"/>
    <col min="3" max="3" width="11" customWidth="1"/>
    <col min="4" max="4" width="10.5546875" customWidth="1"/>
    <col min="5" max="5" width="9.6640625" customWidth="1"/>
    <col min="6" max="6" width="12.88671875" customWidth="1"/>
    <col min="8" max="8" width="9.5546875" customWidth="1"/>
    <col min="10" max="10" width="11.5546875" bestFit="1" customWidth="1"/>
  </cols>
  <sheetData>
    <row r="1" spans="1:12" x14ac:dyDescent="0.25">
      <c r="A1" s="127"/>
      <c r="B1" s="127"/>
      <c r="C1" s="127" t="s">
        <v>642</v>
      </c>
      <c r="D1" s="127"/>
      <c r="E1" s="324" t="s">
        <v>643</v>
      </c>
      <c r="F1" s="325"/>
      <c r="G1" s="324" t="s">
        <v>644</v>
      </c>
      <c r="H1" s="325"/>
      <c r="I1" s="154"/>
      <c r="J1" s="127"/>
      <c r="K1" s="7"/>
      <c r="L1" s="7"/>
    </row>
    <row r="2" spans="1:12" x14ac:dyDescent="0.25">
      <c r="A2" s="127" t="s">
        <v>695</v>
      </c>
      <c r="B2" s="155"/>
      <c r="C2" s="155" t="s">
        <v>668</v>
      </c>
      <c r="D2" s="155" t="s">
        <v>645</v>
      </c>
      <c r="E2" s="155" t="s">
        <v>668</v>
      </c>
      <c r="F2" s="155" t="s">
        <v>645</v>
      </c>
      <c r="G2" s="155" t="s">
        <v>668</v>
      </c>
      <c r="H2" s="155" t="s">
        <v>645</v>
      </c>
      <c r="I2" s="156" t="s">
        <v>4</v>
      </c>
      <c r="J2" s="153" t="s">
        <v>696</v>
      </c>
      <c r="K2" s="6"/>
      <c r="L2" s="6"/>
    </row>
    <row r="4" spans="1:12" x14ac:dyDescent="0.25">
      <c r="A4" s="29">
        <f>China!A3</f>
        <v>38855</v>
      </c>
      <c r="B4" s="52" t="s">
        <v>697</v>
      </c>
      <c r="C4">
        <v>79.3</v>
      </c>
      <c r="D4">
        <v>164.6</v>
      </c>
      <c r="E4">
        <v>1307.5999999999999</v>
      </c>
      <c r="F4">
        <v>1356.3</v>
      </c>
      <c r="G4" s="9">
        <f t="shared" ref="G4:H8" si="0">+C4+E4</f>
        <v>1386.8999999999999</v>
      </c>
      <c r="H4" s="2">
        <f t="shared" si="0"/>
        <v>1520.8999999999999</v>
      </c>
      <c r="I4" s="38">
        <f>+(G4/H4-1)*100</f>
        <v>-8.8105726872246706</v>
      </c>
    </row>
    <row r="5" spans="1:12" x14ac:dyDescent="0.25">
      <c r="A5" s="29">
        <f t="shared" ref="A5:A253" si="1">+A4+7</f>
        <v>38862</v>
      </c>
      <c r="B5" s="52" t="s">
        <v>697</v>
      </c>
      <c r="C5">
        <v>154.5</v>
      </c>
      <c r="D5">
        <v>153.30000000000001</v>
      </c>
      <c r="E5">
        <v>1316.9</v>
      </c>
      <c r="F5">
        <v>1370.1</v>
      </c>
      <c r="G5" s="9">
        <f t="shared" si="0"/>
        <v>1471.4</v>
      </c>
      <c r="H5" s="2">
        <f t="shared" si="0"/>
        <v>1523.3999999999999</v>
      </c>
      <c r="I5" s="38">
        <f t="shared" ref="I5:I39" si="2">+(G5/H5-1)*100</f>
        <v>-3.4134173559143832</v>
      </c>
      <c r="J5">
        <v>0</v>
      </c>
    </row>
    <row r="6" spans="1:12" x14ac:dyDescent="0.25">
      <c r="A6" s="29">
        <f t="shared" si="1"/>
        <v>38869</v>
      </c>
      <c r="B6" s="52" t="s">
        <v>697</v>
      </c>
      <c r="C6">
        <v>126.3</v>
      </c>
      <c r="D6">
        <v>134.9</v>
      </c>
      <c r="E6">
        <v>1352</v>
      </c>
      <c r="F6">
        <v>1388.8</v>
      </c>
      <c r="G6" s="9">
        <f t="shared" si="0"/>
        <v>1478.3</v>
      </c>
      <c r="H6" s="2">
        <f t="shared" si="0"/>
        <v>1523.7</v>
      </c>
      <c r="I6" s="38">
        <f t="shared" si="2"/>
        <v>-2.9795891579707301</v>
      </c>
      <c r="J6">
        <v>0</v>
      </c>
    </row>
    <row r="7" spans="1:12" x14ac:dyDescent="0.25">
      <c r="A7" s="29">
        <f t="shared" si="1"/>
        <v>38876</v>
      </c>
      <c r="B7" s="52" t="s">
        <v>697</v>
      </c>
      <c r="C7">
        <v>175</v>
      </c>
      <c r="D7">
        <v>133.9</v>
      </c>
      <c r="E7">
        <v>1369.3</v>
      </c>
      <c r="F7">
        <v>1398.9</v>
      </c>
      <c r="G7" s="9">
        <f t="shared" si="0"/>
        <v>1544.3</v>
      </c>
      <c r="H7" s="2">
        <f t="shared" si="0"/>
        <v>1532.8000000000002</v>
      </c>
      <c r="I7" s="38">
        <f t="shared" si="2"/>
        <v>0.7502609603340149</v>
      </c>
      <c r="J7">
        <v>0</v>
      </c>
    </row>
    <row r="8" spans="1:12" x14ac:dyDescent="0.25">
      <c r="A8" s="29">
        <f t="shared" si="1"/>
        <v>38883</v>
      </c>
      <c r="B8" s="52" t="s">
        <v>697</v>
      </c>
      <c r="C8">
        <v>205.5</v>
      </c>
      <c r="D8">
        <v>96.3</v>
      </c>
      <c r="E8">
        <v>1376.8</v>
      </c>
      <c r="F8">
        <v>1437.4</v>
      </c>
      <c r="G8" s="9">
        <f t="shared" si="0"/>
        <v>1582.3</v>
      </c>
      <c r="H8" s="2">
        <f t="shared" si="0"/>
        <v>1533.7</v>
      </c>
      <c r="I8" s="38">
        <f t="shared" si="2"/>
        <v>3.1688074590858539</v>
      </c>
      <c r="J8">
        <v>0</v>
      </c>
    </row>
    <row r="9" spans="1:12" x14ac:dyDescent="0.25">
      <c r="A9" s="29">
        <f t="shared" si="1"/>
        <v>38890</v>
      </c>
      <c r="B9" s="52" t="s">
        <v>697</v>
      </c>
      <c r="C9">
        <v>200.1</v>
      </c>
      <c r="D9">
        <v>91.7</v>
      </c>
      <c r="E9">
        <v>1479.3</v>
      </c>
      <c r="F9">
        <v>1442</v>
      </c>
      <c r="G9" s="9">
        <f t="shared" ref="G9:H39" si="3">+C9+E9</f>
        <v>1679.3999999999999</v>
      </c>
      <c r="H9" s="2">
        <f t="shared" si="3"/>
        <v>1533.7</v>
      </c>
      <c r="I9" s="38">
        <f t="shared" si="2"/>
        <v>9.499902197300635</v>
      </c>
      <c r="J9">
        <v>0</v>
      </c>
    </row>
    <row r="10" spans="1:12" x14ac:dyDescent="0.25">
      <c r="A10" s="29">
        <f t="shared" si="1"/>
        <v>38897</v>
      </c>
      <c r="B10" s="52" t="s">
        <v>697</v>
      </c>
      <c r="C10">
        <v>157.69999999999999</v>
      </c>
      <c r="D10">
        <v>120.3</v>
      </c>
      <c r="E10">
        <v>1537.3</v>
      </c>
      <c r="F10">
        <v>1446</v>
      </c>
      <c r="G10" s="9">
        <f t="shared" si="3"/>
        <v>1695</v>
      </c>
      <c r="H10" s="2">
        <f t="shared" si="3"/>
        <v>1566.3</v>
      </c>
      <c r="I10" s="38">
        <f t="shared" si="2"/>
        <v>8.216816701781271</v>
      </c>
      <c r="J10">
        <v>0</v>
      </c>
    </row>
    <row r="11" spans="1:12" x14ac:dyDescent="0.25">
      <c r="A11" s="29">
        <f t="shared" si="1"/>
        <v>38904</v>
      </c>
      <c r="B11" s="52" t="s">
        <v>697</v>
      </c>
      <c r="C11">
        <v>238.3</v>
      </c>
      <c r="D11">
        <v>115.9</v>
      </c>
      <c r="E11">
        <v>1549.1</v>
      </c>
      <c r="F11">
        <v>1450.6</v>
      </c>
      <c r="G11" s="9">
        <f t="shared" si="3"/>
        <v>1787.3999999999999</v>
      </c>
      <c r="H11" s="2">
        <f t="shared" si="3"/>
        <v>1566.5</v>
      </c>
      <c r="I11" s="38">
        <f t="shared" si="2"/>
        <v>14.10150015959144</v>
      </c>
      <c r="J11">
        <v>2</v>
      </c>
    </row>
    <row r="12" spans="1:12" x14ac:dyDescent="0.25">
      <c r="A12" s="29">
        <f t="shared" si="1"/>
        <v>38911</v>
      </c>
      <c r="B12" s="52" t="s">
        <v>697</v>
      </c>
      <c r="C12">
        <v>234.8</v>
      </c>
      <c r="D12">
        <v>118.9</v>
      </c>
      <c r="E12">
        <v>1561.5</v>
      </c>
      <c r="F12">
        <v>1450.6</v>
      </c>
      <c r="G12" s="9">
        <f t="shared" si="3"/>
        <v>1796.3</v>
      </c>
      <c r="H12" s="2">
        <f t="shared" si="3"/>
        <v>1569.5</v>
      </c>
      <c r="I12" s="38">
        <f t="shared" si="2"/>
        <v>14.450461930551128</v>
      </c>
      <c r="J12">
        <v>6</v>
      </c>
    </row>
    <row r="13" spans="1:12" x14ac:dyDescent="0.25">
      <c r="A13" s="29">
        <f t="shared" si="1"/>
        <v>38918</v>
      </c>
      <c r="B13" s="52" t="s">
        <v>697</v>
      </c>
      <c r="C13">
        <v>275.5</v>
      </c>
      <c r="D13">
        <v>62.8</v>
      </c>
      <c r="E13">
        <v>1572.9</v>
      </c>
      <c r="F13">
        <v>1450.9</v>
      </c>
      <c r="G13" s="9">
        <f t="shared" si="3"/>
        <v>1848.4</v>
      </c>
      <c r="H13" s="2">
        <f t="shared" si="3"/>
        <v>1513.7</v>
      </c>
      <c r="I13" s="38">
        <f t="shared" si="2"/>
        <v>22.111382704631044</v>
      </c>
      <c r="J13">
        <v>9</v>
      </c>
    </row>
    <row r="14" spans="1:12" x14ac:dyDescent="0.25">
      <c r="A14" s="29">
        <f t="shared" si="1"/>
        <v>38925</v>
      </c>
      <c r="B14" s="52" t="s">
        <v>697</v>
      </c>
      <c r="C14">
        <v>304.39999999999998</v>
      </c>
      <c r="D14">
        <v>68.400000000000006</v>
      </c>
      <c r="E14">
        <v>1579.1</v>
      </c>
      <c r="F14">
        <v>1451.8</v>
      </c>
      <c r="G14" s="9">
        <f t="shared" si="3"/>
        <v>1883.5</v>
      </c>
      <c r="H14" s="2">
        <f t="shared" si="3"/>
        <v>1520.2</v>
      </c>
      <c r="I14" s="38">
        <f t="shared" si="2"/>
        <v>23.89817129325089</v>
      </c>
      <c r="J14">
        <v>46</v>
      </c>
    </row>
    <row r="15" spans="1:12" x14ac:dyDescent="0.25">
      <c r="A15" s="29">
        <f t="shared" si="1"/>
        <v>38932</v>
      </c>
      <c r="B15" s="52" t="s">
        <v>697</v>
      </c>
      <c r="C15">
        <v>297.10000000000002</v>
      </c>
      <c r="D15">
        <v>64.5</v>
      </c>
      <c r="E15">
        <v>1677.4</v>
      </c>
      <c r="F15">
        <v>1479.1</v>
      </c>
      <c r="G15" s="9">
        <f t="shared" si="3"/>
        <v>1974.5</v>
      </c>
      <c r="H15" s="2">
        <f t="shared" si="3"/>
        <v>1543.6</v>
      </c>
      <c r="I15" s="38">
        <f t="shared" si="2"/>
        <v>27.915263021508174</v>
      </c>
      <c r="J15">
        <v>53.5</v>
      </c>
    </row>
    <row r="16" spans="1:12" x14ac:dyDescent="0.25">
      <c r="A16" s="29">
        <f t="shared" si="1"/>
        <v>38939</v>
      </c>
      <c r="B16" s="52" t="s">
        <v>697</v>
      </c>
      <c r="C16">
        <v>291.7</v>
      </c>
      <c r="D16">
        <v>63.9</v>
      </c>
      <c r="E16">
        <v>1741.8</v>
      </c>
      <c r="F16">
        <v>1484.1</v>
      </c>
      <c r="G16" s="9">
        <f t="shared" si="3"/>
        <v>2033.5</v>
      </c>
      <c r="H16" s="2">
        <f t="shared" si="3"/>
        <v>1548</v>
      </c>
      <c r="I16" s="38">
        <f t="shared" si="2"/>
        <v>31.363049095607231</v>
      </c>
      <c r="J16">
        <v>55.5</v>
      </c>
    </row>
    <row r="17" spans="1:10" x14ac:dyDescent="0.25">
      <c r="A17" s="29">
        <f t="shared" si="1"/>
        <v>38946</v>
      </c>
      <c r="B17" s="52" t="s">
        <v>697</v>
      </c>
      <c r="C17">
        <v>284.8</v>
      </c>
      <c r="D17">
        <v>92.6</v>
      </c>
      <c r="E17">
        <v>1755.6</v>
      </c>
      <c r="F17">
        <v>1485.7</v>
      </c>
      <c r="G17" s="9">
        <f t="shared" si="3"/>
        <v>2040.3999999999999</v>
      </c>
      <c r="H17" s="2">
        <f t="shared" si="3"/>
        <v>1578.3</v>
      </c>
      <c r="I17" s="38">
        <f t="shared" si="2"/>
        <v>29.278337451688529</v>
      </c>
      <c r="J17">
        <v>85</v>
      </c>
    </row>
    <row r="18" spans="1:10" x14ac:dyDescent="0.25">
      <c r="A18" s="29">
        <f t="shared" si="1"/>
        <v>38953</v>
      </c>
      <c r="B18" s="52" t="s">
        <v>697</v>
      </c>
      <c r="C18">
        <v>148.1</v>
      </c>
      <c r="D18">
        <v>96.9</v>
      </c>
      <c r="E18">
        <v>1835.8</v>
      </c>
      <c r="F18">
        <v>1486.4</v>
      </c>
      <c r="G18" s="9">
        <f t="shared" si="3"/>
        <v>1983.8999999999999</v>
      </c>
      <c r="H18" s="2">
        <f t="shared" si="3"/>
        <v>1583.3000000000002</v>
      </c>
      <c r="I18" s="38">
        <f t="shared" si="2"/>
        <v>25.301585296532526</v>
      </c>
      <c r="J18">
        <v>189</v>
      </c>
    </row>
    <row r="19" spans="1:10" x14ac:dyDescent="0.25">
      <c r="A19" s="29">
        <f t="shared" si="1"/>
        <v>38960</v>
      </c>
      <c r="B19" s="52" t="s">
        <v>697</v>
      </c>
      <c r="C19">
        <v>141.80000000000001</v>
      </c>
      <c r="D19">
        <v>59.4</v>
      </c>
      <c r="E19">
        <v>1850.3</v>
      </c>
      <c r="F19">
        <v>1525.4</v>
      </c>
      <c r="G19" s="9">
        <f t="shared" si="3"/>
        <v>1992.1</v>
      </c>
      <c r="H19" s="2">
        <f t="shared" si="3"/>
        <v>1584.8000000000002</v>
      </c>
      <c r="I19" s="38">
        <f t="shared" si="2"/>
        <v>25.700403836446228</v>
      </c>
      <c r="J19">
        <v>351.7</v>
      </c>
    </row>
    <row r="20" spans="1:10" x14ac:dyDescent="0.25">
      <c r="A20" s="29">
        <f t="shared" si="1"/>
        <v>38967</v>
      </c>
      <c r="B20" s="52" t="s">
        <v>697</v>
      </c>
      <c r="C20">
        <v>369.4</v>
      </c>
      <c r="D20">
        <v>235.1</v>
      </c>
      <c r="E20">
        <v>11.8</v>
      </c>
      <c r="F20">
        <v>0.8</v>
      </c>
      <c r="G20" s="9">
        <f t="shared" si="3"/>
        <v>381.2</v>
      </c>
      <c r="H20" s="2">
        <f t="shared" si="3"/>
        <v>235.9</v>
      </c>
      <c r="I20" s="38">
        <f t="shared" si="2"/>
        <v>61.593895718524784</v>
      </c>
    </row>
    <row r="21" spans="1:10" x14ac:dyDescent="0.25">
      <c r="A21" s="29">
        <f t="shared" si="1"/>
        <v>38974</v>
      </c>
      <c r="B21" s="52" t="s">
        <v>697</v>
      </c>
      <c r="C21">
        <v>367.2</v>
      </c>
      <c r="D21">
        <v>254.9</v>
      </c>
      <c r="E21">
        <v>31.9</v>
      </c>
      <c r="F21">
        <v>31.3</v>
      </c>
      <c r="G21" s="9">
        <f t="shared" si="3"/>
        <v>399.09999999999997</v>
      </c>
      <c r="H21" s="2">
        <f t="shared" si="3"/>
        <v>286.2</v>
      </c>
      <c r="I21" s="38">
        <f t="shared" si="2"/>
        <v>39.447938504542265</v>
      </c>
    </row>
    <row r="22" spans="1:10" x14ac:dyDescent="0.25">
      <c r="A22" s="29">
        <f t="shared" si="1"/>
        <v>38981</v>
      </c>
      <c r="B22" s="52" t="s">
        <v>697</v>
      </c>
      <c r="C22">
        <v>412.1</v>
      </c>
      <c r="D22">
        <v>269.3</v>
      </c>
      <c r="E22">
        <v>64.599999999999994</v>
      </c>
      <c r="F22">
        <v>56.3</v>
      </c>
      <c r="G22" s="9">
        <f t="shared" si="3"/>
        <v>476.70000000000005</v>
      </c>
      <c r="H22" s="2">
        <f t="shared" si="3"/>
        <v>325.60000000000002</v>
      </c>
      <c r="I22" s="38">
        <f t="shared" si="2"/>
        <v>46.406633906633907</v>
      </c>
    </row>
    <row r="23" spans="1:10" x14ac:dyDescent="0.25">
      <c r="A23" s="29">
        <f t="shared" si="1"/>
        <v>38988</v>
      </c>
      <c r="B23" s="52" t="s">
        <v>697</v>
      </c>
      <c r="C23">
        <v>425.4</v>
      </c>
      <c r="D23">
        <v>265.2</v>
      </c>
      <c r="E23">
        <v>96.4</v>
      </c>
      <c r="F23">
        <v>66.900000000000006</v>
      </c>
      <c r="G23" s="9">
        <f t="shared" si="3"/>
        <v>521.79999999999995</v>
      </c>
      <c r="H23" s="2">
        <f t="shared" si="3"/>
        <v>332.1</v>
      </c>
      <c r="I23" s="38">
        <f t="shared" si="2"/>
        <v>57.121348991267659</v>
      </c>
    </row>
    <row r="24" spans="1:10" x14ac:dyDescent="0.25">
      <c r="A24" s="29">
        <f t="shared" si="1"/>
        <v>38995</v>
      </c>
      <c r="B24" s="52" t="s">
        <v>697</v>
      </c>
      <c r="C24">
        <v>385.6</v>
      </c>
      <c r="D24">
        <v>279.8</v>
      </c>
      <c r="E24">
        <v>180.8</v>
      </c>
      <c r="F24">
        <v>100.5</v>
      </c>
      <c r="G24" s="9">
        <f t="shared" si="3"/>
        <v>566.40000000000009</v>
      </c>
      <c r="H24" s="2">
        <f t="shared" si="3"/>
        <v>380.3</v>
      </c>
      <c r="I24" s="38">
        <f t="shared" si="2"/>
        <v>48.935051275308993</v>
      </c>
    </row>
    <row r="25" spans="1:10" x14ac:dyDescent="0.25">
      <c r="A25" s="29">
        <f t="shared" si="1"/>
        <v>39002</v>
      </c>
      <c r="B25" s="52" t="s">
        <v>697</v>
      </c>
      <c r="C25">
        <v>350.7</v>
      </c>
      <c r="D25">
        <v>242.8</v>
      </c>
      <c r="E25">
        <v>218.2</v>
      </c>
      <c r="F25">
        <v>138.69999999999999</v>
      </c>
      <c r="G25" s="9">
        <f t="shared" si="3"/>
        <v>568.9</v>
      </c>
      <c r="H25" s="2">
        <f t="shared" si="3"/>
        <v>381.5</v>
      </c>
      <c r="I25" s="38">
        <f t="shared" si="2"/>
        <v>49.12188728702489</v>
      </c>
    </row>
    <row r="26" spans="1:10" x14ac:dyDescent="0.25">
      <c r="A26" s="29">
        <f t="shared" si="1"/>
        <v>39009</v>
      </c>
      <c r="B26" s="52" t="s">
        <v>697</v>
      </c>
      <c r="C26">
        <v>374.5</v>
      </c>
      <c r="D26">
        <v>301.39999999999998</v>
      </c>
      <c r="E26">
        <v>256.8</v>
      </c>
      <c r="F26">
        <v>150.1</v>
      </c>
      <c r="G26" s="9">
        <f t="shared" si="3"/>
        <v>631.29999999999995</v>
      </c>
      <c r="H26" s="2">
        <f t="shared" si="3"/>
        <v>451.5</v>
      </c>
      <c r="I26" s="38">
        <f t="shared" si="2"/>
        <v>39.822812846068658</v>
      </c>
    </row>
    <row r="27" spans="1:10" x14ac:dyDescent="0.25">
      <c r="A27" s="29">
        <f t="shared" si="1"/>
        <v>39016</v>
      </c>
      <c r="B27" s="52" t="s">
        <v>697</v>
      </c>
      <c r="C27">
        <v>343.1</v>
      </c>
      <c r="D27">
        <v>239.8</v>
      </c>
      <c r="E27">
        <v>336.9</v>
      </c>
      <c r="F27">
        <v>221.1</v>
      </c>
      <c r="G27" s="9">
        <f t="shared" si="3"/>
        <v>680</v>
      </c>
      <c r="H27" s="2">
        <f t="shared" si="3"/>
        <v>460.9</v>
      </c>
      <c r="I27" s="38">
        <f t="shared" si="2"/>
        <v>47.537426773703629</v>
      </c>
    </row>
    <row r="28" spans="1:10" x14ac:dyDescent="0.25">
      <c r="A28" s="29">
        <f t="shared" si="1"/>
        <v>39023</v>
      </c>
      <c r="B28" s="52" t="s">
        <v>697</v>
      </c>
      <c r="C28">
        <v>409</v>
      </c>
      <c r="D28">
        <v>295.60000000000002</v>
      </c>
      <c r="E28">
        <v>350.2</v>
      </c>
      <c r="F28">
        <v>288.7</v>
      </c>
      <c r="G28" s="9">
        <f t="shared" si="3"/>
        <v>759.2</v>
      </c>
      <c r="H28" s="2">
        <f t="shared" si="3"/>
        <v>584.29999999999995</v>
      </c>
      <c r="I28" s="38">
        <f t="shared" si="2"/>
        <v>29.93325346568545</v>
      </c>
    </row>
    <row r="29" spans="1:10" x14ac:dyDescent="0.25">
      <c r="A29" s="29">
        <f t="shared" si="1"/>
        <v>39030</v>
      </c>
      <c r="B29" s="52" t="s">
        <v>697</v>
      </c>
      <c r="C29">
        <v>431</v>
      </c>
      <c r="D29">
        <v>212.1</v>
      </c>
      <c r="E29">
        <v>373.5</v>
      </c>
      <c r="F29">
        <v>382.5</v>
      </c>
      <c r="G29" s="9">
        <f t="shared" si="3"/>
        <v>804.5</v>
      </c>
      <c r="H29" s="2">
        <f t="shared" si="3"/>
        <v>594.6</v>
      </c>
      <c r="I29" s="38">
        <f t="shared" si="2"/>
        <v>35.301042717793464</v>
      </c>
    </row>
    <row r="30" spans="1:10" x14ac:dyDescent="0.25">
      <c r="A30" s="29">
        <f t="shared" si="1"/>
        <v>39037</v>
      </c>
      <c r="B30" s="52" t="s">
        <v>697</v>
      </c>
      <c r="C30">
        <v>395.7</v>
      </c>
      <c r="D30">
        <v>238.4</v>
      </c>
      <c r="E30">
        <v>452.4</v>
      </c>
      <c r="F30">
        <v>401.6</v>
      </c>
      <c r="G30" s="9">
        <f t="shared" si="3"/>
        <v>848.09999999999991</v>
      </c>
      <c r="H30" s="2">
        <f t="shared" si="3"/>
        <v>640</v>
      </c>
      <c r="I30" s="38">
        <f t="shared" si="2"/>
        <v>32.515624999999979</v>
      </c>
    </row>
    <row r="31" spans="1:10" x14ac:dyDescent="0.25">
      <c r="A31" s="29">
        <f t="shared" si="1"/>
        <v>39044</v>
      </c>
      <c r="B31" s="52" t="s">
        <v>697</v>
      </c>
      <c r="C31">
        <v>408.6</v>
      </c>
      <c r="D31">
        <v>230.4</v>
      </c>
      <c r="E31">
        <v>470.1</v>
      </c>
      <c r="F31">
        <v>413.8</v>
      </c>
      <c r="G31" s="9">
        <f t="shared" si="3"/>
        <v>878.7</v>
      </c>
      <c r="H31" s="2">
        <f t="shared" si="3"/>
        <v>644.20000000000005</v>
      </c>
      <c r="I31" s="38">
        <f t="shared" si="2"/>
        <v>36.401738590499846</v>
      </c>
    </row>
    <row r="32" spans="1:10" x14ac:dyDescent="0.25">
      <c r="A32" s="29">
        <f t="shared" si="1"/>
        <v>39051</v>
      </c>
      <c r="B32" s="52" t="s">
        <v>697</v>
      </c>
      <c r="C32">
        <v>381.2</v>
      </c>
      <c r="D32">
        <v>148</v>
      </c>
      <c r="E32">
        <v>491.9</v>
      </c>
      <c r="F32">
        <v>558.1</v>
      </c>
      <c r="G32" s="9">
        <f t="shared" si="3"/>
        <v>873.09999999999991</v>
      </c>
      <c r="H32" s="2">
        <f t="shared" si="3"/>
        <v>706.1</v>
      </c>
      <c r="I32" s="38">
        <f t="shared" si="2"/>
        <v>23.651040929046864</v>
      </c>
    </row>
    <row r="33" spans="1:9" x14ac:dyDescent="0.25">
      <c r="A33" s="29">
        <f t="shared" si="1"/>
        <v>39058</v>
      </c>
      <c r="B33" s="52" t="s">
        <v>697</v>
      </c>
      <c r="C33">
        <v>369.2</v>
      </c>
      <c r="D33">
        <v>144.6</v>
      </c>
      <c r="E33">
        <v>534.6</v>
      </c>
      <c r="F33">
        <v>569.1</v>
      </c>
      <c r="G33" s="9">
        <f t="shared" si="3"/>
        <v>903.8</v>
      </c>
      <c r="H33" s="2">
        <f t="shared" si="3"/>
        <v>713.7</v>
      </c>
      <c r="I33" s="38">
        <f t="shared" si="2"/>
        <v>26.635841389939728</v>
      </c>
    </row>
    <row r="34" spans="1:9" x14ac:dyDescent="0.25">
      <c r="A34" s="29">
        <f t="shared" si="1"/>
        <v>39065</v>
      </c>
      <c r="B34" s="52" t="s">
        <v>697</v>
      </c>
      <c r="C34">
        <v>365.6</v>
      </c>
      <c r="D34">
        <v>305.7</v>
      </c>
      <c r="E34">
        <v>638.1</v>
      </c>
      <c r="F34">
        <v>579.70000000000005</v>
      </c>
      <c r="G34" s="9">
        <f t="shared" si="3"/>
        <v>1003.7</v>
      </c>
      <c r="H34" s="2">
        <f t="shared" si="3"/>
        <v>885.40000000000009</v>
      </c>
      <c r="I34" s="38">
        <f t="shared" si="2"/>
        <v>13.361192681274003</v>
      </c>
    </row>
    <row r="35" spans="1:9" x14ac:dyDescent="0.25">
      <c r="A35" s="29">
        <f t="shared" si="1"/>
        <v>39072</v>
      </c>
      <c r="B35" s="52" t="s">
        <v>697</v>
      </c>
      <c r="C35">
        <v>368.2</v>
      </c>
      <c r="D35">
        <v>297.2</v>
      </c>
      <c r="E35">
        <v>658.4</v>
      </c>
      <c r="F35">
        <v>588.29999999999995</v>
      </c>
      <c r="G35" s="9">
        <f t="shared" si="3"/>
        <v>1026.5999999999999</v>
      </c>
      <c r="H35" s="2">
        <f t="shared" si="3"/>
        <v>885.5</v>
      </c>
      <c r="I35" s="38">
        <f t="shared" si="2"/>
        <v>15.934500282326368</v>
      </c>
    </row>
    <row r="36" spans="1:9" x14ac:dyDescent="0.25">
      <c r="A36" s="29">
        <f t="shared" si="1"/>
        <v>39079</v>
      </c>
      <c r="B36" s="52" t="s">
        <v>697</v>
      </c>
      <c r="C36">
        <v>363.1</v>
      </c>
      <c r="D36">
        <v>293.10000000000002</v>
      </c>
      <c r="E36">
        <v>692.6</v>
      </c>
      <c r="F36">
        <v>598</v>
      </c>
      <c r="G36" s="9">
        <f t="shared" si="3"/>
        <v>1055.7</v>
      </c>
      <c r="H36" s="2">
        <f t="shared" si="3"/>
        <v>891.1</v>
      </c>
      <c r="I36" s="38">
        <f t="shared" si="2"/>
        <v>18.471552014364278</v>
      </c>
    </row>
    <row r="37" spans="1:9" x14ac:dyDescent="0.25">
      <c r="A37" s="29">
        <f t="shared" si="1"/>
        <v>39086</v>
      </c>
      <c r="B37" s="52" t="s">
        <v>697</v>
      </c>
      <c r="C37">
        <v>349.9</v>
      </c>
      <c r="D37">
        <v>269</v>
      </c>
      <c r="E37">
        <v>703.7</v>
      </c>
      <c r="F37">
        <v>624</v>
      </c>
      <c r="G37" s="9">
        <f t="shared" si="3"/>
        <v>1053.5999999999999</v>
      </c>
      <c r="H37" s="2">
        <f t="shared" si="3"/>
        <v>893</v>
      </c>
      <c r="I37" s="38">
        <f t="shared" si="2"/>
        <v>17.984322508398655</v>
      </c>
    </row>
    <row r="38" spans="1:9" x14ac:dyDescent="0.25">
      <c r="A38" s="29">
        <f t="shared" si="1"/>
        <v>39093</v>
      </c>
      <c r="B38" s="52" t="s">
        <v>697</v>
      </c>
      <c r="C38">
        <v>374.2</v>
      </c>
      <c r="D38">
        <v>230.2</v>
      </c>
      <c r="E38">
        <v>787.8</v>
      </c>
      <c r="F38">
        <v>667.7</v>
      </c>
      <c r="G38" s="9">
        <f t="shared" si="3"/>
        <v>1162</v>
      </c>
      <c r="H38" s="2">
        <f t="shared" si="3"/>
        <v>897.90000000000009</v>
      </c>
      <c r="I38" s="38">
        <f t="shared" si="2"/>
        <v>29.413074952667316</v>
      </c>
    </row>
    <row r="39" spans="1:9" x14ac:dyDescent="0.25">
      <c r="A39" s="29">
        <f t="shared" si="1"/>
        <v>39100</v>
      </c>
      <c r="B39" s="52" t="s">
        <v>697</v>
      </c>
      <c r="C39">
        <v>357.7</v>
      </c>
      <c r="D39">
        <v>180.5</v>
      </c>
      <c r="E39">
        <v>816.3</v>
      </c>
      <c r="F39">
        <v>737</v>
      </c>
      <c r="G39" s="9">
        <f t="shared" si="3"/>
        <v>1174</v>
      </c>
      <c r="H39" s="2">
        <f t="shared" si="3"/>
        <v>917.5</v>
      </c>
      <c r="I39" s="38">
        <f t="shared" si="2"/>
        <v>27.95640326975477</v>
      </c>
    </row>
    <row r="40" spans="1:9" x14ac:dyDescent="0.25">
      <c r="A40" s="29">
        <f t="shared" si="1"/>
        <v>39107</v>
      </c>
      <c r="B40" s="52" t="s">
        <v>697</v>
      </c>
      <c r="C40">
        <v>333.9</v>
      </c>
      <c r="D40">
        <v>282.60000000000002</v>
      </c>
      <c r="E40">
        <v>873</v>
      </c>
      <c r="F40">
        <v>770.3</v>
      </c>
      <c r="G40" s="9">
        <f t="shared" ref="G40:H42" si="4">+C40+E40</f>
        <v>1206.9000000000001</v>
      </c>
      <c r="H40" s="2">
        <f t="shared" si="4"/>
        <v>1052.9000000000001</v>
      </c>
      <c r="I40" s="38">
        <f t="shared" ref="I40:I45" si="5">+(G40/H40-1)*100</f>
        <v>14.62627030107322</v>
      </c>
    </row>
    <row r="41" spans="1:9" x14ac:dyDescent="0.25">
      <c r="A41" s="29">
        <f t="shared" si="1"/>
        <v>39114</v>
      </c>
      <c r="B41" s="52" t="s">
        <v>697</v>
      </c>
      <c r="C41">
        <v>357.4</v>
      </c>
      <c r="D41">
        <v>329.7</v>
      </c>
      <c r="E41">
        <v>896.4</v>
      </c>
      <c r="F41">
        <v>780.3</v>
      </c>
      <c r="G41" s="9">
        <f t="shared" si="4"/>
        <v>1253.8</v>
      </c>
      <c r="H41" s="2">
        <f t="shared" si="4"/>
        <v>1110</v>
      </c>
      <c r="I41" s="38">
        <f t="shared" si="5"/>
        <v>12.954954954954957</v>
      </c>
    </row>
    <row r="42" spans="1:9" x14ac:dyDescent="0.25">
      <c r="A42" s="29">
        <f t="shared" si="1"/>
        <v>39121</v>
      </c>
      <c r="B42" s="52" t="s">
        <v>697</v>
      </c>
      <c r="C42">
        <v>340.1</v>
      </c>
      <c r="D42">
        <v>266.89999999999998</v>
      </c>
      <c r="E42">
        <v>947.9</v>
      </c>
      <c r="F42">
        <v>940.4</v>
      </c>
      <c r="G42" s="9">
        <f t="shared" si="4"/>
        <v>1288</v>
      </c>
      <c r="H42" s="2">
        <f t="shared" si="4"/>
        <v>1207.3</v>
      </c>
      <c r="I42" s="38">
        <f t="shared" si="5"/>
        <v>6.6843369502195049</v>
      </c>
    </row>
    <row r="43" spans="1:9" x14ac:dyDescent="0.25">
      <c r="A43" s="29">
        <f t="shared" si="1"/>
        <v>39128</v>
      </c>
      <c r="B43" s="52" t="s">
        <v>697</v>
      </c>
      <c r="C43">
        <v>280.89999999999998</v>
      </c>
      <c r="D43">
        <v>282.5</v>
      </c>
      <c r="E43">
        <v>1042.0999999999999</v>
      </c>
      <c r="F43">
        <v>953.5</v>
      </c>
      <c r="G43" s="9">
        <f t="shared" ref="G43:H45" si="6">+C43+E43</f>
        <v>1323</v>
      </c>
      <c r="H43" s="2">
        <f t="shared" si="6"/>
        <v>1236</v>
      </c>
      <c r="I43" s="38">
        <f t="shared" si="5"/>
        <v>7.0388349514563187</v>
      </c>
    </row>
    <row r="44" spans="1:9" x14ac:dyDescent="0.25">
      <c r="A44" s="29">
        <f t="shared" si="1"/>
        <v>39135</v>
      </c>
      <c r="B44" s="52" t="s">
        <v>697</v>
      </c>
      <c r="C44">
        <v>271.7</v>
      </c>
      <c r="D44">
        <v>259</v>
      </c>
      <c r="E44">
        <v>1058.7</v>
      </c>
      <c r="F44">
        <v>1020.5</v>
      </c>
      <c r="G44" s="9">
        <f t="shared" si="6"/>
        <v>1330.4</v>
      </c>
      <c r="H44" s="2">
        <f t="shared" si="6"/>
        <v>1279.5</v>
      </c>
      <c r="I44" s="38">
        <f t="shared" si="5"/>
        <v>3.9781164517389778</v>
      </c>
    </row>
    <row r="45" spans="1:9" x14ac:dyDescent="0.25">
      <c r="A45" s="29">
        <f t="shared" si="1"/>
        <v>39142</v>
      </c>
      <c r="B45" s="52" t="s">
        <v>697</v>
      </c>
      <c r="C45">
        <v>260.8</v>
      </c>
      <c r="D45">
        <v>282.5</v>
      </c>
      <c r="E45">
        <v>1104.8</v>
      </c>
      <c r="F45">
        <v>1033.3</v>
      </c>
      <c r="G45" s="9">
        <f t="shared" si="6"/>
        <v>1365.6</v>
      </c>
      <c r="H45" s="2">
        <f t="shared" si="6"/>
        <v>1315.8</v>
      </c>
      <c r="I45" s="38">
        <f t="shared" si="5"/>
        <v>3.7847697218422294</v>
      </c>
    </row>
    <row r="46" spans="1:9" x14ac:dyDescent="0.25">
      <c r="A46" s="29">
        <f t="shared" si="1"/>
        <v>39149</v>
      </c>
      <c r="B46" s="52" t="s">
        <v>697</v>
      </c>
      <c r="C46">
        <v>213.3</v>
      </c>
      <c r="D46">
        <v>153.6</v>
      </c>
      <c r="E46">
        <v>1145.3</v>
      </c>
      <c r="F46">
        <v>1106.5</v>
      </c>
      <c r="G46" s="9">
        <f t="shared" ref="G46:H48" si="7">+C46+E46</f>
        <v>1358.6</v>
      </c>
      <c r="H46" s="2">
        <f t="shared" si="7"/>
        <v>1260.0999999999999</v>
      </c>
      <c r="I46" s="38">
        <f t="shared" ref="I46:I51" si="8">+(G46/H46-1)*100</f>
        <v>7.8168399333386152</v>
      </c>
    </row>
    <row r="47" spans="1:9" x14ac:dyDescent="0.25">
      <c r="A47" s="29">
        <f t="shared" si="1"/>
        <v>39156</v>
      </c>
      <c r="B47" s="52" t="s">
        <v>697</v>
      </c>
      <c r="C47">
        <v>210.1</v>
      </c>
      <c r="D47">
        <v>128.6</v>
      </c>
      <c r="E47">
        <v>1163.0999999999999</v>
      </c>
      <c r="F47">
        <v>1133.4000000000001</v>
      </c>
      <c r="G47" s="9">
        <f t="shared" si="7"/>
        <v>1373.1999999999998</v>
      </c>
      <c r="H47" s="2">
        <f t="shared" si="7"/>
        <v>1262</v>
      </c>
      <c r="I47" s="38">
        <f t="shared" si="8"/>
        <v>8.8114104595879326</v>
      </c>
    </row>
    <row r="48" spans="1:9" x14ac:dyDescent="0.25">
      <c r="A48" s="29">
        <f t="shared" si="1"/>
        <v>39163</v>
      </c>
      <c r="B48" s="52" t="s">
        <v>697</v>
      </c>
      <c r="C48">
        <v>181.8</v>
      </c>
      <c r="D48">
        <v>104.5</v>
      </c>
      <c r="E48">
        <v>1202.0999999999999</v>
      </c>
      <c r="F48">
        <v>1166.2</v>
      </c>
      <c r="G48" s="9">
        <f t="shared" si="7"/>
        <v>1383.8999999999999</v>
      </c>
      <c r="H48" s="2">
        <f t="shared" si="7"/>
        <v>1270.7</v>
      </c>
      <c r="I48" s="38">
        <f t="shared" si="8"/>
        <v>8.9084756433461809</v>
      </c>
    </row>
    <row r="49" spans="1:10" x14ac:dyDescent="0.25">
      <c r="A49" s="29">
        <f t="shared" si="1"/>
        <v>39170</v>
      </c>
      <c r="B49" s="52" t="s">
        <v>697</v>
      </c>
      <c r="C49">
        <v>152.80000000000001</v>
      </c>
      <c r="D49">
        <v>113.8</v>
      </c>
      <c r="E49">
        <v>1244.2</v>
      </c>
      <c r="F49">
        <v>1186.5999999999999</v>
      </c>
      <c r="G49" s="9">
        <f t="shared" ref="G49:H51" si="9">+C49+E49</f>
        <v>1397</v>
      </c>
      <c r="H49" s="2">
        <f t="shared" si="9"/>
        <v>1300.3999999999999</v>
      </c>
      <c r="I49" s="38">
        <f t="shared" si="8"/>
        <v>7.4284835435250773</v>
      </c>
    </row>
    <row r="50" spans="1:10" x14ac:dyDescent="0.25">
      <c r="A50" s="29">
        <f t="shared" si="1"/>
        <v>39177</v>
      </c>
      <c r="B50" s="52" t="s">
        <v>697</v>
      </c>
      <c r="C50">
        <v>141.80000000000001</v>
      </c>
      <c r="D50">
        <v>99.5</v>
      </c>
      <c r="E50">
        <v>1262.9000000000001</v>
      </c>
      <c r="F50">
        <v>1203.9000000000001</v>
      </c>
      <c r="G50" s="9">
        <f t="shared" si="9"/>
        <v>1404.7</v>
      </c>
      <c r="H50" s="2">
        <f t="shared" si="9"/>
        <v>1303.4000000000001</v>
      </c>
      <c r="I50" s="38">
        <f t="shared" si="8"/>
        <v>7.7719809728402645</v>
      </c>
    </row>
    <row r="51" spans="1:10" x14ac:dyDescent="0.25">
      <c r="A51" s="29">
        <f t="shared" si="1"/>
        <v>39184</v>
      </c>
      <c r="B51" s="52" t="s">
        <v>697</v>
      </c>
      <c r="C51">
        <v>163.6</v>
      </c>
      <c r="D51">
        <v>113.4</v>
      </c>
      <c r="E51">
        <v>1296</v>
      </c>
      <c r="F51">
        <v>1214.5999999999999</v>
      </c>
      <c r="G51" s="9">
        <f t="shared" si="9"/>
        <v>1459.6</v>
      </c>
      <c r="H51" s="2">
        <f t="shared" si="9"/>
        <v>1328</v>
      </c>
      <c r="I51" s="38">
        <f t="shared" si="8"/>
        <v>9.9096385542168708</v>
      </c>
    </row>
    <row r="52" spans="1:10" x14ac:dyDescent="0.25">
      <c r="A52" s="29">
        <f t="shared" si="1"/>
        <v>39191</v>
      </c>
      <c r="B52" s="52" t="s">
        <v>697</v>
      </c>
      <c r="C52">
        <v>134</v>
      </c>
      <c r="D52">
        <v>130</v>
      </c>
      <c r="E52">
        <v>1350.9</v>
      </c>
      <c r="F52">
        <v>1229.0999999999999</v>
      </c>
      <c r="G52" s="9">
        <f t="shared" ref="G52:H54" si="10">+C52+E52</f>
        <v>1484.9</v>
      </c>
      <c r="H52" s="2">
        <f t="shared" si="10"/>
        <v>1359.1</v>
      </c>
      <c r="I52" s="38">
        <f t="shared" ref="I52:I57" si="11">+(G52/H52-1)*100</f>
        <v>9.2561253770877983</v>
      </c>
    </row>
    <row r="53" spans="1:10" x14ac:dyDescent="0.25">
      <c r="A53" s="29">
        <f t="shared" si="1"/>
        <v>39198</v>
      </c>
      <c r="B53" s="52" t="s">
        <v>697</v>
      </c>
      <c r="C53">
        <v>142.80000000000001</v>
      </c>
      <c r="D53">
        <v>112.5</v>
      </c>
      <c r="E53">
        <v>1375.9</v>
      </c>
      <c r="F53">
        <v>1260.8</v>
      </c>
      <c r="G53" s="9">
        <f t="shared" si="10"/>
        <v>1518.7</v>
      </c>
      <c r="H53" s="2">
        <f t="shared" si="10"/>
        <v>1373.3</v>
      </c>
      <c r="I53" s="38">
        <f t="shared" si="11"/>
        <v>10.587635622223846</v>
      </c>
    </row>
    <row r="54" spans="1:10" x14ac:dyDescent="0.25">
      <c r="A54" s="29">
        <f t="shared" si="1"/>
        <v>39205</v>
      </c>
      <c r="B54" s="52" t="s">
        <v>697</v>
      </c>
      <c r="C54">
        <v>160.1</v>
      </c>
      <c r="D54">
        <v>102.6</v>
      </c>
      <c r="E54">
        <v>1406</v>
      </c>
      <c r="F54">
        <v>1270.9000000000001</v>
      </c>
      <c r="G54" s="9">
        <f t="shared" si="10"/>
        <v>1566.1</v>
      </c>
      <c r="H54" s="2">
        <f t="shared" si="10"/>
        <v>1373.5</v>
      </c>
      <c r="I54" s="38">
        <f t="shared" si="11"/>
        <v>14.022570076447028</v>
      </c>
      <c r="J54">
        <v>0</v>
      </c>
    </row>
    <row r="55" spans="1:10" x14ac:dyDescent="0.25">
      <c r="A55" s="29">
        <f t="shared" si="1"/>
        <v>39212</v>
      </c>
      <c r="B55" s="52" t="s">
        <v>697</v>
      </c>
      <c r="C55">
        <v>176.1</v>
      </c>
      <c r="D55">
        <v>84.2</v>
      </c>
      <c r="E55">
        <v>1432.3</v>
      </c>
      <c r="F55">
        <v>1293.0999999999999</v>
      </c>
      <c r="G55" s="9">
        <f t="shared" ref="G55:H57" si="12">+C55+E55</f>
        <v>1608.3999999999999</v>
      </c>
      <c r="H55" s="2">
        <f t="shared" si="12"/>
        <v>1377.3</v>
      </c>
      <c r="I55" s="38">
        <f t="shared" si="11"/>
        <v>16.779205692296518</v>
      </c>
    </row>
    <row r="56" spans="1:10" x14ac:dyDescent="0.25">
      <c r="A56" s="29">
        <f t="shared" si="1"/>
        <v>39219</v>
      </c>
      <c r="B56" s="52" t="s">
        <v>697</v>
      </c>
      <c r="C56">
        <v>183.6</v>
      </c>
      <c r="D56">
        <v>79.3</v>
      </c>
      <c r="E56">
        <v>1453.5</v>
      </c>
      <c r="F56">
        <v>1307.5999999999999</v>
      </c>
      <c r="G56" s="9">
        <f t="shared" si="12"/>
        <v>1637.1</v>
      </c>
      <c r="H56" s="2">
        <f t="shared" si="12"/>
        <v>1386.8999999999999</v>
      </c>
      <c r="I56" s="38">
        <f t="shared" si="11"/>
        <v>18.040233614536017</v>
      </c>
    </row>
    <row r="57" spans="1:10" x14ac:dyDescent="0.25">
      <c r="A57" s="29">
        <f t="shared" si="1"/>
        <v>39226</v>
      </c>
      <c r="B57" s="52" t="s">
        <v>697</v>
      </c>
      <c r="C57">
        <v>173.5</v>
      </c>
      <c r="D57">
        <v>154.5</v>
      </c>
      <c r="E57">
        <v>1484.7</v>
      </c>
      <c r="F57">
        <v>1316.9</v>
      </c>
      <c r="G57" s="9">
        <f t="shared" si="12"/>
        <v>1658.2</v>
      </c>
      <c r="H57" s="2">
        <f t="shared" si="12"/>
        <v>1471.4</v>
      </c>
      <c r="I57" s="38">
        <f t="shared" si="11"/>
        <v>12.695392143536765</v>
      </c>
      <c r="J57">
        <v>0</v>
      </c>
    </row>
    <row r="58" spans="1:10" x14ac:dyDescent="0.25">
      <c r="A58" s="29">
        <f t="shared" si="1"/>
        <v>39233</v>
      </c>
      <c r="B58" s="52" t="s">
        <v>697</v>
      </c>
      <c r="C58">
        <v>167.8</v>
      </c>
      <c r="D58">
        <v>126.3</v>
      </c>
      <c r="E58">
        <v>1507.6</v>
      </c>
      <c r="F58">
        <v>1352</v>
      </c>
      <c r="G58" s="9">
        <f t="shared" ref="G58:H60" si="13">+C58+E58</f>
        <v>1675.3999999999999</v>
      </c>
      <c r="H58" s="2">
        <f t="shared" si="13"/>
        <v>1478.3</v>
      </c>
      <c r="I58" s="38">
        <f t="shared" ref="I58:I63" si="14">+(G58/H58-1)*100</f>
        <v>13.332882364878573</v>
      </c>
    </row>
    <row r="59" spans="1:10" x14ac:dyDescent="0.25">
      <c r="A59" s="29">
        <f t="shared" si="1"/>
        <v>39240</v>
      </c>
      <c r="B59" s="52" t="s">
        <v>697</v>
      </c>
      <c r="C59">
        <v>189.2</v>
      </c>
      <c r="D59">
        <v>175</v>
      </c>
      <c r="E59">
        <v>1539</v>
      </c>
      <c r="F59">
        <v>1369.3</v>
      </c>
      <c r="G59" s="9">
        <f t="shared" si="13"/>
        <v>1728.2</v>
      </c>
      <c r="H59" s="2">
        <f t="shared" si="13"/>
        <v>1544.3</v>
      </c>
      <c r="I59" s="38">
        <f t="shared" si="14"/>
        <v>11.90830797124911</v>
      </c>
    </row>
    <row r="60" spans="1:10" x14ac:dyDescent="0.25">
      <c r="A60" s="29">
        <f t="shared" si="1"/>
        <v>39247</v>
      </c>
      <c r="B60" s="52" t="s">
        <v>697</v>
      </c>
      <c r="C60">
        <v>202.7</v>
      </c>
      <c r="D60">
        <v>205.5</v>
      </c>
      <c r="E60">
        <v>1561.9</v>
      </c>
      <c r="F60">
        <v>1376.8</v>
      </c>
      <c r="G60" s="9">
        <f t="shared" si="13"/>
        <v>1764.6000000000001</v>
      </c>
      <c r="H60" s="2">
        <f t="shared" si="13"/>
        <v>1582.3</v>
      </c>
      <c r="I60" s="38">
        <f t="shared" si="14"/>
        <v>11.521203311634975</v>
      </c>
    </row>
    <row r="61" spans="1:10" x14ac:dyDescent="0.25">
      <c r="A61" s="29">
        <f t="shared" si="1"/>
        <v>39254</v>
      </c>
      <c r="B61" s="52" t="s">
        <v>697</v>
      </c>
      <c r="C61">
        <v>235.7</v>
      </c>
      <c r="D61">
        <v>200.1</v>
      </c>
      <c r="E61">
        <v>1585.1</v>
      </c>
      <c r="F61">
        <v>1461.5</v>
      </c>
      <c r="G61" s="9">
        <f t="shared" ref="G61:H63" si="15">+C61+E61</f>
        <v>1820.8</v>
      </c>
      <c r="H61" s="2">
        <f t="shared" si="15"/>
        <v>1661.6</v>
      </c>
      <c r="I61" s="38">
        <f t="shared" si="14"/>
        <v>9.5811266249398166</v>
      </c>
    </row>
    <row r="62" spans="1:10" x14ac:dyDescent="0.25">
      <c r="A62" s="29">
        <f t="shared" si="1"/>
        <v>39261</v>
      </c>
      <c r="B62" s="52" t="s">
        <v>697</v>
      </c>
      <c r="C62">
        <v>240.2</v>
      </c>
      <c r="D62">
        <v>157.69999999999999</v>
      </c>
      <c r="E62">
        <v>1614.2</v>
      </c>
      <c r="F62">
        <v>1528.5</v>
      </c>
      <c r="G62" s="9">
        <f t="shared" si="15"/>
        <v>1854.4</v>
      </c>
      <c r="H62" s="2">
        <f t="shared" si="15"/>
        <v>1686.2</v>
      </c>
      <c r="I62" s="38">
        <f t="shared" si="14"/>
        <v>9.9750919226663459</v>
      </c>
      <c r="J62">
        <v>4</v>
      </c>
    </row>
    <row r="63" spans="1:10" x14ac:dyDescent="0.25">
      <c r="A63" s="29">
        <f t="shared" si="1"/>
        <v>39268</v>
      </c>
      <c r="B63" s="52" t="s">
        <v>697</v>
      </c>
      <c r="C63">
        <v>235.9</v>
      </c>
      <c r="D63">
        <v>238.3</v>
      </c>
      <c r="E63">
        <v>1635.6</v>
      </c>
      <c r="F63">
        <v>1540.2</v>
      </c>
      <c r="G63" s="9">
        <f t="shared" si="15"/>
        <v>1871.5</v>
      </c>
      <c r="H63" s="2">
        <f t="shared" si="15"/>
        <v>1778.5</v>
      </c>
      <c r="I63" s="38">
        <f t="shared" si="14"/>
        <v>5.2291256676974873</v>
      </c>
      <c r="J63">
        <v>6</v>
      </c>
    </row>
    <row r="64" spans="1:10" x14ac:dyDescent="0.25">
      <c r="A64" s="29">
        <f t="shared" si="1"/>
        <v>39275</v>
      </c>
      <c r="B64" s="52" t="s">
        <v>697</v>
      </c>
      <c r="C64">
        <v>223.8</v>
      </c>
      <c r="D64">
        <v>234.8</v>
      </c>
      <c r="E64">
        <v>1678.8</v>
      </c>
      <c r="F64">
        <v>1552.7</v>
      </c>
      <c r="G64" s="9">
        <f t="shared" ref="G64:H66" si="16">+C64+E64</f>
        <v>1902.6</v>
      </c>
      <c r="H64" s="2">
        <f t="shared" si="16"/>
        <v>1787.5</v>
      </c>
      <c r="I64" s="38">
        <f t="shared" ref="I64:I69" si="17">+(G64/H64-1)*100</f>
        <v>6.439160839160829</v>
      </c>
      <c r="J64">
        <v>15</v>
      </c>
    </row>
    <row r="65" spans="1:10" x14ac:dyDescent="0.25">
      <c r="A65" s="29">
        <f t="shared" si="1"/>
        <v>39282</v>
      </c>
      <c r="B65" s="52" t="s">
        <v>697</v>
      </c>
      <c r="C65">
        <v>244.9</v>
      </c>
      <c r="D65">
        <v>275.5</v>
      </c>
      <c r="E65">
        <v>1723</v>
      </c>
      <c r="F65">
        <v>1564.1</v>
      </c>
      <c r="G65" s="9">
        <f t="shared" si="16"/>
        <v>1967.9</v>
      </c>
      <c r="H65" s="2">
        <f t="shared" si="16"/>
        <v>1839.6</v>
      </c>
      <c r="I65" s="38">
        <f t="shared" si="17"/>
        <v>6.9743422483148576</v>
      </c>
      <c r="J65">
        <v>17</v>
      </c>
    </row>
    <row r="66" spans="1:10" x14ac:dyDescent="0.25">
      <c r="A66" s="29">
        <f t="shared" si="1"/>
        <v>39289</v>
      </c>
      <c r="B66" s="52" t="s">
        <v>697</v>
      </c>
      <c r="C66">
        <v>241.4</v>
      </c>
      <c r="D66">
        <v>304.39999999999998</v>
      </c>
      <c r="E66">
        <v>1750.9</v>
      </c>
      <c r="F66">
        <v>1579.1</v>
      </c>
      <c r="G66" s="9">
        <f t="shared" si="16"/>
        <v>1992.3000000000002</v>
      </c>
      <c r="H66" s="2">
        <f t="shared" si="16"/>
        <v>1883.5</v>
      </c>
      <c r="I66" s="38">
        <f t="shared" si="17"/>
        <v>5.7764799575258818</v>
      </c>
      <c r="J66">
        <v>24</v>
      </c>
    </row>
    <row r="67" spans="1:10" x14ac:dyDescent="0.25">
      <c r="A67" s="29">
        <f t="shared" si="1"/>
        <v>39296</v>
      </c>
      <c r="B67" s="52" t="s">
        <v>697</v>
      </c>
      <c r="C67">
        <v>229.6</v>
      </c>
      <c r="D67">
        <v>297.10000000000002</v>
      </c>
      <c r="E67">
        <v>1776.9</v>
      </c>
      <c r="F67">
        <v>1677.4</v>
      </c>
      <c r="G67" s="9">
        <f t="shared" ref="G67:H69" si="18">+C67+E67</f>
        <v>2006.5</v>
      </c>
      <c r="H67" s="2">
        <f t="shared" si="18"/>
        <v>1974.5</v>
      </c>
      <c r="I67" s="38">
        <f t="shared" si="17"/>
        <v>1.6206634591035662</v>
      </c>
      <c r="J67">
        <v>30</v>
      </c>
    </row>
    <row r="68" spans="1:10" x14ac:dyDescent="0.25">
      <c r="A68" s="29">
        <f t="shared" si="1"/>
        <v>39303</v>
      </c>
      <c r="B68" s="52" t="s">
        <v>697</v>
      </c>
      <c r="C68">
        <v>189.2</v>
      </c>
      <c r="D68">
        <v>291.7</v>
      </c>
      <c r="E68">
        <v>1842.6</v>
      </c>
      <c r="F68">
        <v>1741.8</v>
      </c>
      <c r="G68" s="9">
        <f t="shared" si="18"/>
        <v>2031.8</v>
      </c>
      <c r="H68" s="2">
        <f t="shared" si="18"/>
        <v>2033.5</v>
      </c>
      <c r="I68" s="38">
        <f t="shared" si="17"/>
        <v>-8.3599704942216579E-2</v>
      </c>
      <c r="J68">
        <v>35</v>
      </c>
    </row>
    <row r="69" spans="1:10" x14ac:dyDescent="0.25">
      <c r="A69" s="29">
        <f t="shared" si="1"/>
        <v>39310</v>
      </c>
      <c r="B69" s="52" t="s">
        <v>697</v>
      </c>
      <c r="C69">
        <v>178.2</v>
      </c>
      <c r="D69">
        <v>284.8</v>
      </c>
      <c r="E69">
        <v>1875.1</v>
      </c>
      <c r="F69">
        <v>1755.6</v>
      </c>
      <c r="G69" s="9">
        <f t="shared" si="18"/>
        <v>2053.2999999999997</v>
      </c>
      <c r="H69" s="2">
        <f t="shared" si="18"/>
        <v>2040.3999999999999</v>
      </c>
      <c r="I69" s="38">
        <f t="shared" si="17"/>
        <v>0.63222897471082451</v>
      </c>
      <c r="J69">
        <v>50</v>
      </c>
    </row>
    <row r="70" spans="1:10" x14ac:dyDescent="0.25">
      <c r="A70" s="29">
        <f t="shared" si="1"/>
        <v>39317</v>
      </c>
      <c r="B70" s="52" t="s">
        <v>697</v>
      </c>
      <c r="C70">
        <v>188.3</v>
      </c>
      <c r="D70">
        <v>148.1</v>
      </c>
      <c r="E70">
        <v>1892.2</v>
      </c>
      <c r="F70">
        <v>1835.8</v>
      </c>
      <c r="G70" s="9">
        <f t="shared" ref="G70:H72" si="19">+C70+E70</f>
        <v>2080.5</v>
      </c>
      <c r="H70" s="2">
        <f t="shared" si="19"/>
        <v>1983.8999999999999</v>
      </c>
      <c r="I70" s="38">
        <f t="shared" ref="I70:I75" si="20">+(G70/H70-1)*100</f>
        <v>4.8691970361409487</v>
      </c>
      <c r="J70">
        <v>54</v>
      </c>
    </row>
    <row r="71" spans="1:10" x14ac:dyDescent="0.25">
      <c r="A71" s="29">
        <f t="shared" si="1"/>
        <v>39324</v>
      </c>
      <c r="B71" s="52" t="s">
        <v>697</v>
      </c>
      <c r="C71">
        <v>157.80000000000001</v>
      </c>
      <c r="D71">
        <v>141.80000000000001</v>
      </c>
      <c r="E71">
        <v>1932.1</v>
      </c>
      <c r="F71">
        <v>1850.3</v>
      </c>
      <c r="G71" s="9">
        <f t="shared" si="19"/>
        <v>2089.9</v>
      </c>
      <c r="H71" s="2">
        <f t="shared" si="19"/>
        <v>1992.1</v>
      </c>
      <c r="I71" s="38">
        <f t="shared" si="20"/>
        <v>4.9093920987902218</v>
      </c>
      <c r="J71">
        <v>71.5</v>
      </c>
    </row>
    <row r="72" spans="1:10" x14ac:dyDescent="0.25">
      <c r="A72" s="41">
        <f t="shared" si="1"/>
        <v>39331</v>
      </c>
      <c r="B72" s="52" t="s">
        <v>697</v>
      </c>
      <c r="C72">
        <v>197.7</v>
      </c>
      <c r="D72">
        <v>369.4</v>
      </c>
      <c r="E72">
        <v>32.9</v>
      </c>
      <c r="F72">
        <v>11.8</v>
      </c>
      <c r="G72" s="9">
        <f t="shared" si="19"/>
        <v>230.6</v>
      </c>
      <c r="H72" s="2">
        <f t="shared" si="19"/>
        <v>381.2</v>
      </c>
      <c r="I72" s="38">
        <f t="shared" si="20"/>
        <v>-39.506820566631681</v>
      </c>
    </row>
    <row r="73" spans="1:10" x14ac:dyDescent="0.25">
      <c r="A73" s="29">
        <f t="shared" si="1"/>
        <v>39338</v>
      </c>
      <c r="B73" s="52" t="s">
        <v>697</v>
      </c>
      <c r="C73">
        <v>207.7</v>
      </c>
      <c r="D73">
        <v>367.2</v>
      </c>
      <c r="E73">
        <v>53.7</v>
      </c>
      <c r="F73">
        <v>31.9</v>
      </c>
      <c r="G73" s="9">
        <f t="shared" ref="G73:H75" si="21">+C73+E73</f>
        <v>261.39999999999998</v>
      </c>
      <c r="H73" s="2">
        <f t="shared" si="21"/>
        <v>399.09999999999997</v>
      </c>
      <c r="I73" s="38">
        <f t="shared" si="20"/>
        <v>-34.502630919569036</v>
      </c>
    </row>
    <row r="74" spans="1:10" x14ac:dyDescent="0.25">
      <c r="A74" s="29">
        <f t="shared" si="1"/>
        <v>39345</v>
      </c>
      <c r="B74" s="52" t="s">
        <v>697</v>
      </c>
      <c r="C74">
        <v>227.8</v>
      </c>
      <c r="D74">
        <v>412.1</v>
      </c>
      <c r="E74">
        <v>89.1</v>
      </c>
      <c r="F74">
        <v>64.599999999999994</v>
      </c>
      <c r="G74" s="9">
        <f t="shared" si="21"/>
        <v>316.89999999999998</v>
      </c>
      <c r="H74" s="2">
        <f t="shared" si="21"/>
        <v>476.70000000000005</v>
      </c>
      <c r="I74" s="38">
        <f t="shared" si="20"/>
        <v>-33.52213131948816</v>
      </c>
    </row>
    <row r="75" spans="1:10" x14ac:dyDescent="0.25">
      <c r="A75" s="29">
        <f t="shared" si="1"/>
        <v>39352</v>
      </c>
      <c r="B75" s="52" t="s">
        <v>697</v>
      </c>
      <c r="C75">
        <v>212.3</v>
      </c>
      <c r="D75">
        <v>425.4</v>
      </c>
      <c r="E75">
        <v>118.4</v>
      </c>
      <c r="F75">
        <v>96.4</v>
      </c>
      <c r="G75" s="9">
        <f t="shared" si="21"/>
        <v>330.70000000000005</v>
      </c>
      <c r="H75" s="2">
        <f t="shared" si="21"/>
        <v>521.79999999999995</v>
      </c>
      <c r="I75" s="38">
        <f t="shared" si="20"/>
        <v>-36.623227290149472</v>
      </c>
    </row>
    <row r="76" spans="1:10" x14ac:dyDescent="0.25">
      <c r="A76" s="29">
        <f t="shared" si="1"/>
        <v>39359</v>
      </c>
      <c r="B76" s="52" t="s">
        <v>697</v>
      </c>
      <c r="C76">
        <v>219.6</v>
      </c>
      <c r="D76">
        <v>385.6</v>
      </c>
      <c r="E76">
        <v>156.69999999999999</v>
      </c>
      <c r="F76">
        <v>180.8</v>
      </c>
      <c r="G76" s="9">
        <f t="shared" ref="G76:H78" si="22">+C76+E76</f>
        <v>376.29999999999995</v>
      </c>
      <c r="H76" s="2">
        <f t="shared" si="22"/>
        <v>566.40000000000009</v>
      </c>
      <c r="I76" s="38">
        <f t="shared" ref="I76:I81" si="23">+(G76/H76-1)*100</f>
        <v>-33.562853107344651</v>
      </c>
    </row>
    <row r="77" spans="1:10" x14ac:dyDescent="0.25">
      <c r="A77" s="29">
        <f t="shared" si="1"/>
        <v>39366</v>
      </c>
      <c r="B77" s="52" t="s">
        <v>697</v>
      </c>
      <c r="C77">
        <v>214.7</v>
      </c>
      <c r="D77">
        <v>350.7</v>
      </c>
      <c r="E77">
        <v>186.7</v>
      </c>
      <c r="F77">
        <v>218.2</v>
      </c>
      <c r="G77" s="9">
        <f t="shared" si="22"/>
        <v>401.4</v>
      </c>
      <c r="H77" s="2">
        <f t="shared" si="22"/>
        <v>568.9</v>
      </c>
      <c r="I77" s="38">
        <f t="shared" si="23"/>
        <v>-29.442784320618742</v>
      </c>
    </row>
    <row r="78" spans="1:10" x14ac:dyDescent="0.25">
      <c r="A78" s="29">
        <f t="shared" si="1"/>
        <v>39373</v>
      </c>
      <c r="B78" s="52" t="s">
        <v>697</v>
      </c>
      <c r="C78">
        <v>199.4</v>
      </c>
      <c r="D78">
        <v>374.5</v>
      </c>
      <c r="E78">
        <v>230.7</v>
      </c>
      <c r="F78">
        <v>256.8</v>
      </c>
      <c r="G78" s="9">
        <f t="shared" si="22"/>
        <v>430.1</v>
      </c>
      <c r="H78" s="2">
        <f t="shared" si="22"/>
        <v>631.29999999999995</v>
      </c>
      <c r="I78" s="38">
        <f t="shared" si="23"/>
        <v>-31.870742911452552</v>
      </c>
    </row>
    <row r="79" spans="1:10" x14ac:dyDescent="0.25">
      <c r="A79" s="29">
        <f t="shared" si="1"/>
        <v>39380</v>
      </c>
      <c r="B79" s="52" t="s">
        <v>697</v>
      </c>
      <c r="C79">
        <v>209.2</v>
      </c>
      <c r="D79">
        <v>343.1</v>
      </c>
      <c r="E79">
        <v>287.5</v>
      </c>
      <c r="F79">
        <v>336.9</v>
      </c>
      <c r="G79" s="9">
        <f t="shared" ref="G79:H81" si="24">+C79+E79</f>
        <v>496.7</v>
      </c>
      <c r="H79" s="2">
        <f t="shared" si="24"/>
        <v>680</v>
      </c>
      <c r="I79" s="38">
        <f t="shared" si="23"/>
        <v>-26.955882352941174</v>
      </c>
    </row>
    <row r="80" spans="1:10" x14ac:dyDescent="0.25">
      <c r="A80" s="29">
        <f t="shared" si="1"/>
        <v>39387</v>
      </c>
      <c r="B80" s="52" t="s">
        <v>697</v>
      </c>
      <c r="C80">
        <v>208.8</v>
      </c>
      <c r="D80">
        <v>409</v>
      </c>
      <c r="E80">
        <v>316.5</v>
      </c>
      <c r="F80">
        <v>350.2</v>
      </c>
      <c r="G80" s="9">
        <f t="shared" si="24"/>
        <v>525.29999999999995</v>
      </c>
      <c r="H80" s="2">
        <f t="shared" si="24"/>
        <v>759.2</v>
      </c>
      <c r="I80" s="38">
        <f t="shared" si="23"/>
        <v>-30.808746048472091</v>
      </c>
    </row>
    <row r="81" spans="1:9" x14ac:dyDescent="0.25">
      <c r="A81" s="29">
        <f t="shared" si="1"/>
        <v>39394</v>
      </c>
      <c r="B81" s="52" t="s">
        <v>697</v>
      </c>
      <c r="C81">
        <v>206.2</v>
      </c>
      <c r="D81">
        <v>431</v>
      </c>
      <c r="E81">
        <v>357.9</v>
      </c>
      <c r="F81">
        <v>373.5</v>
      </c>
      <c r="G81" s="9">
        <f t="shared" si="24"/>
        <v>564.09999999999991</v>
      </c>
      <c r="H81" s="2">
        <f t="shared" si="24"/>
        <v>804.5</v>
      </c>
      <c r="I81" s="38">
        <f t="shared" si="23"/>
        <v>-29.881914232442519</v>
      </c>
    </row>
    <row r="82" spans="1:9" x14ac:dyDescent="0.25">
      <c r="A82" s="29">
        <f t="shared" si="1"/>
        <v>39401</v>
      </c>
      <c r="B82" s="52" t="s">
        <v>697</v>
      </c>
      <c r="C82">
        <v>213.9</v>
      </c>
      <c r="D82">
        <v>395.7</v>
      </c>
      <c r="E82">
        <v>393.5</v>
      </c>
      <c r="F82">
        <v>452.4</v>
      </c>
      <c r="G82" s="9">
        <f t="shared" ref="G82:H84" si="25">+C82+E82</f>
        <v>607.4</v>
      </c>
      <c r="H82" s="2">
        <f t="shared" si="25"/>
        <v>848.09999999999991</v>
      </c>
      <c r="I82" s="38">
        <f t="shared" ref="I82:I87" si="26">+(G82/H82-1)*100</f>
        <v>-28.381087135950946</v>
      </c>
    </row>
    <row r="83" spans="1:9" x14ac:dyDescent="0.25">
      <c r="A83" s="29">
        <f t="shared" si="1"/>
        <v>39408</v>
      </c>
      <c r="B83" s="52" t="s">
        <v>697</v>
      </c>
      <c r="C83">
        <v>230.8</v>
      </c>
      <c r="D83">
        <v>408.6</v>
      </c>
      <c r="E83">
        <v>422.3</v>
      </c>
      <c r="F83">
        <v>470.1</v>
      </c>
      <c r="G83" s="9">
        <f t="shared" si="25"/>
        <v>653.1</v>
      </c>
      <c r="H83" s="2">
        <f t="shared" si="25"/>
        <v>878.7</v>
      </c>
      <c r="I83" s="38">
        <f t="shared" si="26"/>
        <v>-25.674291567087749</v>
      </c>
    </row>
    <row r="84" spans="1:9" x14ac:dyDescent="0.25">
      <c r="A84" s="29">
        <f t="shared" si="1"/>
        <v>39415</v>
      </c>
      <c r="B84" s="52" t="s">
        <v>697</v>
      </c>
      <c r="C84">
        <v>213.7</v>
      </c>
      <c r="D84">
        <v>381.2</v>
      </c>
      <c r="E84">
        <v>450.6</v>
      </c>
      <c r="F84">
        <v>491.9</v>
      </c>
      <c r="G84" s="9">
        <f t="shared" si="25"/>
        <v>664.3</v>
      </c>
      <c r="H84" s="2">
        <f t="shared" si="25"/>
        <v>873.09999999999991</v>
      </c>
      <c r="I84" s="38">
        <f t="shared" si="26"/>
        <v>-23.914786393311182</v>
      </c>
    </row>
    <row r="85" spans="1:9" x14ac:dyDescent="0.25">
      <c r="A85" s="29">
        <f t="shared" si="1"/>
        <v>39422</v>
      </c>
      <c r="B85" s="52" t="s">
        <v>697</v>
      </c>
      <c r="C85">
        <v>240</v>
      </c>
      <c r="D85">
        <v>369.2</v>
      </c>
      <c r="E85">
        <v>501.9</v>
      </c>
      <c r="F85">
        <v>522</v>
      </c>
      <c r="G85" s="9">
        <f t="shared" ref="G85:H87" si="27">+C85+E85</f>
        <v>741.9</v>
      </c>
      <c r="H85" s="2">
        <f t="shared" si="27"/>
        <v>891.2</v>
      </c>
      <c r="I85" s="38">
        <f t="shared" si="26"/>
        <v>-16.752692998204676</v>
      </c>
    </row>
    <row r="86" spans="1:9" x14ac:dyDescent="0.25">
      <c r="A86" s="29">
        <f t="shared" si="1"/>
        <v>39429</v>
      </c>
      <c r="B86" s="52" t="s">
        <v>697</v>
      </c>
      <c r="C86">
        <v>223.7</v>
      </c>
      <c r="D86">
        <v>365.6</v>
      </c>
      <c r="E86">
        <v>543.9</v>
      </c>
      <c r="F86">
        <v>625.5</v>
      </c>
      <c r="G86" s="9">
        <f t="shared" si="27"/>
        <v>767.59999999999991</v>
      </c>
      <c r="H86" s="2">
        <f t="shared" si="27"/>
        <v>991.1</v>
      </c>
      <c r="I86" s="38">
        <f t="shared" si="26"/>
        <v>-22.550701241045314</v>
      </c>
    </row>
    <row r="87" spans="1:9" x14ac:dyDescent="0.25">
      <c r="A87" s="29">
        <f t="shared" si="1"/>
        <v>39436</v>
      </c>
      <c r="B87" s="52" t="s">
        <v>697</v>
      </c>
      <c r="C87">
        <v>232</v>
      </c>
      <c r="D87">
        <v>368.2</v>
      </c>
      <c r="E87">
        <v>587.20000000000005</v>
      </c>
      <c r="F87">
        <v>645.79999999999995</v>
      </c>
      <c r="G87" s="9">
        <f t="shared" si="27"/>
        <v>819.2</v>
      </c>
      <c r="H87" s="2">
        <f t="shared" si="27"/>
        <v>1014</v>
      </c>
      <c r="I87" s="38">
        <f t="shared" si="26"/>
        <v>-19.211045364891511</v>
      </c>
    </row>
    <row r="88" spans="1:9" x14ac:dyDescent="0.25">
      <c r="A88" s="29">
        <f t="shared" si="1"/>
        <v>39443</v>
      </c>
      <c r="B88" s="52" t="s">
        <v>697</v>
      </c>
      <c r="C88">
        <v>218.7</v>
      </c>
      <c r="D88">
        <v>363.1</v>
      </c>
      <c r="E88">
        <v>608.1</v>
      </c>
      <c r="F88">
        <v>680</v>
      </c>
      <c r="G88" s="9">
        <f t="shared" ref="G88:H90" si="28">+C88+E88</f>
        <v>826.8</v>
      </c>
      <c r="H88" s="2">
        <f t="shared" si="28"/>
        <v>1043.0999999999999</v>
      </c>
      <c r="I88" s="38">
        <f t="shared" ref="I88:I93" si="29">+(G88/H88-1)*100</f>
        <v>-20.736266896750067</v>
      </c>
    </row>
    <row r="89" spans="1:9" x14ac:dyDescent="0.25">
      <c r="A89" s="29">
        <f t="shared" si="1"/>
        <v>39450</v>
      </c>
      <c r="B89" s="52" t="s">
        <v>697</v>
      </c>
      <c r="C89">
        <v>221.3</v>
      </c>
      <c r="D89">
        <v>349.9</v>
      </c>
      <c r="E89">
        <v>635.9</v>
      </c>
      <c r="F89">
        <v>703.7</v>
      </c>
      <c r="G89" s="9">
        <f t="shared" si="28"/>
        <v>857.2</v>
      </c>
      <c r="H89" s="2">
        <f t="shared" si="28"/>
        <v>1053.5999999999999</v>
      </c>
      <c r="I89" s="38">
        <f t="shared" si="29"/>
        <v>-18.640850417615784</v>
      </c>
    </row>
    <row r="90" spans="1:9" x14ac:dyDescent="0.25">
      <c r="A90" s="29">
        <f t="shared" si="1"/>
        <v>39457</v>
      </c>
      <c r="B90" s="52" t="s">
        <v>697</v>
      </c>
      <c r="C90">
        <v>242.3</v>
      </c>
      <c r="D90">
        <v>374.2</v>
      </c>
      <c r="E90">
        <v>670.8</v>
      </c>
      <c r="F90">
        <v>787.8</v>
      </c>
      <c r="G90" s="9">
        <f t="shared" si="28"/>
        <v>913.09999999999991</v>
      </c>
      <c r="H90" s="2">
        <f t="shared" si="28"/>
        <v>1162</v>
      </c>
      <c r="I90" s="38">
        <f t="shared" si="29"/>
        <v>-21.419965576592091</v>
      </c>
    </row>
    <row r="91" spans="1:9" x14ac:dyDescent="0.25">
      <c r="A91" s="29">
        <f t="shared" si="1"/>
        <v>39464</v>
      </c>
      <c r="B91" s="52" t="s">
        <v>697</v>
      </c>
      <c r="C91">
        <v>272.5</v>
      </c>
      <c r="D91">
        <v>357.7</v>
      </c>
      <c r="E91">
        <v>710.6</v>
      </c>
      <c r="F91">
        <v>816.3</v>
      </c>
      <c r="G91" s="9">
        <f t="shared" ref="G91:H93" si="30">+C91+E91</f>
        <v>983.1</v>
      </c>
      <c r="H91" s="2">
        <f t="shared" si="30"/>
        <v>1174</v>
      </c>
      <c r="I91" s="38">
        <f t="shared" si="29"/>
        <v>-16.26064735945485</v>
      </c>
    </row>
    <row r="92" spans="1:9" x14ac:dyDescent="0.25">
      <c r="A92" s="29">
        <f t="shared" si="1"/>
        <v>39471</v>
      </c>
      <c r="B92" s="52" t="s">
        <v>697</v>
      </c>
      <c r="C92">
        <v>271</v>
      </c>
      <c r="D92">
        <v>333.9</v>
      </c>
      <c r="E92">
        <v>742.8</v>
      </c>
      <c r="F92">
        <v>873</v>
      </c>
      <c r="G92" s="9">
        <f t="shared" si="30"/>
        <v>1013.8</v>
      </c>
      <c r="H92" s="2">
        <f t="shared" si="30"/>
        <v>1206.9000000000001</v>
      </c>
      <c r="I92" s="38">
        <f t="shared" si="29"/>
        <v>-15.999668572375514</v>
      </c>
    </row>
    <row r="93" spans="1:9" x14ac:dyDescent="0.25">
      <c r="A93" s="29">
        <f t="shared" si="1"/>
        <v>39478</v>
      </c>
      <c r="B93" s="52" t="s">
        <v>697</v>
      </c>
      <c r="C93">
        <v>260.10000000000002</v>
      </c>
      <c r="D93">
        <v>357.4</v>
      </c>
      <c r="E93">
        <v>795.6</v>
      </c>
      <c r="F93">
        <v>896.4</v>
      </c>
      <c r="G93" s="9">
        <f t="shared" si="30"/>
        <v>1055.7</v>
      </c>
      <c r="H93" s="2">
        <f t="shared" si="30"/>
        <v>1253.8</v>
      </c>
      <c r="I93" s="38">
        <f t="shared" si="29"/>
        <v>-15.799968096985161</v>
      </c>
    </row>
    <row r="94" spans="1:9" x14ac:dyDescent="0.25">
      <c r="A94" s="29">
        <f t="shared" si="1"/>
        <v>39485</v>
      </c>
      <c r="B94" s="52" t="s">
        <v>697</v>
      </c>
      <c r="C94">
        <v>250.6</v>
      </c>
      <c r="D94">
        <v>340.1</v>
      </c>
      <c r="E94">
        <v>835.5</v>
      </c>
      <c r="F94">
        <v>947.9</v>
      </c>
      <c r="G94" s="9">
        <f t="shared" ref="G94:H96" si="31">+C94+E94</f>
        <v>1086.0999999999999</v>
      </c>
      <c r="H94" s="2">
        <f t="shared" si="31"/>
        <v>1288</v>
      </c>
      <c r="I94" s="38">
        <f t="shared" ref="I94:I99" si="32">+(G94/H94-1)*100</f>
        <v>-15.675465838509329</v>
      </c>
    </row>
    <row r="95" spans="1:9" x14ac:dyDescent="0.25">
      <c r="A95" s="29">
        <f t="shared" si="1"/>
        <v>39492</v>
      </c>
      <c r="B95" s="52" t="s">
        <v>697</v>
      </c>
      <c r="C95">
        <v>289.39999999999998</v>
      </c>
      <c r="D95">
        <v>280.89999999999998</v>
      </c>
      <c r="E95">
        <v>874.3</v>
      </c>
      <c r="F95">
        <v>1042.0999999999999</v>
      </c>
      <c r="G95" s="9">
        <f t="shared" si="31"/>
        <v>1163.6999999999998</v>
      </c>
      <c r="H95" s="2">
        <f t="shared" si="31"/>
        <v>1323</v>
      </c>
      <c r="I95" s="38">
        <f t="shared" si="32"/>
        <v>-12.040816326530624</v>
      </c>
    </row>
    <row r="96" spans="1:9" x14ac:dyDescent="0.25">
      <c r="A96" s="29">
        <f t="shared" si="1"/>
        <v>39499</v>
      </c>
      <c r="B96" s="52" t="s">
        <v>697</v>
      </c>
      <c r="C96">
        <v>282.2</v>
      </c>
      <c r="D96">
        <v>271.7</v>
      </c>
      <c r="E96">
        <v>965.3</v>
      </c>
      <c r="F96">
        <v>1058.7</v>
      </c>
      <c r="G96" s="9">
        <f t="shared" si="31"/>
        <v>1247.5</v>
      </c>
      <c r="H96" s="2">
        <f t="shared" si="31"/>
        <v>1330.4</v>
      </c>
      <c r="I96" s="38">
        <f t="shared" si="32"/>
        <v>-6.2312086590499138</v>
      </c>
    </row>
    <row r="97" spans="1:10" x14ac:dyDescent="0.25">
      <c r="A97" s="29">
        <f t="shared" si="1"/>
        <v>39506</v>
      </c>
      <c r="B97" s="52" t="s">
        <v>697</v>
      </c>
      <c r="C97">
        <v>270.8</v>
      </c>
      <c r="D97">
        <v>260.8</v>
      </c>
      <c r="E97">
        <v>1008.2</v>
      </c>
      <c r="F97">
        <v>1104.8</v>
      </c>
      <c r="G97" s="9">
        <f t="shared" ref="G97:H99" si="33">+C97+E97</f>
        <v>1279</v>
      </c>
      <c r="H97" s="2">
        <f t="shared" si="33"/>
        <v>1365.6</v>
      </c>
      <c r="I97" s="38">
        <f t="shared" si="32"/>
        <v>-6.3415348564733414</v>
      </c>
    </row>
    <row r="98" spans="1:10" x14ac:dyDescent="0.25">
      <c r="A98" s="29">
        <f t="shared" si="1"/>
        <v>39513</v>
      </c>
      <c r="B98" s="52" t="s">
        <v>697</v>
      </c>
      <c r="C98">
        <v>252.5</v>
      </c>
      <c r="D98">
        <v>213.3</v>
      </c>
      <c r="E98">
        <v>1059.3</v>
      </c>
      <c r="F98">
        <v>1145.3</v>
      </c>
      <c r="G98" s="9">
        <f t="shared" si="33"/>
        <v>1311.8</v>
      </c>
      <c r="H98" s="2">
        <f t="shared" si="33"/>
        <v>1358.6</v>
      </c>
      <c r="I98" s="38">
        <f t="shared" si="32"/>
        <v>-3.4447225084645927</v>
      </c>
    </row>
    <row r="99" spans="1:10" x14ac:dyDescent="0.25">
      <c r="A99" s="29">
        <f t="shared" si="1"/>
        <v>39520</v>
      </c>
      <c r="B99" s="52" t="s">
        <v>697</v>
      </c>
      <c r="C99">
        <v>256</v>
      </c>
      <c r="D99">
        <v>210.1</v>
      </c>
      <c r="E99">
        <v>1094</v>
      </c>
      <c r="F99">
        <v>1163.0999999999999</v>
      </c>
      <c r="G99" s="9">
        <f t="shared" si="33"/>
        <v>1350</v>
      </c>
      <c r="H99" s="2">
        <f t="shared" si="33"/>
        <v>1373.1999999999998</v>
      </c>
      <c r="I99" s="38">
        <f t="shared" si="32"/>
        <v>-1.6894844159627054</v>
      </c>
    </row>
    <row r="100" spans="1:10" x14ac:dyDescent="0.25">
      <c r="A100" s="29">
        <f t="shared" si="1"/>
        <v>39527</v>
      </c>
      <c r="B100" s="52" t="s">
        <v>697</v>
      </c>
      <c r="C100">
        <v>244.8</v>
      </c>
      <c r="D100">
        <v>181.8</v>
      </c>
      <c r="E100">
        <v>1120.2</v>
      </c>
      <c r="F100">
        <v>1202.0999999999999</v>
      </c>
      <c r="G100" s="9">
        <f t="shared" ref="G100:H102" si="34">+C100+E100</f>
        <v>1365</v>
      </c>
      <c r="H100" s="2">
        <f t="shared" si="34"/>
        <v>1383.8999999999999</v>
      </c>
      <c r="I100" s="38">
        <f t="shared" ref="I100:I105" si="35">+(G100/H100-1)*100</f>
        <v>-1.3657056145675139</v>
      </c>
    </row>
    <row r="101" spans="1:10" x14ac:dyDescent="0.25">
      <c r="A101" s="29">
        <f t="shared" si="1"/>
        <v>39534</v>
      </c>
      <c r="B101" s="52" t="s">
        <v>697</v>
      </c>
      <c r="C101">
        <v>172.9</v>
      </c>
      <c r="D101">
        <v>152.80000000000001</v>
      </c>
      <c r="E101">
        <v>1219.9000000000001</v>
      </c>
      <c r="F101">
        <v>1244.2</v>
      </c>
      <c r="G101" s="9">
        <f t="shared" si="34"/>
        <v>1392.8000000000002</v>
      </c>
      <c r="H101" s="2">
        <f t="shared" si="34"/>
        <v>1397</v>
      </c>
      <c r="I101" s="38">
        <f t="shared" si="35"/>
        <v>-0.30064423765210346</v>
      </c>
    </row>
    <row r="102" spans="1:10" x14ac:dyDescent="0.25">
      <c r="A102" s="29">
        <f t="shared" si="1"/>
        <v>39541</v>
      </c>
      <c r="B102" s="52" t="s">
        <v>697</v>
      </c>
      <c r="C102">
        <v>152.80000000000001</v>
      </c>
      <c r="D102">
        <v>141.80000000000001</v>
      </c>
      <c r="E102">
        <v>1262.3</v>
      </c>
      <c r="F102">
        <v>1262.9000000000001</v>
      </c>
      <c r="G102" s="9">
        <f t="shared" si="34"/>
        <v>1415.1</v>
      </c>
      <c r="H102" s="2">
        <f t="shared" si="34"/>
        <v>1404.7</v>
      </c>
      <c r="I102" s="38">
        <f t="shared" si="35"/>
        <v>0.7403716095963464</v>
      </c>
    </row>
    <row r="103" spans="1:10" x14ac:dyDescent="0.25">
      <c r="A103" s="29">
        <f t="shared" si="1"/>
        <v>39548</v>
      </c>
      <c r="B103" s="52" t="s">
        <v>697</v>
      </c>
      <c r="C103">
        <v>132</v>
      </c>
      <c r="D103">
        <v>163.6</v>
      </c>
      <c r="E103">
        <v>1304.8</v>
      </c>
      <c r="F103">
        <v>1296</v>
      </c>
      <c r="G103" s="9">
        <f t="shared" ref="G103:H105" si="36">+C103+E103</f>
        <v>1436.8</v>
      </c>
      <c r="H103" s="2">
        <f t="shared" si="36"/>
        <v>1459.6</v>
      </c>
      <c r="I103" s="38">
        <f t="shared" si="35"/>
        <v>-1.562071800493281</v>
      </c>
    </row>
    <row r="104" spans="1:10" x14ac:dyDescent="0.25">
      <c r="A104" s="29">
        <f t="shared" si="1"/>
        <v>39555</v>
      </c>
      <c r="B104" s="52" t="s">
        <v>697</v>
      </c>
      <c r="C104">
        <v>124</v>
      </c>
      <c r="D104">
        <v>134</v>
      </c>
      <c r="E104">
        <v>1327.9</v>
      </c>
      <c r="F104">
        <v>1350.9</v>
      </c>
      <c r="G104" s="9">
        <f t="shared" si="36"/>
        <v>1451.9</v>
      </c>
      <c r="H104" s="2">
        <f t="shared" si="36"/>
        <v>1484.9</v>
      </c>
      <c r="I104" s="38">
        <f t="shared" si="35"/>
        <v>-2.2223718768940692</v>
      </c>
    </row>
    <row r="105" spans="1:10" x14ac:dyDescent="0.25">
      <c r="A105" s="29">
        <f t="shared" si="1"/>
        <v>39562</v>
      </c>
      <c r="B105" s="52" t="s">
        <v>697</v>
      </c>
      <c r="C105">
        <v>113.3</v>
      </c>
      <c r="D105">
        <v>142.80000000000001</v>
      </c>
      <c r="E105">
        <v>1348.6</v>
      </c>
      <c r="F105">
        <v>1375.9</v>
      </c>
      <c r="G105" s="9">
        <f t="shared" si="36"/>
        <v>1461.8999999999999</v>
      </c>
      <c r="H105" s="2">
        <f t="shared" si="36"/>
        <v>1518.7</v>
      </c>
      <c r="I105" s="38">
        <f t="shared" si="35"/>
        <v>-3.7400408243892902</v>
      </c>
    </row>
    <row r="106" spans="1:10" x14ac:dyDescent="0.25">
      <c r="A106" s="29">
        <f t="shared" si="1"/>
        <v>39569</v>
      </c>
      <c r="B106" s="52" t="s">
        <v>697</v>
      </c>
      <c r="C106">
        <v>105</v>
      </c>
      <c r="D106">
        <v>160.1</v>
      </c>
      <c r="E106">
        <v>1375</v>
      </c>
      <c r="F106">
        <v>1406</v>
      </c>
      <c r="G106" s="9">
        <f t="shared" ref="G106:H108" si="37">+C106+E106</f>
        <v>1480</v>
      </c>
      <c r="H106" s="2">
        <f t="shared" si="37"/>
        <v>1566.1</v>
      </c>
      <c r="I106" s="38">
        <f t="shared" ref="I106:I111" si="38">+(G106/H106-1)*100</f>
        <v>-5.4977332226549986</v>
      </c>
      <c r="J106">
        <v>0</v>
      </c>
    </row>
    <row r="107" spans="1:10" x14ac:dyDescent="0.25">
      <c r="A107" s="29">
        <f t="shared" si="1"/>
        <v>39576</v>
      </c>
      <c r="B107" s="52" t="s">
        <v>697</v>
      </c>
      <c r="C107">
        <v>92.9</v>
      </c>
      <c r="D107">
        <v>176.1</v>
      </c>
      <c r="E107">
        <v>1392.4</v>
      </c>
      <c r="F107">
        <v>1432.3</v>
      </c>
      <c r="G107" s="9">
        <f t="shared" si="37"/>
        <v>1485.3000000000002</v>
      </c>
      <c r="H107" s="2">
        <f t="shared" si="37"/>
        <v>1608.3999999999999</v>
      </c>
      <c r="I107" s="38">
        <f t="shared" si="38"/>
        <v>-7.6535687639890382</v>
      </c>
      <c r="J107">
        <v>0</v>
      </c>
    </row>
    <row r="108" spans="1:10" x14ac:dyDescent="0.25">
      <c r="A108" s="29">
        <f t="shared" si="1"/>
        <v>39583</v>
      </c>
      <c r="B108" s="52" t="s">
        <v>697</v>
      </c>
      <c r="C108">
        <v>63.3</v>
      </c>
      <c r="D108">
        <v>183.6</v>
      </c>
      <c r="E108">
        <v>1427.3</v>
      </c>
      <c r="F108">
        <v>1453.5</v>
      </c>
      <c r="G108" s="9">
        <f t="shared" si="37"/>
        <v>1490.6</v>
      </c>
      <c r="H108" s="2">
        <f t="shared" si="37"/>
        <v>1637.1</v>
      </c>
      <c r="I108" s="38">
        <f t="shared" si="38"/>
        <v>-8.9487508398998212</v>
      </c>
      <c r="J108">
        <v>0</v>
      </c>
    </row>
    <row r="109" spans="1:10" x14ac:dyDescent="0.25">
      <c r="A109" s="29">
        <f t="shared" si="1"/>
        <v>39590</v>
      </c>
      <c r="B109" s="52" t="s">
        <v>697</v>
      </c>
      <c r="C109">
        <v>69.7</v>
      </c>
      <c r="D109">
        <v>173.5</v>
      </c>
      <c r="E109">
        <v>1440.5</v>
      </c>
      <c r="F109">
        <v>1484.7</v>
      </c>
      <c r="G109" s="9">
        <f t="shared" ref="G109:H111" si="39">+C109+E109</f>
        <v>1510.2</v>
      </c>
      <c r="H109" s="2">
        <f t="shared" si="39"/>
        <v>1658.2</v>
      </c>
      <c r="I109" s="38">
        <f t="shared" si="38"/>
        <v>-8.9253407309130335</v>
      </c>
    </row>
    <row r="110" spans="1:10" x14ac:dyDescent="0.25">
      <c r="A110" s="29">
        <f t="shared" si="1"/>
        <v>39597</v>
      </c>
      <c r="B110" s="52" t="s">
        <v>697</v>
      </c>
      <c r="C110">
        <v>66</v>
      </c>
      <c r="D110">
        <v>167.8</v>
      </c>
      <c r="E110">
        <v>1455</v>
      </c>
      <c r="F110">
        <v>1507.6</v>
      </c>
      <c r="G110" s="9">
        <f t="shared" si="39"/>
        <v>1521</v>
      </c>
      <c r="H110" s="2">
        <f t="shared" si="39"/>
        <v>1675.3999999999999</v>
      </c>
      <c r="I110" s="38">
        <f t="shared" si="38"/>
        <v>-9.215709681270134</v>
      </c>
    </row>
    <row r="111" spans="1:10" x14ac:dyDescent="0.25">
      <c r="A111" s="29">
        <f t="shared" si="1"/>
        <v>39604</v>
      </c>
      <c r="B111" s="52" t="s">
        <v>697</v>
      </c>
      <c r="C111">
        <v>75.8</v>
      </c>
      <c r="D111">
        <v>189.2</v>
      </c>
      <c r="E111">
        <v>1464.2</v>
      </c>
      <c r="F111">
        <v>1539</v>
      </c>
      <c r="G111" s="9">
        <f t="shared" si="39"/>
        <v>1540</v>
      </c>
      <c r="H111" s="2">
        <f t="shared" si="39"/>
        <v>1728.2</v>
      </c>
      <c r="I111" s="38">
        <f t="shared" si="38"/>
        <v>-10.889943293600279</v>
      </c>
    </row>
    <row r="112" spans="1:10" x14ac:dyDescent="0.25">
      <c r="A112" s="29">
        <f t="shared" si="1"/>
        <v>39611</v>
      </c>
      <c r="B112" s="52" t="s">
        <v>697</v>
      </c>
      <c r="C112">
        <v>75.8</v>
      </c>
      <c r="D112">
        <v>189.2</v>
      </c>
      <c r="E112">
        <v>1464.2</v>
      </c>
      <c r="F112">
        <v>1539</v>
      </c>
      <c r="G112" s="9">
        <f t="shared" ref="G112:H114" si="40">+C112+E112</f>
        <v>1540</v>
      </c>
      <c r="H112" s="2">
        <f t="shared" si="40"/>
        <v>1728.2</v>
      </c>
      <c r="I112" s="38">
        <f t="shared" ref="I112:I117" si="41">+(G112/H112-1)*100</f>
        <v>-10.889943293600279</v>
      </c>
      <c r="J112">
        <v>0</v>
      </c>
    </row>
    <row r="113" spans="1:11" x14ac:dyDescent="0.25">
      <c r="A113" s="29">
        <f t="shared" si="1"/>
        <v>39618</v>
      </c>
      <c r="B113" s="52" t="s">
        <v>697</v>
      </c>
      <c r="C113">
        <v>78.8</v>
      </c>
      <c r="D113">
        <v>235.7</v>
      </c>
      <c r="E113">
        <v>1497.3</v>
      </c>
      <c r="F113">
        <v>1585.1</v>
      </c>
      <c r="G113" s="9">
        <f t="shared" si="40"/>
        <v>1576.1</v>
      </c>
      <c r="H113" s="2">
        <f t="shared" si="40"/>
        <v>1820.8</v>
      </c>
      <c r="I113" s="38">
        <f t="shared" si="41"/>
        <v>-13.439147627416526</v>
      </c>
      <c r="J113">
        <v>0</v>
      </c>
    </row>
    <row r="114" spans="1:11" x14ac:dyDescent="0.25">
      <c r="A114" s="29">
        <f t="shared" si="1"/>
        <v>39625</v>
      </c>
      <c r="B114" s="52" t="s">
        <v>697</v>
      </c>
      <c r="C114">
        <v>102.7</v>
      </c>
      <c r="D114">
        <v>240.2</v>
      </c>
      <c r="E114">
        <v>1504.8</v>
      </c>
      <c r="F114">
        <v>1614.2</v>
      </c>
      <c r="G114" s="9">
        <f t="shared" si="40"/>
        <v>1607.5</v>
      </c>
      <c r="H114" s="2">
        <f t="shared" si="40"/>
        <v>1854.4</v>
      </c>
      <c r="I114" s="38">
        <f t="shared" si="41"/>
        <v>-13.314279551337361</v>
      </c>
    </row>
    <row r="115" spans="1:11" x14ac:dyDescent="0.25">
      <c r="A115" s="29">
        <f t="shared" si="1"/>
        <v>39632</v>
      </c>
      <c r="B115" s="52" t="s">
        <v>697</v>
      </c>
      <c r="C115">
        <v>107.3</v>
      </c>
      <c r="D115">
        <v>235.9</v>
      </c>
      <c r="E115">
        <v>1517.7</v>
      </c>
      <c r="F115">
        <v>1635.6</v>
      </c>
      <c r="G115" s="9">
        <f t="shared" ref="G115:H117" si="42">+C115+E115</f>
        <v>1625</v>
      </c>
      <c r="H115" s="2">
        <f t="shared" si="42"/>
        <v>1871.5</v>
      </c>
      <c r="I115" s="38">
        <f t="shared" si="41"/>
        <v>-13.171253005610472</v>
      </c>
    </row>
    <row r="116" spans="1:11" x14ac:dyDescent="0.25">
      <c r="A116" s="29">
        <f t="shared" si="1"/>
        <v>39639</v>
      </c>
      <c r="B116" s="52" t="s">
        <v>697</v>
      </c>
      <c r="C116">
        <v>142.9</v>
      </c>
      <c r="D116">
        <v>223.8</v>
      </c>
      <c r="E116">
        <v>1528.4</v>
      </c>
      <c r="F116">
        <v>1678.8</v>
      </c>
      <c r="G116" s="9">
        <f t="shared" si="42"/>
        <v>1671.3000000000002</v>
      </c>
      <c r="H116" s="2">
        <f t="shared" si="42"/>
        <v>1902.6</v>
      </c>
      <c r="I116" s="38">
        <f t="shared" si="41"/>
        <v>-12.15704824976347</v>
      </c>
    </row>
    <row r="117" spans="1:11" x14ac:dyDescent="0.25">
      <c r="A117" s="29">
        <f t="shared" si="1"/>
        <v>39646</v>
      </c>
      <c r="B117" s="52" t="s">
        <v>697</v>
      </c>
      <c r="C117">
        <v>146.6</v>
      </c>
      <c r="D117">
        <v>244.9</v>
      </c>
      <c r="E117">
        <v>1550.4</v>
      </c>
      <c r="F117">
        <v>1723</v>
      </c>
      <c r="G117" s="9">
        <f t="shared" si="42"/>
        <v>1697</v>
      </c>
      <c r="H117" s="2">
        <f t="shared" si="42"/>
        <v>1967.9</v>
      </c>
      <c r="I117" s="38">
        <f t="shared" si="41"/>
        <v>-13.765943391432501</v>
      </c>
    </row>
    <row r="118" spans="1:11" x14ac:dyDescent="0.25">
      <c r="A118" s="29">
        <f t="shared" si="1"/>
        <v>39653</v>
      </c>
      <c r="B118" s="52" t="s">
        <v>697</v>
      </c>
      <c r="C118">
        <v>149.5</v>
      </c>
      <c r="D118">
        <v>241.4</v>
      </c>
      <c r="E118">
        <v>1573.6</v>
      </c>
      <c r="F118">
        <v>1750.9</v>
      </c>
      <c r="G118" s="9">
        <f t="shared" ref="G118:H120" si="43">+C118+E118</f>
        <v>1723.1</v>
      </c>
      <c r="H118" s="2">
        <f t="shared" si="43"/>
        <v>1992.3000000000002</v>
      </c>
      <c r="I118" s="38">
        <f t="shared" ref="I118:I123" si="44">+(G118/H118-1)*100</f>
        <v>-13.512021281935461</v>
      </c>
      <c r="J118">
        <v>0</v>
      </c>
    </row>
    <row r="119" spans="1:11" x14ac:dyDescent="0.25">
      <c r="A119" s="29">
        <f t="shared" si="1"/>
        <v>39660</v>
      </c>
      <c r="B119" s="52" t="s">
        <v>697</v>
      </c>
      <c r="C119">
        <v>166.6</v>
      </c>
      <c r="D119">
        <v>229.6</v>
      </c>
      <c r="E119">
        <v>1596.3</v>
      </c>
      <c r="F119">
        <v>1776.9</v>
      </c>
      <c r="G119" s="9">
        <f t="shared" si="43"/>
        <v>1762.8999999999999</v>
      </c>
      <c r="H119" s="2">
        <f t="shared" si="43"/>
        <v>2006.5</v>
      </c>
      <c r="I119" s="38">
        <f t="shared" si="44"/>
        <v>-12.140543234487922</v>
      </c>
      <c r="J119">
        <v>6</v>
      </c>
    </row>
    <row r="120" spans="1:11" x14ac:dyDescent="0.25">
      <c r="A120" s="29">
        <f t="shared" si="1"/>
        <v>39667</v>
      </c>
      <c r="B120" s="52" t="s">
        <v>697</v>
      </c>
      <c r="C120">
        <v>159.69999999999999</v>
      </c>
      <c r="D120">
        <v>189.2</v>
      </c>
      <c r="E120">
        <v>1627.3</v>
      </c>
      <c r="F120">
        <v>1842.6</v>
      </c>
      <c r="G120" s="9">
        <f t="shared" si="43"/>
        <v>1787</v>
      </c>
      <c r="H120" s="2">
        <f t="shared" si="43"/>
        <v>2031.8</v>
      </c>
      <c r="I120" s="38">
        <f t="shared" si="44"/>
        <v>-12.048429963579089</v>
      </c>
      <c r="J120">
        <v>6</v>
      </c>
    </row>
    <row r="121" spans="1:11" x14ac:dyDescent="0.25">
      <c r="A121" s="29">
        <f t="shared" si="1"/>
        <v>39674</v>
      </c>
      <c r="B121" s="52" t="s">
        <v>697</v>
      </c>
      <c r="C121">
        <v>143.1</v>
      </c>
      <c r="D121">
        <v>178.2</v>
      </c>
      <c r="E121">
        <v>1657.9</v>
      </c>
      <c r="F121">
        <v>1875.1</v>
      </c>
      <c r="G121" s="9">
        <f t="shared" ref="G121:H123" si="45">+C121+E121</f>
        <v>1801</v>
      </c>
      <c r="H121" s="2">
        <f t="shared" si="45"/>
        <v>2053.2999999999997</v>
      </c>
      <c r="I121" s="38">
        <f t="shared" si="44"/>
        <v>-12.287537135343097</v>
      </c>
      <c r="J121">
        <v>15</v>
      </c>
    </row>
    <row r="122" spans="1:11" x14ac:dyDescent="0.25">
      <c r="A122" s="29">
        <f t="shared" si="1"/>
        <v>39681</v>
      </c>
      <c r="B122" s="52" t="s">
        <v>697</v>
      </c>
      <c r="C122">
        <v>141.5</v>
      </c>
      <c r="D122">
        <v>188.3</v>
      </c>
      <c r="E122">
        <v>1683.2</v>
      </c>
      <c r="F122">
        <v>1892.2</v>
      </c>
      <c r="G122" s="9">
        <f t="shared" si="45"/>
        <v>1824.7</v>
      </c>
      <c r="H122" s="2">
        <f t="shared" si="45"/>
        <v>2080.5</v>
      </c>
      <c r="I122" s="38">
        <f t="shared" si="44"/>
        <v>-12.295121365056472</v>
      </c>
      <c r="J122">
        <v>17</v>
      </c>
    </row>
    <row r="123" spans="1:11" x14ac:dyDescent="0.25">
      <c r="A123" s="29">
        <f t="shared" si="1"/>
        <v>39688</v>
      </c>
      <c r="B123" s="52" t="s">
        <v>697</v>
      </c>
      <c r="C123">
        <v>93.3</v>
      </c>
      <c r="D123">
        <v>157.80000000000001</v>
      </c>
      <c r="E123">
        <v>1724.3</v>
      </c>
      <c r="F123">
        <v>1932.1</v>
      </c>
      <c r="G123" s="9">
        <f t="shared" si="45"/>
        <v>1817.6</v>
      </c>
      <c r="H123" s="2">
        <f t="shared" si="45"/>
        <v>2089.9</v>
      </c>
      <c r="I123" s="38">
        <f t="shared" si="44"/>
        <v>-13.029331546963974</v>
      </c>
      <c r="J123">
        <v>68.8</v>
      </c>
      <c r="K123" s="9" t="e">
        <f>+G123-#REF!</f>
        <v>#REF!</v>
      </c>
    </row>
    <row r="124" spans="1:11" x14ac:dyDescent="0.25">
      <c r="A124" s="29">
        <f t="shared" si="1"/>
        <v>39695</v>
      </c>
      <c r="B124" s="52" t="s">
        <v>697</v>
      </c>
      <c r="C124">
        <v>170</v>
      </c>
      <c r="D124">
        <v>197.7</v>
      </c>
      <c r="E124">
        <v>12.2</v>
      </c>
      <c r="F124">
        <v>32.9</v>
      </c>
      <c r="G124" s="9">
        <f t="shared" ref="G124:H126" si="46">+C124+E124</f>
        <v>182.2</v>
      </c>
      <c r="H124" s="2">
        <f t="shared" si="46"/>
        <v>230.6</v>
      </c>
      <c r="I124" s="38">
        <f t="shared" ref="I124:I129" si="47">+(G124/H124-1)*100</f>
        <v>-20.98872506504771</v>
      </c>
    </row>
    <row r="125" spans="1:11" x14ac:dyDescent="0.25">
      <c r="A125" s="29">
        <f t="shared" si="1"/>
        <v>39702</v>
      </c>
      <c r="B125" s="52" t="s">
        <v>697</v>
      </c>
      <c r="C125">
        <v>197.3</v>
      </c>
      <c r="D125">
        <v>207.7</v>
      </c>
      <c r="E125">
        <v>28.4</v>
      </c>
      <c r="F125">
        <v>53.7</v>
      </c>
      <c r="G125" s="9">
        <f t="shared" si="46"/>
        <v>225.70000000000002</v>
      </c>
      <c r="H125" s="2">
        <f t="shared" si="46"/>
        <v>261.39999999999998</v>
      </c>
      <c r="I125" s="38">
        <f t="shared" si="47"/>
        <v>-13.657230298393252</v>
      </c>
    </row>
    <row r="126" spans="1:11" x14ac:dyDescent="0.25">
      <c r="A126" s="29">
        <f t="shared" si="1"/>
        <v>39709</v>
      </c>
      <c r="B126" s="52" t="s">
        <v>697</v>
      </c>
      <c r="C126">
        <v>203.8</v>
      </c>
      <c r="D126">
        <v>227.8</v>
      </c>
      <c r="E126">
        <v>39.200000000000003</v>
      </c>
      <c r="F126">
        <v>89.1</v>
      </c>
      <c r="G126" s="9">
        <f t="shared" si="46"/>
        <v>243</v>
      </c>
      <c r="H126" s="2">
        <f t="shared" si="46"/>
        <v>316.89999999999998</v>
      </c>
      <c r="I126" s="38">
        <f t="shared" si="47"/>
        <v>-23.319659198485322</v>
      </c>
    </row>
    <row r="127" spans="1:11" x14ac:dyDescent="0.25">
      <c r="A127" s="29">
        <f t="shared" si="1"/>
        <v>39716</v>
      </c>
      <c r="B127" s="52" t="s">
        <v>697</v>
      </c>
      <c r="C127">
        <v>205.7</v>
      </c>
      <c r="D127">
        <v>212.3</v>
      </c>
      <c r="E127">
        <v>64.2</v>
      </c>
      <c r="F127">
        <v>118.4</v>
      </c>
      <c r="G127" s="9">
        <f t="shared" ref="G127:H129" si="48">+C127+E127</f>
        <v>269.89999999999998</v>
      </c>
      <c r="H127" s="2">
        <f t="shared" si="48"/>
        <v>330.70000000000005</v>
      </c>
      <c r="I127" s="38">
        <f t="shared" si="47"/>
        <v>-18.385243423042052</v>
      </c>
    </row>
    <row r="128" spans="1:11" x14ac:dyDescent="0.25">
      <c r="A128" s="29">
        <f t="shared" si="1"/>
        <v>39723</v>
      </c>
      <c r="B128" s="52" t="s">
        <v>697</v>
      </c>
      <c r="C128">
        <v>261.89999999999998</v>
      </c>
      <c r="D128">
        <v>219.6</v>
      </c>
      <c r="E128">
        <v>82.8</v>
      </c>
      <c r="F128">
        <v>156.69999999999999</v>
      </c>
      <c r="G128" s="9">
        <f t="shared" si="48"/>
        <v>344.7</v>
      </c>
      <c r="H128" s="2">
        <f t="shared" si="48"/>
        <v>376.29999999999995</v>
      </c>
      <c r="I128" s="38">
        <f t="shared" si="47"/>
        <v>-8.3975551421737844</v>
      </c>
    </row>
    <row r="129" spans="1:9" x14ac:dyDescent="0.25">
      <c r="A129" s="29">
        <f t="shared" si="1"/>
        <v>39730</v>
      </c>
      <c r="B129" s="52" t="s">
        <v>697</v>
      </c>
      <c r="C129">
        <v>248.4</v>
      </c>
      <c r="D129">
        <v>214.7</v>
      </c>
      <c r="E129">
        <v>99.7</v>
      </c>
      <c r="F129">
        <v>186.7</v>
      </c>
      <c r="G129" s="9">
        <f t="shared" si="48"/>
        <v>348.1</v>
      </c>
      <c r="H129" s="2">
        <f t="shared" si="48"/>
        <v>401.4</v>
      </c>
      <c r="I129" s="38">
        <f t="shared" si="47"/>
        <v>-13.278525161933219</v>
      </c>
    </row>
    <row r="130" spans="1:9" x14ac:dyDescent="0.25">
      <c r="A130" s="29">
        <f t="shared" si="1"/>
        <v>39737</v>
      </c>
      <c r="B130" s="52" t="s">
        <v>697</v>
      </c>
      <c r="C130">
        <v>277</v>
      </c>
      <c r="D130">
        <v>199.4</v>
      </c>
      <c r="E130">
        <v>117.2</v>
      </c>
      <c r="F130">
        <v>230.7</v>
      </c>
      <c r="G130" s="9">
        <f t="shared" ref="G130:H132" si="49">+C130+E130</f>
        <v>394.2</v>
      </c>
      <c r="H130" s="2">
        <f t="shared" si="49"/>
        <v>430.1</v>
      </c>
      <c r="I130" s="38">
        <f t="shared" ref="I130:I135" si="50">+(G130/H130-1)*100</f>
        <v>-8.3468960706812432</v>
      </c>
    </row>
    <row r="131" spans="1:9" x14ac:dyDescent="0.25">
      <c r="A131" s="29">
        <f t="shared" si="1"/>
        <v>39744</v>
      </c>
      <c r="B131" s="52" t="s">
        <v>697</v>
      </c>
      <c r="C131">
        <v>244.7</v>
      </c>
      <c r="D131">
        <v>209.2</v>
      </c>
      <c r="E131">
        <v>156.30000000000001</v>
      </c>
      <c r="F131">
        <v>287.5</v>
      </c>
      <c r="G131" s="9">
        <f t="shared" si="49"/>
        <v>401</v>
      </c>
      <c r="H131" s="2">
        <f t="shared" si="49"/>
        <v>496.7</v>
      </c>
      <c r="I131" s="38">
        <f t="shared" si="50"/>
        <v>-19.26716327763237</v>
      </c>
    </row>
    <row r="132" spans="1:9" x14ac:dyDescent="0.25">
      <c r="A132" s="29">
        <f t="shared" si="1"/>
        <v>39751</v>
      </c>
      <c r="B132" s="52" t="s">
        <v>697</v>
      </c>
      <c r="C132">
        <v>356.9</v>
      </c>
      <c r="D132">
        <v>208.8</v>
      </c>
      <c r="E132">
        <v>227.2</v>
      </c>
      <c r="F132">
        <v>316.5</v>
      </c>
      <c r="G132" s="9">
        <f t="shared" si="49"/>
        <v>584.09999999999991</v>
      </c>
      <c r="H132" s="2">
        <f t="shared" si="49"/>
        <v>525.29999999999995</v>
      </c>
      <c r="I132" s="38">
        <f t="shared" si="50"/>
        <v>11.19360365505424</v>
      </c>
    </row>
    <row r="133" spans="1:9" x14ac:dyDescent="0.25">
      <c r="A133" s="29">
        <f t="shared" si="1"/>
        <v>39758</v>
      </c>
      <c r="B133" s="52" t="s">
        <v>697</v>
      </c>
      <c r="C133">
        <v>329</v>
      </c>
      <c r="D133">
        <v>206.2</v>
      </c>
      <c r="E133">
        <v>282.7</v>
      </c>
      <c r="F133">
        <v>357.9</v>
      </c>
      <c r="G133" s="9">
        <f t="shared" ref="G133:H135" si="51">+C133+E133</f>
        <v>611.70000000000005</v>
      </c>
      <c r="H133" s="2">
        <f t="shared" si="51"/>
        <v>564.09999999999991</v>
      </c>
      <c r="I133" s="38">
        <f t="shared" si="50"/>
        <v>8.4382201737280838</v>
      </c>
    </row>
    <row r="134" spans="1:9" x14ac:dyDescent="0.25">
      <c r="A134" s="29">
        <f t="shared" si="1"/>
        <v>39765</v>
      </c>
      <c r="B134" s="52" t="s">
        <v>697</v>
      </c>
      <c r="C134">
        <v>300.7</v>
      </c>
      <c r="D134">
        <v>213.9</v>
      </c>
      <c r="E134">
        <v>386.8</v>
      </c>
      <c r="F134">
        <v>393.5</v>
      </c>
      <c r="G134" s="9">
        <f t="shared" si="51"/>
        <v>687.5</v>
      </c>
      <c r="H134" s="2">
        <f t="shared" si="51"/>
        <v>607.4</v>
      </c>
      <c r="I134" s="38">
        <f t="shared" si="50"/>
        <v>13.187355943365176</v>
      </c>
    </row>
    <row r="135" spans="1:9" x14ac:dyDescent="0.25">
      <c r="A135" s="29">
        <f t="shared" si="1"/>
        <v>39772</v>
      </c>
      <c r="B135" s="52" t="s">
        <v>697</v>
      </c>
      <c r="C135">
        <v>297.10000000000002</v>
      </c>
      <c r="D135">
        <v>230.8</v>
      </c>
      <c r="E135">
        <v>406.6</v>
      </c>
      <c r="F135">
        <v>422.3</v>
      </c>
      <c r="G135" s="9">
        <f t="shared" si="51"/>
        <v>703.7</v>
      </c>
      <c r="H135" s="2">
        <f t="shared" si="51"/>
        <v>653.1</v>
      </c>
      <c r="I135" s="38">
        <f t="shared" si="50"/>
        <v>7.7476649823916777</v>
      </c>
    </row>
    <row r="136" spans="1:9" x14ac:dyDescent="0.25">
      <c r="A136" s="29">
        <f t="shared" si="1"/>
        <v>39779</v>
      </c>
      <c r="B136" s="52" t="s">
        <v>697</v>
      </c>
      <c r="C136">
        <v>230.5</v>
      </c>
      <c r="D136">
        <v>213.7</v>
      </c>
      <c r="E136">
        <v>479.4</v>
      </c>
      <c r="F136">
        <v>450.6</v>
      </c>
      <c r="G136" s="9">
        <f t="shared" ref="G136:H138" si="52">+C136+E136</f>
        <v>709.9</v>
      </c>
      <c r="H136" s="2">
        <f t="shared" si="52"/>
        <v>664.3</v>
      </c>
      <c r="I136" s="38">
        <f t="shared" ref="I136:I141" si="53">+(G136/H136-1)*100</f>
        <v>6.8643685082041328</v>
      </c>
    </row>
    <row r="137" spans="1:9" x14ac:dyDescent="0.25">
      <c r="A137" s="29">
        <f t="shared" si="1"/>
        <v>39786</v>
      </c>
      <c r="B137" s="52" t="s">
        <v>697</v>
      </c>
      <c r="C137">
        <v>169.8</v>
      </c>
      <c r="D137">
        <v>240</v>
      </c>
      <c r="E137">
        <v>546.70000000000005</v>
      </c>
      <c r="F137">
        <v>501.9</v>
      </c>
      <c r="G137" s="9">
        <f t="shared" si="52"/>
        <v>716.5</v>
      </c>
      <c r="H137" s="2">
        <f t="shared" si="52"/>
        <v>741.9</v>
      </c>
      <c r="I137" s="38">
        <f t="shared" si="53"/>
        <v>-3.4236420002695778</v>
      </c>
    </row>
    <row r="138" spans="1:9" x14ac:dyDescent="0.25">
      <c r="A138" s="29">
        <f t="shared" si="1"/>
        <v>39793</v>
      </c>
      <c r="B138" s="52" t="s">
        <v>697</v>
      </c>
      <c r="C138">
        <v>108.3</v>
      </c>
      <c r="D138">
        <v>223.7</v>
      </c>
      <c r="E138">
        <v>617.5</v>
      </c>
      <c r="F138">
        <v>543.9</v>
      </c>
      <c r="G138" s="9">
        <f t="shared" si="52"/>
        <v>725.8</v>
      </c>
      <c r="H138" s="2">
        <f t="shared" si="52"/>
        <v>767.59999999999991</v>
      </c>
      <c r="I138" s="38">
        <f t="shared" si="53"/>
        <v>-5.4455445544554397</v>
      </c>
    </row>
    <row r="139" spans="1:9" x14ac:dyDescent="0.25">
      <c r="A139" s="29">
        <f t="shared" si="1"/>
        <v>39800</v>
      </c>
      <c r="B139" s="52" t="s">
        <v>697</v>
      </c>
      <c r="C139">
        <v>144.9</v>
      </c>
      <c r="D139">
        <v>232</v>
      </c>
      <c r="E139">
        <v>640.5</v>
      </c>
      <c r="F139">
        <v>587.20000000000005</v>
      </c>
      <c r="G139" s="9">
        <f t="shared" ref="G139:H141" si="54">+C139+E139</f>
        <v>785.4</v>
      </c>
      <c r="H139" s="2">
        <f t="shared" si="54"/>
        <v>819.2</v>
      </c>
      <c r="I139" s="38">
        <f t="shared" si="53"/>
        <v>-4.1259765625000107</v>
      </c>
    </row>
    <row r="140" spans="1:9" x14ac:dyDescent="0.25">
      <c r="A140" s="29">
        <f t="shared" si="1"/>
        <v>39807</v>
      </c>
      <c r="B140" s="52" t="s">
        <v>697</v>
      </c>
      <c r="C140">
        <v>145.69999999999999</v>
      </c>
      <c r="D140">
        <v>218.7</v>
      </c>
      <c r="E140">
        <v>640.79999999999995</v>
      </c>
      <c r="F140">
        <v>608.1</v>
      </c>
      <c r="G140" s="9">
        <f t="shared" si="54"/>
        <v>786.5</v>
      </c>
      <c r="H140" s="2">
        <f t="shared" si="54"/>
        <v>826.8</v>
      </c>
      <c r="I140" s="38">
        <f t="shared" si="53"/>
        <v>-4.8742138364779812</v>
      </c>
    </row>
    <row r="141" spans="1:9" x14ac:dyDescent="0.25">
      <c r="A141" s="29">
        <f t="shared" si="1"/>
        <v>39814</v>
      </c>
      <c r="B141" s="52" t="s">
        <v>697</v>
      </c>
      <c r="C141">
        <v>208.4</v>
      </c>
      <c r="D141">
        <v>221.3</v>
      </c>
      <c r="E141">
        <v>643.79999999999995</v>
      </c>
      <c r="F141">
        <v>635.9</v>
      </c>
      <c r="G141" s="9">
        <f t="shared" si="54"/>
        <v>852.19999999999993</v>
      </c>
      <c r="H141" s="2">
        <f t="shared" si="54"/>
        <v>857.2</v>
      </c>
      <c r="I141" s="38">
        <f t="shared" si="53"/>
        <v>-0.58329444703687505</v>
      </c>
    </row>
    <row r="142" spans="1:9" x14ac:dyDescent="0.25">
      <c r="A142" s="29">
        <f t="shared" si="1"/>
        <v>39821</v>
      </c>
      <c r="B142" s="52" t="s">
        <v>697</v>
      </c>
      <c r="C142">
        <v>204.7</v>
      </c>
      <c r="D142">
        <v>242.3</v>
      </c>
      <c r="E142">
        <v>656.3</v>
      </c>
      <c r="F142">
        <v>670.8</v>
      </c>
      <c r="G142" s="9">
        <f t="shared" ref="G142:H144" si="55">+C142+E142</f>
        <v>861</v>
      </c>
      <c r="H142" s="2">
        <f t="shared" si="55"/>
        <v>913.09999999999991</v>
      </c>
      <c r="I142" s="38">
        <f t="shared" ref="I142:I147" si="56">+(G142/H142-1)*100</f>
        <v>-5.7058372576935579</v>
      </c>
    </row>
    <row r="143" spans="1:9" x14ac:dyDescent="0.25">
      <c r="A143" s="29">
        <f t="shared" si="1"/>
        <v>39828</v>
      </c>
      <c r="B143" s="52" t="s">
        <v>697</v>
      </c>
      <c r="C143">
        <v>236.5</v>
      </c>
      <c r="D143">
        <v>272.5</v>
      </c>
      <c r="E143">
        <v>721.5</v>
      </c>
      <c r="F143">
        <v>710.6</v>
      </c>
      <c r="G143" s="9">
        <f t="shared" si="55"/>
        <v>958</v>
      </c>
      <c r="H143" s="2">
        <f t="shared" si="55"/>
        <v>983.1</v>
      </c>
      <c r="I143" s="38">
        <f t="shared" si="56"/>
        <v>-2.5531482046587395</v>
      </c>
    </row>
    <row r="144" spans="1:9" x14ac:dyDescent="0.25">
      <c r="A144" s="29">
        <f t="shared" si="1"/>
        <v>39835</v>
      </c>
      <c r="B144" s="52" t="s">
        <v>697</v>
      </c>
      <c r="C144">
        <v>251</v>
      </c>
      <c r="D144">
        <v>271</v>
      </c>
      <c r="E144">
        <v>748.5</v>
      </c>
      <c r="F144">
        <v>742.8</v>
      </c>
      <c r="G144" s="9">
        <f t="shared" si="55"/>
        <v>999.5</v>
      </c>
      <c r="H144" s="2">
        <f t="shared" si="55"/>
        <v>1013.8</v>
      </c>
      <c r="I144" s="38">
        <f t="shared" si="56"/>
        <v>-1.4105346222134552</v>
      </c>
    </row>
    <row r="145" spans="1:10" x14ac:dyDescent="0.25">
      <c r="A145" s="29">
        <f t="shared" si="1"/>
        <v>39842</v>
      </c>
      <c r="B145" s="52" t="s">
        <v>697</v>
      </c>
      <c r="C145">
        <v>207.9</v>
      </c>
      <c r="D145">
        <v>260.10000000000002</v>
      </c>
      <c r="E145">
        <v>796.8</v>
      </c>
      <c r="F145">
        <v>795.6</v>
      </c>
      <c r="G145" s="9">
        <f t="shared" ref="G145:H147" si="57">+C145+E145</f>
        <v>1004.6999999999999</v>
      </c>
      <c r="H145" s="2">
        <f t="shared" si="57"/>
        <v>1055.7</v>
      </c>
      <c r="I145" s="38">
        <f t="shared" si="56"/>
        <v>-4.8309178743961461</v>
      </c>
    </row>
    <row r="146" spans="1:10" x14ac:dyDescent="0.25">
      <c r="A146" s="29">
        <f t="shared" si="1"/>
        <v>39849</v>
      </c>
      <c r="B146" s="52" t="s">
        <v>697</v>
      </c>
      <c r="C146">
        <v>152.80000000000001</v>
      </c>
      <c r="D146">
        <v>250.6</v>
      </c>
      <c r="E146">
        <v>859.6</v>
      </c>
      <c r="F146">
        <v>835.5</v>
      </c>
      <c r="G146" s="9">
        <f t="shared" si="57"/>
        <v>1012.4000000000001</v>
      </c>
      <c r="H146" s="2">
        <f t="shared" si="57"/>
        <v>1086.0999999999999</v>
      </c>
      <c r="I146" s="38">
        <f t="shared" si="56"/>
        <v>-6.7857471687689745</v>
      </c>
    </row>
    <row r="147" spans="1:10" x14ac:dyDescent="0.25">
      <c r="A147" s="29">
        <f t="shared" si="1"/>
        <v>39856</v>
      </c>
      <c r="B147" s="52" t="s">
        <v>697</v>
      </c>
      <c r="C147">
        <v>162.30000000000001</v>
      </c>
      <c r="D147">
        <v>289.39999999999998</v>
      </c>
      <c r="E147">
        <v>867.4</v>
      </c>
      <c r="F147">
        <v>874.3</v>
      </c>
      <c r="G147" s="9">
        <f t="shared" si="57"/>
        <v>1029.7</v>
      </c>
      <c r="H147" s="2">
        <f t="shared" si="57"/>
        <v>1163.6999999999998</v>
      </c>
      <c r="I147" s="38">
        <f t="shared" si="56"/>
        <v>-11.514995273695948</v>
      </c>
    </row>
    <row r="148" spans="1:10" x14ac:dyDescent="0.25">
      <c r="A148" s="29">
        <f t="shared" si="1"/>
        <v>39863</v>
      </c>
      <c r="B148" s="52" t="s">
        <v>697</v>
      </c>
      <c r="C148">
        <v>150.9</v>
      </c>
      <c r="D148">
        <v>282.2</v>
      </c>
      <c r="E148">
        <v>929.5</v>
      </c>
      <c r="F148">
        <v>965.3</v>
      </c>
      <c r="G148" s="9">
        <f t="shared" ref="G148:H150" si="58">+C148+E148</f>
        <v>1080.4000000000001</v>
      </c>
      <c r="H148" s="2">
        <f t="shared" si="58"/>
        <v>1247.5</v>
      </c>
      <c r="I148" s="38">
        <f t="shared" ref="I148:I153" si="59">+(G148/H148-1)*100</f>
        <v>-13.394789579158306</v>
      </c>
    </row>
    <row r="149" spans="1:10" x14ac:dyDescent="0.25">
      <c r="A149" s="29">
        <f t="shared" si="1"/>
        <v>39870</v>
      </c>
      <c r="B149" s="52" t="s">
        <v>697</v>
      </c>
      <c r="C149">
        <v>146.1</v>
      </c>
      <c r="D149">
        <v>270.8</v>
      </c>
      <c r="E149">
        <v>945.5</v>
      </c>
      <c r="F149">
        <v>1008.2</v>
      </c>
      <c r="G149" s="9">
        <f t="shared" si="58"/>
        <v>1091.5999999999999</v>
      </c>
      <c r="H149" s="2">
        <f t="shared" si="58"/>
        <v>1279</v>
      </c>
      <c r="I149" s="38">
        <f t="shared" si="59"/>
        <v>-14.652071931196254</v>
      </c>
    </row>
    <row r="150" spans="1:10" x14ac:dyDescent="0.25">
      <c r="A150" s="29">
        <f t="shared" si="1"/>
        <v>39877</v>
      </c>
      <c r="B150" s="52" t="s">
        <v>697</v>
      </c>
      <c r="C150">
        <v>126.9</v>
      </c>
      <c r="D150">
        <v>252.5</v>
      </c>
      <c r="E150">
        <v>1024.4000000000001</v>
      </c>
      <c r="F150">
        <v>1059.3</v>
      </c>
      <c r="G150" s="9">
        <f t="shared" si="58"/>
        <v>1151.3000000000002</v>
      </c>
      <c r="H150" s="2">
        <f t="shared" si="58"/>
        <v>1311.8</v>
      </c>
      <c r="I150" s="38">
        <f t="shared" si="59"/>
        <v>-12.235096813538638</v>
      </c>
    </row>
    <row r="151" spans="1:10" x14ac:dyDescent="0.25">
      <c r="A151" s="29">
        <f t="shared" si="1"/>
        <v>39884</v>
      </c>
      <c r="B151" s="52" t="s">
        <v>697</v>
      </c>
      <c r="C151">
        <v>173.3</v>
      </c>
      <c r="D151">
        <v>256</v>
      </c>
      <c r="E151">
        <v>1032.7</v>
      </c>
      <c r="F151">
        <v>1094</v>
      </c>
      <c r="G151" s="9">
        <f t="shared" ref="G151:H153" si="60">+C151+E151</f>
        <v>1206</v>
      </c>
      <c r="H151" s="2">
        <f t="shared" si="60"/>
        <v>1350</v>
      </c>
      <c r="I151" s="38">
        <f t="shared" si="59"/>
        <v>-10.666666666666668</v>
      </c>
    </row>
    <row r="152" spans="1:10" x14ac:dyDescent="0.25">
      <c r="A152" s="29">
        <f t="shared" si="1"/>
        <v>39891</v>
      </c>
      <c r="B152" s="52" t="s">
        <v>697</v>
      </c>
      <c r="C152">
        <v>123.6</v>
      </c>
      <c r="D152">
        <v>244.8</v>
      </c>
      <c r="E152">
        <v>1098.2</v>
      </c>
      <c r="F152">
        <v>1120.2</v>
      </c>
      <c r="G152" s="9">
        <f t="shared" si="60"/>
        <v>1221.8</v>
      </c>
      <c r="H152" s="2">
        <f t="shared" si="60"/>
        <v>1365</v>
      </c>
      <c r="I152" s="38">
        <f t="shared" si="59"/>
        <v>-10.490842490842489</v>
      </c>
    </row>
    <row r="153" spans="1:10" x14ac:dyDescent="0.25">
      <c r="A153" s="29">
        <f t="shared" si="1"/>
        <v>39898</v>
      </c>
      <c r="B153" s="52" t="s">
        <v>697</v>
      </c>
      <c r="C153">
        <v>154.9</v>
      </c>
      <c r="D153">
        <v>172.9</v>
      </c>
      <c r="E153">
        <v>1105.7</v>
      </c>
      <c r="F153">
        <v>1219.9000000000001</v>
      </c>
      <c r="G153" s="9">
        <f t="shared" si="60"/>
        <v>1260.6000000000001</v>
      </c>
      <c r="H153" s="2">
        <f t="shared" si="60"/>
        <v>1392.8000000000002</v>
      </c>
      <c r="I153" s="38">
        <f t="shared" si="59"/>
        <v>-9.4916714531878217</v>
      </c>
    </row>
    <row r="154" spans="1:10" x14ac:dyDescent="0.25">
      <c r="A154" s="29">
        <f t="shared" si="1"/>
        <v>39905</v>
      </c>
      <c r="B154" s="52" t="s">
        <v>697</v>
      </c>
      <c r="C154">
        <v>196.1</v>
      </c>
      <c r="D154">
        <v>152.80000000000001</v>
      </c>
      <c r="E154">
        <v>1113.5999999999999</v>
      </c>
      <c r="F154">
        <v>1262.3</v>
      </c>
      <c r="G154" s="9">
        <f t="shared" ref="G154:G185" si="61">+C154+E154</f>
        <v>1309.6999999999998</v>
      </c>
      <c r="H154" s="2">
        <f t="shared" ref="H154:H185" si="62">+D154+F154</f>
        <v>1415.1</v>
      </c>
      <c r="I154" s="38">
        <f t="shared" ref="I154:I185" si="63">+(G154/H154-1)*100</f>
        <v>-7.4482368737191829</v>
      </c>
    </row>
    <row r="155" spans="1:10" x14ac:dyDescent="0.25">
      <c r="A155" s="29">
        <f t="shared" si="1"/>
        <v>39912</v>
      </c>
      <c r="B155" s="52" t="s">
        <v>697</v>
      </c>
      <c r="C155">
        <v>193</v>
      </c>
      <c r="D155">
        <v>132</v>
      </c>
      <c r="E155">
        <v>1124.3</v>
      </c>
      <c r="F155">
        <v>1304.8</v>
      </c>
      <c r="G155" s="9">
        <f t="shared" si="61"/>
        <v>1317.3</v>
      </c>
      <c r="H155" s="2">
        <f t="shared" si="62"/>
        <v>1436.8</v>
      </c>
      <c r="I155" s="38">
        <f t="shared" si="63"/>
        <v>-8.3170935412026701</v>
      </c>
    </row>
    <row r="156" spans="1:10" x14ac:dyDescent="0.25">
      <c r="A156" s="29">
        <f t="shared" si="1"/>
        <v>39919</v>
      </c>
      <c r="B156" s="52" t="s">
        <v>697</v>
      </c>
      <c r="C156">
        <v>218</v>
      </c>
      <c r="D156">
        <v>124</v>
      </c>
      <c r="E156">
        <v>1144.7</v>
      </c>
      <c r="F156">
        <v>1327.9</v>
      </c>
      <c r="G156" s="9">
        <f t="shared" si="61"/>
        <v>1362.7</v>
      </c>
      <c r="H156" s="2">
        <f t="shared" si="62"/>
        <v>1451.9</v>
      </c>
      <c r="I156" s="38">
        <f t="shared" si="63"/>
        <v>-6.1436738067360057</v>
      </c>
    </row>
    <row r="157" spans="1:10" x14ac:dyDescent="0.25">
      <c r="A157" s="29">
        <f t="shared" si="1"/>
        <v>39926</v>
      </c>
      <c r="B157" s="52" t="s">
        <v>697</v>
      </c>
      <c r="C157">
        <v>212</v>
      </c>
      <c r="D157">
        <v>113.3</v>
      </c>
      <c r="E157">
        <v>1152.8</v>
      </c>
      <c r="F157">
        <v>1348.6</v>
      </c>
      <c r="G157" s="9">
        <f t="shared" si="61"/>
        <v>1364.8</v>
      </c>
      <c r="H157" s="2">
        <f t="shared" si="62"/>
        <v>1461.8999999999999</v>
      </c>
      <c r="I157" s="38">
        <f t="shared" si="63"/>
        <v>-6.6420411792872276</v>
      </c>
    </row>
    <row r="158" spans="1:10" x14ac:dyDescent="0.25">
      <c r="A158" s="29">
        <f t="shared" si="1"/>
        <v>39933</v>
      </c>
      <c r="B158" s="52" t="s">
        <v>697</v>
      </c>
      <c r="C158">
        <v>222.8</v>
      </c>
      <c r="D158">
        <v>105</v>
      </c>
      <c r="E158">
        <v>1171.9000000000001</v>
      </c>
      <c r="F158">
        <v>1375</v>
      </c>
      <c r="G158" s="9">
        <f t="shared" si="61"/>
        <v>1394.7</v>
      </c>
      <c r="H158" s="2">
        <f t="shared" si="62"/>
        <v>1480</v>
      </c>
      <c r="I158" s="38">
        <f t="shared" si="63"/>
        <v>-5.7635135135135069</v>
      </c>
      <c r="J158">
        <v>0</v>
      </c>
    </row>
    <row r="159" spans="1:10" x14ac:dyDescent="0.25">
      <c r="A159" s="29">
        <f t="shared" si="1"/>
        <v>39940</v>
      </c>
      <c r="B159" s="52" t="s">
        <v>697</v>
      </c>
      <c r="C159">
        <v>223.6</v>
      </c>
      <c r="D159">
        <v>92.9</v>
      </c>
      <c r="E159">
        <v>1180.3</v>
      </c>
      <c r="F159">
        <v>1392.4</v>
      </c>
      <c r="G159" s="9">
        <f t="shared" si="61"/>
        <v>1403.8999999999999</v>
      </c>
      <c r="H159" s="2">
        <f t="shared" si="62"/>
        <v>1485.3000000000002</v>
      </c>
      <c r="I159" s="38">
        <f t="shared" si="63"/>
        <v>-5.480374335151172</v>
      </c>
      <c r="J159">
        <v>0</v>
      </c>
    </row>
    <row r="160" spans="1:10" x14ac:dyDescent="0.25">
      <c r="A160" s="29">
        <f t="shared" si="1"/>
        <v>39947</v>
      </c>
      <c r="B160" s="52" t="s">
        <v>697</v>
      </c>
      <c r="C160">
        <v>226.2</v>
      </c>
      <c r="D160">
        <v>63.3</v>
      </c>
      <c r="E160">
        <v>1232.9000000000001</v>
      </c>
      <c r="F160">
        <v>1427.3</v>
      </c>
      <c r="G160" s="9">
        <f t="shared" si="61"/>
        <v>1459.1000000000001</v>
      </c>
      <c r="H160" s="2">
        <f t="shared" si="62"/>
        <v>1490.6</v>
      </c>
      <c r="I160" s="38">
        <f t="shared" si="63"/>
        <v>-2.1132429894002214</v>
      </c>
      <c r="J160">
        <v>0</v>
      </c>
    </row>
    <row r="161" spans="1:10" x14ac:dyDescent="0.25">
      <c r="A161" s="29">
        <f t="shared" si="1"/>
        <v>39954</v>
      </c>
      <c r="B161" s="52" t="s">
        <v>697</v>
      </c>
      <c r="C161">
        <v>233.7</v>
      </c>
      <c r="D161">
        <v>69.7</v>
      </c>
      <c r="E161">
        <v>1219.3</v>
      </c>
      <c r="F161">
        <v>1440.5</v>
      </c>
      <c r="G161" s="9">
        <f t="shared" si="61"/>
        <v>1453</v>
      </c>
      <c r="H161" s="2">
        <f t="shared" si="62"/>
        <v>1510.2</v>
      </c>
      <c r="I161" s="38">
        <f t="shared" si="63"/>
        <v>-3.7875778042643415</v>
      </c>
      <c r="J161">
        <v>0</v>
      </c>
    </row>
    <row r="162" spans="1:10" x14ac:dyDescent="0.25">
      <c r="A162" s="29">
        <f t="shared" si="1"/>
        <v>39961</v>
      </c>
      <c r="B162" s="52" t="s">
        <v>697</v>
      </c>
      <c r="C162">
        <v>213.5</v>
      </c>
      <c r="D162">
        <v>66</v>
      </c>
      <c r="E162">
        <v>1239.5</v>
      </c>
      <c r="F162">
        <v>1455</v>
      </c>
      <c r="G162" s="9">
        <f t="shared" si="61"/>
        <v>1453</v>
      </c>
      <c r="H162" s="2">
        <f t="shared" si="62"/>
        <v>1521</v>
      </c>
      <c r="I162" s="38">
        <f t="shared" si="63"/>
        <v>-4.4707429322813912</v>
      </c>
      <c r="J162">
        <v>0</v>
      </c>
    </row>
    <row r="163" spans="1:10" x14ac:dyDescent="0.25">
      <c r="A163" s="29">
        <f t="shared" si="1"/>
        <v>39968</v>
      </c>
      <c r="B163" s="52" t="s">
        <v>697</v>
      </c>
      <c r="C163">
        <v>208.5</v>
      </c>
      <c r="D163">
        <v>75.8</v>
      </c>
      <c r="E163">
        <v>1245.5</v>
      </c>
      <c r="F163">
        <v>1464.2</v>
      </c>
      <c r="G163" s="9">
        <f t="shared" si="61"/>
        <v>1454</v>
      </c>
      <c r="H163" s="2">
        <f t="shared" si="62"/>
        <v>1540</v>
      </c>
      <c r="I163" s="38">
        <f t="shared" si="63"/>
        <v>-5.5844155844155807</v>
      </c>
      <c r="J163">
        <v>0</v>
      </c>
    </row>
    <row r="164" spans="1:10" x14ac:dyDescent="0.25">
      <c r="A164" s="29">
        <f t="shared" si="1"/>
        <v>39975</v>
      </c>
      <c r="B164" s="52" t="s">
        <v>697</v>
      </c>
      <c r="C164">
        <v>203.7</v>
      </c>
      <c r="D164">
        <v>73.3</v>
      </c>
      <c r="E164">
        <v>1250.4000000000001</v>
      </c>
      <c r="F164">
        <v>1487.3</v>
      </c>
      <c r="G164" s="9">
        <f t="shared" si="61"/>
        <v>1454.1000000000001</v>
      </c>
      <c r="H164" s="2">
        <f t="shared" si="62"/>
        <v>1560.6</v>
      </c>
      <c r="I164" s="38">
        <f t="shared" si="63"/>
        <v>-6.8242983467896812</v>
      </c>
      <c r="J164">
        <v>0</v>
      </c>
    </row>
    <row r="165" spans="1:10" x14ac:dyDescent="0.25">
      <c r="A165" s="29">
        <f t="shared" si="1"/>
        <v>39982</v>
      </c>
      <c r="B165" s="52" t="s">
        <v>697</v>
      </c>
      <c r="C165">
        <v>174.3</v>
      </c>
      <c r="D165">
        <v>78.8</v>
      </c>
      <c r="E165">
        <v>1284.5</v>
      </c>
      <c r="F165">
        <v>1497.3</v>
      </c>
      <c r="G165" s="9">
        <f t="shared" si="61"/>
        <v>1458.8</v>
      </c>
      <c r="H165" s="2">
        <f t="shared" si="62"/>
        <v>1576.1</v>
      </c>
      <c r="I165" s="38">
        <f t="shared" si="63"/>
        <v>-7.4424211661696553</v>
      </c>
      <c r="J165">
        <v>0</v>
      </c>
    </row>
    <row r="166" spans="1:10" x14ac:dyDescent="0.25">
      <c r="A166" s="29">
        <f t="shared" si="1"/>
        <v>39989</v>
      </c>
      <c r="B166" s="52" t="s">
        <v>697</v>
      </c>
      <c r="C166">
        <v>227</v>
      </c>
      <c r="D166">
        <v>102.7</v>
      </c>
      <c r="E166">
        <v>1290.5</v>
      </c>
      <c r="F166">
        <v>1504.8</v>
      </c>
      <c r="G166" s="9">
        <f t="shared" si="61"/>
        <v>1517.5</v>
      </c>
      <c r="H166" s="2">
        <f t="shared" si="62"/>
        <v>1607.5</v>
      </c>
      <c r="I166" s="38">
        <f t="shared" si="63"/>
        <v>-5.5987558320373276</v>
      </c>
      <c r="J166">
        <v>0</v>
      </c>
    </row>
    <row r="167" spans="1:10" x14ac:dyDescent="0.25">
      <c r="A167" s="29">
        <f t="shared" si="1"/>
        <v>39996</v>
      </c>
      <c r="B167" s="52" t="s">
        <v>697</v>
      </c>
      <c r="C167">
        <v>219.9</v>
      </c>
      <c r="D167">
        <v>107.3</v>
      </c>
      <c r="E167">
        <v>1308.5</v>
      </c>
      <c r="F167">
        <v>1517.7</v>
      </c>
      <c r="G167" s="9">
        <f t="shared" si="61"/>
        <v>1528.4</v>
      </c>
      <c r="H167" s="2">
        <f t="shared" si="62"/>
        <v>1625</v>
      </c>
      <c r="I167" s="38">
        <f t="shared" si="63"/>
        <v>-5.944615384615382</v>
      </c>
      <c r="J167">
        <v>0</v>
      </c>
    </row>
    <row r="168" spans="1:10" x14ac:dyDescent="0.25">
      <c r="A168" s="29">
        <f t="shared" si="1"/>
        <v>40003</v>
      </c>
      <c r="B168" s="52" t="s">
        <v>697</v>
      </c>
      <c r="C168">
        <v>206.4</v>
      </c>
      <c r="D168">
        <v>142.9</v>
      </c>
      <c r="E168">
        <v>1322.6</v>
      </c>
      <c r="F168">
        <v>1528.4</v>
      </c>
      <c r="G168" s="9">
        <f t="shared" si="61"/>
        <v>1529</v>
      </c>
      <c r="H168" s="2">
        <f t="shared" si="62"/>
        <v>1671.3000000000002</v>
      </c>
      <c r="I168" s="38">
        <f t="shared" si="63"/>
        <v>-8.5143301621492302</v>
      </c>
      <c r="J168">
        <v>0</v>
      </c>
    </row>
    <row r="169" spans="1:10" x14ac:dyDescent="0.25">
      <c r="A169" s="29">
        <f t="shared" si="1"/>
        <v>40010</v>
      </c>
      <c r="B169" s="52" t="s">
        <v>697</v>
      </c>
      <c r="C169">
        <v>175.4</v>
      </c>
      <c r="D169">
        <v>146.6</v>
      </c>
      <c r="E169">
        <v>1372.8</v>
      </c>
      <c r="F169">
        <v>1550.4</v>
      </c>
      <c r="G169" s="9">
        <f t="shared" si="61"/>
        <v>1548.2</v>
      </c>
      <c r="H169" s="2">
        <f t="shared" si="62"/>
        <v>1697</v>
      </c>
      <c r="I169" s="38">
        <f t="shared" si="63"/>
        <v>-8.7684148497348176</v>
      </c>
      <c r="J169">
        <v>0</v>
      </c>
    </row>
    <row r="170" spans="1:10" x14ac:dyDescent="0.25">
      <c r="A170" s="29">
        <f t="shared" si="1"/>
        <v>40017</v>
      </c>
      <c r="B170" s="52" t="s">
        <v>697</v>
      </c>
      <c r="C170">
        <v>200.9</v>
      </c>
      <c r="D170">
        <v>149.5</v>
      </c>
      <c r="E170">
        <v>1380.1</v>
      </c>
      <c r="F170">
        <v>1573.6</v>
      </c>
      <c r="G170" s="9">
        <f t="shared" si="61"/>
        <v>1581</v>
      </c>
      <c r="H170" s="2">
        <f t="shared" si="62"/>
        <v>1723.1</v>
      </c>
      <c r="I170" s="38">
        <f t="shared" si="63"/>
        <v>-8.2467645522604549</v>
      </c>
    </row>
    <row r="171" spans="1:10" x14ac:dyDescent="0.25">
      <c r="A171" s="29">
        <f t="shared" si="1"/>
        <v>40024</v>
      </c>
      <c r="B171" s="52" t="s">
        <v>697</v>
      </c>
      <c r="C171">
        <v>218.2</v>
      </c>
      <c r="D171">
        <v>166.6</v>
      </c>
      <c r="E171">
        <v>1381.6</v>
      </c>
      <c r="F171">
        <v>1596.3</v>
      </c>
      <c r="G171" s="9">
        <f t="shared" si="61"/>
        <v>1599.8</v>
      </c>
      <c r="H171" s="2">
        <f t="shared" si="62"/>
        <v>1762.8999999999999</v>
      </c>
      <c r="I171" s="38">
        <f t="shared" si="63"/>
        <v>-9.251801009699923</v>
      </c>
      <c r="J171">
        <v>1</v>
      </c>
    </row>
    <row r="172" spans="1:10" x14ac:dyDescent="0.25">
      <c r="A172" s="29">
        <f t="shared" si="1"/>
        <v>40031</v>
      </c>
      <c r="B172" s="52" t="s">
        <v>697</v>
      </c>
      <c r="C172">
        <v>239.1</v>
      </c>
      <c r="D172">
        <v>159.69999999999999</v>
      </c>
      <c r="E172">
        <v>1435.2</v>
      </c>
      <c r="F172">
        <v>1627.3</v>
      </c>
      <c r="G172" s="9">
        <f t="shared" si="61"/>
        <v>1674.3</v>
      </c>
      <c r="H172" s="2">
        <f t="shared" si="62"/>
        <v>1787</v>
      </c>
      <c r="I172" s="38">
        <f t="shared" si="63"/>
        <v>-6.3066592053721333</v>
      </c>
      <c r="J172">
        <v>1</v>
      </c>
    </row>
    <row r="173" spans="1:10" x14ac:dyDescent="0.25">
      <c r="A173" s="29">
        <f t="shared" si="1"/>
        <v>40038</v>
      </c>
      <c r="B173" s="52" t="s">
        <v>697</v>
      </c>
      <c r="C173">
        <v>246</v>
      </c>
      <c r="D173">
        <v>143.1</v>
      </c>
      <c r="E173">
        <v>1439.3</v>
      </c>
      <c r="F173">
        <v>1657.9</v>
      </c>
      <c r="G173" s="9">
        <f t="shared" si="61"/>
        <v>1685.3</v>
      </c>
      <c r="H173" s="2">
        <f t="shared" si="62"/>
        <v>1801</v>
      </c>
      <c r="I173" s="38">
        <f t="shared" si="63"/>
        <v>-6.4242087729039499</v>
      </c>
      <c r="J173">
        <v>70</v>
      </c>
    </row>
    <row r="174" spans="1:10" x14ac:dyDescent="0.25">
      <c r="A174" s="29">
        <f t="shared" si="1"/>
        <v>40045</v>
      </c>
      <c r="B174" s="52" t="s">
        <v>697</v>
      </c>
      <c r="C174">
        <v>247.8</v>
      </c>
      <c r="D174">
        <v>141.5</v>
      </c>
      <c r="E174">
        <v>1445.6</v>
      </c>
      <c r="F174">
        <v>1683.2</v>
      </c>
      <c r="G174" s="9">
        <f t="shared" si="61"/>
        <v>1693.3999999999999</v>
      </c>
      <c r="H174" s="2">
        <f t="shared" si="62"/>
        <v>1824.7</v>
      </c>
      <c r="I174" s="38">
        <f t="shared" si="63"/>
        <v>-7.1957034032991807</v>
      </c>
      <c r="J174">
        <v>73</v>
      </c>
    </row>
    <row r="175" spans="1:10" x14ac:dyDescent="0.25">
      <c r="A175" s="29">
        <f t="shared" si="1"/>
        <v>40052</v>
      </c>
      <c r="B175" s="52" t="s">
        <v>697</v>
      </c>
      <c r="C175">
        <v>219.7</v>
      </c>
      <c r="D175">
        <v>93.3</v>
      </c>
      <c r="E175">
        <v>1530.9</v>
      </c>
      <c r="F175">
        <v>1724.3</v>
      </c>
      <c r="G175" s="9">
        <f t="shared" si="61"/>
        <v>1750.6000000000001</v>
      </c>
      <c r="H175" s="2">
        <f t="shared" si="62"/>
        <v>1817.6</v>
      </c>
      <c r="I175" s="38">
        <f t="shared" si="63"/>
        <v>-3.6861795774647765</v>
      </c>
      <c r="J175">
        <v>87</v>
      </c>
    </row>
    <row r="176" spans="1:10" x14ac:dyDescent="0.25">
      <c r="A176" s="29">
        <f t="shared" si="1"/>
        <v>40059</v>
      </c>
      <c r="B176" s="52" t="s">
        <v>697</v>
      </c>
      <c r="C176">
        <v>369.6</v>
      </c>
      <c r="D176">
        <v>170</v>
      </c>
      <c r="E176">
        <v>1.9</v>
      </c>
      <c r="F176">
        <v>12.2</v>
      </c>
      <c r="G176" s="9">
        <f t="shared" si="61"/>
        <v>371.5</v>
      </c>
      <c r="H176" s="2">
        <f t="shared" si="62"/>
        <v>182.2</v>
      </c>
      <c r="I176" s="38">
        <f t="shared" si="63"/>
        <v>103.89681668496161</v>
      </c>
    </row>
    <row r="177" spans="1:9" x14ac:dyDescent="0.25">
      <c r="A177" s="29">
        <f t="shared" si="1"/>
        <v>40066</v>
      </c>
      <c r="B177" s="52" t="s">
        <v>697</v>
      </c>
      <c r="C177">
        <v>339.2</v>
      </c>
      <c r="D177">
        <v>197.3</v>
      </c>
      <c r="E177">
        <v>2.6</v>
      </c>
      <c r="F177">
        <v>28.4</v>
      </c>
      <c r="G177" s="9">
        <f t="shared" si="61"/>
        <v>341.8</v>
      </c>
      <c r="H177" s="2">
        <f t="shared" si="62"/>
        <v>225.70000000000002</v>
      </c>
      <c r="I177" s="38">
        <f t="shared" si="63"/>
        <v>51.439964554718642</v>
      </c>
    </row>
    <row r="178" spans="1:9" x14ac:dyDescent="0.25">
      <c r="A178" s="29">
        <f t="shared" si="1"/>
        <v>40073</v>
      </c>
      <c r="B178" s="52" t="s">
        <v>697</v>
      </c>
      <c r="C178">
        <v>342.2</v>
      </c>
      <c r="D178">
        <v>203.8</v>
      </c>
      <c r="E178">
        <v>14.1</v>
      </c>
      <c r="F178">
        <v>39.200000000000003</v>
      </c>
      <c r="G178" s="9">
        <f t="shared" si="61"/>
        <v>356.3</v>
      </c>
      <c r="H178" s="2">
        <f t="shared" si="62"/>
        <v>243</v>
      </c>
      <c r="I178" s="38">
        <f t="shared" si="63"/>
        <v>46.625514403292186</v>
      </c>
    </row>
    <row r="179" spans="1:9" x14ac:dyDescent="0.25">
      <c r="A179" s="29">
        <f t="shared" si="1"/>
        <v>40080</v>
      </c>
      <c r="B179" s="52" t="s">
        <v>697</v>
      </c>
      <c r="C179">
        <v>368.2</v>
      </c>
      <c r="D179">
        <v>205.7</v>
      </c>
      <c r="E179">
        <v>16.7</v>
      </c>
      <c r="F179">
        <v>64.2</v>
      </c>
      <c r="G179" s="9">
        <f t="shared" si="61"/>
        <v>384.9</v>
      </c>
      <c r="H179" s="2">
        <f t="shared" si="62"/>
        <v>269.89999999999998</v>
      </c>
      <c r="I179" s="38">
        <f t="shared" si="63"/>
        <v>42.608373471656179</v>
      </c>
    </row>
    <row r="180" spans="1:9" x14ac:dyDescent="0.25">
      <c r="A180" s="29">
        <f t="shared" si="1"/>
        <v>40087</v>
      </c>
      <c r="B180" s="52" t="s">
        <v>697</v>
      </c>
      <c r="C180">
        <v>373.5</v>
      </c>
      <c r="D180">
        <v>261.89999999999998</v>
      </c>
      <c r="E180">
        <v>19.3</v>
      </c>
      <c r="F180">
        <v>82.8</v>
      </c>
      <c r="G180" s="9">
        <f t="shared" si="61"/>
        <v>392.8</v>
      </c>
      <c r="H180" s="2">
        <f t="shared" si="62"/>
        <v>344.7</v>
      </c>
      <c r="I180" s="38">
        <f t="shared" si="63"/>
        <v>13.954163040324929</v>
      </c>
    </row>
    <row r="181" spans="1:9" x14ac:dyDescent="0.25">
      <c r="A181" s="29">
        <f t="shared" si="1"/>
        <v>40094</v>
      </c>
      <c r="B181" s="52" t="s">
        <v>697</v>
      </c>
      <c r="C181">
        <v>547</v>
      </c>
      <c r="D181">
        <v>248.4</v>
      </c>
      <c r="E181">
        <v>21.9</v>
      </c>
      <c r="F181">
        <v>99.7</v>
      </c>
      <c r="G181" s="9">
        <f t="shared" si="61"/>
        <v>568.9</v>
      </c>
      <c r="H181" s="2">
        <f t="shared" si="62"/>
        <v>348.1</v>
      </c>
      <c r="I181" s="38">
        <f t="shared" si="63"/>
        <v>63.430048836541197</v>
      </c>
    </row>
    <row r="182" spans="1:9" x14ac:dyDescent="0.25">
      <c r="A182" s="29">
        <f t="shared" si="1"/>
        <v>40101</v>
      </c>
      <c r="B182" s="52" t="s">
        <v>697</v>
      </c>
      <c r="C182">
        <v>492.1</v>
      </c>
      <c r="D182">
        <v>277</v>
      </c>
      <c r="E182">
        <v>83.7</v>
      </c>
      <c r="F182">
        <v>117.2</v>
      </c>
      <c r="G182" s="9">
        <f t="shared" si="61"/>
        <v>575.80000000000007</v>
      </c>
      <c r="H182" s="2">
        <f t="shared" si="62"/>
        <v>394.2</v>
      </c>
      <c r="I182" s="38">
        <f t="shared" si="63"/>
        <v>46.067985794013211</v>
      </c>
    </row>
    <row r="183" spans="1:9" x14ac:dyDescent="0.25">
      <c r="A183" s="29">
        <f t="shared" si="1"/>
        <v>40108</v>
      </c>
      <c r="B183" s="52" t="s">
        <v>697</v>
      </c>
      <c r="C183">
        <v>496.2</v>
      </c>
      <c r="D183">
        <v>244.7</v>
      </c>
      <c r="E183">
        <v>150.30000000000001</v>
      </c>
      <c r="F183">
        <v>156.30000000000001</v>
      </c>
      <c r="G183" s="9">
        <f t="shared" si="61"/>
        <v>646.5</v>
      </c>
      <c r="H183" s="2">
        <f t="shared" si="62"/>
        <v>401</v>
      </c>
      <c r="I183" s="38">
        <f t="shared" si="63"/>
        <v>61.221945137157107</v>
      </c>
    </row>
    <row r="184" spans="1:9" x14ac:dyDescent="0.25">
      <c r="A184" s="29">
        <f t="shared" si="1"/>
        <v>40115</v>
      </c>
      <c r="B184" s="52" t="s">
        <v>697</v>
      </c>
      <c r="C184">
        <v>458.2</v>
      </c>
      <c r="D184">
        <v>356.9</v>
      </c>
      <c r="E184">
        <v>220</v>
      </c>
      <c r="F184">
        <v>227.2</v>
      </c>
      <c r="G184" s="9">
        <f t="shared" si="61"/>
        <v>678.2</v>
      </c>
      <c r="H184" s="2">
        <f t="shared" si="62"/>
        <v>584.09999999999991</v>
      </c>
      <c r="I184" s="38">
        <f t="shared" si="63"/>
        <v>16.11025509330597</v>
      </c>
    </row>
    <row r="185" spans="1:9" x14ac:dyDescent="0.25">
      <c r="A185" s="29">
        <f t="shared" si="1"/>
        <v>40122</v>
      </c>
      <c r="B185" s="52" t="s">
        <v>697</v>
      </c>
      <c r="C185">
        <v>512.5</v>
      </c>
      <c r="D185">
        <v>300.7</v>
      </c>
      <c r="E185">
        <v>237.4</v>
      </c>
      <c r="F185">
        <v>386.8</v>
      </c>
      <c r="G185" s="9">
        <f t="shared" si="61"/>
        <v>749.9</v>
      </c>
      <c r="H185" s="2">
        <f t="shared" si="62"/>
        <v>687.5</v>
      </c>
      <c r="I185" s="38">
        <f t="shared" si="63"/>
        <v>9.076363636363638</v>
      </c>
    </row>
    <row r="186" spans="1:9" x14ac:dyDescent="0.25">
      <c r="A186" s="29">
        <f t="shared" si="1"/>
        <v>40129</v>
      </c>
      <c r="B186" s="52" t="s">
        <v>697</v>
      </c>
      <c r="C186">
        <v>451.9</v>
      </c>
      <c r="D186">
        <v>300.7</v>
      </c>
      <c r="E186">
        <v>384.1</v>
      </c>
      <c r="F186">
        <v>386.8</v>
      </c>
      <c r="G186" s="9">
        <f t="shared" ref="G186:G217" si="64">+C186+E186</f>
        <v>836</v>
      </c>
      <c r="H186" s="2">
        <f t="shared" ref="H186:H217" si="65">+D186+F186</f>
        <v>687.5</v>
      </c>
      <c r="I186" s="38">
        <f t="shared" ref="I186:I217" si="66">+(G186/H186-1)*100</f>
        <v>21.599999999999998</v>
      </c>
    </row>
    <row r="187" spans="1:9" x14ac:dyDescent="0.25">
      <c r="A187" s="29">
        <f t="shared" si="1"/>
        <v>40136</v>
      </c>
      <c r="B187" s="52" t="s">
        <v>697</v>
      </c>
      <c r="C187">
        <v>443</v>
      </c>
      <c r="D187">
        <v>297.10000000000002</v>
      </c>
      <c r="E187">
        <v>404.9</v>
      </c>
      <c r="F187">
        <v>406.6</v>
      </c>
      <c r="G187" s="9">
        <f t="shared" si="64"/>
        <v>847.9</v>
      </c>
      <c r="H187" s="2">
        <f t="shared" si="65"/>
        <v>703.7</v>
      </c>
      <c r="I187" s="38">
        <f t="shared" si="66"/>
        <v>20.491686798351559</v>
      </c>
    </row>
    <row r="188" spans="1:9" x14ac:dyDescent="0.25">
      <c r="A188" s="29">
        <f t="shared" si="1"/>
        <v>40143</v>
      </c>
      <c r="B188" s="52" t="s">
        <v>697</v>
      </c>
      <c r="C188">
        <v>410.6</v>
      </c>
      <c r="D188">
        <v>230.5</v>
      </c>
      <c r="E188">
        <v>550.20000000000005</v>
      </c>
      <c r="F188">
        <v>479.4</v>
      </c>
      <c r="G188" s="9">
        <f t="shared" si="64"/>
        <v>960.80000000000007</v>
      </c>
      <c r="H188" s="2">
        <f t="shared" si="65"/>
        <v>709.9</v>
      </c>
      <c r="I188" s="38">
        <f t="shared" si="66"/>
        <v>35.343006057191161</v>
      </c>
    </row>
    <row r="189" spans="1:9" x14ac:dyDescent="0.25">
      <c r="A189" s="29">
        <f t="shared" si="1"/>
        <v>40150</v>
      </c>
      <c r="B189" s="52" t="s">
        <v>697</v>
      </c>
      <c r="C189">
        <v>412.1</v>
      </c>
      <c r="D189">
        <v>169.8</v>
      </c>
      <c r="E189">
        <v>566.5</v>
      </c>
      <c r="F189">
        <v>546.70000000000005</v>
      </c>
      <c r="G189" s="9">
        <f t="shared" si="64"/>
        <v>978.6</v>
      </c>
      <c r="H189" s="2">
        <f t="shared" si="65"/>
        <v>716.5</v>
      </c>
      <c r="I189" s="38">
        <f t="shared" si="66"/>
        <v>36.580600139567345</v>
      </c>
    </row>
    <row r="190" spans="1:9" x14ac:dyDescent="0.25">
      <c r="A190" s="29">
        <f t="shared" si="1"/>
        <v>40157</v>
      </c>
      <c r="B190" s="52" t="s">
        <v>697</v>
      </c>
      <c r="C190">
        <v>407.6</v>
      </c>
      <c r="D190">
        <v>108.3</v>
      </c>
      <c r="E190">
        <v>580.5</v>
      </c>
      <c r="F190">
        <v>617.5</v>
      </c>
      <c r="G190" s="9">
        <f t="shared" si="64"/>
        <v>988.1</v>
      </c>
      <c r="H190" s="2">
        <f t="shared" si="65"/>
        <v>725.8</v>
      </c>
      <c r="I190" s="38">
        <f t="shared" si="66"/>
        <v>36.139432350509807</v>
      </c>
    </row>
    <row r="191" spans="1:9" x14ac:dyDescent="0.25">
      <c r="A191" s="29">
        <f t="shared" si="1"/>
        <v>40164</v>
      </c>
      <c r="B191" s="52" t="s">
        <v>697</v>
      </c>
      <c r="C191">
        <v>442.2</v>
      </c>
      <c r="D191">
        <v>144.9</v>
      </c>
      <c r="E191">
        <v>614.5</v>
      </c>
      <c r="F191">
        <v>640.5</v>
      </c>
      <c r="G191" s="9">
        <f t="shared" si="64"/>
        <v>1056.7</v>
      </c>
      <c r="H191" s="2">
        <f t="shared" si="65"/>
        <v>785.4</v>
      </c>
      <c r="I191" s="38">
        <f t="shared" si="66"/>
        <v>34.542908072319854</v>
      </c>
    </row>
    <row r="192" spans="1:9" x14ac:dyDescent="0.25">
      <c r="A192" s="29">
        <f t="shared" si="1"/>
        <v>40171</v>
      </c>
      <c r="B192" s="52" t="s">
        <v>697</v>
      </c>
      <c r="C192">
        <v>450.9</v>
      </c>
      <c r="D192">
        <v>145.69999999999999</v>
      </c>
      <c r="E192">
        <v>628</v>
      </c>
      <c r="F192">
        <v>640.79999999999995</v>
      </c>
      <c r="G192" s="9">
        <f t="shared" si="64"/>
        <v>1078.9000000000001</v>
      </c>
      <c r="H192" s="2">
        <f t="shared" si="65"/>
        <v>786.5</v>
      </c>
      <c r="I192" s="38">
        <f t="shared" si="66"/>
        <v>37.177368086459019</v>
      </c>
    </row>
    <row r="193" spans="1:9" x14ac:dyDescent="0.25">
      <c r="A193" s="29">
        <f t="shared" si="1"/>
        <v>40178</v>
      </c>
      <c r="B193" s="52" t="s">
        <v>697</v>
      </c>
      <c r="C193">
        <v>456</v>
      </c>
      <c r="D193">
        <v>208.4</v>
      </c>
      <c r="E193">
        <v>638.9</v>
      </c>
      <c r="F193">
        <v>643.79999999999995</v>
      </c>
      <c r="G193" s="9">
        <f t="shared" si="64"/>
        <v>1094.9000000000001</v>
      </c>
      <c r="H193" s="2">
        <f t="shared" si="65"/>
        <v>852.19999999999993</v>
      </c>
      <c r="I193" s="38">
        <f t="shared" si="66"/>
        <v>28.479230227646113</v>
      </c>
    </row>
    <row r="194" spans="1:9" x14ac:dyDescent="0.25">
      <c r="A194" s="29">
        <f t="shared" si="1"/>
        <v>40185</v>
      </c>
      <c r="B194" s="52" t="s">
        <v>697</v>
      </c>
      <c r="C194">
        <v>325.60000000000002</v>
      </c>
      <c r="D194">
        <v>204.7</v>
      </c>
      <c r="E194">
        <v>774.3</v>
      </c>
      <c r="F194">
        <v>656.3</v>
      </c>
      <c r="G194" s="9">
        <f t="shared" si="64"/>
        <v>1099.9000000000001</v>
      </c>
      <c r="H194" s="2">
        <f t="shared" si="65"/>
        <v>861</v>
      </c>
      <c r="I194" s="38">
        <f t="shared" si="66"/>
        <v>27.74680603948898</v>
      </c>
    </row>
    <row r="195" spans="1:9" x14ac:dyDescent="0.25">
      <c r="A195" s="29">
        <f t="shared" si="1"/>
        <v>40192</v>
      </c>
      <c r="B195" s="52" t="s">
        <v>697</v>
      </c>
      <c r="C195">
        <v>350.5</v>
      </c>
      <c r="D195">
        <v>236.5</v>
      </c>
      <c r="E195">
        <v>791.1</v>
      </c>
      <c r="F195">
        <v>721.5</v>
      </c>
      <c r="G195" s="9">
        <f t="shared" si="64"/>
        <v>1141.5999999999999</v>
      </c>
      <c r="H195" s="2">
        <f t="shared" si="65"/>
        <v>958</v>
      </c>
      <c r="I195" s="38">
        <f t="shared" si="66"/>
        <v>19.16492693110645</v>
      </c>
    </row>
    <row r="196" spans="1:9" x14ac:dyDescent="0.25">
      <c r="A196" s="29">
        <f t="shared" si="1"/>
        <v>40199</v>
      </c>
      <c r="B196" s="52" t="s">
        <v>697</v>
      </c>
      <c r="C196">
        <v>285.39999999999998</v>
      </c>
      <c r="D196">
        <v>251</v>
      </c>
      <c r="E196">
        <v>871.8</v>
      </c>
      <c r="F196">
        <v>748.5</v>
      </c>
      <c r="G196" s="9">
        <f t="shared" si="64"/>
        <v>1157.1999999999998</v>
      </c>
      <c r="H196" s="2">
        <f t="shared" si="65"/>
        <v>999.5</v>
      </c>
      <c r="I196" s="38">
        <f t="shared" si="66"/>
        <v>15.777888944472206</v>
      </c>
    </row>
    <row r="197" spans="1:9" x14ac:dyDescent="0.25">
      <c r="A197" s="29">
        <f t="shared" si="1"/>
        <v>40206</v>
      </c>
      <c r="B197" s="52" t="s">
        <v>697</v>
      </c>
      <c r="C197">
        <v>319.2</v>
      </c>
      <c r="D197">
        <v>207.9</v>
      </c>
      <c r="E197">
        <v>886.7</v>
      </c>
      <c r="F197">
        <v>796.8</v>
      </c>
      <c r="G197" s="9">
        <f t="shared" si="64"/>
        <v>1205.9000000000001</v>
      </c>
      <c r="H197" s="2">
        <f t="shared" si="65"/>
        <v>1004.6999999999999</v>
      </c>
      <c r="I197" s="38">
        <f t="shared" si="66"/>
        <v>20.025878371653238</v>
      </c>
    </row>
    <row r="198" spans="1:9" x14ac:dyDescent="0.25">
      <c r="A198" s="29">
        <f t="shared" si="1"/>
        <v>40213</v>
      </c>
      <c r="B198" s="52" t="s">
        <v>697</v>
      </c>
      <c r="C198">
        <v>291.5</v>
      </c>
      <c r="D198">
        <v>152.80000000000001</v>
      </c>
      <c r="E198">
        <v>914.7</v>
      </c>
      <c r="F198">
        <v>859.6</v>
      </c>
      <c r="G198" s="9">
        <f t="shared" si="64"/>
        <v>1206.2</v>
      </c>
      <c r="H198" s="2">
        <f t="shared" si="65"/>
        <v>1012.4000000000001</v>
      </c>
      <c r="I198" s="38">
        <f t="shared" si="66"/>
        <v>19.142631370999609</v>
      </c>
    </row>
    <row r="199" spans="1:9" x14ac:dyDescent="0.25">
      <c r="A199" s="29">
        <f t="shared" si="1"/>
        <v>40220</v>
      </c>
      <c r="B199" s="52" t="s">
        <v>697</v>
      </c>
      <c r="C199">
        <v>222.7</v>
      </c>
      <c r="D199">
        <v>162.30000000000001</v>
      </c>
      <c r="E199">
        <v>995.7</v>
      </c>
      <c r="F199">
        <v>867.4</v>
      </c>
      <c r="G199" s="9">
        <f t="shared" si="64"/>
        <v>1218.4000000000001</v>
      </c>
      <c r="H199" s="2">
        <f t="shared" si="65"/>
        <v>1029.7</v>
      </c>
      <c r="I199" s="38">
        <f t="shared" si="66"/>
        <v>18.325725939594051</v>
      </c>
    </row>
    <row r="200" spans="1:9" x14ac:dyDescent="0.25">
      <c r="A200" s="29">
        <f t="shared" si="1"/>
        <v>40227</v>
      </c>
      <c r="B200" s="52" t="s">
        <v>697</v>
      </c>
      <c r="C200">
        <v>192.7</v>
      </c>
      <c r="D200">
        <v>150.9</v>
      </c>
      <c r="E200">
        <v>1028.0999999999999</v>
      </c>
      <c r="F200">
        <v>929.5</v>
      </c>
      <c r="G200" s="9">
        <f t="shared" si="64"/>
        <v>1220.8</v>
      </c>
      <c r="H200" s="2">
        <f t="shared" si="65"/>
        <v>1080.4000000000001</v>
      </c>
      <c r="I200" s="38">
        <f t="shared" si="66"/>
        <v>12.995186967789696</v>
      </c>
    </row>
    <row r="201" spans="1:9" x14ac:dyDescent="0.25">
      <c r="A201" s="29">
        <f t="shared" si="1"/>
        <v>40234</v>
      </c>
      <c r="B201" s="52" t="s">
        <v>697</v>
      </c>
      <c r="C201">
        <v>178.5</v>
      </c>
      <c r="D201">
        <v>146.1</v>
      </c>
      <c r="E201">
        <v>1049.9000000000001</v>
      </c>
      <c r="F201">
        <v>945.5</v>
      </c>
      <c r="G201" s="9">
        <f t="shared" si="64"/>
        <v>1228.4000000000001</v>
      </c>
      <c r="H201" s="2">
        <f t="shared" si="65"/>
        <v>1091.5999999999999</v>
      </c>
      <c r="I201" s="38">
        <f t="shared" si="66"/>
        <v>12.532063026749739</v>
      </c>
    </row>
    <row r="202" spans="1:9" x14ac:dyDescent="0.25">
      <c r="A202" s="29">
        <f t="shared" si="1"/>
        <v>40241</v>
      </c>
      <c r="B202" s="52" t="s">
        <v>697</v>
      </c>
      <c r="C202">
        <v>184.9</v>
      </c>
      <c r="D202">
        <v>126.9</v>
      </c>
      <c r="E202">
        <v>1064.5</v>
      </c>
      <c r="F202">
        <v>1024.4000000000001</v>
      </c>
      <c r="G202" s="9">
        <f t="shared" si="64"/>
        <v>1249.4000000000001</v>
      </c>
      <c r="H202" s="2">
        <f t="shared" si="65"/>
        <v>1151.3000000000002</v>
      </c>
      <c r="I202" s="38">
        <f t="shared" si="66"/>
        <v>8.5208025710066693</v>
      </c>
    </row>
    <row r="203" spans="1:9" x14ac:dyDescent="0.25">
      <c r="A203" s="29">
        <f t="shared" si="1"/>
        <v>40248</v>
      </c>
      <c r="B203" s="52" t="s">
        <v>697</v>
      </c>
      <c r="C203">
        <v>177.1</v>
      </c>
      <c r="D203">
        <v>173.3</v>
      </c>
      <c r="E203">
        <v>1077.7</v>
      </c>
      <c r="F203">
        <v>1032.7</v>
      </c>
      <c r="G203" s="9">
        <f t="shared" si="64"/>
        <v>1254.8</v>
      </c>
      <c r="H203" s="2">
        <f t="shared" si="65"/>
        <v>1206</v>
      </c>
      <c r="I203" s="38">
        <f t="shared" si="66"/>
        <v>4.0464344941956831</v>
      </c>
    </row>
    <row r="204" spans="1:9" x14ac:dyDescent="0.25">
      <c r="A204" s="29">
        <f t="shared" si="1"/>
        <v>40255</v>
      </c>
      <c r="B204" s="52" t="s">
        <v>697</v>
      </c>
      <c r="C204">
        <v>182.9</v>
      </c>
      <c r="D204">
        <v>123.6</v>
      </c>
      <c r="E204">
        <v>1142.5</v>
      </c>
      <c r="F204">
        <v>1098.2</v>
      </c>
      <c r="G204" s="9">
        <f t="shared" si="64"/>
        <v>1325.4</v>
      </c>
      <c r="H204" s="2">
        <f t="shared" si="65"/>
        <v>1221.8</v>
      </c>
      <c r="I204" s="38">
        <f t="shared" si="66"/>
        <v>8.4792928466197459</v>
      </c>
    </row>
    <row r="205" spans="1:9" x14ac:dyDescent="0.25">
      <c r="A205" s="29">
        <f t="shared" si="1"/>
        <v>40262</v>
      </c>
      <c r="B205" s="52" t="s">
        <v>697</v>
      </c>
      <c r="C205">
        <v>119.8</v>
      </c>
      <c r="D205">
        <v>154.9</v>
      </c>
      <c r="E205">
        <v>1211.0999999999999</v>
      </c>
      <c r="F205">
        <v>1105.7</v>
      </c>
      <c r="G205" s="9">
        <f t="shared" si="64"/>
        <v>1330.8999999999999</v>
      </c>
      <c r="H205" s="2">
        <f t="shared" si="65"/>
        <v>1260.6000000000001</v>
      </c>
      <c r="I205" s="38">
        <f t="shared" si="66"/>
        <v>5.5767095034110481</v>
      </c>
    </row>
    <row r="206" spans="1:9" x14ac:dyDescent="0.25">
      <c r="A206" s="29">
        <f t="shared" si="1"/>
        <v>40269</v>
      </c>
      <c r="B206" s="52" t="s">
        <v>697</v>
      </c>
      <c r="C206">
        <v>113.5</v>
      </c>
      <c r="D206">
        <v>196.1</v>
      </c>
      <c r="E206">
        <v>1217.4000000000001</v>
      </c>
      <c r="F206">
        <v>1113.5999999999999</v>
      </c>
      <c r="G206" s="9">
        <f t="shared" si="64"/>
        <v>1330.9</v>
      </c>
      <c r="H206" s="2">
        <f t="shared" si="65"/>
        <v>1309.6999999999998</v>
      </c>
      <c r="I206" s="38">
        <f t="shared" si="66"/>
        <v>1.6186913033519268</v>
      </c>
    </row>
    <row r="207" spans="1:9" x14ac:dyDescent="0.25">
      <c r="A207" s="29">
        <f t="shared" si="1"/>
        <v>40276</v>
      </c>
      <c r="B207" s="52" t="s">
        <v>697</v>
      </c>
      <c r="C207">
        <v>94.4</v>
      </c>
      <c r="D207">
        <v>193</v>
      </c>
      <c r="E207">
        <v>1237.0999999999999</v>
      </c>
      <c r="F207">
        <v>1124.3</v>
      </c>
      <c r="G207" s="9">
        <f t="shared" si="64"/>
        <v>1331.5</v>
      </c>
      <c r="H207" s="2">
        <f t="shared" si="65"/>
        <v>1317.3</v>
      </c>
      <c r="I207" s="38">
        <f t="shared" si="66"/>
        <v>1.0779624990510994</v>
      </c>
    </row>
    <row r="208" spans="1:9" x14ac:dyDescent="0.25">
      <c r="A208" s="29">
        <f t="shared" si="1"/>
        <v>40283</v>
      </c>
      <c r="B208" s="52" t="s">
        <v>697</v>
      </c>
      <c r="C208">
        <v>53.4</v>
      </c>
      <c r="D208">
        <v>218</v>
      </c>
      <c r="E208">
        <v>1285.5</v>
      </c>
      <c r="F208">
        <v>1144.7</v>
      </c>
      <c r="G208" s="9">
        <f t="shared" si="64"/>
        <v>1338.9</v>
      </c>
      <c r="H208" s="2">
        <f t="shared" si="65"/>
        <v>1362.7</v>
      </c>
      <c r="I208" s="38">
        <f t="shared" si="66"/>
        <v>-1.7465326190650887</v>
      </c>
    </row>
    <row r="209" spans="1:10" x14ac:dyDescent="0.25">
      <c r="A209" s="29">
        <f t="shared" si="1"/>
        <v>40290</v>
      </c>
      <c r="B209" s="52" t="s">
        <v>697</v>
      </c>
      <c r="C209">
        <v>105.4</v>
      </c>
      <c r="D209">
        <v>212</v>
      </c>
      <c r="E209">
        <v>1296.0999999999999</v>
      </c>
      <c r="F209">
        <v>1152.8</v>
      </c>
      <c r="G209" s="9">
        <f t="shared" si="64"/>
        <v>1401.5</v>
      </c>
      <c r="H209" s="2">
        <f t="shared" si="65"/>
        <v>1364.8</v>
      </c>
      <c r="I209" s="38">
        <f t="shared" si="66"/>
        <v>2.6890386869871108</v>
      </c>
    </row>
    <row r="210" spans="1:10" x14ac:dyDescent="0.25">
      <c r="A210" s="29">
        <f t="shared" si="1"/>
        <v>40297</v>
      </c>
      <c r="B210" s="52" t="s">
        <v>697</v>
      </c>
      <c r="C210">
        <v>103.9</v>
      </c>
      <c r="D210">
        <v>222.8</v>
      </c>
      <c r="E210">
        <v>1303.5999999999999</v>
      </c>
      <c r="F210">
        <v>1171.9000000000001</v>
      </c>
      <c r="G210" s="9">
        <f t="shared" si="64"/>
        <v>1407.5</v>
      </c>
      <c r="H210" s="2">
        <f t="shared" si="65"/>
        <v>1394.7</v>
      </c>
      <c r="I210" s="38">
        <f t="shared" si="66"/>
        <v>0.91776009177599871</v>
      </c>
      <c r="J210">
        <v>0</v>
      </c>
    </row>
    <row r="211" spans="1:10" x14ac:dyDescent="0.25">
      <c r="A211" s="29">
        <f t="shared" si="1"/>
        <v>40304</v>
      </c>
      <c r="B211" s="52" t="s">
        <v>697</v>
      </c>
      <c r="C211">
        <v>91.4</v>
      </c>
      <c r="D211">
        <v>223.6</v>
      </c>
      <c r="E211">
        <v>1315.1</v>
      </c>
      <c r="F211">
        <v>1180.3</v>
      </c>
      <c r="G211" s="9">
        <f t="shared" si="64"/>
        <v>1406.5</v>
      </c>
      <c r="H211" s="2">
        <f t="shared" si="65"/>
        <v>1403.8999999999999</v>
      </c>
      <c r="I211" s="38">
        <f t="shared" si="66"/>
        <v>0.18519837595272204</v>
      </c>
      <c r="J211">
        <v>0</v>
      </c>
    </row>
    <row r="212" spans="1:10" x14ac:dyDescent="0.25">
      <c r="A212" s="29">
        <f t="shared" si="1"/>
        <v>40311</v>
      </c>
      <c r="B212" s="52" t="s">
        <v>697</v>
      </c>
      <c r="C212">
        <v>153</v>
      </c>
      <c r="D212">
        <v>226.2</v>
      </c>
      <c r="E212">
        <v>1319</v>
      </c>
      <c r="F212">
        <v>1209.3</v>
      </c>
      <c r="G212" s="9">
        <f t="shared" si="64"/>
        <v>1472</v>
      </c>
      <c r="H212" s="2">
        <f t="shared" si="65"/>
        <v>1435.5</v>
      </c>
      <c r="I212" s="38">
        <f t="shared" si="66"/>
        <v>2.5426680599094365</v>
      </c>
      <c r="J212">
        <v>0</v>
      </c>
    </row>
    <row r="213" spans="1:10" x14ac:dyDescent="0.25">
      <c r="A213" s="29">
        <f t="shared" si="1"/>
        <v>40318</v>
      </c>
      <c r="B213" s="52" t="s">
        <v>697</v>
      </c>
      <c r="C213">
        <v>153</v>
      </c>
      <c r="D213">
        <v>226.2</v>
      </c>
      <c r="E213">
        <v>1319</v>
      </c>
      <c r="F213">
        <v>1209.3</v>
      </c>
      <c r="G213" s="9">
        <f t="shared" si="64"/>
        <v>1472</v>
      </c>
      <c r="H213" s="2">
        <f t="shared" si="65"/>
        <v>1435.5</v>
      </c>
      <c r="I213" s="38">
        <f t="shared" si="66"/>
        <v>2.5426680599094365</v>
      </c>
      <c r="J213">
        <v>0</v>
      </c>
    </row>
    <row r="214" spans="1:10" x14ac:dyDescent="0.25">
      <c r="A214" s="29">
        <f t="shared" si="1"/>
        <v>40325</v>
      </c>
      <c r="B214" s="52" t="s">
        <v>697</v>
      </c>
      <c r="C214">
        <v>151.80000000000001</v>
      </c>
      <c r="D214">
        <v>213.5</v>
      </c>
      <c r="E214">
        <v>1332.8</v>
      </c>
      <c r="F214">
        <v>1239.5</v>
      </c>
      <c r="G214" s="9">
        <f t="shared" si="64"/>
        <v>1484.6</v>
      </c>
      <c r="H214" s="2">
        <f t="shared" si="65"/>
        <v>1453</v>
      </c>
      <c r="I214" s="38">
        <f t="shared" si="66"/>
        <v>2.1748107364074176</v>
      </c>
      <c r="J214">
        <v>0</v>
      </c>
    </row>
    <row r="215" spans="1:10" x14ac:dyDescent="0.25">
      <c r="A215" s="29">
        <f t="shared" si="1"/>
        <v>40332</v>
      </c>
      <c r="B215" s="52" t="s">
        <v>697</v>
      </c>
      <c r="C215">
        <v>145.9</v>
      </c>
      <c r="D215">
        <v>208.5</v>
      </c>
      <c r="E215">
        <v>1343.2</v>
      </c>
      <c r="F215">
        <v>1245.5</v>
      </c>
      <c r="G215" s="9">
        <f t="shared" si="64"/>
        <v>1489.1000000000001</v>
      </c>
      <c r="H215" s="2">
        <f t="shared" si="65"/>
        <v>1454</v>
      </c>
      <c r="I215" s="38">
        <f t="shared" si="66"/>
        <v>2.4140302613480102</v>
      </c>
      <c r="J215">
        <v>0</v>
      </c>
    </row>
    <row r="216" spans="1:10" x14ac:dyDescent="0.25">
      <c r="A216" s="29">
        <f t="shared" si="1"/>
        <v>40339</v>
      </c>
      <c r="B216" s="52" t="s">
        <v>697</v>
      </c>
      <c r="C216">
        <v>145.9</v>
      </c>
      <c r="D216">
        <v>203.7</v>
      </c>
      <c r="E216">
        <v>1402.9</v>
      </c>
      <c r="F216">
        <v>1250.4000000000001</v>
      </c>
      <c r="G216" s="9">
        <f t="shared" si="64"/>
        <v>1548.8000000000002</v>
      </c>
      <c r="H216" s="2">
        <f t="shared" si="65"/>
        <v>1454.1000000000001</v>
      </c>
      <c r="I216" s="38">
        <f t="shared" si="66"/>
        <v>6.5126194897187295</v>
      </c>
      <c r="J216">
        <v>0</v>
      </c>
    </row>
    <row r="217" spans="1:10" x14ac:dyDescent="0.25">
      <c r="A217" s="29">
        <f t="shared" si="1"/>
        <v>40346</v>
      </c>
      <c r="B217" s="52" t="s">
        <v>697</v>
      </c>
      <c r="C217">
        <v>158.80000000000001</v>
      </c>
      <c r="D217">
        <v>174.3</v>
      </c>
      <c r="E217">
        <v>1404</v>
      </c>
      <c r="F217">
        <v>1284.5</v>
      </c>
      <c r="G217" s="9">
        <f t="shared" si="64"/>
        <v>1562.8</v>
      </c>
      <c r="H217" s="2">
        <f t="shared" si="65"/>
        <v>1458.8</v>
      </c>
      <c r="I217" s="38">
        <f t="shared" si="66"/>
        <v>7.1291472443103965</v>
      </c>
      <c r="J217">
        <v>0</v>
      </c>
    </row>
    <row r="218" spans="1:10" x14ac:dyDescent="0.25">
      <c r="A218" s="29">
        <f t="shared" si="1"/>
        <v>40353</v>
      </c>
      <c r="B218" s="52" t="s">
        <v>697</v>
      </c>
      <c r="C218">
        <v>156.19999999999999</v>
      </c>
      <c r="D218">
        <v>227</v>
      </c>
      <c r="E218">
        <v>1406.5</v>
      </c>
      <c r="F218">
        <v>1290.5</v>
      </c>
      <c r="G218" s="9">
        <f t="shared" ref="G218:G228" si="67">+C218+E218</f>
        <v>1562.7</v>
      </c>
      <c r="H218" s="2">
        <f t="shared" ref="H218:H228" si="68">+D218+F218</f>
        <v>1517.5</v>
      </c>
      <c r="I218" s="38">
        <f t="shared" ref="I218:I228" si="69">+(G218/H218-1)*100</f>
        <v>2.9785831960461362</v>
      </c>
      <c r="J218">
        <v>0</v>
      </c>
    </row>
    <row r="219" spans="1:10" x14ac:dyDescent="0.25">
      <c r="A219" s="29">
        <f t="shared" si="1"/>
        <v>40360</v>
      </c>
      <c r="B219" s="52" t="s">
        <v>697</v>
      </c>
      <c r="C219">
        <v>154.1</v>
      </c>
      <c r="D219">
        <v>219.9</v>
      </c>
      <c r="E219">
        <v>1410.8</v>
      </c>
      <c r="F219">
        <v>1308.5</v>
      </c>
      <c r="G219" s="9">
        <f t="shared" si="67"/>
        <v>1564.8999999999999</v>
      </c>
      <c r="H219" s="2">
        <f t="shared" si="68"/>
        <v>1528.4</v>
      </c>
      <c r="I219" s="38">
        <f t="shared" si="69"/>
        <v>2.3881182936403844</v>
      </c>
      <c r="J219">
        <v>0</v>
      </c>
    </row>
    <row r="220" spans="1:10" x14ac:dyDescent="0.25">
      <c r="A220" s="29">
        <f t="shared" si="1"/>
        <v>40367</v>
      </c>
      <c r="B220" s="52" t="s">
        <v>697</v>
      </c>
      <c r="C220">
        <v>92.8</v>
      </c>
      <c r="D220">
        <v>206.4</v>
      </c>
      <c r="E220">
        <v>1471.7</v>
      </c>
      <c r="F220">
        <v>1322.6</v>
      </c>
      <c r="G220" s="9">
        <f t="shared" si="67"/>
        <v>1564.5</v>
      </c>
      <c r="H220" s="2">
        <f t="shared" si="68"/>
        <v>1529</v>
      </c>
      <c r="I220" s="38">
        <f t="shared" si="69"/>
        <v>2.3217789404839762</v>
      </c>
      <c r="J220">
        <v>0</v>
      </c>
    </row>
    <row r="221" spans="1:10" x14ac:dyDescent="0.25">
      <c r="A221" s="29">
        <f t="shared" si="1"/>
        <v>40374</v>
      </c>
      <c r="B221" s="52" t="s">
        <v>697</v>
      </c>
      <c r="C221">
        <v>91.6</v>
      </c>
      <c r="D221">
        <v>175.4</v>
      </c>
      <c r="E221">
        <v>1472.9</v>
      </c>
      <c r="F221">
        <v>1372.8</v>
      </c>
      <c r="G221" s="9">
        <f t="shared" si="67"/>
        <v>1564.5</v>
      </c>
      <c r="H221" s="2">
        <f t="shared" si="68"/>
        <v>1548.2</v>
      </c>
      <c r="I221" s="38">
        <f t="shared" si="69"/>
        <v>1.0528355509624054</v>
      </c>
      <c r="J221">
        <v>0</v>
      </c>
    </row>
    <row r="222" spans="1:10" x14ac:dyDescent="0.25">
      <c r="A222" s="29">
        <f t="shared" si="1"/>
        <v>40381</v>
      </c>
      <c r="B222" s="52" t="s">
        <v>697</v>
      </c>
      <c r="C222">
        <v>91</v>
      </c>
      <c r="D222">
        <v>200.9</v>
      </c>
      <c r="E222">
        <v>1473.5</v>
      </c>
      <c r="F222">
        <v>1380.1</v>
      </c>
      <c r="G222" s="9">
        <f t="shared" si="67"/>
        <v>1564.5</v>
      </c>
      <c r="H222" s="2">
        <f t="shared" si="68"/>
        <v>1581</v>
      </c>
      <c r="I222" s="38">
        <f t="shared" si="69"/>
        <v>-1.0436432637571103</v>
      </c>
      <c r="J222">
        <v>61.3</v>
      </c>
    </row>
    <row r="223" spans="1:10" x14ac:dyDescent="0.25">
      <c r="A223" s="29">
        <f t="shared" si="1"/>
        <v>40388</v>
      </c>
      <c r="B223" s="52" t="s">
        <v>697</v>
      </c>
      <c r="C223">
        <v>35.5</v>
      </c>
      <c r="D223">
        <v>218.2</v>
      </c>
      <c r="E223">
        <v>1535.2</v>
      </c>
      <c r="F223">
        <v>1381.6</v>
      </c>
      <c r="G223" s="9">
        <f t="shared" si="67"/>
        <v>1570.7</v>
      </c>
      <c r="H223" s="2">
        <f t="shared" si="68"/>
        <v>1599.8</v>
      </c>
      <c r="I223" s="38">
        <f t="shared" si="69"/>
        <v>-1.8189773721715152</v>
      </c>
      <c r="J223">
        <v>63.3</v>
      </c>
    </row>
    <row r="224" spans="1:10" x14ac:dyDescent="0.25">
      <c r="A224" s="29">
        <f t="shared" si="1"/>
        <v>40395</v>
      </c>
      <c r="B224" s="52" t="s">
        <v>697</v>
      </c>
      <c r="C224">
        <v>35.9</v>
      </c>
      <c r="D224">
        <v>239.1</v>
      </c>
      <c r="E224">
        <v>1535.8</v>
      </c>
      <c r="F224">
        <v>1435.2</v>
      </c>
      <c r="G224" s="9">
        <f t="shared" si="67"/>
        <v>1571.7</v>
      </c>
      <c r="H224" s="2">
        <f t="shared" si="68"/>
        <v>1674.3</v>
      </c>
      <c r="I224" s="38">
        <f t="shared" si="69"/>
        <v>-6.1279340619960543</v>
      </c>
    </row>
    <row r="225" spans="1:10" x14ac:dyDescent="0.25">
      <c r="A225" s="29">
        <f t="shared" si="1"/>
        <v>40402</v>
      </c>
      <c r="B225" s="52" t="s">
        <v>697</v>
      </c>
      <c r="C225">
        <v>36.799999999999997</v>
      </c>
      <c r="D225">
        <v>246</v>
      </c>
      <c r="E225">
        <v>1536.9</v>
      </c>
      <c r="F225">
        <v>1439.3</v>
      </c>
      <c r="G225" s="9">
        <f t="shared" si="67"/>
        <v>1573.7</v>
      </c>
      <c r="H225" s="2">
        <f t="shared" si="68"/>
        <v>1685.3</v>
      </c>
      <c r="I225" s="38">
        <f t="shared" si="69"/>
        <v>-6.6219664154749891</v>
      </c>
      <c r="J225">
        <v>117.3</v>
      </c>
    </row>
    <row r="226" spans="1:10" x14ac:dyDescent="0.25">
      <c r="A226" s="29">
        <f t="shared" si="1"/>
        <v>40409</v>
      </c>
      <c r="B226" s="52" t="s">
        <v>697</v>
      </c>
      <c r="C226">
        <v>39.5</v>
      </c>
      <c r="D226">
        <v>247.8</v>
      </c>
      <c r="E226">
        <v>1538.3</v>
      </c>
      <c r="F226">
        <v>1445.6</v>
      </c>
      <c r="G226" s="9">
        <f t="shared" si="67"/>
        <v>1577.8</v>
      </c>
      <c r="H226" s="2">
        <f t="shared" si="68"/>
        <v>1693.3999999999999</v>
      </c>
      <c r="I226" s="38">
        <f t="shared" si="69"/>
        <v>-6.826502893586861</v>
      </c>
      <c r="J226">
        <v>253.7</v>
      </c>
    </row>
    <row r="227" spans="1:10" x14ac:dyDescent="0.25">
      <c r="A227" s="29">
        <f t="shared" si="1"/>
        <v>40416</v>
      </c>
      <c r="B227" s="52" t="s">
        <v>697</v>
      </c>
      <c r="C227">
        <v>23.5</v>
      </c>
      <c r="D227">
        <v>219.7</v>
      </c>
      <c r="E227">
        <v>1553.1</v>
      </c>
      <c r="F227">
        <v>1530.9</v>
      </c>
      <c r="G227" s="9">
        <f t="shared" si="67"/>
        <v>1576.6</v>
      </c>
      <c r="H227" s="2">
        <f t="shared" si="68"/>
        <v>1750.6000000000001</v>
      </c>
      <c r="I227" s="38">
        <f t="shared" si="69"/>
        <v>-9.9394493316577339</v>
      </c>
      <c r="J227">
        <v>189.4</v>
      </c>
    </row>
    <row r="228" spans="1:10" x14ac:dyDescent="0.25">
      <c r="A228" s="29">
        <f t="shared" si="1"/>
        <v>40423</v>
      </c>
      <c r="B228" s="52" t="s">
        <v>697</v>
      </c>
      <c r="C228">
        <v>274.39999999999998</v>
      </c>
      <c r="D228">
        <v>369.6</v>
      </c>
      <c r="E228">
        <v>0</v>
      </c>
      <c r="F228">
        <v>1.9</v>
      </c>
      <c r="G228" s="9">
        <f t="shared" si="67"/>
        <v>274.39999999999998</v>
      </c>
      <c r="H228" s="2">
        <f t="shared" si="68"/>
        <v>371.5</v>
      </c>
      <c r="I228" s="38">
        <f t="shared" si="69"/>
        <v>-26.137281292059221</v>
      </c>
      <c r="J228">
        <v>189.4</v>
      </c>
    </row>
    <row r="229" spans="1:10" x14ac:dyDescent="0.25">
      <c r="A229" s="29">
        <f t="shared" si="1"/>
        <v>40430</v>
      </c>
      <c r="B229" s="52" t="s">
        <v>697</v>
      </c>
      <c r="C229">
        <v>312</v>
      </c>
      <c r="D229">
        <v>339.2</v>
      </c>
      <c r="E229">
        <v>2.1</v>
      </c>
      <c r="F229">
        <v>2.6</v>
      </c>
      <c r="G229" s="9">
        <f t="shared" ref="G229:G265" si="70">+C229+E229</f>
        <v>314.10000000000002</v>
      </c>
      <c r="H229" s="2">
        <f t="shared" ref="H229:H265" si="71">+D229+F229</f>
        <v>341.8</v>
      </c>
      <c r="I229" s="38">
        <f t="shared" ref="I229:I265" si="72">+(G229/H229-1)*100</f>
        <v>-8.1041544763019289</v>
      </c>
    </row>
    <row r="230" spans="1:10" x14ac:dyDescent="0.25">
      <c r="A230" s="29">
        <f t="shared" si="1"/>
        <v>40437</v>
      </c>
      <c r="B230" s="52" t="s">
        <v>697</v>
      </c>
      <c r="C230">
        <v>315.5</v>
      </c>
      <c r="D230">
        <v>342.2</v>
      </c>
      <c r="E230">
        <v>64.8</v>
      </c>
      <c r="F230">
        <v>14.1</v>
      </c>
      <c r="G230" s="9">
        <f t="shared" si="70"/>
        <v>380.3</v>
      </c>
      <c r="H230" s="2">
        <f t="shared" si="71"/>
        <v>356.3</v>
      </c>
      <c r="I230" s="38">
        <f t="shared" si="72"/>
        <v>6.7358967162503447</v>
      </c>
    </row>
    <row r="231" spans="1:10" x14ac:dyDescent="0.25">
      <c r="A231" s="29">
        <f t="shared" si="1"/>
        <v>40444</v>
      </c>
      <c r="B231" s="52" t="s">
        <v>697</v>
      </c>
      <c r="C231">
        <v>416</v>
      </c>
      <c r="D231">
        <v>368.2</v>
      </c>
      <c r="E231">
        <v>67.7</v>
      </c>
      <c r="F231">
        <v>16.7</v>
      </c>
      <c r="G231" s="9">
        <f t="shared" si="70"/>
        <v>483.7</v>
      </c>
      <c r="H231" s="2">
        <f t="shared" si="71"/>
        <v>384.9</v>
      </c>
      <c r="I231" s="38">
        <f t="shared" si="72"/>
        <v>25.669004936347118</v>
      </c>
    </row>
    <row r="232" spans="1:10" x14ac:dyDescent="0.25">
      <c r="A232" s="29">
        <f t="shared" si="1"/>
        <v>40451</v>
      </c>
      <c r="B232" s="52" t="s">
        <v>697</v>
      </c>
      <c r="C232">
        <v>365.5</v>
      </c>
      <c r="D232">
        <v>373.5</v>
      </c>
      <c r="E232">
        <v>124.7</v>
      </c>
      <c r="F232">
        <v>19.3</v>
      </c>
      <c r="G232" s="9">
        <f t="shared" si="70"/>
        <v>490.2</v>
      </c>
      <c r="H232" s="2">
        <f t="shared" si="71"/>
        <v>392.8</v>
      </c>
      <c r="I232" s="38">
        <f t="shared" si="72"/>
        <v>24.796334012219944</v>
      </c>
    </row>
    <row r="233" spans="1:10" x14ac:dyDescent="0.25">
      <c r="A233" s="29">
        <f t="shared" si="1"/>
        <v>40458</v>
      </c>
      <c r="B233" s="52" t="s">
        <v>697</v>
      </c>
      <c r="C233">
        <v>358</v>
      </c>
      <c r="D233">
        <v>547</v>
      </c>
      <c r="E233">
        <v>134.4</v>
      </c>
      <c r="F233">
        <v>21.9</v>
      </c>
      <c r="G233" s="9">
        <f t="shared" si="70"/>
        <v>492.4</v>
      </c>
      <c r="H233" s="2">
        <f t="shared" si="71"/>
        <v>568.9</v>
      </c>
      <c r="I233" s="38">
        <f t="shared" si="72"/>
        <v>-13.44700298822289</v>
      </c>
    </row>
    <row r="234" spans="1:10" x14ac:dyDescent="0.25">
      <c r="A234" s="29">
        <f t="shared" si="1"/>
        <v>40465</v>
      </c>
      <c r="B234" s="52" t="s">
        <v>697</v>
      </c>
      <c r="C234">
        <v>295</v>
      </c>
      <c r="D234">
        <v>492.1</v>
      </c>
      <c r="E234">
        <v>214.7</v>
      </c>
      <c r="F234">
        <v>83.7</v>
      </c>
      <c r="G234" s="9">
        <f t="shared" si="70"/>
        <v>509.7</v>
      </c>
      <c r="H234" s="2">
        <f t="shared" si="71"/>
        <v>575.80000000000007</v>
      </c>
      <c r="I234" s="38">
        <f t="shared" si="72"/>
        <v>-11.479680444598827</v>
      </c>
    </row>
    <row r="235" spans="1:10" x14ac:dyDescent="0.25">
      <c r="A235" s="29">
        <f t="shared" si="1"/>
        <v>40472</v>
      </c>
      <c r="B235" s="52" t="s">
        <v>697</v>
      </c>
      <c r="C235">
        <v>345.4</v>
      </c>
      <c r="D235">
        <v>496.2</v>
      </c>
      <c r="E235">
        <v>228.9</v>
      </c>
      <c r="F235">
        <v>150.30000000000001</v>
      </c>
      <c r="G235" s="9">
        <f t="shared" si="70"/>
        <v>574.29999999999995</v>
      </c>
      <c r="H235" s="2">
        <f t="shared" si="71"/>
        <v>646.5</v>
      </c>
      <c r="I235" s="38">
        <f t="shared" si="72"/>
        <v>-11.167826759474098</v>
      </c>
    </row>
    <row r="236" spans="1:10" x14ac:dyDescent="0.25">
      <c r="A236" s="29">
        <f t="shared" si="1"/>
        <v>40479</v>
      </c>
      <c r="B236" s="52" t="s">
        <v>697</v>
      </c>
      <c r="C236">
        <v>331.5</v>
      </c>
      <c r="D236">
        <v>458.2</v>
      </c>
      <c r="E236">
        <v>252.2</v>
      </c>
      <c r="F236">
        <v>220</v>
      </c>
      <c r="G236" s="9">
        <f t="shared" si="70"/>
        <v>583.70000000000005</v>
      </c>
      <c r="H236" s="2">
        <f t="shared" si="71"/>
        <v>678.2</v>
      </c>
      <c r="I236" s="38">
        <f t="shared" si="72"/>
        <v>-13.933942789737541</v>
      </c>
    </row>
    <row r="237" spans="1:10" x14ac:dyDescent="0.25">
      <c r="A237" s="29">
        <f t="shared" si="1"/>
        <v>40486</v>
      </c>
      <c r="B237" s="52" t="s">
        <v>697</v>
      </c>
      <c r="C237">
        <v>321.60000000000002</v>
      </c>
      <c r="D237">
        <v>512.5</v>
      </c>
      <c r="E237">
        <v>266.5</v>
      </c>
      <c r="F237">
        <v>237.4</v>
      </c>
      <c r="G237" s="9">
        <f t="shared" si="70"/>
        <v>588.1</v>
      </c>
      <c r="H237" s="2">
        <f t="shared" si="71"/>
        <v>749.9</v>
      </c>
      <c r="I237" s="38">
        <f t="shared" si="72"/>
        <v>-21.576210161354847</v>
      </c>
    </row>
    <row r="238" spans="1:10" x14ac:dyDescent="0.25">
      <c r="A238" s="29">
        <f t="shared" si="1"/>
        <v>40493</v>
      </c>
      <c r="B238" s="52" t="s">
        <v>697</v>
      </c>
      <c r="C238">
        <v>371.8</v>
      </c>
      <c r="D238">
        <v>451.9</v>
      </c>
      <c r="E238">
        <v>278</v>
      </c>
      <c r="F238">
        <v>384.1</v>
      </c>
      <c r="G238" s="9">
        <f t="shared" si="70"/>
        <v>649.79999999999995</v>
      </c>
      <c r="H238" s="2">
        <f t="shared" si="71"/>
        <v>836</v>
      </c>
      <c r="I238" s="38">
        <f t="shared" si="72"/>
        <v>-22.272727272727277</v>
      </c>
    </row>
    <row r="239" spans="1:10" x14ac:dyDescent="0.25">
      <c r="A239" s="29">
        <f t="shared" si="1"/>
        <v>40500</v>
      </c>
      <c r="B239" s="52" t="s">
        <v>697</v>
      </c>
      <c r="C239">
        <v>316.10000000000002</v>
      </c>
      <c r="D239">
        <v>443</v>
      </c>
      <c r="E239">
        <v>406.2</v>
      </c>
      <c r="F239">
        <v>404.9</v>
      </c>
      <c r="G239" s="9">
        <f t="shared" si="70"/>
        <v>722.3</v>
      </c>
      <c r="H239" s="2">
        <f t="shared" si="71"/>
        <v>847.9</v>
      </c>
      <c r="I239" s="38">
        <f t="shared" si="72"/>
        <v>-14.813067578723905</v>
      </c>
    </row>
    <row r="240" spans="1:10" x14ac:dyDescent="0.25">
      <c r="A240" s="29">
        <f t="shared" si="1"/>
        <v>40507</v>
      </c>
      <c r="B240" s="52" t="s">
        <v>697</v>
      </c>
      <c r="C240">
        <v>311</v>
      </c>
      <c r="D240">
        <v>410.6</v>
      </c>
      <c r="E240">
        <v>425</v>
      </c>
      <c r="F240">
        <v>550.20000000000005</v>
      </c>
      <c r="G240" s="9">
        <f t="shared" si="70"/>
        <v>736</v>
      </c>
      <c r="H240" s="2">
        <f t="shared" si="71"/>
        <v>960.80000000000007</v>
      </c>
      <c r="I240" s="38">
        <f t="shared" si="72"/>
        <v>-23.397169025811827</v>
      </c>
    </row>
    <row r="241" spans="1:9" x14ac:dyDescent="0.25">
      <c r="A241" s="29">
        <f t="shared" si="1"/>
        <v>40514</v>
      </c>
      <c r="B241" s="52" t="s">
        <v>697</v>
      </c>
      <c r="C241">
        <v>290.8</v>
      </c>
      <c r="D241">
        <v>412.1</v>
      </c>
      <c r="E241">
        <v>447</v>
      </c>
      <c r="F241">
        <v>566.5</v>
      </c>
      <c r="G241" s="9">
        <f t="shared" si="70"/>
        <v>737.8</v>
      </c>
      <c r="H241" s="2">
        <f t="shared" si="71"/>
        <v>978.6</v>
      </c>
      <c r="I241" s="38">
        <f t="shared" si="72"/>
        <v>-24.606580829756798</v>
      </c>
    </row>
    <row r="242" spans="1:9" x14ac:dyDescent="0.25">
      <c r="A242" s="29">
        <f t="shared" si="1"/>
        <v>40521</v>
      </c>
      <c r="B242" s="52" t="s">
        <v>697</v>
      </c>
      <c r="C242">
        <v>277.60000000000002</v>
      </c>
      <c r="D242">
        <v>407.6</v>
      </c>
      <c r="E242">
        <v>464.5</v>
      </c>
      <c r="F242">
        <v>580.5</v>
      </c>
      <c r="G242" s="9">
        <f t="shared" si="70"/>
        <v>742.1</v>
      </c>
      <c r="H242" s="2">
        <f t="shared" si="71"/>
        <v>988.1</v>
      </c>
      <c r="I242" s="38">
        <f t="shared" si="72"/>
        <v>-24.896265560165975</v>
      </c>
    </row>
    <row r="243" spans="1:9" x14ac:dyDescent="0.25">
      <c r="A243" s="29">
        <f t="shared" si="1"/>
        <v>40528</v>
      </c>
      <c r="B243" s="52" t="s">
        <v>697</v>
      </c>
      <c r="C243">
        <v>297.5</v>
      </c>
      <c r="D243">
        <v>442.2</v>
      </c>
      <c r="E243">
        <v>475.5</v>
      </c>
      <c r="F243">
        <v>614.5</v>
      </c>
      <c r="G243" s="9">
        <f t="shared" si="70"/>
        <v>773</v>
      </c>
      <c r="H243" s="2">
        <f t="shared" si="71"/>
        <v>1056.7</v>
      </c>
      <c r="I243" s="38">
        <f t="shared" si="72"/>
        <v>-26.847733509983918</v>
      </c>
    </row>
    <row r="244" spans="1:9" x14ac:dyDescent="0.25">
      <c r="A244" s="29">
        <f t="shared" si="1"/>
        <v>40535</v>
      </c>
      <c r="B244" s="52" t="s">
        <v>697</v>
      </c>
      <c r="C244">
        <v>273</v>
      </c>
      <c r="D244">
        <v>450.9</v>
      </c>
      <c r="E244">
        <v>512.4</v>
      </c>
      <c r="F244">
        <v>628</v>
      </c>
      <c r="G244" s="9">
        <f t="shared" si="70"/>
        <v>785.4</v>
      </c>
      <c r="H244" s="2">
        <f t="shared" si="71"/>
        <v>1078.9000000000001</v>
      </c>
      <c r="I244" s="38">
        <f t="shared" si="72"/>
        <v>-27.203633330243772</v>
      </c>
    </row>
    <row r="245" spans="1:9" x14ac:dyDescent="0.25">
      <c r="A245" s="29">
        <f t="shared" si="1"/>
        <v>40542</v>
      </c>
      <c r="B245" s="52" t="s">
        <v>697</v>
      </c>
      <c r="C245">
        <v>267.3</v>
      </c>
      <c r="D245">
        <v>456</v>
      </c>
      <c r="E245">
        <v>520.70000000000005</v>
      </c>
      <c r="F245">
        <v>638.9</v>
      </c>
      <c r="G245" s="9">
        <f t="shared" si="70"/>
        <v>788</v>
      </c>
      <c r="H245" s="2">
        <f t="shared" si="71"/>
        <v>1094.9000000000001</v>
      </c>
      <c r="I245" s="38">
        <f t="shared" si="72"/>
        <v>-28.029957073705368</v>
      </c>
    </row>
    <row r="246" spans="1:9" x14ac:dyDescent="0.25">
      <c r="A246" s="29">
        <f t="shared" si="1"/>
        <v>40549</v>
      </c>
      <c r="B246" s="52" t="s">
        <v>697</v>
      </c>
      <c r="C246">
        <v>277.3</v>
      </c>
      <c r="D246">
        <v>325.60000000000002</v>
      </c>
      <c r="E246">
        <v>588</v>
      </c>
      <c r="F246">
        <v>774.3</v>
      </c>
      <c r="G246" s="9">
        <f t="shared" si="70"/>
        <v>865.3</v>
      </c>
      <c r="H246" s="2">
        <f t="shared" si="71"/>
        <v>1099.9000000000001</v>
      </c>
      <c r="I246" s="38">
        <f t="shared" si="72"/>
        <v>-21.329211746522425</v>
      </c>
    </row>
    <row r="247" spans="1:9" x14ac:dyDescent="0.25">
      <c r="A247" s="29">
        <f t="shared" si="1"/>
        <v>40556</v>
      </c>
      <c r="B247" s="52" t="s">
        <v>697</v>
      </c>
      <c r="C247">
        <v>274.5</v>
      </c>
      <c r="D247">
        <v>350.5</v>
      </c>
      <c r="E247">
        <v>657.6</v>
      </c>
      <c r="F247">
        <v>791.1</v>
      </c>
      <c r="G247" s="9">
        <f t="shared" si="70"/>
        <v>932.1</v>
      </c>
      <c r="H247" s="2">
        <f t="shared" si="71"/>
        <v>1141.5999999999999</v>
      </c>
      <c r="I247" s="38">
        <f t="shared" si="72"/>
        <v>-18.351436580238257</v>
      </c>
    </row>
    <row r="248" spans="1:9" x14ac:dyDescent="0.25">
      <c r="A248" s="29">
        <f t="shared" si="1"/>
        <v>40563</v>
      </c>
      <c r="B248" s="52" t="s">
        <v>697</v>
      </c>
      <c r="C248">
        <v>335.5</v>
      </c>
      <c r="D248">
        <v>285.39999999999998</v>
      </c>
      <c r="E248">
        <v>666.5</v>
      </c>
      <c r="F248">
        <v>871.8</v>
      </c>
      <c r="G248" s="9">
        <f t="shared" si="70"/>
        <v>1002</v>
      </c>
      <c r="H248" s="2">
        <f t="shared" si="71"/>
        <v>1157.1999999999998</v>
      </c>
      <c r="I248" s="38">
        <f t="shared" si="72"/>
        <v>-13.411683373660544</v>
      </c>
    </row>
    <row r="249" spans="1:9" x14ac:dyDescent="0.25">
      <c r="A249" s="29">
        <f t="shared" si="1"/>
        <v>40570</v>
      </c>
      <c r="B249" s="52" t="s">
        <v>697</v>
      </c>
      <c r="C249">
        <v>458.9</v>
      </c>
      <c r="D249">
        <v>319.2</v>
      </c>
      <c r="E249">
        <v>688.8</v>
      </c>
      <c r="F249">
        <v>886.7</v>
      </c>
      <c r="G249" s="9">
        <f t="shared" si="70"/>
        <v>1147.6999999999998</v>
      </c>
      <c r="H249" s="2">
        <f t="shared" si="71"/>
        <v>1205.9000000000001</v>
      </c>
      <c r="I249" s="38">
        <f t="shared" si="72"/>
        <v>-4.8262708350609751</v>
      </c>
    </row>
    <row r="250" spans="1:9" x14ac:dyDescent="0.25">
      <c r="A250" s="29">
        <f t="shared" si="1"/>
        <v>40577</v>
      </c>
      <c r="B250" s="52" t="s">
        <v>697</v>
      </c>
      <c r="C250">
        <v>469.1</v>
      </c>
      <c r="D250">
        <v>291.5</v>
      </c>
      <c r="E250">
        <v>697.5</v>
      </c>
      <c r="F250">
        <v>914.7</v>
      </c>
      <c r="G250" s="9">
        <f t="shared" si="70"/>
        <v>1166.5999999999999</v>
      </c>
      <c r="H250" s="2">
        <f t="shared" si="71"/>
        <v>1206.2</v>
      </c>
      <c r="I250" s="38">
        <f t="shared" si="72"/>
        <v>-3.2830376388658711</v>
      </c>
    </row>
    <row r="251" spans="1:9" x14ac:dyDescent="0.25">
      <c r="A251" s="29">
        <f t="shared" si="1"/>
        <v>40584</v>
      </c>
      <c r="B251" s="52" t="s">
        <v>697</v>
      </c>
      <c r="C251">
        <v>466.6</v>
      </c>
      <c r="D251">
        <v>222.7</v>
      </c>
      <c r="E251">
        <v>710.1</v>
      </c>
      <c r="F251">
        <v>995.7</v>
      </c>
      <c r="G251" s="9">
        <f t="shared" si="70"/>
        <v>1176.7</v>
      </c>
      <c r="H251" s="2">
        <f t="shared" si="71"/>
        <v>1218.4000000000001</v>
      </c>
      <c r="I251" s="38">
        <f t="shared" si="72"/>
        <v>-3.4225213394615928</v>
      </c>
    </row>
    <row r="252" spans="1:9" x14ac:dyDescent="0.25">
      <c r="A252" s="29">
        <f t="shared" si="1"/>
        <v>40591</v>
      </c>
      <c r="B252" s="52" t="s">
        <v>697</v>
      </c>
      <c r="C252">
        <v>292.2</v>
      </c>
      <c r="D252">
        <v>192.7</v>
      </c>
      <c r="E252">
        <v>837.9</v>
      </c>
      <c r="F252">
        <v>1028.0999999999999</v>
      </c>
      <c r="G252" s="9">
        <f t="shared" si="70"/>
        <v>1130.0999999999999</v>
      </c>
      <c r="H252" s="2">
        <f t="shared" si="71"/>
        <v>1220.8</v>
      </c>
      <c r="I252" s="38">
        <f t="shared" si="72"/>
        <v>-7.4295543905635641</v>
      </c>
    </row>
    <row r="253" spans="1:9" x14ac:dyDescent="0.25">
      <c r="A253" s="29">
        <f t="shared" si="1"/>
        <v>40598</v>
      </c>
      <c r="B253" s="52" t="s">
        <v>697</v>
      </c>
      <c r="C253">
        <v>251.1</v>
      </c>
      <c r="D253">
        <v>178.5</v>
      </c>
      <c r="E253">
        <v>854.5</v>
      </c>
      <c r="F253">
        <v>1049.9000000000001</v>
      </c>
      <c r="G253" s="9">
        <f t="shared" si="70"/>
        <v>1105.5999999999999</v>
      </c>
      <c r="H253" s="2">
        <f t="shared" si="71"/>
        <v>1228.4000000000001</v>
      </c>
      <c r="I253" s="38">
        <f t="shared" si="72"/>
        <v>-9.9967437316834999</v>
      </c>
    </row>
    <row r="254" spans="1:9" x14ac:dyDescent="0.25">
      <c r="A254" s="29">
        <f t="shared" ref="A254:A317" si="73">+A253+7</f>
        <v>40605</v>
      </c>
      <c r="B254" s="52" t="s">
        <v>697</v>
      </c>
      <c r="C254">
        <v>267.5</v>
      </c>
      <c r="D254">
        <v>184.9</v>
      </c>
      <c r="E254">
        <v>873.3</v>
      </c>
      <c r="F254">
        <v>1064.5</v>
      </c>
      <c r="G254" s="9">
        <f t="shared" si="70"/>
        <v>1140.8</v>
      </c>
      <c r="H254" s="2">
        <f t="shared" si="71"/>
        <v>1249.4000000000001</v>
      </c>
      <c r="I254" s="38">
        <f t="shared" si="72"/>
        <v>-8.6921722426764987</v>
      </c>
    </row>
    <row r="255" spans="1:9" x14ac:dyDescent="0.25">
      <c r="A255" s="29">
        <f t="shared" si="73"/>
        <v>40612</v>
      </c>
      <c r="B255" s="52" t="s">
        <v>697</v>
      </c>
      <c r="C255">
        <v>262.10000000000002</v>
      </c>
      <c r="D255">
        <v>177.1</v>
      </c>
      <c r="E255">
        <v>888.3</v>
      </c>
      <c r="F255">
        <v>1077.7</v>
      </c>
      <c r="G255" s="9">
        <f t="shared" si="70"/>
        <v>1150.4000000000001</v>
      </c>
      <c r="H255" s="2">
        <f t="shared" si="71"/>
        <v>1254.8</v>
      </c>
      <c r="I255" s="38">
        <f t="shared" si="72"/>
        <v>-8.3200510041440801</v>
      </c>
    </row>
    <row r="256" spans="1:9" x14ac:dyDescent="0.25">
      <c r="A256" s="29">
        <f t="shared" si="73"/>
        <v>40619</v>
      </c>
      <c r="B256" s="52" t="s">
        <v>697</v>
      </c>
      <c r="C256">
        <v>209.8</v>
      </c>
      <c r="D256">
        <v>182.9</v>
      </c>
      <c r="E256">
        <v>960.7</v>
      </c>
      <c r="F256">
        <v>1142.5</v>
      </c>
      <c r="G256" s="9">
        <f t="shared" si="70"/>
        <v>1170.5</v>
      </c>
      <c r="H256" s="2">
        <f t="shared" si="71"/>
        <v>1325.4</v>
      </c>
      <c r="I256" s="38">
        <f t="shared" si="72"/>
        <v>-11.687037875358385</v>
      </c>
    </row>
    <row r="257" spans="1:9" x14ac:dyDescent="0.25">
      <c r="A257" s="29">
        <f t="shared" si="73"/>
        <v>40626</v>
      </c>
      <c r="B257" s="52" t="s">
        <v>697</v>
      </c>
      <c r="C257">
        <v>206.7</v>
      </c>
      <c r="D257">
        <v>119.8</v>
      </c>
      <c r="E257">
        <v>973.8</v>
      </c>
      <c r="F257">
        <v>1211.0999999999999</v>
      </c>
      <c r="G257" s="9">
        <f t="shared" si="70"/>
        <v>1180.5</v>
      </c>
      <c r="H257" s="2">
        <f t="shared" si="71"/>
        <v>1330.8999999999999</v>
      </c>
      <c r="I257" s="38">
        <f t="shared" si="72"/>
        <v>-11.300623638139594</v>
      </c>
    </row>
    <row r="258" spans="1:9" x14ac:dyDescent="0.25">
      <c r="A258" s="29">
        <f t="shared" si="73"/>
        <v>40633</v>
      </c>
      <c r="B258" s="52" t="s">
        <v>697</v>
      </c>
      <c r="C258">
        <v>220.5</v>
      </c>
      <c r="D258">
        <v>113.5</v>
      </c>
      <c r="E258">
        <v>987.5</v>
      </c>
      <c r="F258">
        <v>1217.4000000000001</v>
      </c>
      <c r="G258" s="9">
        <f t="shared" si="70"/>
        <v>1208</v>
      </c>
      <c r="H258" s="2">
        <f t="shared" si="71"/>
        <v>1330.9</v>
      </c>
      <c r="I258" s="38">
        <f t="shared" si="72"/>
        <v>-9.2343526936659472</v>
      </c>
    </row>
    <row r="259" spans="1:9" x14ac:dyDescent="0.25">
      <c r="A259" s="29">
        <f t="shared" si="73"/>
        <v>40640</v>
      </c>
      <c r="B259" s="52" t="s">
        <v>697</v>
      </c>
      <c r="C259">
        <v>189.9</v>
      </c>
      <c r="D259">
        <v>94.4</v>
      </c>
      <c r="E259">
        <v>1017.1</v>
      </c>
      <c r="F259">
        <v>1237.0999999999999</v>
      </c>
      <c r="G259" s="9">
        <f t="shared" si="70"/>
        <v>1207</v>
      </c>
      <c r="H259" s="2">
        <f t="shared" si="71"/>
        <v>1331.5</v>
      </c>
      <c r="I259" s="38">
        <f t="shared" si="72"/>
        <v>-9.3503567405182171</v>
      </c>
    </row>
    <row r="260" spans="1:9" x14ac:dyDescent="0.25">
      <c r="A260" s="29">
        <f t="shared" si="73"/>
        <v>40647</v>
      </c>
      <c r="B260" s="52" t="s">
        <v>697</v>
      </c>
      <c r="C260">
        <v>134.1</v>
      </c>
      <c r="D260">
        <v>53.4</v>
      </c>
      <c r="E260">
        <v>1092.7</v>
      </c>
      <c r="F260">
        <v>1285.5</v>
      </c>
      <c r="G260" s="9">
        <f t="shared" si="70"/>
        <v>1226.8</v>
      </c>
      <c r="H260" s="2">
        <f t="shared" si="71"/>
        <v>1338.9</v>
      </c>
      <c r="I260" s="38">
        <f t="shared" si="72"/>
        <v>-8.372544626185686</v>
      </c>
    </row>
    <row r="261" spans="1:9" x14ac:dyDescent="0.25">
      <c r="A261" s="29">
        <f t="shared" si="73"/>
        <v>40654</v>
      </c>
      <c r="B261" s="52" t="s">
        <v>697</v>
      </c>
      <c r="C261">
        <v>126.2</v>
      </c>
      <c r="D261">
        <v>105.5</v>
      </c>
      <c r="E261">
        <v>1107.5</v>
      </c>
      <c r="F261">
        <v>1296.0999999999999</v>
      </c>
      <c r="G261" s="9">
        <f t="shared" si="70"/>
        <v>1233.7</v>
      </c>
      <c r="H261" s="2">
        <f t="shared" si="71"/>
        <v>1401.6</v>
      </c>
      <c r="I261" s="38">
        <f t="shared" si="72"/>
        <v>-11.979166666666663</v>
      </c>
    </row>
    <row r="262" spans="1:9" x14ac:dyDescent="0.25">
      <c r="A262" s="29">
        <f t="shared" si="73"/>
        <v>40661</v>
      </c>
      <c r="B262" s="52" t="s">
        <v>697</v>
      </c>
      <c r="C262">
        <v>111.3</v>
      </c>
      <c r="D262">
        <v>103.9</v>
      </c>
      <c r="E262">
        <v>1126.5999999999999</v>
      </c>
      <c r="F262">
        <v>1303.5999999999999</v>
      </c>
      <c r="G262" s="9">
        <f t="shared" si="70"/>
        <v>1237.8999999999999</v>
      </c>
      <c r="H262" s="2">
        <f t="shared" si="71"/>
        <v>1407.5</v>
      </c>
      <c r="I262" s="38">
        <f t="shared" si="72"/>
        <v>-12.049733570159871</v>
      </c>
    </row>
    <row r="263" spans="1:9" x14ac:dyDescent="0.25">
      <c r="A263" s="29">
        <f t="shared" si="73"/>
        <v>40668</v>
      </c>
      <c r="B263" s="52" t="s">
        <v>697</v>
      </c>
      <c r="C263">
        <v>107.5</v>
      </c>
      <c r="D263">
        <v>91.4</v>
      </c>
      <c r="E263">
        <v>1144.0999999999999</v>
      </c>
      <c r="F263">
        <v>1315.1</v>
      </c>
      <c r="G263" s="9">
        <f t="shared" si="70"/>
        <v>1251.5999999999999</v>
      </c>
      <c r="H263" s="2">
        <f t="shared" si="71"/>
        <v>1406.5</v>
      </c>
      <c r="I263" s="38">
        <f t="shared" si="72"/>
        <v>-11.01315321720584</v>
      </c>
    </row>
    <row r="264" spans="1:9" x14ac:dyDescent="0.25">
      <c r="A264" s="29">
        <f t="shared" si="73"/>
        <v>40675</v>
      </c>
      <c r="B264" s="52" t="s">
        <v>697</v>
      </c>
      <c r="C264">
        <v>113.1</v>
      </c>
      <c r="D264">
        <v>153</v>
      </c>
      <c r="E264">
        <v>1156.3</v>
      </c>
      <c r="F264">
        <v>1319</v>
      </c>
      <c r="G264" s="9">
        <f t="shared" si="70"/>
        <v>1269.3999999999999</v>
      </c>
      <c r="H264" s="2">
        <f t="shared" si="71"/>
        <v>1472</v>
      </c>
      <c r="I264" s="38">
        <f t="shared" si="72"/>
        <v>-13.763586956521745</v>
      </c>
    </row>
    <row r="265" spans="1:9" x14ac:dyDescent="0.25">
      <c r="A265" s="29">
        <f t="shared" si="73"/>
        <v>40682</v>
      </c>
      <c r="B265" s="52" t="s">
        <v>697</v>
      </c>
      <c r="C265">
        <v>109.4</v>
      </c>
      <c r="D265">
        <v>142.4</v>
      </c>
      <c r="E265">
        <v>1243.3</v>
      </c>
      <c r="F265">
        <v>1330.3</v>
      </c>
      <c r="G265" s="9">
        <f t="shared" si="70"/>
        <v>1352.7</v>
      </c>
      <c r="H265" s="2">
        <f t="shared" si="71"/>
        <v>1472.7</v>
      </c>
      <c r="I265" s="38">
        <f t="shared" si="72"/>
        <v>-8.1482990425748589</v>
      </c>
    </row>
    <row r="266" spans="1:9" x14ac:dyDescent="0.25">
      <c r="A266" s="29">
        <f t="shared" si="73"/>
        <v>40689</v>
      </c>
      <c r="B266" s="52" t="s">
        <v>697</v>
      </c>
      <c r="C266">
        <v>78.400000000000006</v>
      </c>
      <c r="D266">
        <v>151.80000000000001</v>
      </c>
      <c r="E266">
        <v>1273.7</v>
      </c>
      <c r="F266">
        <v>1332.8</v>
      </c>
      <c r="G266" s="9">
        <f t="shared" ref="G266:G275" si="74">+C266+E266</f>
        <v>1352.1000000000001</v>
      </c>
      <c r="H266" s="2">
        <f t="shared" ref="H266:H275" si="75">+D266+F266</f>
        <v>1484.6</v>
      </c>
      <c r="I266" s="38">
        <f t="shared" ref="I266:I275" si="76">+(G266/H266-1)*100</f>
        <v>-8.9249629529839503</v>
      </c>
    </row>
    <row r="267" spans="1:9" x14ac:dyDescent="0.25">
      <c r="A267" s="29">
        <f t="shared" si="73"/>
        <v>40696</v>
      </c>
      <c r="B267" s="52" t="s">
        <v>697</v>
      </c>
      <c r="C267">
        <v>79.900000000000006</v>
      </c>
      <c r="D267">
        <v>145.9</v>
      </c>
      <c r="E267">
        <v>1284.3</v>
      </c>
      <c r="F267">
        <v>1343.2</v>
      </c>
      <c r="G267" s="9">
        <f t="shared" si="74"/>
        <v>1364.2</v>
      </c>
      <c r="H267" s="2">
        <f t="shared" si="75"/>
        <v>1489.1000000000001</v>
      </c>
      <c r="I267" s="38">
        <f t="shared" si="76"/>
        <v>-8.3876166812168478</v>
      </c>
    </row>
    <row r="268" spans="1:9" x14ac:dyDescent="0.25">
      <c r="A268" s="29">
        <f t="shared" si="73"/>
        <v>40703</v>
      </c>
      <c r="B268" s="52" t="s">
        <v>697</v>
      </c>
      <c r="C268">
        <v>70.099999999999994</v>
      </c>
      <c r="D268">
        <v>145.9</v>
      </c>
      <c r="E268">
        <v>1294.5999999999999</v>
      </c>
      <c r="F268">
        <v>1402.9</v>
      </c>
      <c r="G268" s="9">
        <f t="shared" si="74"/>
        <v>1364.6999999999998</v>
      </c>
      <c r="H268" s="2">
        <f t="shared" si="75"/>
        <v>1548.8000000000002</v>
      </c>
      <c r="I268" s="38">
        <f t="shared" si="76"/>
        <v>-11.886621900826466</v>
      </c>
    </row>
    <row r="269" spans="1:9" x14ac:dyDescent="0.25">
      <c r="A269" s="29">
        <f t="shared" si="73"/>
        <v>40710</v>
      </c>
      <c r="B269" s="52" t="s">
        <v>697</v>
      </c>
      <c r="C269">
        <v>60.8</v>
      </c>
      <c r="D269">
        <v>158.80000000000001</v>
      </c>
      <c r="E269">
        <v>1304.5</v>
      </c>
      <c r="F269">
        <v>1404</v>
      </c>
      <c r="G269" s="9">
        <f t="shared" si="74"/>
        <v>1365.3</v>
      </c>
      <c r="H269" s="2">
        <f t="shared" si="75"/>
        <v>1562.8</v>
      </c>
      <c r="I269" s="38">
        <f t="shared" si="76"/>
        <v>-12.637573585871509</v>
      </c>
    </row>
    <row r="270" spans="1:9" x14ac:dyDescent="0.25">
      <c r="A270" s="29">
        <f t="shared" si="73"/>
        <v>40717</v>
      </c>
      <c r="B270" s="52" t="s">
        <v>697</v>
      </c>
      <c r="C270">
        <v>58.5</v>
      </c>
      <c r="D270">
        <v>156.19999999999999</v>
      </c>
      <c r="E270">
        <v>1311</v>
      </c>
      <c r="F270">
        <v>1406.5</v>
      </c>
      <c r="G270" s="9">
        <f t="shared" si="74"/>
        <v>1369.5</v>
      </c>
      <c r="H270" s="2">
        <f t="shared" si="75"/>
        <v>1562.7</v>
      </c>
      <c r="I270" s="38">
        <f t="shared" si="76"/>
        <v>-12.363217508158964</v>
      </c>
    </row>
    <row r="271" spans="1:9" x14ac:dyDescent="0.25">
      <c r="A271" s="29">
        <f t="shared" si="73"/>
        <v>40724</v>
      </c>
      <c r="B271" s="52" t="s">
        <v>697</v>
      </c>
      <c r="C271">
        <v>48.8</v>
      </c>
      <c r="D271">
        <v>154.1</v>
      </c>
      <c r="E271">
        <v>1333.6</v>
      </c>
      <c r="F271">
        <v>1410.8</v>
      </c>
      <c r="G271" s="9">
        <f t="shared" si="74"/>
        <v>1382.3999999999999</v>
      </c>
      <c r="H271" s="2">
        <f t="shared" si="75"/>
        <v>1564.8999999999999</v>
      </c>
      <c r="I271" s="38">
        <f t="shared" si="76"/>
        <v>-11.662087034315293</v>
      </c>
    </row>
    <row r="272" spans="1:9" x14ac:dyDescent="0.25">
      <c r="A272" s="29">
        <f t="shared" si="73"/>
        <v>40731</v>
      </c>
      <c r="B272" s="52" t="s">
        <v>697</v>
      </c>
      <c r="C272">
        <v>48.6</v>
      </c>
      <c r="D272">
        <v>92.8</v>
      </c>
      <c r="E272">
        <v>1341.7</v>
      </c>
      <c r="F272">
        <v>1471.7</v>
      </c>
      <c r="G272" s="9">
        <f t="shared" si="74"/>
        <v>1390.3</v>
      </c>
      <c r="H272" s="2">
        <f t="shared" si="75"/>
        <v>1564.5</v>
      </c>
      <c r="I272" s="38">
        <f t="shared" si="76"/>
        <v>-11.134547778843086</v>
      </c>
    </row>
    <row r="273" spans="1:10" x14ac:dyDescent="0.25">
      <c r="A273" s="29">
        <f t="shared" si="73"/>
        <v>40738</v>
      </c>
      <c r="B273" s="52" t="s">
        <v>697</v>
      </c>
      <c r="C273">
        <v>50</v>
      </c>
      <c r="D273">
        <v>91.6</v>
      </c>
      <c r="E273">
        <v>1349.1</v>
      </c>
      <c r="F273">
        <v>1472.9</v>
      </c>
      <c r="G273" s="9">
        <f t="shared" si="74"/>
        <v>1399.1</v>
      </c>
      <c r="H273" s="2">
        <f t="shared" si="75"/>
        <v>1564.5</v>
      </c>
      <c r="I273" s="38">
        <f t="shared" si="76"/>
        <v>-10.572067753275816</v>
      </c>
    </row>
    <row r="274" spans="1:10" x14ac:dyDescent="0.25">
      <c r="A274" s="29">
        <f t="shared" si="73"/>
        <v>40745</v>
      </c>
      <c r="B274" s="52" t="s">
        <v>697</v>
      </c>
      <c r="C274">
        <v>41.4</v>
      </c>
      <c r="D274">
        <v>91</v>
      </c>
      <c r="E274">
        <v>1357.5</v>
      </c>
      <c r="F274">
        <v>1473.5</v>
      </c>
      <c r="G274" s="9">
        <f t="shared" si="74"/>
        <v>1398.9</v>
      </c>
      <c r="H274" s="2">
        <f t="shared" si="75"/>
        <v>1564.5</v>
      </c>
      <c r="I274" s="38">
        <f t="shared" si="76"/>
        <v>-10.584851390220507</v>
      </c>
      <c r="J274">
        <v>0.5</v>
      </c>
    </row>
    <row r="275" spans="1:10" x14ac:dyDescent="0.25">
      <c r="A275" s="29">
        <f t="shared" si="73"/>
        <v>40752</v>
      </c>
      <c r="B275" s="52" t="s">
        <v>697</v>
      </c>
      <c r="C275" s="62">
        <v>56.7</v>
      </c>
      <c r="D275">
        <v>35.5</v>
      </c>
      <c r="E275">
        <v>1360.6</v>
      </c>
      <c r="F275">
        <v>1535.2</v>
      </c>
      <c r="G275" s="9">
        <f t="shared" si="74"/>
        <v>1417.3</v>
      </c>
      <c r="H275" s="2">
        <f t="shared" si="75"/>
        <v>1570.7</v>
      </c>
      <c r="I275" s="38">
        <f t="shared" si="76"/>
        <v>-9.7663462150633489</v>
      </c>
      <c r="J275">
        <v>20.5</v>
      </c>
    </row>
    <row r="276" spans="1:10" x14ac:dyDescent="0.25">
      <c r="A276" s="29">
        <f t="shared" si="73"/>
        <v>40759</v>
      </c>
      <c r="B276" s="52" t="s">
        <v>697</v>
      </c>
      <c r="C276">
        <v>72.8</v>
      </c>
      <c r="D276">
        <v>35.9</v>
      </c>
      <c r="E276">
        <v>1367.2</v>
      </c>
      <c r="F276">
        <v>1535.8</v>
      </c>
      <c r="G276" s="9">
        <f t="shared" ref="G276:H286" si="77">+C276+E276</f>
        <v>1440</v>
      </c>
      <c r="H276" s="2">
        <f t="shared" si="77"/>
        <v>1571.7</v>
      </c>
      <c r="I276" s="38">
        <f t="shared" ref="I276:I297" si="78">+(G276/H276-1)*100</f>
        <v>-8.3794617293376668</v>
      </c>
      <c r="J276">
        <v>20.5</v>
      </c>
    </row>
    <row r="277" spans="1:10" x14ac:dyDescent="0.25">
      <c r="A277" s="29">
        <f t="shared" si="73"/>
        <v>40766</v>
      </c>
      <c r="B277" s="52" t="s">
        <v>697</v>
      </c>
      <c r="C277">
        <v>80.400000000000006</v>
      </c>
      <c r="D277">
        <v>36.9</v>
      </c>
      <c r="E277">
        <v>1370.2</v>
      </c>
      <c r="F277">
        <v>1536.9</v>
      </c>
      <c r="G277" s="9">
        <f t="shared" si="77"/>
        <v>1450.6000000000001</v>
      </c>
      <c r="H277" s="2">
        <f t="shared" si="77"/>
        <v>1573.8000000000002</v>
      </c>
      <c r="I277" s="38">
        <f t="shared" si="78"/>
        <v>-7.8281865548354368</v>
      </c>
      <c r="J277">
        <v>28.5</v>
      </c>
    </row>
    <row r="278" spans="1:10" x14ac:dyDescent="0.25">
      <c r="A278" s="29">
        <f t="shared" si="73"/>
        <v>40773</v>
      </c>
      <c r="B278" s="52" t="s">
        <v>697</v>
      </c>
      <c r="C278">
        <v>92.6</v>
      </c>
      <c r="D278">
        <v>39.5</v>
      </c>
      <c r="E278">
        <v>1377.6</v>
      </c>
      <c r="F278">
        <v>1538.3</v>
      </c>
      <c r="G278" s="9">
        <f t="shared" si="77"/>
        <v>1470.1999999999998</v>
      </c>
      <c r="H278" s="2">
        <f t="shared" si="77"/>
        <v>1577.8</v>
      </c>
      <c r="I278" s="38">
        <f t="shared" si="78"/>
        <v>-6.819622258841429</v>
      </c>
      <c r="J278">
        <v>44.5</v>
      </c>
    </row>
    <row r="279" spans="1:10" x14ac:dyDescent="0.25">
      <c r="A279" s="29">
        <f t="shared" si="73"/>
        <v>40780</v>
      </c>
      <c r="B279" s="52" t="s">
        <v>697</v>
      </c>
      <c r="C279">
        <v>106.5</v>
      </c>
      <c r="D279">
        <v>23.5</v>
      </c>
      <c r="E279">
        <v>1382.3</v>
      </c>
      <c r="F279">
        <v>1553.1</v>
      </c>
      <c r="G279" s="9">
        <f t="shared" si="77"/>
        <v>1488.8</v>
      </c>
      <c r="H279" s="2">
        <f t="shared" si="77"/>
        <v>1576.6</v>
      </c>
      <c r="I279" s="38">
        <f t="shared" si="78"/>
        <v>-5.5689458328047721</v>
      </c>
      <c r="J279">
        <v>64.5</v>
      </c>
    </row>
    <row r="280" spans="1:10" x14ac:dyDescent="0.25">
      <c r="A280" s="29">
        <f t="shared" si="73"/>
        <v>40787</v>
      </c>
      <c r="B280" s="52" t="s">
        <v>697</v>
      </c>
      <c r="C280">
        <v>191.4</v>
      </c>
      <c r="D280">
        <v>274.39999999999998</v>
      </c>
      <c r="E280">
        <v>0</v>
      </c>
      <c r="F280">
        <v>0</v>
      </c>
      <c r="G280" s="9">
        <f t="shared" si="77"/>
        <v>191.4</v>
      </c>
      <c r="H280" s="2">
        <f t="shared" si="77"/>
        <v>274.39999999999998</v>
      </c>
      <c r="I280" s="38">
        <f t="shared" si="78"/>
        <v>-30.247813411078706</v>
      </c>
    </row>
    <row r="281" spans="1:10" x14ac:dyDescent="0.25">
      <c r="A281" s="29">
        <f t="shared" si="73"/>
        <v>40794</v>
      </c>
      <c r="B281" s="52" t="s">
        <v>697</v>
      </c>
      <c r="C281" s="52">
        <v>180.1</v>
      </c>
      <c r="D281" s="52">
        <v>312</v>
      </c>
      <c r="E281" s="52">
        <v>17.2</v>
      </c>
      <c r="F281" s="52">
        <v>2.1</v>
      </c>
      <c r="G281" s="63">
        <f t="shared" si="77"/>
        <v>197.29999999999998</v>
      </c>
      <c r="H281" s="64">
        <f t="shared" si="77"/>
        <v>314.10000000000002</v>
      </c>
      <c r="I281" s="65">
        <f t="shared" si="78"/>
        <v>-37.185609678446362</v>
      </c>
      <c r="J281" s="52"/>
    </row>
    <row r="282" spans="1:10" x14ac:dyDescent="0.25">
      <c r="A282" s="29">
        <f t="shared" si="73"/>
        <v>40801</v>
      </c>
      <c r="B282" s="52" t="s">
        <v>697</v>
      </c>
      <c r="C282" s="52">
        <v>182.3</v>
      </c>
      <c r="D282" s="52">
        <v>315.5</v>
      </c>
      <c r="E282" s="52">
        <v>30.5</v>
      </c>
      <c r="F282" s="52">
        <v>64.8</v>
      </c>
      <c r="G282" s="63">
        <f t="shared" si="77"/>
        <v>212.8</v>
      </c>
      <c r="H282" s="64">
        <f t="shared" si="77"/>
        <v>380.3</v>
      </c>
      <c r="I282" s="65">
        <f t="shared" si="78"/>
        <v>-44.044175650801996</v>
      </c>
      <c r="J282" s="52"/>
    </row>
    <row r="283" spans="1:10" x14ac:dyDescent="0.25">
      <c r="A283" s="29">
        <f t="shared" si="73"/>
        <v>40808</v>
      </c>
      <c r="B283" s="52" t="s">
        <v>697</v>
      </c>
      <c r="C283" s="52">
        <v>179.5</v>
      </c>
      <c r="D283" s="52">
        <v>416</v>
      </c>
      <c r="E283" s="52">
        <v>41.4</v>
      </c>
      <c r="F283" s="52">
        <v>67.7</v>
      </c>
      <c r="G283" s="63">
        <f t="shared" si="77"/>
        <v>220.9</v>
      </c>
      <c r="H283" s="64">
        <f t="shared" si="77"/>
        <v>483.7</v>
      </c>
      <c r="I283" s="65">
        <f t="shared" si="78"/>
        <v>-54.33119702294811</v>
      </c>
      <c r="J283" s="52"/>
    </row>
    <row r="284" spans="1:10" x14ac:dyDescent="0.25">
      <c r="A284" s="29">
        <f t="shared" si="73"/>
        <v>40815</v>
      </c>
      <c r="B284" s="52" t="s">
        <v>697</v>
      </c>
      <c r="C284" s="52">
        <v>180.8</v>
      </c>
      <c r="D284" s="52">
        <v>365.5</v>
      </c>
      <c r="E284" s="52">
        <v>50.1</v>
      </c>
      <c r="F284" s="52">
        <v>124.7</v>
      </c>
      <c r="G284" s="63">
        <f t="shared" si="77"/>
        <v>230.9</v>
      </c>
      <c r="H284" s="64">
        <f t="shared" si="77"/>
        <v>490.2</v>
      </c>
      <c r="I284" s="65">
        <f t="shared" si="78"/>
        <v>-52.896776825785395</v>
      </c>
      <c r="J284" s="52"/>
    </row>
    <row r="285" spans="1:10" ht="15" x14ac:dyDescent="0.35">
      <c r="A285" s="29">
        <f t="shared" si="73"/>
        <v>40822</v>
      </c>
      <c r="B285" s="52" t="s">
        <v>697</v>
      </c>
      <c r="C285" s="53">
        <v>183.8</v>
      </c>
      <c r="D285" s="52">
        <v>358</v>
      </c>
      <c r="E285" s="52">
        <v>56.6</v>
      </c>
      <c r="F285" s="52">
        <v>134.4</v>
      </c>
      <c r="G285" s="63">
        <f t="shared" si="77"/>
        <v>240.4</v>
      </c>
      <c r="H285" s="64">
        <f t="shared" si="77"/>
        <v>492.4</v>
      </c>
      <c r="I285" s="65">
        <f t="shared" si="78"/>
        <v>-51.177904142973183</v>
      </c>
      <c r="J285" s="52"/>
    </row>
    <row r="286" spans="1:10" x14ac:dyDescent="0.25">
      <c r="A286" s="29">
        <f t="shared" si="73"/>
        <v>40829</v>
      </c>
      <c r="B286" s="52" t="s">
        <v>697</v>
      </c>
      <c r="C286" s="52">
        <v>196.8</v>
      </c>
      <c r="D286" s="52">
        <v>295</v>
      </c>
      <c r="E286" s="52">
        <v>70.400000000000006</v>
      </c>
      <c r="F286" s="52">
        <v>214.7</v>
      </c>
      <c r="G286" s="63">
        <f t="shared" si="77"/>
        <v>267.20000000000005</v>
      </c>
      <c r="H286" s="64">
        <f t="shared" si="77"/>
        <v>509.7</v>
      </c>
      <c r="I286" s="65">
        <f t="shared" si="78"/>
        <v>-47.577006082009007</v>
      </c>
      <c r="J286" s="52"/>
    </row>
    <row r="287" spans="1:10" x14ac:dyDescent="0.25">
      <c r="A287" s="29">
        <f t="shared" si="73"/>
        <v>40836</v>
      </c>
      <c r="B287" s="52" t="s">
        <v>697</v>
      </c>
      <c r="C287" s="52">
        <v>198.6</v>
      </c>
      <c r="D287" s="52">
        <v>345.4</v>
      </c>
      <c r="E287" s="52">
        <v>95.7</v>
      </c>
      <c r="F287" s="52">
        <v>228.9</v>
      </c>
      <c r="G287" s="63">
        <f t="shared" ref="G287:H294" si="79">+C287+E287</f>
        <v>294.3</v>
      </c>
      <c r="H287" s="64">
        <f t="shared" si="79"/>
        <v>574.29999999999995</v>
      </c>
      <c r="I287" s="65">
        <f t="shared" si="78"/>
        <v>-48.755006094375752</v>
      </c>
      <c r="J287" s="52"/>
    </row>
    <row r="288" spans="1:10" x14ac:dyDescent="0.25">
      <c r="A288" s="29">
        <f t="shared" si="73"/>
        <v>40843</v>
      </c>
      <c r="B288" s="52" t="s">
        <v>697</v>
      </c>
      <c r="C288" s="52">
        <v>198.1</v>
      </c>
      <c r="D288" s="52">
        <v>331.6</v>
      </c>
      <c r="E288" s="52">
        <v>120.6</v>
      </c>
      <c r="F288" s="52">
        <v>252.2</v>
      </c>
      <c r="G288" s="63">
        <f t="shared" si="79"/>
        <v>318.7</v>
      </c>
      <c r="H288" s="64">
        <f t="shared" si="79"/>
        <v>583.79999999999995</v>
      </c>
      <c r="I288" s="65">
        <f t="shared" si="78"/>
        <v>-45.409386776293246</v>
      </c>
      <c r="J288" s="52"/>
    </row>
    <row r="289" spans="1:10" x14ac:dyDescent="0.25">
      <c r="A289" s="29">
        <f t="shared" si="73"/>
        <v>40850</v>
      </c>
      <c r="B289" s="52" t="s">
        <v>697</v>
      </c>
      <c r="C289" s="52">
        <v>193.2</v>
      </c>
      <c r="D289" s="52">
        <v>321.60000000000002</v>
      </c>
      <c r="E289" s="52">
        <v>142</v>
      </c>
      <c r="F289" s="52">
        <v>266.5</v>
      </c>
      <c r="G289" s="63">
        <f t="shared" si="79"/>
        <v>335.2</v>
      </c>
      <c r="H289" s="64">
        <f t="shared" si="79"/>
        <v>588.1</v>
      </c>
      <c r="I289" s="65">
        <f t="shared" si="78"/>
        <v>-43.00289066485292</v>
      </c>
      <c r="J289" s="52"/>
    </row>
    <row r="290" spans="1:10" x14ac:dyDescent="0.25">
      <c r="A290" s="29">
        <f t="shared" si="73"/>
        <v>40857</v>
      </c>
      <c r="B290" s="52" t="s">
        <v>697</v>
      </c>
      <c r="C290" s="52">
        <v>198</v>
      </c>
      <c r="D290" s="52">
        <v>371.8</v>
      </c>
      <c r="E290" s="52">
        <v>154.69999999999999</v>
      </c>
      <c r="F290" s="52">
        <v>278</v>
      </c>
      <c r="G290" s="63">
        <f t="shared" si="79"/>
        <v>352.7</v>
      </c>
      <c r="H290" s="64">
        <f t="shared" si="79"/>
        <v>649.79999999999995</v>
      </c>
      <c r="I290" s="65">
        <f t="shared" si="78"/>
        <v>-45.721760541705137</v>
      </c>
      <c r="J290" s="52"/>
    </row>
    <row r="291" spans="1:10" x14ac:dyDescent="0.25">
      <c r="A291" s="29">
        <f t="shared" si="73"/>
        <v>40864</v>
      </c>
      <c r="B291" s="52" t="s">
        <v>697</v>
      </c>
      <c r="C291" s="52">
        <v>192.5</v>
      </c>
      <c r="D291" s="52">
        <v>316.10000000000002</v>
      </c>
      <c r="E291" s="52">
        <v>173.7</v>
      </c>
      <c r="F291" s="52">
        <v>406.2</v>
      </c>
      <c r="G291" s="63">
        <f t="shared" si="79"/>
        <v>366.2</v>
      </c>
      <c r="H291" s="64">
        <f t="shared" si="79"/>
        <v>722.3</v>
      </c>
      <c r="I291" s="65">
        <f t="shared" si="78"/>
        <v>-49.300844524435824</v>
      </c>
      <c r="J291" s="52"/>
    </row>
    <row r="292" spans="1:10" x14ac:dyDescent="0.25">
      <c r="A292" s="29">
        <f t="shared" si="73"/>
        <v>40871</v>
      </c>
      <c r="B292" s="52" t="s">
        <v>697</v>
      </c>
      <c r="C292" s="52">
        <v>209</v>
      </c>
      <c r="D292" s="52">
        <v>311</v>
      </c>
      <c r="E292" s="52">
        <v>192.9</v>
      </c>
      <c r="F292" s="52">
        <v>425</v>
      </c>
      <c r="G292" s="63">
        <f t="shared" si="79"/>
        <v>401.9</v>
      </c>
      <c r="H292" s="64">
        <f t="shared" si="79"/>
        <v>736</v>
      </c>
      <c r="I292" s="65">
        <f t="shared" si="78"/>
        <v>-45.394021739130444</v>
      </c>
      <c r="J292" s="52"/>
    </row>
    <row r="293" spans="1:10" x14ac:dyDescent="0.25">
      <c r="A293" s="29">
        <f t="shared" si="73"/>
        <v>40878</v>
      </c>
      <c r="B293" s="52" t="s">
        <v>697</v>
      </c>
      <c r="C293" s="52">
        <v>204.5</v>
      </c>
      <c r="D293" s="52">
        <v>290.8</v>
      </c>
      <c r="E293" s="52">
        <v>223.3</v>
      </c>
      <c r="F293" s="52">
        <v>447.1</v>
      </c>
      <c r="G293" s="63">
        <f t="shared" si="79"/>
        <v>427.8</v>
      </c>
      <c r="H293" s="64">
        <f t="shared" si="79"/>
        <v>737.90000000000009</v>
      </c>
      <c r="I293" s="65">
        <f t="shared" si="78"/>
        <v>-42.024664588697661</v>
      </c>
      <c r="J293" s="52"/>
    </row>
    <row r="294" spans="1:10" x14ac:dyDescent="0.25">
      <c r="A294" s="29">
        <f t="shared" si="73"/>
        <v>40885</v>
      </c>
      <c r="B294" s="52" t="s">
        <v>697</v>
      </c>
      <c r="C294" s="52">
        <v>192.8</v>
      </c>
      <c r="D294" s="52">
        <v>277.60000000000002</v>
      </c>
      <c r="E294" s="52">
        <v>249.8</v>
      </c>
      <c r="F294" s="52">
        <v>464.5</v>
      </c>
      <c r="G294" s="63">
        <f t="shared" si="79"/>
        <v>442.6</v>
      </c>
      <c r="H294" s="64">
        <f t="shared" si="79"/>
        <v>742.1</v>
      </c>
      <c r="I294" s="65">
        <f t="shared" si="78"/>
        <v>-40.358442258455732</v>
      </c>
      <c r="J294" s="52"/>
    </row>
    <row r="295" spans="1:10" x14ac:dyDescent="0.25">
      <c r="A295" s="29">
        <f t="shared" si="73"/>
        <v>40892</v>
      </c>
      <c r="B295" s="52" t="s">
        <v>697</v>
      </c>
      <c r="C295">
        <v>161.1</v>
      </c>
      <c r="D295">
        <v>297.5</v>
      </c>
      <c r="E295">
        <v>294.39999999999998</v>
      </c>
      <c r="F295">
        <v>475.5</v>
      </c>
      <c r="G295" s="63">
        <f t="shared" ref="G295:H297" si="80">+C295+E295</f>
        <v>455.5</v>
      </c>
      <c r="H295" s="64">
        <f t="shared" si="80"/>
        <v>773</v>
      </c>
      <c r="I295" s="65">
        <f t="shared" si="78"/>
        <v>-41.073738680465723</v>
      </c>
      <c r="J295" s="52"/>
    </row>
    <row r="296" spans="1:10" x14ac:dyDescent="0.25">
      <c r="A296" s="29">
        <f t="shared" si="73"/>
        <v>40899</v>
      </c>
      <c r="B296" s="52" t="s">
        <v>697</v>
      </c>
      <c r="C296" s="52">
        <v>194.8</v>
      </c>
      <c r="D296" s="52">
        <v>273</v>
      </c>
      <c r="E296" s="52">
        <v>320.8</v>
      </c>
      <c r="F296" s="52">
        <v>512.4</v>
      </c>
      <c r="G296" s="63">
        <f t="shared" si="80"/>
        <v>515.6</v>
      </c>
      <c r="H296" s="64">
        <f t="shared" si="80"/>
        <v>785.4</v>
      </c>
      <c r="I296" s="65">
        <f t="shared" si="78"/>
        <v>-34.351922587216698</v>
      </c>
      <c r="J296" s="52"/>
    </row>
    <row r="297" spans="1:10" x14ac:dyDescent="0.25">
      <c r="A297" s="29">
        <f t="shared" si="73"/>
        <v>40906</v>
      </c>
      <c r="B297" s="52" t="s">
        <v>697</v>
      </c>
      <c r="C297" s="52">
        <v>172.9</v>
      </c>
      <c r="D297" s="52">
        <v>267.3</v>
      </c>
      <c r="E297" s="52">
        <v>350.9</v>
      </c>
      <c r="F297" s="52">
        <v>520.70000000000005</v>
      </c>
      <c r="G297" s="63">
        <f t="shared" si="80"/>
        <v>523.79999999999995</v>
      </c>
      <c r="H297" s="64">
        <f t="shared" si="80"/>
        <v>788</v>
      </c>
      <c r="I297" s="65">
        <f t="shared" si="78"/>
        <v>-33.527918781725894</v>
      </c>
      <c r="J297" s="52"/>
    </row>
    <row r="298" spans="1:10" x14ac:dyDescent="0.25">
      <c r="A298" s="29">
        <f t="shared" si="73"/>
        <v>40913</v>
      </c>
      <c r="B298" s="52" t="s">
        <v>697</v>
      </c>
      <c r="C298">
        <v>154.30000000000001</v>
      </c>
      <c r="D298">
        <v>277.3</v>
      </c>
      <c r="E298">
        <v>382.6</v>
      </c>
      <c r="F298">
        <v>588</v>
      </c>
      <c r="G298" s="63">
        <f t="shared" ref="G298:G329" si="81">+C298+E298</f>
        <v>536.90000000000009</v>
      </c>
      <c r="H298" s="64">
        <f t="shared" ref="H298:H329" si="82">+D298+F298</f>
        <v>865.3</v>
      </c>
      <c r="I298" s="65">
        <f t="shared" ref="I298:I329" si="83">+(G298/H298-1)*100</f>
        <v>-37.952155321853674</v>
      </c>
      <c r="J298" s="52"/>
    </row>
    <row r="299" spans="1:10" x14ac:dyDescent="0.25">
      <c r="A299" s="29">
        <f t="shared" si="73"/>
        <v>40920</v>
      </c>
      <c r="B299" s="52" t="s">
        <v>697</v>
      </c>
      <c r="C299">
        <v>146.80000000000001</v>
      </c>
      <c r="D299">
        <v>274.5</v>
      </c>
      <c r="E299">
        <v>406.7</v>
      </c>
      <c r="F299">
        <v>657.6</v>
      </c>
      <c r="G299" s="63">
        <f t="shared" si="81"/>
        <v>553.5</v>
      </c>
      <c r="H299" s="64">
        <f t="shared" si="82"/>
        <v>932.1</v>
      </c>
      <c r="I299" s="65">
        <f t="shared" si="83"/>
        <v>-40.617959446411334</v>
      </c>
      <c r="J299" s="52"/>
    </row>
    <row r="300" spans="1:10" x14ac:dyDescent="0.25">
      <c r="A300" s="29">
        <f t="shared" si="73"/>
        <v>40927</v>
      </c>
      <c r="B300" s="52" t="s">
        <v>697</v>
      </c>
      <c r="C300">
        <v>143.69999999999999</v>
      </c>
      <c r="D300">
        <v>335.5</v>
      </c>
      <c r="E300">
        <v>436.3</v>
      </c>
      <c r="F300">
        <v>666.5</v>
      </c>
      <c r="G300" s="63">
        <f t="shared" si="81"/>
        <v>580</v>
      </c>
      <c r="H300" s="64">
        <f t="shared" si="82"/>
        <v>1002</v>
      </c>
      <c r="I300" s="65">
        <f t="shared" si="83"/>
        <v>-42.115768463073856</v>
      </c>
      <c r="J300" s="52"/>
    </row>
    <row r="301" spans="1:10" x14ac:dyDescent="0.25">
      <c r="A301" s="29">
        <f t="shared" si="73"/>
        <v>40934</v>
      </c>
      <c r="B301" s="52" t="s">
        <v>697</v>
      </c>
      <c r="C301">
        <v>134.80000000000001</v>
      </c>
      <c r="D301">
        <v>458.9</v>
      </c>
      <c r="E301">
        <v>452</v>
      </c>
      <c r="F301">
        <v>688.8</v>
      </c>
      <c r="G301" s="63">
        <f t="shared" si="81"/>
        <v>586.79999999999995</v>
      </c>
      <c r="H301" s="64">
        <f t="shared" si="82"/>
        <v>1147.6999999999998</v>
      </c>
      <c r="I301" s="65">
        <f t="shared" si="83"/>
        <v>-48.871656356190641</v>
      </c>
      <c r="J301" s="52"/>
    </row>
    <row r="302" spans="1:10" x14ac:dyDescent="0.25">
      <c r="A302" s="29">
        <f t="shared" si="73"/>
        <v>40941</v>
      </c>
      <c r="B302" s="52" t="s">
        <v>697</v>
      </c>
      <c r="C302">
        <v>77</v>
      </c>
      <c r="D302">
        <v>469.2</v>
      </c>
      <c r="E302">
        <v>529.20000000000005</v>
      </c>
      <c r="F302">
        <v>697.5</v>
      </c>
      <c r="G302" s="63">
        <f t="shared" si="81"/>
        <v>606.20000000000005</v>
      </c>
      <c r="H302" s="64">
        <f t="shared" si="82"/>
        <v>1166.7</v>
      </c>
      <c r="I302" s="65">
        <f t="shared" si="83"/>
        <v>-48.041484529013459</v>
      </c>
      <c r="J302" s="52"/>
    </row>
    <row r="303" spans="1:10" x14ac:dyDescent="0.25">
      <c r="A303" s="29">
        <f t="shared" si="73"/>
        <v>40948</v>
      </c>
      <c r="B303" s="52" t="s">
        <v>697</v>
      </c>
      <c r="C303">
        <v>92.5</v>
      </c>
      <c r="D303">
        <v>466.6</v>
      </c>
      <c r="E303">
        <v>535.1</v>
      </c>
      <c r="F303">
        <v>710.1</v>
      </c>
      <c r="G303" s="63">
        <f t="shared" si="81"/>
        <v>627.6</v>
      </c>
      <c r="H303" s="64">
        <f t="shared" si="82"/>
        <v>1176.7</v>
      </c>
      <c r="I303" s="65">
        <f t="shared" si="83"/>
        <v>-46.66440044191382</v>
      </c>
      <c r="J303" s="52"/>
    </row>
    <row r="304" spans="1:10" x14ac:dyDescent="0.25">
      <c r="A304" s="29">
        <f t="shared" si="73"/>
        <v>40955</v>
      </c>
      <c r="B304" s="52" t="s">
        <v>697</v>
      </c>
      <c r="C304">
        <v>95.2</v>
      </c>
      <c r="D304">
        <v>292.2</v>
      </c>
      <c r="E304">
        <v>550.1</v>
      </c>
      <c r="F304">
        <v>837.9</v>
      </c>
      <c r="G304" s="63">
        <f t="shared" si="81"/>
        <v>645.30000000000007</v>
      </c>
      <c r="H304" s="64">
        <f t="shared" si="82"/>
        <v>1130.0999999999999</v>
      </c>
      <c r="I304" s="65">
        <f t="shared" si="83"/>
        <v>-42.898858508096616</v>
      </c>
    </row>
    <row r="305" spans="1:9" x14ac:dyDescent="0.25">
      <c r="A305" s="29">
        <f t="shared" si="73"/>
        <v>40962</v>
      </c>
      <c r="B305" s="52" t="s">
        <v>697</v>
      </c>
      <c r="C305">
        <v>94</v>
      </c>
      <c r="D305">
        <v>251.1</v>
      </c>
      <c r="E305">
        <v>562.29999999999995</v>
      </c>
      <c r="F305">
        <v>854.5</v>
      </c>
      <c r="G305" s="63">
        <f t="shared" si="81"/>
        <v>656.3</v>
      </c>
      <c r="H305" s="64">
        <f t="shared" si="82"/>
        <v>1105.5999999999999</v>
      </c>
      <c r="I305" s="65">
        <f t="shared" si="83"/>
        <v>-40.638567293777136</v>
      </c>
    </row>
    <row r="306" spans="1:9" x14ac:dyDescent="0.25">
      <c r="A306" s="29">
        <f t="shared" si="73"/>
        <v>40969</v>
      </c>
      <c r="B306" s="52" t="s">
        <v>697</v>
      </c>
      <c r="C306">
        <v>81.7</v>
      </c>
      <c r="D306">
        <v>267.5</v>
      </c>
      <c r="E306">
        <v>576.20000000000005</v>
      </c>
      <c r="F306">
        <v>873.3</v>
      </c>
      <c r="G306" s="63">
        <f t="shared" si="81"/>
        <v>657.90000000000009</v>
      </c>
      <c r="H306" s="64">
        <f t="shared" si="82"/>
        <v>1140.8</v>
      </c>
      <c r="I306" s="65">
        <f t="shared" si="83"/>
        <v>-42.329943899018218</v>
      </c>
    </row>
    <row r="307" spans="1:9" x14ac:dyDescent="0.25">
      <c r="A307" s="29">
        <f t="shared" si="73"/>
        <v>40976</v>
      </c>
      <c r="B307" s="52" t="s">
        <v>697</v>
      </c>
      <c r="C307">
        <v>91.8</v>
      </c>
      <c r="D307">
        <v>262.10000000000002</v>
      </c>
      <c r="E307">
        <v>588.9</v>
      </c>
      <c r="F307">
        <v>888.3</v>
      </c>
      <c r="G307" s="63">
        <f t="shared" si="81"/>
        <v>680.69999999999993</v>
      </c>
      <c r="H307" s="64">
        <f t="shared" si="82"/>
        <v>1150.4000000000001</v>
      </c>
      <c r="I307" s="65">
        <f t="shared" si="83"/>
        <v>-40.82927677329625</v>
      </c>
    </row>
    <row r="308" spans="1:9" x14ac:dyDescent="0.25">
      <c r="A308" s="29">
        <f t="shared" si="73"/>
        <v>40983</v>
      </c>
      <c r="B308" s="52" t="s">
        <v>697</v>
      </c>
      <c r="C308">
        <v>78.400000000000006</v>
      </c>
      <c r="D308">
        <v>209.8</v>
      </c>
      <c r="E308">
        <v>608.1</v>
      </c>
      <c r="F308">
        <v>960.7</v>
      </c>
      <c r="G308" s="63">
        <f t="shared" si="81"/>
        <v>686.5</v>
      </c>
      <c r="H308" s="64">
        <f t="shared" si="82"/>
        <v>1170.5</v>
      </c>
      <c r="I308" s="65">
        <f t="shared" si="83"/>
        <v>-41.349850491243053</v>
      </c>
    </row>
    <row r="309" spans="1:9" x14ac:dyDescent="0.25">
      <c r="A309" s="29">
        <f t="shared" si="73"/>
        <v>40990</v>
      </c>
      <c r="B309" s="52" t="s">
        <v>697</v>
      </c>
      <c r="C309">
        <v>80.2</v>
      </c>
      <c r="D309">
        <v>206.7</v>
      </c>
      <c r="E309">
        <v>619</v>
      </c>
      <c r="F309">
        <v>973.8</v>
      </c>
      <c r="G309" s="63">
        <f t="shared" si="81"/>
        <v>699.2</v>
      </c>
      <c r="H309" s="64">
        <f t="shared" si="82"/>
        <v>1180.5</v>
      </c>
      <c r="I309" s="65">
        <f t="shared" si="83"/>
        <v>-40.770859805167305</v>
      </c>
    </row>
    <row r="310" spans="1:9" x14ac:dyDescent="0.25">
      <c r="A310" s="29">
        <f t="shared" si="73"/>
        <v>40997</v>
      </c>
      <c r="B310" s="52" t="s">
        <v>697</v>
      </c>
      <c r="C310">
        <v>74</v>
      </c>
      <c r="D310">
        <v>220.5</v>
      </c>
      <c r="E310">
        <v>626.29999999999995</v>
      </c>
      <c r="F310">
        <v>987.5</v>
      </c>
      <c r="G310" s="63">
        <f t="shared" si="81"/>
        <v>700.3</v>
      </c>
      <c r="H310" s="64">
        <f t="shared" si="82"/>
        <v>1208</v>
      </c>
      <c r="I310" s="65">
        <f t="shared" si="83"/>
        <v>-42.028145695364238</v>
      </c>
    </row>
    <row r="311" spans="1:9" x14ac:dyDescent="0.25">
      <c r="A311" s="29">
        <f t="shared" si="73"/>
        <v>41004</v>
      </c>
      <c r="B311" s="52" t="s">
        <v>697</v>
      </c>
      <c r="C311">
        <v>66.3</v>
      </c>
      <c r="D311">
        <v>189.9</v>
      </c>
      <c r="E311">
        <v>656.4</v>
      </c>
      <c r="F311">
        <v>1017.1</v>
      </c>
      <c r="G311" s="63">
        <f t="shared" si="81"/>
        <v>722.69999999999993</v>
      </c>
      <c r="H311" s="64">
        <f t="shared" si="82"/>
        <v>1207</v>
      </c>
      <c r="I311" s="65">
        <f t="shared" si="83"/>
        <v>-40.124275062137535</v>
      </c>
    </row>
    <row r="312" spans="1:9" x14ac:dyDescent="0.25">
      <c r="A312" s="29">
        <f t="shared" si="73"/>
        <v>41011</v>
      </c>
      <c r="B312" s="52" t="s">
        <v>697</v>
      </c>
      <c r="C312">
        <v>60.8</v>
      </c>
      <c r="D312">
        <v>134.1</v>
      </c>
      <c r="E312">
        <v>666.7</v>
      </c>
      <c r="F312">
        <v>1092.7</v>
      </c>
      <c r="G312" s="63">
        <f t="shared" si="81"/>
        <v>727.5</v>
      </c>
      <c r="H312" s="64">
        <f t="shared" si="82"/>
        <v>1226.8</v>
      </c>
      <c r="I312" s="65">
        <f t="shared" si="83"/>
        <v>-40.699380502119332</v>
      </c>
    </row>
    <row r="313" spans="1:9" x14ac:dyDescent="0.25">
      <c r="A313" s="29">
        <f t="shared" si="73"/>
        <v>41018</v>
      </c>
      <c r="B313" s="52" t="s">
        <v>697</v>
      </c>
      <c r="C313">
        <v>65.7</v>
      </c>
      <c r="D313">
        <v>126.2</v>
      </c>
      <c r="E313">
        <v>678.1</v>
      </c>
      <c r="F313">
        <v>1107.5</v>
      </c>
      <c r="G313" s="63">
        <f t="shared" si="81"/>
        <v>743.80000000000007</v>
      </c>
      <c r="H313" s="64">
        <f t="shared" si="82"/>
        <v>1233.7</v>
      </c>
      <c r="I313" s="65">
        <f t="shared" si="83"/>
        <v>-39.709816000648459</v>
      </c>
    </row>
    <row r="314" spans="1:9" x14ac:dyDescent="0.25">
      <c r="A314" s="29">
        <f t="shared" si="73"/>
        <v>41025</v>
      </c>
      <c r="B314" s="52" t="s">
        <v>697</v>
      </c>
      <c r="C314">
        <v>66</v>
      </c>
      <c r="D314">
        <v>111.3</v>
      </c>
      <c r="E314">
        <v>689.6</v>
      </c>
      <c r="F314">
        <v>1126.5999999999999</v>
      </c>
      <c r="G314" s="63">
        <f t="shared" si="81"/>
        <v>755.6</v>
      </c>
      <c r="H314" s="64">
        <f t="shared" si="82"/>
        <v>1237.8999999999999</v>
      </c>
      <c r="I314" s="65">
        <f t="shared" si="83"/>
        <v>-38.961143872687607</v>
      </c>
    </row>
    <row r="315" spans="1:9" x14ac:dyDescent="0.25">
      <c r="A315" s="29">
        <f t="shared" si="73"/>
        <v>41032</v>
      </c>
      <c r="B315" s="52" t="s">
        <v>697</v>
      </c>
      <c r="C315">
        <v>64.3</v>
      </c>
      <c r="D315">
        <v>107.5</v>
      </c>
      <c r="E315">
        <v>701.4</v>
      </c>
      <c r="F315">
        <v>1144.0999999999999</v>
      </c>
      <c r="G315" s="63">
        <f t="shared" si="81"/>
        <v>765.69999999999993</v>
      </c>
      <c r="H315" s="64">
        <f t="shared" si="82"/>
        <v>1251.5999999999999</v>
      </c>
      <c r="I315" s="65">
        <f t="shared" si="83"/>
        <v>-38.822307446468521</v>
      </c>
    </row>
    <row r="316" spans="1:9" x14ac:dyDescent="0.25">
      <c r="A316" s="29">
        <f t="shared" si="73"/>
        <v>41039</v>
      </c>
      <c r="B316" s="52" t="s">
        <v>697</v>
      </c>
      <c r="C316">
        <v>68.8</v>
      </c>
      <c r="D316">
        <v>113.1</v>
      </c>
      <c r="E316">
        <v>707.3</v>
      </c>
      <c r="F316">
        <v>1156.3</v>
      </c>
      <c r="G316" s="63">
        <f t="shared" si="81"/>
        <v>776.09999999999991</v>
      </c>
      <c r="H316" s="64">
        <f t="shared" si="82"/>
        <v>1269.3999999999999</v>
      </c>
      <c r="I316" s="65">
        <f t="shared" si="83"/>
        <v>-38.860879155506531</v>
      </c>
    </row>
    <row r="317" spans="1:9" x14ac:dyDescent="0.25">
      <c r="A317" s="29">
        <f t="shared" si="73"/>
        <v>41046</v>
      </c>
      <c r="B317" s="52" t="s">
        <v>697</v>
      </c>
      <c r="C317">
        <v>76.3</v>
      </c>
      <c r="D317">
        <v>109.4</v>
      </c>
      <c r="E317">
        <v>716.3</v>
      </c>
      <c r="F317">
        <v>1243.3</v>
      </c>
      <c r="G317" s="63">
        <f t="shared" si="81"/>
        <v>792.59999999999991</v>
      </c>
      <c r="H317" s="64">
        <f t="shared" si="82"/>
        <v>1352.7</v>
      </c>
      <c r="I317" s="65">
        <f t="shared" si="83"/>
        <v>-41.406076735418061</v>
      </c>
    </row>
    <row r="318" spans="1:9" x14ac:dyDescent="0.25">
      <c r="A318" s="29">
        <f t="shared" ref="A318:A381" si="84">+A317+7</f>
        <v>41053</v>
      </c>
      <c r="B318" s="52" t="s">
        <v>697</v>
      </c>
      <c r="C318">
        <v>76.3</v>
      </c>
      <c r="D318">
        <v>109.4</v>
      </c>
      <c r="E318">
        <v>716.3</v>
      </c>
      <c r="F318">
        <v>1243.3</v>
      </c>
      <c r="G318" s="63">
        <f t="shared" si="81"/>
        <v>792.59999999999991</v>
      </c>
      <c r="H318" s="64">
        <f t="shared" si="82"/>
        <v>1352.7</v>
      </c>
      <c r="I318" s="65">
        <f t="shared" si="83"/>
        <v>-41.406076735418061</v>
      </c>
    </row>
    <row r="319" spans="1:9" x14ac:dyDescent="0.25">
      <c r="A319" s="29">
        <f t="shared" si="84"/>
        <v>41060</v>
      </c>
      <c r="B319" s="52" t="s">
        <v>697</v>
      </c>
      <c r="C319">
        <v>96.2</v>
      </c>
      <c r="D319">
        <v>79.900000000000006</v>
      </c>
      <c r="E319">
        <v>754.3</v>
      </c>
      <c r="F319">
        <v>1284.3</v>
      </c>
      <c r="G319" s="63">
        <f t="shared" si="81"/>
        <v>850.5</v>
      </c>
      <c r="H319" s="64">
        <f t="shared" si="82"/>
        <v>1364.2</v>
      </c>
      <c r="I319" s="65">
        <f t="shared" si="83"/>
        <v>-37.655768948834492</v>
      </c>
    </row>
    <row r="320" spans="1:9" x14ac:dyDescent="0.25">
      <c r="A320" s="29">
        <f t="shared" si="84"/>
        <v>41067</v>
      </c>
      <c r="B320" s="52" t="s">
        <v>697</v>
      </c>
      <c r="C320">
        <v>106.5</v>
      </c>
      <c r="D320">
        <v>70.099999999999994</v>
      </c>
      <c r="E320">
        <v>767.4</v>
      </c>
      <c r="F320">
        <v>1294.5999999999999</v>
      </c>
      <c r="G320" s="63">
        <f t="shared" si="81"/>
        <v>873.9</v>
      </c>
      <c r="H320" s="64">
        <f t="shared" si="82"/>
        <v>1364.6999999999998</v>
      </c>
      <c r="I320" s="65">
        <f t="shared" si="83"/>
        <v>-35.963948120466029</v>
      </c>
    </row>
    <row r="321" spans="1:10" x14ac:dyDescent="0.25">
      <c r="A321" s="29">
        <f t="shared" si="84"/>
        <v>41074</v>
      </c>
      <c r="B321" s="52" t="s">
        <v>697</v>
      </c>
      <c r="C321">
        <v>94.3</v>
      </c>
      <c r="D321">
        <v>60.8</v>
      </c>
      <c r="E321">
        <v>780</v>
      </c>
      <c r="F321">
        <v>1304.5</v>
      </c>
      <c r="G321" s="63">
        <f t="shared" si="81"/>
        <v>874.3</v>
      </c>
      <c r="H321" s="64">
        <f t="shared" si="82"/>
        <v>1365.3</v>
      </c>
      <c r="I321" s="65">
        <f t="shared" si="83"/>
        <v>-35.962792060353031</v>
      </c>
    </row>
    <row r="322" spans="1:10" x14ac:dyDescent="0.25">
      <c r="A322" s="29">
        <f t="shared" si="84"/>
        <v>41081</v>
      </c>
      <c r="B322" s="52" t="s">
        <v>697</v>
      </c>
      <c r="C322">
        <v>89.9</v>
      </c>
      <c r="D322">
        <v>58.5</v>
      </c>
      <c r="E322">
        <v>789.4</v>
      </c>
      <c r="F322">
        <v>1311</v>
      </c>
      <c r="G322" s="63">
        <f t="shared" si="81"/>
        <v>879.3</v>
      </c>
      <c r="H322" s="64">
        <f t="shared" si="82"/>
        <v>1369.5</v>
      </c>
      <c r="I322" s="65">
        <f t="shared" si="83"/>
        <v>-35.794085432639655</v>
      </c>
    </row>
    <row r="323" spans="1:10" x14ac:dyDescent="0.25">
      <c r="A323" s="29">
        <f t="shared" si="84"/>
        <v>41088</v>
      </c>
      <c r="B323" s="52" t="s">
        <v>697</v>
      </c>
      <c r="C323">
        <v>87</v>
      </c>
      <c r="D323">
        <v>48.9</v>
      </c>
      <c r="E323">
        <v>805.9</v>
      </c>
      <c r="F323">
        <v>1333.6</v>
      </c>
      <c r="G323" s="63">
        <f t="shared" si="81"/>
        <v>892.9</v>
      </c>
      <c r="H323" s="64">
        <f t="shared" si="82"/>
        <v>1382.5</v>
      </c>
      <c r="I323" s="65">
        <f t="shared" si="83"/>
        <v>-35.41410488245932</v>
      </c>
    </row>
    <row r="324" spans="1:10" x14ac:dyDescent="0.25">
      <c r="A324" s="29">
        <f t="shared" si="84"/>
        <v>41095</v>
      </c>
      <c r="B324" s="52" t="s">
        <v>697</v>
      </c>
      <c r="C324">
        <v>83.9</v>
      </c>
      <c r="D324">
        <v>48.6</v>
      </c>
      <c r="E324">
        <v>814.1</v>
      </c>
      <c r="F324">
        <v>1341.7</v>
      </c>
      <c r="G324" s="63">
        <f t="shared" si="81"/>
        <v>898</v>
      </c>
      <c r="H324" s="64">
        <f t="shared" si="82"/>
        <v>1390.3</v>
      </c>
      <c r="I324" s="65">
        <f t="shared" si="83"/>
        <v>-35.409623822196643</v>
      </c>
    </row>
    <row r="325" spans="1:10" x14ac:dyDescent="0.25">
      <c r="A325" s="29">
        <f t="shared" si="84"/>
        <v>41102</v>
      </c>
      <c r="B325" s="52" t="s">
        <v>697</v>
      </c>
      <c r="C325">
        <v>72.8</v>
      </c>
      <c r="D325">
        <v>50</v>
      </c>
      <c r="E325">
        <v>836.6</v>
      </c>
      <c r="F325">
        <v>1349.1</v>
      </c>
      <c r="G325" s="63">
        <f t="shared" si="81"/>
        <v>909.4</v>
      </c>
      <c r="H325" s="64">
        <f t="shared" si="82"/>
        <v>1399.1</v>
      </c>
      <c r="I325" s="65">
        <f t="shared" si="83"/>
        <v>-35.001072117790002</v>
      </c>
    </row>
    <row r="326" spans="1:10" x14ac:dyDescent="0.25">
      <c r="A326" s="29">
        <f t="shared" si="84"/>
        <v>41109</v>
      </c>
      <c r="B326" s="52" t="s">
        <v>697</v>
      </c>
      <c r="C326">
        <v>104.5</v>
      </c>
      <c r="D326">
        <v>41.4</v>
      </c>
      <c r="E326">
        <v>847.7</v>
      </c>
      <c r="F326">
        <v>1357.5</v>
      </c>
      <c r="G326" s="63">
        <f t="shared" si="81"/>
        <v>952.2</v>
      </c>
      <c r="H326" s="64">
        <f t="shared" si="82"/>
        <v>1398.9</v>
      </c>
      <c r="I326" s="65">
        <f t="shared" si="83"/>
        <v>-31.932232468368007</v>
      </c>
    </row>
    <row r="327" spans="1:10" x14ac:dyDescent="0.25">
      <c r="A327" s="29">
        <f t="shared" si="84"/>
        <v>41116</v>
      </c>
      <c r="B327" s="52" t="s">
        <v>697</v>
      </c>
      <c r="C327">
        <v>101.1</v>
      </c>
      <c r="D327">
        <v>56.7</v>
      </c>
      <c r="E327">
        <v>859.6</v>
      </c>
      <c r="F327">
        <v>1360.6</v>
      </c>
      <c r="G327" s="63">
        <f t="shared" si="81"/>
        <v>960.7</v>
      </c>
      <c r="H327" s="64">
        <f t="shared" si="82"/>
        <v>1417.3</v>
      </c>
      <c r="I327" s="65">
        <f t="shared" si="83"/>
        <v>-32.21618570521413</v>
      </c>
      <c r="J327">
        <v>42.6</v>
      </c>
    </row>
    <row r="328" spans="1:10" x14ac:dyDescent="0.25">
      <c r="A328" s="29">
        <f t="shared" si="84"/>
        <v>41123</v>
      </c>
      <c r="B328" s="52" t="s">
        <v>697</v>
      </c>
      <c r="C328">
        <v>106.2</v>
      </c>
      <c r="D328">
        <v>72.8</v>
      </c>
      <c r="E328">
        <v>868.2</v>
      </c>
      <c r="F328">
        <v>1367.2</v>
      </c>
      <c r="G328" s="63">
        <f t="shared" si="81"/>
        <v>974.40000000000009</v>
      </c>
      <c r="H328" s="64">
        <f t="shared" si="82"/>
        <v>1440</v>
      </c>
      <c r="I328" s="65">
        <f t="shared" si="83"/>
        <v>-32.333333333333329</v>
      </c>
      <c r="J328">
        <v>47.6</v>
      </c>
    </row>
    <row r="329" spans="1:10" x14ac:dyDescent="0.25">
      <c r="A329" s="29">
        <f t="shared" si="84"/>
        <v>41130</v>
      </c>
      <c r="B329" s="52" t="s">
        <v>697</v>
      </c>
      <c r="C329">
        <v>106.8</v>
      </c>
      <c r="D329">
        <v>80.400000000000006</v>
      </c>
      <c r="E329">
        <v>876.7</v>
      </c>
      <c r="F329">
        <v>1370.2</v>
      </c>
      <c r="G329" s="63">
        <f t="shared" si="81"/>
        <v>983.5</v>
      </c>
      <c r="H329" s="64">
        <f t="shared" si="82"/>
        <v>1450.6000000000001</v>
      </c>
      <c r="I329" s="65">
        <f t="shared" si="83"/>
        <v>-32.200468771542809</v>
      </c>
      <c r="J329">
        <v>123.1</v>
      </c>
    </row>
    <row r="330" spans="1:10" x14ac:dyDescent="0.25">
      <c r="A330" s="29">
        <f t="shared" si="84"/>
        <v>41137</v>
      </c>
      <c r="B330" s="52" t="s">
        <v>697</v>
      </c>
      <c r="C330">
        <v>113.1</v>
      </c>
      <c r="D330">
        <v>92.6</v>
      </c>
      <c r="E330">
        <v>887.3</v>
      </c>
      <c r="F330">
        <v>1377.6</v>
      </c>
      <c r="G330" s="63">
        <f t="shared" ref="G330:G360" si="85">+C330+E330</f>
        <v>1000.4</v>
      </c>
      <c r="H330" s="64">
        <f t="shared" ref="H330:H360" si="86">+D330+F330</f>
        <v>1470.1999999999998</v>
      </c>
      <c r="I330" s="65">
        <f t="shared" ref="I330:I361" si="87">+(G330/H330-1)*100</f>
        <v>-31.954836076724249</v>
      </c>
      <c r="J330">
        <v>184.1</v>
      </c>
    </row>
    <row r="331" spans="1:10" x14ac:dyDescent="0.25">
      <c r="A331" s="29">
        <f t="shared" si="84"/>
        <v>41144</v>
      </c>
      <c r="B331" s="52" t="s">
        <v>697</v>
      </c>
      <c r="C331">
        <v>101.3</v>
      </c>
      <c r="D331">
        <v>106.5</v>
      </c>
      <c r="E331">
        <v>899.1</v>
      </c>
      <c r="F331">
        <v>1382.3</v>
      </c>
      <c r="G331" s="63">
        <f t="shared" si="85"/>
        <v>1000.4</v>
      </c>
      <c r="H331" s="64">
        <f t="shared" si="86"/>
        <v>1488.8</v>
      </c>
      <c r="I331" s="65">
        <f t="shared" si="87"/>
        <v>-32.804943578721115</v>
      </c>
      <c r="J331">
        <v>199.2</v>
      </c>
    </row>
    <row r="332" spans="1:10" x14ac:dyDescent="0.25">
      <c r="A332" s="29">
        <f t="shared" si="84"/>
        <v>41151</v>
      </c>
      <c r="B332" s="52" t="s">
        <v>697</v>
      </c>
      <c r="C332">
        <v>90.8</v>
      </c>
      <c r="D332">
        <v>191.4</v>
      </c>
      <c r="E332">
        <v>909.3</v>
      </c>
      <c r="F332">
        <v>0</v>
      </c>
      <c r="G332" s="63">
        <f t="shared" si="85"/>
        <v>1000.0999999999999</v>
      </c>
      <c r="H332" s="64">
        <f t="shared" si="86"/>
        <v>191.4</v>
      </c>
      <c r="I332" s="65">
        <f t="shared" si="87"/>
        <v>422.51828631138972</v>
      </c>
      <c r="J332">
        <v>210.7</v>
      </c>
    </row>
    <row r="333" spans="1:10" x14ac:dyDescent="0.25">
      <c r="A333" s="29">
        <f t="shared" si="84"/>
        <v>41158</v>
      </c>
      <c r="B333" s="52" t="s">
        <v>697</v>
      </c>
      <c r="C333">
        <v>307</v>
      </c>
      <c r="D333">
        <v>191.4</v>
      </c>
      <c r="E333">
        <v>14.9</v>
      </c>
      <c r="F333">
        <v>0</v>
      </c>
      <c r="G333" s="63">
        <f t="shared" si="85"/>
        <v>321.89999999999998</v>
      </c>
      <c r="H333" s="64">
        <f t="shared" si="86"/>
        <v>191.4</v>
      </c>
      <c r="I333" s="65">
        <f t="shared" si="87"/>
        <v>68.181818181818159</v>
      </c>
    </row>
    <row r="334" spans="1:10" x14ac:dyDescent="0.25">
      <c r="A334" s="29">
        <f t="shared" si="84"/>
        <v>41165</v>
      </c>
      <c r="B334" s="52" t="s">
        <v>697</v>
      </c>
      <c r="C334">
        <v>327</v>
      </c>
      <c r="D334">
        <v>182.3</v>
      </c>
      <c r="E334">
        <v>30.2</v>
      </c>
      <c r="F334">
        <v>30.5</v>
      </c>
      <c r="G334" s="63">
        <f t="shared" si="85"/>
        <v>357.2</v>
      </c>
      <c r="H334" s="64">
        <f t="shared" si="86"/>
        <v>212.8</v>
      </c>
      <c r="I334" s="65">
        <f t="shared" si="87"/>
        <v>67.857142857142833</v>
      </c>
    </row>
    <row r="335" spans="1:10" x14ac:dyDescent="0.25">
      <c r="A335" s="29">
        <f t="shared" si="84"/>
        <v>41172</v>
      </c>
      <c r="B335" s="52" t="s">
        <v>697</v>
      </c>
      <c r="C335">
        <v>336.3</v>
      </c>
      <c r="D335">
        <v>179.5</v>
      </c>
      <c r="E335">
        <v>39.1</v>
      </c>
      <c r="F335">
        <v>41.4</v>
      </c>
      <c r="G335" s="63">
        <f t="shared" si="85"/>
        <v>375.40000000000003</v>
      </c>
      <c r="H335" s="64">
        <f t="shared" si="86"/>
        <v>220.9</v>
      </c>
      <c r="I335" s="65">
        <f t="shared" si="87"/>
        <v>69.941149841557277</v>
      </c>
    </row>
    <row r="336" spans="1:10" x14ac:dyDescent="0.25">
      <c r="A336" s="29">
        <f t="shared" si="84"/>
        <v>41179</v>
      </c>
      <c r="B336" s="52" t="s">
        <v>697</v>
      </c>
      <c r="C336">
        <v>350.7</v>
      </c>
      <c r="D336">
        <v>180.8</v>
      </c>
      <c r="E336">
        <v>48.4</v>
      </c>
      <c r="F336">
        <v>50.1</v>
      </c>
      <c r="G336" s="63">
        <f t="shared" si="85"/>
        <v>399.09999999999997</v>
      </c>
      <c r="H336" s="64">
        <f t="shared" si="86"/>
        <v>230.9</v>
      </c>
      <c r="I336" s="65">
        <f t="shared" si="87"/>
        <v>72.845387613685546</v>
      </c>
    </row>
    <row r="337" spans="1:9" x14ac:dyDescent="0.25">
      <c r="A337" s="29">
        <f t="shared" si="84"/>
        <v>41186</v>
      </c>
      <c r="B337" s="52" t="s">
        <v>697</v>
      </c>
      <c r="C337">
        <v>339.3</v>
      </c>
      <c r="D337">
        <v>183.8</v>
      </c>
      <c r="E337">
        <v>66.400000000000006</v>
      </c>
      <c r="F337">
        <v>56.6</v>
      </c>
      <c r="G337" s="63">
        <f t="shared" si="85"/>
        <v>405.70000000000005</v>
      </c>
      <c r="H337" s="64">
        <f t="shared" si="86"/>
        <v>240.4</v>
      </c>
      <c r="I337" s="65">
        <f t="shared" si="87"/>
        <v>68.760399334442596</v>
      </c>
    </row>
    <row r="338" spans="1:9" x14ac:dyDescent="0.25">
      <c r="A338" s="29">
        <f t="shared" si="84"/>
        <v>41193</v>
      </c>
      <c r="B338" s="52" t="s">
        <v>697</v>
      </c>
      <c r="C338">
        <v>342.8</v>
      </c>
      <c r="D338">
        <v>196.8</v>
      </c>
      <c r="E338">
        <v>94.9</v>
      </c>
      <c r="F338">
        <v>70.400000000000006</v>
      </c>
      <c r="G338" s="63">
        <f t="shared" si="85"/>
        <v>437.70000000000005</v>
      </c>
      <c r="H338" s="64">
        <f t="shared" si="86"/>
        <v>267.20000000000005</v>
      </c>
      <c r="I338" s="65">
        <f t="shared" si="87"/>
        <v>63.809880239520943</v>
      </c>
    </row>
    <row r="339" spans="1:9" x14ac:dyDescent="0.25">
      <c r="A339" s="29">
        <f t="shared" si="84"/>
        <v>41200</v>
      </c>
      <c r="B339" s="52" t="s">
        <v>697</v>
      </c>
      <c r="C339">
        <v>383.3</v>
      </c>
      <c r="D339">
        <v>198.6</v>
      </c>
      <c r="E339">
        <v>184.1</v>
      </c>
      <c r="F339">
        <v>95.7</v>
      </c>
      <c r="G339" s="63">
        <f t="shared" si="85"/>
        <v>567.4</v>
      </c>
      <c r="H339" s="64">
        <f t="shared" si="86"/>
        <v>294.3</v>
      </c>
      <c r="I339" s="65">
        <f t="shared" si="87"/>
        <v>92.796466190961581</v>
      </c>
    </row>
    <row r="340" spans="1:9" x14ac:dyDescent="0.25">
      <c r="A340" s="29">
        <f t="shared" si="84"/>
        <v>41207</v>
      </c>
      <c r="B340" s="52" t="s">
        <v>697</v>
      </c>
      <c r="C340">
        <v>362.3</v>
      </c>
      <c r="D340">
        <v>198.1</v>
      </c>
      <c r="E340">
        <v>221.9</v>
      </c>
      <c r="F340">
        <v>120.6</v>
      </c>
      <c r="G340" s="63">
        <f t="shared" si="85"/>
        <v>584.20000000000005</v>
      </c>
      <c r="H340" s="64">
        <f t="shared" si="86"/>
        <v>318.7</v>
      </c>
      <c r="I340" s="65">
        <f t="shared" si="87"/>
        <v>83.307185440853488</v>
      </c>
    </row>
    <row r="341" spans="1:9" x14ac:dyDescent="0.25">
      <c r="A341" s="29">
        <f t="shared" si="84"/>
        <v>41214</v>
      </c>
      <c r="B341" s="52" t="s">
        <v>697</v>
      </c>
      <c r="C341">
        <v>292.10000000000002</v>
      </c>
      <c r="D341">
        <v>193.2</v>
      </c>
      <c r="E341">
        <v>317.10000000000002</v>
      </c>
      <c r="F341">
        <v>142</v>
      </c>
      <c r="G341" s="63">
        <f t="shared" si="85"/>
        <v>609.20000000000005</v>
      </c>
      <c r="H341" s="64">
        <f t="shared" si="86"/>
        <v>335.2</v>
      </c>
      <c r="I341" s="65">
        <f t="shared" si="87"/>
        <v>81.742243436754208</v>
      </c>
    </row>
    <row r="342" spans="1:9" x14ac:dyDescent="0.25">
      <c r="A342" s="29">
        <f t="shared" si="84"/>
        <v>41221</v>
      </c>
      <c r="B342" s="52" t="s">
        <v>697</v>
      </c>
      <c r="C342">
        <v>246.8</v>
      </c>
      <c r="D342">
        <v>198</v>
      </c>
      <c r="E342">
        <v>391.5</v>
      </c>
      <c r="F342">
        <v>154.69999999999999</v>
      </c>
      <c r="G342" s="63">
        <f t="shared" si="85"/>
        <v>638.29999999999995</v>
      </c>
      <c r="H342" s="64">
        <f t="shared" si="86"/>
        <v>352.7</v>
      </c>
      <c r="I342" s="65">
        <f t="shared" si="87"/>
        <v>80.975333144315272</v>
      </c>
    </row>
    <row r="343" spans="1:9" x14ac:dyDescent="0.25">
      <c r="A343" s="29">
        <f t="shared" si="84"/>
        <v>41228</v>
      </c>
      <c r="B343" s="52" t="s">
        <v>697</v>
      </c>
      <c r="C343">
        <v>174.1</v>
      </c>
      <c r="D343">
        <v>192.5</v>
      </c>
      <c r="E343">
        <v>470.7</v>
      </c>
      <c r="F343">
        <v>173.7</v>
      </c>
      <c r="G343" s="63">
        <f t="shared" si="85"/>
        <v>644.79999999999995</v>
      </c>
      <c r="H343" s="64">
        <f t="shared" si="86"/>
        <v>366.2</v>
      </c>
      <c r="I343" s="65">
        <f t="shared" si="87"/>
        <v>76.078645548880402</v>
      </c>
    </row>
    <row r="344" spans="1:9" x14ac:dyDescent="0.25">
      <c r="A344" s="29">
        <f t="shared" si="84"/>
        <v>41235</v>
      </c>
      <c r="B344" s="52" t="s">
        <v>697</v>
      </c>
      <c r="C344">
        <v>166.4</v>
      </c>
      <c r="D344">
        <v>209</v>
      </c>
      <c r="E344">
        <v>484.5</v>
      </c>
      <c r="F344">
        <v>192.9</v>
      </c>
      <c r="G344" s="63">
        <f t="shared" si="85"/>
        <v>650.9</v>
      </c>
      <c r="H344" s="64">
        <f t="shared" si="86"/>
        <v>401.9</v>
      </c>
      <c r="I344" s="65">
        <f t="shared" si="87"/>
        <v>61.955710375715341</v>
      </c>
    </row>
    <row r="345" spans="1:9" x14ac:dyDescent="0.25">
      <c r="A345" s="29">
        <f t="shared" si="84"/>
        <v>41242</v>
      </c>
      <c r="B345" s="52" t="s">
        <v>697</v>
      </c>
      <c r="C345">
        <v>191.5</v>
      </c>
      <c r="D345">
        <v>204.5</v>
      </c>
      <c r="E345">
        <v>500.8</v>
      </c>
      <c r="F345">
        <v>223.3</v>
      </c>
      <c r="G345" s="63">
        <f t="shared" si="85"/>
        <v>692.3</v>
      </c>
      <c r="H345" s="64">
        <f t="shared" si="86"/>
        <v>427.8</v>
      </c>
      <c r="I345" s="65">
        <f t="shared" si="87"/>
        <v>61.827956989247298</v>
      </c>
    </row>
    <row r="346" spans="1:9" x14ac:dyDescent="0.25">
      <c r="A346" s="29">
        <f t="shared" si="84"/>
        <v>41249</v>
      </c>
      <c r="B346" s="52" t="s">
        <v>697</v>
      </c>
      <c r="C346">
        <v>191.9</v>
      </c>
      <c r="D346">
        <v>192.8</v>
      </c>
      <c r="E346">
        <v>518.79999999999995</v>
      </c>
      <c r="F346">
        <v>249.8</v>
      </c>
      <c r="G346" s="63">
        <f t="shared" si="85"/>
        <v>710.69999999999993</v>
      </c>
      <c r="H346" s="64">
        <f t="shared" si="86"/>
        <v>442.6</v>
      </c>
      <c r="I346" s="65">
        <f t="shared" si="87"/>
        <v>60.573881608675983</v>
      </c>
    </row>
    <row r="347" spans="1:9" x14ac:dyDescent="0.25">
      <c r="A347" s="29">
        <f t="shared" si="84"/>
        <v>41256</v>
      </c>
      <c r="B347" s="52" t="s">
        <v>697</v>
      </c>
      <c r="C347">
        <v>200.3</v>
      </c>
      <c r="D347">
        <v>161.1</v>
      </c>
      <c r="E347">
        <v>539.70000000000005</v>
      </c>
      <c r="F347">
        <v>294.39999999999998</v>
      </c>
      <c r="G347" s="63">
        <f t="shared" si="85"/>
        <v>740</v>
      </c>
      <c r="H347" s="64">
        <f t="shared" si="86"/>
        <v>455.5</v>
      </c>
      <c r="I347" s="65">
        <f t="shared" si="87"/>
        <v>62.458836443468726</v>
      </c>
    </row>
    <row r="348" spans="1:9" x14ac:dyDescent="0.25">
      <c r="A348" s="29">
        <f t="shared" si="84"/>
        <v>41263</v>
      </c>
      <c r="B348" s="52" t="s">
        <v>697</v>
      </c>
      <c r="C348">
        <v>188</v>
      </c>
      <c r="D348">
        <v>194.8</v>
      </c>
      <c r="E348">
        <v>576.1</v>
      </c>
      <c r="F348">
        <v>320.8</v>
      </c>
      <c r="G348" s="63">
        <f t="shared" si="85"/>
        <v>764.1</v>
      </c>
      <c r="H348" s="64">
        <f t="shared" si="86"/>
        <v>515.6</v>
      </c>
      <c r="I348" s="65">
        <f t="shared" si="87"/>
        <v>48.196276183087662</v>
      </c>
    </row>
    <row r="349" spans="1:9" x14ac:dyDescent="0.25">
      <c r="A349" s="29">
        <f t="shared" si="84"/>
        <v>41270</v>
      </c>
      <c r="B349" s="52" t="s">
        <v>697</v>
      </c>
      <c r="C349">
        <v>175.3</v>
      </c>
      <c r="D349">
        <v>172.9</v>
      </c>
      <c r="E349">
        <v>596.20000000000005</v>
      </c>
      <c r="F349">
        <v>350.9</v>
      </c>
      <c r="G349" s="63">
        <f t="shared" si="85"/>
        <v>771.5</v>
      </c>
      <c r="H349" s="64">
        <f t="shared" si="86"/>
        <v>523.79999999999995</v>
      </c>
      <c r="I349" s="65">
        <f t="shared" si="87"/>
        <v>47.289041618938541</v>
      </c>
    </row>
    <row r="350" spans="1:9" x14ac:dyDescent="0.25">
      <c r="A350" s="29">
        <f t="shared" si="84"/>
        <v>41277</v>
      </c>
      <c r="B350" s="52" t="s">
        <v>697</v>
      </c>
      <c r="C350">
        <v>196.2</v>
      </c>
      <c r="D350">
        <v>154.30000000000001</v>
      </c>
      <c r="E350">
        <v>605.70000000000005</v>
      </c>
      <c r="F350">
        <v>382.6</v>
      </c>
      <c r="G350" s="63">
        <f t="shared" si="85"/>
        <v>801.90000000000009</v>
      </c>
      <c r="H350" s="64">
        <f t="shared" si="86"/>
        <v>536.90000000000009</v>
      </c>
      <c r="I350" s="65">
        <f t="shared" si="87"/>
        <v>49.35742223877817</v>
      </c>
    </row>
    <row r="351" spans="1:9" x14ac:dyDescent="0.25">
      <c r="A351" s="29">
        <f t="shared" si="84"/>
        <v>41284</v>
      </c>
      <c r="B351" s="52" t="s">
        <v>697</v>
      </c>
      <c r="C351">
        <v>208.9</v>
      </c>
      <c r="D351">
        <v>146.80000000000001</v>
      </c>
      <c r="E351">
        <v>627.20000000000005</v>
      </c>
      <c r="F351">
        <v>406.7</v>
      </c>
      <c r="G351" s="63">
        <f t="shared" si="85"/>
        <v>836.1</v>
      </c>
      <c r="H351" s="64">
        <f t="shared" si="86"/>
        <v>553.5</v>
      </c>
      <c r="I351" s="65">
        <f t="shared" si="87"/>
        <v>51.056910569105682</v>
      </c>
    </row>
    <row r="352" spans="1:9" x14ac:dyDescent="0.25">
      <c r="A352" s="29">
        <f t="shared" si="84"/>
        <v>41291</v>
      </c>
      <c r="B352" s="52" t="s">
        <v>697</v>
      </c>
      <c r="C352">
        <v>201</v>
      </c>
      <c r="D352">
        <v>143.69999999999999</v>
      </c>
      <c r="E352">
        <v>648.4</v>
      </c>
      <c r="F352">
        <v>436.3</v>
      </c>
      <c r="G352" s="63">
        <f t="shared" si="85"/>
        <v>849.4</v>
      </c>
      <c r="H352" s="64">
        <f t="shared" si="86"/>
        <v>580</v>
      </c>
      <c r="I352" s="65">
        <f t="shared" si="87"/>
        <v>46.448275862068968</v>
      </c>
    </row>
    <row r="353" spans="1:9" x14ac:dyDescent="0.25">
      <c r="A353" s="29">
        <f t="shared" si="84"/>
        <v>41298</v>
      </c>
      <c r="B353" s="52" t="s">
        <v>697</v>
      </c>
      <c r="C353">
        <v>181.6</v>
      </c>
      <c r="D353">
        <v>134.80000000000001</v>
      </c>
      <c r="E353">
        <v>674.8</v>
      </c>
      <c r="F353">
        <v>452</v>
      </c>
      <c r="G353" s="63">
        <f t="shared" si="85"/>
        <v>856.4</v>
      </c>
      <c r="H353" s="64">
        <f t="shared" si="86"/>
        <v>586.79999999999995</v>
      </c>
      <c r="I353" s="65">
        <f t="shared" si="87"/>
        <v>45.944103612815269</v>
      </c>
    </row>
    <row r="354" spans="1:9" x14ac:dyDescent="0.25">
      <c r="A354" s="29">
        <f t="shared" si="84"/>
        <v>41305</v>
      </c>
      <c r="B354" s="52" t="s">
        <v>697</v>
      </c>
      <c r="C354">
        <v>210.5</v>
      </c>
      <c r="D354">
        <v>77</v>
      </c>
      <c r="E354">
        <v>696</v>
      </c>
      <c r="F354">
        <v>529.20000000000005</v>
      </c>
      <c r="G354" s="63">
        <f t="shared" si="85"/>
        <v>906.5</v>
      </c>
      <c r="H354" s="64">
        <f t="shared" si="86"/>
        <v>606.20000000000005</v>
      </c>
      <c r="I354" s="65">
        <f t="shared" si="87"/>
        <v>49.538106235565806</v>
      </c>
    </row>
    <row r="355" spans="1:9" x14ac:dyDescent="0.25">
      <c r="A355" s="29">
        <f t="shared" si="84"/>
        <v>41312</v>
      </c>
      <c r="B355" s="52" t="s">
        <v>697</v>
      </c>
      <c r="C355">
        <v>228.2</v>
      </c>
      <c r="D355">
        <v>92.5</v>
      </c>
      <c r="E355">
        <v>717.3</v>
      </c>
      <c r="F355">
        <v>535.1</v>
      </c>
      <c r="G355" s="63">
        <f t="shared" si="85"/>
        <v>945.5</v>
      </c>
      <c r="H355" s="64">
        <f t="shared" si="86"/>
        <v>627.6</v>
      </c>
      <c r="I355" s="65">
        <f t="shared" si="87"/>
        <v>50.653282345442953</v>
      </c>
    </row>
    <row r="356" spans="1:9" x14ac:dyDescent="0.25">
      <c r="A356" s="29">
        <f t="shared" si="84"/>
        <v>41319</v>
      </c>
      <c r="B356" s="52" t="s">
        <v>697</v>
      </c>
      <c r="C356">
        <v>208.6</v>
      </c>
      <c r="D356">
        <v>95.2</v>
      </c>
      <c r="E356">
        <v>742.9</v>
      </c>
      <c r="F356">
        <v>550.1</v>
      </c>
      <c r="G356" s="63">
        <f t="shared" si="85"/>
        <v>951.5</v>
      </c>
      <c r="H356" s="64">
        <f t="shared" si="86"/>
        <v>645.30000000000007</v>
      </c>
      <c r="I356" s="65">
        <f t="shared" si="87"/>
        <v>47.450798078413129</v>
      </c>
    </row>
    <row r="357" spans="1:9" x14ac:dyDescent="0.25">
      <c r="A357" s="29">
        <f t="shared" si="84"/>
        <v>41326</v>
      </c>
      <c r="B357" s="52" t="s">
        <v>697</v>
      </c>
      <c r="C357">
        <v>188.9</v>
      </c>
      <c r="D357">
        <v>94</v>
      </c>
      <c r="E357">
        <v>773.7</v>
      </c>
      <c r="F357">
        <v>562.29999999999995</v>
      </c>
      <c r="G357" s="63">
        <f t="shared" si="85"/>
        <v>962.6</v>
      </c>
      <c r="H357" s="64">
        <f t="shared" si="86"/>
        <v>656.3</v>
      </c>
      <c r="I357" s="65">
        <f t="shared" si="87"/>
        <v>46.67072984915437</v>
      </c>
    </row>
    <row r="358" spans="1:9" x14ac:dyDescent="0.25">
      <c r="A358" s="29">
        <f t="shared" si="84"/>
        <v>41333</v>
      </c>
      <c r="B358" s="52" t="s">
        <v>697</v>
      </c>
      <c r="C358">
        <v>154.19999999999999</v>
      </c>
      <c r="D358">
        <v>81.7</v>
      </c>
      <c r="E358">
        <v>814.7</v>
      </c>
      <c r="F358">
        <v>576.20000000000005</v>
      </c>
      <c r="G358" s="63">
        <f t="shared" si="85"/>
        <v>968.90000000000009</v>
      </c>
      <c r="H358" s="64">
        <f t="shared" si="86"/>
        <v>657.90000000000009</v>
      </c>
      <c r="I358" s="65">
        <f t="shared" si="87"/>
        <v>47.271621827025378</v>
      </c>
    </row>
    <row r="359" spans="1:9" x14ac:dyDescent="0.25">
      <c r="A359" s="29">
        <f t="shared" si="84"/>
        <v>41340</v>
      </c>
      <c r="B359" s="52" t="s">
        <v>697</v>
      </c>
      <c r="C359">
        <v>152</v>
      </c>
      <c r="D359">
        <v>91.8</v>
      </c>
      <c r="E359">
        <v>834.5</v>
      </c>
      <c r="F359">
        <v>588.9</v>
      </c>
      <c r="G359" s="63">
        <f t="shared" si="85"/>
        <v>986.5</v>
      </c>
      <c r="H359" s="64">
        <f t="shared" si="86"/>
        <v>680.69999999999993</v>
      </c>
      <c r="I359" s="65">
        <f t="shared" si="87"/>
        <v>44.924342588511834</v>
      </c>
    </row>
    <row r="360" spans="1:9" x14ac:dyDescent="0.25">
      <c r="A360" s="29">
        <f t="shared" si="84"/>
        <v>41347</v>
      </c>
      <c r="B360" s="52" t="s">
        <v>697</v>
      </c>
      <c r="C360">
        <v>152.1</v>
      </c>
      <c r="D360">
        <v>78.400000000000006</v>
      </c>
      <c r="E360">
        <v>861.4</v>
      </c>
      <c r="F360">
        <v>608.1</v>
      </c>
      <c r="G360" s="63">
        <f t="shared" si="85"/>
        <v>1013.5</v>
      </c>
      <c r="H360" s="64">
        <f t="shared" si="86"/>
        <v>686.5</v>
      </c>
      <c r="I360" s="65">
        <f t="shared" si="87"/>
        <v>47.63292061179898</v>
      </c>
    </row>
    <row r="361" spans="1:9" x14ac:dyDescent="0.25">
      <c r="A361" s="29">
        <f t="shared" si="84"/>
        <v>41354</v>
      </c>
      <c r="B361" s="52" t="s">
        <v>697</v>
      </c>
      <c r="C361">
        <v>132.6</v>
      </c>
      <c r="D361">
        <v>80.2</v>
      </c>
      <c r="E361">
        <v>887.4</v>
      </c>
      <c r="F361">
        <v>619</v>
      </c>
      <c r="G361" s="63">
        <f t="shared" ref="G361:G366" si="88">+C361+E361</f>
        <v>1020</v>
      </c>
      <c r="H361" s="64">
        <f t="shared" ref="H361:H374" si="89">+D361+F361</f>
        <v>699.2</v>
      </c>
      <c r="I361" s="65">
        <f t="shared" si="87"/>
        <v>45.881006864988549</v>
      </c>
    </row>
    <row r="362" spans="1:9" x14ac:dyDescent="0.25">
      <c r="A362" s="29">
        <f t="shared" si="84"/>
        <v>41361</v>
      </c>
      <c r="B362" s="52" t="s">
        <v>697</v>
      </c>
      <c r="C362">
        <v>117.7</v>
      </c>
      <c r="D362">
        <v>74</v>
      </c>
      <c r="E362">
        <v>910.9</v>
      </c>
      <c r="F362">
        <v>626.29999999999995</v>
      </c>
      <c r="G362" s="63">
        <f t="shared" si="88"/>
        <v>1028.5999999999999</v>
      </c>
      <c r="H362" s="64">
        <f t="shared" si="89"/>
        <v>700.3</v>
      </c>
      <c r="I362" s="65">
        <f t="shared" ref="I362:I374" si="90">+(G362/H362-1)*100</f>
        <v>46.879908610595457</v>
      </c>
    </row>
    <row r="363" spans="1:9" x14ac:dyDescent="0.25">
      <c r="A363" s="29">
        <f t="shared" si="84"/>
        <v>41368</v>
      </c>
      <c r="B363" s="52" t="s">
        <v>697</v>
      </c>
      <c r="C363">
        <v>109.1</v>
      </c>
      <c r="D363">
        <v>66.3</v>
      </c>
      <c r="E363">
        <v>933.9</v>
      </c>
      <c r="F363">
        <v>656.4</v>
      </c>
      <c r="G363" s="63">
        <f t="shared" si="88"/>
        <v>1043</v>
      </c>
      <c r="H363" s="64">
        <f t="shared" si="89"/>
        <v>722.69999999999993</v>
      </c>
      <c r="I363" s="65">
        <f t="shared" si="90"/>
        <v>44.319911443199132</v>
      </c>
    </row>
    <row r="364" spans="1:9" x14ac:dyDescent="0.25">
      <c r="A364" s="29">
        <f t="shared" si="84"/>
        <v>41375</v>
      </c>
      <c r="B364" s="52" t="s">
        <v>697</v>
      </c>
      <c r="C364">
        <v>96.8</v>
      </c>
      <c r="D364">
        <v>60.8</v>
      </c>
      <c r="E364">
        <v>948.7</v>
      </c>
      <c r="F364">
        <v>666.7</v>
      </c>
      <c r="G364" s="63">
        <f t="shared" si="88"/>
        <v>1045.5</v>
      </c>
      <c r="H364" s="64">
        <f t="shared" si="89"/>
        <v>727.5</v>
      </c>
      <c r="I364" s="65">
        <f t="shared" si="90"/>
        <v>43.711340206185568</v>
      </c>
    </row>
    <row r="365" spans="1:9" x14ac:dyDescent="0.25">
      <c r="A365" s="29">
        <f t="shared" si="84"/>
        <v>41382</v>
      </c>
      <c r="B365" s="52" t="s">
        <v>697</v>
      </c>
      <c r="C365">
        <v>78.400000000000006</v>
      </c>
      <c r="D365">
        <v>65.7</v>
      </c>
      <c r="E365">
        <v>970.6</v>
      </c>
      <c r="F365">
        <v>678.1</v>
      </c>
      <c r="G365" s="63">
        <f t="shared" si="88"/>
        <v>1049</v>
      </c>
      <c r="H365" s="64">
        <f t="shared" si="89"/>
        <v>743.80000000000007</v>
      </c>
      <c r="I365" s="65">
        <f t="shared" si="90"/>
        <v>41.032535627856937</v>
      </c>
    </row>
    <row r="366" spans="1:9" x14ac:dyDescent="0.25">
      <c r="A366" s="29">
        <f t="shared" si="84"/>
        <v>41389</v>
      </c>
      <c r="B366" s="52" t="s">
        <v>697</v>
      </c>
      <c r="C366">
        <v>65.2</v>
      </c>
      <c r="D366">
        <v>66</v>
      </c>
      <c r="E366">
        <v>990.7</v>
      </c>
      <c r="F366">
        <v>689.6</v>
      </c>
      <c r="G366" s="63">
        <f t="shared" si="88"/>
        <v>1055.9000000000001</v>
      </c>
      <c r="H366" s="64">
        <f t="shared" si="89"/>
        <v>755.6</v>
      </c>
      <c r="I366" s="65">
        <f t="shared" si="90"/>
        <v>39.743250397035482</v>
      </c>
    </row>
    <row r="367" spans="1:9" x14ac:dyDescent="0.25">
      <c r="A367" s="29">
        <f t="shared" si="84"/>
        <v>41396</v>
      </c>
      <c r="B367" s="52" t="s">
        <v>697</v>
      </c>
      <c r="C367">
        <v>57.8</v>
      </c>
      <c r="D367">
        <v>64.3</v>
      </c>
      <c r="E367">
        <v>1003.1</v>
      </c>
      <c r="F367">
        <v>701.4</v>
      </c>
      <c r="G367" s="63">
        <f t="shared" ref="G367:G374" si="91">+C367+E367</f>
        <v>1060.9000000000001</v>
      </c>
      <c r="H367" s="64">
        <f t="shared" si="89"/>
        <v>765.69999999999993</v>
      </c>
      <c r="I367" s="65">
        <f t="shared" si="90"/>
        <v>38.552958077576108</v>
      </c>
    </row>
    <row r="368" spans="1:9" x14ac:dyDescent="0.25">
      <c r="A368" s="29">
        <f t="shared" si="84"/>
        <v>41403</v>
      </c>
      <c r="B368" s="52" t="s">
        <v>697</v>
      </c>
      <c r="C368">
        <v>56.6</v>
      </c>
      <c r="D368">
        <v>68.8</v>
      </c>
      <c r="E368">
        <v>1012.9</v>
      </c>
      <c r="F368">
        <v>707.3</v>
      </c>
      <c r="G368" s="63">
        <f t="shared" si="91"/>
        <v>1069.5</v>
      </c>
      <c r="H368" s="64">
        <f t="shared" si="89"/>
        <v>776.09999999999991</v>
      </c>
      <c r="I368" s="65">
        <f t="shared" si="90"/>
        <v>37.804406648627761</v>
      </c>
    </row>
    <row r="369" spans="1:10" x14ac:dyDescent="0.25">
      <c r="A369" s="29">
        <f t="shared" si="84"/>
        <v>41410</v>
      </c>
      <c r="B369" s="52" t="s">
        <v>697</v>
      </c>
      <c r="C369">
        <v>41.1</v>
      </c>
      <c r="D369">
        <v>76.3</v>
      </c>
      <c r="E369">
        <v>1031.2</v>
      </c>
      <c r="F369">
        <v>716.3</v>
      </c>
      <c r="G369" s="63">
        <f t="shared" si="91"/>
        <v>1072.3</v>
      </c>
      <c r="H369" s="64">
        <f t="shared" si="89"/>
        <v>792.59999999999991</v>
      </c>
      <c r="I369" s="65">
        <f t="shared" si="90"/>
        <v>35.288922533434274</v>
      </c>
    </row>
    <row r="370" spans="1:10" x14ac:dyDescent="0.25">
      <c r="A370" s="29">
        <f t="shared" si="84"/>
        <v>41417</v>
      </c>
      <c r="B370" s="52" t="s">
        <v>697</v>
      </c>
      <c r="C370">
        <v>35.9</v>
      </c>
      <c r="D370">
        <v>77.8</v>
      </c>
      <c r="E370">
        <v>1041.3</v>
      </c>
      <c r="F370">
        <v>744</v>
      </c>
      <c r="G370" s="63">
        <f t="shared" si="91"/>
        <v>1077.2</v>
      </c>
      <c r="H370" s="64">
        <f t="shared" si="89"/>
        <v>821.8</v>
      </c>
      <c r="I370" s="65">
        <f t="shared" si="90"/>
        <v>31.078121197371633</v>
      </c>
    </row>
    <row r="371" spans="1:10" x14ac:dyDescent="0.25">
      <c r="A371" s="29">
        <f t="shared" si="84"/>
        <v>41424</v>
      </c>
      <c r="B371" s="52" t="s">
        <v>697</v>
      </c>
      <c r="C371">
        <v>41.7</v>
      </c>
      <c r="D371">
        <v>96.2</v>
      </c>
      <c r="E371">
        <v>1046.2</v>
      </c>
      <c r="F371">
        <v>754.3</v>
      </c>
      <c r="G371" s="63">
        <f t="shared" si="91"/>
        <v>1087.9000000000001</v>
      </c>
      <c r="H371" s="64">
        <f t="shared" si="89"/>
        <v>850.5</v>
      </c>
      <c r="I371" s="65">
        <f t="shared" si="90"/>
        <v>27.912992357436806</v>
      </c>
    </row>
    <row r="372" spans="1:10" x14ac:dyDescent="0.25">
      <c r="A372" s="29">
        <f t="shared" si="84"/>
        <v>41431</v>
      </c>
      <c r="B372" s="52" t="s">
        <v>697</v>
      </c>
      <c r="C372">
        <v>42.8</v>
      </c>
      <c r="D372">
        <v>106.5</v>
      </c>
      <c r="E372">
        <v>1051.5</v>
      </c>
      <c r="F372">
        <v>767.4</v>
      </c>
      <c r="G372" s="63">
        <f t="shared" si="91"/>
        <v>1094.3</v>
      </c>
      <c r="H372" s="64">
        <f t="shared" si="89"/>
        <v>873.9</v>
      </c>
      <c r="I372" s="65">
        <f t="shared" si="90"/>
        <v>25.220276919556017</v>
      </c>
      <c r="J372">
        <v>1</v>
      </c>
    </row>
    <row r="373" spans="1:10" x14ac:dyDescent="0.25">
      <c r="A373" s="29">
        <f t="shared" si="84"/>
        <v>41438</v>
      </c>
      <c r="B373" s="52" t="s">
        <v>697</v>
      </c>
      <c r="C373">
        <v>40</v>
      </c>
      <c r="D373">
        <v>94.3</v>
      </c>
      <c r="E373">
        <v>1060.2</v>
      </c>
      <c r="F373">
        <v>780</v>
      </c>
      <c r="G373" s="63">
        <f t="shared" si="91"/>
        <v>1100.2</v>
      </c>
      <c r="H373" s="64">
        <f t="shared" si="89"/>
        <v>874.3</v>
      </c>
      <c r="I373" s="65">
        <f t="shared" si="90"/>
        <v>25.837813107628982</v>
      </c>
      <c r="J373">
        <v>1</v>
      </c>
    </row>
    <row r="374" spans="1:10" x14ac:dyDescent="0.25">
      <c r="A374" s="29">
        <f t="shared" si="84"/>
        <v>41445</v>
      </c>
      <c r="B374" s="52" t="s">
        <v>697</v>
      </c>
      <c r="C374">
        <v>38</v>
      </c>
      <c r="D374">
        <v>89.9</v>
      </c>
      <c r="E374">
        <v>1065.2</v>
      </c>
      <c r="F374">
        <v>789.4</v>
      </c>
      <c r="G374" s="63">
        <f t="shared" si="91"/>
        <v>1103.2</v>
      </c>
      <c r="H374" s="64">
        <f t="shared" si="89"/>
        <v>879.3</v>
      </c>
      <c r="I374" s="65">
        <f t="shared" si="90"/>
        <v>25.463436824746964</v>
      </c>
      <c r="J374">
        <v>1</v>
      </c>
    </row>
    <row r="375" spans="1:10" x14ac:dyDescent="0.25">
      <c r="A375" s="29">
        <f t="shared" si="84"/>
        <v>41452</v>
      </c>
      <c r="B375" s="52" t="s">
        <v>697</v>
      </c>
      <c r="C375">
        <v>47.8</v>
      </c>
      <c r="D375">
        <v>87</v>
      </c>
      <c r="E375">
        <v>1067.4000000000001</v>
      </c>
      <c r="F375">
        <v>805.9</v>
      </c>
      <c r="G375" s="63">
        <f t="shared" ref="G375:G389" si="92">+C375+E375</f>
        <v>1115.2</v>
      </c>
      <c r="H375" s="64">
        <f t="shared" ref="H375:H389" si="93">+D375+F375</f>
        <v>892.9</v>
      </c>
      <c r="I375" s="65">
        <f t="shared" ref="I375:I389" si="94">+(G375/H375-1)*100</f>
        <v>24.896404972561314</v>
      </c>
      <c r="J375">
        <v>1</v>
      </c>
    </row>
    <row r="376" spans="1:10" x14ac:dyDescent="0.25">
      <c r="A376" s="29">
        <f t="shared" si="84"/>
        <v>41459</v>
      </c>
      <c r="B376" s="52" t="s">
        <v>697</v>
      </c>
      <c r="C376">
        <v>46.5</v>
      </c>
      <c r="D376">
        <v>83.9</v>
      </c>
      <c r="E376">
        <v>1073.7</v>
      </c>
      <c r="F376">
        <v>814.1</v>
      </c>
      <c r="G376" s="63">
        <f t="shared" si="92"/>
        <v>1120.2</v>
      </c>
      <c r="H376" s="64">
        <f t="shared" si="93"/>
        <v>898</v>
      </c>
      <c r="I376" s="65">
        <f t="shared" si="94"/>
        <v>24.74387527839643</v>
      </c>
      <c r="J376">
        <v>1</v>
      </c>
    </row>
    <row r="377" spans="1:10" x14ac:dyDescent="0.25">
      <c r="A377" s="29">
        <f t="shared" si="84"/>
        <v>41466</v>
      </c>
      <c r="B377" s="52" t="s">
        <v>697</v>
      </c>
      <c r="C377">
        <v>45.7</v>
      </c>
      <c r="D377">
        <v>72.8</v>
      </c>
      <c r="E377">
        <v>1079.9000000000001</v>
      </c>
      <c r="F377">
        <v>836.6</v>
      </c>
      <c r="G377" s="63">
        <f t="shared" si="92"/>
        <v>1125.6000000000001</v>
      </c>
      <c r="H377" s="64">
        <f t="shared" si="93"/>
        <v>909.4</v>
      </c>
      <c r="I377" s="65">
        <f t="shared" si="94"/>
        <v>23.773916868264799</v>
      </c>
      <c r="J377">
        <v>7</v>
      </c>
    </row>
    <row r="378" spans="1:10" x14ac:dyDescent="0.25">
      <c r="A378" s="29">
        <f t="shared" si="84"/>
        <v>41473</v>
      </c>
      <c r="B378" s="52" t="s">
        <v>697</v>
      </c>
      <c r="C378">
        <v>69.2</v>
      </c>
      <c r="D378">
        <v>104.5</v>
      </c>
      <c r="E378">
        <v>1082.9000000000001</v>
      </c>
      <c r="F378">
        <v>847.7</v>
      </c>
      <c r="G378" s="63">
        <f t="shared" si="92"/>
        <v>1152.1000000000001</v>
      </c>
      <c r="H378" s="64">
        <f t="shared" si="93"/>
        <v>952.2</v>
      </c>
      <c r="I378" s="65">
        <f t="shared" si="94"/>
        <v>20.993488762864953</v>
      </c>
      <c r="J378">
        <v>26</v>
      </c>
    </row>
    <row r="379" spans="1:10" x14ac:dyDescent="0.25">
      <c r="A379" s="29">
        <f t="shared" si="84"/>
        <v>41480</v>
      </c>
      <c r="B379" s="52" t="s">
        <v>697</v>
      </c>
      <c r="C379">
        <v>112.1</v>
      </c>
      <c r="D379">
        <v>101.1</v>
      </c>
      <c r="E379">
        <v>1089.8</v>
      </c>
      <c r="F379">
        <v>859.6</v>
      </c>
      <c r="G379" s="63">
        <f t="shared" si="92"/>
        <v>1201.8999999999999</v>
      </c>
      <c r="H379" s="64">
        <f t="shared" si="93"/>
        <v>960.7</v>
      </c>
      <c r="I379" s="65">
        <f t="shared" si="94"/>
        <v>25.106693036327666</v>
      </c>
      <c r="J379">
        <v>34</v>
      </c>
    </row>
    <row r="380" spans="1:10" x14ac:dyDescent="0.25">
      <c r="A380" s="29">
        <f t="shared" si="84"/>
        <v>41487</v>
      </c>
      <c r="B380" s="52" t="s">
        <v>697</v>
      </c>
      <c r="C380">
        <v>124.2</v>
      </c>
      <c r="D380">
        <v>106.2</v>
      </c>
      <c r="E380">
        <v>1094.0999999999999</v>
      </c>
      <c r="F380">
        <v>868.2</v>
      </c>
      <c r="G380" s="63">
        <f t="shared" si="92"/>
        <v>1218.3</v>
      </c>
      <c r="H380" s="64">
        <f t="shared" si="93"/>
        <v>974.40000000000009</v>
      </c>
      <c r="I380" s="65">
        <f t="shared" si="94"/>
        <v>25.030788177339879</v>
      </c>
      <c r="J380">
        <v>63.5</v>
      </c>
    </row>
    <row r="381" spans="1:10" x14ac:dyDescent="0.25">
      <c r="A381" s="29">
        <f t="shared" si="84"/>
        <v>41494</v>
      </c>
      <c r="B381" s="52" t="s">
        <v>697</v>
      </c>
      <c r="C381">
        <v>152.5</v>
      </c>
      <c r="D381">
        <v>106.8</v>
      </c>
      <c r="E381">
        <v>1096</v>
      </c>
      <c r="F381">
        <v>876.7</v>
      </c>
      <c r="G381" s="63">
        <f t="shared" si="92"/>
        <v>1248.5</v>
      </c>
      <c r="H381" s="64">
        <f t="shared" si="93"/>
        <v>983.5</v>
      </c>
      <c r="I381" s="65">
        <f t="shared" si="94"/>
        <v>26.944585663446862</v>
      </c>
      <c r="J381">
        <v>74.5</v>
      </c>
    </row>
    <row r="382" spans="1:10" x14ac:dyDescent="0.25">
      <c r="A382" s="29">
        <f>+A381+7</f>
        <v>41501</v>
      </c>
      <c r="B382" s="52" t="s">
        <v>697</v>
      </c>
      <c r="C382">
        <v>164.5</v>
      </c>
      <c r="D382">
        <v>113.1</v>
      </c>
      <c r="E382">
        <v>1099.7</v>
      </c>
      <c r="F382">
        <v>887.3</v>
      </c>
      <c r="G382" s="63">
        <f t="shared" si="92"/>
        <v>1264.2</v>
      </c>
      <c r="H382" s="64">
        <f t="shared" si="93"/>
        <v>1000.4</v>
      </c>
      <c r="I382" s="65">
        <f t="shared" si="94"/>
        <v>26.369452219112354</v>
      </c>
      <c r="J382" s="52">
        <v>95.1</v>
      </c>
    </row>
    <row r="383" spans="1:10" x14ac:dyDescent="0.25">
      <c r="A383" s="29">
        <f>+A382+7</f>
        <v>41508</v>
      </c>
      <c r="B383" s="52" t="s">
        <v>697</v>
      </c>
      <c r="C383">
        <v>181.3</v>
      </c>
      <c r="D383">
        <v>101.3</v>
      </c>
      <c r="E383">
        <v>1105.2</v>
      </c>
      <c r="F383">
        <v>899.1</v>
      </c>
      <c r="G383" s="63">
        <f t="shared" si="92"/>
        <v>1286.5</v>
      </c>
      <c r="H383" s="64">
        <f t="shared" si="93"/>
        <v>1000.4</v>
      </c>
      <c r="I383" s="65">
        <f t="shared" si="94"/>
        <v>28.598560575769703</v>
      </c>
      <c r="J383" s="52">
        <v>167.3</v>
      </c>
    </row>
    <row r="384" spans="1:10" x14ac:dyDescent="0.25">
      <c r="A384" s="29">
        <f>+A383+7</f>
        <v>41515</v>
      </c>
      <c r="B384" s="52" t="s">
        <v>697</v>
      </c>
      <c r="C384">
        <v>163.9</v>
      </c>
      <c r="D384">
        <v>90.8</v>
      </c>
      <c r="E384">
        <v>1118.9000000000001</v>
      </c>
      <c r="F384">
        <v>909.3</v>
      </c>
      <c r="G384" s="63">
        <f t="shared" si="92"/>
        <v>1282.8000000000002</v>
      </c>
      <c r="H384" s="64">
        <f t="shared" si="93"/>
        <v>1000.0999999999999</v>
      </c>
      <c r="I384" s="65">
        <f t="shared" si="94"/>
        <v>28.267173282671763</v>
      </c>
      <c r="J384" s="52">
        <v>186.8</v>
      </c>
    </row>
    <row r="385" spans="1:13" x14ac:dyDescent="0.25">
      <c r="A385" s="29">
        <f>+A384+7</f>
        <v>41522</v>
      </c>
      <c r="B385" s="52" t="s">
        <v>697</v>
      </c>
      <c r="C385">
        <v>376.7</v>
      </c>
      <c r="D385">
        <v>307</v>
      </c>
      <c r="E385">
        <v>2.9</v>
      </c>
      <c r="F385">
        <v>14.9</v>
      </c>
      <c r="G385" s="63">
        <f t="shared" si="92"/>
        <v>379.59999999999997</v>
      </c>
      <c r="H385" s="64">
        <f t="shared" si="93"/>
        <v>321.89999999999998</v>
      </c>
      <c r="I385" s="65">
        <f t="shared" si="94"/>
        <v>17.924821373097231</v>
      </c>
    </row>
    <row r="386" spans="1:13" x14ac:dyDescent="0.25">
      <c r="A386" s="29">
        <f>+A385+7</f>
        <v>41529</v>
      </c>
      <c r="B386" s="52" t="s">
        <v>697</v>
      </c>
      <c r="C386">
        <v>410.9</v>
      </c>
      <c r="D386">
        <v>327</v>
      </c>
      <c r="E386">
        <v>7.2</v>
      </c>
      <c r="F386">
        <v>30.2</v>
      </c>
      <c r="G386" s="63">
        <f t="shared" si="92"/>
        <v>418.09999999999997</v>
      </c>
      <c r="H386" s="64">
        <f t="shared" si="93"/>
        <v>357.2</v>
      </c>
      <c r="I386" s="65">
        <f t="shared" si="94"/>
        <v>17.049272116461367</v>
      </c>
    </row>
    <row r="387" spans="1:13" x14ac:dyDescent="0.25">
      <c r="A387" s="29">
        <f t="shared" ref="A387:A396" si="95">+A386+7</f>
        <v>41536</v>
      </c>
      <c r="B387" s="52" t="s">
        <v>697</v>
      </c>
      <c r="C387">
        <v>461.5</v>
      </c>
      <c r="D387">
        <v>336.3</v>
      </c>
      <c r="E387">
        <v>9.9</v>
      </c>
      <c r="F387">
        <v>39.1</v>
      </c>
      <c r="G387" s="63">
        <f t="shared" si="92"/>
        <v>471.4</v>
      </c>
      <c r="H387" s="64">
        <f t="shared" si="93"/>
        <v>375.40000000000003</v>
      </c>
      <c r="I387" s="65">
        <f t="shared" si="94"/>
        <v>25.572722429408621</v>
      </c>
    </row>
    <row r="388" spans="1:13" x14ac:dyDescent="0.25">
      <c r="A388" s="29">
        <f t="shared" si="95"/>
        <v>41543</v>
      </c>
      <c r="B388" s="52" t="s">
        <v>697</v>
      </c>
      <c r="C388">
        <v>501.8</v>
      </c>
      <c r="D388">
        <v>350.7</v>
      </c>
      <c r="E388">
        <v>14</v>
      </c>
      <c r="F388">
        <v>48.4</v>
      </c>
      <c r="G388" s="63">
        <f t="shared" si="92"/>
        <v>515.79999999999995</v>
      </c>
      <c r="H388" s="64">
        <f t="shared" si="93"/>
        <v>399.09999999999997</v>
      </c>
      <c r="I388" s="65">
        <f t="shared" si="94"/>
        <v>29.240791781508403</v>
      </c>
      <c r="J388" s="65">
        <v>27.4</v>
      </c>
    </row>
    <row r="389" spans="1:13" x14ac:dyDescent="0.25">
      <c r="A389" s="29">
        <f t="shared" si="95"/>
        <v>41550</v>
      </c>
      <c r="B389" s="52" t="s">
        <v>697</v>
      </c>
      <c r="C389">
        <v>528</v>
      </c>
      <c r="D389">
        <v>339.3</v>
      </c>
      <c r="E389">
        <v>27.4</v>
      </c>
      <c r="F389">
        <v>66.400000000000006</v>
      </c>
      <c r="G389" s="63">
        <f t="shared" si="92"/>
        <v>555.4</v>
      </c>
      <c r="H389" s="64">
        <f t="shared" si="93"/>
        <v>405.70000000000005</v>
      </c>
      <c r="I389" s="65">
        <f t="shared" si="94"/>
        <v>36.899186591077139</v>
      </c>
    </row>
    <row r="390" spans="1:13" ht="15" x14ac:dyDescent="0.25">
      <c r="A390" s="29">
        <f t="shared" si="95"/>
        <v>41557</v>
      </c>
      <c r="B390" s="52" t="s">
        <v>697</v>
      </c>
      <c r="M390" s="285"/>
    </row>
    <row r="391" spans="1:13" x14ac:dyDescent="0.25">
      <c r="A391" s="29">
        <f t="shared" si="95"/>
        <v>41564</v>
      </c>
      <c r="B391" s="52" t="s">
        <v>697</v>
      </c>
    </row>
    <row r="392" spans="1:13" x14ac:dyDescent="0.25">
      <c r="A392" s="29">
        <f t="shared" si="95"/>
        <v>41571</v>
      </c>
      <c r="B392" s="52" t="s">
        <v>697</v>
      </c>
      <c r="C392">
        <v>674.1</v>
      </c>
      <c r="D392">
        <v>362.3</v>
      </c>
      <c r="E392">
        <v>83.4</v>
      </c>
      <c r="F392">
        <v>221.9</v>
      </c>
      <c r="G392" s="63">
        <f t="shared" ref="G392:H394" si="96">+C392+E392</f>
        <v>757.5</v>
      </c>
      <c r="H392" s="64">
        <f t="shared" si="96"/>
        <v>584.20000000000005</v>
      </c>
      <c r="I392" s="65">
        <f t="shared" ref="I392:I405" si="97">+(G392/H392-1)*100</f>
        <v>29.664498459431687</v>
      </c>
    </row>
    <row r="393" spans="1:13" ht="15" x14ac:dyDescent="0.25">
      <c r="A393" s="29">
        <f t="shared" si="95"/>
        <v>41578</v>
      </c>
      <c r="B393" s="52" t="s">
        <v>697</v>
      </c>
      <c r="C393">
        <v>633.5</v>
      </c>
      <c r="D393">
        <v>292.10000000000002</v>
      </c>
      <c r="E393">
        <v>124.7</v>
      </c>
      <c r="F393">
        <v>317.10000000000002</v>
      </c>
      <c r="G393" s="63">
        <f t="shared" si="96"/>
        <v>758.2</v>
      </c>
      <c r="H393" s="64">
        <f t="shared" si="96"/>
        <v>609.20000000000005</v>
      </c>
      <c r="I393" s="65">
        <f t="shared" si="97"/>
        <v>24.458305975049232</v>
      </c>
      <c r="L393" s="285"/>
    </row>
    <row r="394" spans="1:13" x14ac:dyDescent="0.25">
      <c r="A394" s="29">
        <f t="shared" si="95"/>
        <v>41585</v>
      </c>
      <c r="B394" s="52" t="s">
        <v>697</v>
      </c>
      <c r="C394">
        <v>628.5</v>
      </c>
      <c r="D394">
        <v>246.8</v>
      </c>
      <c r="E394">
        <v>158.1</v>
      </c>
      <c r="F394">
        <v>391.5</v>
      </c>
      <c r="G394" s="63">
        <f t="shared" si="96"/>
        <v>786.6</v>
      </c>
      <c r="H394" s="64">
        <f t="shared" si="96"/>
        <v>638.29999999999995</v>
      </c>
      <c r="I394" s="65">
        <f t="shared" si="97"/>
        <v>23.233589221369265</v>
      </c>
    </row>
    <row r="395" spans="1:13" x14ac:dyDescent="0.25">
      <c r="A395" s="29">
        <f t="shared" si="95"/>
        <v>41592</v>
      </c>
      <c r="B395" s="52" t="s">
        <v>697</v>
      </c>
      <c r="C395">
        <v>550.1</v>
      </c>
      <c r="D395">
        <v>174.1</v>
      </c>
      <c r="E395">
        <v>254.2</v>
      </c>
      <c r="F395">
        <v>470.7</v>
      </c>
      <c r="G395" s="63">
        <f t="shared" ref="G395:H418" si="98">+C395+E395</f>
        <v>804.3</v>
      </c>
      <c r="H395" s="64">
        <f t="shared" si="98"/>
        <v>644.79999999999995</v>
      </c>
      <c r="I395" s="65">
        <f t="shared" si="97"/>
        <v>24.736352357320101</v>
      </c>
    </row>
    <row r="396" spans="1:13" x14ac:dyDescent="0.25">
      <c r="A396" s="29">
        <f t="shared" si="95"/>
        <v>41599</v>
      </c>
      <c r="B396" s="52" t="s">
        <v>697</v>
      </c>
      <c r="C396">
        <v>520.1</v>
      </c>
      <c r="D396">
        <v>166.4</v>
      </c>
      <c r="E396">
        <v>298.7</v>
      </c>
      <c r="F396">
        <v>484.5</v>
      </c>
      <c r="G396" s="63">
        <f t="shared" si="98"/>
        <v>818.8</v>
      </c>
      <c r="H396" s="64">
        <f t="shared" si="98"/>
        <v>650.9</v>
      </c>
      <c r="I396" s="65">
        <f t="shared" si="97"/>
        <v>25.795053003533575</v>
      </c>
    </row>
    <row r="397" spans="1:13" x14ac:dyDescent="0.25">
      <c r="A397" s="29">
        <f t="shared" ref="A397:A408" si="99">+A396+7</f>
        <v>41606</v>
      </c>
      <c r="B397" s="52" t="s">
        <v>697</v>
      </c>
      <c r="C397" s="66">
        <v>494</v>
      </c>
      <c r="D397" s="66">
        <v>191.5</v>
      </c>
      <c r="E397" s="66">
        <v>336.4</v>
      </c>
      <c r="F397" s="66">
        <v>500.8</v>
      </c>
      <c r="G397" s="63">
        <f t="shared" si="98"/>
        <v>830.4</v>
      </c>
      <c r="H397" s="64">
        <f t="shared" si="98"/>
        <v>692.3</v>
      </c>
      <c r="I397" s="65">
        <f t="shared" si="97"/>
        <v>19.947999422215812</v>
      </c>
    </row>
    <row r="398" spans="1:13" x14ac:dyDescent="0.25">
      <c r="A398" s="29">
        <f t="shared" si="99"/>
        <v>41613</v>
      </c>
      <c r="B398" s="52" t="s">
        <v>697</v>
      </c>
      <c r="C398">
        <v>498.5</v>
      </c>
      <c r="D398">
        <v>191.9</v>
      </c>
      <c r="E398">
        <v>370</v>
      </c>
      <c r="F398">
        <v>518.79999999999995</v>
      </c>
      <c r="G398" s="63">
        <f t="shared" si="98"/>
        <v>868.5</v>
      </c>
      <c r="H398" s="64">
        <f t="shared" si="98"/>
        <v>710.69999999999993</v>
      </c>
      <c r="I398" s="65">
        <f t="shared" si="97"/>
        <v>22.20346137610807</v>
      </c>
    </row>
    <row r="399" spans="1:13" x14ac:dyDescent="0.25">
      <c r="A399" s="29">
        <f t="shared" si="99"/>
        <v>41620</v>
      </c>
      <c r="B399" s="52" t="s">
        <v>697</v>
      </c>
      <c r="C399">
        <v>473.5</v>
      </c>
      <c r="D399">
        <v>200.3</v>
      </c>
      <c r="E399">
        <v>406.1</v>
      </c>
      <c r="F399">
        <v>539.70000000000005</v>
      </c>
      <c r="G399" s="63">
        <f t="shared" si="98"/>
        <v>879.6</v>
      </c>
      <c r="H399" s="64">
        <f t="shared" si="98"/>
        <v>740</v>
      </c>
      <c r="I399" s="65">
        <f t="shared" si="97"/>
        <v>18.86486486486487</v>
      </c>
    </row>
    <row r="400" spans="1:13" x14ac:dyDescent="0.25">
      <c r="A400" s="29">
        <f t="shared" si="99"/>
        <v>41627</v>
      </c>
      <c r="B400" s="52" t="s">
        <v>697</v>
      </c>
      <c r="C400" s="66">
        <v>450</v>
      </c>
      <c r="D400" s="66">
        <v>188</v>
      </c>
      <c r="E400">
        <v>437.9</v>
      </c>
      <c r="F400">
        <v>576.1</v>
      </c>
      <c r="G400" s="63">
        <f t="shared" si="98"/>
        <v>887.9</v>
      </c>
      <c r="H400" s="64">
        <f t="shared" si="98"/>
        <v>764.1</v>
      </c>
      <c r="I400" s="65">
        <f t="shared" si="97"/>
        <v>16.202067792173793</v>
      </c>
    </row>
    <row r="401" spans="1:15" x14ac:dyDescent="0.25">
      <c r="A401" s="29">
        <f t="shared" si="99"/>
        <v>41634</v>
      </c>
      <c r="B401" s="52" t="s">
        <v>697</v>
      </c>
      <c r="C401">
        <v>450.6</v>
      </c>
      <c r="D401">
        <v>175.3</v>
      </c>
      <c r="E401">
        <v>461.1</v>
      </c>
      <c r="F401">
        <v>596.20000000000005</v>
      </c>
      <c r="G401" s="63">
        <f t="shared" si="98"/>
        <v>911.7</v>
      </c>
      <c r="H401" s="64">
        <f t="shared" si="98"/>
        <v>771.5</v>
      </c>
      <c r="I401" s="65">
        <f t="shared" si="97"/>
        <v>18.17239144523657</v>
      </c>
    </row>
    <row r="402" spans="1:15" x14ac:dyDescent="0.25">
      <c r="A402" s="29">
        <f t="shared" si="99"/>
        <v>41641</v>
      </c>
      <c r="B402" s="52" t="s">
        <v>697</v>
      </c>
      <c r="C402">
        <v>434.9</v>
      </c>
      <c r="D402">
        <v>196.2</v>
      </c>
      <c r="E402">
        <v>480.5</v>
      </c>
      <c r="F402">
        <v>605.70000000000005</v>
      </c>
      <c r="G402" s="63">
        <f t="shared" si="98"/>
        <v>915.4</v>
      </c>
      <c r="H402" s="64">
        <f t="shared" si="98"/>
        <v>801.90000000000009</v>
      </c>
      <c r="I402" s="65">
        <f t="shared" si="97"/>
        <v>14.153884524254877</v>
      </c>
    </row>
    <row r="403" spans="1:15" ht="15" x14ac:dyDescent="0.25">
      <c r="A403" s="29">
        <f t="shared" si="99"/>
        <v>41648</v>
      </c>
      <c r="B403" s="52" t="s">
        <v>697</v>
      </c>
      <c r="C403">
        <v>414.9</v>
      </c>
      <c r="D403">
        <v>208.9</v>
      </c>
      <c r="E403">
        <v>516</v>
      </c>
      <c r="F403">
        <v>627.20000000000005</v>
      </c>
      <c r="G403" s="63">
        <f t="shared" si="98"/>
        <v>930.9</v>
      </c>
      <c r="H403" s="64">
        <f t="shared" si="98"/>
        <v>836.1</v>
      </c>
      <c r="I403" s="65">
        <f t="shared" si="97"/>
        <v>11.338356655902393</v>
      </c>
      <c r="K403" s="285"/>
      <c r="N403" s="285"/>
    </row>
    <row r="404" spans="1:15" ht="15" x14ac:dyDescent="0.25">
      <c r="A404" s="29">
        <f t="shared" si="99"/>
        <v>41655</v>
      </c>
      <c r="B404" s="52" t="s">
        <v>697</v>
      </c>
      <c r="C404">
        <v>384.7</v>
      </c>
      <c r="D404" s="66">
        <v>201</v>
      </c>
      <c r="E404">
        <v>548</v>
      </c>
      <c r="F404">
        <v>648.4</v>
      </c>
      <c r="G404" s="63">
        <f t="shared" si="98"/>
        <v>932.7</v>
      </c>
      <c r="H404" s="64">
        <f t="shared" si="98"/>
        <v>849.4</v>
      </c>
      <c r="I404" s="65">
        <f t="shared" si="97"/>
        <v>9.8069225335531094</v>
      </c>
      <c r="K404" s="285"/>
    </row>
    <row r="405" spans="1:15" x14ac:dyDescent="0.25">
      <c r="A405" s="29">
        <f t="shared" si="99"/>
        <v>41662</v>
      </c>
      <c r="B405" s="52" t="s">
        <v>697</v>
      </c>
      <c r="C405">
        <v>368.7</v>
      </c>
      <c r="D405">
        <v>181.6</v>
      </c>
      <c r="E405">
        <v>576.79999999999995</v>
      </c>
      <c r="F405">
        <v>674.8</v>
      </c>
      <c r="G405" s="63">
        <f t="shared" si="98"/>
        <v>945.5</v>
      </c>
      <c r="H405" s="64">
        <f t="shared" si="98"/>
        <v>856.4</v>
      </c>
      <c r="I405" s="65">
        <f t="shared" si="97"/>
        <v>10.404016814572635</v>
      </c>
    </row>
    <row r="406" spans="1:15" ht="15" x14ac:dyDescent="0.25">
      <c r="A406" s="29">
        <f t="shared" si="99"/>
        <v>41669</v>
      </c>
      <c r="B406" s="52" t="s">
        <v>697</v>
      </c>
      <c r="C406">
        <v>296.5</v>
      </c>
      <c r="D406">
        <v>210.5</v>
      </c>
      <c r="E406">
        <v>654.20000000000005</v>
      </c>
      <c r="F406" s="66">
        <v>696</v>
      </c>
      <c r="G406" s="63">
        <f t="shared" si="98"/>
        <v>950.7</v>
      </c>
      <c r="H406" s="64">
        <f t="shared" ref="H406:H418" si="100">+D406+F406</f>
        <v>906.5</v>
      </c>
      <c r="I406" s="65">
        <f t="shared" ref="I406:I418" si="101">+(G406/H406-1)*100</f>
        <v>4.8758963044677417</v>
      </c>
      <c r="K406" s="285"/>
      <c r="L406" s="285"/>
      <c r="O406" s="285"/>
    </row>
    <row r="407" spans="1:15" ht="15" x14ac:dyDescent="0.25">
      <c r="A407" s="29">
        <f t="shared" si="99"/>
        <v>41676</v>
      </c>
      <c r="B407" s="52" t="s">
        <v>697</v>
      </c>
      <c r="C407" s="66">
        <v>272</v>
      </c>
      <c r="D407">
        <v>228.2</v>
      </c>
      <c r="E407">
        <v>678.1</v>
      </c>
      <c r="F407">
        <v>717.3</v>
      </c>
      <c r="G407" s="63">
        <f t="shared" si="98"/>
        <v>950.1</v>
      </c>
      <c r="H407" s="64">
        <f t="shared" si="100"/>
        <v>945.5</v>
      </c>
      <c r="I407" s="65">
        <f t="shared" si="101"/>
        <v>0.48651507139079175</v>
      </c>
      <c r="L407" s="285"/>
    </row>
    <row r="408" spans="1:15" x14ac:dyDescent="0.25">
      <c r="A408" s="29">
        <f t="shared" si="99"/>
        <v>41683</v>
      </c>
      <c r="B408" s="52" t="s">
        <v>697</v>
      </c>
      <c r="C408">
        <v>262.89999999999998</v>
      </c>
      <c r="D408">
        <v>208.6</v>
      </c>
      <c r="E408" s="66">
        <v>697</v>
      </c>
      <c r="F408">
        <v>742.9</v>
      </c>
      <c r="G408" s="63">
        <f t="shared" si="98"/>
        <v>959.9</v>
      </c>
      <c r="H408" s="64">
        <f t="shared" si="100"/>
        <v>951.5</v>
      </c>
      <c r="I408" s="65">
        <f t="shared" si="101"/>
        <v>0.88281660535995954</v>
      </c>
    </row>
    <row r="409" spans="1:15" x14ac:dyDescent="0.25">
      <c r="A409" s="29">
        <f t="shared" ref="A409:A472" si="102">+A408+7</f>
        <v>41690</v>
      </c>
      <c r="B409" s="52" t="s">
        <v>697</v>
      </c>
      <c r="C409">
        <v>247.9</v>
      </c>
      <c r="D409">
        <v>188.9</v>
      </c>
      <c r="E409">
        <v>713.4</v>
      </c>
      <c r="F409">
        <v>773.7</v>
      </c>
      <c r="G409" s="63">
        <f t="shared" si="98"/>
        <v>961.3</v>
      </c>
      <c r="H409" s="64">
        <f t="shared" si="100"/>
        <v>962.6</v>
      </c>
      <c r="I409" s="65">
        <f t="shared" si="101"/>
        <v>-0.13505090380221407</v>
      </c>
    </row>
    <row r="410" spans="1:15" x14ac:dyDescent="0.25">
      <c r="A410" s="29">
        <f t="shared" si="102"/>
        <v>41697</v>
      </c>
      <c r="B410" s="52" t="s">
        <v>697</v>
      </c>
      <c r="C410">
        <v>225.6</v>
      </c>
      <c r="D410">
        <v>154.19999999999999</v>
      </c>
      <c r="E410">
        <v>752.1</v>
      </c>
      <c r="F410">
        <v>814.7</v>
      </c>
      <c r="G410" s="63">
        <f t="shared" si="98"/>
        <v>977.7</v>
      </c>
      <c r="H410" s="64">
        <f t="shared" si="100"/>
        <v>968.90000000000009</v>
      </c>
      <c r="I410" s="65">
        <f t="shared" si="101"/>
        <v>0.90824646506346696</v>
      </c>
    </row>
    <row r="411" spans="1:15" ht="15" x14ac:dyDescent="0.25">
      <c r="A411" s="29">
        <f t="shared" si="102"/>
        <v>41704</v>
      </c>
      <c r="B411" s="52" t="s">
        <v>697</v>
      </c>
      <c r="C411">
        <v>204.1</v>
      </c>
      <c r="D411" s="66">
        <v>152</v>
      </c>
      <c r="E411">
        <v>825.8</v>
      </c>
      <c r="F411">
        <v>834.5</v>
      </c>
      <c r="G411" s="63">
        <f t="shared" si="98"/>
        <v>1029.8999999999999</v>
      </c>
      <c r="H411" s="64">
        <f t="shared" si="100"/>
        <v>986.5</v>
      </c>
      <c r="I411" s="65">
        <f t="shared" si="101"/>
        <v>4.3993917891535617</v>
      </c>
      <c r="K411" s="285"/>
    </row>
    <row r="412" spans="1:15" x14ac:dyDescent="0.25">
      <c r="A412" s="29">
        <f t="shared" si="102"/>
        <v>41711</v>
      </c>
      <c r="B412" s="52" t="s">
        <v>697</v>
      </c>
      <c r="C412">
        <v>132.1</v>
      </c>
      <c r="D412">
        <v>152.1</v>
      </c>
      <c r="E412">
        <v>909.4</v>
      </c>
      <c r="F412">
        <v>861.4</v>
      </c>
      <c r="G412" s="63">
        <f t="shared" si="98"/>
        <v>1041.5</v>
      </c>
      <c r="H412" s="64">
        <f t="shared" si="100"/>
        <v>1013.5</v>
      </c>
      <c r="I412" s="65">
        <f t="shared" si="101"/>
        <v>2.7627035027133706</v>
      </c>
    </row>
    <row r="413" spans="1:15" x14ac:dyDescent="0.25">
      <c r="A413" s="29">
        <f t="shared" si="102"/>
        <v>41718</v>
      </c>
      <c r="B413" s="52" t="s">
        <v>697</v>
      </c>
      <c r="C413">
        <v>131.1</v>
      </c>
      <c r="D413">
        <v>132.6</v>
      </c>
      <c r="E413">
        <v>923.9</v>
      </c>
      <c r="F413">
        <v>887.4</v>
      </c>
      <c r="G413" s="63">
        <f t="shared" si="98"/>
        <v>1055</v>
      </c>
      <c r="H413" s="64">
        <f t="shared" si="100"/>
        <v>1020</v>
      </c>
      <c r="I413" s="65">
        <f t="shared" si="101"/>
        <v>3.4313725490196179</v>
      </c>
    </row>
    <row r="414" spans="1:15" x14ac:dyDescent="0.25">
      <c r="A414" s="29">
        <f t="shared" si="102"/>
        <v>41725</v>
      </c>
      <c r="B414" s="52" t="s">
        <v>697</v>
      </c>
      <c r="C414">
        <v>121.1</v>
      </c>
      <c r="D414">
        <v>117.7</v>
      </c>
      <c r="E414">
        <v>940.5</v>
      </c>
      <c r="F414">
        <v>910.9</v>
      </c>
      <c r="G414" s="63">
        <f t="shared" si="98"/>
        <v>1061.5999999999999</v>
      </c>
      <c r="H414" s="64">
        <f t="shared" si="100"/>
        <v>1028.5999999999999</v>
      </c>
      <c r="I414" s="65">
        <f t="shared" si="101"/>
        <v>3.2082442154384605</v>
      </c>
    </row>
    <row r="415" spans="1:15" x14ac:dyDescent="0.25">
      <c r="A415" s="29">
        <f t="shared" si="102"/>
        <v>41732</v>
      </c>
      <c r="B415" s="52" t="s">
        <v>697</v>
      </c>
      <c r="C415" s="66">
        <v>122</v>
      </c>
      <c r="D415">
        <v>109.1</v>
      </c>
      <c r="E415">
        <v>960.9</v>
      </c>
      <c r="F415">
        <v>933.9</v>
      </c>
      <c r="G415" s="63">
        <f t="shared" si="98"/>
        <v>1082.9000000000001</v>
      </c>
      <c r="H415" s="64">
        <f t="shared" si="100"/>
        <v>1043</v>
      </c>
      <c r="I415" s="65">
        <f t="shared" si="101"/>
        <v>3.8255033557047069</v>
      </c>
    </row>
    <row r="416" spans="1:15" x14ac:dyDescent="0.25">
      <c r="A416" s="29">
        <f t="shared" si="102"/>
        <v>41739</v>
      </c>
      <c r="B416" s="52" t="s">
        <v>697</v>
      </c>
      <c r="C416">
        <v>123.1</v>
      </c>
      <c r="D416">
        <v>96.8</v>
      </c>
      <c r="E416">
        <v>975.5</v>
      </c>
      <c r="F416">
        <v>948.7</v>
      </c>
      <c r="G416" s="63">
        <f t="shared" si="98"/>
        <v>1098.5999999999999</v>
      </c>
      <c r="H416" s="64">
        <f t="shared" si="100"/>
        <v>1045.5</v>
      </c>
      <c r="I416" s="65">
        <f t="shared" si="101"/>
        <v>5.0789096126255373</v>
      </c>
    </row>
    <row r="417" spans="1:10" x14ac:dyDescent="0.25">
      <c r="A417" s="29">
        <f t="shared" si="102"/>
        <v>41746</v>
      </c>
      <c r="B417" s="52" t="s">
        <v>697</v>
      </c>
      <c r="C417">
        <v>107.9</v>
      </c>
      <c r="D417">
        <v>78.400000000000006</v>
      </c>
      <c r="E417">
        <v>993.2</v>
      </c>
      <c r="F417">
        <v>970.6</v>
      </c>
      <c r="G417" s="63">
        <f t="shared" si="98"/>
        <v>1101.1000000000001</v>
      </c>
      <c r="H417" s="64">
        <f t="shared" si="100"/>
        <v>1049</v>
      </c>
      <c r="I417" s="65">
        <f t="shared" si="101"/>
        <v>4.9666348903717905</v>
      </c>
    </row>
    <row r="418" spans="1:10" x14ac:dyDescent="0.25">
      <c r="A418" s="29">
        <f t="shared" si="102"/>
        <v>41753</v>
      </c>
      <c r="B418" s="52" t="s">
        <v>697</v>
      </c>
      <c r="C418">
        <v>98.5</v>
      </c>
      <c r="D418">
        <v>65.2</v>
      </c>
      <c r="E418">
        <v>1002.7</v>
      </c>
      <c r="F418">
        <v>990.7</v>
      </c>
      <c r="G418" s="63">
        <f t="shared" si="98"/>
        <v>1101.2</v>
      </c>
      <c r="H418" s="64">
        <f t="shared" si="100"/>
        <v>1055.9000000000001</v>
      </c>
      <c r="I418" s="65">
        <f t="shared" si="101"/>
        <v>4.2901789942229263</v>
      </c>
    </row>
    <row r="419" spans="1:10" x14ac:dyDescent="0.25">
      <c r="A419" s="29">
        <f t="shared" si="102"/>
        <v>41760</v>
      </c>
      <c r="B419" s="52" t="s">
        <v>697</v>
      </c>
      <c r="C419">
        <v>96.2</v>
      </c>
      <c r="D419">
        <v>57.8</v>
      </c>
      <c r="E419">
        <v>1008.5</v>
      </c>
      <c r="F419">
        <v>1003.1</v>
      </c>
      <c r="G419" s="63">
        <f t="shared" ref="G419:G450" si="103">+C419+E419</f>
        <v>1104.7</v>
      </c>
      <c r="H419" s="64">
        <f t="shared" ref="H419:H450" si="104">+D419+F419</f>
        <v>1060.9000000000001</v>
      </c>
      <c r="I419" s="65">
        <f t="shared" ref="I419:I450" si="105">+(G419/H419-1)*100</f>
        <v>4.1285700820058446</v>
      </c>
      <c r="J419">
        <v>2.2000000000000002</v>
      </c>
    </row>
    <row r="420" spans="1:10" x14ac:dyDescent="0.25">
      <c r="A420" s="29">
        <f t="shared" si="102"/>
        <v>41767</v>
      </c>
      <c r="B420" s="52" t="s">
        <v>697</v>
      </c>
      <c r="C420">
        <v>88.9</v>
      </c>
      <c r="D420">
        <v>56.6</v>
      </c>
      <c r="E420">
        <v>1017.6</v>
      </c>
      <c r="F420">
        <v>1012.9</v>
      </c>
      <c r="G420" s="63">
        <f t="shared" si="103"/>
        <v>1106.5</v>
      </c>
      <c r="H420" s="64">
        <f t="shared" si="104"/>
        <v>1069.5</v>
      </c>
      <c r="I420" s="65">
        <f t="shared" si="105"/>
        <v>3.4595605423094922</v>
      </c>
      <c r="J420">
        <v>2.2000000000000002</v>
      </c>
    </row>
    <row r="421" spans="1:10" x14ac:dyDescent="0.25">
      <c r="A421" s="29">
        <f t="shared" si="102"/>
        <v>41774</v>
      </c>
      <c r="B421" s="52" t="s">
        <v>697</v>
      </c>
      <c r="C421">
        <v>104.1</v>
      </c>
      <c r="D421">
        <v>41.1</v>
      </c>
      <c r="E421">
        <v>1025.3</v>
      </c>
      <c r="F421">
        <v>1031.2</v>
      </c>
      <c r="G421" s="63">
        <f t="shared" si="103"/>
        <v>1129.3999999999999</v>
      </c>
      <c r="H421" s="64">
        <f t="shared" si="104"/>
        <v>1072.3</v>
      </c>
      <c r="I421" s="65">
        <f t="shared" si="105"/>
        <v>5.3250023314370898</v>
      </c>
      <c r="J421">
        <v>7.2</v>
      </c>
    </row>
    <row r="422" spans="1:10" x14ac:dyDescent="0.25">
      <c r="A422" s="29">
        <f t="shared" si="102"/>
        <v>41781</v>
      </c>
      <c r="B422" s="52" t="s">
        <v>697</v>
      </c>
      <c r="C422">
        <v>116.4</v>
      </c>
      <c r="D422">
        <v>35.9</v>
      </c>
      <c r="E422">
        <v>1034.8</v>
      </c>
      <c r="F422">
        <v>1041.3</v>
      </c>
      <c r="G422" s="63">
        <f t="shared" si="103"/>
        <v>1151.2</v>
      </c>
      <c r="H422" s="64">
        <f t="shared" si="104"/>
        <v>1077.2</v>
      </c>
      <c r="I422" s="65">
        <f t="shared" si="105"/>
        <v>6.8696620868919478</v>
      </c>
      <c r="J422">
        <v>18.7</v>
      </c>
    </row>
    <row r="423" spans="1:10" x14ac:dyDescent="0.25">
      <c r="A423" s="29">
        <f t="shared" si="102"/>
        <v>41788</v>
      </c>
      <c r="B423" s="52" t="s">
        <v>697</v>
      </c>
      <c r="C423">
        <v>120</v>
      </c>
      <c r="D423">
        <v>41.7</v>
      </c>
      <c r="E423">
        <v>1043.7</v>
      </c>
      <c r="F423">
        <v>1046.2</v>
      </c>
      <c r="G423" s="63">
        <f t="shared" si="103"/>
        <v>1163.7</v>
      </c>
      <c r="H423" s="64">
        <f t="shared" si="104"/>
        <v>1087.9000000000001</v>
      </c>
      <c r="I423" s="65">
        <f t="shared" si="105"/>
        <v>6.9675521647210248</v>
      </c>
      <c r="J423">
        <v>23.2</v>
      </c>
    </row>
    <row r="424" spans="1:10" x14ac:dyDescent="0.25">
      <c r="A424" s="29">
        <f t="shared" si="102"/>
        <v>41795</v>
      </c>
      <c r="B424" s="52" t="s">
        <v>697</v>
      </c>
      <c r="C424">
        <v>128</v>
      </c>
      <c r="D424">
        <v>42.8</v>
      </c>
      <c r="E424">
        <v>1050.5</v>
      </c>
      <c r="F424">
        <v>1051.5</v>
      </c>
      <c r="G424" s="63">
        <f t="shared" si="103"/>
        <v>1178.5</v>
      </c>
      <c r="H424" s="64">
        <f t="shared" si="104"/>
        <v>1094.3</v>
      </c>
      <c r="I424" s="65">
        <f t="shared" si="105"/>
        <v>7.6944165219775318</v>
      </c>
      <c r="J424">
        <v>28.2</v>
      </c>
    </row>
    <row r="425" spans="1:10" x14ac:dyDescent="0.25">
      <c r="A425" s="29">
        <f t="shared" si="102"/>
        <v>41802</v>
      </c>
      <c r="B425" s="52" t="s">
        <v>697</v>
      </c>
      <c r="C425">
        <v>104.8</v>
      </c>
      <c r="D425">
        <v>40</v>
      </c>
      <c r="E425">
        <v>1080.0999999999999</v>
      </c>
      <c r="F425">
        <v>1060.2</v>
      </c>
      <c r="G425" s="63">
        <f t="shared" si="103"/>
        <v>1184.8999999999999</v>
      </c>
      <c r="H425" s="64">
        <f t="shared" si="104"/>
        <v>1100.2</v>
      </c>
      <c r="I425" s="65">
        <f t="shared" si="105"/>
        <v>7.698600254499155</v>
      </c>
      <c r="J425">
        <v>28.2</v>
      </c>
    </row>
    <row r="426" spans="1:10" x14ac:dyDescent="0.25">
      <c r="A426" s="29">
        <f t="shared" si="102"/>
        <v>41809</v>
      </c>
      <c r="B426" s="52" t="s">
        <v>697</v>
      </c>
      <c r="C426">
        <v>109.1</v>
      </c>
      <c r="D426">
        <v>38</v>
      </c>
      <c r="E426">
        <v>1085.8</v>
      </c>
      <c r="F426">
        <v>1065.2</v>
      </c>
      <c r="G426" s="63">
        <f t="shared" si="103"/>
        <v>1194.8999999999999</v>
      </c>
      <c r="H426" s="64">
        <f t="shared" si="104"/>
        <v>1103.2</v>
      </c>
      <c r="I426" s="65">
        <f t="shared" si="105"/>
        <v>8.3121827411167359</v>
      </c>
      <c r="J426">
        <v>33.200000000000003</v>
      </c>
    </row>
    <row r="427" spans="1:10" x14ac:dyDescent="0.25">
      <c r="A427" s="29">
        <f t="shared" si="102"/>
        <v>41816</v>
      </c>
      <c r="B427" s="52" t="s">
        <v>697</v>
      </c>
      <c r="C427">
        <v>108.6</v>
      </c>
      <c r="D427">
        <v>47.8</v>
      </c>
      <c r="E427">
        <v>1091.2</v>
      </c>
      <c r="F427">
        <v>1067.4000000000001</v>
      </c>
      <c r="G427" s="63">
        <f t="shared" si="103"/>
        <v>1199.8</v>
      </c>
      <c r="H427" s="64">
        <f t="shared" si="104"/>
        <v>1115.2</v>
      </c>
      <c r="I427" s="65">
        <f t="shared" si="105"/>
        <v>7.5860832137732981</v>
      </c>
      <c r="J427">
        <v>36.200000000000003</v>
      </c>
    </row>
    <row r="428" spans="1:10" x14ac:dyDescent="0.25">
      <c r="A428" s="29">
        <f t="shared" si="102"/>
        <v>41823</v>
      </c>
      <c r="B428" s="52" t="s">
        <v>697</v>
      </c>
      <c r="C428">
        <v>131.69999999999999</v>
      </c>
      <c r="D428">
        <v>46.5</v>
      </c>
      <c r="E428">
        <v>1095</v>
      </c>
      <c r="F428">
        <v>1073.7</v>
      </c>
      <c r="G428" s="63">
        <f t="shared" si="103"/>
        <v>1226.7</v>
      </c>
      <c r="H428" s="64">
        <f t="shared" si="104"/>
        <v>1120.2</v>
      </c>
      <c r="I428" s="65">
        <f t="shared" si="105"/>
        <v>9.5072308516336292</v>
      </c>
      <c r="J428">
        <v>38.700000000000003</v>
      </c>
    </row>
    <row r="429" spans="1:10" x14ac:dyDescent="0.25">
      <c r="A429" s="29">
        <f t="shared" si="102"/>
        <v>41830</v>
      </c>
      <c r="B429" s="52" t="s">
        <v>697</v>
      </c>
      <c r="C429">
        <v>173.6</v>
      </c>
      <c r="D429">
        <v>45.7</v>
      </c>
      <c r="E429">
        <v>1097.0999999999999</v>
      </c>
      <c r="F429">
        <v>1079.9000000000001</v>
      </c>
      <c r="G429" s="63">
        <f t="shared" si="103"/>
        <v>1270.6999999999998</v>
      </c>
      <c r="H429" s="64">
        <f t="shared" si="104"/>
        <v>1125.6000000000001</v>
      </c>
      <c r="I429" s="65">
        <f t="shared" si="105"/>
        <v>12.890902629708577</v>
      </c>
      <c r="J429">
        <v>56.7</v>
      </c>
    </row>
    <row r="430" spans="1:10" x14ac:dyDescent="0.25">
      <c r="A430" s="29">
        <f t="shared" si="102"/>
        <v>41837</v>
      </c>
      <c r="B430" s="52" t="s">
        <v>697</v>
      </c>
      <c r="C430">
        <v>185.2</v>
      </c>
      <c r="D430">
        <v>69.2</v>
      </c>
      <c r="E430">
        <v>1097.9000000000001</v>
      </c>
      <c r="F430">
        <v>1082.9000000000001</v>
      </c>
      <c r="G430" s="63">
        <f t="shared" si="103"/>
        <v>1283.1000000000001</v>
      </c>
      <c r="H430" s="64">
        <f t="shared" si="104"/>
        <v>1152.1000000000001</v>
      </c>
      <c r="I430" s="65">
        <f t="shared" si="105"/>
        <v>11.370540751670855</v>
      </c>
      <c r="J430">
        <v>59.7</v>
      </c>
    </row>
    <row r="431" spans="1:10" x14ac:dyDescent="0.25">
      <c r="A431" s="29">
        <f t="shared" si="102"/>
        <v>41844</v>
      </c>
      <c r="B431" s="52" t="s">
        <v>697</v>
      </c>
      <c r="C431">
        <v>217.8</v>
      </c>
      <c r="D431">
        <v>112.1</v>
      </c>
      <c r="E431">
        <v>1099.8</v>
      </c>
      <c r="F431">
        <v>1089.8</v>
      </c>
      <c r="G431" s="63">
        <f t="shared" si="103"/>
        <v>1317.6</v>
      </c>
      <c r="H431" s="64">
        <f t="shared" si="104"/>
        <v>1201.8999999999999</v>
      </c>
      <c r="I431" s="65">
        <f t="shared" si="105"/>
        <v>9.6264248273566935</v>
      </c>
      <c r="J431">
        <v>62.7</v>
      </c>
    </row>
    <row r="432" spans="1:10" x14ac:dyDescent="0.25">
      <c r="A432" s="29">
        <f t="shared" si="102"/>
        <v>41851</v>
      </c>
      <c r="B432" s="52" t="s">
        <v>697</v>
      </c>
      <c r="C432">
        <v>222.4</v>
      </c>
      <c r="D432">
        <v>124.2</v>
      </c>
      <c r="E432">
        <v>1102.8</v>
      </c>
      <c r="F432">
        <v>1094.0999999999999</v>
      </c>
      <c r="G432" s="63">
        <f t="shared" si="103"/>
        <v>1325.2</v>
      </c>
      <c r="H432" s="64">
        <f t="shared" si="104"/>
        <v>1218.3</v>
      </c>
      <c r="I432" s="65">
        <f t="shared" si="105"/>
        <v>8.7745218747435025</v>
      </c>
      <c r="J432">
        <v>78.7</v>
      </c>
    </row>
    <row r="433" spans="1:10" x14ac:dyDescent="0.25">
      <c r="A433" s="29">
        <f t="shared" si="102"/>
        <v>41858</v>
      </c>
      <c r="B433" s="52" t="s">
        <v>697</v>
      </c>
      <c r="C433">
        <v>237.4</v>
      </c>
      <c r="D433">
        <v>152.5</v>
      </c>
      <c r="E433">
        <v>1106</v>
      </c>
      <c r="F433">
        <v>1096</v>
      </c>
      <c r="G433" s="63">
        <f t="shared" si="103"/>
        <v>1343.4</v>
      </c>
      <c r="H433" s="64">
        <f t="shared" si="104"/>
        <v>1248.5</v>
      </c>
      <c r="I433" s="65">
        <f t="shared" si="105"/>
        <v>7.6011213456147475</v>
      </c>
      <c r="J433">
        <v>193.7</v>
      </c>
    </row>
    <row r="434" spans="1:10" x14ac:dyDescent="0.25">
      <c r="A434" s="29">
        <f t="shared" si="102"/>
        <v>41865</v>
      </c>
      <c r="B434" s="52" t="s">
        <v>697</v>
      </c>
      <c r="C434">
        <v>241.2</v>
      </c>
      <c r="D434">
        <v>164.5</v>
      </c>
      <c r="E434">
        <v>1109.3</v>
      </c>
      <c r="F434">
        <v>1099.7</v>
      </c>
      <c r="G434" s="63">
        <f t="shared" si="103"/>
        <v>1350.5</v>
      </c>
      <c r="H434" s="64">
        <f t="shared" si="104"/>
        <v>1264.2</v>
      </c>
      <c r="I434" s="65">
        <f t="shared" si="105"/>
        <v>6.8264515108368951</v>
      </c>
      <c r="J434">
        <v>197.7</v>
      </c>
    </row>
    <row r="435" spans="1:10" x14ac:dyDescent="0.25">
      <c r="A435" s="29">
        <f t="shared" si="102"/>
        <v>41872</v>
      </c>
      <c r="B435" s="52" t="s">
        <v>697</v>
      </c>
      <c r="C435">
        <v>207.9</v>
      </c>
      <c r="D435">
        <v>181.3</v>
      </c>
      <c r="E435">
        <v>1127.0999999999999</v>
      </c>
      <c r="F435">
        <v>1105.2</v>
      </c>
      <c r="G435" s="63">
        <f t="shared" si="103"/>
        <v>1335</v>
      </c>
      <c r="H435" s="64">
        <f t="shared" si="104"/>
        <v>1286.5</v>
      </c>
      <c r="I435" s="65">
        <f t="shared" si="105"/>
        <v>3.7699183832102579</v>
      </c>
      <c r="J435">
        <v>219.2</v>
      </c>
    </row>
    <row r="436" spans="1:10" x14ac:dyDescent="0.25">
      <c r="A436" s="29">
        <f t="shared" si="102"/>
        <v>41879</v>
      </c>
      <c r="B436" s="52" t="s">
        <v>697</v>
      </c>
      <c r="C436">
        <v>201.1</v>
      </c>
      <c r="D436">
        <v>163.9</v>
      </c>
      <c r="E436">
        <v>1133.0999999999999</v>
      </c>
      <c r="F436">
        <v>1118.9000000000001</v>
      </c>
      <c r="G436" s="63">
        <f t="shared" si="103"/>
        <v>1334.1999999999998</v>
      </c>
      <c r="H436" s="64">
        <f t="shared" si="104"/>
        <v>1282.8000000000002</v>
      </c>
      <c r="I436" s="65">
        <f t="shared" si="105"/>
        <v>4.0068599937636229</v>
      </c>
      <c r="J436">
        <v>246.2</v>
      </c>
    </row>
    <row r="437" spans="1:10" x14ac:dyDescent="0.25">
      <c r="A437" s="29">
        <f t="shared" si="102"/>
        <v>41886</v>
      </c>
      <c r="B437" s="52" t="s">
        <v>697</v>
      </c>
      <c r="C437">
        <v>464.3</v>
      </c>
      <c r="D437">
        <v>376.7</v>
      </c>
      <c r="E437">
        <v>1.4</v>
      </c>
      <c r="F437">
        <v>2.9</v>
      </c>
      <c r="G437" s="63">
        <f t="shared" si="103"/>
        <v>465.7</v>
      </c>
      <c r="H437" s="64">
        <f t="shared" si="104"/>
        <v>379.59999999999997</v>
      </c>
      <c r="I437" s="65">
        <f t="shared" si="105"/>
        <v>22.681770284510016</v>
      </c>
    </row>
    <row r="438" spans="1:10" x14ac:dyDescent="0.25">
      <c r="A438" s="29">
        <f t="shared" si="102"/>
        <v>41893</v>
      </c>
      <c r="B438" s="52" t="s">
        <v>697</v>
      </c>
      <c r="C438">
        <v>489.8</v>
      </c>
      <c r="D438">
        <v>410.9</v>
      </c>
      <c r="E438">
        <v>2.6</v>
      </c>
      <c r="F438">
        <v>7.2</v>
      </c>
      <c r="G438" s="63">
        <f t="shared" si="103"/>
        <v>492.40000000000003</v>
      </c>
      <c r="H438" s="64">
        <f t="shared" si="104"/>
        <v>418.09999999999997</v>
      </c>
      <c r="I438" s="65">
        <f t="shared" si="105"/>
        <v>17.770868213346102</v>
      </c>
    </row>
    <row r="439" spans="1:10" x14ac:dyDescent="0.25">
      <c r="A439" s="29">
        <f t="shared" si="102"/>
        <v>41900</v>
      </c>
      <c r="B439" s="52" t="s">
        <v>697</v>
      </c>
      <c r="C439">
        <v>502.9</v>
      </c>
      <c r="D439">
        <v>461.5</v>
      </c>
      <c r="E439">
        <v>4.7</v>
      </c>
      <c r="F439">
        <v>9.9</v>
      </c>
      <c r="G439" s="63">
        <f t="shared" si="103"/>
        <v>507.59999999999997</v>
      </c>
      <c r="H439" s="64">
        <f t="shared" si="104"/>
        <v>471.4</v>
      </c>
      <c r="I439" s="65">
        <f t="shared" si="105"/>
        <v>7.6792532880780584</v>
      </c>
    </row>
    <row r="440" spans="1:10" x14ac:dyDescent="0.25">
      <c r="A440" s="29">
        <f t="shared" si="102"/>
        <v>41907</v>
      </c>
      <c r="B440" s="52" t="s">
        <v>697</v>
      </c>
      <c r="C440">
        <v>566.79999999999995</v>
      </c>
      <c r="D440">
        <v>501.8</v>
      </c>
      <c r="E440">
        <v>10.199999999999999</v>
      </c>
      <c r="F440">
        <v>14</v>
      </c>
      <c r="G440" s="63">
        <f t="shared" si="103"/>
        <v>577</v>
      </c>
      <c r="H440" s="64">
        <f t="shared" si="104"/>
        <v>515.79999999999995</v>
      </c>
      <c r="I440" s="65">
        <f t="shared" si="105"/>
        <v>11.865063978286173</v>
      </c>
    </row>
    <row r="441" spans="1:10" x14ac:dyDescent="0.25">
      <c r="A441" s="29">
        <f t="shared" si="102"/>
        <v>41914</v>
      </c>
      <c r="B441" s="52" t="s">
        <v>697</v>
      </c>
      <c r="C441">
        <v>572.5</v>
      </c>
      <c r="D441">
        <v>528</v>
      </c>
      <c r="E441">
        <v>30.1</v>
      </c>
      <c r="F441">
        <v>27.4</v>
      </c>
      <c r="G441" s="63">
        <f t="shared" si="103"/>
        <v>602.6</v>
      </c>
      <c r="H441" s="64">
        <f t="shared" si="104"/>
        <v>555.4</v>
      </c>
      <c r="I441" s="65">
        <f t="shared" si="105"/>
        <v>8.4983795462729717</v>
      </c>
    </row>
    <row r="442" spans="1:10" x14ac:dyDescent="0.25">
      <c r="A442" s="29">
        <f t="shared" si="102"/>
        <v>41921</v>
      </c>
      <c r="B442" s="52" t="s">
        <v>697</v>
      </c>
      <c r="C442">
        <v>641</v>
      </c>
      <c r="D442">
        <v>528</v>
      </c>
      <c r="E442">
        <v>38.799999999999997</v>
      </c>
      <c r="F442">
        <v>27.4</v>
      </c>
      <c r="G442" s="63">
        <f t="shared" si="103"/>
        <v>679.8</v>
      </c>
      <c r="H442" s="64">
        <f t="shared" si="104"/>
        <v>555.4</v>
      </c>
      <c r="I442" s="65">
        <f t="shared" si="105"/>
        <v>22.398271516024494</v>
      </c>
    </row>
    <row r="443" spans="1:10" x14ac:dyDescent="0.25">
      <c r="A443" s="29">
        <f t="shared" si="102"/>
        <v>41928</v>
      </c>
      <c r="B443" s="52" t="s">
        <v>697</v>
      </c>
      <c r="C443">
        <v>653.6</v>
      </c>
      <c r="D443">
        <v>528</v>
      </c>
      <c r="E443">
        <v>112.1</v>
      </c>
      <c r="F443">
        <v>27.4</v>
      </c>
      <c r="G443" s="63">
        <f t="shared" si="103"/>
        <v>765.7</v>
      </c>
      <c r="H443" s="64">
        <f t="shared" si="104"/>
        <v>555.4</v>
      </c>
      <c r="I443" s="65">
        <f t="shared" si="105"/>
        <v>37.864602088584817</v>
      </c>
    </row>
    <row r="444" spans="1:10" x14ac:dyDescent="0.25">
      <c r="A444" s="29">
        <f t="shared" si="102"/>
        <v>41935</v>
      </c>
      <c r="B444" s="52" t="s">
        <v>697</v>
      </c>
      <c r="C444">
        <v>661</v>
      </c>
      <c r="D444">
        <v>674.1</v>
      </c>
      <c r="E444">
        <v>133.30000000000001</v>
      </c>
      <c r="F444">
        <v>83.4</v>
      </c>
      <c r="G444" s="63">
        <f t="shared" si="103"/>
        <v>794.3</v>
      </c>
      <c r="H444" s="64">
        <f t="shared" si="104"/>
        <v>757.5</v>
      </c>
      <c r="I444" s="65">
        <f t="shared" si="105"/>
        <v>4.8580858085808476</v>
      </c>
    </row>
    <row r="445" spans="1:10" x14ac:dyDescent="0.25">
      <c r="A445" s="29">
        <f t="shared" si="102"/>
        <v>41942</v>
      </c>
      <c r="B445" s="52" t="s">
        <v>697</v>
      </c>
      <c r="C445">
        <v>653</v>
      </c>
      <c r="D445">
        <v>633.5</v>
      </c>
      <c r="E445">
        <v>171.8</v>
      </c>
      <c r="F445">
        <v>124.7</v>
      </c>
      <c r="G445" s="63">
        <f t="shared" si="103"/>
        <v>824.8</v>
      </c>
      <c r="H445" s="64">
        <f t="shared" si="104"/>
        <v>758.2</v>
      </c>
      <c r="I445" s="65">
        <f t="shared" si="105"/>
        <v>8.7839620152993838</v>
      </c>
    </row>
    <row r="446" spans="1:10" x14ac:dyDescent="0.25">
      <c r="A446" s="29">
        <f t="shared" si="102"/>
        <v>41949</v>
      </c>
      <c r="B446" s="52" t="s">
        <v>697</v>
      </c>
      <c r="C446">
        <v>602.9</v>
      </c>
      <c r="D446">
        <v>628.5</v>
      </c>
      <c r="E446">
        <v>208.5</v>
      </c>
      <c r="F446">
        <v>158.1</v>
      </c>
      <c r="G446" s="63">
        <f t="shared" si="103"/>
        <v>811.4</v>
      </c>
      <c r="H446" s="64">
        <f t="shared" si="104"/>
        <v>786.6</v>
      </c>
      <c r="I446" s="65">
        <f t="shared" si="105"/>
        <v>3.1528095601322192</v>
      </c>
    </row>
    <row r="447" spans="1:10" x14ac:dyDescent="0.25">
      <c r="A447" s="29">
        <f t="shared" si="102"/>
        <v>41956</v>
      </c>
      <c r="B447" s="52" t="s">
        <v>697</v>
      </c>
      <c r="C447">
        <v>629.70000000000005</v>
      </c>
      <c r="D447">
        <v>550.1</v>
      </c>
      <c r="E447">
        <v>246.4</v>
      </c>
      <c r="F447">
        <v>254.2</v>
      </c>
      <c r="G447" s="63">
        <f t="shared" si="103"/>
        <v>876.1</v>
      </c>
      <c r="H447" s="64">
        <f t="shared" si="104"/>
        <v>804.3</v>
      </c>
      <c r="I447" s="65">
        <f t="shared" si="105"/>
        <v>8.9270172821086735</v>
      </c>
    </row>
    <row r="448" spans="1:10" x14ac:dyDescent="0.25">
      <c r="A448" s="29">
        <f t="shared" si="102"/>
        <v>41963</v>
      </c>
      <c r="B448" s="52" t="s">
        <v>697</v>
      </c>
      <c r="C448">
        <v>598.5</v>
      </c>
      <c r="D448">
        <v>520.1</v>
      </c>
      <c r="E448">
        <v>295.5</v>
      </c>
      <c r="F448">
        <v>298.7</v>
      </c>
      <c r="G448" s="63">
        <f t="shared" si="103"/>
        <v>894</v>
      </c>
      <c r="H448" s="64">
        <f t="shared" si="104"/>
        <v>818.8</v>
      </c>
      <c r="I448" s="65">
        <f t="shared" si="105"/>
        <v>9.1841719589643489</v>
      </c>
    </row>
    <row r="449" spans="1:9" x14ac:dyDescent="0.25">
      <c r="A449" s="29">
        <f t="shared" si="102"/>
        <v>41970</v>
      </c>
      <c r="B449" s="52" t="s">
        <v>697</v>
      </c>
      <c r="C449">
        <v>678.6</v>
      </c>
      <c r="D449">
        <v>496</v>
      </c>
      <c r="E449">
        <v>333.5</v>
      </c>
      <c r="F449">
        <v>336.4</v>
      </c>
      <c r="G449" s="63">
        <f t="shared" si="103"/>
        <v>1012.1</v>
      </c>
      <c r="H449" s="64">
        <f t="shared" si="104"/>
        <v>832.4</v>
      </c>
      <c r="I449" s="65">
        <f t="shared" si="105"/>
        <v>21.588178760211441</v>
      </c>
    </row>
    <row r="450" spans="1:9" x14ac:dyDescent="0.25">
      <c r="A450" s="29">
        <f t="shared" si="102"/>
        <v>41977</v>
      </c>
      <c r="B450" s="52" t="s">
        <v>697</v>
      </c>
      <c r="C450">
        <v>571.5</v>
      </c>
      <c r="D450">
        <v>498.5</v>
      </c>
      <c r="E450">
        <v>453.8</v>
      </c>
      <c r="F450">
        <v>370</v>
      </c>
      <c r="G450" s="63">
        <f t="shared" si="103"/>
        <v>1025.3</v>
      </c>
      <c r="H450" s="64">
        <f t="shared" si="104"/>
        <v>868.5</v>
      </c>
      <c r="I450" s="65">
        <f t="shared" si="105"/>
        <v>18.054116292458254</v>
      </c>
    </row>
    <row r="451" spans="1:9" x14ac:dyDescent="0.25">
      <c r="A451" s="29">
        <f t="shared" si="102"/>
        <v>41984</v>
      </c>
      <c r="B451" s="52" t="s">
        <v>697</v>
      </c>
      <c r="C451">
        <v>539.9</v>
      </c>
      <c r="D451">
        <v>473.5</v>
      </c>
      <c r="E451">
        <v>493.9</v>
      </c>
      <c r="F451">
        <v>406.1</v>
      </c>
      <c r="G451" s="63">
        <f t="shared" ref="G451:G479" si="106">+C451+E451</f>
        <v>1033.8</v>
      </c>
      <c r="H451" s="64">
        <f t="shared" ref="H451:H479" si="107">+D451+F451</f>
        <v>879.6</v>
      </c>
      <c r="I451" s="65">
        <f t="shared" ref="I451:I479" si="108">+(G451/H451-1)*100</f>
        <v>17.530695770804904</v>
      </c>
    </row>
    <row r="452" spans="1:9" x14ac:dyDescent="0.25">
      <c r="A452" s="29">
        <f t="shared" si="102"/>
        <v>41991</v>
      </c>
      <c r="B452" s="52" t="s">
        <v>697</v>
      </c>
      <c r="C452">
        <v>495.1</v>
      </c>
      <c r="D452">
        <v>450</v>
      </c>
      <c r="E452">
        <v>548.1</v>
      </c>
      <c r="F452">
        <v>437.9</v>
      </c>
      <c r="G452" s="63">
        <f t="shared" si="106"/>
        <v>1043.2</v>
      </c>
      <c r="H452" s="64">
        <f t="shared" si="107"/>
        <v>887.9</v>
      </c>
      <c r="I452" s="65">
        <f t="shared" si="108"/>
        <v>17.490708413109601</v>
      </c>
    </row>
    <row r="453" spans="1:9" x14ac:dyDescent="0.25">
      <c r="A453" s="29">
        <f t="shared" si="102"/>
        <v>41998</v>
      </c>
      <c r="B453" s="52" t="s">
        <v>697</v>
      </c>
      <c r="C453">
        <v>470.5</v>
      </c>
      <c r="D453">
        <v>450.6</v>
      </c>
      <c r="E453">
        <v>578.1</v>
      </c>
      <c r="F453">
        <v>461.1</v>
      </c>
      <c r="G453" s="63">
        <f t="shared" si="106"/>
        <v>1048.5999999999999</v>
      </c>
      <c r="H453" s="64">
        <f t="shared" si="107"/>
        <v>911.7</v>
      </c>
      <c r="I453" s="65">
        <f t="shared" si="108"/>
        <v>15.015904354502553</v>
      </c>
    </row>
    <row r="454" spans="1:9" x14ac:dyDescent="0.25">
      <c r="A454" s="29">
        <f t="shared" si="102"/>
        <v>42005</v>
      </c>
      <c r="B454" s="52" t="s">
        <v>697</v>
      </c>
      <c r="C454">
        <v>369.2</v>
      </c>
      <c r="D454">
        <v>434.9</v>
      </c>
      <c r="E454">
        <v>678.3</v>
      </c>
      <c r="F454">
        <v>480.5</v>
      </c>
      <c r="G454" s="63">
        <f t="shared" si="106"/>
        <v>1047.5</v>
      </c>
      <c r="H454" s="64">
        <f t="shared" si="107"/>
        <v>915.4</v>
      </c>
      <c r="I454" s="65">
        <f t="shared" si="108"/>
        <v>14.430849901682329</v>
      </c>
    </row>
    <row r="455" spans="1:9" x14ac:dyDescent="0.25">
      <c r="A455" s="29">
        <f t="shared" si="102"/>
        <v>42012</v>
      </c>
      <c r="B455" s="52" t="s">
        <v>697</v>
      </c>
      <c r="C455">
        <v>343.9</v>
      </c>
      <c r="D455">
        <v>414.9</v>
      </c>
      <c r="E455">
        <v>710.4</v>
      </c>
      <c r="F455">
        <v>516</v>
      </c>
      <c r="G455" s="63">
        <f t="shared" si="106"/>
        <v>1054.3</v>
      </c>
      <c r="H455" s="64">
        <f t="shared" si="107"/>
        <v>930.9</v>
      </c>
      <c r="I455" s="65">
        <f t="shared" si="108"/>
        <v>13.255988828015886</v>
      </c>
    </row>
    <row r="456" spans="1:9" x14ac:dyDescent="0.25">
      <c r="A456" s="29">
        <f t="shared" si="102"/>
        <v>42019</v>
      </c>
      <c r="B456" s="52" t="s">
        <v>697</v>
      </c>
      <c r="C456">
        <v>353.2</v>
      </c>
      <c r="D456">
        <v>384.7</v>
      </c>
      <c r="E456">
        <v>737.5</v>
      </c>
      <c r="F456">
        <v>548</v>
      </c>
      <c r="G456" s="63">
        <f t="shared" si="106"/>
        <v>1090.7</v>
      </c>
      <c r="H456" s="64">
        <f t="shared" si="107"/>
        <v>932.7</v>
      </c>
      <c r="I456" s="65">
        <f t="shared" si="108"/>
        <v>16.940066473678563</v>
      </c>
    </row>
    <row r="457" spans="1:9" x14ac:dyDescent="0.25">
      <c r="A457" s="29">
        <f t="shared" si="102"/>
        <v>42026</v>
      </c>
      <c r="B457" s="52" t="s">
        <v>697</v>
      </c>
      <c r="C457">
        <v>340.2</v>
      </c>
      <c r="D457">
        <v>368.7</v>
      </c>
      <c r="E457">
        <v>753</v>
      </c>
      <c r="F457">
        <v>576.79999999999995</v>
      </c>
      <c r="G457" s="63">
        <f t="shared" si="106"/>
        <v>1093.2</v>
      </c>
      <c r="H457" s="64">
        <f t="shared" si="107"/>
        <v>945.5</v>
      </c>
      <c r="I457" s="65">
        <f t="shared" si="108"/>
        <v>15.621364357482825</v>
      </c>
    </row>
    <row r="458" spans="1:9" x14ac:dyDescent="0.25">
      <c r="A458" s="29">
        <f t="shared" si="102"/>
        <v>42033</v>
      </c>
      <c r="B458" s="52" t="s">
        <v>697</v>
      </c>
      <c r="C458">
        <v>321</v>
      </c>
      <c r="D458">
        <v>296.5</v>
      </c>
      <c r="E458">
        <v>774.8</v>
      </c>
      <c r="F458">
        <v>654.20000000000005</v>
      </c>
      <c r="G458" s="63">
        <f t="shared" si="106"/>
        <v>1095.8</v>
      </c>
      <c r="H458" s="64">
        <f t="shared" si="107"/>
        <v>950.7</v>
      </c>
      <c r="I458" s="65">
        <f t="shared" si="108"/>
        <v>15.262438203429053</v>
      </c>
    </row>
    <row r="459" spans="1:9" x14ac:dyDescent="0.25">
      <c r="A459" s="29">
        <f t="shared" si="102"/>
        <v>42040</v>
      </c>
      <c r="B459" s="52" t="s">
        <v>697</v>
      </c>
      <c r="C459">
        <v>303.2</v>
      </c>
      <c r="D459">
        <v>272</v>
      </c>
      <c r="E459">
        <v>794</v>
      </c>
      <c r="F459">
        <v>678.1</v>
      </c>
      <c r="G459" s="63">
        <f t="shared" si="106"/>
        <v>1097.2</v>
      </c>
      <c r="H459" s="64">
        <f t="shared" si="107"/>
        <v>950.1</v>
      </c>
      <c r="I459" s="65">
        <f t="shared" si="108"/>
        <v>15.482580780970423</v>
      </c>
    </row>
    <row r="460" spans="1:9" x14ac:dyDescent="0.25">
      <c r="A460" s="29">
        <f t="shared" si="102"/>
        <v>42047</v>
      </c>
      <c r="B460" s="52" t="s">
        <v>697</v>
      </c>
      <c r="C460">
        <v>246.9</v>
      </c>
      <c r="D460">
        <v>262.89999999999998</v>
      </c>
      <c r="E460">
        <v>859.6</v>
      </c>
      <c r="F460">
        <v>697</v>
      </c>
      <c r="G460" s="63">
        <f t="shared" si="106"/>
        <v>1106.5</v>
      </c>
      <c r="H460" s="64">
        <f t="shared" si="107"/>
        <v>959.9</v>
      </c>
      <c r="I460" s="65">
        <f t="shared" si="108"/>
        <v>15.272424210855306</v>
      </c>
    </row>
    <row r="461" spans="1:9" x14ac:dyDescent="0.25">
      <c r="A461" s="29">
        <f t="shared" si="102"/>
        <v>42054</v>
      </c>
      <c r="B461" s="52" t="s">
        <v>697</v>
      </c>
      <c r="C461">
        <v>242.2</v>
      </c>
      <c r="D461">
        <v>247.9</v>
      </c>
      <c r="E461">
        <v>867.1</v>
      </c>
      <c r="F461">
        <v>713.4</v>
      </c>
      <c r="G461" s="63">
        <f t="shared" si="106"/>
        <v>1109.3</v>
      </c>
      <c r="H461" s="64">
        <f t="shared" si="107"/>
        <v>961.3</v>
      </c>
      <c r="I461" s="65">
        <f t="shared" si="108"/>
        <v>15.395818162904407</v>
      </c>
    </row>
    <row r="462" spans="1:9" x14ac:dyDescent="0.25">
      <c r="A462" s="29">
        <f t="shared" si="102"/>
        <v>42061</v>
      </c>
      <c r="B462" s="52" t="s">
        <v>697</v>
      </c>
      <c r="C462" s="66">
        <v>166</v>
      </c>
      <c r="D462">
        <v>225.6</v>
      </c>
      <c r="E462">
        <v>944.4</v>
      </c>
      <c r="F462">
        <v>752.1</v>
      </c>
      <c r="G462" s="63">
        <f t="shared" si="106"/>
        <v>1110.4000000000001</v>
      </c>
      <c r="H462" s="64">
        <f t="shared" si="107"/>
        <v>977.7</v>
      </c>
      <c r="I462" s="65">
        <f t="shared" si="108"/>
        <v>13.572670553339483</v>
      </c>
    </row>
    <row r="463" spans="1:9" x14ac:dyDescent="0.25">
      <c r="A463" s="29">
        <f t="shared" si="102"/>
        <v>42068</v>
      </c>
      <c r="B463" s="52" t="s">
        <v>697</v>
      </c>
      <c r="C463">
        <v>137.19999999999999</v>
      </c>
      <c r="D463">
        <v>204.1</v>
      </c>
      <c r="E463">
        <v>973.9</v>
      </c>
      <c r="F463">
        <v>825.8</v>
      </c>
      <c r="G463" s="63">
        <f t="shared" si="106"/>
        <v>1111.0999999999999</v>
      </c>
      <c r="H463" s="64">
        <f t="shared" si="107"/>
        <v>1029.8999999999999</v>
      </c>
      <c r="I463" s="65">
        <f t="shared" si="108"/>
        <v>7.8842606078260102</v>
      </c>
    </row>
    <row r="464" spans="1:9" x14ac:dyDescent="0.25">
      <c r="A464" s="29">
        <f t="shared" si="102"/>
        <v>42075</v>
      </c>
      <c r="B464" s="52" t="s">
        <v>697</v>
      </c>
      <c r="C464">
        <v>96.6</v>
      </c>
      <c r="D464">
        <v>132.19999999999999</v>
      </c>
      <c r="E464">
        <v>1016.3</v>
      </c>
      <c r="F464">
        <v>909.4</v>
      </c>
      <c r="G464" s="63">
        <f t="shared" si="106"/>
        <v>1112.8999999999999</v>
      </c>
      <c r="H464" s="64">
        <f t="shared" si="107"/>
        <v>1041.5999999999999</v>
      </c>
      <c r="I464" s="65">
        <f t="shared" si="108"/>
        <v>6.8452380952380931</v>
      </c>
    </row>
    <row r="465" spans="1:10" x14ac:dyDescent="0.25">
      <c r="A465" s="29">
        <f t="shared" si="102"/>
        <v>42082</v>
      </c>
      <c r="B465" s="52" t="s">
        <v>697</v>
      </c>
      <c r="C465">
        <v>85.6</v>
      </c>
      <c r="D465">
        <v>131.1</v>
      </c>
      <c r="E465">
        <v>1027.4000000000001</v>
      </c>
      <c r="F465">
        <v>923.9</v>
      </c>
      <c r="G465" s="63">
        <f t="shared" si="106"/>
        <v>1113</v>
      </c>
      <c r="H465" s="64">
        <f t="shared" si="107"/>
        <v>1055</v>
      </c>
      <c r="I465" s="65">
        <f t="shared" si="108"/>
        <v>5.4976303317535447</v>
      </c>
    </row>
    <row r="466" spans="1:10" x14ac:dyDescent="0.25">
      <c r="A466" s="29">
        <f t="shared" si="102"/>
        <v>42089</v>
      </c>
      <c r="B466" s="52" t="s">
        <v>697</v>
      </c>
      <c r="C466">
        <v>27.3</v>
      </c>
      <c r="D466">
        <v>121.1</v>
      </c>
      <c r="E466">
        <v>1092.9000000000001</v>
      </c>
      <c r="F466">
        <v>940.5</v>
      </c>
      <c r="G466" s="63">
        <f t="shared" si="106"/>
        <v>1120.2</v>
      </c>
      <c r="H466" s="64">
        <f t="shared" si="107"/>
        <v>1061.5999999999999</v>
      </c>
      <c r="I466" s="65">
        <f t="shared" si="108"/>
        <v>5.5199698568199063</v>
      </c>
    </row>
    <row r="467" spans="1:10" x14ac:dyDescent="0.25">
      <c r="A467" s="29">
        <f t="shared" si="102"/>
        <v>42096</v>
      </c>
      <c r="B467" s="52" t="s">
        <v>697</v>
      </c>
      <c r="C467" s="66">
        <v>25</v>
      </c>
      <c r="D467">
        <v>122</v>
      </c>
      <c r="E467">
        <v>1096</v>
      </c>
      <c r="F467">
        <v>960.9</v>
      </c>
      <c r="G467" s="63">
        <f t="shared" si="106"/>
        <v>1121</v>
      </c>
      <c r="H467" s="64">
        <f t="shared" si="107"/>
        <v>1082.9000000000001</v>
      </c>
      <c r="I467" s="65">
        <f t="shared" si="108"/>
        <v>3.5183304090867118</v>
      </c>
    </row>
    <row r="468" spans="1:10" x14ac:dyDescent="0.25">
      <c r="A468" s="29">
        <f t="shared" si="102"/>
        <v>42103</v>
      </c>
      <c r="B468" s="52" t="s">
        <v>697</v>
      </c>
      <c r="C468">
        <v>19.2</v>
      </c>
      <c r="D468">
        <v>123.1</v>
      </c>
      <c r="E468">
        <v>1102.3</v>
      </c>
      <c r="F468">
        <v>975.5</v>
      </c>
      <c r="G468" s="63">
        <f t="shared" si="106"/>
        <v>1121.5</v>
      </c>
      <c r="H468" s="64">
        <f t="shared" si="107"/>
        <v>1098.5999999999999</v>
      </c>
      <c r="I468" s="65">
        <f t="shared" si="108"/>
        <v>2.0844711450937581</v>
      </c>
    </row>
    <row r="469" spans="1:10" x14ac:dyDescent="0.25">
      <c r="A469" s="29">
        <f t="shared" si="102"/>
        <v>42110</v>
      </c>
      <c r="B469" s="52" t="s">
        <v>697</v>
      </c>
      <c r="C469">
        <v>14.8</v>
      </c>
      <c r="D469">
        <v>107.9</v>
      </c>
      <c r="E469">
        <v>1122</v>
      </c>
      <c r="F469">
        <v>993.2</v>
      </c>
      <c r="G469" s="63">
        <f t="shared" si="106"/>
        <v>1136.8</v>
      </c>
      <c r="H469" s="64">
        <f t="shared" si="107"/>
        <v>1101.1000000000001</v>
      </c>
      <c r="I469" s="65">
        <f t="shared" si="108"/>
        <v>3.2422123331214081</v>
      </c>
    </row>
    <row r="470" spans="1:10" x14ac:dyDescent="0.25">
      <c r="A470" s="29">
        <f t="shared" si="102"/>
        <v>42117</v>
      </c>
      <c r="B470" s="52" t="s">
        <v>697</v>
      </c>
      <c r="C470">
        <v>39.6</v>
      </c>
      <c r="D470">
        <v>98.5</v>
      </c>
      <c r="E470">
        <v>1125.2</v>
      </c>
      <c r="F470">
        <v>1002.7</v>
      </c>
      <c r="G470" s="63">
        <f t="shared" si="106"/>
        <v>1164.8</v>
      </c>
      <c r="H470" s="64">
        <f t="shared" si="107"/>
        <v>1101.2</v>
      </c>
      <c r="I470" s="65">
        <f t="shared" si="108"/>
        <v>5.7755176171449207</v>
      </c>
    </row>
    <row r="471" spans="1:10" x14ac:dyDescent="0.25">
      <c r="A471" s="29">
        <f t="shared" si="102"/>
        <v>42124</v>
      </c>
      <c r="B471" s="52" t="s">
        <v>697</v>
      </c>
      <c r="C471">
        <v>39.700000000000003</v>
      </c>
      <c r="D471">
        <v>96.2</v>
      </c>
      <c r="E471">
        <v>1127</v>
      </c>
      <c r="F471">
        <v>1008.5</v>
      </c>
      <c r="G471" s="63">
        <f t="shared" si="106"/>
        <v>1166.7</v>
      </c>
      <c r="H471" s="64">
        <f t="shared" si="107"/>
        <v>1104.7</v>
      </c>
      <c r="I471" s="65">
        <f t="shared" si="108"/>
        <v>5.6123834525210414</v>
      </c>
      <c r="J471">
        <v>1</v>
      </c>
    </row>
    <row r="472" spans="1:10" x14ac:dyDescent="0.25">
      <c r="A472" s="29">
        <f t="shared" si="102"/>
        <v>42131</v>
      </c>
      <c r="B472" s="52" t="s">
        <v>697</v>
      </c>
      <c r="C472">
        <v>39.5</v>
      </c>
      <c r="D472">
        <v>88.9</v>
      </c>
      <c r="E472">
        <v>1127.7</v>
      </c>
      <c r="F472">
        <v>1017.6</v>
      </c>
      <c r="G472" s="63">
        <f t="shared" si="106"/>
        <v>1167.2</v>
      </c>
      <c r="H472" s="64">
        <f t="shared" si="107"/>
        <v>1106.5</v>
      </c>
      <c r="I472" s="65">
        <f t="shared" si="108"/>
        <v>5.485765928603703</v>
      </c>
      <c r="J472">
        <v>3</v>
      </c>
    </row>
    <row r="473" spans="1:10" x14ac:dyDescent="0.25">
      <c r="A473" s="29">
        <f t="shared" ref="A473:A538" si="109">+A472+7</f>
        <v>42138</v>
      </c>
      <c r="B473" s="52" t="s">
        <v>697</v>
      </c>
      <c r="C473">
        <v>39.200000000000003</v>
      </c>
      <c r="D473">
        <v>104.1</v>
      </c>
      <c r="E473">
        <v>1128.5999999999999</v>
      </c>
      <c r="F473">
        <v>1025.3</v>
      </c>
      <c r="G473" s="63">
        <f t="shared" si="106"/>
        <v>1167.8</v>
      </c>
      <c r="H473" s="64">
        <f t="shared" si="107"/>
        <v>1129.3999999999999</v>
      </c>
      <c r="I473" s="65">
        <f t="shared" si="108"/>
        <v>3.4000354170355962</v>
      </c>
      <c r="J473">
        <v>3</v>
      </c>
    </row>
    <row r="474" spans="1:10" x14ac:dyDescent="0.25">
      <c r="A474" s="29">
        <f t="shared" si="109"/>
        <v>42145</v>
      </c>
      <c r="B474" s="52" t="s">
        <v>697</v>
      </c>
      <c r="C474" s="66">
        <v>50</v>
      </c>
      <c r="D474">
        <v>116.4</v>
      </c>
      <c r="E474">
        <v>1169.7</v>
      </c>
      <c r="F474">
        <v>1034.8</v>
      </c>
      <c r="G474" s="63">
        <f t="shared" si="106"/>
        <v>1219.7</v>
      </c>
      <c r="H474" s="64">
        <f t="shared" si="107"/>
        <v>1151.2</v>
      </c>
      <c r="I474" s="65">
        <f t="shared" si="108"/>
        <v>5.9503127171647074</v>
      </c>
      <c r="J474">
        <v>3</v>
      </c>
    </row>
    <row r="475" spans="1:10" x14ac:dyDescent="0.25">
      <c r="A475" s="29">
        <f t="shared" si="109"/>
        <v>42152</v>
      </c>
      <c r="B475" s="52" t="s">
        <v>697</v>
      </c>
      <c r="C475">
        <v>51.2</v>
      </c>
      <c r="D475">
        <v>120</v>
      </c>
      <c r="E475">
        <v>1169.9000000000001</v>
      </c>
      <c r="F475">
        <v>1043.7</v>
      </c>
      <c r="G475" s="63">
        <f t="shared" si="106"/>
        <v>1221.1000000000001</v>
      </c>
      <c r="H475" s="64">
        <f t="shared" si="107"/>
        <v>1163.7</v>
      </c>
      <c r="I475" s="65">
        <f t="shared" si="108"/>
        <v>4.9325427515682918</v>
      </c>
      <c r="J475">
        <v>3</v>
      </c>
    </row>
    <row r="476" spans="1:10" x14ac:dyDescent="0.25">
      <c r="A476" s="29">
        <f t="shared" si="109"/>
        <v>42159</v>
      </c>
      <c r="B476" s="52" t="s">
        <v>697</v>
      </c>
      <c r="C476">
        <v>69.7</v>
      </c>
      <c r="D476">
        <v>128</v>
      </c>
      <c r="E476">
        <v>1170.9000000000001</v>
      </c>
      <c r="F476">
        <v>1050.5</v>
      </c>
      <c r="G476" s="63">
        <f t="shared" si="106"/>
        <v>1240.6000000000001</v>
      </c>
      <c r="H476" s="64">
        <f t="shared" si="107"/>
        <v>1178.5</v>
      </c>
      <c r="I476" s="65">
        <f t="shared" si="108"/>
        <v>5.269410267288932</v>
      </c>
      <c r="J476">
        <v>8</v>
      </c>
    </row>
    <row r="477" spans="1:10" x14ac:dyDescent="0.25">
      <c r="A477" s="29">
        <f t="shared" si="109"/>
        <v>42166</v>
      </c>
      <c r="B477" s="52" t="s">
        <v>697</v>
      </c>
      <c r="C477">
        <v>83.8</v>
      </c>
      <c r="D477">
        <v>104.8</v>
      </c>
      <c r="E477">
        <v>1173.0999999999999</v>
      </c>
      <c r="F477">
        <v>1080.0999999999999</v>
      </c>
      <c r="G477" s="63">
        <f t="shared" si="106"/>
        <v>1256.8999999999999</v>
      </c>
      <c r="H477" s="64">
        <f t="shared" si="107"/>
        <v>1184.8999999999999</v>
      </c>
      <c r="I477" s="65">
        <f t="shared" si="108"/>
        <v>6.0764621487045423</v>
      </c>
      <c r="J477">
        <v>9</v>
      </c>
    </row>
    <row r="478" spans="1:10" x14ac:dyDescent="0.25">
      <c r="A478" s="29">
        <f t="shared" si="109"/>
        <v>42173</v>
      </c>
      <c r="B478" s="52" t="s">
        <v>697</v>
      </c>
      <c r="C478">
        <v>56.1</v>
      </c>
      <c r="D478">
        <v>109.1</v>
      </c>
      <c r="E478">
        <v>1199.7</v>
      </c>
      <c r="F478">
        <v>1085.8</v>
      </c>
      <c r="G478" s="63">
        <f t="shared" si="106"/>
        <v>1255.8</v>
      </c>
      <c r="H478" s="64">
        <f t="shared" si="107"/>
        <v>1194.8999999999999</v>
      </c>
      <c r="I478" s="65">
        <f t="shared" si="108"/>
        <v>5.0966608084358711</v>
      </c>
      <c r="J478">
        <v>30.5</v>
      </c>
    </row>
    <row r="479" spans="1:10" x14ac:dyDescent="0.25">
      <c r="A479" s="29">
        <f t="shared" si="109"/>
        <v>42180</v>
      </c>
      <c r="B479" s="52" t="s">
        <v>697</v>
      </c>
      <c r="C479" s="66">
        <v>97</v>
      </c>
      <c r="D479">
        <v>108.6</v>
      </c>
      <c r="E479">
        <v>1225.4000000000001</v>
      </c>
      <c r="F479">
        <v>1091.2</v>
      </c>
      <c r="G479" s="63">
        <f t="shared" si="106"/>
        <v>1322.4</v>
      </c>
      <c r="H479" s="64">
        <f t="shared" si="107"/>
        <v>1199.8</v>
      </c>
      <c r="I479" s="65">
        <f t="shared" si="108"/>
        <v>10.218369728288067</v>
      </c>
      <c r="J479">
        <v>35.5</v>
      </c>
    </row>
    <row r="480" spans="1:10" x14ac:dyDescent="0.25">
      <c r="A480" s="29">
        <f t="shared" si="109"/>
        <v>42187</v>
      </c>
      <c r="B480" s="52" t="s">
        <v>697</v>
      </c>
      <c r="C480" s="66">
        <v>95</v>
      </c>
      <c r="D480">
        <v>131.69999999999999</v>
      </c>
      <c r="E480">
        <v>1227.4000000000001</v>
      </c>
      <c r="F480" s="66">
        <v>1095</v>
      </c>
      <c r="G480" s="63">
        <f t="shared" ref="G480:H482" si="110">+C480+E480</f>
        <v>1322.4</v>
      </c>
      <c r="H480" s="64">
        <f t="shared" si="110"/>
        <v>1226.7</v>
      </c>
      <c r="I480" s="65">
        <f t="shared" ref="I480:I490" si="111">+(G480/H480-1)*100</f>
        <v>7.8014184397163122</v>
      </c>
      <c r="J480">
        <v>43.5</v>
      </c>
    </row>
    <row r="481" spans="1:10" x14ac:dyDescent="0.25">
      <c r="A481" s="29">
        <f t="shared" si="109"/>
        <v>42194</v>
      </c>
      <c r="B481" s="52" t="s">
        <v>697</v>
      </c>
      <c r="C481" s="106">
        <v>101</v>
      </c>
      <c r="D481">
        <v>173.6</v>
      </c>
      <c r="E481">
        <v>1227.8</v>
      </c>
      <c r="F481">
        <v>1097.0999999999999</v>
      </c>
      <c r="G481" s="63">
        <f t="shared" si="110"/>
        <v>1328.8</v>
      </c>
      <c r="H481" s="64">
        <f t="shared" si="110"/>
        <v>1270.6999999999998</v>
      </c>
      <c r="I481" s="65">
        <f t="shared" si="111"/>
        <v>4.572282993625576</v>
      </c>
      <c r="J481">
        <v>45.5</v>
      </c>
    </row>
    <row r="482" spans="1:10" x14ac:dyDescent="0.25">
      <c r="A482" s="29">
        <f t="shared" si="109"/>
        <v>42201</v>
      </c>
      <c r="B482" s="52" t="s">
        <v>697</v>
      </c>
      <c r="C482">
        <v>59.8</v>
      </c>
      <c r="D482">
        <v>185.2</v>
      </c>
      <c r="E482">
        <v>1269.2</v>
      </c>
      <c r="F482">
        <v>1097.9000000000001</v>
      </c>
      <c r="G482" s="63">
        <f t="shared" si="110"/>
        <v>1329</v>
      </c>
      <c r="H482" s="64">
        <f t="shared" si="110"/>
        <v>1283.1000000000001</v>
      </c>
      <c r="I482" s="65">
        <f t="shared" si="111"/>
        <v>3.5772737900397367</v>
      </c>
      <c r="J482">
        <v>50.3</v>
      </c>
    </row>
    <row r="483" spans="1:10" x14ac:dyDescent="0.25">
      <c r="A483" s="29">
        <f t="shared" si="109"/>
        <v>42208</v>
      </c>
      <c r="B483" s="52" t="s">
        <v>697</v>
      </c>
      <c r="C483">
        <v>84.5</v>
      </c>
      <c r="D483">
        <v>217.8</v>
      </c>
      <c r="E483">
        <v>1270.2</v>
      </c>
      <c r="F483">
        <v>1099.8</v>
      </c>
      <c r="G483" s="63">
        <f t="shared" ref="G483:H490" si="112">+C483+E483</f>
        <v>1354.7</v>
      </c>
      <c r="H483" s="64">
        <f t="shared" si="112"/>
        <v>1317.6</v>
      </c>
      <c r="I483" s="65">
        <f t="shared" si="111"/>
        <v>2.8157255616272137</v>
      </c>
      <c r="J483">
        <v>62.3</v>
      </c>
    </row>
    <row r="484" spans="1:10" x14ac:dyDescent="0.25">
      <c r="A484" s="29">
        <f t="shared" si="109"/>
        <v>42215</v>
      </c>
      <c r="B484" s="52" t="s">
        <v>697</v>
      </c>
      <c r="C484">
        <v>90.1</v>
      </c>
      <c r="D484">
        <v>222.4</v>
      </c>
      <c r="E484">
        <v>1271.7</v>
      </c>
      <c r="F484">
        <v>1102.8</v>
      </c>
      <c r="G484" s="63">
        <f t="shared" si="112"/>
        <v>1361.8</v>
      </c>
      <c r="H484" s="64">
        <f t="shared" si="112"/>
        <v>1325.2</v>
      </c>
      <c r="I484" s="65">
        <f t="shared" si="111"/>
        <v>2.7618472683368589</v>
      </c>
      <c r="J484">
        <v>141.5</v>
      </c>
    </row>
    <row r="485" spans="1:10" x14ac:dyDescent="0.25">
      <c r="A485" s="29">
        <f t="shared" si="109"/>
        <v>42222</v>
      </c>
      <c r="B485" s="52" t="s">
        <v>697</v>
      </c>
      <c r="C485">
        <v>99.1</v>
      </c>
      <c r="D485">
        <v>237.4</v>
      </c>
      <c r="E485">
        <v>1273.4000000000001</v>
      </c>
      <c r="F485" s="66">
        <v>1106</v>
      </c>
      <c r="G485" s="63">
        <f t="shared" si="112"/>
        <v>1372.5</v>
      </c>
      <c r="H485" s="64">
        <f t="shared" ref="H485:H490" si="113">+D485+F485</f>
        <v>1343.4</v>
      </c>
      <c r="I485" s="65">
        <f t="shared" si="111"/>
        <v>2.1661456007145974</v>
      </c>
      <c r="J485">
        <v>142.19999999999999</v>
      </c>
    </row>
    <row r="486" spans="1:10" x14ac:dyDescent="0.25">
      <c r="A486" s="29">
        <f t="shared" si="109"/>
        <v>42229</v>
      </c>
      <c r="B486" s="52" t="s">
        <v>697</v>
      </c>
      <c r="C486">
        <v>102.2</v>
      </c>
      <c r="D486">
        <v>241.2</v>
      </c>
      <c r="E486" s="66">
        <v>1277</v>
      </c>
      <c r="F486">
        <v>1109.3</v>
      </c>
      <c r="G486" s="63">
        <f t="shared" si="112"/>
        <v>1379.2</v>
      </c>
      <c r="H486" s="64">
        <f t="shared" si="113"/>
        <v>1350.5</v>
      </c>
      <c r="I486" s="65">
        <f t="shared" si="111"/>
        <v>2.1251388374676106</v>
      </c>
      <c r="J486">
        <v>160.1</v>
      </c>
    </row>
    <row r="487" spans="1:10" x14ac:dyDescent="0.25">
      <c r="A487" s="29">
        <f t="shared" si="109"/>
        <v>42236</v>
      </c>
      <c r="B487" s="52" t="s">
        <v>697</v>
      </c>
      <c r="C487">
        <v>105.4</v>
      </c>
      <c r="D487">
        <v>207.9</v>
      </c>
      <c r="E487">
        <v>1282.5999999999999</v>
      </c>
      <c r="F487" s="108">
        <v>1127.0999999999999</v>
      </c>
      <c r="G487" s="63">
        <f t="shared" si="112"/>
        <v>1388</v>
      </c>
      <c r="H487" s="64">
        <f t="shared" si="113"/>
        <v>1335</v>
      </c>
      <c r="I487" s="65">
        <f t="shared" si="111"/>
        <v>3.970037453183517</v>
      </c>
      <c r="J487">
        <v>187.2</v>
      </c>
    </row>
    <row r="488" spans="1:10" x14ac:dyDescent="0.25">
      <c r="A488" s="29">
        <f t="shared" si="109"/>
        <v>42243</v>
      </c>
      <c r="B488" s="52" t="s">
        <v>697</v>
      </c>
      <c r="C488">
        <v>77.099999999999994</v>
      </c>
      <c r="D488">
        <v>201.1</v>
      </c>
      <c r="E488">
        <v>1310.5</v>
      </c>
      <c r="F488">
        <v>1133.0999999999999</v>
      </c>
      <c r="G488" s="63">
        <f t="shared" si="112"/>
        <v>1387.6</v>
      </c>
      <c r="H488" s="64">
        <f t="shared" si="113"/>
        <v>1334.1999999999998</v>
      </c>
      <c r="I488" s="65">
        <f t="shared" si="111"/>
        <v>4.0023984410133551</v>
      </c>
      <c r="J488">
        <v>190.7</v>
      </c>
    </row>
    <row r="489" spans="1:10" x14ac:dyDescent="0.25">
      <c r="A489" s="29">
        <f t="shared" si="109"/>
        <v>42250</v>
      </c>
      <c r="B489" s="52" t="s">
        <v>697</v>
      </c>
      <c r="C489">
        <v>290.8</v>
      </c>
      <c r="D489">
        <v>464.3</v>
      </c>
      <c r="E489">
        <v>0.1</v>
      </c>
      <c r="F489">
        <v>1.4</v>
      </c>
      <c r="G489" s="63">
        <f t="shared" si="112"/>
        <v>290.90000000000003</v>
      </c>
      <c r="H489" s="64">
        <f t="shared" si="113"/>
        <v>465.7</v>
      </c>
      <c r="I489" s="65">
        <f t="shared" si="111"/>
        <v>-37.534893708395956</v>
      </c>
    </row>
    <row r="490" spans="1:10" x14ac:dyDescent="0.25">
      <c r="A490" s="29">
        <f t="shared" si="109"/>
        <v>42257</v>
      </c>
      <c r="B490" s="52" t="s">
        <v>697</v>
      </c>
      <c r="C490">
        <v>267.2</v>
      </c>
      <c r="D490">
        <v>489.8</v>
      </c>
      <c r="E490">
        <v>50.8</v>
      </c>
      <c r="F490">
        <v>2.6</v>
      </c>
      <c r="G490" s="63">
        <f t="shared" si="112"/>
        <v>318</v>
      </c>
      <c r="H490" s="64">
        <f t="shared" si="113"/>
        <v>492.40000000000003</v>
      </c>
      <c r="I490" s="65">
        <f t="shared" si="111"/>
        <v>-35.418359057676682</v>
      </c>
    </row>
    <row r="491" spans="1:10" x14ac:dyDescent="0.25">
      <c r="A491" s="29">
        <f t="shared" si="109"/>
        <v>42264</v>
      </c>
      <c r="B491" s="52" t="s">
        <v>697</v>
      </c>
      <c r="C491">
        <v>259.7</v>
      </c>
      <c r="D491">
        <v>502.9</v>
      </c>
      <c r="E491">
        <v>60.6</v>
      </c>
      <c r="F491">
        <v>4.7</v>
      </c>
      <c r="G491" s="63">
        <f t="shared" ref="G491:H497" si="114">+C491+E491</f>
        <v>320.3</v>
      </c>
      <c r="H491" s="64">
        <f t="shared" si="114"/>
        <v>507.59999999999997</v>
      </c>
      <c r="I491" s="65">
        <f t="shared" ref="I491:I497" si="115">+(G491/H491-1)*100</f>
        <v>-36.899133175728913</v>
      </c>
    </row>
    <row r="492" spans="1:10" x14ac:dyDescent="0.25">
      <c r="A492" s="29">
        <f t="shared" si="109"/>
        <v>42271</v>
      </c>
      <c r="B492" s="52" t="s">
        <v>697</v>
      </c>
      <c r="C492">
        <v>267.89999999999998</v>
      </c>
      <c r="D492">
        <v>566.79999999999995</v>
      </c>
      <c r="E492">
        <v>63.6</v>
      </c>
      <c r="F492">
        <v>10.199999999999999</v>
      </c>
      <c r="G492" s="63">
        <f t="shared" si="114"/>
        <v>331.5</v>
      </c>
      <c r="H492" s="64">
        <f t="shared" si="114"/>
        <v>577</v>
      </c>
      <c r="I492" s="65">
        <f t="shared" si="115"/>
        <v>-42.547660311958403</v>
      </c>
    </row>
    <row r="493" spans="1:10" x14ac:dyDescent="0.25">
      <c r="A493" s="29">
        <f t="shared" si="109"/>
        <v>42278</v>
      </c>
      <c r="B493" s="52" t="s">
        <v>697</v>
      </c>
      <c r="C493">
        <v>236.6</v>
      </c>
      <c r="D493">
        <v>572.5</v>
      </c>
      <c r="E493">
        <v>97.8</v>
      </c>
      <c r="F493">
        <v>30.1</v>
      </c>
      <c r="G493" s="63">
        <f t="shared" si="114"/>
        <v>334.4</v>
      </c>
      <c r="H493" s="64">
        <f t="shared" si="114"/>
        <v>602.6</v>
      </c>
      <c r="I493" s="65">
        <f t="shared" si="115"/>
        <v>-44.507135745104556</v>
      </c>
    </row>
    <row r="494" spans="1:10" x14ac:dyDescent="0.25">
      <c r="A494" s="29">
        <f t="shared" si="109"/>
        <v>42285</v>
      </c>
      <c r="B494" s="52" t="s">
        <v>697</v>
      </c>
      <c r="C494">
        <v>261.7</v>
      </c>
      <c r="D494" s="66">
        <v>641</v>
      </c>
      <c r="E494">
        <v>108.9</v>
      </c>
      <c r="F494">
        <v>38.799999999999997</v>
      </c>
      <c r="G494" s="63">
        <f t="shared" si="114"/>
        <v>370.6</v>
      </c>
      <c r="H494" s="64">
        <f t="shared" si="114"/>
        <v>679.8</v>
      </c>
      <c r="I494" s="65">
        <f t="shared" si="115"/>
        <v>-45.48396587231538</v>
      </c>
    </row>
    <row r="495" spans="1:10" x14ac:dyDescent="0.25">
      <c r="A495" s="29">
        <f t="shared" si="109"/>
        <v>42292</v>
      </c>
      <c r="B495" s="52" t="s">
        <v>697</v>
      </c>
      <c r="C495">
        <v>262.10000000000002</v>
      </c>
      <c r="D495">
        <v>653.6</v>
      </c>
      <c r="E495">
        <v>124.8</v>
      </c>
      <c r="F495">
        <v>112.1</v>
      </c>
      <c r="G495" s="63">
        <f t="shared" si="114"/>
        <v>386.90000000000003</v>
      </c>
      <c r="H495" s="64">
        <f t="shared" si="114"/>
        <v>765.7</v>
      </c>
      <c r="I495" s="65">
        <f t="shared" si="115"/>
        <v>-49.471072221496669</v>
      </c>
    </row>
    <row r="496" spans="1:10" x14ac:dyDescent="0.25">
      <c r="A496" s="29">
        <f t="shared" si="109"/>
        <v>42299</v>
      </c>
      <c r="B496" s="52" t="s">
        <v>697</v>
      </c>
      <c r="C496">
        <v>270.60000000000002</v>
      </c>
      <c r="D496" s="66">
        <v>661</v>
      </c>
      <c r="E496" s="66">
        <v>143.9</v>
      </c>
      <c r="F496">
        <v>133.30000000000001</v>
      </c>
      <c r="G496" s="63">
        <f t="shared" si="114"/>
        <v>414.5</v>
      </c>
      <c r="H496" s="64">
        <f t="shared" si="114"/>
        <v>794.3</v>
      </c>
      <c r="I496" s="65">
        <f t="shared" si="115"/>
        <v>-47.815686768223586</v>
      </c>
    </row>
    <row r="497" spans="1:9" x14ac:dyDescent="0.25">
      <c r="A497" s="29">
        <f t="shared" si="109"/>
        <v>42306</v>
      </c>
      <c r="B497" s="52" t="s">
        <v>697</v>
      </c>
      <c r="C497" s="66">
        <v>284</v>
      </c>
      <c r="D497" s="66">
        <v>653</v>
      </c>
      <c r="E497" s="66">
        <v>175</v>
      </c>
      <c r="F497">
        <v>171.8</v>
      </c>
      <c r="G497" s="63">
        <f t="shared" si="114"/>
        <v>459</v>
      </c>
      <c r="H497" s="64">
        <f t="shared" si="114"/>
        <v>824.8</v>
      </c>
      <c r="I497" s="65">
        <f t="shared" si="115"/>
        <v>-44.350145489815709</v>
      </c>
    </row>
    <row r="498" spans="1:9" x14ac:dyDescent="0.25">
      <c r="A498" s="29">
        <f t="shared" si="109"/>
        <v>42313</v>
      </c>
      <c r="B498" s="52" t="s">
        <v>697</v>
      </c>
      <c r="C498">
        <v>271.89999999999998</v>
      </c>
      <c r="D498">
        <v>602.9</v>
      </c>
      <c r="E498">
        <v>202.9</v>
      </c>
      <c r="F498">
        <v>208.5</v>
      </c>
      <c r="G498" s="63">
        <f t="shared" ref="G498:H500" si="116">+C498+E498</f>
        <v>474.79999999999995</v>
      </c>
      <c r="H498" s="64">
        <f t="shared" si="116"/>
        <v>811.4</v>
      </c>
      <c r="I498" s="65">
        <f t="shared" ref="I498:I507" si="117">+(G498/H498-1)*100</f>
        <v>-41.483855065319212</v>
      </c>
    </row>
    <row r="499" spans="1:9" x14ac:dyDescent="0.25">
      <c r="A499" s="29">
        <f t="shared" si="109"/>
        <v>42320</v>
      </c>
      <c r="B499" s="52" t="s">
        <v>697</v>
      </c>
      <c r="C499" s="66">
        <v>262</v>
      </c>
      <c r="D499">
        <v>629.70000000000005</v>
      </c>
      <c r="E499">
        <v>281.39999999999998</v>
      </c>
      <c r="F499">
        <v>246.4</v>
      </c>
      <c r="G499" s="63">
        <f t="shared" si="116"/>
        <v>543.4</v>
      </c>
      <c r="H499" s="64">
        <f t="shared" si="116"/>
        <v>876.1</v>
      </c>
      <c r="I499" s="65">
        <f t="shared" si="117"/>
        <v>-37.975116995776737</v>
      </c>
    </row>
    <row r="500" spans="1:9" x14ac:dyDescent="0.25">
      <c r="A500" s="29">
        <f t="shared" si="109"/>
        <v>42327</v>
      </c>
      <c r="B500" s="52" t="s">
        <v>697</v>
      </c>
      <c r="C500">
        <v>251.5</v>
      </c>
      <c r="D500">
        <v>598.5</v>
      </c>
      <c r="E500">
        <v>354.9</v>
      </c>
      <c r="F500">
        <v>295.5</v>
      </c>
      <c r="G500" s="63">
        <f t="shared" si="116"/>
        <v>606.4</v>
      </c>
      <c r="H500" s="64">
        <f t="shared" si="116"/>
        <v>894</v>
      </c>
      <c r="I500" s="65">
        <f t="shared" si="117"/>
        <v>-32.170022371364659</v>
      </c>
    </row>
    <row r="501" spans="1:9" x14ac:dyDescent="0.25">
      <c r="A501" s="29">
        <f t="shared" si="109"/>
        <v>42334</v>
      </c>
      <c r="B501" s="52" t="s">
        <v>697</v>
      </c>
      <c r="C501">
        <v>235.7</v>
      </c>
      <c r="D501">
        <v>678.6</v>
      </c>
      <c r="E501">
        <v>432.1</v>
      </c>
      <c r="F501">
        <v>333.5</v>
      </c>
      <c r="G501" s="63">
        <f t="shared" ref="G501:H507" si="118">+C501+E501</f>
        <v>667.8</v>
      </c>
      <c r="H501" s="64">
        <f t="shared" si="118"/>
        <v>1012.1</v>
      </c>
      <c r="I501" s="65">
        <f t="shared" si="117"/>
        <v>-34.018377630668915</v>
      </c>
    </row>
    <row r="502" spans="1:9" x14ac:dyDescent="0.25">
      <c r="A502" s="29">
        <f t="shared" si="109"/>
        <v>42341</v>
      </c>
      <c r="B502" s="52" t="s">
        <v>697</v>
      </c>
      <c r="C502">
        <v>222.7</v>
      </c>
      <c r="D502">
        <v>571.5</v>
      </c>
      <c r="E502">
        <v>453.6</v>
      </c>
      <c r="F502">
        <v>453.8</v>
      </c>
      <c r="G502" s="63">
        <f t="shared" si="118"/>
        <v>676.3</v>
      </c>
      <c r="H502" s="64">
        <f t="shared" si="118"/>
        <v>1025.3</v>
      </c>
      <c r="I502" s="65">
        <f t="shared" si="117"/>
        <v>-34.038817906954066</v>
      </c>
    </row>
    <row r="503" spans="1:9" x14ac:dyDescent="0.25">
      <c r="A503" s="29">
        <f t="shared" si="109"/>
        <v>42348</v>
      </c>
      <c r="B503" s="52" t="s">
        <v>697</v>
      </c>
      <c r="C503">
        <v>205.3</v>
      </c>
      <c r="D503">
        <v>539.9</v>
      </c>
      <c r="E503">
        <v>474.7</v>
      </c>
      <c r="F503">
        <v>493.9</v>
      </c>
      <c r="G503" s="63">
        <f t="shared" si="118"/>
        <v>680</v>
      </c>
      <c r="H503" s="64">
        <f t="shared" si="118"/>
        <v>1033.8</v>
      </c>
      <c r="I503" s="65">
        <f t="shared" si="117"/>
        <v>-34.223254014316119</v>
      </c>
    </row>
    <row r="504" spans="1:9" x14ac:dyDescent="0.25">
      <c r="A504" s="29">
        <f t="shared" si="109"/>
        <v>42355</v>
      </c>
      <c r="B504" s="52" t="s">
        <v>697</v>
      </c>
      <c r="C504" s="66">
        <v>186</v>
      </c>
      <c r="D504">
        <v>495.1</v>
      </c>
      <c r="E504">
        <v>509.4</v>
      </c>
      <c r="F504">
        <v>548.1</v>
      </c>
      <c r="G504" s="63">
        <f t="shared" si="118"/>
        <v>695.4</v>
      </c>
      <c r="H504" s="64">
        <f t="shared" si="118"/>
        <v>1043.2</v>
      </c>
      <c r="I504" s="65">
        <f t="shared" si="117"/>
        <v>-33.339723926380373</v>
      </c>
    </row>
    <row r="505" spans="1:9" x14ac:dyDescent="0.25">
      <c r="A505" s="29">
        <f t="shared" si="109"/>
        <v>42362</v>
      </c>
      <c r="B505" s="52" t="s">
        <v>697</v>
      </c>
      <c r="C505">
        <v>163.4</v>
      </c>
      <c r="D505">
        <v>470.5</v>
      </c>
      <c r="E505">
        <v>539.9</v>
      </c>
      <c r="F505">
        <v>578.1</v>
      </c>
      <c r="G505" s="63">
        <f t="shared" si="118"/>
        <v>703.3</v>
      </c>
      <c r="H505" s="64">
        <f t="shared" si="118"/>
        <v>1048.5999999999999</v>
      </c>
      <c r="I505" s="65">
        <f t="shared" si="117"/>
        <v>-32.929620446309357</v>
      </c>
    </row>
    <row r="506" spans="1:9" x14ac:dyDescent="0.25">
      <c r="A506" s="29">
        <f t="shared" si="109"/>
        <v>42369</v>
      </c>
      <c r="B506" s="52" t="s">
        <v>697</v>
      </c>
      <c r="C506">
        <v>149.30000000000001</v>
      </c>
      <c r="D506">
        <v>369.2</v>
      </c>
      <c r="E506">
        <v>555.79999999999995</v>
      </c>
      <c r="F506">
        <v>678.3</v>
      </c>
      <c r="G506" s="63">
        <f t="shared" si="118"/>
        <v>705.09999999999991</v>
      </c>
      <c r="H506" s="64">
        <f t="shared" si="118"/>
        <v>1047.5</v>
      </c>
      <c r="I506" s="65">
        <f t="shared" si="117"/>
        <v>-32.687350835322206</v>
      </c>
    </row>
    <row r="507" spans="1:9" x14ac:dyDescent="0.25">
      <c r="A507" s="29">
        <f t="shared" si="109"/>
        <v>42376</v>
      </c>
      <c r="B507" s="52" t="s">
        <v>697</v>
      </c>
      <c r="C507">
        <v>137.1</v>
      </c>
      <c r="D507">
        <v>343.9</v>
      </c>
      <c r="E507">
        <v>572.4</v>
      </c>
      <c r="F507">
        <v>710.4</v>
      </c>
      <c r="G507" s="63">
        <f t="shared" si="118"/>
        <v>709.5</v>
      </c>
      <c r="H507" s="64">
        <f t="shared" si="118"/>
        <v>1054.3</v>
      </c>
      <c r="I507" s="65">
        <f t="shared" si="117"/>
        <v>-32.704163900218155</v>
      </c>
    </row>
    <row r="508" spans="1:9" x14ac:dyDescent="0.25">
      <c r="A508" s="29">
        <f t="shared" si="109"/>
        <v>42383</v>
      </c>
      <c r="B508" s="52" t="s">
        <v>697</v>
      </c>
      <c r="C508">
        <v>128.69999999999999</v>
      </c>
      <c r="D508">
        <v>353.2</v>
      </c>
      <c r="E508">
        <v>588.79999999999995</v>
      </c>
      <c r="F508">
        <v>737.5</v>
      </c>
      <c r="G508" s="63">
        <f t="shared" ref="G508:H511" si="119">+C508+E508</f>
        <v>717.5</v>
      </c>
      <c r="H508" s="64">
        <f t="shared" si="119"/>
        <v>1090.7</v>
      </c>
      <c r="I508" s="65">
        <f t="shared" ref="I508:I513" si="120">+(G508/H508-1)*100</f>
        <v>-34.216558173649943</v>
      </c>
    </row>
    <row r="509" spans="1:9" x14ac:dyDescent="0.25">
      <c r="A509" s="29">
        <f t="shared" si="109"/>
        <v>42390</v>
      </c>
      <c r="B509" s="52" t="s">
        <v>697</v>
      </c>
      <c r="C509">
        <v>125.2</v>
      </c>
      <c r="D509">
        <v>340.2</v>
      </c>
      <c r="E509">
        <v>618.79999999999995</v>
      </c>
      <c r="F509" s="66">
        <v>753</v>
      </c>
      <c r="G509" s="63">
        <f t="shared" si="119"/>
        <v>744</v>
      </c>
      <c r="H509" s="64">
        <f t="shared" si="119"/>
        <v>1093.2</v>
      </c>
      <c r="I509" s="65">
        <f t="shared" si="120"/>
        <v>-31.942919868276618</v>
      </c>
    </row>
    <row r="510" spans="1:9" x14ac:dyDescent="0.25">
      <c r="A510" s="29">
        <f t="shared" si="109"/>
        <v>42397</v>
      </c>
      <c r="B510" s="52" t="s">
        <v>697</v>
      </c>
      <c r="C510">
        <v>138.69999999999999</v>
      </c>
      <c r="D510" s="66">
        <v>321</v>
      </c>
      <c r="E510">
        <v>639.29999999999995</v>
      </c>
      <c r="F510">
        <v>774.8</v>
      </c>
      <c r="G510" s="63">
        <f t="shared" si="119"/>
        <v>778</v>
      </c>
      <c r="H510" s="64">
        <f t="shared" si="119"/>
        <v>1095.8</v>
      </c>
      <c r="I510" s="65">
        <f t="shared" si="120"/>
        <v>-29.00164263551742</v>
      </c>
    </row>
    <row r="511" spans="1:9" x14ac:dyDescent="0.25">
      <c r="A511" s="29">
        <f t="shared" si="109"/>
        <v>42404</v>
      </c>
      <c r="B511" s="52" t="s">
        <v>697</v>
      </c>
      <c r="C511">
        <v>121.5</v>
      </c>
      <c r="D511">
        <v>303.2</v>
      </c>
      <c r="E511" s="66">
        <v>731</v>
      </c>
      <c r="F511" s="66">
        <v>794</v>
      </c>
      <c r="G511" s="63">
        <f t="shared" si="119"/>
        <v>852.5</v>
      </c>
      <c r="H511" s="64">
        <f t="shared" si="119"/>
        <v>1097.2</v>
      </c>
      <c r="I511" s="65">
        <f t="shared" si="120"/>
        <v>-22.302223842508205</v>
      </c>
    </row>
    <row r="512" spans="1:9" x14ac:dyDescent="0.25">
      <c r="A512" s="29">
        <f t="shared" si="109"/>
        <v>42411</v>
      </c>
      <c r="B512" s="52" t="s">
        <v>697</v>
      </c>
      <c r="C512">
        <v>118.5</v>
      </c>
      <c r="D512">
        <v>246.9</v>
      </c>
      <c r="E512">
        <v>805.6</v>
      </c>
      <c r="F512">
        <v>859.6</v>
      </c>
      <c r="G512" s="63">
        <f t="shared" ref="G512:H514" si="121">+C512+E512</f>
        <v>924.1</v>
      </c>
      <c r="H512" s="64">
        <f t="shared" si="121"/>
        <v>1106.5</v>
      </c>
      <c r="I512" s="65">
        <f t="shared" si="120"/>
        <v>-16.484410302756437</v>
      </c>
    </row>
    <row r="513" spans="1:10" x14ac:dyDescent="0.25">
      <c r="A513" s="29">
        <f t="shared" si="109"/>
        <v>42418</v>
      </c>
      <c r="B513" s="52" t="s">
        <v>697</v>
      </c>
      <c r="C513">
        <v>117.8</v>
      </c>
      <c r="D513">
        <v>242.2</v>
      </c>
      <c r="E513">
        <v>817.9</v>
      </c>
      <c r="F513" s="66">
        <v>867.1</v>
      </c>
      <c r="G513" s="63">
        <f t="shared" si="121"/>
        <v>935.69999999999993</v>
      </c>
      <c r="H513" s="64">
        <f t="shared" si="121"/>
        <v>1109.3</v>
      </c>
      <c r="I513" s="65">
        <f t="shared" si="120"/>
        <v>-15.64950869917967</v>
      </c>
    </row>
    <row r="514" spans="1:10" x14ac:dyDescent="0.25">
      <c r="A514" s="29">
        <f t="shared" si="109"/>
        <v>42425</v>
      </c>
      <c r="B514" s="52" t="s">
        <v>697</v>
      </c>
      <c r="C514">
        <v>115.2</v>
      </c>
      <c r="D514">
        <v>166</v>
      </c>
      <c r="E514">
        <v>899.6</v>
      </c>
      <c r="F514">
        <v>944.4</v>
      </c>
      <c r="G514" s="63">
        <f t="shared" si="121"/>
        <v>1014.8000000000001</v>
      </c>
      <c r="H514" s="64">
        <f t="shared" si="121"/>
        <v>1110.4000000000001</v>
      </c>
      <c r="I514" s="65">
        <f t="shared" ref="I514:I519" si="122">+(G514/H514-1)*100</f>
        <v>-8.6095100864553302</v>
      </c>
    </row>
    <row r="515" spans="1:10" x14ac:dyDescent="0.25">
      <c r="A515" s="29">
        <f t="shared" si="109"/>
        <v>42432</v>
      </c>
      <c r="B515" s="52" t="s">
        <v>697</v>
      </c>
      <c r="C515">
        <v>106.6</v>
      </c>
      <c r="D515">
        <v>137.19999999999999</v>
      </c>
      <c r="E515">
        <v>977.7</v>
      </c>
      <c r="F515">
        <v>973.9</v>
      </c>
      <c r="G515" s="63">
        <f t="shared" ref="G515:H517" si="123">+C515+E515</f>
        <v>1084.3</v>
      </c>
      <c r="H515" s="64">
        <f t="shared" si="123"/>
        <v>1111.0999999999999</v>
      </c>
      <c r="I515" s="65">
        <f t="shared" si="122"/>
        <v>-2.4120241202411963</v>
      </c>
    </row>
    <row r="516" spans="1:10" x14ac:dyDescent="0.25">
      <c r="A516" s="29">
        <f t="shared" si="109"/>
        <v>42439</v>
      </c>
      <c r="B516" s="52" t="s">
        <v>697</v>
      </c>
      <c r="C516">
        <v>100.3</v>
      </c>
      <c r="D516">
        <v>96.6</v>
      </c>
      <c r="E516">
        <v>990.2</v>
      </c>
      <c r="F516">
        <v>1016.3</v>
      </c>
      <c r="G516" s="63">
        <f t="shared" si="123"/>
        <v>1090.5</v>
      </c>
      <c r="H516" s="64">
        <f t="shared" si="123"/>
        <v>1112.8999999999999</v>
      </c>
      <c r="I516" s="65">
        <f t="shared" si="122"/>
        <v>-2.0127594572737717</v>
      </c>
    </row>
    <row r="517" spans="1:10" x14ac:dyDescent="0.25">
      <c r="A517" s="29">
        <f t="shared" si="109"/>
        <v>42446</v>
      </c>
      <c r="B517" s="52" t="s">
        <v>697</v>
      </c>
      <c r="C517">
        <v>90.9</v>
      </c>
      <c r="D517">
        <v>85.6</v>
      </c>
      <c r="E517">
        <v>1000.3</v>
      </c>
      <c r="F517">
        <v>1027.4000000000001</v>
      </c>
      <c r="G517" s="63">
        <f t="shared" si="123"/>
        <v>1091.2</v>
      </c>
      <c r="H517" s="64">
        <f t="shared" si="123"/>
        <v>1113</v>
      </c>
      <c r="I517" s="65">
        <f t="shared" si="122"/>
        <v>-1.9586702605570494</v>
      </c>
    </row>
    <row r="518" spans="1:10" x14ac:dyDescent="0.25">
      <c r="A518" s="29">
        <f t="shared" si="109"/>
        <v>42453</v>
      </c>
      <c r="B518" s="52" t="s">
        <v>697</v>
      </c>
      <c r="C518" s="66">
        <v>88</v>
      </c>
      <c r="D518">
        <v>27.3</v>
      </c>
      <c r="E518">
        <v>1006.1</v>
      </c>
      <c r="F518">
        <v>1092.9000000000001</v>
      </c>
      <c r="G518" s="63">
        <f t="shared" ref="G518:H520" si="124">+C518+E518</f>
        <v>1094.0999999999999</v>
      </c>
      <c r="H518" s="64">
        <f t="shared" si="124"/>
        <v>1120.2</v>
      </c>
      <c r="I518" s="65">
        <f t="shared" si="122"/>
        <v>-2.3299410819496602</v>
      </c>
    </row>
    <row r="519" spans="1:10" x14ac:dyDescent="0.25">
      <c r="A519" s="29">
        <f t="shared" si="109"/>
        <v>42460</v>
      </c>
      <c r="B519" s="52" t="s">
        <v>697</v>
      </c>
      <c r="C519">
        <v>94.3</v>
      </c>
      <c r="D519" s="66">
        <v>25</v>
      </c>
      <c r="E519" s="66">
        <v>1019.9</v>
      </c>
      <c r="F519" s="66">
        <v>1096</v>
      </c>
      <c r="G519" s="63">
        <f t="shared" si="124"/>
        <v>1114.2</v>
      </c>
      <c r="H519" s="64">
        <f t="shared" si="124"/>
        <v>1121</v>
      </c>
      <c r="I519" s="65">
        <f t="shared" si="122"/>
        <v>-0.60660124888491929</v>
      </c>
    </row>
    <row r="520" spans="1:10" x14ac:dyDescent="0.25">
      <c r="A520" s="29">
        <f t="shared" si="109"/>
        <v>42467</v>
      </c>
      <c r="B520" s="52" t="s">
        <v>697</v>
      </c>
      <c r="C520">
        <v>84.4</v>
      </c>
      <c r="D520" s="66">
        <v>19.2</v>
      </c>
      <c r="E520" s="66">
        <v>1036</v>
      </c>
      <c r="F520" s="66">
        <v>1102.3</v>
      </c>
      <c r="G520" s="63">
        <f t="shared" si="124"/>
        <v>1120.4000000000001</v>
      </c>
      <c r="H520" s="64">
        <f t="shared" si="124"/>
        <v>1121.5</v>
      </c>
      <c r="I520" s="65">
        <f t="shared" ref="I520:I525" si="125">+(G520/H520-1)*100</f>
        <v>-9.8082924654474546E-2</v>
      </c>
      <c r="J520">
        <v>0</v>
      </c>
    </row>
    <row r="521" spans="1:10" x14ac:dyDescent="0.25">
      <c r="A521" s="29">
        <f t="shared" si="109"/>
        <v>42474</v>
      </c>
      <c r="B521" s="52" t="s">
        <v>697</v>
      </c>
      <c r="C521">
        <v>81.400000000000006</v>
      </c>
      <c r="D521" s="66">
        <v>14.8</v>
      </c>
      <c r="E521" s="66">
        <v>1047.8</v>
      </c>
      <c r="F521" s="66">
        <v>1122</v>
      </c>
      <c r="G521" s="63">
        <f t="shared" ref="G521:H523" si="126">+C521+E521</f>
        <v>1129.2</v>
      </c>
      <c r="H521" s="64">
        <f t="shared" si="126"/>
        <v>1136.8</v>
      </c>
      <c r="I521" s="65">
        <f t="shared" si="125"/>
        <v>-0.66854327938070668</v>
      </c>
      <c r="J521">
        <v>0</v>
      </c>
    </row>
    <row r="522" spans="1:10" x14ac:dyDescent="0.25">
      <c r="A522" s="29">
        <f t="shared" si="109"/>
        <v>42481</v>
      </c>
      <c r="B522" s="52" t="s">
        <v>697</v>
      </c>
      <c r="C522">
        <v>80.400000000000006</v>
      </c>
      <c r="D522" s="66">
        <v>39.6</v>
      </c>
      <c r="E522" s="66">
        <v>1058.3</v>
      </c>
      <c r="F522" s="66">
        <v>1125.2</v>
      </c>
      <c r="G522" s="63">
        <f t="shared" si="126"/>
        <v>1138.7</v>
      </c>
      <c r="H522" s="64">
        <f t="shared" si="126"/>
        <v>1164.8</v>
      </c>
      <c r="I522" s="65">
        <f t="shared" si="125"/>
        <v>-2.2407280219780112</v>
      </c>
      <c r="J522">
        <v>0</v>
      </c>
    </row>
    <row r="523" spans="1:10" x14ac:dyDescent="0.25">
      <c r="A523" s="29">
        <f t="shared" si="109"/>
        <v>42488</v>
      </c>
      <c r="B523" s="52" t="s">
        <v>697</v>
      </c>
      <c r="C523">
        <v>68.400000000000006</v>
      </c>
      <c r="D523" s="66">
        <v>39.700000000000003</v>
      </c>
      <c r="E523" s="66">
        <v>1077.9000000000001</v>
      </c>
      <c r="F523" s="66">
        <v>1127</v>
      </c>
      <c r="G523" s="63">
        <f t="shared" si="126"/>
        <v>1146.3000000000002</v>
      </c>
      <c r="H523" s="64">
        <f t="shared" si="126"/>
        <v>1166.7</v>
      </c>
      <c r="I523" s="65">
        <f t="shared" si="125"/>
        <v>-1.748521470815112</v>
      </c>
      <c r="J523">
        <v>6</v>
      </c>
    </row>
    <row r="524" spans="1:10" x14ac:dyDescent="0.25">
      <c r="A524" s="29">
        <f t="shared" si="109"/>
        <v>42495</v>
      </c>
      <c r="B524" s="52" t="s">
        <v>697</v>
      </c>
      <c r="C524">
        <v>63.7</v>
      </c>
      <c r="D524">
        <v>39.5</v>
      </c>
      <c r="E524">
        <v>1083.7</v>
      </c>
      <c r="F524">
        <v>1127.7</v>
      </c>
      <c r="G524" s="63">
        <f t="shared" ref="G524:H526" si="127">+C524+E524</f>
        <v>1147.4000000000001</v>
      </c>
      <c r="H524" s="64">
        <f t="shared" si="127"/>
        <v>1167.2</v>
      </c>
      <c r="I524" s="65">
        <f t="shared" si="125"/>
        <v>-1.6963673749143204</v>
      </c>
      <c r="J524">
        <v>7</v>
      </c>
    </row>
    <row r="525" spans="1:10" x14ac:dyDescent="0.25">
      <c r="A525" s="29">
        <f t="shared" si="109"/>
        <v>42502</v>
      </c>
      <c r="B525" s="52" t="s">
        <v>697</v>
      </c>
      <c r="C525">
        <v>70.7</v>
      </c>
      <c r="D525">
        <v>39.200000000000003</v>
      </c>
      <c r="E525">
        <v>1090.5999999999999</v>
      </c>
      <c r="F525">
        <v>1128.5999999999999</v>
      </c>
      <c r="G525" s="63">
        <f t="shared" si="127"/>
        <v>1161.3</v>
      </c>
      <c r="H525" s="64">
        <f t="shared" si="127"/>
        <v>1167.8</v>
      </c>
      <c r="I525" s="65">
        <f t="shared" si="125"/>
        <v>-0.55660215790375167</v>
      </c>
      <c r="J525">
        <v>22</v>
      </c>
    </row>
    <row r="526" spans="1:10" x14ac:dyDescent="0.25">
      <c r="A526" s="29">
        <f t="shared" si="109"/>
        <v>42509</v>
      </c>
      <c r="B526" s="52" t="s">
        <v>697</v>
      </c>
      <c r="C526">
        <v>62.4</v>
      </c>
      <c r="D526">
        <v>50</v>
      </c>
      <c r="E526">
        <v>1099</v>
      </c>
      <c r="F526">
        <v>1169.7</v>
      </c>
      <c r="G526" s="63">
        <f t="shared" si="127"/>
        <v>1161.4000000000001</v>
      </c>
      <c r="H526" s="64">
        <f t="shared" si="127"/>
        <v>1219.7</v>
      </c>
      <c r="I526" s="65">
        <f t="shared" ref="I526:I531" si="128">+(G526/H526-1)*100</f>
        <v>-4.7798639009592474</v>
      </c>
      <c r="J526">
        <v>37</v>
      </c>
    </row>
    <row r="527" spans="1:10" x14ac:dyDescent="0.25">
      <c r="A527" s="29">
        <f t="shared" si="109"/>
        <v>42516</v>
      </c>
      <c r="B527" s="52" t="s">
        <v>697</v>
      </c>
      <c r="C527">
        <v>76.7</v>
      </c>
      <c r="D527">
        <v>51.2</v>
      </c>
      <c r="E527">
        <v>1102.2</v>
      </c>
      <c r="F527">
        <v>1169.9000000000001</v>
      </c>
      <c r="G527" s="63">
        <f t="shared" ref="G527:H529" si="129">+C527+E527</f>
        <v>1178.9000000000001</v>
      </c>
      <c r="H527" s="64">
        <f t="shared" si="129"/>
        <v>1221.1000000000001</v>
      </c>
      <c r="I527" s="65">
        <f t="shared" si="128"/>
        <v>-3.4559004176562103</v>
      </c>
      <c r="J527">
        <v>57</v>
      </c>
    </row>
    <row r="528" spans="1:10" x14ac:dyDescent="0.25">
      <c r="A528" s="29">
        <f t="shared" si="109"/>
        <v>42523</v>
      </c>
      <c r="B528" s="52" t="s">
        <v>697</v>
      </c>
      <c r="C528" s="66">
        <v>74</v>
      </c>
      <c r="D528">
        <v>69.7</v>
      </c>
      <c r="E528">
        <v>1108</v>
      </c>
      <c r="F528">
        <v>1170.9000000000001</v>
      </c>
      <c r="G528" s="63">
        <f t="shared" si="129"/>
        <v>1182</v>
      </c>
      <c r="H528" s="64">
        <f t="shared" si="129"/>
        <v>1240.6000000000001</v>
      </c>
      <c r="I528" s="65">
        <f t="shared" si="128"/>
        <v>-4.7235208769950132</v>
      </c>
      <c r="J528">
        <v>67</v>
      </c>
    </row>
    <row r="529" spans="1:10" x14ac:dyDescent="0.25">
      <c r="A529" s="29">
        <f t="shared" si="109"/>
        <v>42530</v>
      </c>
      <c r="B529" s="52" t="s">
        <v>697</v>
      </c>
      <c r="C529">
        <v>117.4</v>
      </c>
      <c r="D529">
        <v>83.8</v>
      </c>
      <c r="E529">
        <v>1116.3</v>
      </c>
      <c r="F529">
        <v>1173.0999999999999</v>
      </c>
      <c r="G529" s="63">
        <f t="shared" si="129"/>
        <v>1233.7</v>
      </c>
      <c r="H529" s="64">
        <f t="shared" si="129"/>
        <v>1256.8999999999999</v>
      </c>
      <c r="I529" s="65">
        <f t="shared" si="128"/>
        <v>-1.8458111226032137</v>
      </c>
      <c r="J529">
        <v>103</v>
      </c>
    </row>
    <row r="530" spans="1:10" x14ac:dyDescent="0.25">
      <c r="A530" s="29">
        <f t="shared" si="109"/>
        <v>42537</v>
      </c>
      <c r="B530" s="52" t="s">
        <v>697</v>
      </c>
      <c r="C530">
        <v>125.3</v>
      </c>
      <c r="D530">
        <v>56.1</v>
      </c>
      <c r="E530">
        <v>1124.9000000000001</v>
      </c>
      <c r="F530">
        <v>1199.7</v>
      </c>
      <c r="G530" s="63">
        <f t="shared" ref="G530:H532" si="130">+C530+E530</f>
        <v>1250.2</v>
      </c>
      <c r="H530" s="64">
        <f t="shared" si="130"/>
        <v>1255.8</v>
      </c>
      <c r="I530" s="65">
        <f t="shared" si="128"/>
        <v>-0.44593088071348541</v>
      </c>
      <c r="J530">
        <v>123</v>
      </c>
    </row>
    <row r="531" spans="1:10" x14ac:dyDescent="0.25">
      <c r="A531" s="29">
        <f t="shared" si="109"/>
        <v>42544</v>
      </c>
      <c r="B531" s="52" t="s">
        <v>697</v>
      </c>
      <c r="C531">
        <v>145.80000000000001</v>
      </c>
      <c r="D531">
        <v>97</v>
      </c>
      <c r="E531">
        <v>1132.9000000000001</v>
      </c>
      <c r="F531">
        <v>1225.4000000000001</v>
      </c>
      <c r="G531" s="63">
        <f t="shared" si="130"/>
        <v>1278.7</v>
      </c>
      <c r="H531" s="64">
        <f t="shared" si="130"/>
        <v>1322.4</v>
      </c>
      <c r="I531" s="65">
        <f t="shared" si="128"/>
        <v>-3.3045977011494254</v>
      </c>
      <c r="J531">
        <v>161</v>
      </c>
    </row>
    <row r="532" spans="1:10" x14ac:dyDescent="0.25">
      <c r="A532" s="29">
        <f t="shared" si="109"/>
        <v>42551</v>
      </c>
      <c r="B532" s="52" t="s">
        <v>697</v>
      </c>
      <c r="C532">
        <v>144.80000000000001</v>
      </c>
      <c r="D532">
        <v>95</v>
      </c>
      <c r="E532">
        <v>1140.5</v>
      </c>
      <c r="F532">
        <v>1227.4000000000001</v>
      </c>
      <c r="G532" s="63">
        <f t="shared" si="130"/>
        <v>1285.3</v>
      </c>
      <c r="H532" s="64">
        <f t="shared" si="130"/>
        <v>1322.4</v>
      </c>
      <c r="I532" s="65">
        <f t="shared" ref="I532:I537" si="131">+(G532/H532-1)*100</f>
        <v>-2.8055051421657651</v>
      </c>
      <c r="J532">
        <v>185</v>
      </c>
    </row>
    <row r="533" spans="1:10" x14ac:dyDescent="0.25">
      <c r="A533" s="29">
        <f t="shared" si="109"/>
        <v>42558</v>
      </c>
      <c r="B533" s="52" t="s">
        <v>697</v>
      </c>
      <c r="C533">
        <v>140.1</v>
      </c>
      <c r="D533">
        <v>101</v>
      </c>
      <c r="E533">
        <v>1147.0999999999999</v>
      </c>
      <c r="F533">
        <v>1227.8</v>
      </c>
      <c r="G533" s="63">
        <f t="shared" ref="G533:H535" si="132">+C533+E533</f>
        <v>1287.1999999999998</v>
      </c>
      <c r="H533" s="64">
        <f t="shared" si="132"/>
        <v>1328.8</v>
      </c>
      <c r="I533" s="65">
        <f t="shared" si="131"/>
        <v>-3.1306441902468451</v>
      </c>
      <c r="J533">
        <v>206</v>
      </c>
    </row>
    <row r="534" spans="1:10" x14ac:dyDescent="0.25">
      <c r="A534" s="29">
        <f t="shared" si="109"/>
        <v>42565</v>
      </c>
      <c r="B534" s="52" t="s">
        <v>697</v>
      </c>
      <c r="C534">
        <v>134.19999999999999</v>
      </c>
      <c r="D534">
        <v>59.8</v>
      </c>
      <c r="E534">
        <v>1154.9000000000001</v>
      </c>
      <c r="F534">
        <v>1269.2</v>
      </c>
      <c r="G534" s="63">
        <f t="shared" si="132"/>
        <v>1289.1000000000001</v>
      </c>
      <c r="H534" s="64">
        <f t="shared" si="132"/>
        <v>1329</v>
      </c>
      <c r="I534" s="65">
        <f t="shared" si="131"/>
        <v>-3.002257336343106</v>
      </c>
      <c r="J534">
        <v>225.2</v>
      </c>
    </row>
    <row r="535" spans="1:10" x14ac:dyDescent="0.25">
      <c r="A535" s="29">
        <f t="shared" si="109"/>
        <v>42572</v>
      </c>
      <c r="B535" s="52" t="s">
        <v>697</v>
      </c>
      <c r="C535">
        <v>139.5</v>
      </c>
      <c r="D535">
        <v>84.5</v>
      </c>
      <c r="E535">
        <v>1161</v>
      </c>
      <c r="F535">
        <v>1270.2</v>
      </c>
      <c r="G535" s="63">
        <f t="shared" si="132"/>
        <v>1300.5</v>
      </c>
      <c r="H535" s="64">
        <f t="shared" si="132"/>
        <v>1354.7</v>
      </c>
      <c r="I535" s="65">
        <f t="shared" si="131"/>
        <v>-4.0008858049752742</v>
      </c>
      <c r="J535" s="66">
        <v>244</v>
      </c>
    </row>
    <row r="536" spans="1:10" x14ac:dyDescent="0.25">
      <c r="A536" s="29">
        <f t="shared" si="109"/>
        <v>42579</v>
      </c>
      <c r="B536" s="52" t="s">
        <v>697</v>
      </c>
      <c r="C536">
        <v>147.5</v>
      </c>
      <c r="D536">
        <v>90.1</v>
      </c>
      <c r="E536">
        <v>1173.4000000000001</v>
      </c>
      <c r="F536">
        <v>1271.7</v>
      </c>
      <c r="G536" s="63">
        <f t="shared" ref="G536:H538" si="133">+C536+E536</f>
        <v>1320.9</v>
      </c>
      <c r="H536" s="64">
        <f t="shared" si="133"/>
        <v>1361.8</v>
      </c>
      <c r="I536" s="65">
        <f t="shared" si="131"/>
        <v>-3.0033778822147084</v>
      </c>
      <c r="J536">
        <v>255.5</v>
      </c>
    </row>
    <row r="537" spans="1:10" x14ac:dyDescent="0.25">
      <c r="A537" s="29">
        <f>+A536+7</f>
        <v>42586</v>
      </c>
      <c r="B537" s="52" t="s">
        <v>697</v>
      </c>
      <c r="C537">
        <v>149.6</v>
      </c>
      <c r="D537">
        <v>99.1</v>
      </c>
      <c r="E537">
        <v>1178.0999999999999</v>
      </c>
      <c r="F537">
        <v>1273.4000000000001</v>
      </c>
      <c r="G537" s="63">
        <f t="shared" si="133"/>
        <v>1327.6999999999998</v>
      </c>
      <c r="H537" s="64">
        <f t="shared" si="133"/>
        <v>1372.5</v>
      </c>
      <c r="I537" s="65">
        <f t="shared" si="131"/>
        <v>-3.2641165755920021</v>
      </c>
      <c r="J537">
        <v>265.5</v>
      </c>
    </row>
    <row r="538" spans="1:10" x14ac:dyDescent="0.25">
      <c r="A538" s="29">
        <f t="shared" si="109"/>
        <v>42593</v>
      </c>
      <c r="B538" s="52" t="s">
        <v>697</v>
      </c>
      <c r="C538">
        <v>140.6</v>
      </c>
      <c r="D538">
        <v>102.2</v>
      </c>
      <c r="E538">
        <v>1193</v>
      </c>
      <c r="F538" s="66">
        <v>1277</v>
      </c>
      <c r="G538" s="63">
        <f t="shared" si="133"/>
        <v>1333.6</v>
      </c>
      <c r="H538" s="64">
        <f t="shared" si="133"/>
        <v>1379.2</v>
      </c>
      <c r="I538" s="65">
        <f t="shared" ref="I538:I543" si="134">+(G538/H538-1)*100</f>
        <v>-3.3062645011601055</v>
      </c>
      <c r="J538">
        <v>299.5</v>
      </c>
    </row>
    <row r="539" spans="1:10" x14ac:dyDescent="0.25">
      <c r="A539" s="29">
        <f t="shared" ref="A539:A602" si="135">+A538+7</f>
        <v>42600</v>
      </c>
      <c r="B539" s="52" t="s">
        <v>697</v>
      </c>
      <c r="C539">
        <v>138.1</v>
      </c>
      <c r="D539">
        <v>105.4</v>
      </c>
      <c r="E539">
        <v>1204.5</v>
      </c>
      <c r="F539">
        <v>1282.5999999999999</v>
      </c>
      <c r="G539" s="63">
        <f t="shared" ref="G539:H541" si="136">+C539+E539</f>
        <v>1342.6</v>
      </c>
      <c r="H539" s="64">
        <f t="shared" si="136"/>
        <v>1388</v>
      </c>
      <c r="I539" s="65">
        <f t="shared" si="134"/>
        <v>-3.2708933717579325</v>
      </c>
      <c r="J539" s="66">
        <v>305</v>
      </c>
    </row>
    <row r="540" spans="1:10" x14ac:dyDescent="0.25">
      <c r="A540" s="29">
        <f t="shared" si="135"/>
        <v>42607</v>
      </c>
      <c r="B540" s="52" t="s">
        <v>697</v>
      </c>
      <c r="C540">
        <v>132.9</v>
      </c>
      <c r="D540">
        <v>77.099999999999994</v>
      </c>
      <c r="E540">
        <v>1225.8</v>
      </c>
      <c r="F540">
        <v>1310.5</v>
      </c>
      <c r="G540" s="63">
        <f t="shared" si="136"/>
        <v>1358.7</v>
      </c>
      <c r="H540" s="64">
        <f t="shared" si="136"/>
        <v>1387.6</v>
      </c>
      <c r="I540" s="65">
        <f t="shared" si="134"/>
        <v>-2.0827327760161385</v>
      </c>
      <c r="J540">
        <v>309.60000000000002</v>
      </c>
    </row>
    <row r="541" spans="1:10" x14ac:dyDescent="0.25">
      <c r="A541" s="29">
        <f t="shared" si="135"/>
        <v>42614</v>
      </c>
      <c r="B541" s="52" t="s">
        <v>697</v>
      </c>
      <c r="C541">
        <v>441.7</v>
      </c>
      <c r="D541">
        <v>290.8</v>
      </c>
      <c r="E541">
        <v>0.2</v>
      </c>
      <c r="F541">
        <v>0.1</v>
      </c>
      <c r="G541" s="63">
        <f t="shared" si="136"/>
        <v>441.9</v>
      </c>
      <c r="H541" s="64">
        <f t="shared" si="136"/>
        <v>290.90000000000003</v>
      </c>
      <c r="I541" s="65">
        <f t="shared" si="134"/>
        <v>51.907872121003763</v>
      </c>
    </row>
    <row r="542" spans="1:10" x14ac:dyDescent="0.25">
      <c r="A542" s="29">
        <f t="shared" si="135"/>
        <v>42621</v>
      </c>
      <c r="B542" s="52" t="s">
        <v>697</v>
      </c>
      <c r="C542">
        <v>438.5</v>
      </c>
      <c r="D542">
        <v>267.2</v>
      </c>
      <c r="E542">
        <v>3.4</v>
      </c>
      <c r="F542">
        <v>50.8</v>
      </c>
      <c r="G542" s="63">
        <f t="shared" ref="G542:H544" si="137">+C542+E542</f>
        <v>441.9</v>
      </c>
      <c r="H542" s="64">
        <f t="shared" si="137"/>
        <v>318</v>
      </c>
      <c r="I542" s="65">
        <f t="shared" si="134"/>
        <v>38.96226415094339</v>
      </c>
    </row>
    <row r="543" spans="1:10" x14ac:dyDescent="0.25">
      <c r="A543" s="29">
        <f t="shared" si="135"/>
        <v>42628</v>
      </c>
      <c r="B543" s="52" t="s">
        <v>697</v>
      </c>
      <c r="C543">
        <v>466.2</v>
      </c>
      <c r="D543">
        <v>259.7</v>
      </c>
      <c r="E543">
        <v>5.0999999999999996</v>
      </c>
      <c r="F543">
        <v>60.6</v>
      </c>
      <c r="G543" s="63">
        <f t="shared" si="137"/>
        <v>471.3</v>
      </c>
      <c r="H543" s="64">
        <f t="shared" si="137"/>
        <v>320.3</v>
      </c>
      <c r="I543" s="65">
        <f t="shared" si="134"/>
        <v>47.143303153293779</v>
      </c>
    </row>
    <row r="544" spans="1:10" x14ac:dyDescent="0.25">
      <c r="A544" s="29">
        <f t="shared" si="135"/>
        <v>42635</v>
      </c>
      <c r="B544" s="52" t="s">
        <v>697</v>
      </c>
      <c r="C544">
        <v>594.29999999999995</v>
      </c>
      <c r="D544">
        <v>267.89999999999998</v>
      </c>
      <c r="E544">
        <v>8</v>
      </c>
      <c r="F544">
        <v>63.6</v>
      </c>
      <c r="G544" s="63">
        <f t="shared" si="137"/>
        <v>602.29999999999995</v>
      </c>
      <c r="H544" s="64">
        <f t="shared" si="137"/>
        <v>331.5</v>
      </c>
      <c r="I544" s="65">
        <f t="shared" ref="I544:I549" si="138">+(G544/H544-1)*100</f>
        <v>81.689291101055787</v>
      </c>
    </row>
    <row r="545" spans="1:9" x14ac:dyDescent="0.25">
      <c r="A545" s="29">
        <f t="shared" si="135"/>
        <v>42642</v>
      </c>
      <c r="B545" s="52" t="s">
        <v>697</v>
      </c>
      <c r="C545">
        <v>589.79999999999995</v>
      </c>
      <c r="D545">
        <v>236.6</v>
      </c>
      <c r="E545">
        <v>21.4</v>
      </c>
      <c r="F545">
        <v>97.8</v>
      </c>
      <c r="G545" s="63">
        <f t="shared" ref="G545:H547" si="139">+C545+E545</f>
        <v>611.19999999999993</v>
      </c>
      <c r="H545" s="64">
        <f t="shared" si="139"/>
        <v>334.4</v>
      </c>
      <c r="I545" s="65">
        <f t="shared" si="138"/>
        <v>82.775119617224874</v>
      </c>
    </row>
    <row r="546" spans="1:9" x14ac:dyDescent="0.25">
      <c r="A546" s="29">
        <f t="shared" si="135"/>
        <v>42649</v>
      </c>
      <c r="B546" s="52" t="s">
        <v>697</v>
      </c>
      <c r="C546" s="66">
        <v>606</v>
      </c>
      <c r="D546" s="111">
        <v>262</v>
      </c>
      <c r="E546" s="66">
        <v>31.9</v>
      </c>
      <c r="F546" s="111">
        <v>109</v>
      </c>
      <c r="G546" s="63">
        <f t="shared" si="139"/>
        <v>637.9</v>
      </c>
      <c r="H546" s="64">
        <f t="shared" si="139"/>
        <v>371</v>
      </c>
      <c r="I546" s="65">
        <f t="shared" si="138"/>
        <v>71.940700808625337</v>
      </c>
    </row>
    <row r="547" spans="1:9" x14ac:dyDescent="0.25">
      <c r="A547" s="29">
        <f t="shared" si="135"/>
        <v>42656</v>
      </c>
      <c r="B547" s="52" t="s">
        <v>697</v>
      </c>
      <c r="C547">
        <v>636.5</v>
      </c>
      <c r="D547">
        <v>262.10000000000002</v>
      </c>
      <c r="E547">
        <v>56.3</v>
      </c>
      <c r="F547">
        <v>124.8</v>
      </c>
      <c r="G547" s="63">
        <f t="shared" si="139"/>
        <v>692.8</v>
      </c>
      <c r="H547" s="64">
        <f t="shared" si="139"/>
        <v>386.90000000000003</v>
      </c>
      <c r="I547" s="65">
        <f t="shared" si="138"/>
        <v>79.064357715171866</v>
      </c>
    </row>
    <row r="548" spans="1:9" x14ac:dyDescent="0.25">
      <c r="A548" s="29">
        <f t="shared" si="135"/>
        <v>42663</v>
      </c>
      <c r="B548" s="52" t="s">
        <v>697</v>
      </c>
      <c r="C548">
        <v>620.5</v>
      </c>
      <c r="D548">
        <v>270.60000000000002</v>
      </c>
      <c r="E548">
        <v>81.5</v>
      </c>
      <c r="F548">
        <v>143.9</v>
      </c>
      <c r="G548" s="63">
        <f t="shared" ref="G548:H550" si="140">+C548+E548</f>
        <v>702</v>
      </c>
      <c r="H548" s="64">
        <f t="shared" si="140"/>
        <v>414.5</v>
      </c>
      <c r="I548" s="65">
        <f t="shared" si="138"/>
        <v>69.360675512665864</v>
      </c>
    </row>
    <row r="549" spans="1:9" x14ac:dyDescent="0.25">
      <c r="A549" s="29">
        <f t="shared" si="135"/>
        <v>42670</v>
      </c>
      <c r="B549" s="52" t="s">
        <v>697</v>
      </c>
      <c r="C549">
        <v>587.29999999999995</v>
      </c>
      <c r="D549">
        <v>284</v>
      </c>
      <c r="E549">
        <v>131</v>
      </c>
      <c r="F549">
        <v>175</v>
      </c>
      <c r="G549" s="63">
        <f t="shared" si="140"/>
        <v>718.3</v>
      </c>
      <c r="H549" s="64">
        <f t="shared" si="140"/>
        <v>459</v>
      </c>
      <c r="I549" s="65">
        <f t="shared" si="138"/>
        <v>56.492374727668839</v>
      </c>
    </row>
    <row r="550" spans="1:9" x14ac:dyDescent="0.25">
      <c r="A550" s="29">
        <f t="shared" si="135"/>
        <v>42677</v>
      </c>
      <c r="B550" s="52" t="s">
        <v>697</v>
      </c>
      <c r="C550">
        <v>576.70000000000005</v>
      </c>
      <c r="D550">
        <v>271.89999999999998</v>
      </c>
      <c r="E550">
        <v>167.7</v>
      </c>
      <c r="F550">
        <v>202.9</v>
      </c>
      <c r="G550" s="63">
        <f t="shared" si="140"/>
        <v>744.40000000000009</v>
      </c>
      <c r="H550" s="64">
        <f t="shared" si="140"/>
        <v>474.79999999999995</v>
      </c>
      <c r="I550" s="65">
        <f t="shared" ref="I550:I555" si="141">+(G550/H550-1)*100</f>
        <v>56.781802864363982</v>
      </c>
    </row>
    <row r="551" spans="1:9" x14ac:dyDescent="0.25">
      <c r="A551" s="29">
        <f t="shared" si="135"/>
        <v>42684</v>
      </c>
      <c r="B551" s="52" t="s">
        <v>697</v>
      </c>
      <c r="C551">
        <v>540.20000000000005</v>
      </c>
      <c r="D551">
        <v>262</v>
      </c>
      <c r="E551">
        <v>217.1</v>
      </c>
      <c r="F551">
        <v>281.39999999999998</v>
      </c>
      <c r="G551" s="63">
        <f t="shared" ref="G551:H553" si="142">+C551+E551</f>
        <v>757.30000000000007</v>
      </c>
      <c r="H551" s="64">
        <f t="shared" si="142"/>
        <v>543.4</v>
      </c>
      <c r="I551" s="65">
        <f t="shared" si="141"/>
        <v>39.363268310636748</v>
      </c>
    </row>
    <row r="552" spans="1:9" x14ac:dyDescent="0.25">
      <c r="A552" s="29">
        <f t="shared" si="135"/>
        <v>42691</v>
      </c>
      <c r="B552" s="52" t="s">
        <v>697</v>
      </c>
      <c r="C552">
        <v>525.6</v>
      </c>
      <c r="D552">
        <v>251.5</v>
      </c>
      <c r="E552">
        <v>270</v>
      </c>
      <c r="F552">
        <v>354.9</v>
      </c>
      <c r="G552" s="63">
        <f t="shared" si="142"/>
        <v>795.6</v>
      </c>
      <c r="H552" s="64">
        <f t="shared" si="142"/>
        <v>606.4</v>
      </c>
      <c r="I552" s="65">
        <f t="shared" si="141"/>
        <v>31.200527704485491</v>
      </c>
    </row>
    <row r="553" spans="1:9" x14ac:dyDescent="0.25">
      <c r="A553" s="29">
        <f t="shared" si="135"/>
        <v>42698</v>
      </c>
      <c r="B553" s="52" t="s">
        <v>697</v>
      </c>
      <c r="C553">
        <v>488.7</v>
      </c>
      <c r="D553">
        <v>235.7</v>
      </c>
      <c r="E553">
        <v>313.5</v>
      </c>
      <c r="F553">
        <v>432.1</v>
      </c>
      <c r="G553" s="63">
        <f t="shared" si="142"/>
        <v>802.2</v>
      </c>
      <c r="H553" s="64">
        <f t="shared" si="142"/>
        <v>667.8</v>
      </c>
      <c r="I553" s="65">
        <f t="shared" si="141"/>
        <v>20.125786163522029</v>
      </c>
    </row>
    <row r="554" spans="1:9" x14ac:dyDescent="0.25">
      <c r="A554" s="29">
        <f t="shared" si="135"/>
        <v>42705</v>
      </c>
      <c r="B554" s="52" t="s">
        <v>697</v>
      </c>
      <c r="C554" s="66">
        <v>469</v>
      </c>
      <c r="D554">
        <v>222.7</v>
      </c>
      <c r="E554">
        <v>347.6</v>
      </c>
      <c r="F554">
        <v>453.6</v>
      </c>
      <c r="G554" s="63">
        <f t="shared" ref="G554:H556" si="143">+C554+E554</f>
        <v>816.6</v>
      </c>
      <c r="H554" s="64">
        <f t="shared" si="143"/>
        <v>676.3</v>
      </c>
      <c r="I554" s="65">
        <f t="shared" si="141"/>
        <v>20.745231406180697</v>
      </c>
    </row>
    <row r="555" spans="1:9" x14ac:dyDescent="0.25">
      <c r="A555" s="29">
        <f t="shared" si="135"/>
        <v>42712</v>
      </c>
      <c r="B555" s="52" t="s">
        <v>697</v>
      </c>
      <c r="C555">
        <v>511.5</v>
      </c>
      <c r="D555">
        <v>587.29999999999995</v>
      </c>
      <c r="E555">
        <v>636.4</v>
      </c>
      <c r="F555">
        <v>539.4</v>
      </c>
      <c r="G555" s="63">
        <f t="shared" si="143"/>
        <v>1147.9000000000001</v>
      </c>
      <c r="H555" s="64">
        <f t="shared" si="143"/>
        <v>1126.6999999999998</v>
      </c>
      <c r="I555" s="65">
        <f t="shared" si="141"/>
        <v>1.881601136061084</v>
      </c>
    </row>
    <row r="556" spans="1:9" x14ac:dyDescent="0.25">
      <c r="A556" s="29">
        <f t="shared" si="135"/>
        <v>42719</v>
      </c>
      <c r="B556" s="52" t="s">
        <v>697</v>
      </c>
      <c r="C556">
        <v>402.1</v>
      </c>
      <c r="D556">
        <v>186</v>
      </c>
      <c r="E556">
        <v>495.7</v>
      </c>
      <c r="F556">
        <v>509.4</v>
      </c>
      <c r="G556" s="63">
        <f t="shared" si="143"/>
        <v>897.8</v>
      </c>
      <c r="H556" s="64">
        <f t="shared" si="143"/>
        <v>695.4</v>
      </c>
      <c r="I556" s="65">
        <f t="shared" ref="I556:I561" si="144">+(G556/H556-1)*100</f>
        <v>29.105550762151267</v>
      </c>
    </row>
    <row r="557" spans="1:9" x14ac:dyDescent="0.25">
      <c r="A557" s="29">
        <f t="shared" si="135"/>
        <v>42726</v>
      </c>
      <c r="B557" s="52" t="s">
        <v>697</v>
      </c>
      <c r="C557">
        <v>376.3</v>
      </c>
      <c r="D557">
        <v>163.4</v>
      </c>
      <c r="E557">
        <v>543</v>
      </c>
      <c r="F557">
        <v>539.9</v>
      </c>
      <c r="G557" s="63">
        <f t="shared" ref="G557:H559" si="145">+C557+E557</f>
        <v>919.3</v>
      </c>
      <c r="H557" s="64">
        <f t="shared" si="145"/>
        <v>703.3</v>
      </c>
      <c r="I557" s="65">
        <f t="shared" si="144"/>
        <v>30.712356035831089</v>
      </c>
    </row>
    <row r="558" spans="1:9" x14ac:dyDescent="0.25">
      <c r="A558" s="29">
        <f t="shared" si="135"/>
        <v>42733</v>
      </c>
      <c r="B558" s="52" t="s">
        <v>697</v>
      </c>
      <c r="C558">
        <v>359.1</v>
      </c>
      <c r="D558">
        <v>149.30000000000001</v>
      </c>
      <c r="E558">
        <v>567.79999999999995</v>
      </c>
      <c r="F558">
        <v>555.79999999999995</v>
      </c>
      <c r="G558" s="63">
        <f t="shared" si="145"/>
        <v>926.9</v>
      </c>
      <c r="H558" s="64">
        <f t="shared" si="145"/>
        <v>705.09999999999991</v>
      </c>
      <c r="I558" s="65">
        <f t="shared" si="144"/>
        <v>31.456530988512288</v>
      </c>
    </row>
    <row r="559" spans="1:9" x14ac:dyDescent="0.25">
      <c r="A559" s="29">
        <f t="shared" si="135"/>
        <v>42740</v>
      </c>
      <c r="B559" s="52" t="s">
        <v>697</v>
      </c>
      <c r="C559">
        <v>341.1</v>
      </c>
      <c r="D559">
        <v>149.30000000000001</v>
      </c>
      <c r="E559">
        <v>585.5</v>
      </c>
      <c r="F559">
        <v>555.79999999999995</v>
      </c>
      <c r="G559" s="63">
        <f t="shared" si="145"/>
        <v>926.6</v>
      </c>
      <c r="H559" s="64">
        <f t="shared" si="145"/>
        <v>705.09999999999991</v>
      </c>
      <c r="I559" s="65">
        <f t="shared" si="144"/>
        <v>31.413983832080582</v>
      </c>
    </row>
    <row r="560" spans="1:9" x14ac:dyDescent="0.25">
      <c r="A560" s="29">
        <f t="shared" si="135"/>
        <v>42747</v>
      </c>
      <c r="B560" s="52" t="s">
        <v>697</v>
      </c>
      <c r="C560">
        <v>323.39999999999998</v>
      </c>
      <c r="D560">
        <v>128.69999999999999</v>
      </c>
      <c r="E560">
        <v>610.5</v>
      </c>
      <c r="F560">
        <v>588.79999999999995</v>
      </c>
      <c r="G560" s="63">
        <f t="shared" ref="G560:H562" si="146">+C560+E560</f>
        <v>933.9</v>
      </c>
      <c r="H560" s="64">
        <f t="shared" si="146"/>
        <v>717.5</v>
      </c>
      <c r="I560" s="65">
        <f t="shared" si="144"/>
        <v>30.160278745644597</v>
      </c>
    </row>
    <row r="561" spans="1:10" x14ac:dyDescent="0.25">
      <c r="A561" s="29">
        <f t="shared" si="135"/>
        <v>42754</v>
      </c>
      <c r="B561" s="52" t="s">
        <v>697</v>
      </c>
      <c r="C561">
        <v>305.89999999999998</v>
      </c>
      <c r="D561">
        <v>125.2</v>
      </c>
      <c r="E561">
        <v>634.79999999999995</v>
      </c>
      <c r="F561">
        <v>618.79999999999995</v>
      </c>
      <c r="G561" s="63">
        <f t="shared" si="146"/>
        <v>940.69999999999993</v>
      </c>
      <c r="H561" s="64">
        <f t="shared" si="146"/>
        <v>744</v>
      </c>
      <c r="I561" s="65">
        <f t="shared" si="144"/>
        <v>26.438172043010731</v>
      </c>
    </row>
    <row r="562" spans="1:10" x14ac:dyDescent="0.25">
      <c r="A562" s="29">
        <f t="shared" si="135"/>
        <v>42761</v>
      </c>
      <c r="B562" s="52" t="s">
        <v>697</v>
      </c>
      <c r="C562">
        <v>297.5</v>
      </c>
      <c r="D562">
        <v>138.69999999999999</v>
      </c>
      <c r="E562">
        <v>653.9</v>
      </c>
      <c r="F562">
        <v>639.29999999999995</v>
      </c>
      <c r="G562" s="63">
        <f t="shared" si="146"/>
        <v>951.4</v>
      </c>
      <c r="H562" s="64">
        <f t="shared" si="146"/>
        <v>778</v>
      </c>
      <c r="I562" s="65">
        <f>+(G562/H562-1)*100</f>
        <v>22.287917737789197</v>
      </c>
    </row>
    <row r="563" spans="1:10" x14ac:dyDescent="0.25">
      <c r="A563" s="29">
        <f t="shared" si="135"/>
        <v>42768</v>
      </c>
      <c r="B563" s="52" t="s">
        <v>697</v>
      </c>
      <c r="C563">
        <v>209.5</v>
      </c>
      <c r="D563">
        <v>121.5</v>
      </c>
      <c r="E563">
        <v>741.1</v>
      </c>
      <c r="F563">
        <v>731</v>
      </c>
      <c r="G563" s="63">
        <f>+C563+E563</f>
        <v>950.6</v>
      </c>
      <c r="H563" s="64">
        <f>+D563+F563</f>
        <v>852.5</v>
      </c>
      <c r="I563" s="65">
        <f>+(G563/H563-1)*100</f>
        <v>11.507331378299114</v>
      </c>
    </row>
    <row r="564" spans="1:10" x14ac:dyDescent="0.25">
      <c r="A564" s="29">
        <f t="shared" si="135"/>
        <v>42775</v>
      </c>
      <c r="B564" s="52" t="s">
        <v>697</v>
      </c>
      <c r="C564">
        <v>208.4</v>
      </c>
      <c r="D564">
        <v>118.5</v>
      </c>
      <c r="E564">
        <v>821.8</v>
      </c>
      <c r="F564">
        <v>805.6</v>
      </c>
      <c r="G564" s="63">
        <f t="shared" ref="G564:G613" si="147">+C564+E564</f>
        <v>1030.2</v>
      </c>
      <c r="H564" s="64">
        <f t="shared" ref="H564:H613" si="148">+D564+F564</f>
        <v>924.1</v>
      </c>
      <c r="I564" s="65">
        <f t="shared" ref="I564:I613" si="149">+(G564/H564-1)*100</f>
        <v>11.481441402445625</v>
      </c>
    </row>
    <row r="565" spans="1:10" x14ac:dyDescent="0.25">
      <c r="A565" s="29">
        <f t="shared" si="135"/>
        <v>42782</v>
      </c>
      <c r="B565" s="52" t="s">
        <v>697</v>
      </c>
      <c r="C565">
        <v>171.6</v>
      </c>
      <c r="D565">
        <v>117.8</v>
      </c>
      <c r="E565">
        <v>863.9</v>
      </c>
      <c r="F565">
        <v>817.9</v>
      </c>
      <c r="G565" s="63">
        <f t="shared" si="147"/>
        <v>1035.5</v>
      </c>
      <c r="H565" s="64">
        <f t="shared" si="148"/>
        <v>935.69999999999993</v>
      </c>
      <c r="I565" s="65">
        <f t="shared" si="149"/>
        <v>10.665811691781556</v>
      </c>
    </row>
    <row r="566" spans="1:10" x14ac:dyDescent="0.25">
      <c r="A566" s="29">
        <f t="shared" si="135"/>
        <v>42789</v>
      </c>
      <c r="B566" s="52" t="s">
        <v>697</v>
      </c>
      <c r="C566">
        <v>117.3</v>
      </c>
      <c r="D566">
        <v>115.2</v>
      </c>
      <c r="E566">
        <v>936.9</v>
      </c>
      <c r="F566">
        <v>899.6</v>
      </c>
      <c r="G566" s="63">
        <f t="shared" si="147"/>
        <v>1054.2</v>
      </c>
      <c r="H566" s="64">
        <f t="shared" si="148"/>
        <v>1014.8000000000001</v>
      </c>
      <c r="I566" s="65">
        <f t="shared" si="149"/>
        <v>3.8825384312179745</v>
      </c>
    </row>
    <row r="567" spans="1:10" x14ac:dyDescent="0.25">
      <c r="A567" s="29">
        <f t="shared" si="135"/>
        <v>42796</v>
      </c>
      <c r="B567" s="52" t="s">
        <v>697</v>
      </c>
      <c r="C567">
        <v>109.9</v>
      </c>
      <c r="D567">
        <v>106.6</v>
      </c>
      <c r="E567">
        <v>1015.2</v>
      </c>
      <c r="F567">
        <v>977.7</v>
      </c>
      <c r="G567" s="63">
        <f t="shared" si="147"/>
        <v>1125.1000000000001</v>
      </c>
      <c r="H567" s="64">
        <f t="shared" si="148"/>
        <v>1084.3</v>
      </c>
      <c r="I567" s="65">
        <f t="shared" si="149"/>
        <v>3.7627962740939047</v>
      </c>
    </row>
    <row r="568" spans="1:10" x14ac:dyDescent="0.25">
      <c r="A568" s="29">
        <f t="shared" si="135"/>
        <v>42803</v>
      </c>
      <c r="B568" s="52" t="s">
        <v>697</v>
      </c>
      <c r="C568">
        <v>106.1</v>
      </c>
      <c r="D568">
        <v>100.3</v>
      </c>
      <c r="E568" s="66">
        <v>1049</v>
      </c>
      <c r="F568">
        <v>990.2</v>
      </c>
      <c r="G568" s="63">
        <f t="shared" si="147"/>
        <v>1155.0999999999999</v>
      </c>
      <c r="H568" s="64">
        <f t="shared" si="148"/>
        <v>1090.5</v>
      </c>
      <c r="I568" s="65">
        <f t="shared" si="149"/>
        <v>5.9238881247134278</v>
      </c>
    </row>
    <row r="569" spans="1:10" x14ac:dyDescent="0.25">
      <c r="A569" s="29">
        <f t="shared" si="135"/>
        <v>42810</v>
      </c>
      <c r="B569" s="52" t="s">
        <v>697</v>
      </c>
      <c r="C569">
        <v>103.7</v>
      </c>
      <c r="D569">
        <v>90.9</v>
      </c>
      <c r="E569">
        <v>1058.4000000000001</v>
      </c>
      <c r="F569">
        <v>1000.3</v>
      </c>
      <c r="G569" s="63">
        <f t="shared" si="147"/>
        <v>1162.1000000000001</v>
      </c>
      <c r="H569" s="64">
        <f t="shared" si="148"/>
        <v>1091.2</v>
      </c>
      <c r="I569" s="65">
        <f t="shared" si="149"/>
        <v>6.4974340175953049</v>
      </c>
    </row>
    <row r="570" spans="1:10" x14ac:dyDescent="0.25">
      <c r="A570" s="29">
        <f t="shared" si="135"/>
        <v>42817</v>
      </c>
      <c r="B570" s="52" t="s">
        <v>697</v>
      </c>
      <c r="C570">
        <v>121.7</v>
      </c>
      <c r="D570" s="66">
        <v>88</v>
      </c>
      <c r="E570">
        <v>1065.8</v>
      </c>
      <c r="F570">
        <v>1006.1</v>
      </c>
      <c r="G570" s="63">
        <f t="shared" si="147"/>
        <v>1187.5</v>
      </c>
      <c r="H570" s="64">
        <f t="shared" si="148"/>
        <v>1094.0999999999999</v>
      </c>
      <c r="I570" s="65">
        <f t="shared" si="149"/>
        <v>8.5366968284434677</v>
      </c>
    </row>
    <row r="571" spans="1:10" x14ac:dyDescent="0.25">
      <c r="A571" s="29">
        <f t="shared" si="135"/>
        <v>42824</v>
      </c>
      <c r="B571" s="52" t="s">
        <v>697</v>
      </c>
      <c r="C571">
        <v>116.9</v>
      </c>
      <c r="D571">
        <v>94.3</v>
      </c>
      <c r="E571">
        <v>1071.9000000000001</v>
      </c>
      <c r="F571">
        <v>1019.9</v>
      </c>
      <c r="G571" s="63">
        <f t="shared" si="147"/>
        <v>1188.8000000000002</v>
      </c>
      <c r="H571" s="64">
        <f t="shared" si="148"/>
        <v>1114.2</v>
      </c>
      <c r="I571" s="65">
        <f t="shared" si="149"/>
        <v>6.6953868246275583</v>
      </c>
    </row>
    <row r="572" spans="1:10" x14ac:dyDescent="0.25">
      <c r="A572" s="29">
        <f t="shared" si="135"/>
        <v>42831</v>
      </c>
      <c r="B572" s="52" t="s">
        <v>697</v>
      </c>
      <c r="C572">
        <v>106.2</v>
      </c>
      <c r="D572">
        <v>84.4</v>
      </c>
      <c r="E572">
        <v>1092.5</v>
      </c>
      <c r="F572">
        <v>1036</v>
      </c>
      <c r="G572" s="63">
        <f t="shared" si="147"/>
        <v>1198.7</v>
      </c>
      <c r="H572" s="64">
        <f t="shared" si="148"/>
        <v>1120.4000000000001</v>
      </c>
      <c r="I572" s="65">
        <f t="shared" si="149"/>
        <v>6.9885755087468748</v>
      </c>
    </row>
    <row r="573" spans="1:10" x14ac:dyDescent="0.25">
      <c r="A573" s="29">
        <f t="shared" si="135"/>
        <v>42838</v>
      </c>
      <c r="B573" s="52" t="s">
        <v>697</v>
      </c>
      <c r="C573">
        <v>109.6</v>
      </c>
      <c r="D573">
        <v>81.400000000000006</v>
      </c>
      <c r="E573">
        <v>1099.9000000000001</v>
      </c>
      <c r="F573">
        <v>1047.8</v>
      </c>
      <c r="G573" s="63">
        <f t="shared" si="147"/>
        <v>1209.5</v>
      </c>
      <c r="H573" s="64">
        <f t="shared" si="148"/>
        <v>1129.2</v>
      </c>
      <c r="I573" s="65">
        <f t="shared" si="149"/>
        <v>7.1112291888062229</v>
      </c>
    </row>
    <row r="574" spans="1:10" x14ac:dyDescent="0.25">
      <c r="A574" s="29">
        <f t="shared" si="135"/>
        <v>42845</v>
      </c>
      <c r="B574" s="52" t="s">
        <v>697</v>
      </c>
      <c r="C574">
        <v>112.5</v>
      </c>
      <c r="D574">
        <v>80.400000000000006</v>
      </c>
      <c r="E574">
        <v>1110.5999999999999</v>
      </c>
      <c r="F574">
        <v>1058.3</v>
      </c>
      <c r="G574" s="63">
        <f t="shared" si="147"/>
        <v>1223.0999999999999</v>
      </c>
      <c r="H574" s="64">
        <f t="shared" si="148"/>
        <v>1138.7</v>
      </c>
      <c r="I574" s="65">
        <f t="shared" si="149"/>
        <v>7.4119610081671894</v>
      </c>
    </row>
    <row r="575" spans="1:10" x14ac:dyDescent="0.25">
      <c r="A575" s="29">
        <f t="shared" si="135"/>
        <v>42852</v>
      </c>
      <c r="B575" s="52" t="s">
        <v>697</v>
      </c>
      <c r="C575">
        <v>112.5</v>
      </c>
      <c r="D575">
        <v>68.400000000000006</v>
      </c>
      <c r="E575">
        <v>1116.3</v>
      </c>
      <c r="F575">
        <v>1077.9000000000001</v>
      </c>
      <c r="G575" s="63">
        <f t="shared" si="147"/>
        <v>1228.8</v>
      </c>
      <c r="H575" s="64">
        <f t="shared" si="148"/>
        <v>1146.3000000000002</v>
      </c>
      <c r="I575" s="65">
        <f t="shared" si="149"/>
        <v>7.1970688301491448</v>
      </c>
      <c r="J575">
        <v>1.6</v>
      </c>
    </row>
    <row r="576" spans="1:10" x14ac:dyDescent="0.25">
      <c r="A576" s="29">
        <f t="shared" si="135"/>
        <v>42859</v>
      </c>
      <c r="B576" s="52" t="s">
        <v>697</v>
      </c>
      <c r="C576">
        <v>109.6</v>
      </c>
      <c r="D576">
        <v>63.7</v>
      </c>
      <c r="E576">
        <v>1125.0999999999999</v>
      </c>
      <c r="F576">
        <v>1083.7</v>
      </c>
      <c r="G576" s="63">
        <f t="shared" si="147"/>
        <v>1234.6999999999998</v>
      </c>
      <c r="H576" s="64">
        <f t="shared" si="148"/>
        <v>1147.4000000000001</v>
      </c>
      <c r="I576" s="65">
        <f t="shared" si="149"/>
        <v>7.6085061879030524</v>
      </c>
      <c r="J576">
        <v>1.6</v>
      </c>
    </row>
    <row r="577" spans="1:10" x14ac:dyDescent="0.25">
      <c r="A577" s="29">
        <f t="shared" si="135"/>
        <v>42866</v>
      </c>
      <c r="B577" s="52" t="s">
        <v>697</v>
      </c>
      <c r="C577">
        <v>112.8</v>
      </c>
      <c r="D577">
        <v>70.7</v>
      </c>
      <c r="E577">
        <v>1133.9000000000001</v>
      </c>
      <c r="F577">
        <v>1090.5999999999999</v>
      </c>
      <c r="G577" s="63">
        <f t="shared" si="147"/>
        <v>1246.7</v>
      </c>
      <c r="H577" s="64">
        <f t="shared" si="148"/>
        <v>1161.3</v>
      </c>
      <c r="I577" s="65">
        <f t="shared" si="149"/>
        <v>7.3538276069921693</v>
      </c>
      <c r="J577">
        <v>1.6</v>
      </c>
    </row>
    <row r="578" spans="1:10" x14ac:dyDescent="0.25">
      <c r="A578" s="29">
        <f t="shared" si="135"/>
        <v>42873</v>
      </c>
      <c r="B578" s="52" t="s">
        <v>697</v>
      </c>
      <c r="C578">
        <v>114.2</v>
      </c>
      <c r="D578">
        <v>62.4</v>
      </c>
      <c r="E578">
        <v>1140.9000000000001</v>
      </c>
      <c r="F578">
        <v>1099</v>
      </c>
      <c r="G578" s="63">
        <f t="shared" si="147"/>
        <v>1255.1000000000001</v>
      </c>
      <c r="H578" s="64">
        <f t="shared" si="148"/>
        <v>1161.4000000000001</v>
      </c>
      <c r="I578" s="65">
        <f t="shared" si="149"/>
        <v>8.0678491475805192</v>
      </c>
      <c r="J578">
        <v>5.6</v>
      </c>
    </row>
    <row r="579" spans="1:10" x14ac:dyDescent="0.25">
      <c r="A579" s="29">
        <f t="shared" si="135"/>
        <v>42880</v>
      </c>
      <c r="B579" s="52" t="s">
        <v>697</v>
      </c>
      <c r="C579">
        <v>104.1</v>
      </c>
      <c r="D579">
        <v>76.7</v>
      </c>
      <c r="E579">
        <v>1153.5999999999999</v>
      </c>
      <c r="F579">
        <v>1102.2</v>
      </c>
      <c r="G579" s="63">
        <f t="shared" si="147"/>
        <v>1257.6999999999998</v>
      </c>
      <c r="H579" s="64">
        <f t="shared" si="148"/>
        <v>1178.9000000000001</v>
      </c>
      <c r="I579" s="65">
        <f t="shared" si="149"/>
        <v>6.6841971329204997</v>
      </c>
      <c r="J579">
        <v>5.6</v>
      </c>
    </row>
    <row r="580" spans="1:10" x14ac:dyDescent="0.25">
      <c r="A580" s="29">
        <f t="shared" si="135"/>
        <v>42887</v>
      </c>
      <c r="B580" s="52" t="s">
        <v>697</v>
      </c>
      <c r="C580">
        <v>101.1</v>
      </c>
      <c r="D580" s="66">
        <v>74</v>
      </c>
      <c r="E580">
        <v>1160.5999999999999</v>
      </c>
      <c r="F580">
        <v>1108</v>
      </c>
      <c r="G580" s="63">
        <f t="shared" si="147"/>
        <v>1261.6999999999998</v>
      </c>
      <c r="H580" s="64">
        <f t="shared" si="148"/>
        <v>1182</v>
      </c>
      <c r="I580" s="65">
        <f t="shared" si="149"/>
        <v>6.7428087986463492</v>
      </c>
      <c r="J580">
        <v>6.1</v>
      </c>
    </row>
    <row r="581" spans="1:10" x14ac:dyDescent="0.25">
      <c r="A581" s="29">
        <f t="shared" si="135"/>
        <v>42894</v>
      </c>
      <c r="B581" s="52" t="s">
        <v>697</v>
      </c>
      <c r="C581" s="66">
        <v>99</v>
      </c>
      <c r="D581">
        <v>117.4</v>
      </c>
      <c r="E581">
        <v>1168</v>
      </c>
      <c r="F581">
        <v>1116.3</v>
      </c>
      <c r="G581" s="63">
        <f t="shared" si="147"/>
        <v>1267</v>
      </c>
      <c r="H581" s="64">
        <f t="shared" si="148"/>
        <v>1233.7</v>
      </c>
      <c r="I581" s="65">
        <f t="shared" si="149"/>
        <v>2.6991975358677145</v>
      </c>
      <c r="J581">
        <v>6.6</v>
      </c>
    </row>
    <row r="582" spans="1:10" x14ac:dyDescent="0.25">
      <c r="A582" s="29">
        <f t="shared" si="135"/>
        <v>42901</v>
      </c>
      <c r="B582" s="52" t="s">
        <v>697</v>
      </c>
      <c r="C582">
        <v>92.8</v>
      </c>
      <c r="D582">
        <v>125.3</v>
      </c>
      <c r="E582">
        <v>1174.3</v>
      </c>
      <c r="F582">
        <v>1124.9000000000001</v>
      </c>
      <c r="G582" s="63">
        <f t="shared" si="147"/>
        <v>1267.0999999999999</v>
      </c>
      <c r="H582" s="64">
        <f t="shared" si="148"/>
        <v>1250.2</v>
      </c>
      <c r="I582" s="65">
        <f t="shared" si="149"/>
        <v>1.3517837146056477</v>
      </c>
      <c r="J582">
        <v>6.6</v>
      </c>
    </row>
    <row r="583" spans="1:10" x14ac:dyDescent="0.25">
      <c r="A583" s="29">
        <f t="shared" si="135"/>
        <v>42908</v>
      </c>
      <c r="B583" s="52" t="s">
        <v>697</v>
      </c>
      <c r="C583">
        <v>86.8</v>
      </c>
      <c r="D583">
        <v>144.80000000000001</v>
      </c>
      <c r="E583">
        <v>1187.0999999999999</v>
      </c>
      <c r="F583">
        <v>1140.5</v>
      </c>
      <c r="G583" s="63">
        <f t="shared" si="147"/>
        <v>1273.8999999999999</v>
      </c>
      <c r="H583" s="64">
        <f t="shared" si="148"/>
        <v>1285.3</v>
      </c>
      <c r="I583" s="65">
        <f t="shared" si="149"/>
        <v>-0.88695246246013326</v>
      </c>
      <c r="J583">
        <v>8.6</v>
      </c>
    </row>
    <row r="584" spans="1:10" x14ac:dyDescent="0.25">
      <c r="A584" s="29">
        <f t="shared" si="135"/>
        <v>42915</v>
      </c>
      <c r="B584" s="52" t="s">
        <v>697</v>
      </c>
      <c r="C584">
        <v>79.3</v>
      </c>
      <c r="D584">
        <v>144.80000000000001</v>
      </c>
      <c r="E584">
        <v>1194.9000000000001</v>
      </c>
      <c r="F584">
        <v>1140.5</v>
      </c>
      <c r="G584" s="63">
        <f t="shared" si="147"/>
        <v>1274.2</v>
      </c>
      <c r="H584" s="64">
        <f t="shared" si="148"/>
        <v>1285.3</v>
      </c>
      <c r="I584" s="65">
        <f t="shared" si="149"/>
        <v>-0.86361160818485549</v>
      </c>
      <c r="J584">
        <v>8.6</v>
      </c>
    </row>
    <row r="585" spans="1:10" x14ac:dyDescent="0.25">
      <c r="A585" s="29">
        <f t="shared" si="135"/>
        <v>42922</v>
      </c>
      <c r="B585" s="52" t="s">
        <v>697</v>
      </c>
      <c r="C585">
        <v>61.6</v>
      </c>
      <c r="D585">
        <v>140.1</v>
      </c>
      <c r="E585">
        <v>1214.3</v>
      </c>
      <c r="F585">
        <v>1147.0999999999999</v>
      </c>
      <c r="G585" s="63">
        <f t="shared" si="147"/>
        <v>1275.8999999999999</v>
      </c>
      <c r="H585" s="64">
        <f t="shared" si="148"/>
        <v>1287.1999999999998</v>
      </c>
      <c r="I585" s="65">
        <f t="shared" si="149"/>
        <v>-0.87787445618395799</v>
      </c>
      <c r="J585">
        <v>8.6</v>
      </c>
    </row>
    <row r="586" spans="1:10" x14ac:dyDescent="0.25">
      <c r="A586" s="29">
        <f t="shared" si="135"/>
        <v>42929</v>
      </c>
      <c r="B586" s="52" t="s">
        <v>697</v>
      </c>
      <c r="C586">
        <v>56.3</v>
      </c>
      <c r="D586">
        <v>134.19999999999999</v>
      </c>
      <c r="E586">
        <v>1224.8</v>
      </c>
      <c r="F586">
        <v>1154.9000000000001</v>
      </c>
      <c r="G586" s="63">
        <f t="shared" si="147"/>
        <v>1281.0999999999999</v>
      </c>
      <c r="H586" s="64">
        <f t="shared" si="148"/>
        <v>1289.1000000000001</v>
      </c>
      <c r="I586" s="65">
        <f t="shared" si="149"/>
        <v>-0.62058800713677975</v>
      </c>
      <c r="J586">
        <v>11.1</v>
      </c>
    </row>
    <row r="587" spans="1:10" x14ac:dyDescent="0.25">
      <c r="A587" s="29">
        <f t="shared" si="135"/>
        <v>42936</v>
      </c>
      <c r="B587" s="52" t="s">
        <v>697</v>
      </c>
      <c r="C587">
        <v>54.2</v>
      </c>
      <c r="D587">
        <v>139.5</v>
      </c>
      <c r="E587">
        <v>1234.5</v>
      </c>
      <c r="F587">
        <v>1161</v>
      </c>
      <c r="G587" s="63">
        <f t="shared" si="147"/>
        <v>1288.7</v>
      </c>
      <c r="H587" s="64">
        <f t="shared" si="148"/>
        <v>1300.5</v>
      </c>
      <c r="I587" s="65">
        <f t="shared" si="149"/>
        <v>-0.90734332948865237</v>
      </c>
      <c r="J587">
        <v>18.600000000000001</v>
      </c>
    </row>
    <row r="588" spans="1:10" x14ac:dyDescent="0.25">
      <c r="A588" s="29">
        <f t="shared" si="135"/>
        <v>42943</v>
      </c>
      <c r="B588" s="52" t="s">
        <v>697</v>
      </c>
      <c r="C588">
        <v>50.8</v>
      </c>
      <c r="D588">
        <v>147.5</v>
      </c>
      <c r="E588">
        <v>1238.3</v>
      </c>
      <c r="F588">
        <v>1173.4000000000001</v>
      </c>
      <c r="G588" s="63">
        <f t="shared" si="147"/>
        <v>1289.0999999999999</v>
      </c>
      <c r="H588" s="64">
        <f t="shared" si="148"/>
        <v>1320.9</v>
      </c>
      <c r="I588" s="65">
        <f t="shared" si="149"/>
        <v>-2.4074494662730039</v>
      </c>
      <c r="J588">
        <v>43.6</v>
      </c>
    </row>
    <row r="589" spans="1:10" x14ac:dyDescent="0.25">
      <c r="A589" s="29">
        <f t="shared" si="135"/>
        <v>42950</v>
      </c>
      <c r="B589" s="52" t="s">
        <v>697</v>
      </c>
      <c r="C589">
        <v>59.8</v>
      </c>
      <c r="D589">
        <v>149.6</v>
      </c>
      <c r="E589">
        <v>1242.5999999999999</v>
      </c>
      <c r="F589">
        <v>1178.0999999999999</v>
      </c>
      <c r="G589" s="63">
        <f t="shared" si="147"/>
        <v>1302.3999999999999</v>
      </c>
      <c r="H589" s="64">
        <f t="shared" si="148"/>
        <v>1327.6999999999998</v>
      </c>
      <c r="I589" s="65">
        <f t="shared" si="149"/>
        <v>-1.9055509527754699</v>
      </c>
      <c r="J589">
        <v>49.6</v>
      </c>
    </row>
    <row r="590" spans="1:10" x14ac:dyDescent="0.25">
      <c r="A590" s="29">
        <f t="shared" si="135"/>
        <v>42957</v>
      </c>
      <c r="B590" s="52" t="s">
        <v>697</v>
      </c>
      <c r="C590">
        <v>70.7</v>
      </c>
      <c r="D590">
        <v>140.6</v>
      </c>
      <c r="E590">
        <v>1248.8</v>
      </c>
      <c r="F590">
        <v>1193</v>
      </c>
      <c r="G590" s="63">
        <f t="shared" si="147"/>
        <v>1319.5</v>
      </c>
      <c r="H590" s="64">
        <f t="shared" si="148"/>
        <v>1333.6</v>
      </c>
      <c r="I590" s="65">
        <f t="shared" si="149"/>
        <v>-1.0572885422915346</v>
      </c>
      <c r="J590">
        <v>77.400000000000006</v>
      </c>
    </row>
    <row r="591" spans="1:10" x14ac:dyDescent="0.25">
      <c r="A591" s="29">
        <f t="shared" si="135"/>
        <v>42964</v>
      </c>
      <c r="B591" s="52" t="s">
        <v>697</v>
      </c>
      <c r="C591">
        <v>78.7</v>
      </c>
      <c r="D591">
        <v>138.1</v>
      </c>
      <c r="E591">
        <v>1265.7</v>
      </c>
      <c r="F591">
        <v>1204.5</v>
      </c>
      <c r="G591" s="63">
        <f t="shared" si="147"/>
        <v>1344.4</v>
      </c>
      <c r="H591" s="64">
        <f t="shared" si="148"/>
        <v>1342.6</v>
      </c>
      <c r="I591" s="65">
        <f t="shared" si="149"/>
        <v>0.13406822583048594</v>
      </c>
      <c r="J591" s="66">
        <v>83</v>
      </c>
    </row>
    <row r="592" spans="1:10" x14ac:dyDescent="0.25">
      <c r="A592" s="29">
        <f t="shared" si="135"/>
        <v>42971</v>
      </c>
      <c r="B592" s="52" t="s">
        <v>697</v>
      </c>
      <c r="C592">
        <v>74.7</v>
      </c>
      <c r="D592">
        <v>132.9</v>
      </c>
      <c r="E592">
        <v>1279.3</v>
      </c>
      <c r="F592">
        <v>1225.8</v>
      </c>
      <c r="G592" s="63">
        <f t="shared" si="147"/>
        <v>1354</v>
      </c>
      <c r="H592" s="64">
        <f t="shared" si="148"/>
        <v>1358.7</v>
      </c>
      <c r="I592" s="65">
        <f t="shared" si="149"/>
        <v>-0.34591889305954915</v>
      </c>
      <c r="J592">
        <v>135.9</v>
      </c>
    </row>
    <row r="593" spans="1:10" x14ac:dyDescent="0.25">
      <c r="A593" s="29">
        <f t="shared" si="135"/>
        <v>42978</v>
      </c>
      <c r="B593" s="52" t="s">
        <v>697</v>
      </c>
      <c r="C593">
        <v>66.3</v>
      </c>
      <c r="D593">
        <v>124.8</v>
      </c>
      <c r="E593">
        <v>1292.7</v>
      </c>
      <c r="F593">
        <v>1232.9000000000001</v>
      </c>
      <c r="G593" s="63">
        <f t="shared" si="147"/>
        <v>1359</v>
      </c>
      <c r="H593" s="64">
        <f t="shared" si="148"/>
        <v>1357.7</v>
      </c>
      <c r="I593" s="65">
        <f t="shared" si="149"/>
        <v>9.5750165721431024E-2</v>
      </c>
      <c r="J593">
        <v>218</v>
      </c>
    </row>
    <row r="594" spans="1:10" x14ac:dyDescent="0.25">
      <c r="A594" s="29">
        <f t="shared" si="135"/>
        <v>42985</v>
      </c>
      <c r="B594" s="52" t="s">
        <v>697</v>
      </c>
      <c r="C594">
        <v>66.3</v>
      </c>
      <c r="D594">
        <v>124.8</v>
      </c>
      <c r="E594">
        <v>1292.7</v>
      </c>
      <c r="F594">
        <v>1232.9000000000001</v>
      </c>
      <c r="G594" s="63">
        <f t="shared" si="147"/>
        <v>1359</v>
      </c>
      <c r="H594" s="64">
        <f t="shared" si="148"/>
        <v>1357.7</v>
      </c>
      <c r="I594" s="65">
        <f t="shared" si="149"/>
        <v>9.5750165721431024E-2</v>
      </c>
    </row>
    <row r="595" spans="1:10" x14ac:dyDescent="0.25">
      <c r="A595" s="29">
        <f t="shared" si="135"/>
        <v>42992</v>
      </c>
      <c r="B595" s="52" t="s">
        <v>697</v>
      </c>
      <c r="C595">
        <v>312.7</v>
      </c>
      <c r="D595">
        <v>466.2</v>
      </c>
      <c r="E595">
        <v>11.4</v>
      </c>
      <c r="F595">
        <v>5.0999999999999996</v>
      </c>
      <c r="G595" s="63">
        <f t="shared" si="147"/>
        <v>324.09999999999997</v>
      </c>
      <c r="H595" s="64">
        <f t="shared" si="148"/>
        <v>471.3</v>
      </c>
      <c r="I595" s="65">
        <f t="shared" si="149"/>
        <v>-31.232760449819651</v>
      </c>
    </row>
    <row r="596" spans="1:10" x14ac:dyDescent="0.25">
      <c r="A596" s="29">
        <f t="shared" si="135"/>
        <v>42999</v>
      </c>
      <c r="B596" s="52" t="s">
        <v>697</v>
      </c>
      <c r="C596">
        <v>365</v>
      </c>
      <c r="D596">
        <v>594.29999999999995</v>
      </c>
      <c r="E596">
        <v>24.5</v>
      </c>
      <c r="F596">
        <v>8</v>
      </c>
      <c r="G596" s="63">
        <f t="shared" si="147"/>
        <v>389.5</v>
      </c>
      <c r="H596" s="64">
        <f t="shared" si="148"/>
        <v>602.29999999999995</v>
      </c>
      <c r="I596" s="65">
        <f t="shared" si="149"/>
        <v>-35.331230283911665</v>
      </c>
    </row>
    <row r="597" spans="1:10" x14ac:dyDescent="0.25">
      <c r="A597" s="29">
        <f t="shared" si="135"/>
        <v>43006</v>
      </c>
      <c r="B597" s="52" t="s">
        <v>697</v>
      </c>
      <c r="C597">
        <v>378.5</v>
      </c>
      <c r="D597">
        <v>589.79999999999995</v>
      </c>
      <c r="E597">
        <v>48.5</v>
      </c>
      <c r="F597">
        <v>21.4</v>
      </c>
      <c r="G597" s="63">
        <f t="shared" si="147"/>
        <v>427</v>
      </c>
      <c r="H597" s="64">
        <f t="shared" si="148"/>
        <v>611.19999999999993</v>
      </c>
      <c r="I597" s="65">
        <f t="shared" si="149"/>
        <v>-30.137434554973819</v>
      </c>
    </row>
    <row r="598" spans="1:10" x14ac:dyDescent="0.25">
      <c r="A598" s="29">
        <f t="shared" si="135"/>
        <v>43013</v>
      </c>
      <c r="B598" s="52" t="s">
        <v>697</v>
      </c>
      <c r="C598">
        <v>378.4</v>
      </c>
      <c r="D598">
        <v>606</v>
      </c>
      <c r="E598">
        <v>64.3</v>
      </c>
      <c r="F598">
        <v>31.9</v>
      </c>
      <c r="G598" s="63">
        <f t="shared" si="147"/>
        <v>442.7</v>
      </c>
      <c r="H598" s="64">
        <f t="shared" si="148"/>
        <v>637.9</v>
      </c>
      <c r="I598" s="65">
        <f t="shared" si="149"/>
        <v>-30.600407587396138</v>
      </c>
    </row>
    <row r="599" spans="1:10" x14ac:dyDescent="0.25">
      <c r="A599" s="29">
        <f t="shared" si="135"/>
        <v>43020</v>
      </c>
      <c r="B599" s="52" t="s">
        <v>697</v>
      </c>
      <c r="C599">
        <v>375.5</v>
      </c>
      <c r="D599">
        <v>636.5</v>
      </c>
      <c r="E599">
        <v>85.5</v>
      </c>
      <c r="F599">
        <v>56.3</v>
      </c>
      <c r="G599" s="63">
        <f t="shared" si="147"/>
        <v>461</v>
      </c>
      <c r="H599" s="64">
        <f t="shared" si="148"/>
        <v>692.8</v>
      </c>
      <c r="I599" s="65">
        <f t="shared" si="149"/>
        <v>-33.458429561200923</v>
      </c>
    </row>
    <row r="600" spans="1:10" x14ac:dyDescent="0.25">
      <c r="A600" s="29">
        <f t="shared" si="135"/>
        <v>43027</v>
      </c>
      <c r="B600" s="52" t="s">
        <v>697</v>
      </c>
      <c r="C600">
        <v>465.7</v>
      </c>
      <c r="D600">
        <v>620.5</v>
      </c>
      <c r="E600">
        <v>115.7</v>
      </c>
      <c r="F600">
        <v>81.5</v>
      </c>
      <c r="G600" s="63">
        <f t="shared" si="147"/>
        <v>581.4</v>
      </c>
      <c r="H600" s="64">
        <f t="shared" si="148"/>
        <v>702</v>
      </c>
      <c r="I600" s="65">
        <f t="shared" si="149"/>
        <v>-17.179487179487186</v>
      </c>
    </row>
    <row r="601" spans="1:10" x14ac:dyDescent="0.25">
      <c r="A601" s="29">
        <f t="shared" si="135"/>
        <v>43034</v>
      </c>
      <c r="B601" s="52" t="s">
        <v>697</v>
      </c>
      <c r="C601">
        <v>454.8</v>
      </c>
      <c r="D601">
        <v>587.29999999999995</v>
      </c>
      <c r="E601">
        <v>133.1</v>
      </c>
      <c r="F601">
        <v>131</v>
      </c>
      <c r="G601" s="63">
        <f t="shared" si="147"/>
        <v>587.9</v>
      </c>
      <c r="H601" s="64">
        <f t="shared" si="148"/>
        <v>718.3</v>
      </c>
      <c r="I601" s="65">
        <f t="shared" si="149"/>
        <v>-18.153974662397321</v>
      </c>
    </row>
    <row r="602" spans="1:10" x14ac:dyDescent="0.25">
      <c r="A602" s="29">
        <f t="shared" si="135"/>
        <v>43041</v>
      </c>
      <c r="B602" s="52" t="s">
        <v>697</v>
      </c>
      <c r="C602">
        <v>453.2</v>
      </c>
      <c r="D602">
        <v>576.70000000000005</v>
      </c>
      <c r="E602">
        <v>170.7</v>
      </c>
      <c r="F602">
        <v>167.7</v>
      </c>
      <c r="G602" s="63">
        <f t="shared" si="147"/>
        <v>623.9</v>
      </c>
      <c r="H602" s="64">
        <f t="shared" si="148"/>
        <v>744.40000000000009</v>
      </c>
      <c r="I602" s="65">
        <f t="shared" si="149"/>
        <v>-16.187533584094581</v>
      </c>
    </row>
    <row r="603" spans="1:10" x14ac:dyDescent="0.25">
      <c r="A603" s="29">
        <f t="shared" ref="A603:A666" si="150">+A602+7</f>
        <v>43048</v>
      </c>
      <c r="B603" s="52" t="s">
        <v>697</v>
      </c>
      <c r="C603">
        <v>420.2</v>
      </c>
      <c r="D603">
        <v>540.20000000000005</v>
      </c>
      <c r="E603">
        <v>236.7</v>
      </c>
      <c r="F603">
        <v>217.1</v>
      </c>
      <c r="G603" s="63">
        <f t="shared" si="147"/>
        <v>656.9</v>
      </c>
      <c r="H603" s="64">
        <f t="shared" si="148"/>
        <v>757.30000000000007</v>
      </c>
      <c r="I603" s="65">
        <f t="shared" si="149"/>
        <v>-13.257625775782401</v>
      </c>
    </row>
    <row r="604" spans="1:10" x14ac:dyDescent="0.25">
      <c r="A604" s="29">
        <f t="shared" si="150"/>
        <v>43055</v>
      </c>
      <c r="B604" s="52" t="s">
        <v>697</v>
      </c>
      <c r="C604">
        <v>414.5</v>
      </c>
      <c r="D604">
        <v>525.6</v>
      </c>
      <c r="E604">
        <v>277.5</v>
      </c>
      <c r="F604">
        <v>270</v>
      </c>
      <c r="G604" s="63">
        <f t="shared" si="147"/>
        <v>692</v>
      </c>
      <c r="H604" s="64">
        <f t="shared" si="148"/>
        <v>795.6</v>
      </c>
      <c r="I604" s="65">
        <f t="shared" si="149"/>
        <v>-13.021618903971843</v>
      </c>
    </row>
    <row r="605" spans="1:10" x14ac:dyDescent="0.25">
      <c r="A605" s="29">
        <f t="shared" si="150"/>
        <v>43062</v>
      </c>
      <c r="B605" s="52" t="s">
        <v>697</v>
      </c>
      <c r="C605">
        <v>401.8</v>
      </c>
      <c r="D605">
        <v>488.7</v>
      </c>
      <c r="E605">
        <v>311.3</v>
      </c>
      <c r="F605">
        <v>313.5</v>
      </c>
      <c r="G605" s="63">
        <f t="shared" si="147"/>
        <v>713.1</v>
      </c>
      <c r="H605" s="64">
        <f t="shared" si="148"/>
        <v>802.2</v>
      </c>
      <c r="I605" s="65">
        <f t="shared" si="149"/>
        <v>-11.106955871353774</v>
      </c>
    </row>
    <row r="606" spans="1:10" x14ac:dyDescent="0.25">
      <c r="A606" s="29">
        <f t="shared" si="150"/>
        <v>43069</v>
      </c>
      <c r="B606" s="52" t="s">
        <v>697</v>
      </c>
      <c r="C606">
        <v>388.1</v>
      </c>
      <c r="D606">
        <v>469</v>
      </c>
      <c r="E606">
        <v>350.3</v>
      </c>
      <c r="F606">
        <v>347.6</v>
      </c>
      <c r="G606" s="63">
        <f t="shared" si="147"/>
        <v>738.40000000000009</v>
      </c>
      <c r="H606" s="64">
        <f t="shared" si="148"/>
        <v>816.6</v>
      </c>
      <c r="I606" s="65">
        <f t="shared" si="149"/>
        <v>-9.5762919421993544</v>
      </c>
    </row>
    <row r="607" spans="1:10" x14ac:dyDescent="0.25">
      <c r="A607" s="29">
        <f t="shared" si="150"/>
        <v>43076</v>
      </c>
      <c r="B607" s="52" t="s">
        <v>697</v>
      </c>
      <c r="C607">
        <v>377.3</v>
      </c>
      <c r="D607">
        <v>436.8</v>
      </c>
      <c r="E607">
        <v>450</v>
      </c>
      <c r="F607">
        <v>394.6</v>
      </c>
      <c r="G607" s="63">
        <f t="shared" si="147"/>
        <v>827.3</v>
      </c>
      <c r="H607" s="64">
        <f t="shared" si="148"/>
        <v>831.40000000000009</v>
      </c>
      <c r="I607" s="65">
        <f t="shared" si="149"/>
        <v>-0.49314409429879191</v>
      </c>
    </row>
    <row r="608" spans="1:10" x14ac:dyDescent="0.25">
      <c r="A608" s="29">
        <f t="shared" si="150"/>
        <v>43083</v>
      </c>
      <c r="B608" s="52" t="s">
        <v>697</v>
      </c>
      <c r="C608">
        <v>369.2</v>
      </c>
      <c r="D608">
        <v>402.1</v>
      </c>
      <c r="E608">
        <v>501.3</v>
      </c>
      <c r="F608">
        <v>495.7</v>
      </c>
      <c r="G608" s="63">
        <f t="shared" si="147"/>
        <v>870.5</v>
      </c>
      <c r="H608" s="64">
        <f t="shared" si="148"/>
        <v>897.8</v>
      </c>
      <c r="I608" s="65">
        <f t="shared" si="149"/>
        <v>-3.0407663176653998</v>
      </c>
    </row>
    <row r="609" spans="1:9" x14ac:dyDescent="0.25">
      <c r="A609" s="29">
        <f t="shared" si="150"/>
        <v>43090</v>
      </c>
      <c r="B609" s="52" t="s">
        <v>697</v>
      </c>
      <c r="C609">
        <v>360.6</v>
      </c>
      <c r="D609">
        <v>376.3</v>
      </c>
      <c r="E609">
        <v>546.9</v>
      </c>
      <c r="F609">
        <v>543</v>
      </c>
      <c r="G609" s="63">
        <f t="shared" si="147"/>
        <v>907.5</v>
      </c>
      <c r="H609" s="64">
        <f t="shared" si="148"/>
        <v>919.3</v>
      </c>
      <c r="I609" s="65">
        <f t="shared" si="149"/>
        <v>-1.2835853366692018</v>
      </c>
    </row>
    <row r="610" spans="1:9" x14ac:dyDescent="0.25">
      <c r="A610" s="29">
        <f t="shared" si="150"/>
        <v>43097</v>
      </c>
      <c r="B610" s="52" t="s">
        <v>697</v>
      </c>
      <c r="C610">
        <v>332.1</v>
      </c>
      <c r="D610">
        <v>359.1</v>
      </c>
      <c r="E610">
        <v>582.20000000000005</v>
      </c>
      <c r="F610">
        <v>567.79999999999995</v>
      </c>
      <c r="G610" s="63">
        <f t="shared" si="147"/>
        <v>914.30000000000007</v>
      </c>
      <c r="H610" s="64">
        <f t="shared" si="148"/>
        <v>926.9</v>
      </c>
      <c r="I610" s="65">
        <f t="shared" si="149"/>
        <v>-1.3593699428201433</v>
      </c>
    </row>
    <row r="611" spans="1:9" x14ac:dyDescent="0.25">
      <c r="A611" s="29">
        <f t="shared" si="150"/>
        <v>43104</v>
      </c>
      <c r="B611" s="52" t="s">
        <v>697</v>
      </c>
      <c r="C611">
        <v>318.89999999999998</v>
      </c>
      <c r="D611">
        <v>341.1</v>
      </c>
      <c r="E611">
        <v>609.4</v>
      </c>
      <c r="F611">
        <v>585.5</v>
      </c>
      <c r="G611" s="63">
        <f t="shared" si="147"/>
        <v>928.3</v>
      </c>
      <c r="H611" s="64">
        <f t="shared" si="148"/>
        <v>926.6</v>
      </c>
      <c r="I611" s="65">
        <f t="shared" si="149"/>
        <v>0.1834664364342764</v>
      </c>
    </row>
    <row r="612" spans="1:9" x14ac:dyDescent="0.25">
      <c r="A612" s="29">
        <f t="shared" si="150"/>
        <v>43111</v>
      </c>
      <c r="B612" s="52" t="s">
        <v>697</v>
      </c>
      <c r="C612">
        <v>321.7</v>
      </c>
      <c r="D612">
        <v>323.39999999999998</v>
      </c>
      <c r="E612">
        <v>636.6</v>
      </c>
      <c r="F612">
        <v>610.5</v>
      </c>
      <c r="G612" s="63">
        <f t="shared" si="147"/>
        <v>958.3</v>
      </c>
      <c r="H612" s="64">
        <f t="shared" si="148"/>
        <v>933.9</v>
      </c>
      <c r="I612" s="65">
        <f t="shared" si="149"/>
        <v>2.6126994324874087</v>
      </c>
    </row>
    <row r="613" spans="1:9" x14ac:dyDescent="0.25">
      <c r="A613" s="29">
        <f t="shared" si="150"/>
        <v>43118</v>
      </c>
      <c r="B613" s="52" t="s">
        <v>697</v>
      </c>
      <c r="C613">
        <v>295.8</v>
      </c>
      <c r="D613">
        <v>305.89999999999998</v>
      </c>
      <c r="E613">
        <v>669</v>
      </c>
      <c r="F613">
        <v>634.79999999999995</v>
      </c>
      <c r="G613" s="63">
        <f t="shared" si="147"/>
        <v>964.8</v>
      </c>
      <c r="H613" s="64">
        <f t="shared" si="148"/>
        <v>940.69999999999993</v>
      </c>
      <c r="I613" s="65">
        <f t="shared" si="149"/>
        <v>2.5619219729988263</v>
      </c>
    </row>
    <row r="614" spans="1:9" x14ac:dyDescent="0.25">
      <c r="A614" s="29">
        <f t="shared" si="150"/>
        <v>43125</v>
      </c>
      <c r="B614" s="52" t="s">
        <v>697</v>
      </c>
      <c r="C614">
        <v>279.39999999999998</v>
      </c>
      <c r="D614">
        <v>297.5</v>
      </c>
      <c r="E614">
        <v>705.1</v>
      </c>
      <c r="F614">
        <v>653.9</v>
      </c>
      <c r="G614" s="63">
        <f>+C614+E614</f>
        <v>984.5</v>
      </c>
      <c r="H614" s="64">
        <f>+D614+F614</f>
        <v>951.4</v>
      </c>
      <c r="I614" s="65">
        <f>+(G614/H614-1)*100</f>
        <v>3.4790834559596417</v>
      </c>
    </row>
    <row r="615" spans="1:9" x14ac:dyDescent="0.25">
      <c r="A615" s="29">
        <f t="shared" si="150"/>
        <v>43132</v>
      </c>
      <c r="B615" s="52" t="s">
        <v>697</v>
      </c>
      <c r="C615">
        <v>269.60000000000002</v>
      </c>
      <c r="D615">
        <v>209.5</v>
      </c>
      <c r="E615">
        <v>736.7</v>
      </c>
      <c r="F615">
        <v>741.1</v>
      </c>
      <c r="G615" s="63">
        <f>+C615+E615</f>
        <v>1006.3000000000001</v>
      </c>
      <c r="H615" s="64">
        <f>+D615+F615</f>
        <v>950.6</v>
      </c>
      <c r="I615" s="65">
        <f>+(G615/H615-1)*100</f>
        <v>5.8594571849358346</v>
      </c>
    </row>
    <row r="616" spans="1:9" x14ac:dyDescent="0.25">
      <c r="A616" s="29">
        <f t="shared" si="150"/>
        <v>43139</v>
      </c>
      <c r="B616" s="52" t="s">
        <v>697</v>
      </c>
      <c r="C616">
        <v>258.60000000000002</v>
      </c>
      <c r="D616">
        <v>208.4</v>
      </c>
      <c r="E616">
        <v>766.1</v>
      </c>
      <c r="F616">
        <v>821.8</v>
      </c>
      <c r="G616" s="63">
        <f t="shared" ref="G616:G631" si="151">+C616+E616</f>
        <v>1024.7</v>
      </c>
      <c r="H616" s="64">
        <f t="shared" ref="H616:H631" si="152">+D616+F616</f>
        <v>1030.2</v>
      </c>
      <c r="I616" s="65">
        <f t="shared" ref="I616:I631" si="153">+(G616/H616-1)*100</f>
        <v>-0.53387691710347074</v>
      </c>
    </row>
    <row r="617" spans="1:9" x14ac:dyDescent="0.25">
      <c r="A617" s="29">
        <f t="shared" si="150"/>
        <v>43146</v>
      </c>
      <c r="B617" s="52" t="s">
        <v>697</v>
      </c>
      <c r="C617">
        <v>237.4</v>
      </c>
      <c r="D617">
        <v>171.6</v>
      </c>
      <c r="E617">
        <v>799.7</v>
      </c>
      <c r="F617">
        <v>863.9</v>
      </c>
      <c r="G617" s="63">
        <f t="shared" si="151"/>
        <v>1037.1000000000001</v>
      </c>
      <c r="H617" s="64">
        <f t="shared" si="152"/>
        <v>1035.5</v>
      </c>
      <c r="I617" s="65">
        <f t="shared" si="153"/>
        <v>0.15451472718495118</v>
      </c>
    </row>
    <row r="618" spans="1:9" x14ac:dyDescent="0.25">
      <c r="A618" s="29">
        <f t="shared" si="150"/>
        <v>43153</v>
      </c>
      <c r="B618" s="52" t="s">
        <v>697</v>
      </c>
      <c r="C618">
        <v>211.8</v>
      </c>
      <c r="D618">
        <v>117.3</v>
      </c>
      <c r="E618">
        <v>828.2</v>
      </c>
      <c r="F618">
        <v>936.9</v>
      </c>
      <c r="G618" s="63">
        <f t="shared" si="151"/>
        <v>1040</v>
      </c>
      <c r="H618" s="64">
        <f t="shared" si="152"/>
        <v>1054.2</v>
      </c>
      <c r="I618" s="65">
        <f t="shared" si="153"/>
        <v>-1.3469929804591163</v>
      </c>
    </row>
    <row r="619" spans="1:9" x14ac:dyDescent="0.25">
      <c r="A619" s="29">
        <f t="shared" si="150"/>
        <v>43160</v>
      </c>
      <c r="B619" s="52" t="s">
        <v>697</v>
      </c>
      <c r="C619">
        <v>203.6</v>
      </c>
      <c r="D619">
        <v>109.9</v>
      </c>
      <c r="E619">
        <v>859.3</v>
      </c>
      <c r="F619">
        <v>1015.2</v>
      </c>
      <c r="G619" s="63">
        <f t="shared" si="151"/>
        <v>1062.8999999999999</v>
      </c>
      <c r="H619" s="64">
        <f t="shared" si="152"/>
        <v>1125.1000000000001</v>
      </c>
      <c r="I619" s="65">
        <f t="shared" si="153"/>
        <v>-5.5283974757799559</v>
      </c>
    </row>
    <row r="620" spans="1:9" x14ac:dyDescent="0.25">
      <c r="A620" s="29">
        <f t="shared" si="150"/>
        <v>43167</v>
      </c>
      <c r="B620" s="52" t="s">
        <v>697</v>
      </c>
      <c r="C620">
        <v>253.1</v>
      </c>
      <c r="D620">
        <v>106.1</v>
      </c>
      <c r="E620">
        <v>894.4</v>
      </c>
      <c r="F620">
        <v>1049</v>
      </c>
      <c r="G620" s="63">
        <f t="shared" si="151"/>
        <v>1147.5</v>
      </c>
      <c r="H620" s="64">
        <f t="shared" si="152"/>
        <v>1155.0999999999999</v>
      </c>
      <c r="I620" s="65">
        <f t="shared" si="153"/>
        <v>-0.65795169249415197</v>
      </c>
    </row>
    <row r="621" spans="1:9" x14ac:dyDescent="0.25">
      <c r="A621" s="29">
        <f t="shared" si="150"/>
        <v>43174</v>
      </c>
      <c r="B621" s="52" t="s">
        <v>697</v>
      </c>
      <c r="C621">
        <v>298.3</v>
      </c>
      <c r="D621">
        <v>103.7</v>
      </c>
      <c r="E621">
        <v>931.8</v>
      </c>
      <c r="F621">
        <v>1058.4000000000001</v>
      </c>
      <c r="G621" s="63">
        <f t="shared" si="151"/>
        <v>1230.0999999999999</v>
      </c>
      <c r="H621" s="64">
        <f t="shared" si="152"/>
        <v>1162.1000000000001</v>
      </c>
      <c r="I621" s="65">
        <f t="shared" si="153"/>
        <v>5.8514757766112924</v>
      </c>
    </row>
    <row r="622" spans="1:9" x14ac:dyDescent="0.25">
      <c r="A622" s="29">
        <f t="shared" si="150"/>
        <v>43181</v>
      </c>
      <c r="B622" s="52" t="s">
        <v>697</v>
      </c>
      <c r="C622">
        <v>301.8</v>
      </c>
      <c r="D622">
        <v>121.7</v>
      </c>
      <c r="E622">
        <v>957.5</v>
      </c>
      <c r="F622">
        <v>1065.8</v>
      </c>
      <c r="G622" s="63">
        <f t="shared" si="151"/>
        <v>1259.3</v>
      </c>
      <c r="H622" s="64">
        <f t="shared" si="152"/>
        <v>1187.5</v>
      </c>
      <c r="I622" s="65">
        <f t="shared" si="153"/>
        <v>6.0463157894736774</v>
      </c>
    </row>
    <row r="623" spans="1:9" x14ac:dyDescent="0.25">
      <c r="A623" s="29">
        <f t="shared" si="150"/>
        <v>43188</v>
      </c>
      <c r="B623" s="52" t="s">
        <v>697</v>
      </c>
      <c r="C623">
        <v>328.2</v>
      </c>
      <c r="D623">
        <v>116.9</v>
      </c>
      <c r="E623">
        <v>990.3</v>
      </c>
      <c r="F623">
        <v>1071.9000000000001</v>
      </c>
      <c r="G623" s="63">
        <f t="shared" si="151"/>
        <v>1318.5</v>
      </c>
      <c r="H623" s="64">
        <f t="shared" si="152"/>
        <v>1188.8000000000002</v>
      </c>
      <c r="I623" s="65">
        <f t="shared" si="153"/>
        <v>10.910161507402405</v>
      </c>
    </row>
    <row r="624" spans="1:9" x14ac:dyDescent="0.25">
      <c r="A624" s="29">
        <f t="shared" si="150"/>
        <v>43195</v>
      </c>
      <c r="B624" s="52" t="s">
        <v>697</v>
      </c>
      <c r="C624">
        <v>395.4</v>
      </c>
      <c r="D624">
        <v>106.2</v>
      </c>
      <c r="E624">
        <v>1019.6</v>
      </c>
      <c r="F624">
        <v>1092.5</v>
      </c>
      <c r="G624" s="63">
        <f t="shared" si="151"/>
        <v>1415</v>
      </c>
      <c r="H624" s="64">
        <f t="shared" si="152"/>
        <v>1198.7</v>
      </c>
      <c r="I624" s="65">
        <f t="shared" si="153"/>
        <v>18.044548260615656</v>
      </c>
    </row>
    <row r="625" spans="1:10" x14ac:dyDescent="0.25">
      <c r="A625" s="29">
        <f t="shared" si="150"/>
        <v>43202</v>
      </c>
      <c r="B625" s="52" t="s">
        <v>697</v>
      </c>
      <c r="C625">
        <v>417.8</v>
      </c>
      <c r="D625">
        <v>109.6</v>
      </c>
      <c r="E625">
        <v>1039.4000000000001</v>
      </c>
      <c r="F625">
        <v>1099.9000000000001</v>
      </c>
      <c r="G625" s="63">
        <f t="shared" si="151"/>
        <v>1457.2</v>
      </c>
      <c r="H625" s="64">
        <f t="shared" si="152"/>
        <v>1209.5</v>
      </c>
      <c r="I625" s="65">
        <f t="shared" si="153"/>
        <v>20.479536998759819</v>
      </c>
    </row>
    <row r="626" spans="1:10" x14ac:dyDescent="0.25">
      <c r="A626" s="29">
        <f t="shared" si="150"/>
        <v>43209</v>
      </c>
      <c r="B626" s="52" t="s">
        <v>697</v>
      </c>
      <c r="C626">
        <v>420.6</v>
      </c>
      <c r="D626">
        <v>112.5</v>
      </c>
      <c r="E626">
        <v>1063</v>
      </c>
      <c r="F626">
        <v>1110.5999999999999</v>
      </c>
      <c r="G626" s="63">
        <f t="shared" si="151"/>
        <v>1483.6</v>
      </c>
      <c r="H626" s="64">
        <f t="shared" si="152"/>
        <v>1223.0999999999999</v>
      </c>
      <c r="I626" s="65">
        <f t="shared" si="153"/>
        <v>21.29834028288775</v>
      </c>
    </row>
    <row r="627" spans="1:10" x14ac:dyDescent="0.25">
      <c r="A627" s="29">
        <f t="shared" si="150"/>
        <v>43216</v>
      </c>
      <c r="B627" s="52" t="s">
        <v>697</v>
      </c>
      <c r="C627">
        <v>460.3</v>
      </c>
      <c r="D627">
        <v>112.5</v>
      </c>
      <c r="E627">
        <v>1091.9000000000001</v>
      </c>
      <c r="F627">
        <v>1116.3</v>
      </c>
      <c r="G627" s="63">
        <f t="shared" si="151"/>
        <v>1552.2</v>
      </c>
      <c r="H627" s="64">
        <f t="shared" si="152"/>
        <v>1228.8</v>
      </c>
      <c r="I627" s="65">
        <f t="shared" si="153"/>
        <v>26.318359375</v>
      </c>
    </row>
    <row r="628" spans="1:10" x14ac:dyDescent="0.25">
      <c r="A628" s="29">
        <f t="shared" si="150"/>
        <v>43223</v>
      </c>
      <c r="B628" s="52" t="s">
        <v>697</v>
      </c>
      <c r="C628">
        <v>504.1</v>
      </c>
      <c r="D628">
        <v>109.6</v>
      </c>
      <c r="E628">
        <v>1118</v>
      </c>
      <c r="F628">
        <v>1125.0999999999999</v>
      </c>
      <c r="G628" s="63">
        <f t="shared" si="151"/>
        <v>1622.1</v>
      </c>
      <c r="H628" s="64">
        <f t="shared" si="152"/>
        <v>1234.6999999999998</v>
      </c>
      <c r="I628" s="65">
        <f t="shared" si="153"/>
        <v>31.376042763424316</v>
      </c>
      <c r="J628">
        <v>0.5</v>
      </c>
    </row>
    <row r="629" spans="1:10" x14ac:dyDescent="0.25">
      <c r="A629" s="29">
        <f t="shared" si="150"/>
        <v>43230</v>
      </c>
      <c r="B629" s="52" t="s">
        <v>697</v>
      </c>
      <c r="C629">
        <v>475.6</v>
      </c>
      <c r="D629">
        <v>112.8</v>
      </c>
      <c r="E629">
        <v>1146.5999999999999</v>
      </c>
      <c r="F629">
        <v>1133.9000000000001</v>
      </c>
      <c r="G629" s="63">
        <f t="shared" si="151"/>
        <v>1622.1999999999998</v>
      </c>
      <c r="H629" s="64">
        <f t="shared" si="152"/>
        <v>1246.7</v>
      </c>
      <c r="I629" s="65">
        <f t="shared" si="153"/>
        <v>30.119515520975359</v>
      </c>
      <c r="J629">
        <v>0.5</v>
      </c>
    </row>
    <row r="630" spans="1:10" x14ac:dyDescent="0.25">
      <c r="A630" s="29">
        <f t="shared" si="150"/>
        <v>43237</v>
      </c>
      <c r="B630" s="52" t="s">
        <v>697</v>
      </c>
      <c r="C630">
        <v>460.8</v>
      </c>
      <c r="D630">
        <v>114.2</v>
      </c>
      <c r="E630">
        <v>1170.2</v>
      </c>
      <c r="F630">
        <v>1140.9000000000001</v>
      </c>
      <c r="G630" s="63">
        <f t="shared" si="151"/>
        <v>1631</v>
      </c>
      <c r="H630" s="64">
        <f t="shared" si="152"/>
        <v>1255.1000000000001</v>
      </c>
      <c r="I630" s="65">
        <f t="shared" si="153"/>
        <v>29.949804796430545</v>
      </c>
      <c r="J630">
        <v>0.5</v>
      </c>
    </row>
    <row r="631" spans="1:10" x14ac:dyDescent="0.25">
      <c r="A631" s="29">
        <f t="shared" si="150"/>
        <v>43244</v>
      </c>
      <c r="B631" s="52" t="s">
        <v>697</v>
      </c>
      <c r="C631">
        <v>416.4</v>
      </c>
      <c r="D631">
        <v>104.1</v>
      </c>
      <c r="E631">
        <v>1219.2</v>
      </c>
      <c r="F631">
        <v>1153.5999999999999</v>
      </c>
      <c r="G631" s="63">
        <f t="shared" si="151"/>
        <v>1635.6</v>
      </c>
      <c r="H631" s="64">
        <f t="shared" si="152"/>
        <v>1257.6999999999998</v>
      </c>
      <c r="I631" s="65">
        <f t="shared" si="153"/>
        <v>30.046911028067115</v>
      </c>
      <c r="J631">
        <v>0.5</v>
      </c>
    </row>
    <row r="632" spans="1:10" x14ac:dyDescent="0.25">
      <c r="A632" s="29">
        <f t="shared" si="150"/>
        <v>43251</v>
      </c>
      <c r="B632" s="52" t="s">
        <v>697</v>
      </c>
      <c r="C632">
        <v>393.9</v>
      </c>
      <c r="D632">
        <v>101.1</v>
      </c>
      <c r="E632">
        <v>1242</v>
      </c>
      <c r="F632">
        <v>1160.5999999999999</v>
      </c>
      <c r="G632" s="63">
        <f t="shared" ref="G632:H634" si="154">+C632+E632</f>
        <v>1635.9</v>
      </c>
      <c r="H632" s="64">
        <f t="shared" si="154"/>
        <v>1261.6999999999998</v>
      </c>
      <c r="I632" s="65">
        <f t="shared" ref="I632:I637" si="155">+(G632/H632-1)*100</f>
        <v>29.658397400332916</v>
      </c>
      <c r="J632">
        <v>1.5</v>
      </c>
    </row>
    <row r="633" spans="1:10" x14ac:dyDescent="0.25">
      <c r="A633" s="29">
        <f t="shared" si="150"/>
        <v>43258</v>
      </c>
      <c r="B633" s="52" t="s">
        <v>697</v>
      </c>
      <c r="C633">
        <v>374.6</v>
      </c>
      <c r="D633" s="66">
        <v>99</v>
      </c>
      <c r="E633" s="66">
        <v>1263.2</v>
      </c>
      <c r="F633" s="66">
        <v>1168</v>
      </c>
      <c r="G633" s="63">
        <f t="shared" si="154"/>
        <v>1637.8000000000002</v>
      </c>
      <c r="H633" s="64">
        <f t="shared" si="154"/>
        <v>1267</v>
      </c>
      <c r="I633" s="65">
        <f t="shared" si="155"/>
        <v>29.26598263614839</v>
      </c>
      <c r="J633">
        <v>0.5</v>
      </c>
    </row>
    <row r="634" spans="1:10" x14ac:dyDescent="0.25">
      <c r="A634" s="29">
        <f t="shared" si="150"/>
        <v>43265</v>
      </c>
      <c r="B634" s="52" t="s">
        <v>697</v>
      </c>
      <c r="C634">
        <v>299.3</v>
      </c>
      <c r="D634">
        <v>92.8</v>
      </c>
      <c r="E634">
        <v>1351</v>
      </c>
      <c r="F634">
        <v>1174.3</v>
      </c>
      <c r="G634" s="63">
        <f t="shared" si="154"/>
        <v>1650.3</v>
      </c>
      <c r="H634" s="64">
        <f t="shared" si="154"/>
        <v>1267.0999999999999</v>
      </c>
      <c r="I634" s="65">
        <f t="shared" si="155"/>
        <v>30.242285533896297</v>
      </c>
      <c r="J634" s="66">
        <v>5</v>
      </c>
    </row>
    <row r="635" spans="1:10" x14ac:dyDescent="0.25">
      <c r="A635" s="29">
        <f t="shared" si="150"/>
        <v>43272</v>
      </c>
      <c r="B635" s="52" t="s">
        <v>697</v>
      </c>
      <c r="C635">
        <v>275.5</v>
      </c>
      <c r="D635">
        <v>86.8</v>
      </c>
      <c r="E635">
        <v>1376.8</v>
      </c>
      <c r="F635">
        <v>1187.0999999999999</v>
      </c>
      <c r="G635" s="63">
        <f t="shared" ref="G635:H637" si="156">+C635+E635</f>
        <v>1652.3</v>
      </c>
      <c r="H635" s="64">
        <f t="shared" si="156"/>
        <v>1273.8999999999999</v>
      </c>
      <c r="I635" s="65">
        <f t="shared" si="155"/>
        <v>29.704058403328371</v>
      </c>
      <c r="J635" s="66">
        <v>5</v>
      </c>
    </row>
    <row r="636" spans="1:10" x14ac:dyDescent="0.25">
      <c r="A636" s="29">
        <f t="shared" si="150"/>
        <v>43279</v>
      </c>
      <c r="B636" s="52" t="s">
        <v>697</v>
      </c>
      <c r="C636">
        <v>328.6</v>
      </c>
      <c r="D636">
        <v>79.3</v>
      </c>
      <c r="E636">
        <v>1403.1</v>
      </c>
      <c r="F636">
        <v>1194.9000000000001</v>
      </c>
      <c r="G636" s="63">
        <f t="shared" si="156"/>
        <v>1731.6999999999998</v>
      </c>
      <c r="H636" s="64">
        <f t="shared" si="156"/>
        <v>1274.2</v>
      </c>
      <c r="I636" s="65">
        <f t="shared" si="155"/>
        <v>35.904881494270889</v>
      </c>
      <c r="J636">
        <v>5</v>
      </c>
    </row>
    <row r="637" spans="1:10" x14ac:dyDescent="0.25">
      <c r="A637" s="29">
        <f t="shared" si="150"/>
        <v>43286</v>
      </c>
      <c r="B637" s="52" t="s">
        <v>697</v>
      </c>
      <c r="C637">
        <v>309.3</v>
      </c>
      <c r="D637">
        <v>61.6</v>
      </c>
      <c r="E637">
        <v>1490.7</v>
      </c>
      <c r="F637">
        <v>1214.3</v>
      </c>
      <c r="G637" s="63">
        <f t="shared" si="156"/>
        <v>1800</v>
      </c>
      <c r="H637" s="64">
        <f t="shared" si="156"/>
        <v>1275.8999999999999</v>
      </c>
      <c r="I637" s="65">
        <f t="shared" si="155"/>
        <v>41.07688690336235</v>
      </c>
      <c r="J637">
        <v>5</v>
      </c>
    </row>
    <row r="638" spans="1:10" x14ac:dyDescent="0.25">
      <c r="A638" s="29">
        <f t="shared" si="150"/>
        <v>43293</v>
      </c>
      <c r="B638" s="52" t="s">
        <v>697</v>
      </c>
      <c r="C638">
        <v>295.2</v>
      </c>
      <c r="D638">
        <v>56.3</v>
      </c>
      <c r="E638">
        <v>1514.8</v>
      </c>
      <c r="F638">
        <v>1224.8</v>
      </c>
      <c r="G638" s="63">
        <f t="shared" ref="G638:H640" si="157">+C638+E638</f>
        <v>1810</v>
      </c>
      <c r="H638" s="64">
        <f t="shared" si="157"/>
        <v>1281.0999999999999</v>
      </c>
      <c r="I638" s="65">
        <f>+(G638/H638-1)*100</f>
        <v>41.284833346342985</v>
      </c>
      <c r="J638">
        <v>10</v>
      </c>
    </row>
    <row r="639" spans="1:10" x14ac:dyDescent="0.25">
      <c r="A639" s="29">
        <f t="shared" si="150"/>
        <v>43300</v>
      </c>
      <c r="B639" s="52" t="s">
        <v>697</v>
      </c>
      <c r="C639">
        <v>229.4</v>
      </c>
      <c r="D639">
        <v>54.2</v>
      </c>
      <c r="E639">
        <v>1595.4</v>
      </c>
      <c r="F639">
        <v>1234.5</v>
      </c>
      <c r="G639" s="63">
        <f t="shared" si="157"/>
        <v>1824.8000000000002</v>
      </c>
      <c r="H639" s="64">
        <f t="shared" si="157"/>
        <v>1288.7</v>
      </c>
      <c r="I639" s="65">
        <f>+(G639/H639-1)*100</f>
        <v>41.600062078063175</v>
      </c>
      <c r="J639">
        <v>76.5</v>
      </c>
    </row>
    <row r="640" spans="1:10" x14ac:dyDescent="0.25">
      <c r="A640" s="29">
        <f t="shared" si="150"/>
        <v>43307</v>
      </c>
      <c r="B640" s="52" t="s">
        <v>697</v>
      </c>
      <c r="C640">
        <v>149.69999999999999</v>
      </c>
      <c r="D640">
        <v>50.8</v>
      </c>
      <c r="E640">
        <v>1681.9</v>
      </c>
      <c r="F640">
        <v>1238.3</v>
      </c>
      <c r="G640" s="63">
        <f t="shared" si="157"/>
        <v>1831.6000000000001</v>
      </c>
      <c r="H640" s="64">
        <f t="shared" si="157"/>
        <v>1289.0999999999999</v>
      </c>
      <c r="I640" s="65">
        <f>+(G640/H640-1)*100</f>
        <v>42.0836242339617</v>
      </c>
      <c r="J640">
        <v>77</v>
      </c>
    </row>
    <row r="641" spans="1:10" x14ac:dyDescent="0.25">
      <c r="A641" s="29">
        <f t="shared" si="150"/>
        <v>43314</v>
      </c>
      <c r="B641" s="52" t="s">
        <v>697</v>
      </c>
      <c r="C641" s="66">
        <v>138</v>
      </c>
      <c r="D641">
        <v>59.8</v>
      </c>
      <c r="E641">
        <v>1695.9</v>
      </c>
      <c r="F641">
        <v>1242.5999999999999</v>
      </c>
      <c r="G641" s="63">
        <f>+C641+E641</f>
        <v>1833.9</v>
      </c>
      <c r="H641" s="64">
        <f>+D641+F641</f>
        <v>1302.3999999999999</v>
      </c>
      <c r="I641" s="65">
        <f>+(G641/H641-1)*100</f>
        <v>40.809275184275194</v>
      </c>
      <c r="J641">
        <v>81.5</v>
      </c>
    </row>
    <row r="642" spans="1:10" x14ac:dyDescent="0.25">
      <c r="A642" s="29">
        <f t="shared" si="150"/>
        <v>43321</v>
      </c>
      <c r="B642" s="52" t="s">
        <v>697</v>
      </c>
      <c r="C642">
        <v>131.80000000000001</v>
      </c>
      <c r="D642">
        <v>70.7</v>
      </c>
      <c r="E642">
        <v>1710.7</v>
      </c>
      <c r="F642">
        <v>1248.8</v>
      </c>
      <c r="G642" s="63">
        <f t="shared" ref="G642:G665" si="158">+C642+E642</f>
        <v>1842.5</v>
      </c>
      <c r="H642" s="64">
        <f t="shared" ref="H642:H665" si="159">+D642+F642</f>
        <v>1319.5</v>
      </c>
      <c r="I642" s="65">
        <f t="shared" ref="I642:I665" si="160">+(G642/H642-1)*100</f>
        <v>39.636225843122389</v>
      </c>
      <c r="J642">
        <v>92.5</v>
      </c>
    </row>
    <row r="643" spans="1:10" x14ac:dyDescent="0.25">
      <c r="A643" s="29">
        <f t="shared" si="150"/>
        <v>43328</v>
      </c>
      <c r="B643" s="52" t="s">
        <v>697</v>
      </c>
      <c r="C643">
        <v>128.19999999999999</v>
      </c>
      <c r="D643">
        <v>78.7</v>
      </c>
      <c r="E643">
        <v>1723.5</v>
      </c>
      <c r="F643">
        <v>1265.7</v>
      </c>
      <c r="G643" s="63">
        <f t="shared" si="158"/>
        <v>1851.7</v>
      </c>
      <c r="H643" s="64">
        <f t="shared" si="159"/>
        <v>1344.4</v>
      </c>
      <c r="I643" s="65">
        <f t="shared" si="160"/>
        <v>37.73430526628978</v>
      </c>
      <c r="J643">
        <v>220</v>
      </c>
    </row>
    <row r="644" spans="1:10" x14ac:dyDescent="0.25">
      <c r="A644" s="29">
        <f t="shared" si="150"/>
        <v>43335</v>
      </c>
      <c r="B644" s="52" t="s">
        <v>697</v>
      </c>
      <c r="C644">
        <v>126.7</v>
      </c>
      <c r="D644">
        <v>74.7</v>
      </c>
      <c r="E644">
        <v>1734</v>
      </c>
      <c r="F644">
        <v>1279.3</v>
      </c>
      <c r="G644" s="63">
        <f t="shared" si="158"/>
        <v>1860.7</v>
      </c>
      <c r="H644" s="64">
        <f t="shared" si="159"/>
        <v>1354</v>
      </c>
      <c r="I644" s="65">
        <f t="shared" si="160"/>
        <v>37.422451994091574</v>
      </c>
      <c r="J644">
        <v>221</v>
      </c>
    </row>
    <row r="645" spans="1:10" x14ac:dyDescent="0.25">
      <c r="A645" s="29">
        <f t="shared" si="150"/>
        <v>43342</v>
      </c>
      <c r="B645" s="52" t="s">
        <v>697</v>
      </c>
      <c r="C645">
        <v>54.6</v>
      </c>
      <c r="D645">
        <v>66.3</v>
      </c>
      <c r="E645">
        <v>1806.5</v>
      </c>
      <c r="F645">
        <v>1292.7</v>
      </c>
      <c r="G645" s="63">
        <f t="shared" si="158"/>
        <v>1861.1</v>
      </c>
      <c r="H645" s="64">
        <f t="shared" si="159"/>
        <v>1359</v>
      </c>
      <c r="I645" s="65">
        <f t="shared" si="160"/>
        <v>36.946284032376738</v>
      </c>
      <c r="J645">
        <v>231</v>
      </c>
    </row>
    <row r="646" spans="1:10" x14ac:dyDescent="0.25">
      <c r="A646" s="29">
        <f t="shared" si="150"/>
        <v>43349</v>
      </c>
      <c r="B646" s="52" t="s">
        <v>697</v>
      </c>
      <c r="C646">
        <v>295.89999999999998</v>
      </c>
      <c r="D646">
        <v>248.3</v>
      </c>
      <c r="E646">
        <v>39.5</v>
      </c>
      <c r="F646">
        <v>7.6</v>
      </c>
      <c r="G646" s="63">
        <f t="shared" si="158"/>
        <v>335.4</v>
      </c>
      <c r="H646" s="64">
        <f t="shared" si="159"/>
        <v>255.9</v>
      </c>
      <c r="I646" s="65">
        <f t="shared" si="160"/>
        <v>31.066822977725671</v>
      </c>
    </row>
    <row r="647" spans="1:10" x14ac:dyDescent="0.25">
      <c r="A647" s="29">
        <f t="shared" si="150"/>
        <v>43356</v>
      </c>
      <c r="B647" s="52" t="s">
        <v>697</v>
      </c>
      <c r="C647">
        <v>300.7</v>
      </c>
      <c r="D647">
        <v>312.7</v>
      </c>
      <c r="E647">
        <v>50.8</v>
      </c>
      <c r="F647">
        <v>11.4</v>
      </c>
      <c r="G647" s="63">
        <f t="shared" si="158"/>
        <v>351.5</v>
      </c>
      <c r="H647" s="64">
        <f t="shared" si="159"/>
        <v>324.09999999999997</v>
      </c>
      <c r="I647" s="65">
        <f t="shared" si="160"/>
        <v>8.4541808083924863</v>
      </c>
    </row>
    <row r="648" spans="1:10" x14ac:dyDescent="0.25">
      <c r="A648" s="29">
        <f t="shared" si="150"/>
        <v>43363</v>
      </c>
      <c r="B648" s="52" t="s">
        <v>697</v>
      </c>
      <c r="C648">
        <v>306.10000000000002</v>
      </c>
      <c r="D648">
        <v>365</v>
      </c>
      <c r="E648">
        <v>57</v>
      </c>
      <c r="F648">
        <v>24.5</v>
      </c>
      <c r="G648" s="63">
        <f t="shared" si="158"/>
        <v>363.1</v>
      </c>
      <c r="H648" s="64">
        <f t="shared" si="159"/>
        <v>389.5</v>
      </c>
      <c r="I648" s="65">
        <f t="shared" si="160"/>
        <v>-6.7779204107830449</v>
      </c>
    </row>
    <row r="649" spans="1:10" x14ac:dyDescent="0.25">
      <c r="A649" s="29">
        <f t="shared" si="150"/>
        <v>43370</v>
      </c>
      <c r="B649" s="52" t="s">
        <v>697</v>
      </c>
      <c r="C649">
        <v>316.3</v>
      </c>
      <c r="D649">
        <v>378.5</v>
      </c>
      <c r="E649">
        <v>65</v>
      </c>
      <c r="F649">
        <v>48.5</v>
      </c>
      <c r="G649" s="63">
        <f t="shared" si="158"/>
        <v>381.3</v>
      </c>
      <c r="H649" s="64">
        <f t="shared" si="159"/>
        <v>427</v>
      </c>
      <c r="I649" s="65">
        <f t="shared" si="160"/>
        <v>-10.702576112412176</v>
      </c>
    </row>
    <row r="650" spans="1:10" x14ac:dyDescent="0.25">
      <c r="A650" s="29">
        <f t="shared" si="150"/>
        <v>43377</v>
      </c>
      <c r="B650" s="52" t="s">
        <v>697</v>
      </c>
      <c r="C650">
        <v>346.7</v>
      </c>
      <c r="D650">
        <v>378.4</v>
      </c>
      <c r="E650">
        <v>74.8</v>
      </c>
      <c r="F650">
        <v>64.3</v>
      </c>
      <c r="G650" s="63">
        <f t="shared" si="158"/>
        <v>421.5</v>
      </c>
      <c r="H650" s="64">
        <f t="shared" si="159"/>
        <v>442.7</v>
      </c>
      <c r="I650" s="65">
        <f t="shared" si="160"/>
        <v>-4.7887960243957473</v>
      </c>
    </row>
    <row r="651" spans="1:10" x14ac:dyDescent="0.25">
      <c r="A651" s="29">
        <f t="shared" si="150"/>
        <v>43384</v>
      </c>
      <c r="B651" s="52" t="s">
        <v>697</v>
      </c>
      <c r="C651">
        <v>284.89999999999998</v>
      </c>
      <c r="D651">
        <v>375.5</v>
      </c>
      <c r="E651">
        <v>150.5</v>
      </c>
      <c r="F651">
        <v>85.5</v>
      </c>
      <c r="G651" s="63">
        <f t="shared" si="158"/>
        <v>435.4</v>
      </c>
      <c r="H651" s="64">
        <f t="shared" si="159"/>
        <v>461</v>
      </c>
      <c r="I651" s="65">
        <f t="shared" si="160"/>
        <v>-5.5531453362256062</v>
      </c>
    </row>
    <row r="652" spans="1:10" x14ac:dyDescent="0.25">
      <c r="A652" s="29">
        <f t="shared" si="150"/>
        <v>43391</v>
      </c>
      <c r="B652" s="52" t="s">
        <v>697</v>
      </c>
      <c r="C652">
        <v>307.5</v>
      </c>
      <c r="D652">
        <v>465.7</v>
      </c>
      <c r="E652">
        <v>227.8</v>
      </c>
      <c r="F652">
        <v>115.7</v>
      </c>
      <c r="G652" s="63">
        <f t="shared" si="158"/>
        <v>535.29999999999995</v>
      </c>
      <c r="H652" s="64">
        <f t="shared" si="159"/>
        <v>581.4</v>
      </c>
      <c r="I652" s="65">
        <f t="shared" si="160"/>
        <v>-7.9291365669074683</v>
      </c>
    </row>
    <row r="653" spans="1:10" x14ac:dyDescent="0.25">
      <c r="A653" s="29">
        <f t="shared" si="150"/>
        <v>43398</v>
      </c>
      <c r="B653" s="52" t="s">
        <v>697</v>
      </c>
      <c r="C653">
        <v>301.60000000000002</v>
      </c>
      <c r="D653">
        <v>454.8</v>
      </c>
      <c r="E653">
        <v>245.7</v>
      </c>
      <c r="F653">
        <v>133.1</v>
      </c>
      <c r="G653" s="63">
        <f t="shared" si="158"/>
        <v>547.29999999999995</v>
      </c>
      <c r="H653" s="64">
        <f t="shared" si="159"/>
        <v>587.9</v>
      </c>
      <c r="I653" s="65">
        <f t="shared" si="160"/>
        <v>-6.9059363837387311</v>
      </c>
    </row>
    <row r="654" spans="1:10" x14ac:dyDescent="0.25">
      <c r="A654" s="29">
        <f t="shared" si="150"/>
        <v>43405</v>
      </c>
      <c r="B654" s="52" t="s">
        <v>697</v>
      </c>
      <c r="C654">
        <v>311.5</v>
      </c>
      <c r="D654">
        <v>453.2</v>
      </c>
      <c r="E654">
        <v>269</v>
      </c>
      <c r="F654">
        <v>170.7</v>
      </c>
      <c r="G654" s="63">
        <f t="shared" si="158"/>
        <v>580.5</v>
      </c>
      <c r="H654" s="64">
        <f t="shared" si="159"/>
        <v>623.9</v>
      </c>
      <c r="I654" s="65">
        <f t="shared" si="160"/>
        <v>-6.9562429876582783</v>
      </c>
    </row>
    <row r="655" spans="1:10" x14ac:dyDescent="0.25">
      <c r="A655" s="29">
        <f t="shared" si="150"/>
        <v>43412</v>
      </c>
      <c r="B655" s="52" t="s">
        <v>697</v>
      </c>
      <c r="C655">
        <v>372.5</v>
      </c>
      <c r="D655">
        <v>420.2</v>
      </c>
      <c r="E655">
        <v>290.39999999999998</v>
      </c>
      <c r="F655">
        <v>236.7</v>
      </c>
      <c r="G655" s="63">
        <f t="shared" si="158"/>
        <v>662.9</v>
      </c>
      <c r="H655" s="64">
        <f t="shared" si="159"/>
        <v>656.9</v>
      </c>
      <c r="I655" s="65">
        <f t="shared" si="160"/>
        <v>0.91338103212057487</v>
      </c>
    </row>
    <row r="656" spans="1:10" x14ac:dyDescent="0.25">
      <c r="A656" s="29">
        <f t="shared" si="150"/>
        <v>43419</v>
      </c>
      <c r="B656" s="52" t="s">
        <v>697</v>
      </c>
      <c r="C656">
        <v>466.4</v>
      </c>
      <c r="D656">
        <v>414.5</v>
      </c>
      <c r="E656">
        <v>316.3</v>
      </c>
      <c r="F656">
        <v>277.5</v>
      </c>
      <c r="G656" s="63">
        <f t="shared" si="158"/>
        <v>782.7</v>
      </c>
      <c r="H656" s="64">
        <f t="shared" si="159"/>
        <v>692</v>
      </c>
      <c r="I656" s="65">
        <f t="shared" si="160"/>
        <v>13.106936416184967</v>
      </c>
    </row>
    <row r="657" spans="1:9" x14ac:dyDescent="0.25">
      <c r="A657" s="29">
        <f t="shared" si="150"/>
        <v>43426</v>
      </c>
      <c r="B657" s="52" t="s">
        <v>697</v>
      </c>
      <c r="C657">
        <v>446.5</v>
      </c>
      <c r="D657">
        <v>388.1</v>
      </c>
      <c r="E657">
        <v>405.6</v>
      </c>
      <c r="F657">
        <v>350.3</v>
      </c>
      <c r="G657" s="63">
        <f t="shared" si="158"/>
        <v>852.1</v>
      </c>
      <c r="H657" s="64">
        <f t="shared" si="159"/>
        <v>738.40000000000009</v>
      </c>
      <c r="I657" s="65">
        <f t="shared" si="160"/>
        <v>15.398158179848309</v>
      </c>
    </row>
    <row r="658" spans="1:9" x14ac:dyDescent="0.25">
      <c r="A658" s="29">
        <f t="shared" si="150"/>
        <v>43433</v>
      </c>
      <c r="B658" s="52" t="s">
        <v>697</v>
      </c>
      <c r="C658">
        <v>336.2</v>
      </c>
      <c r="D658">
        <v>369.2</v>
      </c>
      <c r="E658">
        <v>646.79999999999995</v>
      </c>
      <c r="F658">
        <v>501.3</v>
      </c>
      <c r="G658" s="63">
        <f t="shared" si="158"/>
        <v>983</v>
      </c>
      <c r="H658" s="64">
        <f t="shared" si="159"/>
        <v>870.5</v>
      </c>
      <c r="I658" s="65">
        <f t="shared" si="160"/>
        <v>12.923607122343483</v>
      </c>
    </row>
    <row r="659" spans="1:9" x14ac:dyDescent="0.25">
      <c r="A659" s="29">
        <f t="shared" si="150"/>
        <v>43440</v>
      </c>
      <c r="B659" s="52" t="s">
        <v>697</v>
      </c>
      <c r="C659">
        <v>419.4</v>
      </c>
      <c r="D659">
        <v>360.6</v>
      </c>
      <c r="E659">
        <v>667.2</v>
      </c>
      <c r="F659">
        <v>546.9</v>
      </c>
      <c r="G659" s="63">
        <f t="shared" si="158"/>
        <v>1086.5999999999999</v>
      </c>
      <c r="H659" s="64">
        <f t="shared" si="159"/>
        <v>907.5</v>
      </c>
      <c r="I659" s="65">
        <f t="shared" si="160"/>
        <v>19.735537190082631</v>
      </c>
    </row>
    <row r="660" spans="1:9" x14ac:dyDescent="0.25">
      <c r="A660" s="29">
        <f t="shared" si="150"/>
        <v>43447</v>
      </c>
      <c r="B660" s="52" t="s">
        <v>697</v>
      </c>
      <c r="C660">
        <v>336.2</v>
      </c>
      <c r="D660">
        <v>369.2</v>
      </c>
      <c r="E660">
        <v>646.79999999999995</v>
      </c>
      <c r="F660">
        <v>501.3</v>
      </c>
      <c r="G660" s="63">
        <f t="shared" si="158"/>
        <v>983</v>
      </c>
      <c r="H660" s="64">
        <f t="shared" si="159"/>
        <v>870.5</v>
      </c>
      <c r="I660" s="65">
        <f t="shared" si="160"/>
        <v>12.923607122343483</v>
      </c>
    </row>
    <row r="661" spans="1:9" x14ac:dyDescent="0.25">
      <c r="A661" s="29">
        <f t="shared" si="150"/>
        <v>43454</v>
      </c>
      <c r="B661" s="52" t="s">
        <v>697</v>
      </c>
      <c r="C661">
        <v>419.4</v>
      </c>
      <c r="D661">
        <v>360.6</v>
      </c>
      <c r="E661">
        <v>667.2</v>
      </c>
      <c r="F661">
        <v>546.9</v>
      </c>
      <c r="G661" s="63">
        <f t="shared" si="158"/>
        <v>1086.5999999999999</v>
      </c>
      <c r="H661" s="64">
        <f t="shared" si="159"/>
        <v>907.5</v>
      </c>
      <c r="I661" s="65">
        <f t="shared" si="160"/>
        <v>19.735537190082631</v>
      </c>
    </row>
    <row r="662" spans="1:9" x14ac:dyDescent="0.25">
      <c r="A662" s="29">
        <f t="shared" si="150"/>
        <v>43461</v>
      </c>
      <c r="B662" s="52" t="s">
        <v>697</v>
      </c>
      <c r="C662">
        <v>417.5</v>
      </c>
      <c r="D662">
        <v>332.1</v>
      </c>
      <c r="E662">
        <v>684.2</v>
      </c>
      <c r="F662">
        <v>582.20000000000005</v>
      </c>
      <c r="G662" s="63">
        <f t="shared" si="158"/>
        <v>1101.7</v>
      </c>
      <c r="H662" s="64">
        <f t="shared" si="159"/>
        <v>914.30000000000007</v>
      </c>
      <c r="I662" s="65">
        <f t="shared" si="160"/>
        <v>20.496554741332162</v>
      </c>
    </row>
    <row r="663" spans="1:9" x14ac:dyDescent="0.25">
      <c r="A663" s="29">
        <f t="shared" si="150"/>
        <v>43468</v>
      </c>
      <c r="B663" s="52" t="s">
        <v>697</v>
      </c>
      <c r="C663">
        <v>308.5</v>
      </c>
      <c r="D663">
        <v>318.89999999999998</v>
      </c>
      <c r="E663">
        <v>775.2</v>
      </c>
      <c r="F663">
        <v>609.4</v>
      </c>
      <c r="G663" s="63">
        <f t="shared" si="158"/>
        <v>1083.7</v>
      </c>
      <c r="H663" s="64">
        <f t="shared" si="159"/>
        <v>928.3</v>
      </c>
      <c r="I663" s="65">
        <f t="shared" si="160"/>
        <v>16.740277927394164</v>
      </c>
    </row>
    <row r="664" spans="1:9" x14ac:dyDescent="0.25">
      <c r="A664" s="29">
        <f t="shared" si="150"/>
        <v>43475</v>
      </c>
      <c r="B664" s="52" t="s">
        <v>697</v>
      </c>
      <c r="C664" s="174">
        <v>0</v>
      </c>
      <c r="D664" s="174"/>
      <c r="E664" s="174">
        <v>0</v>
      </c>
      <c r="F664" s="174"/>
      <c r="G664" s="177">
        <f t="shared" si="158"/>
        <v>0</v>
      </c>
      <c r="H664" s="64">
        <f t="shared" si="159"/>
        <v>0</v>
      </c>
      <c r="I664" s="65" t="e">
        <f t="shared" si="160"/>
        <v>#DIV/0!</v>
      </c>
    </row>
    <row r="665" spans="1:9" x14ac:dyDescent="0.25">
      <c r="A665" s="29">
        <f t="shared" si="150"/>
        <v>43482</v>
      </c>
      <c r="B665" s="52" t="s">
        <v>697</v>
      </c>
      <c r="C665" s="174">
        <v>0</v>
      </c>
      <c r="D665" s="174"/>
      <c r="E665" s="174">
        <v>0</v>
      </c>
      <c r="F665" s="174"/>
      <c r="G665" s="177">
        <f t="shared" si="158"/>
        <v>0</v>
      </c>
      <c r="H665" s="64">
        <f t="shared" si="159"/>
        <v>0</v>
      </c>
      <c r="I665" s="65" t="e">
        <f t="shared" si="160"/>
        <v>#DIV/0!</v>
      </c>
    </row>
    <row r="666" spans="1:9" x14ac:dyDescent="0.25">
      <c r="A666" s="29">
        <f t="shared" si="150"/>
        <v>43489</v>
      </c>
      <c r="B666" s="52" t="s">
        <v>697</v>
      </c>
      <c r="C666" s="174">
        <v>0</v>
      </c>
      <c r="D666" s="174"/>
      <c r="E666" s="174">
        <v>0</v>
      </c>
      <c r="F666" s="174"/>
      <c r="G666" s="177">
        <f t="shared" ref="G666:G673" si="161">+C666+E666</f>
        <v>0</v>
      </c>
      <c r="H666" s="64">
        <f t="shared" ref="H666:H673" si="162">+D666+F666</f>
        <v>0</v>
      </c>
      <c r="I666" s="65" t="e">
        <f t="shared" ref="I666:I673" si="163">+(G666/H666-1)*100</f>
        <v>#DIV/0!</v>
      </c>
    </row>
    <row r="667" spans="1:9" x14ac:dyDescent="0.25">
      <c r="A667" s="29">
        <f t="shared" ref="A667:A730" si="164">+A666+7</f>
        <v>43496</v>
      </c>
      <c r="B667" s="52" t="s">
        <v>697</v>
      </c>
      <c r="C667" s="174">
        <v>0</v>
      </c>
      <c r="D667" s="174"/>
      <c r="E667" s="174">
        <v>0</v>
      </c>
      <c r="F667" s="174"/>
      <c r="G667" s="177">
        <f t="shared" si="161"/>
        <v>0</v>
      </c>
      <c r="H667" s="64">
        <f t="shared" si="162"/>
        <v>0</v>
      </c>
      <c r="I667" s="65" t="e">
        <f t="shared" si="163"/>
        <v>#DIV/0!</v>
      </c>
    </row>
    <row r="668" spans="1:9" x14ac:dyDescent="0.25">
      <c r="A668" s="29">
        <f t="shared" si="164"/>
        <v>43503</v>
      </c>
      <c r="B668" s="52" t="s">
        <v>697</v>
      </c>
      <c r="C668" s="174">
        <v>0</v>
      </c>
      <c r="D668" s="174"/>
      <c r="E668" s="174">
        <v>0</v>
      </c>
      <c r="F668" s="174"/>
      <c r="G668" s="177">
        <f t="shared" si="161"/>
        <v>0</v>
      </c>
      <c r="H668" s="64">
        <f t="shared" si="162"/>
        <v>0</v>
      </c>
      <c r="I668" s="65" t="e">
        <f t="shared" si="163"/>
        <v>#DIV/0!</v>
      </c>
    </row>
    <row r="669" spans="1:9" x14ac:dyDescent="0.25">
      <c r="A669" s="29">
        <f t="shared" si="164"/>
        <v>43510</v>
      </c>
      <c r="B669" s="52" t="s">
        <v>697</v>
      </c>
      <c r="C669">
        <v>202.9</v>
      </c>
      <c r="D669">
        <v>237.4</v>
      </c>
      <c r="E669">
        <v>1028.7</v>
      </c>
      <c r="F669">
        <v>799.7</v>
      </c>
      <c r="G669" s="63">
        <f t="shared" si="161"/>
        <v>1231.6000000000001</v>
      </c>
      <c r="H669" s="64">
        <f t="shared" si="162"/>
        <v>1037.1000000000001</v>
      </c>
      <c r="I669" s="65">
        <f t="shared" si="163"/>
        <v>18.754218493877151</v>
      </c>
    </row>
    <row r="670" spans="1:9" x14ac:dyDescent="0.25">
      <c r="A670" s="29">
        <f t="shared" si="164"/>
        <v>43517</v>
      </c>
      <c r="B670" s="52" t="s">
        <v>697</v>
      </c>
      <c r="C670" s="66">
        <v>265</v>
      </c>
      <c r="D670">
        <v>211.8</v>
      </c>
      <c r="E670">
        <v>1051.2</v>
      </c>
      <c r="F670">
        <v>828.2</v>
      </c>
      <c r="G670" s="63">
        <f t="shared" si="161"/>
        <v>1316.2</v>
      </c>
      <c r="H670" s="64">
        <f t="shared" si="162"/>
        <v>1040</v>
      </c>
      <c r="I670" s="65">
        <f t="shared" si="163"/>
        <v>26.557692307692314</v>
      </c>
    </row>
    <row r="671" spans="1:9" x14ac:dyDescent="0.25">
      <c r="A671" s="29">
        <f t="shared" si="164"/>
        <v>43524</v>
      </c>
      <c r="B671" s="52" t="s">
        <v>697</v>
      </c>
      <c r="C671">
        <v>207.3</v>
      </c>
      <c r="D671">
        <v>203.6</v>
      </c>
      <c r="E671">
        <v>1086.5</v>
      </c>
      <c r="F671">
        <v>859.3</v>
      </c>
      <c r="G671" s="63">
        <f t="shared" si="161"/>
        <v>1293.8</v>
      </c>
      <c r="H671" s="64">
        <f t="shared" si="162"/>
        <v>1062.8999999999999</v>
      </c>
      <c r="I671" s="65">
        <f t="shared" si="163"/>
        <v>21.723586414526295</v>
      </c>
    </row>
    <row r="672" spans="1:9" x14ac:dyDescent="0.25">
      <c r="A672" s="29">
        <f t="shared" si="164"/>
        <v>43531</v>
      </c>
      <c r="B672" s="52" t="s">
        <v>697</v>
      </c>
      <c r="C672">
        <v>140.1</v>
      </c>
      <c r="D672">
        <v>253.1</v>
      </c>
      <c r="E672">
        <v>1101.2</v>
      </c>
      <c r="F672">
        <v>894.4</v>
      </c>
      <c r="G672" s="63">
        <f t="shared" si="161"/>
        <v>1241.3</v>
      </c>
      <c r="H672" s="64">
        <f t="shared" si="162"/>
        <v>1147.5</v>
      </c>
      <c r="I672" s="65">
        <f t="shared" si="163"/>
        <v>8.174291938997813</v>
      </c>
    </row>
    <row r="673" spans="1:10" x14ac:dyDescent="0.25">
      <c r="A673" s="29">
        <f t="shared" si="164"/>
        <v>43538</v>
      </c>
      <c r="B673" s="52" t="s">
        <v>697</v>
      </c>
      <c r="C673">
        <v>127.3</v>
      </c>
      <c r="D673">
        <v>298.3</v>
      </c>
      <c r="E673">
        <v>1125.0999999999999</v>
      </c>
      <c r="F673">
        <v>931.8</v>
      </c>
      <c r="G673" s="63">
        <f t="shared" si="161"/>
        <v>1252.3999999999999</v>
      </c>
      <c r="H673" s="64">
        <f t="shared" si="162"/>
        <v>1230.0999999999999</v>
      </c>
      <c r="I673" s="65">
        <f t="shared" si="163"/>
        <v>1.8128607430290211</v>
      </c>
    </row>
    <row r="674" spans="1:10" x14ac:dyDescent="0.25">
      <c r="A674" s="29">
        <f t="shared" si="164"/>
        <v>43545</v>
      </c>
      <c r="B674" s="52" t="s">
        <v>697</v>
      </c>
      <c r="C674">
        <v>137.19999999999999</v>
      </c>
      <c r="D674">
        <v>301.8</v>
      </c>
      <c r="E674">
        <v>1141.5999999999999</v>
      </c>
      <c r="F674">
        <v>957.5</v>
      </c>
      <c r="G674" s="63">
        <f t="shared" ref="G674:G681" si="165">+C674+E674</f>
        <v>1278.8</v>
      </c>
      <c r="H674" s="64">
        <f t="shared" ref="H674:H681" si="166">+D674+F674</f>
        <v>1259.3</v>
      </c>
      <c r="I674" s="65">
        <f t="shared" ref="I674:I681" si="167">+(G674/H674-1)*100</f>
        <v>1.5484793139045605</v>
      </c>
    </row>
    <row r="675" spans="1:10" x14ac:dyDescent="0.25">
      <c r="A675" s="29">
        <f t="shared" si="164"/>
        <v>43552</v>
      </c>
      <c r="B675" s="52" t="s">
        <v>697</v>
      </c>
      <c r="C675">
        <v>149.9</v>
      </c>
      <c r="D675">
        <v>328.2</v>
      </c>
      <c r="E675">
        <v>1159.5</v>
      </c>
      <c r="F675">
        <v>990.3</v>
      </c>
      <c r="G675" s="63">
        <f t="shared" si="165"/>
        <v>1309.4000000000001</v>
      </c>
      <c r="H675" s="64">
        <f t="shared" si="166"/>
        <v>1318.5</v>
      </c>
      <c r="I675" s="65">
        <f t="shared" si="167"/>
        <v>-0.69017823284034385</v>
      </c>
    </row>
    <row r="676" spans="1:10" x14ac:dyDescent="0.25">
      <c r="A676" s="29">
        <f t="shared" si="164"/>
        <v>43559</v>
      </c>
      <c r="B676" s="52" t="s">
        <v>697</v>
      </c>
      <c r="C676">
        <v>143.6</v>
      </c>
      <c r="D676">
        <v>395.4</v>
      </c>
      <c r="E676">
        <v>1174.3</v>
      </c>
      <c r="F676">
        <v>1019.6</v>
      </c>
      <c r="G676" s="63">
        <f t="shared" si="165"/>
        <v>1317.8999999999999</v>
      </c>
      <c r="H676" s="64">
        <f t="shared" si="166"/>
        <v>1415</v>
      </c>
      <c r="I676" s="65">
        <f t="shared" si="167"/>
        <v>-6.8621908127208586</v>
      </c>
    </row>
    <row r="677" spans="1:10" x14ac:dyDescent="0.25">
      <c r="A677" s="29">
        <f t="shared" si="164"/>
        <v>43566</v>
      </c>
      <c r="B677" s="52" t="s">
        <v>697</v>
      </c>
      <c r="C677">
        <v>133.6</v>
      </c>
      <c r="D677">
        <v>417.8</v>
      </c>
      <c r="E677">
        <v>1187.3</v>
      </c>
      <c r="F677">
        <v>1039.4000000000001</v>
      </c>
      <c r="G677" s="63">
        <f t="shared" si="165"/>
        <v>1320.8999999999999</v>
      </c>
      <c r="H677" s="64">
        <f t="shared" si="166"/>
        <v>1457.2</v>
      </c>
      <c r="I677" s="65">
        <f t="shared" si="167"/>
        <v>-9.3535547625583462</v>
      </c>
    </row>
    <row r="678" spans="1:10" x14ac:dyDescent="0.25">
      <c r="A678" s="29">
        <f t="shared" si="164"/>
        <v>43573</v>
      </c>
      <c r="B678" s="52" t="s">
        <v>697</v>
      </c>
      <c r="C678">
        <v>129.19999999999999</v>
      </c>
      <c r="D678">
        <v>420.6</v>
      </c>
      <c r="E678">
        <v>1200.7</v>
      </c>
      <c r="F678">
        <v>1063</v>
      </c>
      <c r="G678" s="63">
        <f t="shared" si="165"/>
        <v>1329.9</v>
      </c>
      <c r="H678" s="64">
        <f t="shared" si="166"/>
        <v>1483.6</v>
      </c>
      <c r="I678" s="65">
        <f t="shared" si="167"/>
        <v>-10.359935292531663</v>
      </c>
    </row>
    <row r="679" spans="1:10" x14ac:dyDescent="0.25">
      <c r="A679" s="29">
        <f t="shared" si="164"/>
        <v>43580</v>
      </c>
      <c r="B679" s="52" t="s">
        <v>697</v>
      </c>
      <c r="C679">
        <v>111.2</v>
      </c>
      <c r="D679">
        <v>460.3</v>
      </c>
      <c r="E679">
        <v>1219.7</v>
      </c>
      <c r="F679">
        <v>1091.9000000000001</v>
      </c>
      <c r="G679" s="63">
        <f t="shared" si="165"/>
        <v>1330.9</v>
      </c>
      <c r="H679" s="64">
        <f t="shared" si="166"/>
        <v>1552.2</v>
      </c>
      <c r="I679" s="65">
        <f t="shared" si="167"/>
        <v>-14.257183352660741</v>
      </c>
      <c r="J679">
        <v>0</v>
      </c>
    </row>
    <row r="680" spans="1:10" x14ac:dyDescent="0.25">
      <c r="A680" s="29">
        <f t="shared" si="164"/>
        <v>43587</v>
      </c>
      <c r="B680" s="52" t="s">
        <v>697</v>
      </c>
      <c r="C680" s="66">
        <v>112</v>
      </c>
      <c r="D680">
        <v>504.1</v>
      </c>
      <c r="E680">
        <v>1235.5</v>
      </c>
      <c r="F680">
        <v>1118</v>
      </c>
      <c r="G680" s="63">
        <f t="shared" si="165"/>
        <v>1347.5</v>
      </c>
      <c r="H680" s="64">
        <f t="shared" si="166"/>
        <v>1622.1</v>
      </c>
      <c r="I680" s="65">
        <f t="shared" si="167"/>
        <v>-16.928672708217739</v>
      </c>
      <c r="J680">
        <v>0</v>
      </c>
    </row>
    <row r="681" spans="1:10" x14ac:dyDescent="0.25">
      <c r="A681" s="29">
        <f t="shared" si="164"/>
        <v>43594</v>
      </c>
      <c r="B681" s="52" t="s">
        <v>697</v>
      </c>
      <c r="C681">
        <v>115.1</v>
      </c>
      <c r="D681">
        <v>475.6</v>
      </c>
      <c r="E681">
        <v>1256.2</v>
      </c>
      <c r="F681">
        <v>1146.5999999999999</v>
      </c>
      <c r="G681" s="63">
        <f t="shared" si="165"/>
        <v>1371.3</v>
      </c>
      <c r="H681" s="64">
        <f t="shared" si="166"/>
        <v>1622.1999999999998</v>
      </c>
      <c r="I681" s="65">
        <f t="shared" si="167"/>
        <v>-15.46665022808531</v>
      </c>
      <c r="J681">
        <v>0</v>
      </c>
    </row>
    <row r="682" spans="1:10" x14ac:dyDescent="0.25">
      <c r="A682" s="29">
        <f t="shared" si="164"/>
        <v>43601</v>
      </c>
      <c r="B682" s="52" t="s">
        <v>697</v>
      </c>
      <c r="C682">
        <v>111.8</v>
      </c>
      <c r="D682">
        <v>460.8</v>
      </c>
      <c r="E682">
        <v>1271.2</v>
      </c>
      <c r="F682">
        <v>1170.2</v>
      </c>
      <c r="G682" s="63">
        <f t="shared" ref="G682:G745" si="168">+C682+E682</f>
        <v>1383</v>
      </c>
      <c r="H682" s="64">
        <f t="shared" ref="H682:H745" si="169">+D682+F682</f>
        <v>1631</v>
      </c>
      <c r="I682" s="65">
        <f t="shared" ref="I682:I745" si="170">+(G682/H682-1)*100</f>
        <v>-15.205395462906191</v>
      </c>
      <c r="J682">
        <v>0</v>
      </c>
    </row>
    <row r="683" spans="1:10" x14ac:dyDescent="0.25">
      <c r="A683" s="29">
        <f t="shared" si="164"/>
        <v>43608</v>
      </c>
      <c r="B683" s="52" t="s">
        <v>697</v>
      </c>
      <c r="C683">
        <v>129.9</v>
      </c>
      <c r="D683">
        <v>416.4</v>
      </c>
      <c r="E683">
        <v>1282.4000000000001</v>
      </c>
      <c r="F683">
        <v>1219.2</v>
      </c>
      <c r="G683" s="63">
        <f t="shared" si="168"/>
        <v>1412.3000000000002</v>
      </c>
      <c r="H683" s="64">
        <f t="shared" si="169"/>
        <v>1635.6</v>
      </c>
      <c r="I683" s="65">
        <f t="shared" si="170"/>
        <v>-13.65248226950353</v>
      </c>
      <c r="J683">
        <v>0</v>
      </c>
    </row>
    <row r="684" spans="1:10" x14ac:dyDescent="0.25">
      <c r="A684" s="29">
        <f t="shared" si="164"/>
        <v>43615</v>
      </c>
      <c r="B684" s="52" t="s">
        <v>697</v>
      </c>
      <c r="C684">
        <v>134.5</v>
      </c>
      <c r="D684">
        <v>393.9</v>
      </c>
      <c r="E684">
        <v>1291.4000000000001</v>
      </c>
      <c r="F684" s="66">
        <v>1242</v>
      </c>
      <c r="G684" s="63">
        <f t="shared" si="168"/>
        <v>1425.9</v>
      </c>
      <c r="H684" s="64">
        <f t="shared" si="169"/>
        <v>1635.9</v>
      </c>
      <c r="I684" s="65">
        <f t="shared" si="170"/>
        <v>-12.836970474967902</v>
      </c>
      <c r="J684">
        <v>0</v>
      </c>
    </row>
    <row r="685" spans="1:10" x14ac:dyDescent="0.25">
      <c r="A685" s="29">
        <f t="shared" si="164"/>
        <v>43622</v>
      </c>
      <c r="B685" s="52" t="s">
        <v>697</v>
      </c>
      <c r="C685">
        <v>204.6</v>
      </c>
      <c r="D685">
        <v>374.6</v>
      </c>
      <c r="E685">
        <v>1299.2</v>
      </c>
      <c r="F685" s="66">
        <v>1263.2</v>
      </c>
      <c r="G685" s="63">
        <f t="shared" si="168"/>
        <v>1503.8</v>
      </c>
      <c r="H685" s="64">
        <f t="shared" si="169"/>
        <v>1637.8000000000002</v>
      </c>
      <c r="I685" s="65">
        <f t="shared" si="170"/>
        <v>-8.181707168152407</v>
      </c>
      <c r="J685" s="52">
        <v>65</v>
      </c>
    </row>
    <row r="686" spans="1:10" x14ac:dyDescent="0.25">
      <c r="A686" s="29">
        <f t="shared" si="164"/>
        <v>43629</v>
      </c>
      <c r="B686" s="52" t="s">
        <v>697</v>
      </c>
      <c r="C686">
        <v>182.5</v>
      </c>
      <c r="D686">
        <v>299.3</v>
      </c>
      <c r="E686">
        <v>1332.6</v>
      </c>
      <c r="F686" s="66">
        <v>1351</v>
      </c>
      <c r="G686" s="63">
        <f t="shared" si="168"/>
        <v>1515.1</v>
      </c>
      <c r="H686" s="64">
        <f t="shared" si="169"/>
        <v>1650.3</v>
      </c>
      <c r="I686" s="65">
        <f t="shared" si="170"/>
        <v>-8.1924498576016465</v>
      </c>
      <c r="J686" s="52">
        <v>65</v>
      </c>
    </row>
    <row r="687" spans="1:10" x14ac:dyDescent="0.25">
      <c r="A687" s="29">
        <f t="shared" si="164"/>
        <v>43636</v>
      </c>
      <c r="B687" s="52" t="s">
        <v>697</v>
      </c>
      <c r="C687">
        <v>180.5</v>
      </c>
      <c r="D687">
        <v>275.5</v>
      </c>
      <c r="E687">
        <v>1341.9</v>
      </c>
      <c r="F687">
        <v>1376.8</v>
      </c>
      <c r="G687" s="63">
        <f t="shared" si="168"/>
        <v>1522.4</v>
      </c>
      <c r="H687" s="184">
        <f t="shared" si="169"/>
        <v>1652.3</v>
      </c>
      <c r="I687" s="185">
        <f t="shared" si="170"/>
        <v>-7.8617684439871605</v>
      </c>
      <c r="J687" s="52">
        <v>65</v>
      </c>
    </row>
    <row r="688" spans="1:10" x14ac:dyDescent="0.25">
      <c r="A688" s="29">
        <f t="shared" si="164"/>
        <v>43643</v>
      </c>
      <c r="B688" s="52" t="s">
        <v>697</v>
      </c>
      <c r="C688">
        <v>197.2</v>
      </c>
      <c r="D688">
        <v>328.6</v>
      </c>
      <c r="E688">
        <v>1356.1</v>
      </c>
      <c r="F688">
        <v>1403.1</v>
      </c>
      <c r="G688" s="63">
        <f t="shared" si="168"/>
        <v>1553.3</v>
      </c>
      <c r="H688" s="64">
        <f t="shared" si="169"/>
        <v>1731.6999999999998</v>
      </c>
      <c r="I688" s="65">
        <f t="shared" si="170"/>
        <v>-10.30201536062828</v>
      </c>
      <c r="J688" s="52">
        <v>151</v>
      </c>
    </row>
    <row r="689" spans="1:10" x14ac:dyDescent="0.25">
      <c r="A689" s="29">
        <f t="shared" si="164"/>
        <v>43650</v>
      </c>
      <c r="B689" s="52" t="s">
        <v>697</v>
      </c>
      <c r="C689">
        <v>206.7</v>
      </c>
      <c r="D689">
        <v>309.3</v>
      </c>
      <c r="E689">
        <v>1364.6</v>
      </c>
      <c r="F689">
        <v>1490.7</v>
      </c>
      <c r="G689" s="63">
        <f t="shared" si="168"/>
        <v>1571.3</v>
      </c>
      <c r="H689" s="64">
        <f t="shared" si="169"/>
        <v>1800</v>
      </c>
      <c r="I689" s="65">
        <f t="shared" si="170"/>
        <v>-12.705555555555559</v>
      </c>
      <c r="J689">
        <v>189</v>
      </c>
    </row>
    <row r="690" spans="1:10" x14ac:dyDescent="0.25">
      <c r="A690" s="29">
        <f t="shared" si="164"/>
        <v>43657</v>
      </c>
      <c r="B690" s="52" t="s">
        <v>697</v>
      </c>
      <c r="C690" s="66">
        <v>207</v>
      </c>
      <c r="D690">
        <v>295.2</v>
      </c>
      <c r="E690">
        <v>1378.7</v>
      </c>
      <c r="F690">
        <v>1514.8</v>
      </c>
      <c r="G690" s="63">
        <f t="shared" si="168"/>
        <v>1585.7</v>
      </c>
      <c r="H690" s="64">
        <f t="shared" si="169"/>
        <v>1810</v>
      </c>
      <c r="I690" s="65">
        <f t="shared" si="170"/>
        <v>-12.392265193370166</v>
      </c>
      <c r="J690">
        <v>231.8</v>
      </c>
    </row>
    <row r="691" spans="1:10" x14ac:dyDescent="0.25">
      <c r="A691" s="29">
        <f t="shared" si="164"/>
        <v>43664</v>
      </c>
      <c r="B691" s="52" t="s">
        <v>697</v>
      </c>
      <c r="C691">
        <v>154.4</v>
      </c>
      <c r="D691">
        <v>229.4</v>
      </c>
      <c r="E691" s="66">
        <v>1404</v>
      </c>
      <c r="F691">
        <v>1595.4</v>
      </c>
      <c r="G691" s="63">
        <f t="shared" si="168"/>
        <v>1558.4</v>
      </c>
      <c r="H691" s="64">
        <f t="shared" si="169"/>
        <v>1824.8000000000002</v>
      </c>
      <c r="I691" s="65">
        <f t="shared" si="170"/>
        <v>-14.598860149057435</v>
      </c>
      <c r="J691">
        <v>319.5</v>
      </c>
    </row>
    <row r="692" spans="1:10" x14ac:dyDescent="0.25">
      <c r="A692" s="29">
        <f t="shared" si="164"/>
        <v>43671</v>
      </c>
      <c r="B692" s="52" t="s">
        <v>697</v>
      </c>
      <c r="C692">
        <v>160.5</v>
      </c>
      <c r="D692">
        <v>149.69999999999999</v>
      </c>
      <c r="E692">
        <v>1413.8</v>
      </c>
      <c r="F692">
        <v>1681.9</v>
      </c>
      <c r="G692" s="63">
        <f t="shared" si="168"/>
        <v>1574.3</v>
      </c>
      <c r="H692" s="64">
        <f t="shared" si="169"/>
        <v>1831.6000000000001</v>
      </c>
      <c r="I692" s="65">
        <f t="shared" si="170"/>
        <v>-14.047827036470849</v>
      </c>
      <c r="J692">
        <v>379.5</v>
      </c>
    </row>
    <row r="693" spans="1:10" x14ac:dyDescent="0.25">
      <c r="A693" s="29">
        <f t="shared" si="164"/>
        <v>43678</v>
      </c>
      <c r="B693" s="52" t="s">
        <v>697</v>
      </c>
      <c r="C693">
        <v>155.4</v>
      </c>
      <c r="D693">
        <v>138</v>
      </c>
      <c r="E693">
        <v>1431.5</v>
      </c>
      <c r="F693">
        <v>1695.9</v>
      </c>
      <c r="G693" s="63">
        <f t="shared" si="168"/>
        <v>1586.9</v>
      </c>
      <c r="H693" s="64">
        <f t="shared" si="169"/>
        <v>1833.9</v>
      </c>
      <c r="I693" s="65">
        <f t="shared" si="170"/>
        <v>-13.468564261955397</v>
      </c>
      <c r="J693">
        <v>379.3</v>
      </c>
    </row>
    <row r="694" spans="1:10" x14ac:dyDescent="0.25">
      <c r="A694" s="29">
        <f t="shared" si="164"/>
        <v>43685</v>
      </c>
      <c r="B694" s="52" t="s">
        <v>697</v>
      </c>
      <c r="C694">
        <v>178.7</v>
      </c>
      <c r="D694">
        <v>131.80000000000001</v>
      </c>
      <c r="E694">
        <v>1445.8</v>
      </c>
      <c r="F694">
        <v>1710.7</v>
      </c>
      <c r="G694" s="63">
        <f t="shared" si="168"/>
        <v>1624.5</v>
      </c>
      <c r="H694" s="64">
        <f t="shared" si="169"/>
        <v>1842.5</v>
      </c>
      <c r="I694" s="65">
        <f t="shared" si="170"/>
        <v>-11.83175033921302</v>
      </c>
      <c r="J694">
        <v>348.8</v>
      </c>
    </row>
    <row r="695" spans="1:10" x14ac:dyDescent="0.25">
      <c r="A695" s="29">
        <f t="shared" si="164"/>
        <v>43692</v>
      </c>
      <c r="B695" s="52" t="s">
        <v>697</v>
      </c>
      <c r="C695">
        <v>102.2</v>
      </c>
      <c r="D695">
        <v>128.19999999999999</v>
      </c>
      <c r="E695">
        <v>1530.6</v>
      </c>
      <c r="F695">
        <v>1723.5</v>
      </c>
      <c r="G695" s="63">
        <f t="shared" si="168"/>
        <v>1632.8</v>
      </c>
      <c r="H695" s="64">
        <f t="shared" si="169"/>
        <v>1851.7</v>
      </c>
      <c r="I695" s="65">
        <f t="shared" si="170"/>
        <v>-11.821569368688234</v>
      </c>
      <c r="J695">
        <v>361.1</v>
      </c>
    </row>
    <row r="696" spans="1:10" x14ac:dyDescent="0.25">
      <c r="A696" s="29">
        <f t="shared" si="164"/>
        <v>43699</v>
      </c>
      <c r="B696" s="52" t="s">
        <v>697</v>
      </c>
      <c r="C696">
        <v>126.2</v>
      </c>
      <c r="D696">
        <v>126.7</v>
      </c>
      <c r="E696">
        <v>1546.5</v>
      </c>
      <c r="F696">
        <v>1734</v>
      </c>
      <c r="G696" s="63">
        <f t="shared" si="168"/>
        <v>1672.7</v>
      </c>
      <c r="H696" s="64">
        <f t="shared" si="169"/>
        <v>1860.7</v>
      </c>
      <c r="I696" s="65">
        <f t="shared" si="170"/>
        <v>-10.103724404793891</v>
      </c>
      <c r="J696">
        <v>372.1</v>
      </c>
    </row>
    <row r="697" spans="1:10" x14ac:dyDescent="0.25">
      <c r="A697" s="29">
        <f t="shared" si="164"/>
        <v>43706</v>
      </c>
      <c r="B697" s="52" t="s">
        <v>697</v>
      </c>
      <c r="C697">
        <v>138.1</v>
      </c>
      <c r="D697">
        <v>54.6</v>
      </c>
      <c r="E697">
        <v>1570.5</v>
      </c>
      <c r="F697">
        <v>1806.5</v>
      </c>
      <c r="G697" s="63">
        <f t="shared" si="168"/>
        <v>1708.6</v>
      </c>
      <c r="H697" s="64">
        <f t="shared" si="169"/>
        <v>1861.1</v>
      </c>
      <c r="I697" s="65">
        <f t="shared" si="170"/>
        <v>-8.1940787706195284</v>
      </c>
      <c r="J697">
        <v>404.6</v>
      </c>
    </row>
    <row r="698" spans="1:10" x14ac:dyDescent="0.25">
      <c r="A698" s="29">
        <f t="shared" si="164"/>
        <v>43713</v>
      </c>
      <c r="B698" s="52" t="s">
        <v>697</v>
      </c>
      <c r="C698">
        <v>545.70000000000005</v>
      </c>
      <c r="D698">
        <v>295.89999999999998</v>
      </c>
      <c r="E698">
        <v>14.3</v>
      </c>
      <c r="F698">
        <v>39.5</v>
      </c>
      <c r="G698" s="63">
        <f t="shared" si="168"/>
        <v>560</v>
      </c>
      <c r="H698" s="64">
        <f t="shared" si="169"/>
        <v>335.4</v>
      </c>
      <c r="I698" s="65">
        <f t="shared" si="170"/>
        <v>66.964818127608837</v>
      </c>
    </row>
    <row r="699" spans="1:10" x14ac:dyDescent="0.25">
      <c r="A699" s="29">
        <f t="shared" si="164"/>
        <v>43720</v>
      </c>
      <c r="B699" s="52" t="s">
        <v>697</v>
      </c>
      <c r="C699">
        <v>447.5</v>
      </c>
      <c r="D699">
        <v>300.7</v>
      </c>
      <c r="E699">
        <v>161</v>
      </c>
      <c r="F699">
        <v>50.8</v>
      </c>
      <c r="G699" s="63">
        <f t="shared" si="168"/>
        <v>608.5</v>
      </c>
      <c r="H699" s="64">
        <f t="shared" si="169"/>
        <v>351.5</v>
      </c>
      <c r="I699" s="65">
        <f t="shared" si="170"/>
        <v>73.115220483641536</v>
      </c>
    </row>
    <row r="700" spans="1:10" x14ac:dyDescent="0.25">
      <c r="A700" s="29">
        <f t="shared" si="164"/>
        <v>43727</v>
      </c>
      <c r="B700" s="52" t="s">
        <v>697</v>
      </c>
      <c r="C700">
        <v>415.3</v>
      </c>
      <c r="D700">
        <v>306.10000000000002</v>
      </c>
      <c r="E700">
        <v>230.3</v>
      </c>
      <c r="F700">
        <v>57</v>
      </c>
      <c r="G700" s="63">
        <f t="shared" si="168"/>
        <v>645.6</v>
      </c>
      <c r="H700" s="64">
        <f t="shared" si="169"/>
        <v>363.1</v>
      </c>
      <c r="I700" s="65">
        <f t="shared" si="170"/>
        <v>77.802258331038288</v>
      </c>
    </row>
    <row r="701" spans="1:10" x14ac:dyDescent="0.25">
      <c r="A701" s="29">
        <f t="shared" si="164"/>
        <v>43734</v>
      </c>
      <c r="B701" s="52" t="s">
        <v>697</v>
      </c>
      <c r="C701">
        <v>445.4</v>
      </c>
      <c r="D701">
        <v>316.3</v>
      </c>
      <c r="E701">
        <v>246.4</v>
      </c>
      <c r="F701">
        <v>65</v>
      </c>
      <c r="G701" s="63">
        <f t="shared" si="168"/>
        <v>691.8</v>
      </c>
      <c r="H701" s="64">
        <f t="shared" si="169"/>
        <v>381.3</v>
      </c>
      <c r="I701" s="65">
        <f t="shared" si="170"/>
        <v>81.431943351691572</v>
      </c>
    </row>
    <row r="702" spans="1:10" x14ac:dyDescent="0.25">
      <c r="A702" s="29">
        <f t="shared" si="164"/>
        <v>43741</v>
      </c>
      <c r="B702" s="52" t="s">
        <v>697</v>
      </c>
      <c r="C702">
        <v>506.1</v>
      </c>
      <c r="D702">
        <v>346.7</v>
      </c>
      <c r="E702">
        <v>264.60000000000002</v>
      </c>
      <c r="F702">
        <v>74.8</v>
      </c>
      <c r="G702" s="63">
        <f t="shared" si="168"/>
        <v>770.7</v>
      </c>
      <c r="H702" s="64">
        <f t="shared" si="169"/>
        <v>421.5</v>
      </c>
      <c r="I702" s="65">
        <f t="shared" si="170"/>
        <v>82.846975088967994</v>
      </c>
    </row>
    <row r="703" spans="1:10" x14ac:dyDescent="0.25">
      <c r="A703" s="29">
        <f t="shared" si="164"/>
        <v>43748</v>
      </c>
      <c r="B703" s="52" t="s">
        <v>697</v>
      </c>
      <c r="C703">
        <v>519.5</v>
      </c>
      <c r="D703">
        <v>284.89999999999998</v>
      </c>
      <c r="E703">
        <v>281.60000000000002</v>
      </c>
      <c r="F703">
        <v>150.5</v>
      </c>
      <c r="G703" s="63">
        <f t="shared" si="168"/>
        <v>801.1</v>
      </c>
      <c r="H703" s="64">
        <f t="shared" si="169"/>
        <v>435.4</v>
      </c>
      <c r="I703" s="65">
        <f t="shared" si="170"/>
        <v>83.991731740927889</v>
      </c>
    </row>
    <row r="704" spans="1:10" x14ac:dyDescent="0.25">
      <c r="A704" s="29">
        <f t="shared" si="164"/>
        <v>43755</v>
      </c>
      <c r="B704" s="52" t="s">
        <v>697</v>
      </c>
      <c r="C704">
        <v>459.2</v>
      </c>
      <c r="D704">
        <v>307.5</v>
      </c>
      <c r="E704">
        <v>423.4</v>
      </c>
      <c r="F704">
        <v>227.8</v>
      </c>
      <c r="G704" s="63">
        <f t="shared" si="168"/>
        <v>882.59999999999991</v>
      </c>
      <c r="H704" s="64">
        <f t="shared" si="169"/>
        <v>535.29999999999995</v>
      </c>
      <c r="I704" s="65">
        <f t="shared" si="170"/>
        <v>64.879506818606387</v>
      </c>
    </row>
    <row r="705" spans="1:10" x14ac:dyDescent="0.25">
      <c r="A705" s="29">
        <f t="shared" si="164"/>
        <v>43762</v>
      </c>
      <c r="B705" s="52" t="s">
        <v>697</v>
      </c>
      <c r="C705">
        <v>453.6</v>
      </c>
      <c r="D705">
        <v>301.60000000000002</v>
      </c>
      <c r="E705">
        <v>515.79999999999995</v>
      </c>
      <c r="F705">
        <v>245.7</v>
      </c>
      <c r="G705" s="63">
        <f t="shared" si="168"/>
        <v>969.4</v>
      </c>
      <c r="H705" s="64">
        <f t="shared" si="169"/>
        <v>547.29999999999995</v>
      </c>
      <c r="I705" s="65">
        <f t="shared" si="170"/>
        <v>77.124063584871209</v>
      </c>
    </row>
    <row r="706" spans="1:10" x14ac:dyDescent="0.25">
      <c r="A706" s="29">
        <f t="shared" si="164"/>
        <v>43769</v>
      </c>
      <c r="B706" s="52" t="s">
        <v>697</v>
      </c>
      <c r="C706">
        <v>463.2</v>
      </c>
      <c r="D706">
        <v>311.5</v>
      </c>
      <c r="E706">
        <v>555.9</v>
      </c>
      <c r="F706">
        <v>269</v>
      </c>
      <c r="G706" s="63">
        <f t="shared" si="168"/>
        <v>1019.0999999999999</v>
      </c>
      <c r="H706" s="64">
        <f t="shared" si="169"/>
        <v>580.5</v>
      </c>
      <c r="I706" s="65">
        <f t="shared" si="170"/>
        <v>75.555555555555529</v>
      </c>
    </row>
    <row r="707" spans="1:10" x14ac:dyDescent="0.25">
      <c r="A707" s="29">
        <f t="shared" si="164"/>
        <v>43776</v>
      </c>
      <c r="B707" s="52" t="s">
        <v>697</v>
      </c>
      <c r="C707">
        <v>450.6</v>
      </c>
      <c r="D707">
        <v>372.5</v>
      </c>
      <c r="E707">
        <v>584.79999999999995</v>
      </c>
      <c r="F707">
        <v>290.39999999999998</v>
      </c>
      <c r="G707" s="63">
        <f t="shared" si="168"/>
        <v>1035.4000000000001</v>
      </c>
      <c r="H707" s="64">
        <f t="shared" si="169"/>
        <v>662.9</v>
      </c>
      <c r="I707" s="65">
        <f t="shared" si="170"/>
        <v>56.192487554683979</v>
      </c>
    </row>
    <row r="708" spans="1:10" ht="15" x14ac:dyDescent="0.35">
      <c r="A708" s="29">
        <f t="shared" si="164"/>
        <v>43783</v>
      </c>
      <c r="B708" s="52" t="s">
        <v>697</v>
      </c>
      <c r="C708" s="53">
        <v>428.5</v>
      </c>
      <c r="D708">
        <v>466.4</v>
      </c>
      <c r="E708">
        <v>637.29999999999995</v>
      </c>
      <c r="F708">
        <v>316.3</v>
      </c>
      <c r="G708" s="63">
        <f t="shared" si="168"/>
        <v>1065.8</v>
      </c>
      <c r="H708" s="64">
        <f t="shared" si="169"/>
        <v>782.7</v>
      </c>
      <c r="I708" s="65">
        <f t="shared" si="170"/>
        <v>36.169669094161215</v>
      </c>
    </row>
    <row r="709" spans="1:10" x14ac:dyDescent="0.25">
      <c r="A709" s="29">
        <f t="shared" si="164"/>
        <v>43790</v>
      </c>
      <c r="B709" s="52" t="s">
        <v>697</v>
      </c>
      <c r="C709">
        <f>'1121'!B33</f>
        <v>483.4</v>
      </c>
      <c r="D709">
        <f>'1121'!C33</f>
        <v>459.2</v>
      </c>
      <c r="E709">
        <f>'1121'!D33</f>
        <v>682.1</v>
      </c>
      <c r="F709">
        <f>'1121'!E33</f>
        <v>327.2</v>
      </c>
      <c r="G709" s="63">
        <f t="shared" si="168"/>
        <v>1165.5</v>
      </c>
      <c r="H709" s="64">
        <f t="shared" si="169"/>
        <v>786.4</v>
      </c>
      <c r="I709" s="65">
        <f t="shared" si="170"/>
        <v>48.207019328585979</v>
      </c>
    </row>
    <row r="710" spans="1:10" x14ac:dyDescent="0.25">
      <c r="A710" s="29">
        <f t="shared" si="164"/>
        <v>43797</v>
      </c>
      <c r="B710" s="52" t="s">
        <v>697</v>
      </c>
      <c r="C710">
        <f>'1128'!B33</f>
        <v>455.9</v>
      </c>
      <c r="D710">
        <f>'1128'!C33</f>
        <v>446.5</v>
      </c>
      <c r="E710">
        <f>'1128'!D33</f>
        <v>726.9</v>
      </c>
      <c r="F710">
        <f>'1128'!E33</f>
        <v>405.6</v>
      </c>
      <c r="G710" s="63">
        <f t="shared" si="168"/>
        <v>1182.8</v>
      </c>
      <c r="H710" s="64">
        <f t="shared" si="169"/>
        <v>852.1</v>
      </c>
      <c r="I710" s="65">
        <f t="shared" si="170"/>
        <v>38.809998826428817</v>
      </c>
    </row>
    <row r="711" spans="1:10" x14ac:dyDescent="0.25">
      <c r="A711" s="29">
        <f t="shared" si="164"/>
        <v>43804</v>
      </c>
      <c r="B711" s="52" t="s">
        <v>697</v>
      </c>
      <c r="C711">
        <f>'1205'!B32</f>
        <v>422</v>
      </c>
      <c r="D711">
        <f>'1205'!C32</f>
        <v>439</v>
      </c>
      <c r="E711">
        <f>'1205'!D32</f>
        <v>766.1</v>
      </c>
      <c r="F711">
        <f>'1205'!E32</f>
        <v>482.7</v>
      </c>
      <c r="G711" s="63">
        <f t="shared" si="168"/>
        <v>1188.0999999999999</v>
      </c>
      <c r="H711" s="64">
        <f t="shared" si="169"/>
        <v>921.7</v>
      </c>
      <c r="I711" s="65">
        <f t="shared" si="170"/>
        <v>28.903113811435375</v>
      </c>
    </row>
    <row r="712" spans="1:10" x14ac:dyDescent="0.25">
      <c r="A712" s="29">
        <f t="shared" si="164"/>
        <v>43811</v>
      </c>
      <c r="B712" s="52" t="s">
        <v>697</v>
      </c>
      <c r="C712">
        <f>'1212'!B32</f>
        <v>476.4</v>
      </c>
      <c r="D712">
        <f>'1212'!C32</f>
        <v>336.2</v>
      </c>
      <c r="E712">
        <f>'1212'!D32</f>
        <v>805.8</v>
      </c>
      <c r="F712">
        <f>'1212'!E32</f>
        <v>646.79999999999995</v>
      </c>
      <c r="G712" s="63">
        <f t="shared" si="168"/>
        <v>1282.1999999999998</v>
      </c>
      <c r="H712" s="64">
        <f t="shared" si="169"/>
        <v>983</v>
      </c>
      <c r="I712" s="65">
        <f t="shared" si="170"/>
        <v>30.437436419125106</v>
      </c>
    </row>
    <row r="713" spans="1:10" x14ac:dyDescent="0.25">
      <c r="A713" s="29">
        <f t="shared" si="164"/>
        <v>43818</v>
      </c>
      <c r="B713" s="52" t="s">
        <v>697</v>
      </c>
      <c r="C713">
        <f>'1219'!B32</f>
        <v>470</v>
      </c>
      <c r="D713">
        <f>'1219'!C32</f>
        <v>419.4</v>
      </c>
      <c r="E713">
        <f>'1219'!D32</f>
        <v>856.7</v>
      </c>
      <c r="F713">
        <f>'1219'!E32</f>
        <v>667.2</v>
      </c>
      <c r="G713" s="63">
        <f t="shared" si="168"/>
        <v>1326.7</v>
      </c>
      <c r="H713" s="64">
        <f t="shared" si="169"/>
        <v>1086.5999999999999</v>
      </c>
      <c r="I713" s="65">
        <f t="shared" si="170"/>
        <v>22.096447634824234</v>
      </c>
    </row>
    <row r="714" spans="1:10" ht="15" x14ac:dyDescent="0.35">
      <c r="A714" s="29">
        <f t="shared" si="164"/>
        <v>43825</v>
      </c>
      <c r="B714" s="52" t="s">
        <v>697</v>
      </c>
      <c r="C714">
        <f>'1226'!B32</f>
        <v>433.8</v>
      </c>
      <c r="D714">
        <f>'1226'!C32</f>
        <v>417.5</v>
      </c>
      <c r="E714">
        <f>'1226'!D32</f>
        <v>904.3</v>
      </c>
      <c r="F714">
        <f>'1226'!E32</f>
        <v>684.2</v>
      </c>
      <c r="G714" s="63">
        <f t="shared" si="168"/>
        <v>1338.1</v>
      </c>
      <c r="H714" s="64">
        <f t="shared" si="169"/>
        <v>1101.7</v>
      </c>
      <c r="I714" s="65">
        <f t="shared" si="170"/>
        <v>21.457747118090211</v>
      </c>
      <c r="J714" s="53"/>
    </row>
    <row r="715" spans="1:10" x14ac:dyDescent="0.25">
      <c r="A715" s="29">
        <f t="shared" si="164"/>
        <v>43832</v>
      </c>
      <c r="B715" s="52" t="s">
        <v>697</v>
      </c>
      <c r="C715">
        <f>'0102'!B32</f>
        <v>402</v>
      </c>
      <c r="D715">
        <f>'0102'!C32</f>
        <v>308.5</v>
      </c>
      <c r="E715">
        <f>'0102'!D32</f>
        <v>935.7</v>
      </c>
      <c r="F715">
        <f>'0102'!E32</f>
        <v>775.2</v>
      </c>
      <c r="G715" s="63">
        <f t="shared" si="168"/>
        <v>1337.7</v>
      </c>
      <c r="H715" s="64">
        <f t="shared" si="169"/>
        <v>1083.7</v>
      </c>
      <c r="I715" s="65">
        <f t="shared" si="170"/>
        <v>23.43822090984591</v>
      </c>
    </row>
    <row r="716" spans="1:10" x14ac:dyDescent="0.25">
      <c r="A716" s="29">
        <f t="shared" si="164"/>
        <v>43839</v>
      </c>
      <c r="B716" s="52" t="s">
        <v>697</v>
      </c>
      <c r="C716">
        <f>'0109'!B32</f>
        <v>366.2</v>
      </c>
      <c r="D716">
        <f>'0109'!C32</f>
        <v>308.5</v>
      </c>
      <c r="E716">
        <f>'0109'!D32</f>
        <v>977</v>
      </c>
      <c r="F716">
        <f>'0109'!E32</f>
        <v>775.2</v>
      </c>
      <c r="G716" s="63">
        <f t="shared" si="168"/>
        <v>1343.2</v>
      </c>
      <c r="H716" s="64">
        <f t="shared" si="169"/>
        <v>1083.7</v>
      </c>
      <c r="I716" s="65">
        <f t="shared" si="170"/>
        <v>23.945741441358305</v>
      </c>
    </row>
    <row r="717" spans="1:10" x14ac:dyDescent="0.25">
      <c r="A717" s="29">
        <f t="shared" si="164"/>
        <v>43846</v>
      </c>
      <c r="B717" s="52" t="s">
        <v>697</v>
      </c>
      <c r="C717">
        <f>'0116'!B32</f>
        <v>350.6</v>
      </c>
      <c r="D717">
        <f>'0116'!C32</f>
        <v>308.5</v>
      </c>
      <c r="E717">
        <f>'0116'!D32</f>
        <v>1016.7</v>
      </c>
      <c r="F717">
        <f>'0116'!E32</f>
        <v>775.2</v>
      </c>
      <c r="G717" s="63">
        <f t="shared" si="168"/>
        <v>1367.3000000000002</v>
      </c>
      <c r="H717" s="64">
        <f t="shared" si="169"/>
        <v>1083.7</v>
      </c>
      <c r="I717" s="65">
        <f t="shared" si="170"/>
        <v>26.169604133985437</v>
      </c>
    </row>
    <row r="718" spans="1:10" x14ac:dyDescent="0.25">
      <c r="A718" s="29">
        <f t="shared" si="164"/>
        <v>43853</v>
      </c>
      <c r="B718" s="52" t="s">
        <v>697</v>
      </c>
      <c r="C718">
        <f>'0123'!B32</f>
        <v>303.3</v>
      </c>
      <c r="D718">
        <f>'0123'!C32</f>
        <v>308.5</v>
      </c>
      <c r="E718">
        <f>'0123'!D32</f>
        <v>1070.3</v>
      </c>
      <c r="F718">
        <f>'0123'!E32</f>
        <v>775.2</v>
      </c>
      <c r="G718" s="63">
        <f t="shared" si="168"/>
        <v>1373.6</v>
      </c>
      <c r="H718" s="64">
        <f t="shared" si="169"/>
        <v>1083.7</v>
      </c>
      <c r="I718" s="65">
        <f t="shared" si="170"/>
        <v>26.7509458337178</v>
      </c>
    </row>
    <row r="719" spans="1:10" x14ac:dyDescent="0.25">
      <c r="A719" s="29">
        <f t="shared" si="164"/>
        <v>43860</v>
      </c>
      <c r="B719" s="52" t="s">
        <v>697</v>
      </c>
      <c r="C719">
        <f>'0130'!B32</f>
        <v>256.3</v>
      </c>
      <c r="D719">
        <f>'0130'!C32</f>
        <v>308.5</v>
      </c>
      <c r="E719">
        <f>'0130'!D32</f>
        <v>1234.2</v>
      </c>
      <c r="F719">
        <f>'0130'!E32</f>
        <v>775.2</v>
      </c>
      <c r="G719" s="63">
        <f t="shared" si="168"/>
        <v>1490.5</v>
      </c>
      <c r="H719" s="64">
        <f t="shared" si="169"/>
        <v>1083.7</v>
      </c>
      <c r="I719" s="65">
        <f t="shared" si="170"/>
        <v>37.538064039863414</v>
      </c>
    </row>
    <row r="720" spans="1:10" x14ac:dyDescent="0.25">
      <c r="A720" s="29">
        <f t="shared" si="164"/>
        <v>43867</v>
      </c>
      <c r="B720" s="52" t="s">
        <v>697</v>
      </c>
      <c r="C720">
        <f>'0206'!B32</f>
        <v>217.9</v>
      </c>
      <c r="D720">
        <f>'0206'!C32</f>
        <v>308.5</v>
      </c>
      <c r="E720">
        <f>'0206'!D32</f>
        <v>1285</v>
      </c>
      <c r="F720">
        <f>'0206'!E32</f>
        <v>775.2</v>
      </c>
      <c r="G720" s="63">
        <f t="shared" si="168"/>
        <v>1502.9</v>
      </c>
      <c r="H720" s="64">
        <f t="shared" si="169"/>
        <v>1083.7</v>
      </c>
      <c r="I720" s="65">
        <f t="shared" si="170"/>
        <v>38.68229214727323</v>
      </c>
    </row>
    <row r="721" spans="1:10" x14ac:dyDescent="0.25">
      <c r="A721" s="29">
        <f t="shared" si="164"/>
        <v>43874</v>
      </c>
      <c r="B721" s="52" t="s">
        <v>697</v>
      </c>
      <c r="C721">
        <f>'0213'!B32</f>
        <v>198.9</v>
      </c>
      <c r="D721">
        <f>'0213'!C32</f>
        <v>202.9</v>
      </c>
      <c r="E721">
        <f>'0213'!D32</f>
        <v>1313.1</v>
      </c>
      <c r="F721">
        <f>'0213'!E32</f>
        <v>1028.7</v>
      </c>
      <c r="G721" s="63">
        <f t="shared" si="168"/>
        <v>1512</v>
      </c>
      <c r="H721" s="64">
        <f t="shared" si="169"/>
        <v>1231.6000000000001</v>
      </c>
      <c r="I721" s="65">
        <f t="shared" si="170"/>
        <v>22.767132185774596</v>
      </c>
    </row>
    <row r="722" spans="1:10" x14ac:dyDescent="0.25">
      <c r="A722" s="29">
        <f t="shared" si="164"/>
        <v>43881</v>
      </c>
      <c r="B722" s="52" t="s">
        <v>697</v>
      </c>
      <c r="C722">
        <f>'0220'!B32</f>
        <v>186.3</v>
      </c>
      <c r="D722">
        <f>'0220'!C32</f>
        <v>265</v>
      </c>
      <c r="E722">
        <f>'0220'!D32</f>
        <v>1352.9</v>
      </c>
      <c r="F722">
        <f>'0220'!E32</f>
        <v>1051.2</v>
      </c>
      <c r="G722" s="63">
        <f t="shared" si="168"/>
        <v>1539.2</v>
      </c>
      <c r="H722" s="64">
        <f t="shared" si="169"/>
        <v>1316.2</v>
      </c>
      <c r="I722" s="65">
        <f t="shared" si="170"/>
        <v>16.942713873271529</v>
      </c>
    </row>
    <row r="723" spans="1:10" x14ac:dyDescent="0.25">
      <c r="A723" s="29">
        <f t="shared" si="164"/>
        <v>43888</v>
      </c>
      <c r="B723" s="52" t="s">
        <v>697</v>
      </c>
      <c r="C723">
        <f>'0227'!B32</f>
        <v>167</v>
      </c>
      <c r="D723">
        <f>'0227'!C32</f>
        <v>207.3</v>
      </c>
      <c r="E723">
        <f>'0227'!D32</f>
        <v>1375.3</v>
      </c>
      <c r="F723">
        <f>'0227'!E32</f>
        <v>1086.5</v>
      </c>
      <c r="G723" s="63">
        <f t="shared" si="168"/>
        <v>1542.3</v>
      </c>
      <c r="H723" s="64">
        <f t="shared" si="169"/>
        <v>1293.8</v>
      </c>
      <c r="I723" s="65">
        <f t="shared" si="170"/>
        <v>19.206987169577982</v>
      </c>
    </row>
    <row r="724" spans="1:10" x14ac:dyDescent="0.25">
      <c r="A724" s="29">
        <f t="shared" si="164"/>
        <v>43895</v>
      </c>
      <c r="B724" s="52" t="s">
        <v>697</v>
      </c>
      <c r="C724">
        <f>'0305'!B32</f>
        <v>163.6</v>
      </c>
      <c r="D724">
        <f>'0305'!C32</f>
        <v>140.1</v>
      </c>
      <c r="E724">
        <f>'0305'!D32</f>
        <v>1383.7</v>
      </c>
      <c r="F724">
        <f>'0305'!E32</f>
        <v>1101.2</v>
      </c>
      <c r="G724" s="63">
        <f t="shared" si="168"/>
        <v>1547.3</v>
      </c>
      <c r="H724" s="64">
        <f t="shared" si="169"/>
        <v>1241.3</v>
      </c>
      <c r="I724" s="65">
        <f t="shared" si="170"/>
        <v>24.651574961733669</v>
      </c>
    </row>
    <row r="725" spans="1:10" x14ac:dyDescent="0.25">
      <c r="A725" s="29">
        <f t="shared" si="164"/>
        <v>43902</v>
      </c>
      <c r="B725" s="52" t="s">
        <v>697</v>
      </c>
      <c r="C725">
        <f>'0312'!B33</f>
        <v>149.69999999999999</v>
      </c>
      <c r="D725">
        <f>'0312'!C33</f>
        <v>127.3</v>
      </c>
      <c r="E725">
        <f>'0312'!D33</f>
        <v>1402.2</v>
      </c>
      <c r="F725">
        <f>'0312'!E33</f>
        <v>1125.0999999999999</v>
      </c>
      <c r="G725" s="63">
        <f t="shared" si="168"/>
        <v>1551.9</v>
      </c>
      <c r="H725" s="64">
        <f t="shared" si="169"/>
        <v>1252.3999999999999</v>
      </c>
      <c r="I725" s="65">
        <f t="shared" si="170"/>
        <v>23.91408495688281</v>
      </c>
    </row>
    <row r="726" spans="1:10" x14ac:dyDescent="0.25">
      <c r="A726" s="29">
        <f t="shared" si="164"/>
        <v>43909</v>
      </c>
      <c r="B726" s="52" t="s">
        <v>697</v>
      </c>
      <c r="C726">
        <f>'0319'!B33</f>
        <v>71.099999999999994</v>
      </c>
      <c r="D726">
        <f>'0319'!C33</f>
        <v>137.19999999999999</v>
      </c>
      <c r="E726">
        <f>'0319'!D33</f>
        <v>1497</v>
      </c>
      <c r="F726">
        <f>'0319'!E33</f>
        <v>1141.5999999999999</v>
      </c>
      <c r="G726" s="63">
        <f t="shared" si="168"/>
        <v>1568.1</v>
      </c>
      <c r="H726" s="64">
        <f t="shared" si="169"/>
        <v>1278.8</v>
      </c>
      <c r="I726" s="65">
        <f t="shared" si="170"/>
        <v>22.622771348138883</v>
      </c>
    </row>
    <row r="727" spans="1:10" x14ac:dyDescent="0.25">
      <c r="A727" s="29">
        <f t="shared" si="164"/>
        <v>43916</v>
      </c>
      <c r="B727" s="52" t="s">
        <v>697</v>
      </c>
      <c r="C727">
        <f>'0326'!B33</f>
        <v>83</v>
      </c>
      <c r="D727">
        <f>'0326'!C33</f>
        <v>149.9</v>
      </c>
      <c r="E727">
        <f>'0326'!D33</f>
        <v>1505</v>
      </c>
      <c r="F727">
        <f>'0326'!E33</f>
        <v>1159.5</v>
      </c>
      <c r="G727" s="63">
        <f t="shared" si="168"/>
        <v>1588</v>
      </c>
      <c r="H727" s="64">
        <f t="shared" si="169"/>
        <v>1309.4000000000001</v>
      </c>
      <c r="I727" s="65">
        <f t="shared" si="170"/>
        <v>21.276920727050541</v>
      </c>
    </row>
    <row r="728" spans="1:10" x14ac:dyDescent="0.25">
      <c r="A728" s="29">
        <f t="shared" si="164"/>
        <v>43923</v>
      </c>
      <c r="B728" s="52" t="s">
        <v>697</v>
      </c>
      <c r="C728">
        <f>'0402'!B33</f>
        <v>78.2</v>
      </c>
      <c r="D728">
        <f>'0402'!C33</f>
        <v>143.6</v>
      </c>
      <c r="E728">
        <f>'0402'!D33</f>
        <v>1521.6</v>
      </c>
      <c r="F728">
        <f>'0402'!E33</f>
        <v>1174.3</v>
      </c>
      <c r="G728" s="63">
        <f t="shared" si="168"/>
        <v>1599.8</v>
      </c>
      <c r="H728" s="64">
        <f t="shared" si="169"/>
        <v>1317.8999999999999</v>
      </c>
      <c r="I728" s="65">
        <f t="shared" si="170"/>
        <v>21.390090295166566</v>
      </c>
    </row>
    <row r="729" spans="1:10" x14ac:dyDescent="0.25">
      <c r="A729" s="29">
        <f t="shared" si="164"/>
        <v>43930</v>
      </c>
      <c r="B729" s="52" t="s">
        <v>697</v>
      </c>
      <c r="C729">
        <f>'0409'!B33</f>
        <v>79.3</v>
      </c>
      <c r="D729">
        <f>'0409'!C33</f>
        <v>133.6</v>
      </c>
      <c r="E729">
        <f>'0409'!D33</f>
        <v>1530</v>
      </c>
      <c r="F729">
        <f>'0409'!E33</f>
        <v>1187.2</v>
      </c>
      <c r="G729" s="63">
        <f t="shared" si="168"/>
        <v>1609.3</v>
      </c>
      <c r="H729" s="64">
        <f t="shared" si="169"/>
        <v>1320.8</v>
      </c>
      <c r="I729" s="65">
        <f t="shared" si="170"/>
        <v>21.842822531798902</v>
      </c>
    </row>
    <row r="730" spans="1:10" x14ac:dyDescent="0.25">
      <c r="A730" s="29">
        <f t="shared" si="164"/>
        <v>43937</v>
      </c>
      <c r="B730" s="52" t="s">
        <v>697</v>
      </c>
      <c r="C730">
        <f>'0416'!B33</f>
        <v>80.2</v>
      </c>
      <c r="D730">
        <f>'0416'!C33</f>
        <v>129.19999999999999</v>
      </c>
      <c r="E730">
        <f>'0416'!D33</f>
        <v>1535.5</v>
      </c>
      <c r="F730">
        <f>'0416'!E33</f>
        <v>1200.5999999999999</v>
      </c>
      <c r="G730" s="63">
        <f t="shared" si="168"/>
        <v>1615.7</v>
      </c>
      <c r="H730" s="64">
        <f t="shared" si="169"/>
        <v>1329.8</v>
      </c>
      <c r="I730" s="65">
        <f t="shared" si="170"/>
        <v>21.499473605053399</v>
      </c>
    </row>
    <row r="731" spans="1:10" x14ac:dyDescent="0.25">
      <c r="A731" s="29">
        <f t="shared" ref="A731:A794" si="171">+A730+7</f>
        <v>43944</v>
      </c>
      <c r="B731" s="52" t="s">
        <v>697</v>
      </c>
      <c r="C731">
        <f>'0423'!B33</f>
        <v>74.3</v>
      </c>
      <c r="D731">
        <f>'0423'!C33</f>
        <v>111.2</v>
      </c>
      <c r="E731">
        <f>'0423'!D33</f>
        <v>1543.3</v>
      </c>
      <c r="F731">
        <f>'0423'!E33</f>
        <v>1219.7</v>
      </c>
      <c r="G731" s="63">
        <f t="shared" si="168"/>
        <v>1617.6</v>
      </c>
      <c r="H731" s="64">
        <f t="shared" si="169"/>
        <v>1330.9</v>
      </c>
      <c r="I731" s="65">
        <f t="shared" si="170"/>
        <v>21.541813810203614</v>
      </c>
    </row>
    <row r="732" spans="1:10" x14ac:dyDescent="0.25">
      <c r="A732" s="29">
        <f t="shared" si="171"/>
        <v>43951</v>
      </c>
      <c r="B732" s="52" t="s">
        <v>697</v>
      </c>
      <c r="C732">
        <f>'0430'!B33</f>
        <v>66</v>
      </c>
      <c r="D732">
        <f>'0430'!C33</f>
        <v>112</v>
      </c>
      <c r="E732">
        <f>'0430'!D33</f>
        <v>1550.9</v>
      </c>
      <c r="F732">
        <f>'0430'!E33</f>
        <v>1235.5</v>
      </c>
      <c r="G732" s="63">
        <f t="shared" si="168"/>
        <v>1616.9</v>
      </c>
      <c r="H732" s="64">
        <f t="shared" si="169"/>
        <v>1347.5</v>
      </c>
      <c r="I732" s="65">
        <f t="shared" si="170"/>
        <v>19.992578849721721</v>
      </c>
      <c r="J732">
        <f>'0430'!F33</f>
        <v>0</v>
      </c>
    </row>
    <row r="733" spans="1:10" x14ac:dyDescent="0.25">
      <c r="A733" s="29">
        <f t="shared" si="171"/>
        <v>43958</v>
      </c>
      <c r="B733" s="52" t="s">
        <v>697</v>
      </c>
      <c r="C733">
        <f>'0507'!B33</f>
        <v>63.9</v>
      </c>
      <c r="D733">
        <f>'0507'!C33</f>
        <v>115.1</v>
      </c>
      <c r="E733">
        <f>'0507'!D33</f>
        <v>1557.2</v>
      </c>
      <c r="F733">
        <f>'0507'!E33</f>
        <v>1256.2</v>
      </c>
      <c r="G733" s="63">
        <f t="shared" si="168"/>
        <v>1621.1000000000001</v>
      </c>
      <c r="H733" s="64">
        <f t="shared" si="169"/>
        <v>1371.3</v>
      </c>
      <c r="I733" s="65">
        <f t="shared" si="170"/>
        <v>18.216291110624972</v>
      </c>
      <c r="J733">
        <f>'0507'!F33</f>
        <v>0</v>
      </c>
    </row>
    <row r="734" spans="1:10" x14ac:dyDescent="0.25">
      <c r="A734" s="29">
        <f t="shared" si="171"/>
        <v>43965</v>
      </c>
      <c r="B734" s="52" t="s">
        <v>697</v>
      </c>
      <c r="C734">
        <f>'0514'!B33</f>
        <v>52.2</v>
      </c>
      <c r="D734">
        <f>'0514'!C33</f>
        <v>111.8</v>
      </c>
      <c r="E734">
        <f>'0514'!D33</f>
        <v>1593.2</v>
      </c>
      <c r="F734">
        <f>'0514'!E33</f>
        <v>1271.2</v>
      </c>
      <c r="G734" s="63">
        <f t="shared" si="168"/>
        <v>1645.4</v>
      </c>
      <c r="H734" s="64">
        <f t="shared" si="169"/>
        <v>1383</v>
      </c>
      <c r="I734" s="65">
        <f t="shared" si="170"/>
        <v>18.973246565437464</v>
      </c>
      <c r="J734">
        <f>'0514'!F33</f>
        <v>2</v>
      </c>
    </row>
    <row r="735" spans="1:10" x14ac:dyDescent="0.25">
      <c r="A735" s="29">
        <f t="shared" si="171"/>
        <v>43972</v>
      </c>
      <c r="B735" s="52" t="s">
        <v>697</v>
      </c>
      <c r="C735">
        <f>'0521'!B33</f>
        <v>55</v>
      </c>
      <c r="D735">
        <f>'0521'!C33</f>
        <v>129.9</v>
      </c>
      <c r="E735">
        <f>'0521'!D33</f>
        <v>1597.1</v>
      </c>
      <c r="F735">
        <f>'0521'!E33</f>
        <v>1282.4000000000001</v>
      </c>
      <c r="G735" s="63">
        <f t="shared" si="168"/>
        <v>1652.1</v>
      </c>
      <c r="H735" s="64">
        <f t="shared" si="169"/>
        <v>1412.3000000000002</v>
      </c>
      <c r="I735" s="65">
        <f t="shared" si="170"/>
        <v>16.979395312610613</v>
      </c>
      <c r="J735">
        <f>'0521'!F33</f>
        <v>2</v>
      </c>
    </row>
    <row r="736" spans="1:10" x14ac:dyDescent="0.25">
      <c r="A736" s="29">
        <f t="shared" si="171"/>
        <v>43979</v>
      </c>
      <c r="B736" s="52" t="s">
        <v>697</v>
      </c>
      <c r="C736">
        <f>'0528'!B34</f>
        <v>90.6</v>
      </c>
      <c r="D736">
        <f>'0528'!C34</f>
        <v>134.5</v>
      </c>
      <c r="E736">
        <f>'0528'!D34</f>
        <v>1601.4</v>
      </c>
      <c r="F736">
        <f>'0528'!E34</f>
        <v>1291.4000000000001</v>
      </c>
      <c r="G736" s="63">
        <f t="shared" si="168"/>
        <v>1692</v>
      </c>
      <c r="H736" s="64">
        <f t="shared" si="169"/>
        <v>1425.9</v>
      </c>
      <c r="I736" s="65">
        <f t="shared" si="170"/>
        <v>18.661897748790235</v>
      </c>
      <c r="J736">
        <f>'0528'!F34</f>
        <v>12</v>
      </c>
    </row>
    <row r="737" spans="1:10" x14ac:dyDescent="0.25">
      <c r="A737" s="29">
        <f t="shared" si="171"/>
        <v>43986</v>
      </c>
      <c r="B737" s="52" t="s">
        <v>697</v>
      </c>
      <c r="C737">
        <f>'0604'!B34</f>
        <v>143.6</v>
      </c>
      <c r="D737">
        <f>'0604'!C34</f>
        <v>204.6</v>
      </c>
      <c r="E737">
        <f>'0604'!D34</f>
        <v>1618.7</v>
      </c>
      <c r="F737">
        <f>'0604'!E34</f>
        <v>1299.2</v>
      </c>
      <c r="G737" s="63">
        <f t="shared" si="168"/>
        <v>1762.3</v>
      </c>
      <c r="H737" s="64">
        <f t="shared" si="169"/>
        <v>1503.8</v>
      </c>
      <c r="I737" s="65">
        <f t="shared" si="170"/>
        <v>17.18978587578135</v>
      </c>
      <c r="J737">
        <f>'0604'!F34</f>
        <v>58</v>
      </c>
    </row>
    <row r="738" spans="1:10" x14ac:dyDescent="0.25">
      <c r="A738" s="29">
        <f t="shared" si="171"/>
        <v>43993</v>
      </c>
      <c r="B738" s="52" t="s">
        <v>697</v>
      </c>
      <c r="C738">
        <f>'0611'!B34</f>
        <v>164.4</v>
      </c>
      <c r="D738">
        <f>'0611'!C34</f>
        <v>182.5</v>
      </c>
      <c r="E738">
        <f>'0611'!D34</f>
        <v>1621.2</v>
      </c>
      <c r="F738">
        <f>'0611'!E34</f>
        <v>1332.6</v>
      </c>
      <c r="G738" s="63">
        <f t="shared" si="168"/>
        <v>1785.6000000000001</v>
      </c>
      <c r="H738" s="64">
        <f t="shared" si="169"/>
        <v>1515.1</v>
      </c>
      <c r="I738" s="65">
        <f t="shared" si="170"/>
        <v>17.853607022638784</v>
      </c>
      <c r="J738">
        <f>'0611'!F34</f>
        <v>76</v>
      </c>
    </row>
    <row r="739" spans="1:10" x14ac:dyDescent="0.25">
      <c r="A739" s="29">
        <f t="shared" si="171"/>
        <v>44000</v>
      </c>
      <c r="B739" s="52" t="s">
        <v>697</v>
      </c>
      <c r="C739">
        <f>'0618'!B34</f>
        <v>189.8</v>
      </c>
      <c r="D739">
        <f>'0618'!C34</f>
        <v>180.5</v>
      </c>
      <c r="E739">
        <f>'0618'!D34</f>
        <v>1628.7</v>
      </c>
      <c r="F739">
        <f>'0618'!E34</f>
        <v>1341.9</v>
      </c>
      <c r="G739" s="63">
        <f t="shared" si="168"/>
        <v>1818.5</v>
      </c>
      <c r="H739" s="64">
        <f t="shared" si="169"/>
        <v>1522.4</v>
      </c>
      <c r="I739" s="65">
        <f t="shared" si="170"/>
        <v>19.449553336836555</v>
      </c>
      <c r="J739">
        <f>'0618'!F34</f>
        <v>101.8</v>
      </c>
    </row>
    <row r="740" spans="1:10" x14ac:dyDescent="0.25">
      <c r="A740" s="29">
        <f t="shared" si="171"/>
        <v>44007</v>
      </c>
      <c r="B740" s="52" t="s">
        <v>697</v>
      </c>
      <c r="C740">
        <f>'0625'!B34</f>
        <v>208.4</v>
      </c>
      <c r="D740">
        <f>'0625'!C34</f>
        <v>197.2</v>
      </c>
      <c r="E740">
        <f>'0625'!D34</f>
        <v>1636.3</v>
      </c>
      <c r="F740">
        <f>'0625'!E34</f>
        <v>1356.1</v>
      </c>
      <c r="G740" s="63">
        <f t="shared" si="168"/>
        <v>1844.7</v>
      </c>
      <c r="H740" s="64">
        <f t="shared" si="169"/>
        <v>1553.3</v>
      </c>
      <c r="I740" s="65">
        <f t="shared" si="170"/>
        <v>18.760059228738825</v>
      </c>
      <c r="J740">
        <f>'0625'!F34</f>
        <v>121.3</v>
      </c>
    </row>
    <row r="741" spans="1:10" x14ac:dyDescent="0.25">
      <c r="A741" s="29">
        <f t="shared" si="171"/>
        <v>44014</v>
      </c>
      <c r="B741" s="52" t="s">
        <v>697</v>
      </c>
      <c r="C741">
        <f>'0702'!B34</f>
        <v>227.8</v>
      </c>
      <c r="D741">
        <f>'0702'!C34</f>
        <v>206.7</v>
      </c>
      <c r="E741">
        <f>'0702'!D34</f>
        <v>1668.1</v>
      </c>
      <c r="F741">
        <f>'0702'!E34</f>
        <v>1364.6</v>
      </c>
      <c r="G741" s="63">
        <f t="shared" si="168"/>
        <v>1895.8999999999999</v>
      </c>
      <c r="H741" s="64">
        <f t="shared" si="169"/>
        <v>1571.3</v>
      </c>
      <c r="I741" s="65">
        <f t="shared" si="170"/>
        <v>20.658053840768776</v>
      </c>
      <c r="J741">
        <f>'0702'!F34</f>
        <v>146.80000000000001</v>
      </c>
    </row>
    <row r="742" spans="1:10" x14ac:dyDescent="0.25">
      <c r="A742" s="29">
        <f t="shared" si="171"/>
        <v>44021</v>
      </c>
      <c r="B742" s="52" t="s">
        <v>697</v>
      </c>
      <c r="C742">
        <f>'0709'!B34</f>
        <v>231.4</v>
      </c>
      <c r="D742">
        <f>'0709'!C34</f>
        <v>207</v>
      </c>
      <c r="E742">
        <f>'0709'!D34</f>
        <v>1669.3</v>
      </c>
      <c r="F742">
        <f>'0709'!E34</f>
        <v>1378.7</v>
      </c>
      <c r="G742" s="63">
        <f t="shared" si="168"/>
        <v>1900.7</v>
      </c>
      <c r="H742" s="64">
        <f t="shared" si="169"/>
        <v>1585.7</v>
      </c>
      <c r="I742" s="65">
        <f t="shared" si="170"/>
        <v>19.865043829223694</v>
      </c>
      <c r="J742">
        <f>'0709'!F34</f>
        <v>156.80000000000001</v>
      </c>
    </row>
    <row r="743" spans="1:10" x14ac:dyDescent="0.25">
      <c r="A743" s="29">
        <f t="shared" si="171"/>
        <v>44028</v>
      </c>
      <c r="B743" s="52" t="s">
        <v>697</v>
      </c>
      <c r="C743">
        <f>'0716'!B34</f>
        <v>232.5</v>
      </c>
      <c r="D743">
        <f>'0716'!C34</f>
        <v>154.4</v>
      </c>
      <c r="E743">
        <f>'0716'!D34</f>
        <v>1674.3</v>
      </c>
      <c r="F743">
        <f>'0716'!E34</f>
        <v>1404</v>
      </c>
      <c r="G743" s="63">
        <f t="shared" si="168"/>
        <v>1906.8</v>
      </c>
      <c r="H743" s="64">
        <f t="shared" si="169"/>
        <v>1558.4</v>
      </c>
      <c r="I743" s="65">
        <f t="shared" si="170"/>
        <v>22.356262833675554</v>
      </c>
      <c r="J743">
        <f>'0716'!F34</f>
        <v>205.5</v>
      </c>
    </row>
    <row r="744" spans="1:10" x14ac:dyDescent="0.25">
      <c r="A744" s="29">
        <f t="shared" si="171"/>
        <v>44035</v>
      </c>
      <c r="B744" s="52" t="s">
        <v>697</v>
      </c>
      <c r="C744">
        <f>'0723'!B33</f>
        <v>238.9</v>
      </c>
      <c r="D744">
        <f>'0723'!C33</f>
        <v>160.5</v>
      </c>
      <c r="E744">
        <f>'0723'!D33</f>
        <v>1683.4</v>
      </c>
      <c r="F744">
        <f>'0723'!E33</f>
        <v>1413.8</v>
      </c>
      <c r="G744" s="63">
        <f t="shared" si="168"/>
        <v>1922.3000000000002</v>
      </c>
      <c r="H744" s="64">
        <f t="shared" si="169"/>
        <v>1574.3</v>
      </c>
      <c r="I744" s="65">
        <f t="shared" si="170"/>
        <v>22.105062567490318</v>
      </c>
      <c r="J744">
        <f>'0723'!F33</f>
        <v>244.5</v>
      </c>
    </row>
    <row r="745" spans="1:10" x14ac:dyDescent="0.25">
      <c r="A745" s="29">
        <f t="shared" si="171"/>
        <v>44042</v>
      </c>
      <c r="B745" s="52" t="s">
        <v>697</v>
      </c>
      <c r="C745">
        <f>'0730'!B33</f>
        <v>250.2</v>
      </c>
      <c r="D745">
        <f>'0730'!C33</f>
        <v>155.4</v>
      </c>
      <c r="E745">
        <f>'0730'!D33</f>
        <v>1688</v>
      </c>
      <c r="F745">
        <f>'0730'!E33</f>
        <v>1431.5</v>
      </c>
      <c r="G745" s="63">
        <f t="shared" si="168"/>
        <v>1938.2</v>
      </c>
      <c r="H745" s="64">
        <f t="shared" si="169"/>
        <v>1586.9</v>
      </c>
      <c r="I745" s="65">
        <f t="shared" si="170"/>
        <v>22.137500787699295</v>
      </c>
      <c r="J745">
        <f>'0730'!F33</f>
        <v>272.2</v>
      </c>
    </row>
    <row r="746" spans="1:10" x14ac:dyDescent="0.25">
      <c r="A746" s="29">
        <f t="shared" si="171"/>
        <v>44049</v>
      </c>
      <c r="B746" s="52" t="s">
        <v>697</v>
      </c>
      <c r="C746">
        <f>'0806'!B33</f>
        <v>264.7</v>
      </c>
      <c r="D746">
        <f>'0806'!C33</f>
        <v>178.7</v>
      </c>
      <c r="E746">
        <f>'0806'!D33</f>
        <v>1693.8</v>
      </c>
      <c r="F746">
        <f>'0806'!E33</f>
        <v>1445.8</v>
      </c>
      <c r="G746" s="63">
        <f t="shared" ref="G746:G768" si="172">+C746+E746</f>
        <v>1958.5</v>
      </c>
      <c r="H746" s="64">
        <f t="shared" ref="H746:H768" si="173">+D746+F746</f>
        <v>1624.5</v>
      </c>
      <c r="I746" s="65">
        <f t="shared" ref="I746:I768" si="174">+(G746/H746-1)*100</f>
        <v>20.56017236072638</v>
      </c>
      <c r="J746">
        <f>'0806'!F33</f>
        <v>315.2</v>
      </c>
    </row>
    <row r="747" spans="1:10" x14ac:dyDescent="0.25">
      <c r="A747" s="29">
        <f t="shared" si="171"/>
        <v>44056</v>
      </c>
      <c r="B747" s="52" t="s">
        <v>697</v>
      </c>
      <c r="C747">
        <f>'0813'!B33</f>
        <v>237.7</v>
      </c>
      <c r="D747">
        <f>'0813'!C33</f>
        <v>102.2</v>
      </c>
      <c r="E747">
        <f>'0813'!D33</f>
        <v>1726.9</v>
      </c>
      <c r="F747">
        <f>'0813'!E33</f>
        <v>1530.6</v>
      </c>
      <c r="G747" s="63">
        <f t="shared" si="172"/>
        <v>1964.6000000000001</v>
      </c>
      <c r="H747" s="64">
        <f t="shared" si="173"/>
        <v>1632.8</v>
      </c>
      <c r="I747" s="65">
        <f t="shared" si="174"/>
        <v>20.320921117099466</v>
      </c>
      <c r="J747">
        <f>'0813'!F33</f>
        <v>339.2</v>
      </c>
    </row>
    <row r="748" spans="1:10" x14ac:dyDescent="0.25">
      <c r="A748" s="29">
        <f t="shared" si="171"/>
        <v>44063</v>
      </c>
      <c r="B748" s="52" t="s">
        <v>697</v>
      </c>
      <c r="C748">
        <f>'0820'!B33</f>
        <v>244.7</v>
      </c>
      <c r="D748">
        <f>'0820'!C33</f>
        <v>126.2</v>
      </c>
      <c r="E748">
        <f>'0820'!D33</f>
        <v>1733</v>
      </c>
      <c r="F748">
        <f>'0820'!E33</f>
        <v>1546.5</v>
      </c>
      <c r="G748" s="63">
        <f t="shared" si="172"/>
        <v>1977.7</v>
      </c>
      <c r="H748" s="64">
        <f t="shared" si="173"/>
        <v>1672.7</v>
      </c>
      <c r="I748" s="65">
        <f t="shared" si="174"/>
        <v>18.23399294553716</v>
      </c>
      <c r="J748">
        <f>'0820'!F33</f>
        <v>351.1</v>
      </c>
    </row>
    <row r="749" spans="1:10" x14ac:dyDescent="0.25">
      <c r="A749" s="29">
        <f t="shared" si="171"/>
        <v>44070</v>
      </c>
      <c r="B749" s="52" t="s">
        <v>697</v>
      </c>
      <c r="C749">
        <f>'0827'!B33</f>
        <v>232.8</v>
      </c>
      <c r="D749">
        <f>'0827'!C33</f>
        <v>138.1</v>
      </c>
      <c r="E749">
        <f>'0827'!D33</f>
        <v>1744.9</v>
      </c>
      <c r="F749">
        <f>'0827'!E33</f>
        <v>1570.5</v>
      </c>
      <c r="G749" s="63">
        <f t="shared" si="172"/>
        <v>1977.7</v>
      </c>
      <c r="H749" s="64">
        <f t="shared" si="173"/>
        <v>1708.6</v>
      </c>
      <c r="I749" s="65">
        <f t="shared" si="174"/>
        <v>15.749736626477828</v>
      </c>
      <c r="J749">
        <f>'0827'!F33</f>
        <v>382</v>
      </c>
    </row>
    <row r="750" spans="1:10" x14ac:dyDescent="0.25">
      <c r="A750" s="29">
        <f t="shared" si="171"/>
        <v>44077</v>
      </c>
      <c r="B750" s="52" t="s">
        <v>697</v>
      </c>
      <c r="C750">
        <f>'0903'!B23</f>
        <v>659.8</v>
      </c>
      <c r="D750">
        <f>'0903'!C23</f>
        <v>545.70000000000005</v>
      </c>
      <c r="E750">
        <f>'0903'!D23</f>
        <v>8.1999999999999993</v>
      </c>
      <c r="F750">
        <f>'0903'!E23</f>
        <v>14.3</v>
      </c>
      <c r="G750" s="63">
        <f t="shared" si="172"/>
        <v>668</v>
      </c>
      <c r="H750" s="64">
        <f t="shared" si="173"/>
        <v>560</v>
      </c>
      <c r="I750" s="65">
        <f t="shared" si="174"/>
        <v>19.285714285714285</v>
      </c>
    </row>
    <row r="751" spans="1:10" x14ac:dyDescent="0.25">
      <c r="A751" s="29">
        <f t="shared" si="171"/>
        <v>44084</v>
      </c>
      <c r="B751" s="52" t="s">
        <v>697</v>
      </c>
      <c r="C751">
        <f>'0910'!B24</f>
        <v>690.8</v>
      </c>
      <c r="D751">
        <f>'0910'!C24</f>
        <v>447.5</v>
      </c>
      <c r="E751">
        <f>'0910'!D24</f>
        <v>18.600000000000001</v>
      </c>
      <c r="F751">
        <f>'0910'!E24</f>
        <v>161</v>
      </c>
      <c r="G751" s="63">
        <f t="shared" si="172"/>
        <v>709.4</v>
      </c>
      <c r="H751" s="64">
        <f t="shared" si="173"/>
        <v>608.5</v>
      </c>
      <c r="I751" s="65">
        <f t="shared" si="174"/>
        <v>16.581758422350035</v>
      </c>
    </row>
    <row r="752" spans="1:10" x14ac:dyDescent="0.25">
      <c r="A752" s="29">
        <f t="shared" si="171"/>
        <v>44091</v>
      </c>
      <c r="B752" s="52" t="s">
        <v>697</v>
      </c>
      <c r="C752">
        <f>'0917'!C25</f>
        <v>685.4</v>
      </c>
      <c r="D752">
        <f>'0917'!D25</f>
        <v>415.3</v>
      </c>
      <c r="E752">
        <f>'0917'!E25</f>
        <v>49.3</v>
      </c>
      <c r="F752">
        <f>'0917'!F25</f>
        <v>230.3</v>
      </c>
      <c r="G752" s="63">
        <f t="shared" si="172"/>
        <v>734.69999999999993</v>
      </c>
      <c r="H752" s="64">
        <f t="shared" si="173"/>
        <v>645.6</v>
      </c>
      <c r="I752" s="65">
        <f t="shared" si="174"/>
        <v>13.801115241635674</v>
      </c>
    </row>
    <row r="753" spans="1:9" x14ac:dyDescent="0.25">
      <c r="A753" s="29">
        <f t="shared" si="171"/>
        <v>44098</v>
      </c>
      <c r="B753" s="52" t="s">
        <v>697</v>
      </c>
      <c r="C753">
        <f>'0924'!B25</f>
        <v>670.4</v>
      </c>
      <c r="D753">
        <f>'0924'!C25</f>
        <v>445.4</v>
      </c>
      <c r="E753">
        <f>'0924'!D25</f>
        <v>70.099999999999994</v>
      </c>
      <c r="F753">
        <f>'0924'!E25</f>
        <v>246.4</v>
      </c>
      <c r="G753" s="63">
        <f t="shared" si="172"/>
        <v>740.5</v>
      </c>
      <c r="H753" s="64">
        <f t="shared" si="173"/>
        <v>691.8</v>
      </c>
      <c r="I753" s="65">
        <f t="shared" si="174"/>
        <v>7.0396068227811526</v>
      </c>
    </row>
    <row r="754" spans="1:9" x14ac:dyDescent="0.25">
      <c r="A754" s="29">
        <f t="shared" si="171"/>
        <v>44105</v>
      </c>
      <c r="B754" s="52" t="s">
        <v>697</v>
      </c>
      <c r="C754">
        <f>'1001'!B25</f>
        <v>680.4</v>
      </c>
      <c r="D754">
        <f>'1001'!C25</f>
        <v>506.1</v>
      </c>
      <c r="E754">
        <f>'1001'!D25</f>
        <v>94.7</v>
      </c>
      <c r="F754">
        <f>'1001'!E25</f>
        <v>264.60000000000002</v>
      </c>
      <c r="G754" s="63">
        <f t="shared" si="172"/>
        <v>775.1</v>
      </c>
      <c r="H754" s="64">
        <f t="shared" si="173"/>
        <v>770.7</v>
      </c>
      <c r="I754" s="65">
        <f t="shared" si="174"/>
        <v>0.5709095627351779</v>
      </c>
    </row>
    <row r="755" spans="1:9" x14ac:dyDescent="0.25">
      <c r="A755" s="29">
        <f t="shared" si="171"/>
        <v>44112</v>
      </c>
      <c r="B755" s="52" t="s">
        <v>697</v>
      </c>
      <c r="C755">
        <f>'1008'!B25</f>
        <v>742.5</v>
      </c>
      <c r="D755">
        <f>'1008'!C25</f>
        <v>519.5</v>
      </c>
      <c r="E755">
        <f>'1008'!D25</f>
        <v>113.4</v>
      </c>
      <c r="F755">
        <f>'1008'!E25</f>
        <v>281.60000000000002</v>
      </c>
      <c r="G755" s="63">
        <f t="shared" si="172"/>
        <v>855.9</v>
      </c>
      <c r="H755" s="64">
        <f t="shared" si="173"/>
        <v>801.1</v>
      </c>
      <c r="I755" s="65">
        <f t="shared" si="174"/>
        <v>6.8405941829983608</v>
      </c>
    </row>
    <row r="756" spans="1:9" x14ac:dyDescent="0.25">
      <c r="A756" s="29">
        <f t="shared" si="171"/>
        <v>44119</v>
      </c>
      <c r="B756" s="52" t="s">
        <v>697</v>
      </c>
      <c r="C756">
        <f>'1015'!B25</f>
        <v>781.9</v>
      </c>
      <c r="D756">
        <f>'1015'!C25</f>
        <v>459.2</v>
      </c>
      <c r="E756">
        <f>'1015'!D25</f>
        <v>154</v>
      </c>
      <c r="F756">
        <f>'1015'!E25</f>
        <v>423.4</v>
      </c>
      <c r="G756" s="63">
        <f t="shared" si="172"/>
        <v>935.9</v>
      </c>
      <c r="H756" s="64">
        <f t="shared" si="173"/>
        <v>882.59999999999991</v>
      </c>
      <c r="I756" s="65">
        <f t="shared" si="174"/>
        <v>6.0389757534557109</v>
      </c>
    </row>
    <row r="757" spans="1:9" x14ac:dyDescent="0.25">
      <c r="A757" s="29">
        <f t="shared" si="171"/>
        <v>44126</v>
      </c>
      <c r="B757" s="52" t="s">
        <v>697</v>
      </c>
      <c r="C757">
        <f>'1022'!B25</f>
        <v>785</v>
      </c>
      <c r="D757">
        <f>'1022'!C25</f>
        <v>453.6</v>
      </c>
      <c r="E757">
        <f>'1022'!D25</f>
        <v>199.1</v>
      </c>
      <c r="F757">
        <f>'1022'!E25</f>
        <v>515.79999999999995</v>
      </c>
      <c r="G757" s="63">
        <f t="shared" si="172"/>
        <v>984.1</v>
      </c>
      <c r="H757" s="64">
        <f t="shared" si="173"/>
        <v>969.4</v>
      </c>
      <c r="I757" s="65">
        <f t="shared" si="174"/>
        <v>1.5164018980812877</v>
      </c>
    </row>
    <row r="758" spans="1:9" x14ac:dyDescent="0.25">
      <c r="A758" s="29">
        <f t="shared" si="171"/>
        <v>44133</v>
      </c>
      <c r="B758" s="52" t="s">
        <v>697</v>
      </c>
      <c r="C758">
        <f>'1029'!B25</f>
        <v>750.4</v>
      </c>
      <c r="D758">
        <f>'1029'!C25</f>
        <v>463.2</v>
      </c>
      <c r="E758">
        <f>'1029'!D25</f>
        <v>248.1</v>
      </c>
      <c r="F758">
        <f>'1029'!E25</f>
        <v>555.9</v>
      </c>
      <c r="G758" s="63">
        <f t="shared" si="172"/>
        <v>998.5</v>
      </c>
      <c r="H758" s="64">
        <f t="shared" si="173"/>
        <v>1019.0999999999999</v>
      </c>
      <c r="I758" s="65">
        <f t="shared" si="174"/>
        <v>-2.0213914238053077</v>
      </c>
    </row>
    <row r="759" spans="1:9" x14ac:dyDescent="0.25">
      <c r="A759" s="29">
        <f t="shared" si="171"/>
        <v>44140</v>
      </c>
      <c r="B759" s="52" t="s">
        <v>697</v>
      </c>
      <c r="C759">
        <f>'1105'!B25</f>
        <v>720.2</v>
      </c>
      <c r="D759">
        <f>'1105'!C25</f>
        <v>450.6</v>
      </c>
      <c r="E759">
        <f>'1105'!D25</f>
        <v>297</v>
      </c>
      <c r="F759">
        <f>'1105'!E25</f>
        <v>584.79999999999995</v>
      </c>
      <c r="G759" s="63">
        <f t="shared" si="172"/>
        <v>1017.2</v>
      </c>
      <c r="H759" s="64">
        <f t="shared" si="173"/>
        <v>1035.4000000000001</v>
      </c>
      <c r="I759" s="65">
        <f t="shared" si="174"/>
        <v>-1.7577747730345816</v>
      </c>
    </row>
    <row r="760" spans="1:9" x14ac:dyDescent="0.25">
      <c r="A760" s="29">
        <f t="shared" si="171"/>
        <v>44147</v>
      </c>
      <c r="B760" s="52" t="s">
        <v>697</v>
      </c>
      <c r="C760">
        <f>'1112'!B25</f>
        <v>744</v>
      </c>
      <c r="D760">
        <f>'1112'!C25</f>
        <v>428.5</v>
      </c>
      <c r="E760">
        <f>'1112'!D25</f>
        <v>356.6</v>
      </c>
      <c r="F760">
        <f>'1112'!E25</f>
        <v>637.29999999999995</v>
      </c>
      <c r="G760" s="63">
        <f t="shared" si="172"/>
        <v>1100.5999999999999</v>
      </c>
      <c r="H760" s="64">
        <f t="shared" si="173"/>
        <v>1065.8</v>
      </c>
      <c r="I760" s="65">
        <f t="shared" si="174"/>
        <v>3.2651529367611065</v>
      </c>
    </row>
    <row r="761" spans="1:9" x14ac:dyDescent="0.25">
      <c r="A761" s="29">
        <f t="shared" si="171"/>
        <v>44154</v>
      </c>
      <c r="B761" s="52" t="s">
        <v>697</v>
      </c>
      <c r="C761">
        <f>'1119'!B25</f>
        <v>727.7</v>
      </c>
      <c r="D761">
        <f>'1119'!C25</f>
        <v>483.4</v>
      </c>
      <c r="E761">
        <f>'1119'!D25</f>
        <v>386.4</v>
      </c>
      <c r="F761">
        <f>'1119'!E25</f>
        <v>682.1</v>
      </c>
      <c r="G761" s="63">
        <f t="shared" si="172"/>
        <v>1114.0999999999999</v>
      </c>
      <c r="H761" s="64">
        <f t="shared" si="173"/>
        <v>1165.5</v>
      </c>
      <c r="I761" s="65">
        <f t="shared" si="174"/>
        <v>-4.4101244101244159</v>
      </c>
    </row>
    <row r="762" spans="1:9" x14ac:dyDescent="0.25">
      <c r="A762" s="29">
        <f t="shared" si="171"/>
        <v>44161</v>
      </c>
      <c r="B762" s="52" t="s">
        <v>697</v>
      </c>
      <c r="C762">
        <f>'1126'!B25</f>
        <v>718.3</v>
      </c>
      <c r="D762">
        <f>'1126'!C25</f>
        <v>455.9</v>
      </c>
      <c r="E762">
        <f>'1126'!D25</f>
        <v>420.7</v>
      </c>
      <c r="F762">
        <f>'1126'!E25</f>
        <v>726.9</v>
      </c>
      <c r="G762" s="63">
        <f t="shared" si="172"/>
        <v>1139</v>
      </c>
      <c r="H762" s="64">
        <f t="shared" si="173"/>
        <v>1182.8</v>
      </c>
      <c r="I762" s="65">
        <f t="shared" si="174"/>
        <v>-3.703077443354752</v>
      </c>
    </row>
    <row r="763" spans="1:9" x14ac:dyDescent="0.25">
      <c r="A763" s="29">
        <f t="shared" si="171"/>
        <v>44168</v>
      </c>
      <c r="B763" s="52" t="s">
        <v>697</v>
      </c>
      <c r="C763">
        <f>'1203'!B25</f>
        <v>675.3</v>
      </c>
      <c r="D763">
        <f>'1203'!C25</f>
        <v>422</v>
      </c>
      <c r="E763">
        <f>'1203'!D25</f>
        <v>467.9</v>
      </c>
      <c r="F763">
        <f>'1203'!E25</f>
        <v>766.1</v>
      </c>
      <c r="G763" s="63">
        <f t="shared" si="172"/>
        <v>1143.1999999999998</v>
      </c>
      <c r="H763" s="64">
        <f t="shared" si="173"/>
        <v>1188.0999999999999</v>
      </c>
      <c r="I763" s="65">
        <f t="shared" si="174"/>
        <v>-3.7791431697668632</v>
      </c>
    </row>
    <row r="764" spans="1:9" x14ac:dyDescent="0.25">
      <c r="A764" s="29">
        <f t="shared" si="171"/>
        <v>44175</v>
      </c>
      <c r="B764" s="52" t="s">
        <v>697</v>
      </c>
      <c r="C764">
        <f>'1210'!B25</f>
        <v>628</v>
      </c>
      <c r="D764">
        <f>'1210'!C25</f>
        <v>476.4</v>
      </c>
      <c r="E764">
        <f>'1210'!D25</f>
        <v>524.70000000000005</v>
      </c>
      <c r="F764">
        <f>'1210'!E25</f>
        <v>805.8</v>
      </c>
      <c r="G764" s="63">
        <f t="shared" si="172"/>
        <v>1152.7</v>
      </c>
      <c r="H764" s="64">
        <f t="shared" si="173"/>
        <v>1282.1999999999998</v>
      </c>
      <c r="I764" s="65">
        <f t="shared" si="174"/>
        <v>-10.099828419903279</v>
      </c>
    </row>
    <row r="765" spans="1:9" x14ac:dyDescent="0.25">
      <c r="A765" s="29">
        <f t="shared" si="171"/>
        <v>44182</v>
      </c>
      <c r="B765" s="52" t="s">
        <v>697</v>
      </c>
      <c r="C765">
        <f>'1217'!B25</f>
        <v>572.29999999999995</v>
      </c>
      <c r="D765">
        <f>'1217'!C25</f>
        <v>470</v>
      </c>
      <c r="E765">
        <f>'1217'!D25</f>
        <v>588.5</v>
      </c>
      <c r="F765">
        <f>'1217'!E25</f>
        <v>856.7</v>
      </c>
      <c r="G765" s="63">
        <f t="shared" si="172"/>
        <v>1160.8</v>
      </c>
      <c r="H765" s="64">
        <f t="shared" si="173"/>
        <v>1326.7</v>
      </c>
      <c r="I765" s="65">
        <f t="shared" si="174"/>
        <v>-12.504710936911135</v>
      </c>
    </row>
    <row r="766" spans="1:9" x14ac:dyDescent="0.25">
      <c r="A766" s="29">
        <f t="shared" si="171"/>
        <v>44189</v>
      </c>
      <c r="B766" s="52" t="s">
        <v>697</v>
      </c>
      <c r="C766">
        <f>'1224'!B25</f>
        <v>536.6</v>
      </c>
      <c r="D766">
        <f>'1224'!C25</f>
        <v>433.8</v>
      </c>
      <c r="E766">
        <f>'1224'!D25</f>
        <v>640.6</v>
      </c>
      <c r="F766">
        <f>'1224'!E25</f>
        <v>904.3</v>
      </c>
      <c r="G766" s="63">
        <f t="shared" si="172"/>
        <v>1177.2</v>
      </c>
      <c r="H766" s="64">
        <f t="shared" si="173"/>
        <v>1338.1</v>
      </c>
      <c r="I766" s="65">
        <f t="shared" si="174"/>
        <v>-12.02451236828338</v>
      </c>
    </row>
    <row r="767" spans="1:9" x14ac:dyDescent="0.25">
      <c r="A767" s="29">
        <f t="shared" si="171"/>
        <v>44196</v>
      </c>
      <c r="B767" s="52" t="s">
        <v>697</v>
      </c>
      <c r="C767">
        <f>'1231'!B25</f>
        <v>505.9</v>
      </c>
      <c r="D767">
        <f>'1231'!C25</f>
        <v>402</v>
      </c>
      <c r="E767">
        <f>'1231'!D25</f>
        <v>672.9</v>
      </c>
      <c r="F767">
        <f>'1231'!E25</f>
        <v>935.7</v>
      </c>
      <c r="G767" s="63">
        <f t="shared" si="172"/>
        <v>1178.8</v>
      </c>
      <c r="H767" s="64">
        <f t="shared" si="173"/>
        <v>1337.7</v>
      </c>
      <c r="I767" s="65">
        <f t="shared" si="174"/>
        <v>-11.878597592883311</v>
      </c>
    </row>
    <row r="768" spans="1:9" x14ac:dyDescent="0.25">
      <c r="A768" s="29">
        <f t="shared" si="171"/>
        <v>44203</v>
      </c>
      <c r="B768" s="52" t="s">
        <v>697</v>
      </c>
      <c r="C768">
        <f>'0107'!B25</f>
        <v>488.3</v>
      </c>
      <c r="D768">
        <f>'0107'!C25</f>
        <v>366.2</v>
      </c>
      <c r="E768">
        <f>'0107'!D25</f>
        <v>700.6</v>
      </c>
      <c r="F768">
        <f>'0107'!E25</f>
        <v>977</v>
      </c>
      <c r="G768" s="63">
        <f t="shared" si="172"/>
        <v>1188.9000000000001</v>
      </c>
      <c r="H768" s="64">
        <f t="shared" si="173"/>
        <v>1343.2</v>
      </c>
      <c r="I768" s="65">
        <f t="shared" si="174"/>
        <v>-11.487492555092317</v>
      </c>
    </row>
    <row r="769" spans="1:10" x14ac:dyDescent="0.25">
      <c r="A769" s="29">
        <f t="shared" si="171"/>
        <v>44210</v>
      </c>
      <c r="B769" s="52" t="s">
        <v>697</v>
      </c>
      <c r="C769">
        <f>'0114'!B26</f>
        <v>499.2</v>
      </c>
      <c r="D769">
        <f>'0114'!C26</f>
        <v>350.6</v>
      </c>
      <c r="E769">
        <f>'0114'!D26</f>
        <v>735.8</v>
      </c>
      <c r="F769">
        <f>'0114'!E26</f>
        <v>1016.7</v>
      </c>
      <c r="G769" s="63">
        <f t="shared" ref="G769:G779" si="175">+C769+E769</f>
        <v>1235</v>
      </c>
      <c r="H769" s="64">
        <f t="shared" ref="H769:H779" si="176">+D769+F769</f>
        <v>1367.3000000000002</v>
      </c>
      <c r="I769" s="65">
        <f t="shared" ref="I769:I779" si="177">+(G769/H769-1)*100</f>
        <v>-9.6760038031156412</v>
      </c>
    </row>
    <row r="770" spans="1:10" x14ac:dyDescent="0.25">
      <c r="A770" s="29">
        <f t="shared" si="171"/>
        <v>44217</v>
      </c>
      <c r="B770" s="52" t="s">
        <v>697</v>
      </c>
      <c r="C770">
        <f>'0121'!B29</f>
        <v>545.5</v>
      </c>
      <c r="D770">
        <f>'0121'!C29</f>
        <v>303.3</v>
      </c>
      <c r="E770">
        <f>'0121'!D29</f>
        <v>761.6</v>
      </c>
      <c r="F770">
        <f>'0121'!E29</f>
        <v>1070.3</v>
      </c>
      <c r="G770" s="63">
        <f t="shared" si="175"/>
        <v>1307.0999999999999</v>
      </c>
      <c r="H770" s="64">
        <f t="shared" si="176"/>
        <v>1373.6</v>
      </c>
      <c r="I770" s="65">
        <f t="shared" si="177"/>
        <v>-4.841292952824694</v>
      </c>
    </row>
    <row r="771" spans="1:10" x14ac:dyDescent="0.25">
      <c r="A771" s="29">
        <f t="shared" si="171"/>
        <v>44224</v>
      </c>
      <c r="B771" s="52" t="s">
        <v>697</v>
      </c>
      <c r="C771">
        <f>'0128'!B29</f>
        <v>534.6</v>
      </c>
      <c r="D771">
        <f>'0128'!C29</f>
        <v>256.3</v>
      </c>
      <c r="E771">
        <f>'0128'!D29</f>
        <v>788</v>
      </c>
      <c r="F771">
        <f>'0128'!E29</f>
        <v>1234.2</v>
      </c>
      <c r="G771" s="63">
        <f t="shared" si="175"/>
        <v>1322.6</v>
      </c>
      <c r="H771" s="64">
        <f t="shared" si="176"/>
        <v>1490.5</v>
      </c>
      <c r="I771" s="65">
        <f t="shared" si="177"/>
        <v>-11.264676283126473</v>
      </c>
    </row>
    <row r="772" spans="1:10" x14ac:dyDescent="0.25">
      <c r="A772" s="29">
        <f t="shared" si="171"/>
        <v>44231</v>
      </c>
      <c r="B772" s="52" t="s">
        <v>697</v>
      </c>
      <c r="C772">
        <f>'0204'!B29</f>
        <v>410.9</v>
      </c>
      <c r="D772">
        <f>'0204'!C29</f>
        <v>217.9</v>
      </c>
      <c r="E772">
        <f>'0204'!D29</f>
        <v>904</v>
      </c>
      <c r="F772">
        <f>'0204'!E29</f>
        <v>1285</v>
      </c>
      <c r="G772" s="63">
        <f t="shared" si="175"/>
        <v>1314.9</v>
      </c>
      <c r="H772" s="64">
        <f t="shared" si="176"/>
        <v>1502.9</v>
      </c>
      <c r="I772" s="65">
        <f t="shared" si="177"/>
        <v>-12.509148978641294</v>
      </c>
    </row>
    <row r="773" spans="1:10" x14ac:dyDescent="0.25">
      <c r="A773" s="29">
        <f t="shared" si="171"/>
        <v>44238</v>
      </c>
      <c r="B773" s="52" t="s">
        <v>697</v>
      </c>
      <c r="C773">
        <f>'0211'!B29</f>
        <v>377.2</v>
      </c>
      <c r="D773">
        <f>'0211'!C29</f>
        <v>198.9</v>
      </c>
      <c r="E773">
        <f>'0211'!D29</f>
        <v>942.1</v>
      </c>
      <c r="F773">
        <f>'0211'!E29</f>
        <v>1313.1</v>
      </c>
      <c r="G773" s="63">
        <f t="shared" si="175"/>
        <v>1319.3</v>
      </c>
      <c r="H773" s="64">
        <f t="shared" si="176"/>
        <v>1512</v>
      </c>
      <c r="I773" s="65">
        <f t="shared" si="177"/>
        <v>-12.744708994708997</v>
      </c>
    </row>
    <row r="774" spans="1:10" x14ac:dyDescent="0.25">
      <c r="A774" s="29">
        <f t="shared" si="171"/>
        <v>44245</v>
      </c>
      <c r="B774" s="52" t="s">
        <v>697</v>
      </c>
      <c r="C774">
        <f>'0218'!B29</f>
        <v>318</v>
      </c>
      <c r="D774">
        <f>'0218'!C29</f>
        <v>186.3</v>
      </c>
      <c r="E774">
        <f>'0218'!D29</f>
        <v>1006.1</v>
      </c>
      <c r="F774">
        <f>'0218'!E29</f>
        <v>1352.9</v>
      </c>
      <c r="G774" s="63">
        <f t="shared" si="175"/>
        <v>1324.1</v>
      </c>
      <c r="H774" s="64">
        <f t="shared" si="176"/>
        <v>1539.2</v>
      </c>
      <c r="I774" s="65">
        <f t="shared" si="177"/>
        <v>-13.974792099792111</v>
      </c>
    </row>
    <row r="775" spans="1:10" x14ac:dyDescent="0.25">
      <c r="A775" s="29">
        <f t="shared" si="171"/>
        <v>44252</v>
      </c>
      <c r="B775" s="52" t="s">
        <v>697</v>
      </c>
      <c r="C775">
        <f>'0225'!B29</f>
        <v>219</v>
      </c>
      <c r="D775">
        <f>'0225'!C29</f>
        <v>167</v>
      </c>
      <c r="E775">
        <f>'0225'!D29</f>
        <v>1111.7</v>
      </c>
      <c r="F775">
        <f>'0225'!E29</f>
        <v>1375.3</v>
      </c>
      <c r="G775" s="63">
        <f t="shared" si="175"/>
        <v>1330.7</v>
      </c>
      <c r="H775" s="64">
        <f t="shared" si="176"/>
        <v>1542.3</v>
      </c>
      <c r="I775" s="65">
        <f t="shared" si="177"/>
        <v>-13.719769175906105</v>
      </c>
    </row>
    <row r="776" spans="1:10" x14ac:dyDescent="0.25">
      <c r="A776" s="29">
        <f t="shared" si="171"/>
        <v>44259</v>
      </c>
      <c r="B776" s="52" t="s">
        <v>697</v>
      </c>
      <c r="C776">
        <f>'0304'!B29</f>
        <v>191.7</v>
      </c>
      <c r="D776">
        <f>'0304'!C29</f>
        <v>163.6</v>
      </c>
      <c r="E776">
        <f>'0304'!D29</f>
        <v>1139.7</v>
      </c>
      <c r="F776">
        <f>'0304'!E29</f>
        <v>1383.7</v>
      </c>
      <c r="G776" s="63">
        <f t="shared" si="175"/>
        <v>1331.4</v>
      </c>
      <c r="H776" s="64">
        <f t="shared" si="176"/>
        <v>1547.3</v>
      </c>
      <c r="I776" s="65">
        <f t="shared" si="177"/>
        <v>-13.953338072771915</v>
      </c>
    </row>
    <row r="777" spans="1:10" x14ac:dyDescent="0.25">
      <c r="A777" s="29">
        <f t="shared" si="171"/>
        <v>44266</v>
      </c>
      <c r="B777" s="52" t="s">
        <v>697</v>
      </c>
      <c r="C777">
        <f>'0311'!B32</f>
        <v>184</v>
      </c>
      <c r="D777">
        <f>'0311'!C32</f>
        <v>149.69999999999999</v>
      </c>
      <c r="E777">
        <f>'0311'!D32</f>
        <v>1154.0999999999999</v>
      </c>
      <c r="F777">
        <f>'0311'!E32</f>
        <v>1402.2</v>
      </c>
      <c r="G777" s="63">
        <f t="shared" si="175"/>
        <v>1338.1</v>
      </c>
      <c r="H777" s="64">
        <f t="shared" si="176"/>
        <v>1551.9</v>
      </c>
      <c r="I777" s="65">
        <f t="shared" si="177"/>
        <v>-13.776660867323931</v>
      </c>
    </row>
    <row r="778" spans="1:10" x14ac:dyDescent="0.25">
      <c r="A778" s="29">
        <f t="shared" si="171"/>
        <v>44273</v>
      </c>
      <c r="B778" s="52" t="s">
        <v>697</v>
      </c>
      <c r="C778">
        <f>'0318'!B32</f>
        <v>158.30000000000001</v>
      </c>
      <c r="D778">
        <f>'0318'!C32</f>
        <v>71.099999999999994</v>
      </c>
      <c r="E778">
        <f>'0318'!D32</f>
        <v>1182.7</v>
      </c>
      <c r="F778">
        <f>'0318'!E32</f>
        <v>1497</v>
      </c>
      <c r="G778" s="63">
        <f t="shared" si="175"/>
        <v>1341</v>
      </c>
      <c r="H778" s="64">
        <f t="shared" si="176"/>
        <v>1568.1</v>
      </c>
      <c r="I778" s="65">
        <f t="shared" si="177"/>
        <v>-14.482494738855934</v>
      </c>
    </row>
    <row r="779" spans="1:10" x14ac:dyDescent="0.25">
      <c r="A779" s="29">
        <f t="shared" si="171"/>
        <v>44280</v>
      </c>
      <c r="B779" s="52" t="s">
        <v>697</v>
      </c>
      <c r="C779">
        <f>'0325'!B33</f>
        <v>147.9</v>
      </c>
      <c r="D779">
        <f>'0325'!C33</f>
        <v>83</v>
      </c>
      <c r="E779">
        <f>'0325'!D33</f>
        <v>1206.7</v>
      </c>
      <c r="F779">
        <f>'0325'!E33</f>
        <v>1505</v>
      </c>
      <c r="G779" s="63">
        <f t="shared" si="175"/>
        <v>1354.6000000000001</v>
      </c>
      <c r="H779" s="64">
        <f t="shared" si="176"/>
        <v>1588</v>
      </c>
      <c r="I779" s="65">
        <f t="shared" si="177"/>
        <v>-14.697732997481094</v>
      </c>
    </row>
    <row r="780" spans="1:10" x14ac:dyDescent="0.25">
      <c r="A780" s="29">
        <f t="shared" si="171"/>
        <v>44287</v>
      </c>
      <c r="B780" s="52" t="s">
        <v>697</v>
      </c>
      <c r="C780">
        <f>'0401'!B33</f>
        <v>132.30000000000001</v>
      </c>
      <c r="D780">
        <f>'0401'!C33</f>
        <v>78.2</v>
      </c>
      <c r="E780">
        <f>'0401'!D33</f>
        <v>1225.2</v>
      </c>
      <c r="F780">
        <f>'0401'!E33</f>
        <v>1521.6</v>
      </c>
      <c r="G780" s="63">
        <f t="shared" ref="G780:G789" si="178">+C780+E780</f>
        <v>1357.5</v>
      </c>
      <c r="H780" s="64">
        <f t="shared" ref="H780:H789" si="179">+D780+F780</f>
        <v>1599.8</v>
      </c>
      <c r="I780" s="65">
        <f t="shared" ref="I780:I801" si="180">+(G780/H780-1)*100</f>
        <v>-15.145643205400672</v>
      </c>
    </row>
    <row r="781" spans="1:10" x14ac:dyDescent="0.25">
      <c r="A781" s="29">
        <f t="shared" si="171"/>
        <v>44294</v>
      </c>
      <c r="B781" s="52" t="s">
        <v>697</v>
      </c>
      <c r="C781">
        <f>'0408'!B33</f>
        <v>94.6</v>
      </c>
      <c r="D781">
        <f>'0408'!C33</f>
        <v>79.3</v>
      </c>
      <c r="E781">
        <f>'0408'!D33</f>
        <v>1263.2</v>
      </c>
      <c r="F781">
        <f>'0408'!E33</f>
        <v>1530</v>
      </c>
      <c r="G781" s="63">
        <f t="shared" si="178"/>
        <v>1357.8</v>
      </c>
      <c r="H781" s="64">
        <f t="shared" si="179"/>
        <v>1609.3</v>
      </c>
      <c r="I781" s="65">
        <f t="shared" si="180"/>
        <v>-15.627912757099359</v>
      </c>
    </row>
    <row r="782" spans="1:10" x14ac:dyDescent="0.25">
      <c r="A782" s="29">
        <f t="shared" si="171"/>
        <v>44301</v>
      </c>
      <c r="B782" s="52" t="s">
        <v>697</v>
      </c>
      <c r="C782">
        <f>'0415'!B33</f>
        <v>86.9</v>
      </c>
      <c r="D782">
        <f>'0415'!C33</f>
        <v>80.2</v>
      </c>
      <c r="E782">
        <f>'0415'!D33</f>
        <v>1274.7</v>
      </c>
      <c r="F782">
        <f>'0415'!E33</f>
        <v>1535.5</v>
      </c>
      <c r="G782" s="63">
        <f t="shared" si="178"/>
        <v>1361.6000000000001</v>
      </c>
      <c r="H782" s="64">
        <f t="shared" si="179"/>
        <v>1615.7</v>
      </c>
      <c r="I782" s="65">
        <f t="shared" si="180"/>
        <v>-15.726929504239639</v>
      </c>
      <c r="J782">
        <f>'0415'!F33</f>
        <v>198</v>
      </c>
    </row>
    <row r="783" spans="1:10" x14ac:dyDescent="0.25">
      <c r="A783" s="29">
        <f t="shared" si="171"/>
        <v>44308</v>
      </c>
      <c r="B783" s="52" t="s">
        <v>697</v>
      </c>
      <c r="C783">
        <f>'0422'!B33</f>
        <v>80</v>
      </c>
      <c r="D783">
        <f>'0422'!C33</f>
        <v>74.3</v>
      </c>
      <c r="E783">
        <f>'0422'!D33</f>
        <v>1282.5</v>
      </c>
      <c r="F783">
        <f>'0422'!E33</f>
        <v>1543.3</v>
      </c>
      <c r="G783" s="63">
        <f t="shared" si="178"/>
        <v>1362.5</v>
      </c>
      <c r="H783" s="64">
        <f t="shared" si="179"/>
        <v>1617.6</v>
      </c>
      <c r="I783" s="65">
        <f t="shared" si="180"/>
        <v>-15.770276953511376</v>
      </c>
      <c r="J783">
        <f>'0422'!F33</f>
        <v>198</v>
      </c>
    </row>
    <row r="784" spans="1:10" x14ac:dyDescent="0.25">
      <c r="A784" s="29">
        <f t="shared" si="171"/>
        <v>44315</v>
      </c>
      <c r="B784" s="52" t="s">
        <v>697</v>
      </c>
      <c r="C784">
        <f>'0429'!B33</f>
        <v>67.400000000000006</v>
      </c>
      <c r="D784">
        <f>'0429'!C33</f>
        <v>66</v>
      </c>
      <c r="E784">
        <f>'0429'!D33</f>
        <v>1296.8</v>
      </c>
      <c r="F784">
        <f>'0429'!E33</f>
        <v>1550.9</v>
      </c>
      <c r="G784" s="63">
        <f t="shared" si="178"/>
        <v>1364.2</v>
      </c>
      <c r="H784" s="64">
        <f t="shared" si="179"/>
        <v>1616.9</v>
      </c>
      <c r="I784" s="65">
        <f t="shared" si="180"/>
        <v>-15.628672150411283</v>
      </c>
      <c r="J784">
        <f>'0429'!F33</f>
        <v>198</v>
      </c>
    </row>
    <row r="785" spans="1:10" x14ac:dyDescent="0.25">
      <c r="A785" s="29">
        <f t="shared" si="171"/>
        <v>44322</v>
      </c>
      <c r="B785" s="52" t="s">
        <v>697</v>
      </c>
      <c r="C785">
        <f>'0506'!B33</f>
        <v>57.5</v>
      </c>
      <c r="D785">
        <f>'0506'!C33</f>
        <v>63.9</v>
      </c>
      <c r="E785">
        <f>'0506'!D33</f>
        <v>1305.8</v>
      </c>
      <c r="F785">
        <f>'0506'!E33</f>
        <v>1557.2</v>
      </c>
      <c r="G785" s="63">
        <f t="shared" si="178"/>
        <v>1363.3</v>
      </c>
      <c r="H785" s="64">
        <f t="shared" si="179"/>
        <v>1621.1000000000001</v>
      </c>
      <c r="I785" s="65">
        <f t="shared" si="180"/>
        <v>-15.902782061563148</v>
      </c>
      <c r="J785">
        <f>'0506'!F33</f>
        <v>198</v>
      </c>
    </row>
    <row r="786" spans="1:10" x14ac:dyDescent="0.25">
      <c r="A786" s="29">
        <f t="shared" si="171"/>
        <v>44329</v>
      </c>
      <c r="B786" s="52" t="s">
        <v>697</v>
      </c>
      <c r="C786">
        <f>'0513'!B33</f>
        <v>57.9</v>
      </c>
      <c r="D786">
        <f>'0513'!C33</f>
        <v>52.2</v>
      </c>
      <c r="E786">
        <f>'0513'!D33</f>
        <v>1308.9000000000001</v>
      </c>
      <c r="F786">
        <f>'0513'!E33</f>
        <v>1593.2</v>
      </c>
      <c r="G786" s="63">
        <f t="shared" si="178"/>
        <v>1366.8000000000002</v>
      </c>
      <c r="H786" s="64">
        <f t="shared" si="179"/>
        <v>1645.4</v>
      </c>
      <c r="I786" s="65">
        <f t="shared" si="180"/>
        <v>-16.932052996231917</v>
      </c>
      <c r="J786">
        <f>'0513'!F33</f>
        <v>198</v>
      </c>
    </row>
    <row r="787" spans="1:10" x14ac:dyDescent="0.25">
      <c r="A787" s="29">
        <f t="shared" si="171"/>
        <v>44336</v>
      </c>
      <c r="B787" s="52" t="s">
        <v>697</v>
      </c>
      <c r="C787">
        <f>'0520'!B33</f>
        <v>43.9</v>
      </c>
      <c r="D787">
        <f>'0520'!C33</f>
        <v>55</v>
      </c>
      <c r="E787">
        <f>'0520'!D33</f>
        <v>1322.1</v>
      </c>
      <c r="F787">
        <f>'0520'!E33</f>
        <v>1597.1</v>
      </c>
      <c r="G787" s="63">
        <f t="shared" si="178"/>
        <v>1366</v>
      </c>
      <c r="H787" s="64">
        <f t="shared" si="179"/>
        <v>1652.1</v>
      </c>
      <c r="I787" s="65">
        <f t="shared" si="180"/>
        <v>-17.317353671085279</v>
      </c>
      <c r="J787">
        <f>'0520'!F33</f>
        <v>198</v>
      </c>
    </row>
    <row r="788" spans="1:10" x14ac:dyDescent="0.25">
      <c r="A788" s="29">
        <f t="shared" si="171"/>
        <v>44343</v>
      </c>
      <c r="B788" s="52" t="s">
        <v>697</v>
      </c>
      <c r="C788">
        <f>'0527'!B33</f>
        <v>29.3</v>
      </c>
      <c r="D788">
        <f>'0527'!C33</f>
        <v>90.6</v>
      </c>
      <c r="E788">
        <f>'0527'!D33</f>
        <v>1342</v>
      </c>
      <c r="F788">
        <f>'0527'!E33</f>
        <v>1601.4</v>
      </c>
      <c r="G788" s="63">
        <f t="shared" si="178"/>
        <v>1371.3</v>
      </c>
      <c r="H788" s="64">
        <f t="shared" si="179"/>
        <v>1692</v>
      </c>
      <c r="I788" s="65">
        <f t="shared" si="180"/>
        <v>-18.953900709219862</v>
      </c>
      <c r="J788">
        <f>'0527'!F33</f>
        <v>202.3</v>
      </c>
    </row>
    <row r="789" spans="1:10" x14ac:dyDescent="0.25">
      <c r="A789" s="29">
        <f t="shared" si="171"/>
        <v>44350</v>
      </c>
      <c r="B789" s="52" t="s">
        <v>697</v>
      </c>
      <c r="C789">
        <f>'0603'!B33</f>
        <v>28.2</v>
      </c>
      <c r="D789">
        <f>'0603'!C33</f>
        <v>143.6</v>
      </c>
      <c r="E789">
        <f>'0603'!D33</f>
        <v>1346.4</v>
      </c>
      <c r="F789">
        <f>'0603'!E33</f>
        <v>1618.7</v>
      </c>
      <c r="G789" s="63">
        <f t="shared" si="178"/>
        <v>1374.6000000000001</v>
      </c>
      <c r="H789" s="64">
        <f t="shared" si="179"/>
        <v>1762.3</v>
      </c>
      <c r="I789" s="65">
        <f t="shared" si="180"/>
        <v>-21.99965953583385</v>
      </c>
      <c r="J789">
        <f>'0603'!F33</f>
        <v>224.3</v>
      </c>
    </row>
    <row r="790" spans="1:10" x14ac:dyDescent="0.25">
      <c r="A790" s="29">
        <f t="shared" si="171"/>
        <v>44357</v>
      </c>
      <c r="B790" s="52" t="s">
        <v>697</v>
      </c>
      <c r="C790">
        <f>'0610'!B33</f>
        <v>24.5</v>
      </c>
      <c r="D790">
        <f>'0610'!C33</f>
        <v>164.4</v>
      </c>
      <c r="E790">
        <f>'0610'!D33</f>
        <v>1350.2</v>
      </c>
      <c r="F790">
        <f>'0610'!E33</f>
        <v>1621.2</v>
      </c>
      <c r="G790" s="63">
        <f t="shared" ref="G790:G801" si="181">+C790+E790</f>
        <v>1374.7</v>
      </c>
      <c r="H790" s="64">
        <f t="shared" ref="H790:H801" si="182">+D790+F790</f>
        <v>1785.6000000000001</v>
      </c>
      <c r="I790" s="65">
        <f t="shared" si="180"/>
        <v>-23.011872759856633</v>
      </c>
      <c r="J790">
        <f>'0610'!F33</f>
        <v>244.3</v>
      </c>
    </row>
    <row r="791" spans="1:10" x14ac:dyDescent="0.25">
      <c r="A791" s="29">
        <f t="shared" si="171"/>
        <v>44364</v>
      </c>
      <c r="B791" s="52" t="s">
        <v>697</v>
      </c>
      <c r="C791">
        <f>'0617'!B33</f>
        <v>25.7</v>
      </c>
      <c r="D791">
        <f>'0617'!C33</f>
        <v>189.8</v>
      </c>
      <c r="E791">
        <f>'0617'!D33</f>
        <v>1351.4</v>
      </c>
      <c r="F791">
        <f>'0617'!E33</f>
        <v>1628.7</v>
      </c>
      <c r="G791" s="63">
        <f t="shared" si="181"/>
        <v>1377.1000000000001</v>
      </c>
      <c r="H791" s="64">
        <f t="shared" si="182"/>
        <v>1818.5</v>
      </c>
      <c r="I791" s="65">
        <f t="shared" si="180"/>
        <v>-24.272752268353027</v>
      </c>
      <c r="J791">
        <f>'0617'!F33</f>
        <v>244.3</v>
      </c>
    </row>
    <row r="792" spans="1:10" x14ac:dyDescent="0.25">
      <c r="A792" s="29">
        <f t="shared" si="171"/>
        <v>44371</v>
      </c>
      <c r="B792" s="52" t="s">
        <v>697</v>
      </c>
      <c r="C792">
        <f>'0624'!B33</f>
        <v>29.8</v>
      </c>
      <c r="D792">
        <f>'0624'!C33</f>
        <v>208.4</v>
      </c>
      <c r="E792">
        <f>'0624'!D33</f>
        <v>1353.2</v>
      </c>
      <c r="F792">
        <f>'0624'!E33</f>
        <v>1636.3</v>
      </c>
      <c r="G792" s="63">
        <f t="shared" si="181"/>
        <v>1383</v>
      </c>
      <c r="H792" s="64">
        <f t="shared" si="182"/>
        <v>1844.7</v>
      </c>
      <c r="I792" s="65">
        <f t="shared" si="180"/>
        <v>-25.028459912180846</v>
      </c>
      <c r="J792">
        <f>'0624'!F33</f>
        <v>247.3</v>
      </c>
    </row>
    <row r="793" spans="1:10" x14ac:dyDescent="0.25">
      <c r="A793" s="29">
        <f t="shared" si="171"/>
        <v>44378</v>
      </c>
      <c r="B793" s="52" t="s">
        <v>697</v>
      </c>
      <c r="C793">
        <f>'0701'!B33</f>
        <v>45.4</v>
      </c>
      <c r="D793">
        <f>'0701'!C33</f>
        <v>227.8</v>
      </c>
      <c r="E793">
        <f>'0701'!D33</f>
        <v>1354.6</v>
      </c>
      <c r="F793">
        <f>'0701'!E33</f>
        <v>1668.1</v>
      </c>
      <c r="G793" s="63">
        <f t="shared" si="181"/>
        <v>1400</v>
      </c>
      <c r="H793" s="64">
        <f t="shared" si="182"/>
        <v>1895.8999999999999</v>
      </c>
      <c r="I793" s="65">
        <f t="shared" si="180"/>
        <v>-26.156442850361305</v>
      </c>
      <c r="J793">
        <f>'0701'!F33</f>
        <v>249.3</v>
      </c>
    </row>
    <row r="794" spans="1:10" x14ac:dyDescent="0.25">
      <c r="A794" s="29">
        <f t="shared" si="171"/>
        <v>44385</v>
      </c>
      <c r="B794" s="52" t="s">
        <v>697</v>
      </c>
      <c r="C794">
        <f>'0708'!B33</f>
        <v>44.7</v>
      </c>
      <c r="D794">
        <f>'0708'!C33</f>
        <v>231.4</v>
      </c>
      <c r="E794">
        <f>'0708'!D33</f>
        <v>1355.1</v>
      </c>
      <c r="F794">
        <f>'0708'!E33</f>
        <v>1669.3</v>
      </c>
      <c r="G794" s="63">
        <f t="shared" si="181"/>
        <v>1399.8</v>
      </c>
      <c r="H794" s="64">
        <f t="shared" si="182"/>
        <v>1900.7</v>
      </c>
      <c r="I794" s="65">
        <f t="shared" si="180"/>
        <v>-26.353448729415486</v>
      </c>
      <c r="J794">
        <f>'0708'!F33</f>
        <v>249.3</v>
      </c>
    </row>
    <row r="795" spans="1:10" x14ac:dyDescent="0.25">
      <c r="A795" s="29">
        <f t="shared" ref="A795:A860" si="183">+A794+7</f>
        <v>44392</v>
      </c>
      <c r="B795" s="52" t="s">
        <v>697</v>
      </c>
      <c r="C795">
        <f>'0715'!B33</f>
        <v>46</v>
      </c>
      <c r="D795">
        <f>'0715'!C33</f>
        <v>232.5</v>
      </c>
      <c r="E795">
        <f>'0715'!D33</f>
        <v>1358.8</v>
      </c>
      <c r="F795">
        <f>'0715'!E33</f>
        <v>1674.3</v>
      </c>
      <c r="G795" s="63">
        <f t="shared" si="181"/>
        <v>1404.8</v>
      </c>
      <c r="H795" s="64">
        <f t="shared" si="182"/>
        <v>1906.8</v>
      </c>
      <c r="I795" s="65">
        <f t="shared" si="180"/>
        <v>-26.326830291587999</v>
      </c>
      <c r="J795">
        <f>'0715'!F33</f>
        <v>254.3</v>
      </c>
    </row>
    <row r="796" spans="1:10" x14ac:dyDescent="0.25">
      <c r="A796" s="29">
        <f t="shared" si="183"/>
        <v>44399</v>
      </c>
      <c r="B796" s="52" t="s">
        <v>697</v>
      </c>
      <c r="C796">
        <f>'0722'!B33</f>
        <v>57.3</v>
      </c>
      <c r="D796">
        <f>'0722'!C33</f>
        <v>238.9</v>
      </c>
      <c r="E796">
        <f>'0722'!D33</f>
        <v>1360.3</v>
      </c>
      <c r="F796">
        <f>'0722'!E33</f>
        <v>1683.4</v>
      </c>
      <c r="G796" s="63">
        <f t="shared" si="181"/>
        <v>1417.6</v>
      </c>
      <c r="H796" s="64">
        <f t="shared" si="182"/>
        <v>1922.3000000000002</v>
      </c>
      <c r="I796" s="65">
        <f t="shared" si="180"/>
        <v>-26.255007022837241</v>
      </c>
      <c r="J796">
        <f>'0722'!F33</f>
        <v>275.8</v>
      </c>
    </row>
    <row r="797" spans="1:10" x14ac:dyDescent="0.25">
      <c r="A797" s="29">
        <f t="shared" si="183"/>
        <v>44406</v>
      </c>
      <c r="B797" s="52" t="s">
        <v>697</v>
      </c>
      <c r="C797">
        <f>'0729'!B33</f>
        <v>60</v>
      </c>
      <c r="D797">
        <f>'0729'!C33</f>
        <v>250.2</v>
      </c>
      <c r="E797">
        <f>'0729'!D33</f>
        <v>1363</v>
      </c>
      <c r="F797">
        <f>'0729'!E33</f>
        <v>1688</v>
      </c>
      <c r="G797" s="63">
        <f t="shared" si="181"/>
        <v>1423</v>
      </c>
      <c r="H797" s="64">
        <f t="shared" si="182"/>
        <v>1938.2</v>
      </c>
      <c r="I797" s="65">
        <f t="shared" si="180"/>
        <v>-26.581364152306264</v>
      </c>
      <c r="J797">
        <f>'0729'!F33</f>
        <v>290.8</v>
      </c>
    </row>
    <row r="798" spans="1:10" x14ac:dyDescent="0.25">
      <c r="A798" s="29">
        <f t="shared" si="183"/>
        <v>44413</v>
      </c>
      <c r="B798" s="52" t="s">
        <v>697</v>
      </c>
      <c r="C798">
        <f>'0805'!B33</f>
        <v>62.6</v>
      </c>
      <c r="D798">
        <f>'0805'!C33</f>
        <v>264.7</v>
      </c>
      <c r="E798">
        <f>'0805'!D33</f>
        <v>1364.8</v>
      </c>
      <c r="F798">
        <f>'0805'!E33</f>
        <v>1693.8</v>
      </c>
      <c r="G798" s="63">
        <f t="shared" si="181"/>
        <v>1427.3999999999999</v>
      </c>
      <c r="H798" s="64">
        <f t="shared" si="182"/>
        <v>1958.5</v>
      </c>
      <c r="I798" s="65">
        <f t="shared" si="180"/>
        <v>-27.117692111309687</v>
      </c>
      <c r="J798">
        <f>'0805'!F33</f>
        <v>370.3</v>
      </c>
    </row>
    <row r="799" spans="1:10" x14ac:dyDescent="0.25">
      <c r="A799" s="29">
        <f t="shared" si="183"/>
        <v>44420</v>
      </c>
      <c r="B799" s="52" t="s">
        <v>697</v>
      </c>
      <c r="C799">
        <f>'0812'!B33</f>
        <v>73.8</v>
      </c>
      <c r="D799">
        <f>'0812'!C33</f>
        <v>237.7</v>
      </c>
      <c r="E799">
        <f>'0812'!D33</f>
        <v>1365.9</v>
      </c>
      <c r="F799">
        <f>'0812'!E33</f>
        <v>1726.9</v>
      </c>
      <c r="G799" s="63">
        <f t="shared" si="181"/>
        <v>1439.7</v>
      </c>
      <c r="H799" s="64">
        <f t="shared" si="182"/>
        <v>1964.6000000000001</v>
      </c>
      <c r="I799" s="65">
        <f t="shared" si="180"/>
        <v>-26.717906953069324</v>
      </c>
      <c r="J799">
        <f>'0812'!F33</f>
        <v>395.3</v>
      </c>
    </row>
    <row r="800" spans="1:10" x14ac:dyDescent="0.25">
      <c r="A800" s="29">
        <f t="shared" si="183"/>
        <v>44427</v>
      </c>
      <c r="B800" s="52" t="s">
        <v>697</v>
      </c>
      <c r="C800">
        <f>'0819'!B33</f>
        <v>94.1</v>
      </c>
      <c r="D800">
        <f>'0819'!C33</f>
        <v>244.7</v>
      </c>
      <c r="E800">
        <f>'0819'!D33</f>
        <v>1366.7</v>
      </c>
      <c r="F800">
        <f>'0819'!E33</f>
        <v>1733</v>
      </c>
      <c r="G800" s="63">
        <f t="shared" si="181"/>
        <v>1460.8</v>
      </c>
      <c r="H800" s="64">
        <f t="shared" si="182"/>
        <v>1977.7</v>
      </c>
      <c r="I800" s="65">
        <f t="shared" si="180"/>
        <v>-26.136421095211617</v>
      </c>
      <c r="J800">
        <f>'0819'!F33</f>
        <v>421.8</v>
      </c>
    </row>
    <row r="801" spans="1:10" x14ac:dyDescent="0.25">
      <c r="A801" s="29">
        <f t="shared" si="183"/>
        <v>44434</v>
      </c>
      <c r="B801" s="52" t="s">
        <v>697</v>
      </c>
      <c r="C801">
        <f>'0826'!B33</f>
        <v>109.4</v>
      </c>
      <c r="D801">
        <f>'0826'!C33</f>
        <v>232.8</v>
      </c>
      <c r="E801">
        <f>'0826'!D33</f>
        <v>1368.5</v>
      </c>
      <c r="F801">
        <f>'0826'!E33</f>
        <v>1744.9</v>
      </c>
      <c r="G801" s="63">
        <f t="shared" si="181"/>
        <v>1477.9</v>
      </c>
      <c r="H801" s="64">
        <f t="shared" si="182"/>
        <v>1977.7</v>
      </c>
      <c r="I801" s="65">
        <f t="shared" si="180"/>
        <v>-25.271780350912675</v>
      </c>
      <c r="J801">
        <f>'0826'!F33</f>
        <v>453.8</v>
      </c>
    </row>
    <row r="802" spans="1:10" x14ac:dyDescent="0.25">
      <c r="A802" s="29">
        <f t="shared" si="183"/>
        <v>44441</v>
      </c>
      <c r="B802" s="52" t="s">
        <v>697</v>
      </c>
      <c r="C802">
        <f>'0902'!B24</f>
        <v>571.5</v>
      </c>
      <c r="D802">
        <f>'0902'!C24</f>
        <v>659.8</v>
      </c>
      <c r="E802">
        <f>'0902'!D24</f>
        <v>0</v>
      </c>
      <c r="F802">
        <f>'0902'!E24</f>
        <v>8.1999999999999993</v>
      </c>
      <c r="G802" s="63">
        <f t="shared" ref="G802:H805" si="184">+C802+E802</f>
        <v>571.5</v>
      </c>
      <c r="H802" s="64">
        <f t="shared" si="184"/>
        <v>668</v>
      </c>
      <c r="I802" s="65">
        <f>+(G802/H802-1)*100</f>
        <v>-14.446107784431138</v>
      </c>
    </row>
    <row r="803" spans="1:10" x14ac:dyDescent="0.25">
      <c r="A803" s="29">
        <f t="shared" si="183"/>
        <v>44448</v>
      </c>
      <c r="B803" s="52" t="s">
        <v>697</v>
      </c>
      <c r="C803">
        <f>'0909'!B27</f>
        <v>586.9</v>
      </c>
      <c r="D803">
        <f>'0909'!C27</f>
        <v>690.8</v>
      </c>
      <c r="E803">
        <f>'0909'!D27</f>
        <v>5</v>
      </c>
      <c r="F803">
        <f>'0909'!E27</f>
        <v>18.600000000000001</v>
      </c>
      <c r="G803" s="63">
        <f t="shared" si="184"/>
        <v>591.9</v>
      </c>
      <c r="H803" s="64">
        <f t="shared" si="184"/>
        <v>709.4</v>
      </c>
      <c r="I803" s="65">
        <f>+(G803/H803-1)*100</f>
        <v>-16.563292923597405</v>
      </c>
    </row>
    <row r="804" spans="1:10" x14ac:dyDescent="0.25">
      <c r="A804" s="29">
        <f t="shared" si="183"/>
        <v>44455</v>
      </c>
      <c r="B804" s="52" t="s">
        <v>697</v>
      </c>
      <c r="C804">
        <f>'0916'!B28</f>
        <v>592.4</v>
      </c>
      <c r="D804">
        <f>'0916'!C28</f>
        <v>685.4</v>
      </c>
      <c r="E804">
        <f>'0916'!D28</f>
        <v>7</v>
      </c>
      <c r="F804">
        <f>'0916'!E28</f>
        <v>49.3</v>
      </c>
      <c r="G804" s="63">
        <f t="shared" si="184"/>
        <v>599.4</v>
      </c>
      <c r="H804" s="64">
        <f t="shared" si="184"/>
        <v>734.69999999999993</v>
      </c>
      <c r="I804" s="65">
        <f>+(G804/H804-1)*100</f>
        <v>-18.415679869334422</v>
      </c>
    </row>
    <row r="805" spans="1:10" x14ac:dyDescent="0.25">
      <c r="A805" s="29">
        <f t="shared" si="183"/>
        <v>44462</v>
      </c>
      <c r="B805" s="52" t="s">
        <v>697</v>
      </c>
      <c r="C805">
        <f>'0923'!B28</f>
        <v>574.29999999999995</v>
      </c>
      <c r="D805">
        <f>'0923'!C28</f>
        <v>670.4</v>
      </c>
      <c r="E805">
        <f>'0923'!D28</f>
        <v>29.1</v>
      </c>
      <c r="F805">
        <f>'0923'!E28</f>
        <v>70.099999999999994</v>
      </c>
      <c r="G805" s="63">
        <f t="shared" si="184"/>
        <v>603.4</v>
      </c>
      <c r="H805" s="64">
        <f t="shared" si="184"/>
        <v>740.5</v>
      </c>
      <c r="I805" s="65">
        <f>+(G805/H805-1)*100</f>
        <v>-18.514517218095882</v>
      </c>
    </row>
    <row r="806" spans="1:10" x14ac:dyDescent="0.25">
      <c r="A806" s="29">
        <f t="shared" si="183"/>
        <v>44469</v>
      </c>
      <c r="B806" s="52" t="s">
        <v>697</v>
      </c>
      <c r="C806">
        <f>'0930'!B29</f>
        <v>653.20000000000005</v>
      </c>
      <c r="D806">
        <f>'0930'!C29</f>
        <v>680.4</v>
      </c>
      <c r="E806">
        <f>'0930'!D29</f>
        <v>34.1</v>
      </c>
      <c r="F806">
        <f>'0930'!E29</f>
        <v>94.7</v>
      </c>
      <c r="G806" s="63">
        <f t="shared" ref="G806:G812" si="185">+C806+E806</f>
        <v>687.30000000000007</v>
      </c>
      <c r="H806" s="64">
        <f t="shared" ref="H806:H812" si="186">+D806+F806</f>
        <v>775.1</v>
      </c>
      <c r="I806" s="65">
        <f t="shared" ref="I806:I812" si="187">+(G806/H806-1)*100</f>
        <v>-11.327570636046957</v>
      </c>
    </row>
    <row r="807" spans="1:10" x14ac:dyDescent="0.25">
      <c r="A807" s="29">
        <f t="shared" si="183"/>
        <v>44476</v>
      </c>
      <c r="B807" s="52" t="s">
        <v>697</v>
      </c>
      <c r="C807">
        <f>'1007'!B29</f>
        <v>591.9</v>
      </c>
      <c r="D807">
        <f>'1007'!C29</f>
        <v>742.5</v>
      </c>
      <c r="E807">
        <f>'1007'!D29</f>
        <v>105.5</v>
      </c>
      <c r="F807">
        <f>'1007'!E29</f>
        <v>113.4</v>
      </c>
      <c r="G807" s="63">
        <f t="shared" si="185"/>
        <v>697.4</v>
      </c>
      <c r="H807" s="64">
        <f t="shared" si="186"/>
        <v>855.9</v>
      </c>
      <c r="I807" s="65">
        <f t="shared" si="187"/>
        <v>-18.518518518518523</v>
      </c>
    </row>
    <row r="808" spans="1:10" x14ac:dyDescent="0.25">
      <c r="A808" s="29">
        <f t="shared" si="183"/>
        <v>44483</v>
      </c>
      <c r="B808" s="52" t="s">
        <v>697</v>
      </c>
      <c r="C808">
        <f>'1014'!B29</f>
        <v>595.79999999999995</v>
      </c>
      <c r="D808">
        <f>'1014'!C29</f>
        <v>781.9</v>
      </c>
      <c r="E808">
        <f>'1014'!D29</f>
        <v>115.4</v>
      </c>
      <c r="F808">
        <f>'1014'!E29</f>
        <v>154</v>
      </c>
      <c r="G808" s="63">
        <f t="shared" si="185"/>
        <v>711.19999999999993</v>
      </c>
      <c r="H808" s="64">
        <f t="shared" si="186"/>
        <v>935.9</v>
      </c>
      <c r="I808" s="65">
        <f t="shared" si="187"/>
        <v>-24.008975317875848</v>
      </c>
    </row>
    <row r="809" spans="1:10" x14ac:dyDescent="0.25">
      <c r="A809" s="29">
        <f t="shared" si="183"/>
        <v>44490</v>
      </c>
      <c r="B809" s="52" t="s">
        <v>697</v>
      </c>
      <c r="C809">
        <f>'1014'!B29</f>
        <v>595.79999999999995</v>
      </c>
      <c r="D809">
        <f>'1014'!C29</f>
        <v>781.9</v>
      </c>
      <c r="E809">
        <f>'1014'!D29</f>
        <v>115.4</v>
      </c>
      <c r="F809">
        <f>'1014'!E29</f>
        <v>154</v>
      </c>
      <c r="G809" s="63">
        <f t="shared" si="185"/>
        <v>711.19999999999993</v>
      </c>
      <c r="H809" s="64">
        <f t="shared" si="186"/>
        <v>935.9</v>
      </c>
      <c r="I809" s="65">
        <f t="shared" si="187"/>
        <v>-24.008975317875848</v>
      </c>
    </row>
    <row r="810" spans="1:10" x14ac:dyDescent="0.25">
      <c r="A810" s="29">
        <f t="shared" si="183"/>
        <v>44497</v>
      </c>
      <c r="B810" s="52" t="s">
        <v>697</v>
      </c>
      <c r="C810">
        <f>'1028'!B29</f>
        <v>649.1</v>
      </c>
      <c r="D810">
        <f>'1028'!C29</f>
        <v>750.4</v>
      </c>
      <c r="E810">
        <f>'1028'!D29</f>
        <v>156.80000000000001</v>
      </c>
      <c r="F810">
        <f>'1028'!E29</f>
        <v>248.1</v>
      </c>
      <c r="G810" s="63">
        <f t="shared" si="185"/>
        <v>805.90000000000009</v>
      </c>
      <c r="H810" s="64">
        <f t="shared" si="186"/>
        <v>998.5</v>
      </c>
      <c r="I810" s="65">
        <f t="shared" si="187"/>
        <v>-19.288933400100138</v>
      </c>
    </row>
    <row r="811" spans="1:10" x14ac:dyDescent="0.25">
      <c r="A811" s="29">
        <f t="shared" si="183"/>
        <v>44504</v>
      </c>
      <c r="B811" s="52" t="s">
        <v>697</v>
      </c>
      <c r="C811">
        <v>560.79999999999995</v>
      </c>
      <c r="D811">
        <v>720.2</v>
      </c>
      <c r="E811">
        <v>256.2</v>
      </c>
      <c r="F811">
        <v>297</v>
      </c>
      <c r="G811" s="63">
        <f t="shared" si="185"/>
        <v>817</v>
      </c>
      <c r="H811" s="64">
        <f t="shared" si="186"/>
        <v>1017.2</v>
      </c>
      <c r="I811" s="65">
        <f t="shared" si="187"/>
        <v>-19.681478568619749</v>
      </c>
    </row>
    <row r="812" spans="1:10" x14ac:dyDescent="0.25">
      <c r="A812" s="29">
        <f t="shared" si="183"/>
        <v>44511</v>
      </c>
      <c r="B812" s="52" t="s">
        <v>697</v>
      </c>
      <c r="C812">
        <f>'1111'!B30</f>
        <v>547.5</v>
      </c>
      <c r="D812">
        <f>'1111'!C30</f>
        <v>744</v>
      </c>
      <c r="E812">
        <f>'1111'!D30</f>
        <v>280.10000000000002</v>
      </c>
      <c r="F812">
        <f>'1111'!E30</f>
        <v>356.6</v>
      </c>
      <c r="G812" s="63">
        <f t="shared" si="185"/>
        <v>827.6</v>
      </c>
      <c r="H812" s="64">
        <f t="shared" si="186"/>
        <v>1100.5999999999999</v>
      </c>
      <c r="I812" s="65">
        <f t="shared" si="187"/>
        <v>-24.804652007995632</v>
      </c>
    </row>
    <row r="813" spans="1:10" x14ac:dyDescent="0.25">
      <c r="A813" s="29">
        <f t="shared" si="183"/>
        <v>44518</v>
      </c>
      <c r="B813" s="52" t="s">
        <v>697</v>
      </c>
      <c r="C813">
        <f>'1118'!B30</f>
        <v>532.1</v>
      </c>
      <c r="D813">
        <f>'1118'!C30</f>
        <v>727.7</v>
      </c>
      <c r="E813">
        <f>'1118'!D30</f>
        <v>297.39999999999998</v>
      </c>
      <c r="F813">
        <f>'1118'!E30</f>
        <v>386.4</v>
      </c>
      <c r="G813" s="63">
        <f t="shared" ref="G813:H815" si="188">+C813+E813</f>
        <v>829.5</v>
      </c>
      <c r="H813" s="64">
        <f t="shared" si="188"/>
        <v>1114.0999999999999</v>
      </c>
      <c r="I813" s="65">
        <f>+(G813/H813-1)*100</f>
        <v>-25.545283188223678</v>
      </c>
    </row>
    <row r="814" spans="1:10" x14ac:dyDescent="0.25">
      <c r="A814" s="29">
        <f t="shared" si="183"/>
        <v>44525</v>
      </c>
      <c r="B814" s="52" t="s">
        <v>697</v>
      </c>
      <c r="C814">
        <f>'1125'!B30</f>
        <v>438.6</v>
      </c>
      <c r="D814">
        <f>'1125'!C30</f>
        <v>718.3</v>
      </c>
      <c r="E814">
        <f>'1125'!D30</f>
        <v>395</v>
      </c>
      <c r="F814">
        <f>'1125'!E30</f>
        <v>420.7</v>
      </c>
      <c r="G814" s="63">
        <f t="shared" si="188"/>
        <v>833.6</v>
      </c>
      <c r="H814" s="64">
        <f t="shared" si="188"/>
        <v>1139</v>
      </c>
      <c r="I814" s="65">
        <f>+(G814/H814-1)*100</f>
        <v>-26.812993854258117</v>
      </c>
    </row>
    <row r="815" spans="1:10" x14ac:dyDescent="0.25">
      <c r="A815" s="29">
        <f t="shared" si="183"/>
        <v>44532</v>
      </c>
      <c r="B815" s="52" t="s">
        <v>697</v>
      </c>
      <c r="C815">
        <f>'1202'!B30</f>
        <v>349.4</v>
      </c>
      <c r="D815">
        <f>'1202'!C30</f>
        <v>675.3</v>
      </c>
      <c r="E815">
        <f>'1202'!D30</f>
        <v>488.2</v>
      </c>
      <c r="F815">
        <f>'1202'!E30</f>
        <v>467.9</v>
      </c>
      <c r="G815" s="63">
        <f t="shared" si="188"/>
        <v>837.59999999999991</v>
      </c>
      <c r="H815" s="64">
        <f t="shared" si="188"/>
        <v>1143.1999999999998</v>
      </c>
      <c r="I815" s="65">
        <f>+(G815/H815-1)*100</f>
        <v>-26.731980405878232</v>
      </c>
    </row>
    <row r="816" spans="1:10" x14ac:dyDescent="0.25">
      <c r="A816" s="29">
        <f t="shared" si="183"/>
        <v>44539</v>
      </c>
      <c r="B816" s="52" t="s">
        <v>697</v>
      </c>
      <c r="C816">
        <f>'1209'!B30</f>
        <v>317.10000000000002</v>
      </c>
      <c r="D816">
        <f>'1209'!C30</f>
        <v>628</v>
      </c>
      <c r="E816">
        <f>'1209'!D30</f>
        <v>520.79999999999995</v>
      </c>
      <c r="F816">
        <f>'1209'!E30</f>
        <v>524.70000000000005</v>
      </c>
      <c r="G816" s="63">
        <f t="shared" ref="G816:G822" si="189">+C816+E816</f>
        <v>837.9</v>
      </c>
      <c r="H816" s="64">
        <f t="shared" ref="H816:H822" si="190">+D816+F816</f>
        <v>1152.7</v>
      </c>
      <c r="I816" s="65">
        <f t="shared" ref="I816:I822" si="191">+(G816/H816-1)*100</f>
        <v>-27.309794395766463</v>
      </c>
    </row>
    <row r="817" spans="1:9" x14ac:dyDescent="0.25">
      <c r="A817" s="29">
        <f t="shared" si="183"/>
        <v>44546</v>
      </c>
      <c r="B817" s="52" t="s">
        <v>697</v>
      </c>
      <c r="C817">
        <f>'1216'!B30</f>
        <v>317.8</v>
      </c>
      <c r="D817">
        <f>'1216'!C30</f>
        <v>572.29999999999995</v>
      </c>
      <c r="E817">
        <f>'1216'!D30</f>
        <v>539.9</v>
      </c>
      <c r="F817">
        <f>'1216'!E30</f>
        <v>588.5</v>
      </c>
      <c r="G817" s="63">
        <f t="shared" si="189"/>
        <v>857.7</v>
      </c>
      <c r="H817" s="64">
        <f t="shared" si="190"/>
        <v>1160.8</v>
      </c>
      <c r="I817" s="65">
        <f t="shared" si="191"/>
        <v>-26.111302549965533</v>
      </c>
    </row>
    <row r="818" spans="1:9" x14ac:dyDescent="0.25">
      <c r="A818" s="29">
        <f t="shared" si="183"/>
        <v>44553</v>
      </c>
      <c r="B818" s="52" t="s">
        <v>697</v>
      </c>
      <c r="C818">
        <f>'1223'!B30</f>
        <v>294.5</v>
      </c>
      <c r="D818">
        <f>'1223'!C30</f>
        <v>536.6</v>
      </c>
      <c r="E818">
        <f>'1223'!D30</f>
        <v>570.79999999999995</v>
      </c>
      <c r="F818">
        <f>'1223'!E30</f>
        <v>640.6</v>
      </c>
      <c r="G818" s="63">
        <f t="shared" si="189"/>
        <v>865.3</v>
      </c>
      <c r="H818" s="64">
        <f t="shared" si="190"/>
        <v>1177.2</v>
      </c>
      <c r="I818" s="65">
        <f t="shared" si="191"/>
        <v>-26.495073054706086</v>
      </c>
    </row>
    <row r="819" spans="1:9" x14ac:dyDescent="0.25">
      <c r="A819" s="29">
        <f t="shared" si="183"/>
        <v>44560</v>
      </c>
      <c r="B819" s="52" t="s">
        <v>697</v>
      </c>
      <c r="C819">
        <f>'1230'!B33</f>
        <v>282.8</v>
      </c>
      <c r="D819">
        <f>'1230'!C33</f>
        <v>505.9</v>
      </c>
      <c r="E819">
        <f>'1230'!D33</f>
        <v>608.79999999999995</v>
      </c>
      <c r="F819">
        <f>'1230'!E33</f>
        <v>672.9</v>
      </c>
      <c r="G819" s="63">
        <f t="shared" si="189"/>
        <v>891.59999999999991</v>
      </c>
      <c r="H819" s="64">
        <f t="shared" si="190"/>
        <v>1178.8</v>
      </c>
      <c r="I819" s="65">
        <f t="shared" si="191"/>
        <v>-24.363759755683756</v>
      </c>
    </row>
    <row r="820" spans="1:9" x14ac:dyDescent="0.25">
      <c r="A820" s="29">
        <f t="shared" si="183"/>
        <v>44567</v>
      </c>
      <c r="B820" s="52" t="s">
        <v>697</v>
      </c>
      <c r="C820">
        <f>'0106'!B33</f>
        <v>272.3</v>
      </c>
      <c r="D820">
        <f>'0106'!C33</f>
        <v>488.3</v>
      </c>
      <c r="E820">
        <f>'0106'!D33</f>
        <v>621</v>
      </c>
      <c r="F820">
        <f>'0106'!E33</f>
        <v>700.6</v>
      </c>
      <c r="G820" s="63">
        <f t="shared" si="189"/>
        <v>893.3</v>
      </c>
      <c r="H820" s="64">
        <f t="shared" si="190"/>
        <v>1188.9000000000001</v>
      </c>
      <c r="I820" s="65">
        <f t="shared" si="191"/>
        <v>-24.863319034401556</v>
      </c>
    </row>
    <row r="821" spans="1:9" x14ac:dyDescent="0.25">
      <c r="A821" s="29">
        <f t="shared" si="183"/>
        <v>44574</v>
      </c>
      <c r="B821" s="52" t="s">
        <v>697</v>
      </c>
      <c r="C821">
        <f>'0113'!B33</f>
        <v>263.5</v>
      </c>
      <c r="D821">
        <f>'0113'!C33</f>
        <v>499.2</v>
      </c>
      <c r="E821">
        <f>'0113'!D33</f>
        <v>633.5</v>
      </c>
      <c r="F821">
        <f>'0113'!E33</f>
        <v>735.8</v>
      </c>
      <c r="G821" s="63">
        <f t="shared" si="189"/>
        <v>897</v>
      </c>
      <c r="H821" s="64">
        <f t="shared" si="190"/>
        <v>1235</v>
      </c>
      <c r="I821" s="65">
        <f t="shared" si="191"/>
        <v>-27.368421052631575</v>
      </c>
    </row>
    <row r="822" spans="1:9" x14ac:dyDescent="0.25">
      <c r="A822" s="29">
        <f t="shared" si="183"/>
        <v>44581</v>
      </c>
      <c r="B822" s="52" t="s">
        <v>697</v>
      </c>
      <c r="C822">
        <f>'0120'!B34</f>
        <v>258.2</v>
      </c>
      <c r="D822">
        <f>'0120'!C34</f>
        <v>545.5</v>
      </c>
      <c r="E822">
        <f>'0120'!D34</f>
        <v>646.6</v>
      </c>
      <c r="F822">
        <f>'0120'!E34</f>
        <v>761.6</v>
      </c>
      <c r="G822" s="63">
        <f t="shared" si="189"/>
        <v>904.8</v>
      </c>
      <c r="H822" s="64">
        <f t="shared" si="190"/>
        <v>1307.0999999999999</v>
      </c>
      <c r="I822" s="65">
        <f t="shared" si="191"/>
        <v>-30.778058296993336</v>
      </c>
    </row>
    <row r="823" spans="1:9" x14ac:dyDescent="0.25">
      <c r="A823" s="29">
        <f t="shared" si="183"/>
        <v>44588</v>
      </c>
      <c r="B823" s="52" t="s">
        <v>697</v>
      </c>
      <c r="C823">
        <f>'0127'!B34</f>
        <v>195.5</v>
      </c>
      <c r="D823">
        <f>'0127'!C34</f>
        <v>534.6</v>
      </c>
      <c r="E823">
        <f>'0127'!D34</f>
        <v>737.9</v>
      </c>
      <c r="F823">
        <f>'0127'!E34</f>
        <v>788</v>
      </c>
      <c r="G823" s="63">
        <f t="shared" ref="G823:H827" si="192">+C823+E823</f>
        <v>933.4</v>
      </c>
      <c r="H823" s="64">
        <f t="shared" si="192"/>
        <v>1322.6</v>
      </c>
      <c r="I823" s="65">
        <f>+(G823/H823-1)*100</f>
        <v>-29.426886435808253</v>
      </c>
    </row>
    <row r="824" spans="1:9" x14ac:dyDescent="0.25">
      <c r="A824" s="29">
        <f t="shared" si="183"/>
        <v>44595</v>
      </c>
      <c r="B824" s="52" t="s">
        <v>697</v>
      </c>
      <c r="C824">
        <f>'0203'!B34</f>
        <v>170.4</v>
      </c>
      <c r="D824">
        <f>'0203'!C34</f>
        <v>410.9</v>
      </c>
      <c r="E824">
        <f>'0203'!D34</f>
        <v>762.7</v>
      </c>
      <c r="F824">
        <f>'0203'!E34</f>
        <v>904</v>
      </c>
      <c r="G824" s="63">
        <f t="shared" si="192"/>
        <v>933.1</v>
      </c>
      <c r="H824" s="64">
        <f t="shared" si="192"/>
        <v>1314.9</v>
      </c>
      <c r="I824" s="65">
        <f>+(G824/H824-1)*100</f>
        <v>-29.036428625751011</v>
      </c>
    </row>
    <row r="825" spans="1:9" x14ac:dyDescent="0.25">
      <c r="A825" s="29">
        <f t="shared" si="183"/>
        <v>44602</v>
      </c>
      <c r="B825" s="52" t="s">
        <v>697</v>
      </c>
      <c r="C825">
        <f>'0210'!B34</f>
        <v>109.1</v>
      </c>
      <c r="D825">
        <f>'0210'!C34</f>
        <v>377.2</v>
      </c>
      <c r="E825">
        <f>'0210'!D34</f>
        <v>831.5</v>
      </c>
      <c r="F825">
        <f>'0210'!E34</f>
        <v>942.1</v>
      </c>
      <c r="G825" s="63">
        <f t="shared" si="192"/>
        <v>940.6</v>
      </c>
      <c r="H825" s="64">
        <f t="shared" si="192"/>
        <v>1319.3</v>
      </c>
      <c r="I825" s="65">
        <f>+(G825/H825-1)*100</f>
        <v>-28.704616084287117</v>
      </c>
    </row>
    <row r="826" spans="1:9" x14ac:dyDescent="0.25">
      <c r="A826" s="29">
        <f t="shared" si="183"/>
        <v>44609</v>
      </c>
      <c r="B826" s="52" t="s">
        <v>697</v>
      </c>
      <c r="C826">
        <f>'0217'!B35</f>
        <v>115.6</v>
      </c>
      <c r="D826">
        <f>'0217'!C35</f>
        <v>318</v>
      </c>
      <c r="E826">
        <f>'0217'!D35</f>
        <v>848.1</v>
      </c>
      <c r="F826">
        <f>'0217'!E35</f>
        <v>1006.1</v>
      </c>
      <c r="G826" s="63">
        <f t="shared" si="192"/>
        <v>963.7</v>
      </c>
      <c r="H826" s="64">
        <f t="shared" si="192"/>
        <v>1324.1</v>
      </c>
      <c r="I826" s="65">
        <f>+(G826/H826-1)*100</f>
        <v>-27.218488029605005</v>
      </c>
    </row>
    <row r="827" spans="1:9" x14ac:dyDescent="0.25">
      <c r="A827" s="29">
        <f t="shared" si="183"/>
        <v>44616</v>
      </c>
      <c r="B827" s="52" t="s">
        <v>697</v>
      </c>
      <c r="C827">
        <f>'0224'!B35</f>
        <v>153</v>
      </c>
      <c r="D827">
        <f>'0224'!C35</f>
        <v>219</v>
      </c>
      <c r="E827">
        <f>'0224'!D35</f>
        <v>880.1</v>
      </c>
      <c r="F827">
        <f>'0224'!E35</f>
        <v>1111.7</v>
      </c>
      <c r="G827" s="63">
        <f t="shared" si="192"/>
        <v>1033.0999999999999</v>
      </c>
      <c r="H827" s="64">
        <f t="shared" si="192"/>
        <v>1330.7</v>
      </c>
      <c r="I827" s="65">
        <f>+(G827/H827-1)*100</f>
        <v>-22.364169234237629</v>
      </c>
    </row>
    <row r="828" spans="1:9" x14ac:dyDescent="0.25">
      <c r="A828" s="29">
        <f t="shared" si="183"/>
        <v>44623</v>
      </c>
      <c r="B828" s="52" t="s">
        <v>697</v>
      </c>
      <c r="C828">
        <f>'0303'!B35</f>
        <v>156.9</v>
      </c>
      <c r="D828">
        <f>'0303'!C35</f>
        <v>191.7</v>
      </c>
      <c r="E828">
        <f>'0303'!D35</f>
        <v>893.3</v>
      </c>
      <c r="F828">
        <f>'0303'!E35</f>
        <v>1139.7</v>
      </c>
      <c r="G828" s="63">
        <f t="shared" ref="G828:G833" si="193">+C828+E828</f>
        <v>1050.2</v>
      </c>
      <c r="H828" s="64">
        <f t="shared" ref="H828:H833" si="194">+D828+F828</f>
        <v>1331.4</v>
      </c>
      <c r="I828" s="65">
        <f t="shared" ref="I828:I833" si="195">+(G828/H828-1)*100</f>
        <v>-21.120624906113871</v>
      </c>
    </row>
    <row r="829" spans="1:9" x14ac:dyDescent="0.25">
      <c r="A829" s="29">
        <f t="shared" si="183"/>
        <v>44630</v>
      </c>
      <c r="B829" s="52" t="s">
        <v>697</v>
      </c>
      <c r="C829">
        <f>'0310'!B35</f>
        <v>297.2</v>
      </c>
      <c r="D829">
        <f>'0310'!C35</f>
        <v>184</v>
      </c>
      <c r="E829">
        <f>'0310'!D35</f>
        <v>915.4</v>
      </c>
      <c r="F829">
        <f>'0310'!E35</f>
        <v>1154.0999999999999</v>
      </c>
      <c r="G829" s="63">
        <f t="shared" si="193"/>
        <v>1212.5999999999999</v>
      </c>
      <c r="H829" s="64">
        <f t="shared" si="194"/>
        <v>1338.1</v>
      </c>
      <c r="I829" s="65">
        <f t="shared" si="195"/>
        <v>-9.378970181600776</v>
      </c>
    </row>
    <row r="830" spans="1:9" x14ac:dyDescent="0.25">
      <c r="A830" s="29">
        <f t="shared" si="183"/>
        <v>44637</v>
      </c>
      <c r="B830" s="52" t="s">
        <v>697</v>
      </c>
      <c r="C830">
        <f>'0317'!B35</f>
        <v>312.10000000000002</v>
      </c>
      <c r="D830">
        <f>'0317'!C35</f>
        <v>158.30000000000001</v>
      </c>
      <c r="E830">
        <f>'0317'!D35</f>
        <v>930.5</v>
      </c>
      <c r="F830">
        <f>'0317'!E35</f>
        <v>1182.7</v>
      </c>
      <c r="G830" s="63">
        <f t="shared" si="193"/>
        <v>1242.5999999999999</v>
      </c>
      <c r="H830" s="64">
        <f t="shared" si="194"/>
        <v>1341</v>
      </c>
      <c r="I830" s="65">
        <f t="shared" si="195"/>
        <v>-7.3378076062639908</v>
      </c>
    </row>
    <row r="831" spans="1:9" x14ac:dyDescent="0.25">
      <c r="A831" s="29">
        <f t="shared" si="183"/>
        <v>44644</v>
      </c>
      <c r="B831" s="52" t="s">
        <v>697</v>
      </c>
      <c r="C831">
        <f>'0324'!B35</f>
        <v>330.2</v>
      </c>
      <c r="D831">
        <f>'0324'!C35</f>
        <v>147.9</v>
      </c>
      <c r="E831">
        <f>'0324'!D35</f>
        <v>944.9</v>
      </c>
      <c r="F831">
        <f>'0324'!E35</f>
        <v>1206.7</v>
      </c>
      <c r="G831" s="63">
        <f t="shared" si="193"/>
        <v>1275.0999999999999</v>
      </c>
      <c r="H831" s="64">
        <f t="shared" si="194"/>
        <v>1354.6000000000001</v>
      </c>
      <c r="I831" s="65">
        <f t="shared" si="195"/>
        <v>-5.8688911855898525</v>
      </c>
    </row>
    <row r="832" spans="1:9" x14ac:dyDescent="0.25">
      <c r="A832" s="29">
        <f t="shared" si="183"/>
        <v>44651</v>
      </c>
      <c r="B832" s="52" t="s">
        <v>697</v>
      </c>
      <c r="C832">
        <f>'0331'!B35</f>
        <v>339.7</v>
      </c>
      <c r="D832">
        <f>'0331'!C35</f>
        <v>132.30000000000001</v>
      </c>
      <c r="E832">
        <f>'0331'!D35</f>
        <v>956.5</v>
      </c>
      <c r="F832">
        <f>'0331'!E35</f>
        <v>1225.2</v>
      </c>
      <c r="G832" s="63">
        <f t="shared" si="193"/>
        <v>1296.2</v>
      </c>
      <c r="H832" s="64">
        <f t="shared" si="194"/>
        <v>1357.5</v>
      </c>
      <c r="I832" s="65">
        <f t="shared" si="195"/>
        <v>-4.5156537753222814</v>
      </c>
    </row>
    <row r="833" spans="1:10" x14ac:dyDescent="0.25">
      <c r="A833" s="29">
        <f t="shared" si="183"/>
        <v>44658</v>
      </c>
      <c r="B833" s="52" t="s">
        <v>697</v>
      </c>
      <c r="C833">
        <f>'0407'!B35</f>
        <v>342.7</v>
      </c>
      <c r="D833">
        <f>'0407'!C35</f>
        <v>94.6</v>
      </c>
      <c r="E833">
        <f>'0407'!D35</f>
        <v>974.6</v>
      </c>
      <c r="F833">
        <f>'0407'!E35</f>
        <v>1263.2</v>
      </c>
      <c r="G833" s="63">
        <f t="shared" si="193"/>
        <v>1317.3</v>
      </c>
      <c r="H833" s="64">
        <f t="shared" si="194"/>
        <v>1357.8</v>
      </c>
      <c r="I833" s="65">
        <f t="shared" si="195"/>
        <v>-2.9827662395050858</v>
      </c>
      <c r="J833">
        <f>'0407'!F35</f>
        <v>3</v>
      </c>
    </row>
    <row r="834" spans="1:10" x14ac:dyDescent="0.25">
      <c r="A834" s="29">
        <f t="shared" si="183"/>
        <v>44665</v>
      </c>
      <c r="B834" s="52" t="s">
        <v>697</v>
      </c>
      <c r="C834">
        <f>'0414'!B35</f>
        <v>351.9</v>
      </c>
      <c r="D834">
        <f>'0414'!C35</f>
        <v>86.9</v>
      </c>
      <c r="E834">
        <f>'0414'!D35</f>
        <v>991.8</v>
      </c>
      <c r="F834">
        <f>'0414'!E35</f>
        <v>1274.7</v>
      </c>
      <c r="G834" s="63">
        <f t="shared" ref="G834:G841" si="196">+C834+E834</f>
        <v>1343.6999999999998</v>
      </c>
      <c r="H834" s="64">
        <f t="shared" ref="H834:H841" si="197">+D834+F834</f>
        <v>1361.6000000000001</v>
      </c>
      <c r="I834" s="65">
        <f t="shared" ref="I834:I841" si="198">+(G834/H834-1)*100</f>
        <v>-1.3146298472385687</v>
      </c>
      <c r="J834">
        <f>'0414'!F35</f>
        <v>6</v>
      </c>
    </row>
    <row r="835" spans="1:10" x14ac:dyDescent="0.25">
      <c r="A835" s="29">
        <f t="shared" si="183"/>
        <v>44672</v>
      </c>
      <c r="B835" s="52" t="s">
        <v>697</v>
      </c>
      <c r="C835">
        <f>'0421'!B35</f>
        <v>345.6</v>
      </c>
      <c r="D835">
        <f>'0421'!C35</f>
        <v>80</v>
      </c>
      <c r="E835">
        <f>'0421'!D35</f>
        <v>1032.0999999999999</v>
      </c>
      <c r="F835">
        <f>'0421'!E35</f>
        <v>1282.5</v>
      </c>
      <c r="G835" s="63">
        <f t="shared" si="196"/>
        <v>1377.6999999999998</v>
      </c>
      <c r="H835" s="64">
        <f t="shared" si="197"/>
        <v>1362.5</v>
      </c>
      <c r="I835" s="65">
        <f t="shared" si="198"/>
        <v>1.1155963302752259</v>
      </c>
      <c r="J835">
        <f>'0421'!F35</f>
        <v>6</v>
      </c>
    </row>
    <row r="836" spans="1:10" x14ac:dyDescent="0.25">
      <c r="A836" s="29">
        <f t="shared" si="183"/>
        <v>44679</v>
      </c>
      <c r="B836" s="52" t="s">
        <v>697</v>
      </c>
      <c r="C836">
        <f>'0428'!B35</f>
        <v>332.5</v>
      </c>
      <c r="D836">
        <f>'0428'!C35</f>
        <v>67.400000000000006</v>
      </c>
      <c r="E836">
        <f>'0428'!D35</f>
        <v>1056.8</v>
      </c>
      <c r="F836">
        <f>'0428'!E35</f>
        <v>1296.8</v>
      </c>
      <c r="G836" s="63">
        <f t="shared" si="196"/>
        <v>1389.3</v>
      </c>
      <c r="H836" s="64">
        <f t="shared" si="197"/>
        <v>1364.2</v>
      </c>
      <c r="I836" s="65">
        <f t="shared" si="198"/>
        <v>1.839906172115513</v>
      </c>
      <c r="J836">
        <f>'0428'!F35</f>
        <v>6</v>
      </c>
    </row>
    <row r="837" spans="1:10" x14ac:dyDescent="0.25">
      <c r="A837" s="29">
        <f t="shared" si="183"/>
        <v>44686</v>
      </c>
      <c r="B837" s="52" t="s">
        <v>697</v>
      </c>
      <c r="C837">
        <f>'0505'!B35</f>
        <v>270.8</v>
      </c>
      <c r="D837">
        <f>'0505'!C35</f>
        <v>57.5</v>
      </c>
      <c r="E837">
        <f>'0505'!D35</f>
        <v>1123.5999999999999</v>
      </c>
      <c r="F837">
        <f>'0505'!E35</f>
        <v>1305.8</v>
      </c>
      <c r="G837" s="63">
        <f t="shared" si="196"/>
        <v>1394.3999999999999</v>
      </c>
      <c r="H837" s="64">
        <f t="shared" si="197"/>
        <v>1363.3</v>
      </c>
      <c r="I837" s="65">
        <f t="shared" si="198"/>
        <v>2.2812293699112418</v>
      </c>
      <c r="J837">
        <f>'0505'!F35</f>
        <v>11</v>
      </c>
    </row>
    <row r="838" spans="1:10" x14ac:dyDescent="0.25">
      <c r="A838" s="29">
        <f t="shared" si="183"/>
        <v>44693</v>
      </c>
      <c r="B838" s="52" t="s">
        <v>697</v>
      </c>
      <c r="C838">
        <f>'0512'!B35</f>
        <v>300.10000000000002</v>
      </c>
      <c r="D838">
        <f>'0512'!C35</f>
        <v>57.9</v>
      </c>
      <c r="E838">
        <f>'0512'!D35</f>
        <v>1149.8</v>
      </c>
      <c r="F838">
        <f>'0512'!E35</f>
        <v>1308.9000000000001</v>
      </c>
      <c r="G838" s="63">
        <f t="shared" si="196"/>
        <v>1449.9</v>
      </c>
      <c r="H838" s="64">
        <f t="shared" si="197"/>
        <v>1366.8000000000002</v>
      </c>
      <c r="I838" s="65">
        <f t="shared" si="198"/>
        <v>6.0798946444249324</v>
      </c>
      <c r="J838">
        <f>'0512'!F35</f>
        <v>27</v>
      </c>
    </row>
    <row r="839" spans="1:10" x14ac:dyDescent="0.25">
      <c r="A839" s="29">
        <f t="shared" si="183"/>
        <v>44700</v>
      </c>
      <c r="B839" s="52" t="s">
        <v>697</v>
      </c>
      <c r="C839">
        <f>'0519'!B35</f>
        <v>233.1</v>
      </c>
      <c r="D839">
        <f>'0519'!C35</f>
        <v>43.9</v>
      </c>
      <c r="E839">
        <f>'0519'!D35</f>
        <v>1162</v>
      </c>
      <c r="F839">
        <f>'0519'!E35</f>
        <v>1322.1</v>
      </c>
      <c r="G839" s="63">
        <f t="shared" si="196"/>
        <v>1395.1</v>
      </c>
      <c r="H839" s="64">
        <f t="shared" si="197"/>
        <v>1366</v>
      </c>
      <c r="I839" s="65">
        <f t="shared" si="198"/>
        <v>2.130307467057091</v>
      </c>
      <c r="J839">
        <f>'0519'!F35</f>
        <v>91</v>
      </c>
    </row>
    <row r="840" spans="1:10" x14ac:dyDescent="0.25">
      <c r="A840" s="29">
        <f t="shared" si="183"/>
        <v>44707</v>
      </c>
      <c r="B840" s="52" t="s">
        <v>697</v>
      </c>
      <c r="C840">
        <f>'0526'!B35</f>
        <v>223.8</v>
      </c>
      <c r="D840">
        <f>'0526'!C35</f>
        <v>29.3</v>
      </c>
      <c r="E840">
        <f>'0526'!D35</f>
        <v>1178.5</v>
      </c>
      <c r="F840">
        <f>'0526'!E35</f>
        <v>1342</v>
      </c>
      <c r="G840" s="63">
        <f t="shared" si="196"/>
        <v>1402.3</v>
      </c>
      <c r="H840" s="64">
        <f t="shared" si="197"/>
        <v>1371.3</v>
      </c>
      <c r="I840" s="65">
        <f t="shared" si="198"/>
        <v>2.2606286005979692</v>
      </c>
      <c r="J840">
        <f>'0526'!F35</f>
        <v>94</v>
      </c>
    </row>
    <row r="841" spans="1:10" x14ac:dyDescent="0.25">
      <c r="A841" s="29">
        <f t="shared" si="183"/>
        <v>44714</v>
      </c>
      <c r="B841" s="52" t="s">
        <v>697</v>
      </c>
      <c r="C841">
        <f>'0602'!B35</f>
        <v>211.8</v>
      </c>
      <c r="D841">
        <f>'0602'!C35</f>
        <v>28.2</v>
      </c>
      <c r="E841">
        <f>'0602'!D35</f>
        <v>1197.8</v>
      </c>
      <c r="F841">
        <f>'0602'!E35</f>
        <v>1346.4</v>
      </c>
      <c r="G841" s="63">
        <f t="shared" si="196"/>
        <v>1409.6</v>
      </c>
      <c r="H841" s="64">
        <f t="shared" si="197"/>
        <v>1374.6000000000001</v>
      </c>
      <c r="I841" s="65">
        <f t="shared" si="198"/>
        <v>2.546195256801953</v>
      </c>
      <c r="J841">
        <f>'0602'!F35</f>
        <v>99</v>
      </c>
    </row>
    <row r="842" spans="1:10" x14ac:dyDescent="0.25">
      <c r="A842" s="29">
        <f t="shared" si="183"/>
        <v>44721</v>
      </c>
      <c r="B842" s="52" t="s">
        <v>697</v>
      </c>
      <c r="C842">
        <f>'0609'!B35</f>
        <v>194.2</v>
      </c>
      <c r="D842">
        <f>'0609'!C35</f>
        <v>24.5</v>
      </c>
      <c r="E842">
        <f>'0609'!D35</f>
        <v>1225.0999999999999</v>
      </c>
      <c r="F842">
        <f>'0609'!E35</f>
        <v>1350.2</v>
      </c>
      <c r="G842" s="63">
        <f t="shared" ref="G842:G851" si="199">+C842+E842</f>
        <v>1419.3</v>
      </c>
      <c r="H842" s="64">
        <f t="shared" ref="H842:H851" si="200">+D842+F842</f>
        <v>1374.7</v>
      </c>
      <c r="I842" s="65">
        <f t="shared" ref="I842:I851" si="201">+(G842/H842-1)*100</f>
        <v>3.2443442205572159</v>
      </c>
      <c r="J842">
        <f>'0609'!F35</f>
        <v>99</v>
      </c>
    </row>
    <row r="843" spans="1:10" x14ac:dyDescent="0.25">
      <c r="A843" s="29">
        <f t="shared" si="183"/>
        <v>44728</v>
      </c>
      <c r="B843" s="52" t="s">
        <v>697</v>
      </c>
      <c r="C843">
        <f>'0616'!B35</f>
        <v>183.9</v>
      </c>
      <c r="D843">
        <f>'0616'!C35</f>
        <v>25.7</v>
      </c>
      <c r="E843">
        <f>'0616'!D35</f>
        <v>1236.2</v>
      </c>
      <c r="F843">
        <f>'0616'!E35</f>
        <v>1351.4</v>
      </c>
      <c r="G843" s="63">
        <f t="shared" si="199"/>
        <v>1420.1000000000001</v>
      </c>
      <c r="H843" s="64">
        <f t="shared" si="200"/>
        <v>1377.1000000000001</v>
      </c>
      <c r="I843" s="65">
        <f t="shared" si="201"/>
        <v>3.1225038123593007</v>
      </c>
      <c r="J843">
        <f>'0616'!F35</f>
        <v>99</v>
      </c>
    </row>
    <row r="844" spans="1:10" x14ac:dyDescent="0.25">
      <c r="A844" s="29">
        <f t="shared" si="183"/>
        <v>44735</v>
      </c>
      <c r="B844" s="52" t="s">
        <v>697</v>
      </c>
      <c r="C844">
        <f>'0623'!B35</f>
        <v>176.5</v>
      </c>
      <c r="D844">
        <f>'0623'!C35</f>
        <v>29.8</v>
      </c>
      <c r="E844">
        <f>'0623'!D35</f>
        <v>1250.5999999999999</v>
      </c>
      <c r="F844">
        <f>'0623'!E35</f>
        <v>1353.2</v>
      </c>
      <c r="G844" s="63">
        <f t="shared" si="199"/>
        <v>1427.1</v>
      </c>
      <c r="H844" s="64">
        <f t="shared" si="200"/>
        <v>1383</v>
      </c>
      <c r="I844" s="65">
        <f t="shared" si="201"/>
        <v>3.1887201735357751</v>
      </c>
      <c r="J844">
        <f>'0623'!F35</f>
        <v>100</v>
      </c>
    </row>
    <row r="845" spans="1:10" x14ac:dyDescent="0.25">
      <c r="A845" s="29">
        <f t="shared" si="183"/>
        <v>44742</v>
      </c>
      <c r="B845" s="52" t="s">
        <v>697</v>
      </c>
      <c r="C845">
        <f>'0630'!B35</f>
        <v>171</v>
      </c>
      <c r="D845">
        <f>'0630'!C35</f>
        <v>45.4</v>
      </c>
      <c r="E845">
        <f>'0630'!D35</f>
        <v>1268.7</v>
      </c>
      <c r="F845">
        <f>'0630'!E35</f>
        <v>1354.6</v>
      </c>
      <c r="G845" s="63">
        <f t="shared" si="199"/>
        <v>1439.7</v>
      </c>
      <c r="H845" s="64">
        <f t="shared" si="200"/>
        <v>1400</v>
      </c>
      <c r="I845" s="65">
        <f t="shared" si="201"/>
        <v>2.835714285714297</v>
      </c>
      <c r="J845">
        <f>'0630'!F35</f>
        <v>100</v>
      </c>
    </row>
    <row r="846" spans="1:10" x14ac:dyDescent="0.25">
      <c r="A846" s="29">
        <f t="shared" si="183"/>
        <v>44749</v>
      </c>
      <c r="B846" s="52" t="s">
        <v>697</v>
      </c>
      <c r="C846">
        <f>'0707'!B35</f>
        <v>164.4</v>
      </c>
      <c r="D846">
        <f>'0707'!C35</f>
        <v>44.7</v>
      </c>
      <c r="E846">
        <f>'0707'!D35</f>
        <v>1275.3</v>
      </c>
      <c r="F846">
        <f>'0707'!E35</f>
        <v>1355.1</v>
      </c>
      <c r="G846" s="63">
        <f t="shared" si="199"/>
        <v>1439.7</v>
      </c>
      <c r="H846" s="64">
        <f t="shared" si="200"/>
        <v>1399.8</v>
      </c>
      <c r="I846" s="65">
        <f t="shared" si="201"/>
        <v>2.8504072010287151</v>
      </c>
      <c r="J846">
        <f>'0707'!F35</f>
        <v>100</v>
      </c>
    </row>
    <row r="847" spans="1:10" x14ac:dyDescent="0.25">
      <c r="A847" s="29">
        <f t="shared" si="183"/>
        <v>44756</v>
      </c>
      <c r="B847" s="52" t="s">
        <v>697</v>
      </c>
      <c r="C847">
        <f>'0714'!B35</f>
        <v>158</v>
      </c>
      <c r="D847">
        <f>'0714'!C35</f>
        <v>46</v>
      </c>
      <c r="E847">
        <f>'0714'!D35</f>
        <v>1284.3</v>
      </c>
      <c r="F847">
        <f>'0714'!E35</f>
        <v>1358.8</v>
      </c>
      <c r="G847" s="63">
        <f t="shared" si="199"/>
        <v>1442.3</v>
      </c>
      <c r="H847" s="64">
        <f t="shared" si="200"/>
        <v>1404.8</v>
      </c>
      <c r="I847" s="65">
        <f t="shared" si="201"/>
        <v>2.6694191343963558</v>
      </c>
      <c r="J847">
        <f>'0714'!F35</f>
        <v>100</v>
      </c>
    </row>
    <row r="848" spans="1:10" x14ac:dyDescent="0.25">
      <c r="A848" s="29">
        <f t="shared" si="183"/>
        <v>44763</v>
      </c>
      <c r="B848" s="52" t="s">
        <v>697</v>
      </c>
      <c r="C848">
        <f>'0721'!B35</f>
        <v>157.4</v>
      </c>
      <c r="D848">
        <f>'0721'!C35</f>
        <v>57.3</v>
      </c>
      <c r="E848">
        <f>'0721'!D35</f>
        <v>1292.4000000000001</v>
      </c>
      <c r="F848">
        <f>'0721'!E35</f>
        <v>1360.3</v>
      </c>
      <c r="G848" s="63">
        <f t="shared" si="199"/>
        <v>1449.8000000000002</v>
      </c>
      <c r="H848" s="64">
        <f t="shared" si="200"/>
        <v>1417.6</v>
      </c>
      <c r="I848" s="65">
        <f t="shared" si="201"/>
        <v>2.2714446952596168</v>
      </c>
      <c r="J848">
        <f>'0721'!F35</f>
        <v>100</v>
      </c>
    </row>
    <row r="849" spans="1:10" x14ac:dyDescent="0.25">
      <c r="A849" s="29">
        <f t="shared" si="183"/>
        <v>44770</v>
      </c>
      <c r="B849" s="52" t="s">
        <v>697</v>
      </c>
      <c r="C849">
        <f>'0728'!B35</f>
        <v>146</v>
      </c>
      <c r="D849">
        <f>'0728'!C35</f>
        <v>60</v>
      </c>
      <c r="E849">
        <f>'0728'!D35</f>
        <v>1305.2</v>
      </c>
      <c r="F849">
        <f>'0728'!E35</f>
        <v>1363</v>
      </c>
      <c r="G849" s="63">
        <f t="shared" si="199"/>
        <v>1451.2</v>
      </c>
      <c r="H849" s="64">
        <f t="shared" si="200"/>
        <v>1423</v>
      </c>
      <c r="I849" s="65">
        <f t="shared" si="201"/>
        <v>1.9817287420941687</v>
      </c>
      <c r="J849">
        <f>'0728'!F35</f>
        <v>100.2</v>
      </c>
    </row>
    <row r="850" spans="1:10" x14ac:dyDescent="0.25">
      <c r="A850" s="29">
        <f t="shared" si="183"/>
        <v>44777</v>
      </c>
      <c r="B850" s="52" t="s">
        <v>697</v>
      </c>
      <c r="C850">
        <f>'0804'!B36</f>
        <v>139.19999999999999</v>
      </c>
      <c r="D850">
        <f>'0804'!C36</f>
        <v>62.6</v>
      </c>
      <c r="E850">
        <f>'0804'!D36</f>
        <v>1318.3</v>
      </c>
      <c r="F850">
        <f>'0804'!E36</f>
        <v>1364.8</v>
      </c>
      <c r="G850" s="63">
        <f t="shared" si="199"/>
        <v>1457.5</v>
      </c>
      <c r="H850" s="64">
        <f t="shared" si="200"/>
        <v>1427.3999999999999</v>
      </c>
      <c r="I850" s="65">
        <f t="shared" si="201"/>
        <v>2.1087291579094947</v>
      </c>
      <c r="J850">
        <f>'0804'!F36</f>
        <v>100.2</v>
      </c>
    </row>
    <row r="851" spans="1:10" x14ac:dyDescent="0.25">
      <c r="A851" s="29">
        <f t="shared" si="183"/>
        <v>44784</v>
      </c>
      <c r="B851" s="52" t="s">
        <v>697</v>
      </c>
      <c r="C851">
        <f>'0811'!B35</f>
        <v>132.6</v>
      </c>
      <c r="D851">
        <f>'0811'!C35</f>
        <v>73.8</v>
      </c>
      <c r="E851">
        <f>'0811'!D35</f>
        <v>1329.3</v>
      </c>
      <c r="F851">
        <f>'0811'!E35</f>
        <v>1365.9</v>
      </c>
      <c r="G851" s="63">
        <f t="shared" si="199"/>
        <v>1461.8999999999999</v>
      </c>
      <c r="H851" s="64">
        <f t="shared" si="200"/>
        <v>1439.7</v>
      </c>
      <c r="I851" s="65">
        <f t="shared" si="201"/>
        <v>1.541987914148768</v>
      </c>
      <c r="J851">
        <f>'0811'!F35</f>
        <v>107.3</v>
      </c>
    </row>
    <row r="852" spans="1:10" x14ac:dyDescent="0.25">
      <c r="A852" s="29">
        <f t="shared" si="183"/>
        <v>44791</v>
      </c>
      <c r="B852" s="52" t="s">
        <v>697</v>
      </c>
      <c r="D852">
        <v>94.1</v>
      </c>
      <c r="F852">
        <v>1366.7</v>
      </c>
      <c r="G852" s="63">
        <f t="shared" ref="G852:H859" si="202">+C852+E852</f>
        <v>0</v>
      </c>
      <c r="H852" s="64">
        <f t="shared" si="202"/>
        <v>1460.8</v>
      </c>
      <c r="I852" s="65">
        <f t="shared" ref="I852:I859" si="203">+(G852/H852-1)*100</f>
        <v>-100</v>
      </c>
    </row>
    <row r="853" spans="1:10" x14ac:dyDescent="0.25">
      <c r="A853" s="29">
        <f t="shared" si="183"/>
        <v>44798</v>
      </c>
      <c r="B853" s="52" t="s">
        <v>697</v>
      </c>
      <c r="C853">
        <f>'0825'!B35</f>
        <v>115.7</v>
      </c>
      <c r="D853">
        <f>'0825'!C35</f>
        <v>109.4</v>
      </c>
      <c r="E853">
        <f>'0825'!D35</f>
        <v>1362.2</v>
      </c>
      <c r="F853">
        <f>'0825'!E35</f>
        <v>1368.5</v>
      </c>
      <c r="G853" s="63">
        <f t="shared" si="202"/>
        <v>1477.9</v>
      </c>
      <c r="H853" s="64">
        <f t="shared" si="202"/>
        <v>1477.9</v>
      </c>
      <c r="I853" s="65">
        <f t="shared" si="203"/>
        <v>0</v>
      </c>
      <c r="J853">
        <f>'0825'!F35</f>
        <v>129.9</v>
      </c>
    </row>
    <row r="854" spans="1:10" x14ac:dyDescent="0.25">
      <c r="A854" s="29">
        <f t="shared" si="183"/>
        <v>44805</v>
      </c>
      <c r="B854" s="52" t="s">
        <v>697</v>
      </c>
      <c r="C854">
        <f>'0901'!B25</f>
        <v>273.89999999999998</v>
      </c>
      <c r="D854">
        <f>'0901'!C25</f>
        <v>571.5</v>
      </c>
      <c r="E854">
        <f>'0901'!D25</f>
        <v>0</v>
      </c>
      <c r="F854">
        <f>'0901'!E25</f>
        <v>0</v>
      </c>
      <c r="G854" s="63">
        <f t="shared" si="202"/>
        <v>273.89999999999998</v>
      </c>
      <c r="H854" s="64">
        <f t="shared" si="202"/>
        <v>571.5</v>
      </c>
      <c r="I854" s="65">
        <f t="shared" si="203"/>
        <v>-52.073490813648291</v>
      </c>
    </row>
    <row r="855" spans="1:10" x14ac:dyDescent="0.25">
      <c r="A855" s="29">
        <f t="shared" si="183"/>
        <v>44812</v>
      </c>
      <c r="B855" s="52" t="s">
        <v>697</v>
      </c>
      <c r="C855">
        <f>'0908'!B27</f>
        <v>374.9</v>
      </c>
      <c r="D855">
        <f>'0908'!C27</f>
        <v>586.9</v>
      </c>
      <c r="E855">
        <f>'0908'!D27</f>
        <v>3.3</v>
      </c>
      <c r="F855">
        <f>'0908'!E27</f>
        <v>5</v>
      </c>
      <c r="G855" s="63">
        <f t="shared" si="202"/>
        <v>378.2</v>
      </c>
      <c r="H855" s="64">
        <f t="shared" si="202"/>
        <v>591.9</v>
      </c>
      <c r="I855" s="65">
        <f t="shared" si="203"/>
        <v>-36.104071633721915</v>
      </c>
    </row>
    <row r="856" spans="1:10" x14ac:dyDescent="0.25">
      <c r="A856" s="29">
        <f t="shared" si="183"/>
        <v>44819</v>
      </c>
      <c r="B856" s="52" t="s">
        <v>697</v>
      </c>
      <c r="C856">
        <f>'0915'!B27</f>
        <v>382.2</v>
      </c>
      <c r="D856">
        <f>'0915'!C27</f>
        <v>592.4</v>
      </c>
      <c r="E856">
        <f>'0915'!D27</f>
        <v>12.1</v>
      </c>
      <c r="F856">
        <f>'0915'!E27</f>
        <v>7</v>
      </c>
      <c r="G856" s="63">
        <f t="shared" si="202"/>
        <v>394.3</v>
      </c>
      <c r="H856" s="64">
        <f t="shared" si="202"/>
        <v>599.4</v>
      </c>
      <c r="I856" s="65">
        <f t="shared" si="203"/>
        <v>-34.217550884217552</v>
      </c>
    </row>
    <row r="857" spans="1:10" x14ac:dyDescent="0.25">
      <c r="A857" s="29">
        <f t="shared" si="183"/>
        <v>44826</v>
      </c>
      <c r="B857" s="52" t="s">
        <v>697</v>
      </c>
      <c r="C857">
        <f>'0922'!B27</f>
        <v>386.7</v>
      </c>
      <c r="D857">
        <f>'0922'!C27</f>
        <v>574.29999999999995</v>
      </c>
      <c r="E857">
        <f>'0922'!D27</f>
        <v>32.799999999999997</v>
      </c>
      <c r="F857">
        <f>'0922'!E27</f>
        <v>29.1</v>
      </c>
      <c r="G857" s="63">
        <f t="shared" si="202"/>
        <v>419.5</v>
      </c>
      <c r="H857" s="64">
        <f t="shared" si="202"/>
        <v>603.4</v>
      </c>
      <c r="I857" s="65">
        <f t="shared" si="203"/>
        <v>-30.477295326483254</v>
      </c>
    </row>
    <row r="858" spans="1:10" x14ac:dyDescent="0.25">
      <c r="A858" s="29">
        <f t="shared" si="183"/>
        <v>44833</v>
      </c>
      <c r="B858" s="52" t="s">
        <v>697</v>
      </c>
      <c r="C858">
        <f>'0929'!B28</f>
        <v>387.2</v>
      </c>
      <c r="D858">
        <f>'0929'!C28</f>
        <v>653.20000000000005</v>
      </c>
      <c r="E858">
        <f>'0929'!D28</f>
        <v>90</v>
      </c>
      <c r="F858">
        <f>'0929'!E28</f>
        <v>34.1</v>
      </c>
      <c r="G858" s="63">
        <f t="shared" si="202"/>
        <v>477.2</v>
      </c>
      <c r="H858" s="64">
        <f t="shared" si="202"/>
        <v>687.30000000000007</v>
      </c>
      <c r="I858" s="65">
        <f t="shared" si="203"/>
        <v>-30.568892768805476</v>
      </c>
    </row>
    <row r="859" spans="1:10" x14ac:dyDescent="0.25">
      <c r="A859" s="29">
        <f t="shared" ref="A859:A928" si="204">+A858+7</f>
        <v>44840</v>
      </c>
      <c r="B859" s="52" t="s">
        <v>697</v>
      </c>
      <c r="C859">
        <f>'1006'!B28</f>
        <v>376.8</v>
      </c>
      <c r="D859">
        <f>'1006'!C28</f>
        <v>591.9</v>
      </c>
      <c r="E859">
        <f>'1006'!D28</f>
        <v>100.4</v>
      </c>
      <c r="F859">
        <f>'1006'!E28</f>
        <v>105.5</v>
      </c>
      <c r="G859" s="63">
        <f t="shared" si="202"/>
        <v>477.20000000000005</v>
      </c>
      <c r="H859" s="64">
        <f t="shared" si="202"/>
        <v>697.4</v>
      </c>
      <c r="I859" s="65">
        <f t="shared" si="203"/>
        <v>-31.574419271580144</v>
      </c>
    </row>
    <row r="860" spans="1:10" x14ac:dyDescent="0.25">
      <c r="A860" s="29">
        <f t="shared" si="183"/>
        <v>44847</v>
      </c>
      <c r="B860" s="52" t="s">
        <v>697</v>
      </c>
      <c r="C860">
        <f>'1013'!B27</f>
        <v>385.4</v>
      </c>
      <c r="D860">
        <f>'1013'!C27</f>
        <v>595.79999999999995</v>
      </c>
      <c r="E860">
        <f>'1013'!D27</f>
        <v>108.1</v>
      </c>
      <c r="F860">
        <f>'1013'!E27</f>
        <v>115.4</v>
      </c>
      <c r="G860" s="63">
        <f t="shared" ref="G860:G867" si="205">+C860+E860</f>
        <v>493.5</v>
      </c>
      <c r="H860" s="64">
        <f t="shared" ref="H860:H867" si="206">+D860+F860</f>
        <v>711.19999999999993</v>
      </c>
      <c r="I860" s="65">
        <f t="shared" ref="I860:I867" si="207">+(G860/H860-1)*100</f>
        <v>-30.61023622047243</v>
      </c>
    </row>
    <row r="861" spans="1:10" x14ac:dyDescent="0.25">
      <c r="A861" s="29">
        <f t="shared" si="204"/>
        <v>44854</v>
      </c>
      <c r="B861" s="52" t="s">
        <v>697</v>
      </c>
      <c r="C861">
        <f>'1020'!B27</f>
        <v>392</v>
      </c>
      <c r="D861">
        <f>'1020'!C27</f>
        <v>652.5</v>
      </c>
      <c r="E861">
        <f>'1020'!D27</f>
        <v>123</v>
      </c>
      <c r="F861">
        <f>'1020'!E27</f>
        <v>130.30000000000001</v>
      </c>
      <c r="G861" s="63">
        <f t="shared" si="205"/>
        <v>515</v>
      </c>
      <c r="H861" s="64">
        <f t="shared" si="206"/>
        <v>782.8</v>
      </c>
      <c r="I861" s="65">
        <f t="shared" si="207"/>
        <v>-34.210526315789465</v>
      </c>
    </row>
    <row r="862" spans="1:10" x14ac:dyDescent="0.25">
      <c r="A862" s="29">
        <f t="shared" si="204"/>
        <v>44861</v>
      </c>
      <c r="B862" s="52" t="s">
        <v>697</v>
      </c>
      <c r="C862">
        <f>'1027'!B27</f>
        <v>346.1</v>
      </c>
      <c r="D862">
        <f>'1027'!C27</f>
        <v>649.1</v>
      </c>
      <c r="E862">
        <f>'1027'!D27</f>
        <v>205.3</v>
      </c>
      <c r="F862">
        <f>'1027'!E27</f>
        <v>156.80000000000001</v>
      </c>
      <c r="G862" s="63">
        <f t="shared" si="205"/>
        <v>551.40000000000009</v>
      </c>
      <c r="H862" s="64">
        <f t="shared" si="206"/>
        <v>805.90000000000009</v>
      </c>
      <c r="I862" s="65">
        <f t="shared" si="207"/>
        <v>-31.579600446705548</v>
      </c>
    </row>
    <row r="863" spans="1:10" x14ac:dyDescent="0.25">
      <c r="A863" s="29">
        <f t="shared" si="204"/>
        <v>44868</v>
      </c>
      <c r="B863" s="52" t="s">
        <v>697</v>
      </c>
      <c r="C863">
        <f>'1103'!B29</f>
        <v>366.9</v>
      </c>
      <c r="D863">
        <f>'1103'!C29</f>
        <v>560.79999999999995</v>
      </c>
      <c r="E863">
        <f>'1103'!D29</f>
        <v>215</v>
      </c>
      <c r="F863">
        <f>'1103'!E29</f>
        <v>256.2</v>
      </c>
      <c r="G863" s="63">
        <f t="shared" si="205"/>
        <v>581.9</v>
      </c>
      <c r="H863" s="64">
        <f t="shared" si="206"/>
        <v>817</v>
      </c>
      <c r="I863" s="65">
        <f t="shared" si="207"/>
        <v>-28.776009791921663</v>
      </c>
    </row>
    <row r="864" spans="1:10" x14ac:dyDescent="0.25">
      <c r="A864" s="29">
        <f t="shared" si="204"/>
        <v>44875</v>
      </c>
      <c r="B864" s="52" t="s">
        <v>697</v>
      </c>
      <c r="C864">
        <f>'1110'!B29</f>
        <v>285.2</v>
      </c>
      <c r="D864">
        <f>'1110'!C29</f>
        <v>547.5</v>
      </c>
      <c r="E864">
        <f>'1110'!D29</f>
        <v>310.7</v>
      </c>
      <c r="F864">
        <f>'1110'!E29</f>
        <v>280.10000000000002</v>
      </c>
      <c r="G864" s="63">
        <f t="shared" si="205"/>
        <v>595.9</v>
      </c>
      <c r="H864" s="64">
        <f t="shared" si="206"/>
        <v>827.6</v>
      </c>
      <c r="I864" s="65">
        <f t="shared" si="207"/>
        <v>-27.996616723054622</v>
      </c>
    </row>
    <row r="865" spans="1:9" x14ac:dyDescent="0.25">
      <c r="A865" s="29">
        <f t="shared" si="204"/>
        <v>44882</v>
      </c>
      <c r="B865" s="52" t="s">
        <v>697</v>
      </c>
      <c r="C865">
        <f>'1117'!B29</f>
        <v>290.8</v>
      </c>
      <c r="D865">
        <f>'1117'!C29</f>
        <v>532.1</v>
      </c>
      <c r="E865">
        <f>'1117'!D29</f>
        <v>338.9</v>
      </c>
      <c r="F865">
        <f>'1117'!E29</f>
        <v>297.39999999999998</v>
      </c>
      <c r="G865" s="63">
        <f t="shared" si="205"/>
        <v>629.70000000000005</v>
      </c>
      <c r="H865" s="64">
        <f t="shared" si="206"/>
        <v>829.5</v>
      </c>
      <c r="I865" s="65">
        <f t="shared" si="207"/>
        <v>-24.086799276672689</v>
      </c>
    </row>
    <row r="866" spans="1:9" x14ac:dyDescent="0.25">
      <c r="A866" s="29">
        <f t="shared" si="204"/>
        <v>44889</v>
      </c>
      <c r="B866" s="52" t="s">
        <v>697</v>
      </c>
      <c r="C866">
        <f>'1124'!B30</f>
        <v>277.60000000000002</v>
      </c>
      <c r="D866">
        <f>'1124'!C30</f>
        <v>438.6</v>
      </c>
      <c r="E866">
        <f>'1124'!D30</f>
        <v>358.3</v>
      </c>
      <c r="F866">
        <f>'1124'!E30</f>
        <v>395</v>
      </c>
      <c r="G866" s="63">
        <f t="shared" si="205"/>
        <v>635.90000000000009</v>
      </c>
      <c r="H866" s="64">
        <f t="shared" si="206"/>
        <v>833.6</v>
      </c>
      <c r="I866" s="65">
        <f t="shared" si="207"/>
        <v>-23.716410748560456</v>
      </c>
    </row>
    <row r="867" spans="1:9" x14ac:dyDescent="0.25">
      <c r="A867" s="29">
        <f t="shared" si="204"/>
        <v>44896</v>
      </c>
      <c r="B867" s="52" t="s">
        <v>697</v>
      </c>
      <c r="C867">
        <f>'1201'!B30</f>
        <v>256.39999999999998</v>
      </c>
      <c r="D867">
        <f>'1201'!C30</f>
        <v>349.4</v>
      </c>
      <c r="E867">
        <f>'1201'!D30</f>
        <v>454.7</v>
      </c>
      <c r="F867">
        <f>'1201'!E30</f>
        <v>488.2</v>
      </c>
      <c r="G867" s="63">
        <f t="shared" si="205"/>
        <v>711.09999999999991</v>
      </c>
      <c r="H867" s="64">
        <f t="shared" si="206"/>
        <v>837.59999999999991</v>
      </c>
      <c r="I867" s="65">
        <f t="shared" si="207"/>
        <v>-15.102674307545371</v>
      </c>
    </row>
    <row r="868" spans="1:9" x14ac:dyDescent="0.25">
      <c r="A868" s="29">
        <f t="shared" si="204"/>
        <v>44903</v>
      </c>
      <c r="B868" s="52" t="s">
        <v>697</v>
      </c>
      <c r="C868">
        <f>'1208'!B30</f>
        <v>190.5</v>
      </c>
      <c r="D868">
        <f>'1208'!C30</f>
        <v>317.10000000000002</v>
      </c>
      <c r="E868">
        <f>'1208'!D30</f>
        <v>524.29999999999995</v>
      </c>
      <c r="F868">
        <f>'1208'!E30</f>
        <v>520.79999999999995</v>
      </c>
      <c r="G868" s="63">
        <f t="shared" ref="G868:G871" si="208">+C868+E868</f>
        <v>714.8</v>
      </c>
      <c r="H868" s="64">
        <f t="shared" ref="H868:H871" si="209">+D868+F868</f>
        <v>837.9</v>
      </c>
      <c r="I868" s="65">
        <f t="shared" ref="I868:I871" si="210">+(G868/H868-1)*100</f>
        <v>-14.691490631340255</v>
      </c>
    </row>
    <row r="869" spans="1:9" x14ac:dyDescent="0.25">
      <c r="A869" s="29">
        <f t="shared" si="204"/>
        <v>44910</v>
      </c>
      <c r="B869" s="52" t="s">
        <v>697</v>
      </c>
      <c r="C869">
        <f>'1215'!B30</f>
        <v>170.8</v>
      </c>
      <c r="D869">
        <f>'1215'!C30</f>
        <v>317.8</v>
      </c>
      <c r="E869">
        <f>'1215'!D30</f>
        <v>544.1</v>
      </c>
      <c r="F869">
        <f>'1215'!E30</f>
        <v>539.9</v>
      </c>
      <c r="G869" s="63">
        <f t="shared" si="208"/>
        <v>714.90000000000009</v>
      </c>
      <c r="H869" s="64">
        <f t="shared" si="209"/>
        <v>857.7</v>
      </c>
      <c r="I869" s="65">
        <f t="shared" si="210"/>
        <v>-16.64917803427771</v>
      </c>
    </row>
    <row r="870" spans="1:9" x14ac:dyDescent="0.25">
      <c r="A870" s="29">
        <f t="shared" si="204"/>
        <v>44917</v>
      </c>
      <c r="B870" s="52" t="s">
        <v>697</v>
      </c>
      <c r="C870">
        <f>'1222'!B29</f>
        <v>166.3</v>
      </c>
      <c r="D870">
        <f>'1222'!C29</f>
        <v>294.5</v>
      </c>
      <c r="E870">
        <f>'1222'!D29</f>
        <v>563.6</v>
      </c>
      <c r="F870">
        <f>'1222'!E29</f>
        <v>570.79999999999995</v>
      </c>
      <c r="G870" s="63">
        <f t="shared" si="208"/>
        <v>729.90000000000009</v>
      </c>
      <c r="H870" s="64">
        <f t="shared" si="209"/>
        <v>865.3</v>
      </c>
      <c r="I870" s="65">
        <f t="shared" si="210"/>
        <v>-15.647752224661948</v>
      </c>
    </row>
    <row r="871" spans="1:9" x14ac:dyDescent="0.25">
      <c r="A871" s="29">
        <f t="shared" si="204"/>
        <v>44924</v>
      </c>
      <c r="B871" s="52" t="s">
        <v>697</v>
      </c>
      <c r="C871">
        <f>'1229'!B32</f>
        <v>168.2</v>
      </c>
      <c r="D871">
        <f>'1229'!C32</f>
        <v>282.8</v>
      </c>
      <c r="E871">
        <f>'1229'!D32</f>
        <v>624.5</v>
      </c>
      <c r="F871">
        <f>'1229'!E32</f>
        <v>608.79999999999995</v>
      </c>
      <c r="G871" s="63">
        <f t="shared" si="208"/>
        <v>792.7</v>
      </c>
      <c r="H871" s="64">
        <f t="shared" si="209"/>
        <v>891.59999999999991</v>
      </c>
      <c r="I871" s="65">
        <f t="shared" si="210"/>
        <v>-11.092418124719593</v>
      </c>
    </row>
    <row r="872" spans="1:9" x14ac:dyDescent="0.25">
      <c r="A872" s="29">
        <f t="shared" si="204"/>
        <v>44931</v>
      </c>
      <c r="B872" s="52" t="s">
        <v>697</v>
      </c>
      <c r="C872">
        <f>'0105'!B32</f>
        <v>165.6</v>
      </c>
      <c r="D872">
        <f>'0105'!C32</f>
        <v>272.3</v>
      </c>
      <c r="E872">
        <f>'0105'!D32</f>
        <v>641.70000000000005</v>
      </c>
      <c r="F872">
        <f>'0105'!E32</f>
        <v>621</v>
      </c>
      <c r="G872" s="63">
        <f t="shared" ref="G872:G875" si="211">+C872+E872</f>
        <v>807.30000000000007</v>
      </c>
      <c r="H872" s="64">
        <f t="shared" ref="H872:H875" si="212">+D872+F872</f>
        <v>893.3</v>
      </c>
      <c r="I872" s="65">
        <f t="shared" ref="I872:I875" si="213">+(G872/H872-1)*100</f>
        <v>-9.6272248964513469</v>
      </c>
    </row>
    <row r="873" spans="1:9" x14ac:dyDescent="0.25">
      <c r="A873" s="29">
        <f t="shared" si="204"/>
        <v>44938</v>
      </c>
      <c r="B873" s="52" t="s">
        <v>697</v>
      </c>
      <c r="C873">
        <f>'0112'!B32</f>
        <v>153.6</v>
      </c>
      <c r="D873">
        <f>'0112'!C32</f>
        <v>263.5</v>
      </c>
      <c r="E873">
        <f>'0112'!D32</f>
        <v>654</v>
      </c>
      <c r="F873">
        <f>'0112'!E32</f>
        <v>633.5</v>
      </c>
      <c r="G873" s="63">
        <f t="shared" si="211"/>
        <v>807.6</v>
      </c>
      <c r="H873" s="64">
        <f t="shared" si="212"/>
        <v>897</v>
      </c>
      <c r="I873" s="65">
        <f t="shared" si="213"/>
        <v>-9.9665551839464896</v>
      </c>
    </row>
    <row r="874" spans="1:9" x14ac:dyDescent="0.25">
      <c r="A874" s="29">
        <f t="shared" si="204"/>
        <v>44945</v>
      </c>
      <c r="B874" s="52" t="s">
        <v>697</v>
      </c>
      <c r="C874">
        <f>'0119'!B33</f>
        <v>97.1</v>
      </c>
      <c r="D874">
        <f>'0119'!C33</f>
        <v>258.2</v>
      </c>
      <c r="E874">
        <f>'0119'!D33</f>
        <v>712.9</v>
      </c>
      <c r="F874">
        <f>'0119'!E33</f>
        <v>646.6</v>
      </c>
      <c r="G874" s="63">
        <f t="shared" si="211"/>
        <v>810</v>
      </c>
      <c r="H874" s="64">
        <f t="shared" si="212"/>
        <v>904.8</v>
      </c>
      <c r="I874" s="65">
        <f t="shared" si="213"/>
        <v>-10.477453580901852</v>
      </c>
    </row>
    <row r="875" spans="1:9" x14ac:dyDescent="0.25">
      <c r="A875" s="29">
        <f t="shared" si="204"/>
        <v>44952</v>
      </c>
      <c r="B875" s="52" t="s">
        <v>697</v>
      </c>
      <c r="C875">
        <f>'0126'!B33</f>
        <v>74.3</v>
      </c>
      <c r="D875">
        <f>'0126'!C33</f>
        <v>195.5</v>
      </c>
      <c r="E875">
        <f>'0126'!D33</f>
        <v>807</v>
      </c>
      <c r="F875">
        <f>'0126'!E33</f>
        <v>737.9</v>
      </c>
      <c r="G875" s="63">
        <f t="shared" si="211"/>
        <v>881.3</v>
      </c>
      <c r="H875" s="64">
        <f t="shared" si="212"/>
        <v>933.4</v>
      </c>
      <c r="I875" s="65">
        <f t="shared" si="213"/>
        <v>-5.5817441611313523</v>
      </c>
    </row>
    <row r="876" spans="1:9" x14ac:dyDescent="0.25">
      <c r="A876" s="29">
        <f t="shared" si="204"/>
        <v>44959</v>
      </c>
      <c r="B876" s="52" t="s">
        <v>697</v>
      </c>
      <c r="C876">
        <f>'0202'!B33</f>
        <v>70.900000000000006</v>
      </c>
      <c r="D876">
        <f>'0202'!C33</f>
        <v>170.4</v>
      </c>
      <c r="E876">
        <f>'0202'!D33</f>
        <v>812</v>
      </c>
      <c r="F876">
        <f>'0202'!E33</f>
        <v>762.7</v>
      </c>
      <c r="G876" s="63">
        <f t="shared" ref="G876:G883" si="214">+C876+E876</f>
        <v>882.9</v>
      </c>
      <c r="H876" s="64">
        <f t="shared" ref="H876:H883" si="215">+D876+F876</f>
        <v>933.1</v>
      </c>
      <c r="I876" s="65">
        <f t="shared" ref="I876:I883" si="216">+(G876/H876-1)*100</f>
        <v>-5.3799164076733463</v>
      </c>
    </row>
    <row r="877" spans="1:9" x14ac:dyDescent="0.25">
      <c r="A877" s="29">
        <f t="shared" si="204"/>
        <v>44966</v>
      </c>
      <c r="B877" s="52" t="s">
        <v>697</v>
      </c>
      <c r="C877">
        <f>'0209'!B33</f>
        <v>73.400000000000006</v>
      </c>
      <c r="D877">
        <f>'0209'!C33</f>
        <v>109.1</v>
      </c>
      <c r="E877">
        <f>'0209'!D33</f>
        <v>823.6</v>
      </c>
      <c r="F877">
        <f>'0209'!E33</f>
        <v>831.5</v>
      </c>
      <c r="G877" s="63">
        <f t="shared" si="214"/>
        <v>897</v>
      </c>
      <c r="H877" s="64">
        <f t="shared" si="215"/>
        <v>940.6</v>
      </c>
      <c r="I877" s="65">
        <f t="shared" si="216"/>
        <v>-4.6353391452264585</v>
      </c>
    </row>
    <row r="878" spans="1:9" x14ac:dyDescent="0.25">
      <c r="A878" s="29">
        <f t="shared" si="204"/>
        <v>44973</v>
      </c>
      <c r="B878" s="52" t="s">
        <v>697</v>
      </c>
      <c r="C878">
        <f>'0216'!B33</f>
        <v>70</v>
      </c>
      <c r="D878">
        <f>'0216'!C33</f>
        <v>115.6</v>
      </c>
      <c r="E878">
        <f>'0216'!D33</f>
        <v>838</v>
      </c>
      <c r="F878">
        <f>'0216'!E33</f>
        <v>848.1</v>
      </c>
      <c r="G878" s="63">
        <f t="shared" si="214"/>
        <v>908</v>
      </c>
      <c r="H878" s="64">
        <f t="shared" si="215"/>
        <v>963.7</v>
      </c>
      <c r="I878" s="65">
        <f t="shared" si="216"/>
        <v>-5.7798069938777674</v>
      </c>
    </row>
    <row r="879" spans="1:9" x14ac:dyDescent="0.25">
      <c r="A879" s="29">
        <f t="shared" si="204"/>
        <v>44980</v>
      </c>
      <c r="B879" s="52" t="s">
        <v>697</v>
      </c>
      <c r="C879">
        <f>'0223'!B33</f>
        <v>61.4</v>
      </c>
      <c r="D879">
        <f>'0223'!C33</f>
        <v>153</v>
      </c>
      <c r="E879">
        <f>'0223'!D33</f>
        <v>848.1</v>
      </c>
      <c r="F879">
        <f>'0223'!E33</f>
        <v>880.1</v>
      </c>
      <c r="G879" s="63">
        <f t="shared" si="214"/>
        <v>909.5</v>
      </c>
      <c r="H879" s="64">
        <f t="shared" si="215"/>
        <v>1033.0999999999999</v>
      </c>
      <c r="I879" s="65">
        <f t="shared" si="216"/>
        <v>-11.963991869131728</v>
      </c>
    </row>
    <row r="880" spans="1:9" x14ac:dyDescent="0.25">
      <c r="A880" s="29">
        <f t="shared" si="204"/>
        <v>44987</v>
      </c>
      <c r="B880" s="52" t="s">
        <v>697</v>
      </c>
      <c r="C880">
        <f>'0302'!B33</f>
        <v>50</v>
      </c>
      <c r="D880">
        <f>'0302'!C33</f>
        <v>156.9</v>
      </c>
      <c r="E880">
        <f>'0302'!D33</f>
        <v>861.1</v>
      </c>
      <c r="F880">
        <f>'0302'!E33</f>
        <v>893.3</v>
      </c>
      <c r="G880" s="63">
        <f t="shared" si="214"/>
        <v>911.1</v>
      </c>
      <c r="H880" s="64">
        <f t="shared" si="215"/>
        <v>1050.2</v>
      </c>
      <c r="I880" s="65">
        <f t="shared" si="216"/>
        <v>-13.245096172157689</v>
      </c>
    </row>
    <row r="881" spans="1:10" x14ac:dyDescent="0.25">
      <c r="A881" s="29">
        <f t="shared" si="204"/>
        <v>44994</v>
      </c>
      <c r="B881" s="52" t="s">
        <v>697</v>
      </c>
      <c r="C881">
        <f>'0309'!B33</f>
        <v>48.5</v>
      </c>
      <c r="D881">
        <f>'0309'!C33</f>
        <v>297.2</v>
      </c>
      <c r="E881">
        <f>'0309'!D33</f>
        <v>878.6</v>
      </c>
      <c r="F881">
        <f>'0309'!E33</f>
        <v>915.4</v>
      </c>
      <c r="G881" s="63">
        <f t="shared" si="214"/>
        <v>927.1</v>
      </c>
      <c r="H881" s="64">
        <f t="shared" si="215"/>
        <v>1212.5999999999999</v>
      </c>
      <c r="I881" s="65">
        <f t="shared" si="216"/>
        <v>-23.544449942272795</v>
      </c>
    </row>
    <row r="882" spans="1:10" x14ac:dyDescent="0.25">
      <c r="A882" s="29">
        <f t="shared" si="204"/>
        <v>45001</v>
      </c>
      <c r="B882" s="52" t="s">
        <v>697</v>
      </c>
      <c r="C882">
        <f>'0316'!B33</f>
        <v>44.2</v>
      </c>
      <c r="D882">
        <f>'0316'!C33</f>
        <v>312.10000000000002</v>
      </c>
      <c r="E882">
        <f>'0316'!D33</f>
        <v>884.4</v>
      </c>
      <c r="F882">
        <f>'0316'!E33</f>
        <v>930.5</v>
      </c>
      <c r="G882" s="63">
        <f t="shared" si="214"/>
        <v>928.6</v>
      </c>
      <c r="H882" s="64">
        <f t="shared" si="215"/>
        <v>1242.5999999999999</v>
      </c>
      <c r="I882" s="65">
        <f t="shared" si="216"/>
        <v>-25.269596008369543</v>
      </c>
    </row>
    <row r="883" spans="1:10" x14ac:dyDescent="0.25">
      <c r="A883" s="29">
        <f t="shared" si="204"/>
        <v>45008</v>
      </c>
      <c r="B883" s="52" t="s">
        <v>697</v>
      </c>
      <c r="C883">
        <f>'0323'!B33</f>
        <v>42.9</v>
      </c>
      <c r="D883">
        <f>'0323'!C33</f>
        <v>330.2</v>
      </c>
      <c r="E883">
        <f>'0323'!D33</f>
        <v>909.5</v>
      </c>
      <c r="F883">
        <f>'0323'!E33</f>
        <v>944.9</v>
      </c>
      <c r="G883" s="63">
        <f t="shared" si="214"/>
        <v>952.4</v>
      </c>
      <c r="H883" s="64">
        <f t="shared" si="215"/>
        <v>1275.0999999999999</v>
      </c>
      <c r="I883" s="65">
        <f t="shared" si="216"/>
        <v>-25.307818994588661</v>
      </c>
    </row>
    <row r="884" spans="1:10" x14ac:dyDescent="0.25">
      <c r="A884" s="29">
        <f t="shared" si="204"/>
        <v>45015</v>
      </c>
      <c r="B884" s="52" t="s">
        <v>697</v>
      </c>
      <c r="C884">
        <f>'0330'!B33</f>
        <v>38.700000000000003</v>
      </c>
      <c r="D884">
        <f>'0330'!C33</f>
        <v>339.7</v>
      </c>
      <c r="E884">
        <f>'0330'!D33</f>
        <v>914.9</v>
      </c>
      <c r="F884">
        <f>'0330'!E33</f>
        <v>956.5</v>
      </c>
      <c r="G884" s="63">
        <f t="shared" ref="G884:G886" si="217">+C884+E884</f>
        <v>953.6</v>
      </c>
      <c r="H884" s="64">
        <f t="shared" ref="H884:H886" si="218">+D884+F884</f>
        <v>1296.2</v>
      </c>
      <c r="I884" s="65">
        <f t="shared" ref="I884:I886" si="219">+(G884/H884-1)*100</f>
        <v>-26.431106310754515</v>
      </c>
    </row>
    <row r="885" spans="1:10" x14ac:dyDescent="0.25">
      <c r="A885" s="29">
        <f t="shared" si="204"/>
        <v>45022</v>
      </c>
      <c r="B885" s="52" t="s">
        <v>697</v>
      </c>
      <c r="C885">
        <f>'0406'!B33</f>
        <v>35.6</v>
      </c>
      <c r="D885">
        <f>'0406'!C33</f>
        <v>342.7</v>
      </c>
      <c r="E885">
        <f>'0406'!D33</f>
        <v>918.3</v>
      </c>
      <c r="F885">
        <f>'0406'!E33</f>
        <v>974.6</v>
      </c>
      <c r="G885" s="63">
        <f t="shared" si="217"/>
        <v>953.9</v>
      </c>
      <c r="H885" s="64">
        <f t="shared" si="218"/>
        <v>1317.3</v>
      </c>
      <c r="I885" s="65">
        <f t="shared" si="219"/>
        <v>-27.586730433462382</v>
      </c>
    </row>
    <row r="886" spans="1:10" x14ac:dyDescent="0.25">
      <c r="A886" s="29">
        <f t="shared" si="204"/>
        <v>45029</v>
      </c>
      <c r="B886" s="52" t="s">
        <v>697</v>
      </c>
      <c r="C886">
        <f>'0413'!B33</f>
        <v>51.2</v>
      </c>
      <c r="D886">
        <f>'0413'!C33</f>
        <v>351.9</v>
      </c>
      <c r="E886">
        <f>'0413'!D33</f>
        <v>920.5</v>
      </c>
      <c r="F886">
        <f>'0413'!E33</f>
        <v>991.8</v>
      </c>
      <c r="G886" s="63">
        <f t="shared" si="217"/>
        <v>971.7</v>
      </c>
      <c r="H886" s="64">
        <f t="shared" si="218"/>
        <v>1343.6999999999998</v>
      </c>
      <c r="I886" s="65">
        <f t="shared" si="219"/>
        <v>-27.684751060504563</v>
      </c>
    </row>
    <row r="887" spans="1:10" x14ac:dyDescent="0.25">
      <c r="A887" s="29">
        <f t="shared" si="204"/>
        <v>45036</v>
      </c>
      <c r="B887" s="52" t="s">
        <v>697</v>
      </c>
      <c r="C887">
        <f>'0420'!B34</f>
        <v>46.4</v>
      </c>
      <c r="D887">
        <f>'0420'!C34</f>
        <v>345.6</v>
      </c>
      <c r="E887">
        <f>'0420'!D34</f>
        <v>928.3</v>
      </c>
      <c r="F887">
        <f>'0420'!E34</f>
        <v>1032.0999999999999</v>
      </c>
      <c r="G887" s="63">
        <f t="shared" ref="G887:G889" si="220">+C887+E887</f>
        <v>974.69999999999993</v>
      </c>
      <c r="H887" s="64">
        <f t="shared" ref="H887:H889" si="221">+D887+F887</f>
        <v>1377.6999999999998</v>
      </c>
      <c r="I887" s="65">
        <f t="shared" ref="I887:I889" si="222">+(G887/H887-1)*100</f>
        <v>-29.251651302896132</v>
      </c>
    </row>
    <row r="888" spans="1:10" x14ac:dyDescent="0.25">
      <c r="A888" s="29">
        <f t="shared" si="204"/>
        <v>45043</v>
      </c>
      <c r="B888" s="52" t="s">
        <v>697</v>
      </c>
      <c r="C888">
        <f>'0427'!B34</f>
        <v>44</v>
      </c>
      <c r="D888">
        <f>'0427'!C34</f>
        <v>332.5</v>
      </c>
      <c r="E888">
        <f>'0427'!D34</f>
        <v>934.5</v>
      </c>
      <c r="F888">
        <f>'0427'!E34</f>
        <v>1056.8</v>
      </c>
      <c r="G888" s="63">
        <f t="shared" si="220"/>
        <v>978.5</v>
      </c>
      <c r="H888" s="64">
        <f t="shared" si="221"/>
        <v>1389.3</v>
      </c>
      <c r="I888" s="65">
        <f t="shared" si="222"/>
        <v>-29.568847621104155</v>
      </c>
      <c r="J888">
        <f>'0427'!F34</f>
        <v>7</v>
      </c>
    </row>
    <row r="889" spans="1:10" x14ac:dyDescent="0.25">
      <c r="A889" s="29">
        <f t="shared" si="204"/>
        <v>45050</v>
      </c>
      <c r="B889" s="52" t="s">
        <v>697</v>
      </c>
      <c r="C889">
        <f>'0504'!B34</f>
        <v>44.3</v>
      </c>
      <c r="D889">
        <f>'0504'!C34</f>
        <v>270.8</v>
      </c>
      <c r="E889">
        <f>'0504'!D34</f>
        <v>936.5</v>
      </c>
      <c r="F889">
        <f>'0504'!E34</f>
        <v>1123.5999999999999</v>
      </c>
      <c r="G889" s="63">
        <f t="shared" si="220"/>
        <v>980.8</v>
      </c>
      <c r="H889" s="64">
        <f t="shared" si="221"/>
        <v>1394.3999999999999</v>
      </c>
      <c r="I889" s="65">
        <f t="shared" si="222"/>
        <v>-29.661503155479053</v>
      </c>
      <c r="J889">
        <f>'0504'!F34</f>
        <v>7</v>
      </c>
    </row>
    <row r="890" spans="1:10" x14ac:dyDescent="0.25">
      <c r="A890" s="29">
        <f t="shared" si="204"/>
        <v>45057</v>
      </c>
      <c r="B890" s="52" t="s">
        <v>697</v>
      </c>
      <c r="C890">
        <f>'0511'!B34</f>
        <v>45.4</v>
      </c>
      <c r="D890">
        <f>'0511'!C34</f>
        <v>300.10000000000002</v>
      </c>
      <c r="E890">
        <f>'0511'!D34</f>
        <v>940.5</v>
      </c>
      <c r="F890">
        <f>'0511'!E34</f>
        <v>1149.8</v>
      </c>
      <c r="G890" s="63">
        <f t="shared" ref="G890" si="223">+C890+E890</f>
        <v>985.9</v>
      </c>
      <c r="H890" s="64">
        <f t="shared" ref="H890" si="224">+D890+F890</f>
        <v>1449.9</v>
      </c>
      <c r="I890" s="65">
        <f t="shared" ref="I890" si="225">+(G890/H890-1)*100</f>
        <v>-32.002207048761989</v>
      </c>
      <c r="J890">
        <f>'0511'!F34</f>
        <v>7</v>
      </c>
    </row>
    <row r="891" spans="1:10" x14ac:dyDescent="0.25">
      <c r="A891" s="29">
        <f t="shared" si="204"/>
        <v>45064</v>
      </c>
      <c r="B891" s="52" t="s">
        <v>697</v>
      </c>
      <c r="C891">
        <f>'0518'!B34</f>
        <v>36.700000000000003</v>
      </c>
      <c r="D891">
        <f>'0518'!C34</f>
        <v>233.1</v>
      </c>
      <c r="E891">
        <f>'0518'!D34</f>
        <v>949.1</v>
      </c>
      <c r="F891">
        <f>'0518'!E34</f>
        <v>1162</v>
      </c>
      <c r="G891" s="63">
        <f t="shared" ref="G891" si="226">+C891+E891</f>
        <v>985.80000000000007</v>
      </c>
      <c r="H891" s="64">
        <f t="shared" ref="H891" si="227">+D891+F891</f>
        <v>1395.1</v>
      </c>
      <c r="I891" s="65">
        <f t="shared" ref="I891" si="228">+(G891/H891-1)*100</f>
        <v>-29.33839868109812</v>
      </c>
      <c r="J891">
        <f>'0518'!F34</f>
        <v>7.2</v>
      </c>
    </row>
    <row r="892" spans="1:10" x14ac:dyDescent="0.25">
      <c r="A892" s="29">
        <f t="shared" si="204"/>
        <v>45071</v>
      </c>
      <c r="B892" s="52" t="s">
        <v>697</v>
      </c>
      <c r="C892">
        <f>'0525'!B34</f>
        <v>39.1</v>
      </c>
      <c r="D892">
        <f>'0525'!C34</f>
        <v>223.8</v>
      </c>
      <c r="E892">
        <f>'0525'!D34</f>
        <v>951.8</v>
      </c>
      <c r="F892">
        <f>'0525'!E34</f>
        <v>1178.5</v>
      </c>
      <c r="G892" s="63">
        <f t="shared" ref="G892" si="229">+C892+E892</f>
        <v>990.9</v>
      </c>
      <c r="H892" s="64">
        <f t="shared" ref="H892" si="230">+D892+F892</f>
        <v>1402.3</v>
      </c>
      <c r="I892" s="65">
        <f t="shared" ref="I892" si="231">+(G892/H892-1)*100</f>
        <v>-29.337516936461526</v>
      </c>
      <c r="J892">
        <f>'0525'!F34</f>
        <v>7.2</v>
      </c>
    </row>
    <row r="893" spans="1:10" x14ac:dyDescent="0.25">
      <c r="A893" s="29">
        <f t="shared" si="204"/>
        <v>45078</v>
      </c>
      <c r="B893" s="52" t="s">
        <v>697</v>
      </c>
      <c r="C893">
        <f>'0601'!B34</f>
        <v>40.799999999999997</v>
      </c>
      <c r="D893">
        <f>'0601'!C34</f>
        <v>211.8</v>
      </c>
      <c r="E893">
        <f>'0601'!D34</f>
        <v>953.7</v>
      </c>
      <c r="F893">
        <f>'0601'!E34</f>
        <v>1197.8</v>
      </c>
      <c r="G893" s="63">
        <f t="shared" ref="G893" si="232">+C893+E893</f>
        <v>994.5</v>
      </c>
      <c r="H893" s="64">
        <f t="shared" ref="H893" si="233">+D893+F893</f>
        <v>1409.6</v>
      </c>
      <c r="I893" s="65">
        <f t="shared" ref="I893" si="234">+(G893/H893-1)*100</f>
        <v>-29.448070374574343</v>
      </c>
      <c r="J893">
        <f>'0601'!F34</f>
        <v>32.9</v>
      </c>
    </row>
    <row r="894" spans="1:10" x14ac:dyDescent="0.25">
      <c r="A894" s="29">
        <f t="shared" si="204"/>
        <v>45085</v>
      </c>
      <c r="B894" s="52" t="s">
        <v>697</v>
      </c>
      <c r="C894">
        <f>'0608'!B34</f>
        <v>41.2</v>
      </c>
      <c r="D894">
        <f>'0608'!C34</f>
        <v>194.2</v>
      </c>
      <c r="E894">
        <f>'0608'!D34</f>
        <v>957.5</v>
      </c>
      <c r="F894">
        <f>'0608'!E34</f>
        <v>1225.0999999999999</v>
      </c>
      <c r="G894" s="63">
        <f t="shared" ref="G894" si="235">+C894+E894</f>
        <v>998.7</v>
      </c>
      <c r="H894" s="64">
        <f t="shared" ref="H894" si="236">+D894+F894</f>
        <v>1419.3</v>
      </c>
      <c r="I894" s="65">
        <f t="shared" ref="I894" si="237">+(G894/H894-1)*100</f>
        <v>-29.634326780807431</v>
      </c>
      <c r="J894">
        <f>'0608'!F34</f>
        <v>37.9</v>
      </c>
    </row>
    <row r="895" spans="1:10" x14ac:dyDescent="0.25">
      <c r="A895" s="29">
        <f t="shared" si="204"/>
        <v>45092</v>
      </c>
      <c r="B895" s="52" t="s">
        <v>697</v>
      </c>
      <c r="C895">
        <f>'0615'!B34</f>
        <v>68.599999999999994</v>
      </c>
      <c r="D895">
        <f>'0615'!C34</f>
        <v>183.9</v>
      </c>
      <c r="E895">
        <f>'0615'!D34</f>
        <v>1048</v>
      </c>
      <c r="F895">
        <f>'0615'!E34</f>
        <v>1236.2</v>
      </c>
      <c r="G895" s="63">
        <f t="shared" ref="G895" si="238">+C895+E895</f>
        <v>1116.5999999999999</v>
      </c>
      <c r="H895" s="64">
        <f t="shared" ref="H895" si="239">+D895+F895</f>
        <v>1420.1000000000001</v>
      </c>
      <c r="I895" s="65">
        <f t="shared" ref="I895" si="240">+(G895/H895-1)*100</f>
        <v>-21.371734384902485</v>
      </c>
      <c r="J895">
        <f>'0615'!F34</f>
        <v>66.400000000000006</v>
      </c>
    </row>
    <row r="896" spans="1:10" x14ac:dyDescent="0.25">
      <c r="A896" s="29">
        <f t="shared" si="204"/>
        <v>45099</v>
      </c>
      <c r="B896" s="52" t="s">
        <v>697</v>
      </c>
      <c r="C896">
        <f>'0622'!B34</f>
        <v>71</v>
      </c>
      <c r="D896">
        <f>'0622'!C34</f>
        <v>176.5</v>
      </c>
      <c r="E896">
        <f>'0622'!D34</f>
        <v>1055</v>
      </c>
      <c r="F896">
        <f>'0622'!E34</f>
        <v>1250.5999999999999</v>
      </c>
      <c r="G896" s="63">
        <f t="shared" ref="G896" si="241">+C896+E896</f>
        <v>1126</v>
      </c>
      <c r="H896" s="64">
        <f t="shared" ref="H896" si="242">+D896+F896</f>
        <v>1427.1</v>
      </c>
      <c r="I896" s="65">
        <f t="shared" ref="I896" si="243">+(G896/H896-1)*100</f>
        <v>-21.098731693644446</v>
      </c>
      <c r="J896">
        <f>'0622'!F34</f>
        <v>66.400000000000006</v>
      </c>
    </row>
    <row r="897" spans="1:10" x14ac:dyDescent="0.25">
      <c r="A897" s="29">
        <f t="shared" si="204"/>
        <v>45106</v>
      </c>
      <c r="B897" s="52" t="s">
        <v>697</v>
      </c>
      <c r="C897">
        <f>'0629'!B34</f>
        <v>72.099999999999994</v>
      </c>
      <c r="D897">
        <f>'0629'!C34</f>
        <v>171</v>
      </c>
      <c r="E897">
        <f>'0629'!D34</f>
        <v>1057.4000000000001</v>
      </c>
      <c r="F897">
        <f>'0629'!E34</f>
        <v>1268.7</v>
      </c>
      <c r="G897" s="63">
        <f t="shared" ref="G897" si="244">+C897+E897</f>
        <v>1129.5</v>
      </c>
      <c r="H897" s="64">
        <f t="shared" ref="H897" si="245">+D897+F897</f>
        <v>1439.7</v>
      </c>
      <c r="I897" s="65">
        <f t="shared" ref="I897" si="246">+(G897/H897-1)*100</f>
        <v>-21.546155449051884</v>
      </c>
      <c r="J897">
        <f>'0629'!F34</f>
        <v>73.400000000000006</v>
      </c>
    </row>
    <row r="898" spans="1:10" x14ac:dyDescent="0.25">
      <c r="A898" s="29">
        <f t="shared" si="204"/>
        <v>45113</v>
      </c>
      <c r="B898" s="52" t="s">
        <v>697</v>
      </c>
      <c r="C898">
        <f>'0706'!B34</f>
        <v>51.2</v>
      </c>
      <c r="D898">
        <f>'0706'!C34</f>
        <v>164.4</v>
      </c>
      <c r="E898">
        <f>'0706'!D34</f>
        <v>1080.3</v>
      </c>
      <c r="F898">
        <f>'0706'!E34</f>
        <v>1275.3</v>
      </c>
      <c r="G898" s="63">
        <f t="shared" ref="G898" si="247">+C898+E898</f>
        <v>1131.5</v>
      </c>
      <c r="H898" s="64">
        <f t="shared" ref="H898" si="248">+D898+F898</f>
        <v>1439.7</v>
      </c>
      <c r="I898" s="65">
        <f t="shared" ref="I898" si="249">+(G898/H898-1)*100</f>
        <v>-21.407237618948393</v>
      </c>
      <c r="J898">
        <f>'0706'!F34</f>
        <v>73.900000000000006</v>
      </c>
    </row>
    <row r="899" spans="1:10" x14ac:dyDescent="0.25">
      <c r="A899" s="29">
        <f t="shared" si="204"/>
        <v>45120</v>
      </c>
      <c r="B899" s="52" t="s">
        <v>697</v>
      </c>
      <c r="C899">
        <f>'0713'!B34</f>
        <v>48.5</v>
      </c>
      <c r="D899">
        <f>'0713'!C34</f>
        <v>158</v>
      </c>
      <c r="E899">
        <f>'0713'!D34</f>
        <v>1087.9000000000001</v>
      </c>
      <c r="F899">
        <f>'0713'!E34</f>
        <v>1284.3</v>
      </c>
      <c r="G899" s="63">
        <f t="shared" ref="G899" si="250">+C899+E899</f>
        <v>1136.4000000000001</v>
      </c>
      <c r="H899" s="64">
        <f t="shared" ref="H899" si="251">+D899+F899</f>
        <v>1442.3</v>
      </c>
      <c r="I899" s="65">
        <f t="shared" ref="I899" si="252">+(G899/H899-1)*100</f>
        <v>-21.209179782292164</v>
      </c>
      <c r="J899">
        <f>'0713'!F34</f>
        <v>90.4</v>
      </c>
    </row>
    <row r="900" spans="1:10" x14ac:dyDescent="0.25">
      <c r="A900" s="29">
        <f t="shared" si="204"/>
        <v>45127</v>
      </c>
      <c r="B900" s="52" t="s">
        <v>697</v>
      </c>
      <c r="C900">
        <f>'0720'!B34</f>
        <v>64.7</v>
      </c>
      <c r="D900">
        <f>'0720'!C34</f>
        <v>157.4</v>
      </c>
      <c r="E900">
        <f>'0720'!D34</f>
        <v>1090.7</v>
      </c>
      <c r="F900">
        <f>'0720'!E34</f>
        <v>1292.4000000000001</v>
      </c>
      <c r="G900" s="63">
        <f t="shared" ref="G900" si="253">+C900+E900</f>
        <v>1155.4000000000001</v>
      </c>
      <c r="H900" s="64">
        <f t="shared" ref="H900" si="254">+D900+F900</f>
        <v>1449.8000000000002</v>
      </c>
      <c r="I900" s="65">
        <f t="shared" ref="I900" si="255">+(G900/H900-1)*100</f>
        <v>-20.306249137812117</v>
      </c>
      <c r="J900">
        <f>'0720'!F34</f>
        <v>94.4</v>
      </c>
    </row>
    <row r="901" spans="1:10" x14ac:dyDescent="0.25">
      <c r="A901" s="29">
        <f t="shared" si="204"/>
        <v>45134</v>
      </c>
      <c r="B901" s="52" t="s">
        <v>697</v>
      </c>
      <c r="C901">
        <f>'0727'!B34</f>
        <v>61.8</v>
      </c>
      <c r="D901">
        <f>'0727'!C34</f>
        <v>146</v>
      </c>
      <c r="E901">
        <f>'0727'!D34</f>
        <v>1094.4000000000001</v>
      </c>
      <c r="F901">
        <f>'0727'!E34</f>
        <v>1305.2</v>
      </c>
      <c r="G901" s="63">
        <f t="shared" ref="G901" si="256">+C901+E901</f>
        <v>1156.2</v>
      </c>
      <c r="H901" s="64">
        <f t="shared" ref="H901" si="257">+D901+F901</f>
        <v>1451.2</v>
      </c>
      <c r="I901" s="65">
        <f t="shared" ref="I901" si="258">+(G901/H901-1)*100</f>
        <v>-20.328004410143329</v>
      </c>
      <c r="J901">
        <f>'0727'!F34</f>
        <v>104.9</v>
      </c>
    </row>
    <row r="902" spans="1:10" x14ac:dyDescent="0.25">
      <c r="A902" s="29">
        <f t="shared" si="204"/>
        <v>45141</v>
      </c>
      <c r="B902" s="52" t="s">
        <v>697</v>
      </c>
      <c r="C902">
        <f>'0803'!B34</f>
        <v>68.7</v>
      </c>
      <c r="D902">
        <f>'0803'!C34</f>
        <v>139.19999999999999</v>
      </c>
      <c r="E902">
        <f>'0803'!D34</f>
        <v>1098.8</v>
      </c>
      <c r="F902">
        <f>'0803'!E34</f>
        <v>1318.3</v>
      </c>
      <c r="G902" s="63">
        <f t="shared" ref="G902" si="259">+C902+E902</f>
        <v>1167.5</v>
      </c>
      <c r="H902" s="64">
        <f t="shared" ref="H902" si="260">+D902+F902</f>
        <v>1457.5</v>
      </c>
      <c r="I902" s="65">
        <f t="shared" ref="I902" si="261">+(G902/H902-1)*100</f>
        <v>-19.897084048027448</v>
      </c>
      <c r="J902">
        <f>'0803'!F34</f>
        <v>116.9</v>
      </c>
    </row>
    <row r="903" spans="1:10" x14ac:dyDescent="0.25">
      <c r="A903" s="29">
        <f t="shared" si="204"/>
        <v>45148</v>
      </c>
      <c r="B903" s="52" t="s">
        <v>697</v>
      </c>
      <c r="C903">
        <f>'0810'!B34</f>
        <v>61.3</v>
      </c>
      <c r="D903">
        <f>'0810'!C34</f>
        <v>132.6</v>
      </c>
      <c r="E903">
        <f>'0810'!D34</f>
        <v>1105.5</v>
      </c>
      <c r="F903">
        <f>'0810'!E34</f>
        <v>1329.3</v>
      </c>
      <c r="G903" s="63">
        <f t="shared" ref="G903" si="262">+C903+E903</f>
        <v>1166.8</v>
      </c>
      <c r="H903" s="64">
        <f t="shared" ref="H903" si="263">+D903+F903</f>
        <v>1461.8999999999999</v>
      </c>
      <c r="I903" s="65">
        <f t="shared" ref="I903" si="264">+(G903/H903-1)*100</f>
        <v>-20.186059237977972</v>
      </c>
      <c r="J903">
        <f>'0810'!F34</f>
        <v>137.19999999999999</v>
      </c>
    </row>
    <row r="904" spans="1:10" x14ac:dyDescent="0.25">
      <c r="A904" s="29">
        <f t="shared" si="204"/>
        <v>45155</v>
      </c>
      <c r="B904" s="52" t="s">
        <v>697</v>
      </c>
      <c r="C904">
        <f>'0817'!B34</f>
        <v>54.7</v>
      </c>
      <c r="D904">
        <f>'0817'!C34</f>
        <v>132.6</v>
      </c>
      <c r="E904">
        <f>'0817'!D34</f>
        <v>1112.0999999999999</v>
      </c>
      <c r="F904">
        <f>'0817'!E34</f>
        <v>1329.3</v>
      </c>
      <c r="G904" s="63">
        <f t="shared" ref="G904" si="265">+C904+E904</f>
        <v>1166.8</v>
      </c>
      <c r="H904" s="64">
        <f t="shared" ref="H904" si="266">+D904+F904</f>
        <v>1461.8999999999999</v>
      </c>
      <c r="I904" s="65">
        <f t="shared" ref="I904" si="267">+(G904/H904-1)*100</f>
        <v>-20.186059237977972</v>
      </c>
      <c r="J904">
        <f>'0817'!F34</f>
        <v>162.19999999999999</v>
      </c>
    </row>
    <row r="905" spans="1:10" x14ac:dyDescent="0.25">
      <c r="A905" s="29">
        <f t="shared" si="204"/>
        <v>45162</v>
      </c>
      <c r="B905" s="52" t="s">
        <v>697</v>
      </c>
      <c r="C905">
        <f>'0824'!B34</f>
        <v>48.5</v>
      </c>
      <c r="D905">
        <f>'0824'!C34</f>
        <v>115.8</v>
      </c>
      <c r="E905">
        <f>'0824'!D34</f>
        <v>1118.5999999999999</v>
      </c>
      <c r="F905">
        <f>'0824'!E34</f>
        <v>1362.2</v>
      </c>
      <c r="G905" s="63">
        <f t="shared" ref="G905" si="268">+C905+E905</f>
        <v>1167.0999999999999</v>
      </c>
      <c r="H905" s="64">
        <f t="shared" ref="H905" si="269">+D905+F905</f>
        <v>1478</v>
      </c>
      <c r="I905" s="65">
        <f t="shared" ref="I905" si="270">+(G905/H905-1)*100</f>
        <v>-21.035182679296348</v>
      </c>
      <c r="J905">
        <f>'0824'!F34</f>
        <v>192.7</v>
      </c>
    </row>
    <row r="906" spans="1:10" x14ac:dyDescent="0.25">
      <c r="A906" s="29">
        <f t="shared" si="204"/>
        <v>45169</v>
      </c>
      <c r="B906" s="52" t="s">
        <v>697</v>
      </c>
      <c r="C906">
        <f>'0831'!B34</f>
        <v>35</v>
      </c>
      <c r="D906">
        <f>'0831'!C34</f>
        <v>103.6</v>
      </c>
      <c r="E906">
        <f>'0831'!D34</f>
        <v>1128.7</v>
      </c>
      <c r="F906">
        <f>'0831'!E34</f>
        <v>1369.1</v>
      </c>
      <c r="G906" s="63">
        <f t="shared" ref="G906" si="271">+C906+E906</f>
        <v>1163.7</v>
      </c>
      <c r="H906" s="64">
        <f t="shared" ref="H906" si="272">+D906+F906</f>
        <v>1472.6999999999998</v>
      </c>
      <c r="I906" s="65">
        <f t="shared" ref="I906" si="273">+(G906/H906-1)*100</f>
        <v>-20.981870034630255</v>
      </c>
      <c r="J906">
        <f>'0831'!F34</f>
        <v>247.5</v>
      </c>
    </row>
    <row r="907" spans="1:10" x14ac:dyDescent="0.25">
      <c r="A907" s="29">
        <f t="shared" si="204"/>
        <v>45176</v>
      </c>
      <c r="B907" s="52" t="s">
        <v>697</v>
      </c>
      <c r="C907">
        <f>'0907'!B24</f>
        <v>252.4</v>
      </c>
      <c r="D907">
        <f>'0907'!C24</f>
        <v>374.9</v>
      </c>
      <c r="E907">
        <f>'0907'!D24</f>
        <v>5.7</v>
      </c>
      <c r="F907">
        <f>'0907'!E24</f>
        <v>3.3</v>
      </c>
      <c r="G907" s="63">
        <f t="shared" ref="G907" si="274">+C907+E907</f>
        <v>258.10000000000002</v>
      </c>
      <c r="H907" s="64">
        <f t="shared" ref="H907" si="275">+D907+F907</f>
        <v>378.2</v>
      </c>
      <c r="I907" s="65">
        <f t="shared" ref="I907" si="276">+(G907/H907-1)*100</f>
        <v>-31.755684822845044</v>
      </c>
    </row>
    <row r="908" spans="1:10" x14ac:dyDescent="0.25">
      <c r="A908" s="29">
        <f t="shared" si="204"/>
        <v>45183</v>
      </c>
      <c r="B908" s="52" t="s">
        <v>697</v>
      </c>
      <c r="C908">
        <f>'0914'!B24</f>
        <v>270.8</v>
      </c>
      <c r="D908">
        <f>'0914'!C24</f>
        <v>382.2</v>
      </c>
      <c r="E908">
        <f>'0914'!D24</f>
        <v>14.1</v>
      </c>
      <c r="F908">
        <f>'0914'!E24</f>
        <v>12.1</v>
      </c>
      <c r="G908" s="63">
        <f t="shared" ref="G908" si="277">+C908+E908</f>
        <v>284.90000000000003</v>
      </c>
      <c r="H908" s="64">
        <f t="shared" ref="H908" si="278">+D908+F908</f>
        <v>394.3</v>
      </c>
      <c r="I908" s="65">
        <f t="shared" ref="I908" si="279">+(G908/H908-1)*100</f>
        <v>-27.745371544509247</v>
      </c>
    </row>
    <row r="909" spans="1:10" x14ac:dyDescent="0.25">
      <c r="A909" s="29">
        <f t="shared" si="204"/>
        <v>45190</v>
      </c>
      <c r="B909" s="52" t="s">
        <v>697</v>
      </c>
      <c r="C909">
        <f>'0921'!B24</f>
        <v>279.7</v>
      </c>
      <c r="D909">
        <f>'0921'!C24</f>
        <v>386.7</v>
      </c>
      <c r="E909">
        <f>'0921'!D24</f>
        <v>20.3</v>
      </c>
      <c r="F909">
        <f>'0921'!E24</f>
        <v>32.799999999999997</v>
      </c>
      <c r="G909" s="63">
        <f t="shared" ref="G909" si="280">+C909+E909</f>
        <v>300</v>
      </c>
      <c r="H909" s="64">
        <f t="shared" ref="H909" si="281">+D909+F909</f>
        <v>419.5</v>
      </c>
      <c r="I909" s="65">
        <f t="shared" ref="I909" si="282">+(G909/H909-1)*100</f>
        <v>-28.486293206197853</v>
      </c>
    </row>
    <row r="910" spans="1:10" x14ac:dyDescent="0.25">
      <c r="A910" s="29">
        <f t="shared" si="204"/>
        <v>45197</v>
      </c>
      <c r="B910" s="52" t="s">
        <v>697</v>
      </c>
      <c r="C910">
        <f>'0928'!B24</f>
        <v>283.7</v>
      </c>
      <c r="D910">
        <f>'0928'!C24</f>
        <v>387.2</v>
      </c>
      <c r="E910">
        <f>'0928'!D24</f>
        <v>28.4</v>
      </c>
      <c r="F910">
        <f>'0928'!E24</f>
        <v>90</v>
      </c>
      <c r="G910" s="63">
        <f t="shared" ref="G910" si="283">+C910+E910</f>
        <v>312.09999999999997</v>
      </c>
      <c r="H910" s="64">
        <f t="shared" ref="H910" si="284">+D910+F910</f>
        <v>477.2</v>
      </c>
      <c r="I910" s="65">
        <f t="shared" ref="I910" si="285">+(G910/H910-1)*100</f>
        <v>-34.597652975691538</v>
      </c>
    </row>
    <row r="911" spans="1:10" x14ac:dyDescent="0.25">
      <c r="A911" s="29">
        <f t="shared" si="204"/>
        <v>45204</v>
      </c>
      <c r="B911" s="52" t="s">
        <v>697</v>
      </c>
      <c r="C911">
        <f>'1005'!B25</f>
        <v>284.3</v>
      </c>
      <c r="D911">
        <f>'1005'!C25</f>
        <v>376.8</v>
      </c>
      <c r="E911">
        <f>'1005'!D25</f>
        <v>37.200000000000003</v>
      </c>
      <c r="F911">
        <f>'1005'!E25</f>
        <v>100.4</v>
      </c>
      <c r="G911" s="63">
        <f t="shared" ref="G911" si="286">+C911+E911</f>
        <v>321.5</v>
      </c>
      <c r="H911" s="64">
        <f t="shared" ref="H911" si="287">+D911+F911</f>
        <v>477.20000000000005</v>
      </c>
      <c r="I911" s="65">
        <f t="shared" ref="I911" si="288">+(G911/H911-1)*100</f>
        <v>-32.627829002514673</v>
      </c>
    </row>
    <row r="912" spans="1:10" x14ac:dyDescent="0.25">
      <c r="A912" s="29">
        <f t="shared" si="204"/>
        <v>45211</v>
      </c>
      <c r="B912" s="52" t="s">
        <v>697</v>
      </c>
      <c r="C912">
        <f>'1012'!B25</f>
        <v>281.10000000000002</v>
      </c>
      <c r="D912">
        <f>'1012'!C25</f>
        <v>385.4</v>
      </c>
      <c r="E912">
        <f>'1012'!D25</f>
        <v>49.8</v>
      </c>
      <c r="F912">
        <f>'1012'!E25</f>
        <v>108.1</v>
      </c>
      <c r="G912" s="63">
        <f t="shared" ref="G912" si="289">+C912+E912</f>
        <v>330.90000000000003</v>
      </c>
      <c r="H912" s="64">
        <f t="shared" ref="H912" si="290">+D912+F912</f>
        <v>493.5</v>
      </c>
      <c r="I912" s="65">
        <f t="shared" ref="I912" si="291">+(G912/H912-1)*100</f>
        <v>-32.948328267477201</v>
      </c>
    </row>
    <row r="913" spans="1:9" x14ac:dyDescent="0.25">
      <c r="A913" s="29">
        <f t="shared" si="204"/>
        <v>45218</v>
      </c>
      <c r="B913" s="52" t="s">
        <v>697</v>
      </c>
      <c r="C913">
        <f>'1019'!B25</f>
        <v>296.7</v>
      </c>
      <c r="D913">
        <f>'1019'!C25</f>
        <v>392</v>
      </c>
      <c r="E913">
        <f>'1019'!D25</f>
        <v>119.3</v>
      </c>
      <c r="F913">
        <f>'1019'!E25</f>
        <v>123</v>
      </c>
      <c r="G913" s="63">
        <f t="shared" ref="G913" si="292">+C913+E913</f>
        <v>416</v>
      </c>
      <c r="H913" s="64">
        <f t="shared" ref="H913" si="293">+D913+F913</f>
        <v>515</v>
      </c>
      <c r="I913" s="65">
        <f t="shared" ref="I913" si="294">+(G913/H913-1)*100</f>
        <v>-19.22330097087379</v>
      </c>
    </row>
    <row r="914" spans="1:9" x14ac:dyDescent="0.25">
      <c r="A914" s="29">
        <f t="shared" si="204"/>
        <v>45225</v>
      </c>
      <c r="B914" s="52" t="s">
        <v>697</v>
      </c>
      <c r="C914">
        <f>'1026'!B26</f>
        <v>275</v>
      </c>
      <c r="D914">
        <f>'1026'!C26</f>
        <v>346.1</v>
      </c>
      <c r="E914">
        <f>'1026'!D26</f>
        <v>143.4</v>
      </c>
      <c r="F914">
        <f>'1026'!E26</f>
        <v>205.3</v>
      </c>
      <c r="G914" s="63">
        <f t="shared" ref="G914" si="295">+C914+E914</f>
        <v>418.4</v>
      </c>
      <c r="H914" s="64">
        <f t="shared" ref="H914" si="296">+D914+F914</f>
        <v>551.40000000000009</v>
      </c>
      <c r="I914" s="65">
        <f t="shared" ref="I914" si="297">+(G914/H914-1)*100</f>
        <v>-24.120420747188987</v>
      </c>
    </row>
    <row r="915" spans="1:9" x14ac:dyDescent="0.25">
      <c r="A915" s="29">
        <f t="shared" si="204"/>
        <v>45232</v>
      </c>
      <c r="B915" s="52" t="s">
        <v>697</v>
      </c>
      <c r="C915">
        <f>'1102'!B27</f>
        <v>260.60000000000002</v>
      </c>
      <c r="D915">
        <f>'1102'!C27</f>
        <v>366.9</v>
      </c>
      <c r="E915">
        <f>'1102'!D27</f>
        <v>223.7</v>
      </c>
      <c r="F915">
        <f>'1102'!E27</f>
        <v>215</v>
      </c>
      <c r="G915" s="63">
        <f t="shared" ref="G915" si="298">+C915+E915</f>
        <v>484.3</v>
      </c>
      <c r="H915" s="64">
        <f t="shared" ref="H915" si="299">+D915+F915</f>
        <v>581.9</v>
      </c>
      <c r="I915" s="65">
        <f t="shared" ref="I915" si="300">+(G915/H915-1)*100</f>
        <v>-16.772641347310525</v>
      </c>
    </row>
    <row r="916" spans="1:9" x14ac:dyDescent="0.25">
      <c r="A916" s="29">
        <f t="shared" si="204"/>
        <v>45239</v>
      </c>
      <c r="B916" s="52" t="s">
        <v>697</v>
      </c>
      <c r="C916">
        <f>'1109'!B27</f>
        <v>247.8</v>
      </c>
      <c r="D916">
        <f>'1109'!C27</f>
        <v>285.2</v>
      </c>
      <c r="E916">
        <f>'1109'!D27</f>
        <v>273.2</v>
      </c>
      <c r="F916">
        <f>'1109'!E27</f>
        <v>310.7</v>
      </c>
      <c r="G916" s="63">
        <f t="shared" ref="G916" si="301">+C916+E916</f>
        <v>521</v>
      </c>
      <c r="H916" s="64">
        <f t="shared" ref="H916" si="302">+D916+F916</f>
        <v>595.9</v>
      </c>
      <c r="I916" s="65">
        <f t="shared" ref="I916" si="303">+(G916/H916-1)*100</f>
        <v>-12.569223023997312</v>
      </c>
    </row>
    <row r="917" spans="1:9" x14ac:dyDescent="0.25">
      <c r="A917" s="29">
        <f t="shared" si="204"/>
        <v>45246</v>
      </c>
      <c r="B917" s="52" t="s">
        <v>697</v>
      </c>
      <c r="C917">
        <f>'1116'!B27</f>
        <v>289.2</v>
      </c>
      <c r="D917">
        <f>'1116'!C27</f>
        <v>290.8</v>
      </c>
      <c r="E917">
        <f>'1116'!D27</f>
        <v>290.3</v>
      </c>
      <c r="F917">
        <f>'1116'!E27</f>
        <v>338.9</v>
      </c>
      <c r="G917" s="63">
        <f t="shared" ref="G917" si="304">+C917+E917</f>
        <v>579.5</v>
      </c>
      <c r="H917" s="64">
        <f t="shared" ref="H917" si="305">+D917+F917</f>
        <v>629.70000000000005</v>
      </c>
      <c r="I917" s="65">
        <f t="shared" ref="I917" si="306">+(G917/H917-1)*100</f>
        <v>-7.9720501826266554</v>
      </c>
    </row>
    <row r="918" spans="1:9" x14ac:dyDescent="0.25">
      <c r="A918" s="29">
        <f t="shared" si="204"/>
        <v>45253</v>
      </c>
      <c r="B918" s="52" t="s">
        <v>697</v>
      </c>
      <c r="C918">
        <f>'1123'!B27</f>
        <v>280.60000000000002</v>
      </c>
      <c r="D918">
        <f>'1123'!C27</f>
        <v>277.60000000000002</v>
      </c>
      <c r="E918">
        <f>'1123'!D27</f>
        <v>319.2</v>
      </c>
      <c r="F918">
        <f>'1123'!E27</f>
        <v>358.3</v>
      </c>
      <c r="G918" s="63">
        <f t="shared" ref="G918" si="307">+C918+E918</f>
        <v>599.79999999999995</v>
      </c>
      <c r="H918" s="64">
        <f t="shared" ref="H918" si="308">+D918+F918</f>
        <v>635.90000000000009</v>
      </c>
      <c r="I918" s="65">
        <f t="shared" ref="I918" si="309">+(G918/H918-1)*100</f>
        <v>-5.6769932379305166</v>
      </c>
    </row>
    <row r="919" spans="1:9" x14ac:dyDescent="0.25">
      <c r="A919" s="29">
        <f t="shared" si="204"/>
        <v>45260</v>
      </c>
      <c r="B919" s="52" t="s">
        <v>697</v>
      </c>
      <c r="C919">
        <f>'1130'!B27</f>
        <v>294.2</v>
      </c>
      <c r="D919">
        <f>'1130'!C27</f>
        <v>256.39999999999998</v>
      </c>
      <c r="E919">
        <f>'1130'!D27</f>
        <v>331.5</v>
      </c>
      <c r="F919">
        <f>'1130'!E27</f>
        <v>454.7</v>
      </c>
      <c r="G919" s="63">
        <f t="shared" ref="G919" si="310">+C919+E919</f>
        <v>625.70000000000005</v>
      </c>
      <c r="H919" s="64">
        <f t="shared" ref="H919" si="311">+D919+F919</f>
        <v>711.09999999999991</v>
      </c>
      <c r="I919" s="65">
        <f t="shared" ref="I919" si="312">+(G919/H919-1)*100</f>
        <v>-12.009562649416383</v>
      </c>
    </row>
    <row r="920" spans="1:9" x14ac:dyDescent="0.25">
      <c r="A920" s="29">
        <f t="shared" si="204"/>
        <v>45267</v>
      </c>
      <c r="B920" s="52" t="s">
        <v>697</v>
      </c>
      <c r="C920">
        <f>'1207'!B27</f>
        <v>278.2</v>
      </c>
      <c r="D920">
        <f>'1207'!C27</f>
        <v>190.5</v>
      </c>
      <c r="E920">
        <f>'1207'!D27</f>
        <v>351.7</v>
      </c>
      <c r="F920">
        <f>'1207'!E27</f>
        <v>524.29999999999995</v>
      </c>
      <c r="G920" s="63">
        <f t="shared" ref="G920" si="313">+C920+E920</f>
        <v>629.9</v>
      </c>
      <c r="H920" s="64">
        <f t="shared" ref="H920" si="314">+D920+F920</f>
        <v>714.8</v>
      </c>
      <c r="I920" s="65">
        <f t="shared" ref="I920" si="315">+(G920/H920-1)*100</f>
        <v>-11.877448237269162</v>
      </c>
    </row>
    <row r="921" spans="1:9" x14ac:dyDescent="0.25">
      <c r="A921" s="29">
        <f t="shared" si="204"/>
        <v>45274</v>
      </c>
      <c r="B921" s="52" t="s">
        <v>697</v>
      </c>
      <c r="C921">
        <f>'1214'!B27</f>
        <v>241.4</v>
      </c>
      <c r="D921">
        <f>'1214'!C27</f>
        <v>170.8</v>
      </c>
      <c r="E921">
        <f>'1214'!D27</f>
        <v>390.3</v>
      </c>
      <c r="F921">
        <f>'1214'!E27</f>
        <v>544.1</v>
      </c>
      <c r="G921" s="63">
        <f t="shared" ref="G921" si="316">+C921+E921</f>
        <v>631.70000000000005</v>
      </c>
      <c r="H921" s="64">
        <f t="shared" ref="H921" si="317">+D921+F921</f>
        <v>714.90000000000009</v>
      </c>
      <c r="I921" s="65">
        <f t="shared" ref="I921" si="318">+(G921/H921-1)*100</f>
        <v>-11.637991327458385</v>
      </c>
    </row>
    <row r="922" spans="1:9" x14ac:dyDescent="0.25">
      <c r="A922" s="29">
        <f t="shared" si="204"/>
        <v>45281</v>
      </c>
      <c r="B922" s="52" t="s">
        <v>697</v>
      </c>
      <c r="C922">
        <f>'1221'!B26</f>
        <v>235.3</v>
      </c>
      <c r="D922">
        <f>'1221'!C26</f>
        <v>166.3</v>
      </c>
      <c r="E922">
        <f>'1221'!D26</f>
        <v>407.8</v>
      </c>
      <c r="F922">
        <f>'1221'!E26</f>
        <v>563.6</v>
      </c>
      <c r="G922" s="63">
        <f t="shared" ref="G922" si="319">+C922+E922</f>
        <v>643.1</v>
      </c>
      <c r="H922" s="64">
        <f t="shared" ref="H922" si="320">+D922+F922</f>
        <v>729.90000000000009</v>
      </c>
      <c r="I922" s="65">
        <f t="shared" ref="I922" si="321">+(G922/H922-1)*100</f>
        <v>-11.892040005480208</v>
      </c>
    </row>
    <row r="923" spans="1:9" x14ac:dyDescent="0.25">
      <c r="A923" s="29">
        <f t="shared" si="204"/>
        <v>45288</v>
      </c>
      <c r="B923" s="52" t="s">
        <v>697</v>
      </c>
      <c r="C923">
        <f>'1228'!B26</f>
        <v>214.4</v>
      </c>
      <c r="D923">
        <f>'1228'!C26</f>
        <v>168.2</v>
      </c>
      <c r="E923">
        <f>'1228'!D26</f>
        <v>431.1</v>
      </c>
      <c r="F923">
        <f>'1228'!E26</f>
        <v>624.5</v>
      </c>
      <c r="G923" s="63">
        <f t="shared" ref="G923" si="322">+C923+E923</f>
        <v>645.5</v>
      </c>
      <c r="H923" s="64">
        <f t="shared" ref="H923" si="323">+D923+F923</f>
        <v>792.7</v>
      </c>
      <c r="I923" s="65">
        <f t="shared" ref="I923" si="324">+(G923/H923-1)*100</f>
        <v>-18.56944619654346</v>
      </c>
    </row>
    <row r="924" spans="1:9" x14ac:dyDescent="0.25">
      <c r="A924" s="29">
        <f t="shared" si="204"/>
        <v>45295</v>
      </c>
      <c r="B924" s="52" t="s">
        <v>697</v>
      </c>
      <c r="C924">
        <f>'0104'!B26</f>
        <v>194.8</v>
      </c>
      <c r="D924">
        <f>'0104'!C26</f>
        <v>165.6</v>
      </c>
      <c r="E924">
        <f>'0104'!D26</f>
        <v>453.1</v>
      </c>
      <c r="F924">
        <f>'0104'!E26</f>
        <v>641.70000000000005</v>
      </c>
      <c r="G924" s="63">
        <f t="shared" ref="G924" si="325">+C924+E924</f>
        <v>647.90000000000009</v>
      </c>
      <c r="H924" s="64">
        <f t="shared" ref="H924" si="326">+D924+F924</f>
        <v>807.30000000000007</v>
      </c>
      <c r="I924" s="65">
        <f t="shared" ref="I924" si="327">+(G924/H924-1)*100</f>
        <v>-19.74482844048061</v>
      </c>
    </row>
    <row r="925" spans="1:9" x14ac:dyDescent="0.25">
      <c r="A925" s="29">
        <f t="shared" si="204"/>
        <v>45302</v>
      </c>
      <c r="B925" s="52" t="s">
        <v>697</v>
      </c>
      <c r="C925">
        <f>'0111'!B26</f>
        <v>188.4</v>
      </c>
      <c r="D925">
        <f>'0111'!C26</f>
        <v>153.6</v>
      </c>
      <c r="E925">
        <f>'0111'!D26</f>
        <v>470.4</v>
      </c>
      <c r="F925">
        <f>'0111'!E26</f>
        <v>654</v>
      </c>
      <c r="G925" s="63">
        <f t="shared" ref="G925" si="328">+C925+E925</f>
        <v>658.8</v>
      </c>
      <c r="H925" s="64">
        <f t="shared" ref="H925" si="329">+D925+F925</f>
        <v>807.6</v>
      </c>
      <c r="I925" s="65">
        <f t="shared" ref="I925" si="330">+(G925/H925-1)*100</f>
        <v>-18.424962852897487</v>
      </c>
    </row>
    <row r="926" spans="1:9" x14ac:dyDescent="0.25">
      <c r="A926" s="29">
        <f t="shared" si="204"/>
        <v>45309</v>
      </c>
      <c r="B926" s="52" t="s">
        <v>697</v>
      </c>
      <c r="C926">
        <f>'0118'!B27</f>
        <v>175.3</v>
      </c>
      <c r="D926">
        <f>'0118'!C27</f>
        <v>97.1</v>
      </c>
      <c r="E926">
        <f>'0118'!D27</f>
        <v>487.8</v>
      </c>
      <c r="F926">
        <f>'0118'!E27</f>
        <v>712.9</v>
      </c>
      <c r="G926" s="63">
        <f t="shared" ref="G926" si="331">+C926+E926</f>
        <v>663.1</v>
      </c>
      <c r="H926" s="64">
        <f t="shared" ref="H926" si="332">+D926+F926</f>
        <v>810</v>
      </c>
      <c r="I926" s="65">
        <f t="shared" ref="I926" si="333">+(G926/H926-1)*100</f>
        <v>-18.135802469135797</v>
      </c>
    </row>
    <row r="927" spans="1:9" x14ac:dyDescent="0.25">
      <c r="A927" s="29">
        <f t="shared" ref="A927:A989" si="334">+A926+7</f>
        <v>45316</v>
      </c>
      <c r="B927" s="52" t="s">
        <v>697</v>
      </c>
      <c r="C927">
        <f>'0125'!B27</f>
        <v>151.19999999999999</v>
      </c>
      <c r="D927">
        <f>'0125'!C27</f>
        <v>74.3</v>
      </c>
      <c r="E927">
        <f>'0125'!D27</f>
        <v>515.79999999999995</v>
      </c>
      <c r="F927">
        <f>'0125'!E27</f>
        <v>807</v>
      </c>
      <c r="G927" s="63">
        <f t="shared" ref="G927" si="335">+C927+E927</f>
        <v>667</v>
      </c>
      <c r="H927" s="64">
        <f t="shared" ref="H927" si="336">+D927+F927</f>
        <v>881.3</v>
      </c>
      <c r="I927" s="65">
        <f t="shared" ref="I927" si="337">+(G927/H927-1)*100</f>
        <v>-24.316350845342104</v>
      </c>
    </row>
    <row r="928" spans="1:9" x14ac:dyDescent="0.25">
      <c r="A928" s="29">
        <f t="shared" si="204"/>
        <v>45323</v>
      </c>
      <c r="B928" s="52" t="s">
        <v>697</v>
      </c>
      <c r="C928">
        <f>'0201'!B27</f>
        <v>128.9</v>
      </c>
      <c r="D928">
        <f>'0201'!C27</f>
        <v>70.900000000000006</v>
      </c>
      <c r="E928">
        <f>'0201'!D27</f>
        <v>538.9</v>
      </c>
      <c r="F928">
        <f>'0201'!E27</f>
        <v>812</v>
      </c>
      <c r="G928" s="63">
        <f t="shared" ref="G928" si="338">+C928+E928</f>
        <v>667.8</v>
      </c>
      <c r="H928" s="64">
        <f t="shared" ref="H928" si="339">+D928+F928</f>
        <v>882.9</v>
      </c>
      <c r="I928" s="65">
        <f t="shared" ref="I928" si="340">+(G928/H928-1)*100</f>
        <v>-24.362895005096842</v>
      </c>
    </row>
    <row r="929" spans="1:10" x14ac:dyDescent="0.25">
      <c r="A929" s="29">
        <f t="shared" si="334"/>
        <v>45330</v>
      </c>
      <c r="B929" s="52" t="s">
        <v>697</v>
      </c>
      <c r="C929">
        <f>'0208'!B27</f>
        <v>85.6</v>
      </c>
      <c r="D929">
        <f>'0208'!C27</f>
        <v>73.400000000000006</v>
      </c>
      <c r="E929">
        <f>'0208'!D27</f>
        <v>582.79999999999995</v>
      </c>
      <c r="F929">
        <f>'0208'!E27</f>
        <v>823.6</v>
      </c>
      <c r="G929" s="63">
        <f t="shared" ref="G929" si="341">+C929+E929</f>
        <v>668.4</v>
      </c>
      <c r="H929" s="64">
        <f t="shared" ref="H929" si="342">+D929+F929</f>
        <v>897</v>
      </c>
      <c r="I929" s="65">
        <f t="shared" ref="I929" si="343">+(G929/H929-1)*100</f>
        <v>-25.484949832775929</v>
      </c>
    </row>
    <row r="930" spans="1:10" x14ac:dyDescent="0.25">
      <c r="A930" s="29">
        <f t="shared" si="334"/>
        <v>45337</v>
      </c>
      <c r="B930" s="52" t="s">
        <v>697</v>
      </c>
      <c r="C930">
        <f>'0215'!B27</f>
        <v>72.7</v>
      </c>
      <c r="D930">
        <f>'0215'!C27</f>
        <v>70</v>
      </c>
      <c r="E930">
        <f>'0215'!D27</f>
        <v>598.79999999999995</v>
      </c>
      <c r="F930">
        <f>'0215'!E27</f>
        <v>838</v>
      </c>
      <c r="G930" s="63">
        <f t="shared" ref="G930" si="344">+C930+E930</f>
        <v>671.5</v>
      </c>
      <c r="H930" s="64">
        <f t="shared" ref="H930" si="345">+D930+F930</f>
        <v>908</v>
      </c>
      <c r="I930" s="65">
        <f t="shared" ref="I930" si="346">+(G930/H930-1)*100</f>
        <v>-26.046255506607928</v>
      </c>
    </row>
    <row r="931" spans="1:10" x14ac:dyDescent="0.25">
      <c r="A931" s="29">
        <f t="shared" si="334"/>
        <v>45344</v>
      </c>
      <c r="B931" s="52" t="s">
        <v>697</v>
      </c>
      <c r="C931">
        <f>'0222'!B27</f>
        <v>62.1</v>
      </c>
      <c r="D931">
        <f>'0222'!C27</f>
        <v>61.4</v>
      </c>
      <c r="E931">
        <f>'0222'!D27</f>
        <v>611.20000000000005</v>
      </c>
      <c r="F931">
        <f>'0222'!E27</f>
        <v>848.1</v>
      </c>
      <c r="G931" s="63">
        <f t="shared" ref="G931" si="347">+C931+E931</f>
        <v>673.30000000000007</v>
      </c>
      <c r="H931" s="64">
        <f t="shared" ref="H931" si="348">+D931+F931</f>
        <v>909.5</v>
      </c>
      <c r="I931" s="65">
        <f t="shared" ref="I931" si="349">+(G931/H931-1)*100</f>
        <v>-25.970313358988449</v>
      </c>
    </row>
    <row r="932" spans="1:10" x14ac:dyDescent="0.25">
      <c r="A932" s="29">
        <f t="shared" si="334"/>
        <v>45351</v>
      </c>
      <c r="B932" s="52" t="s">
        <v>697</v>
      </c>
      <c r="C932">
        <f>'0229'!B27</f>
        <v>60.5</v>
      </c>
      <c r="D932">
        <f>'0229'!C27</f>
        <v>50</v>
      </c>
      <c r="E932">
        <f>'0229'!D27</f>
        <v>621.9</v>
      </c>
      <c r="F932">
        <f>'0229'!E27</f>
        <v>861.1</v>
      </c>
      <c r="G932" s="63">
        <f t="shared" ref="G932" si="350">+C932+E932</f>
        <v>682.4</v>
      </c>
      <c r="H932" s="64">
        <f t="shared" ref="H932" si="351">+D932+F932</f>
        <v>911.1</v>
      </c>
      <c r="I932" s="65">
        <f t="shared" ref="I932" si="352">+(G932/H932-1)*100</f>
        <v>-25.101525628361323</v>
      </c>
    </row>
    <row r="933" spans="1:10" x14ac:dyDescent="0.25">
      <c r="A933" s="29">
        <f t="shared" si="334"/>
        <v>45358</v>
      </c>
      <c r="B933" s="52" t="s">
        <v>697</v>
      </c>
      <c r="C933">
        <f>'0307'!B27</f>
        <v>51.1</v>
      </c>
      <c r="D933">
        <f>'0307'!C27</f>
        <v>48.5</v>
      </c>
      <c r="E933">
        <f>'0307'!D27</f>
        <v>631.4</v>
      </c>
      <c r="F933">
        <f>'0307'!E27</f>
        <v>878.6</v>
      </c>
      <c r="G933" s="63">
        <f t="shared" ref="G933" si="353">+C933+E933</f>
        <v>682.5</v>
      </c>
      <c r="H933" s="64">
        <f t="shared" ref="H933" si="354">+D933+F933</f>
        <v>927.1</v>
      </c>
      <c r="I933" s="65">
        <f t="shared" ref="I933" si="355">+(G933/H933-1)*100</f>
        <v>-26.383345917376765</v>
      </c>
    </row>
    <row r="934" spans="1:10" x14ac:dyDescent="0.25">
      <c r="A934" s="29">
        <f t="shared" si="334"/>
        <v>45365</v>
      </c>
      <c r="B934" s="52" t="s">
        <v>697</v>
      </c>
      <c r="C934">
        <f>'0314'!B30</f>
        <v>59.7</v>
      </c>
      <c r="D934">
        <f>'0314'!C30</f>
        <v>44.2</v>
      </c>
      <c r="E934">
        <f>'0314'!D30</f>
        <v>640.70000000000005</v>
      </c>
      <c r="F934">
        <f>'0314'!E30</f>
        <v>884.4</v>
      </c>
      <c r="G934" s="63">
        <f t="shared" ref="G934" si="356">+C934+E934</f>
        <v>700.40000000000009</v>
      </c>
      <c r="H934" s="64">
        <f t="shared" ref="H934" si="357">+D934+F934</f>
        <v>928.6</v>
      </c>
      <c r="I934" s="65">
        <f t="shared" ref="I934" si="358">+(G934/H934-1)*100</f>
        <v>-24.574628472970051</v>
      </c>
    </row>
    <row r="935" spans="1:10" x14ac:dyDescent="0.25">
      <c r="A935" s="29">
        <f t="shared" si="334"/>
        <v>45372</v>
      </c>
      <c r="B935" s="52" t="s">
        <v>697</v>
      </c>
      <c r="C935">
        <f>'0321'!B30</f>
        <v>54.5</v>
      </c>
      <c r="D935">
        <f>'0321'!C30</f>
        <v>42.9</v>
      </c>
      <c r="E935">
        <f>'0321'!D30</f>
        <v>647.9</v>
      </c>
      <c r="F935">
        <f>'0321'!E30</f>
        <v>909.5</v>
      </c>
      <c r="G935" s="63">
        <f t="shared" ref="G935" si="359">+C935+E935</f>
        <v>702.4</v>
      </c>
      <c r="H935" s="64">
        <f t="shared" ref="H935" si="360">+D935+F935</f>
        <v>952.4</v>
      </c>
      <c r="I935" s="65">
        <f t="shared" ref="I935" si="361">+(G935/H935-1)*100</f>
        <v>-26.24947501049979</v>
      </c>
    </row>
    <row r="936" spans="1:10" x14ac:dyDescent="0.25">
      <c r="A936" s="29">
        <f t="shared" si="334"/>
        <v>45379</v>
      </c>
      <c r="B936" s="52" t="s">
        <v>697</v>
      </c>
      <c r="C936">
        <f>'0328'!B30</f>
        <v>50.4</v>
      </c>
      <c r="D936">
        <f>'0328'!C30</f>
        <v>38.700000000000003</v>
      </c>
      <c r="E936">
        <f>'0328'!D30</f>
        <v>656.5</v>
      </c>
      <c r="F936">
        <f>'0328'!E30</f>
        <v>914.9</v>
      </c>
      <c r="G936" s="63">
        <f t="shared" ref="G936" si="362">+C936+E936</f>
        <v>706.9</v>
      </c>
      <c r="H936" s="64">
        <f t="shared" ref="H936" si="363">+D936+F936</f>
        <v>953.6</v>
      </c>
      <c r="I936" s="65">
        <f t="shared" ref="I936" si="364">+(G936/H936-1)*100</f>
        <v>-25.870385906040273</v>
      </c>
    </row>
    <row r="937" spans="1:10" x14ac:dyDescent="0.25">
      <c r="A937" s="29">
        <f t="shared" si="334"/>
        <v>45386</v>
      </c>
      <c r="B937" s="52" t="s">
        <v>697</v>
      </c>
      <c r="C937">
        <f>'0404'!B30</f>
        <v>61.3</v>
      </c>
      <c r="D937">
        <f>'0404'!C30</f>
        <v>35.6</v>
      </c>
      <c r="E937">
        <f>'0404'!D30</f>
        <v>660.8</v>
      </c>
      <c r="F937">
        <f>'0404'!E30</f>
        <v>918.3</v>
      </c>
      <c r="G937" s="63">
        <f t="shared" ref="G937" si="365">+C937+E937</f>
        <v>722.09999999999991</v>
      </c>
      <c r="H937" s="64">
        <f t="shared" ref="H937" si="366">+D937+F937</f>
        <v>953.9</v>
      </c>
      <c r="I937" s="65">
        <f t="shared" ref="I937" si="367">+(G937/H937-1)*100</f>
        <v>-24.300241115420906</v>
      </c>
    </row>
    <row r="938" spans="1:10" x14ac:dyDescent="0.25">
      <c r="A938" s="29">
        <f t="shared" si="334"/>
        <v>45393</v>
      </c>
      <c r="B938" s="52" t="s">
        <v>697</v>
      </c>
      <c r="C938">
        <f>'0411'!B30</f>
        <v>75.3</v>
      </c>
      <c r="D938">
        <f>'0411'!C30</f>
        <v>51.2</v>
      </c>
      <c r="E938">
        <f>'0411'!D30</f>
        <v>665.2</v>
      </c>
      <c r="F938">
        <f>'0411'!E30</f>
        <v>920.5</v>
      </c>
      <c r="G938" s="63">
        <f t="shared" ref="G938" si="368">+C938+E938</f>
        <v>740.5</v>
      </c>
      <c r="H938" s="64">
        <f t="shared" ref="H938" si="369">+D938+F938</f>
        <v>971.7</v>
      </c>
      <c r="I938" s="65">
        <f t="shared" ref="I938" si="370">+(G938/H938-1)*100</f>
        <v>-23.793351857569213</v>
      </c>
    </row>
    <row r="939" spans="1:10" x14ac:dyDescent="0.25">
      <c r="A939" s="29">
        <f t="shared" si="334"/>
        <v>45400</v>
      </c>
      <c r="B939" s="52" t="s">
        <v>697</v>
      </c>
      <c r="C939">
        <f>'0418'!B31</f>
        <v>69.3</v>
      </c>
      <c r="D939">
        <f>'0418'!C31</f>
        <v>46.4</v>
      </c>
      <c r="E939">
        <f>'0418'!D31</f>
        <v>675.2</v>
      </c>
      <c r="F939">
        <f>'0418'!E31</f>
        <v>928.3</v>
      </c>
      <c r="G939" s="63">
        <f t="shared" ref="G939" si="371">+C939+E939</f>
        <v>744.5</v>
      </c>
      <c r="H939" s="64">
        <f t="shared" ref="H939" si="372">+D939+F939</f>
        <v>974.69999999999993</v>
      </c>
      <c r="I939" s="65">
        <f t="shared" ref="I939" si="373">+(G939/H939-1)*100</f>
        <v>-23.617523340515024</v>
      </c>
    </row>
    <row r="940" spans="1:10" x14ac:dyDescent="0.25">
      <c r="A940" s="29">
        <f t="shared" si="334"/>
        <v>45407</v>
      </c>
      <c r="B940" s="52" t="s">
        <v>697</v>
      </c>
      <c r="C940">
        <f>'0425'!B30</f>
        <v>86.5</v>
      </c>
      <c r="D940">
        <f>'0425'!C30</f>
        <v>44</v>
      </c>
      <c r="E940">
        <f>'0425'!D30</f>
        <v>684.3</v>
      </c>
      <c r="F940">
        <f>'0425'!E30</f>
        <v>934.5</v>
      </c>
      <c r="G940" s="63">
        <f t="shared" ref="G940" si="374">+C940+E940</f>
        <v>770.8</v>
      </c>
      <c r="H940" s="64">
        <f t="shared" ref="H940" si="375">+D940+F940</f>
        <v>978.5</v>
      </c>
      <c r="I940" s="65">
        <f t="shared" ref="I940" si="376">+(G940/H940-1)*100</f>
        <v>-21.226366888094027</v>
      </c>
      <c r="J940">
        <f>'0425'!F30</f>
        <v>16</v>
      </c>
    </row>
    <row r="941" spans="1:10" x14ac:dyDescent="0.25">
      <c r="A941" s="29">
        <f t="shared" si="334"/>
        <v>45414</v>
      </c>
      <c r="B941" s="52" t="s">
        <v>697</v>
      </c>
      <c r="C941">
        <f>'0502'!B30</f>
        <v>79.599999999999994</v>
      </c>
      <c r="D941">
        <f>'0502'!C30</f>
        <v>44.3</v>
      </c>
      <c r="E941">
        <f>'0502'!D30</f>
        <v>694.3</v>
      </c>
      <c r="F941">
        <f>'0502'!E30</f>
        <v>936.5</v>
      </c>
      <c r="G941" s="63">
        <f t="shared" ref="G941" si="377">+C941+E941</f>
        <v>773.9</v>
      </c>
      <c r="H941" s="64">
        <f t="shared" ref="H941" si="378">+D941+F941</f>
        <v>980.8</v>
      </c>
      <c r="I941" s="65">
        <f t="shared" ref="I941" si="379">+(G941/H941-1)*100</f>
        <v>-21.095024469820554</v>
      </c>
      <c r="J941">
        <f>'0502'!F30</f>
        <v>18</v>
      </c>
    </row>
    <row r="942" spans="1:10" x14ac:dyDescent="0.25">
      <c r="A942" s="29">
        <f t="shared" si="334"/>
        <v>45421</v>
      </c>
      <c r="B942" s="52" t="s">
        <v>697</v>
      </c>
      <c r="C942">
        <f>'0509'!B30</f>
        <v>87.1</v>
      </c>
      <c r="D942">
        <f>'0509'!C30</f>
        <v>45.4</v>
      </c>
      <c r="E942">
        <f>'0509'!D30</f>
        <v>705.3</v>
      </c>
      <c r="F942">
        <f>'0509'!E30</f>
        <v>940.5</v>
      </c>
      <c r="G942" s="63">
        <f t="shared" ref="G942" si="380">+C942+E942</f>
        <v>792.4</v>
      </c>
      <c r="H942" s="64">
        <f t="shared" ref="H942" si="381">+D942+F942</f>
        <v>985.9</v>
      </c>
      <c r="I942" s="65">
        <f t="shared" ref="I942" si="382">+(G942/H942-1)*100</f>
        <v>-19.626736991581296</v>
      </c>
      <c r="J942">
        <f>'0509'!F30</f>
        <v>47</v>
      </c>
    </row>
    <row r="943" spans="1:10" x14ac:dyDescent="0.25">
      <c r="A943" s="29">
        <f t="shared" si="334"/>
        <v>45428</v>
      </c>
      <c r="B943" s="52" t="s">
        <v>697</v>
      </c>
      <c r="C943">
        <f>'0516'!B30</f>
        <v>80.7</v>
      </c>
      <c r="D943">
        <f>'0516'!C30</f>
        <v>36.700000000000003</v>
      </c>
      <c r="E943">
        <f>'0516'!D30</f>
        <v>713.9</v>
      </c>
      <c r="F943">
        <f>'0516'!E30</f>
        <v>949.1</v>
      </c>
      <c r="G943" s="63">
        <f t="shared" ref="G943" si="383">+C943+E943</f>
        <v>794.6</v>
      </c>
      <c r="H943" s="64">
        <f t="shared" ref="H943" si="384">+D943+F943</f>
        <v>985.80000000000007</v>
      </c>
      <c r="I943" s="65">
        <f t="shared" ref="I943" si="385">+(G943/H943-1)*100</f>
        <v>-19.395414891458717</v>
      </c>
      <c r="J943">
        <f>'0516'!F30</f>
        <v>52</v>
      </c>
    </row>
    <row r="944" spans="1:10" x14ac:dyDescent="0.25">
      <c r="A944" s="29">
        <f t="shared" si="334"/>
        <v>45435</v>
      </c>
      <c r="B944" s="52" t="s">
        <v>697</v>
      </c>
      <c r="C944">
        <f>'0523'!B30</f>
        <v>94.5</v>
      </c>
      <c r="D944">
        <f>'0523'!C30</f>
        <v>39.1</v>
      </c>
      <c r="E944">
        <f>'0523'!D30</f>
        <v>718</v>
      </c>
      <c r="F944">
        <f>'0523'!E30</f>
        <v>951.8</v>
      </c>
      <c r="G944" s="63">
        <f t="shared" ref="G944" si="386">+C944+E944</f>
        <v>812.5</v>
      </c>
      <c r="H944" s="64">
        <f t="shared" ref="H944" si="387">+D944+F944</f>
        <v>990.9</v>
      </c>
      <c r="I944" s="65">
        <f t="shared" ref="I944" si="388">+(G944/H944-1)*100</f>
        <v>-18.003834897567859</v>
      </c>
      <c r="J944">
        <f>'0523'!F30</f>
        <v>53.5</v>
      </c>
    </row>
    <row r="945" spans="1:10" x14ac:dyDescent="0.25">
      <c r="A945" s="29">
        <f t="shared" si="334"/>
        <v>45442</v>
      </c>
      <c r="B945" s="52" t="s">
        <v>697</v>
      </c>
      <c r="C945">
        <f>'0530'!B31</f>
        <v>104.3</v>
      </c>
      <c r="D945">
        <f>'0530'!C31</f>
        <v>40.799999999999997</v>
      </c>
      <c r="E945">
        <f>'0530'!D31</f>
        <v>722.7</v>
      </c>
      <c r="F945">
        <f>'0530'!E31</f>
        <v>953.7</v>
      </c>
      <c r="G945" s="63">
        <f t="shared" ref="G945" si="389">+C945+E945</f>
        <v>827</v>
      </c>
      <c r="H945" s="64">
        <f t="shared" ref="H945" si="390">+D945+F945</f>
        <v>994.5</v>
      </c>
      <c r="I945" s="65">
        <f t="shared" ref="I945" si="391">+(G945/H945-1)*100</f>
        <v>-16.84263448969331</v>
      </c>
      <c r="J945">
        <f>'0530'!F31</f>
        <v>56.5</v>
      </c>
    </row>
    <row r="946" spans="1:10" x14ac:dyDescent="0.25">
      <c r="A946" s="29">
        <f t="shared" si="334"/>
        <v>45449</v>
      </c>
      <c r="B946" s="52" t="s">
        <v>697</v>
      </c>
      <c r="C946">
        <f>'0606'!B27</f>
        <v>101.1</v>
      </c>
      <c r="D946">
        <f>'0606'!C27</f>
        <v>40.799999999999997</v>
      </c>
      <c r="E946">
        <f>'0606'!D27</f>
        <v>730.2</v>
      </c>
      <c r="F946">
        <f>'0606'!E27</f>
        <v>953.7</v>
      </c>
      <c r="G946" s="63">
        <f t="shared" ref="G946" si="392">+C946+E946</f>
        <v>831.30000000000007</v>
      </c>
      <c r="H946" s="64">
        <f t="shared" ref="H946" si="393">+D946+F946</f>
        <v>994.5</v>
      </c>
      <c r="I946" s="65">
        <f t="shared" ref="I946" si="394">+(G946/H946-1)*100</f>
        <v>-16.410256410256409</v>
      </c>
      <c r="J946">
        <f>'0606'!F27</f>
        <v>59.5</v>
      </c>
    </row>
    <row r="947" spans="1:10" x14ac:dyDescent="0.25">
      <c r="A947" s="29">
        <f t="shared" si="334"/>
        <v>45456</v>
      </c>
      <c r="B947" s="52" t="s">
        <v>697</v>
      </c>
      <c r="C947">
        <f>'0613'!B27</f>
        <v>88.4</v>
      </c>
      <c r="D947">
        <f>'0613'!C27</f>
        <v>68.599999999999994</v>
      </c>
      <c r="E947">
        <f>'0613'!D27</f>
        <v>743.9</v>
      </c>
      <c r="F947">
        <f>'0613'!E27</f>
        <v>1048</v>
      </c>
      <c r="G947" s="63">
        <f t="shared" ref="G947" si="395">+C947+E947</f>
        <v>832.3</v>
      </c>
      <c r="H947" s="64">
        <f t="shared" ref="H947" si="396">+D947+F947</f>
        <v>1116.5999999999999</v>
      </c>
      <c r="I947" s="65">
        <f t="shared" ref="I947" si="397">+(G947/H947-1)*100</f>
        <v>-25.461221565466595</v>
      </c>
      <c r="J947">
        <f>'0613'!F27</f>
        <v>64</v>
      </c>
    </row>
    <row r="948" spans="1:10" x14ac:dyDescent="0.25">
      <c r="A948" s="29">
        <f t="shared" si="334"/>
        <v>45463</v>
      </c>
      <c r="B948" s="52" t="s">
        <v>697</v>
      </c>
      <c r="C948">
        <f>'0620'!B27</f>
        <v>91.6</v>
      </c>
      <c r="D948">
        <f>'0620'!C27</f>
        <v>71</v>
      </c>
      <c r="E948">
        <f>'0620'!D27</f>
        <v>753.3</v>
      </c>
      <c r="F948">
        <f>'0620'!E27</f>
        <v>1055</v>
      </c>
      <c r="G948" s="63">
        <f t="shared" ref="G948" si="398">+C948+E948</f>
        <v>844.9</v>
      </c>
      <c r="H948" s="64">
        <f t="shared" ref="H948" si="399">+D948+F948</f>
        <v>1126</v>
      </c>
      <c r="I948" s="65">
        <f t="shared" ref="I948" si="400">+(G948/H948-1)*100</f>
        <v>-24.964476021314386</v>
      </c>
      <c r="J948">
        <f>'0620'!F27</f>
        <v>64</v>
      </c>
    </row>
    <row r="949" spans="1:10" x14ac:dyDescent="0.25">
      <c r="A949" s="29">
        <f t="shared" si="334"/>
        <v>45470</v>
      </c>
      <c r="B949" s="52" t="s">
        <v>697</v>
      </c>
      <c r="C949">
        <f>'0627'!B27</f>
        <v>94.8</v>
      </c>
      <c r="D949">
        <f>'0627'!C27</f>
        <v>72.099999999999994</v>
      </c>
      <c r="E949">
        <f>'0627'!D27</f>
        <v>762.3</v>
      </c>
      <c r="F949">
        <f>'0627'!E27</f>
        <v>1057.4000000000001</v>
      </c>
      <c r="G949" s="63">
        <f t="shared" ref="G949" si="401">+C949+E949</f>
        <v>857.09999999999991</v>
      </c>
      <c r="H949" s="64">
        <f t="shared" ref="H949" si="402">+D949+F949</f>
        <v>1129.5</v>
      </c>
      <c r="I949" s="65">
        <f t="shared" ref="I949" si="403">+(G949/H949-1)*100</f>
        <v>-24.116865869853921</v>
      </c>
      <c r="J949">
        <f>'0627'!F27</f>
        <v>65.5</v>
      </c>
    </row>
    <row r="950" spans="1:10" x14ac:dyDescent="0.25">
      <c r="A950" s="29">
        <f t="shared" si="334"/>
        <v>45477</v>
      </c>
      <c r="B950" s="52" t="s">
        <v>697</v>
      </c>
      <c r="C950">
        <f>'0704'!B27</f>
        <v>90.9</v>
      </c>
      <c r="D950">
        <f>'0704'!C27</f>
        <v>51.2</v>
      </c>
      <c r="E950">
        <f>'0704'!D27</f>
        <v>769.3</v>
      </c>
      <c r="F950">
        <f>'0704'!E27</f>
        <v>1080.3</v>
      </c>
      <c r="G950" s="63">
        <f t="shared" ref="G950" si="404">+C950+E950</f>
        <v>860.19999999999993</v>
      </c>
      <c r="H950" s="64">
        <f t="shared" ref="H950" si="405">+D950+F950</f>
        <v>1131.5</v>
      </c>
      <c r="I950" s="65">
        <f t="shared" ref="I950" si="406">+(G950/H950-1)*100</f>
        <v>-23.977021652673447</v>
      </c>
      <c r="J950">
        <f>'0704'!F27</f>
        <v>66</v>
      </c>
    </row>
    <row r="951" spans="1:10" x14ac:dyDescent="0.25">
      <c r="A951" s="29">
        <f t="shared" si="334"/>
        <v>45484</v>
      </c>
      <c r="B951" s="52" t="s">
        <v>697</v>
      </c>
      <c r="C951">
        <f>'0711'!B27</f>
        <v>86.7</v>
      </c>
      <c r="D951">
        <f>'0711'!C27</f>
        <v>48.5</v>
      </c>
      <c r="E951">
        <f>'0711'!D27</f>
        <v>774.4</v>
      </c>
      <c r="F951">
        <f>'0711'!E27</f>
        <v>1087.9000000000001</v>
      </c>
      <c r="G951" s="63">
        <f t="shared" ref="G951" si="407">+C951+E951</f>
        <v>861.1</v>
      </c>
      <c r="H951" s="64">
        <f t="shared" ref="H951" si="408">+D951+F951</f>
        <v>1136.4000000000001</v>
      </c>
      <c r="I951" s="65">
        <f t="shared" ref="I951" si="409">+(G951/H951-1)*100</f>
        <v>-24.225624780007049</v>
      </c>
      <c r="J951">
        <f>'0711'!F27</f>
        <v>68</v>
      </c>
    </row>
    <row r="952" spans="1:10" x14ac:dyDescent="0.25">
      <c r="A952" s="29">
        <f t="shared" si="334"/>
        <v>45491</v>
      </c>
      <c r="B952" s="52" t="s">
        <v>697</v>
      </c>
      <c r="C952">
        <f>'0718'!B27</f>
        <v>81.5</v>
      </c>
      <c r="D952">
        <f>'0718'!C27</f>
        <v>64.7</v>
      </c>
      <c r="E952">
        <f>'0718'!D27</f>
        <v>779.8</v>
      </c>
      <c r="F952">
        <f>'0718'!E27</f>
        <v>1090.7</v>
      </c>
      <c r="G952" s="63">
        <f t="shared" ref="G952" si="410">+C952+E952</f>
        <v>861.3</v>
      </c>
      <c r="H952" s="64">
        <f t="shared" ref="H952" si="411">+D952+F952</f>
        <v>1155.4000000000001</v>
      </c>
      <c r="I952" s="65">
        <f t="shared" ref="I952" si="412">+(G952/H952-1)*100</f>
        <v>-25.454388090704526</v>
      </c>
      <c r="J952">
        <f>'0718'!F27</f>
        <v>71.099999999999994</v>
      </c>
    </row>
    <row r="953" spans="1:10" x14ac:dyDescent="0.25">
      <c r="A953" s="29">
        <f t="shared" si="334"/>
        <v>45498</v>
      </c>
      <c r="B953" s="52" t="s">
        <v>697</v>
      </c>
      <c r="C953">
        <f>'0725'!B27</f>
        <v>95.5</v>
      </c>
      <c r="D953">
        <f>'0725'!C27</f>
        <v>61.8</v>
      </c>
      <c r="E953">
        <f>'0725'!D27</f>
        <v>785.8</v>
      </c>
      <c r="F953">
        <f>'0725'!E27</f>
        <v>1094.4000000000001</v>
      </c>
      <c r="G953" s="63">
        <f t="shared" ref="G953" si="413">+C953+E953</f>
        <v>881.3</v>
      </c>
      <c r="H953" s="64">
        <f t="shared" ref="H953" si="414">+D953+F953</f>
        <v>1156.2</v>
      </c>
      <c r="I953" s="65">
        <f t="shared" ref="I953" si="415">+(G953/H953-1)*100</f>
        <v>-23.776163293547835</v>
      </c>
      <c r="J953">
        <f>'0725'!F27</f>
        <v>72.099999999999994</v>
      </c>
    </row>
    <row r="954" spans="1:10" x14ac:dyDescent="0.25">
      <c r="A954" s="29">
        <f t="shared" si="334"/>
        <v>45505</v>
      </c>
      <c r="B954" s="52" t="s">
        <v>697</v>
      </c>
      <c r="C954">
        <f>'0801'!B27</f>
        <v>93.6</v>
      </c>
      <c r="D954">
        <f>'0801'!C27</f>
        <v>68.7</v>
      </c>
      <c r="E954">
        <f>'0801'!D27</f>
        <v>802.7</v>
      </c>
      <c r="F954">
        <f>'0801'!E27</f>
        <v>1098.8</v>
      </c>
      <c r="G954" s="63">
        <f t="shared" ref="G954" si="416">+C954+E954</f>
        <v>896.30000000000007</v>
      </c>
      <c r="H954" s="64">
        <f t="shared" ref="H954" si="417">+D954+F954</f>
        <v>1167.5</v>
      </c>
      <c r="I954" s="65">
        <f t="shared" ref="I954" si="418">+(G954/H954-1)*100</f>
        <v>-23.229122055674512</v>
      </c>
      <c r="J954">
        <f>'0801'!F27</f>
        <v>97.9</v>
      </c>
    </row>
    <row r="955" spans="1:10" x14ac:dyDescent="0.25">
      <c r="A955" s="29">
        <f t="shared" si="334"/>
        <v>45512</v>
      </c>
      <c r="B955" s="52" t="s">
        <v>697</v>
      </c>
      <c r="C955">
        <f>'0808'!B27</f>
        <v>103.9</v>
      </c>
      <c r="D955">
        <f>'0808'!C27</f>
        <v>61.3</v>
      </c>
      <c r="E955">
        <f>'0808'!D27</f>
        <v>807.1</v>
      </c>
      <c r="F955">
        <f>'0808'!E27</f>
        <v>1105.5</v>
      </c>
      <c r="G955" s="63">
        <f t="shared" ref="G955" si="419">+C955+E955</f>
        <v>911</v>
      </c>
      <c r="H955" s="64">
        <f t="shared" ref="H955" si="420">+D955+F955</f>
        <v>1166.8</v>
      </c>
      <c r="I955" s="65">
        <f t="shared" ref="I955" si="421">+(G955/H955-1)*100</f>
        <v>-21.92320877613987</v>
      </c>
      <c r="J955">
        <f>'0808'!F27</f>
        <v>108.5</v>
      </c>
    </row>
    <row r="956" spans="1:10" x14ac:dyDescent="0.25">
      <c r="A956" s="29">
        <f t="shared" si="334"/>
        <v>45519</v>
      </c>
      <c r="B956" s="52" t="s">
        <v>697</v>
      </c>
      <c r="C956">
        <f>'0815'!B27</f>
        <v>94.7</v>
      </c>
      <c r="D956">
        <f>'0815'!C27</f>
        <v>54.7</v>
      </c>
      <c r="E956">
        <f>'0815'!D27</f>
        <v>819.9</v>
      </c>
      <c r="F956">
        <f>'0815'!E27</f>
        <v>1112.0999999999999</v>
      </c>
      <c r="G956" s="63">
        <f t="shared" ref="G956" si="422">+C956+E956</f>
        <v>914.6</v>
      </c>
      <c r="H956" s="64">
        <f t="shared" ref="H956" si="423">+D956+F956</f>
        <v>1166.8</v>
      </c>
      <c r="I956" s="65">
        <f t="shared" ref="I956" si="424">+(G956/H956-1)*100</f>
        <v>-21.6146726088447</v>
      </c>
      <c r="J956">
        <f>'0815'!F27</f>
        <v>133.5</v>
      </c>
    </row>
    <row r="957" spans="1:10" x14ac:dyDescent="0.25">
      <c r="A957" s="29">
        <f t="shared" si="334"/>
        <v>45526</v>
      </c>
      <c r="B957" s="52" t="s">
        <v>697</v>
      </c>
      <c r="C957">
        <f>'0822'!B27</f>
        <v>86.3</v>
      </c>
      <c r="D957">
        <f>'0822'!C27</f>
        <v>48.5</v>
      </c>
      <c r="E957">
        <f>'0822'!D27</f>
        <v>828.8</v>
      </c>
      <c r="F957">
        <f>'0822'!E27</f>
        <v>1118.5999999999999</v>
      </c>
      <c r="G957" s="63">
        <f t="shared" ref="G957" si="425">+C957+E957</f>
        <v>915.09999999999991</v>
      </c>
      <c r="H957" s="64">
        <f t="shared" ref="H957" si="426">+D957+F957</f>
        <v>1167.0999999999999</v>
      </c>
      <c r="I957" s="65">
        <f t="shared" ref="I957" si="427">+(G957/H957-1)*100</f>
        <v>-21.591980121669096</v>
      </c>
      <c r="J957">
        <f>'0822'!F27</f>
        <v>142.9</v>
      </c>
    </row>
    <row r="958" spans="1:10" x14ac:dyDescent="0.25">
      <c r="A958" s="29">
        <f t="shared" si="334"/>
        <v>45533</v>
      </c>
      <c r="B958" s="52" t="s">
        <v>697</v>
      </c>
      <c r="C958">
        <f>'0829'!B27</f>
        <v>75.5</v>
      </c>
      <c r="D958">
        <f>'0829'!C27</f>
        <v>35</v>
      </c>
      <c r="E958">
        <f>'0829'!D27</f>
        <v>838.8</v>
      </c>
      <c r="F958">
        <f>'0829'!E27</f>
        <v>1128.7</v>
      </c>
      <c r="G958" s="63">
        <f t="shared" ref="G958" si="428">+C958+E958</f>
        <v>914.3</v>
      </c>
      <c r="H958" s="64">
        <f t="shared" ref="H958" si="429">+D958+F958</f>
        <v>1163.7</v>
      </c>
      <c r="I958" s="65">
        <f t="shared" ref="I958" si="430">+(G958/H958-1)*100</f>
        <v>-21.431640457162505</v>
      </c>
      <c r="J958">
        <f>'0829'!F27</f>
        <v>143.5</v>
      </c>
    </row>
    <row r="959" spans="1:10" x14ac:dyDescent="0.25">
      <c r="A959" s="29">
        <f t="shared" si="334"/>
        <v>45540</v>
      </c>
      <c r="B959" s="52" t="s">
        <v>697</v>
      </c>
      <c r="C959">
        <f>'090524'!B26</f>
        <v>208.5</v>
      </c>
      <c r="D959">
        <f>'090524'!C26</f>
        <v>35</v>
      </c>
      <c r="E959">
        <f>'090524'!D26</f>
        <v>13.4</v>
      </c>
      <c r="F959">
        <f>'090524'!E26</f>
        <v>1128.7</v>
      </c>
      <c r="G959" s="63">
        <f t="shared" ref="G959" si="431">+C959+E959</f>
        <v>221.9</v>
      </c>
      <c r="H959" s="64">
        <f t="shared" ref="H959" si="432">+D959+F959</f>
        <v>1163.7</v>
      </c>
      <c r="I959" s="65">
        <f t="shared" ref="I959" si="433">+(G959/H959-1)*100</f>
        <v>-80.93151155796167</v>
      </c>
    </row>
    <row r="960" spans="1:10" x14ac:dyDescent="0.25">
      <c r="A960" s="29">
        <f t="shared" si="334"/>
        <v>45547</v>
      </c>
      <c r="B960" s="52" t="s">
        <v>697</v>
      </c>
      <c r="C960">
        <f>'912'!B24</f>
        <v>221.9</v>
      </c>
      <c r="D960">
        <f>'912'!C24</f>
        <v>270.8</v>
      </c>
      <c r="E960">
        <f>'912'!D24</f>
        <v>21.3</v>
      </c>
      <c r="F960">
        <f>'912'!E24</f>
        <v>14.1</v>
      </c>
      <c r="G960" s="63">
        <f t="shared" ref="G960" si="434">+C960+E960</f>
        <v>243.20000000000002</v>
      </c>
      <c r="H960" s="64">
        <f t="shared" ref="H960" si="435">+D960+F960</f>
        <v>284.90000000000003</v>
      </c>
      <c r="I960" s="65">
        <f t="shared" ref="I960" si="436">+(G960/H960-1)*100</f>
        <v>-14.636714636714643</v>
      </c>
    </row>
    <row r="961" spans="1:9" x14ac:dyDescent="0.25">
      <c r="A961" s="29">
        <f t="shared" si="334"/>
        <v>45554</v>
      </c>
      <c r="B961" s="52" t="s">
        <v>697</v>
      </c>
      <c r="C961">
        <f>'919'!B24</f>
        <v>247.3</v>
      </c>
      <c r="D961">
        <f>'919'!C24</f>
        <v>279.7</v>
      </c>
      <c r="E961">
        <f>'919'!D24</f>
        <v>31.7</v>
      </c>
      <c r="F961">
        <f>'919'!E24</f>
        <v>20.3</v>
      </c>
      <c r="G961" s="63">
        <f t="shared" ref="G961" si="437">+C961+E961</f>
        <v>279</v>
      </c>
      <c r="H961" s="64">
        <f t="shared" ref="H961" si="438">+D961+F961</f>
        <v>300</v>
      </c>
      <c r="I961" s="65">
        <f t="shared" ref="I961" si="439">+(G961/H961-1)*100</f>
        <v>-6.9999999999999947</v>
      </c>
    </row>
    <row r="962" spans="1:9" x14ac:dyDescent="0.25">
      <c r="A962" s="29">
        <f t="shared" si="334"/>
        <v>45561</v>
      </c>
      <c r="B962" s="52" t="s">
        <v>697</v>
      </c>
      <c r="C962">
        <f>'926'!B25</f>
        <v>243.2</v>
      </c>
      <c r="D962">
        <f>'926'!C25</f>
        <v>283.7</v>
      </c>
      <c r="E962">
        <f>'926'!D25</f>
        <v>43.2</v>
      </c>
      <c r="F962">
        <f>'926'!E25</f>
        <v>28.4</v>
      </c>
      <c r="G962" s="63">
        <f t="shared" ref="G962" si="440">+C962+E962</f>
        <v>286.39999999999998</v>
      </c>
      <c r="H962" s="64">
        <f t="shared" ref="H962" si="441">+D962+F962</f>
        <v>312.09999999999997</v>
      </c>
      <c r="I962" s="65">
        <f t="shared" ref="I962" si="442">+(G962/H962-1)*100</f>
        <v>-8.2345402114706765</v>
      </c>
    </row>
    <row r="963" spans="1:9" x14ac:dyDescent="0.25">
      <c r="A963" s="29">
        <f t="shared" si="334"/>
        <v>45568</v>
      </c>
      <c r="B963" s="52" t="s">
        <v>697</v>
      </c>
      <c r="C963">
        <f>'103'!B26</f>
        <v>234.8</v>
      </c>
      <c r="D963">
        <f>'103'!C26</f>
        <v>284.3</v>
      </c>
      <c r="E963">
        <f>'103'!D26</f>
        <v>51.9</v>
      </c>
      <c r="F963">
        <f>'103'!E26</f>
        <v>37.200000000000003</v>
      </c>
      <c r="G963" s="63">
        <f t="shared" ref="G963" si="443">+C963+E963</f>
        <v>286.7</v>
      </c>
      <c r="H963" s="64">
        <f t="shared" ref="H963" si="444">+D963+F963</f>
        <v>321.5</v>
      </c>
      <c r="I963" s="65">
        <f t="shared" ref="I963" si="445">+(G963/H963-1)*100</f>
        <v>-10.824261275272162</v>
      </c>
    </row>
    <row r="964" spans="1:9" x14ac:dyDescent="0.25">
      <c r="A964" s="29">
        <f t="shared" si="334"/>
        <v>45575</v>
      </c>
      <c r="B964" s="52" t="s">
        <v>697</v>
      </c>
      <c r="C964">
        <f>'101024'!B27</f>
        <v>245.4</v>
      </c>
      <c r="D964">
        <f>'101024'!C27</f>
        <v>281.10000000000002</v>
      </c>
      <c r="E964">
        <f>'101024'!D27</f>
        <v>66.400000000000006</v>
      </c>
      <c r="F964">
        <f>'101024'!E27</f>
        <v>49.8</v>
      </c>
      <c r="G964" s="63">
        <f t="shared" ref="G964" si="446">+C964+E964</f>
        <v>311.8</v>
      </c>
      <c r="H964" s="64">
        <f t="shared" ref="H964" si="447">+D964+F964</f>
        <v>330.90000000000003</v>
      </c>
      <c r="I964" s="65">
        <f t="shared" ref="I964" si="448">+(G964/H964-1)*100</f>
        <v>-5.772136597159272</v>
      </c>
    </row>
    <row r="965" spans="1:9" x14ac:dyDescent="0.25">
      <c r="A965" s="29">
        <f t="shared" si="334"/>
        <v>45582</v>
      </c>
      <c r="B965" s="52" t="s">
        <v>697</v>
      </c>
      <c r="C965">
        <f>'101724'!B27</f>
        <v>302.60000000000002</v>
      </c>
      <c r="D965">
        <f>'101724'!C27</f>
        <v>296.7</v>
      </c>
      <c r="E965">
        <f>'101724'!D27</f>
        <v>81.2</v>
      </c>
      <c r="F965">
        <f>'101724'!E27</f>
        <v>119.3</v>
      </c>
      <c r="G965" s="63">
        <f t="shared" ref="G965" si="449">+C965+E965</f>
        <v>383.8</v>
      </c>
      <c r="H965" s="64">
        <f t="shared" ref="H965" si="450">+D965+F965</f>
        <v>416</v>
      </c>
      <c r="I965" s="65">
        <f t="shared" ref="I965" si="451">+(G965/H965-1)*100</f>
        <v>-7.7403846153846096</v>
      </c>
    </row>
    <row r="966" spans="1:9" x14ac:dyDescent="0.25">
      <c r="A966" s="29">
        <f t="shared" si="334"/>
        <v>45589</v>
      </c>
      <c r="B966" s="52" t="s">
        <v>697</v>
      </c>
      <c r="C966">
        <f>'102424'!B27</f>
        <v>299.10000000000002</v>
      </c>
      <c r="D966">
        <f>'102424'!C27</f>
        <v>275</v>
      </c>
      <c r="E966">
        <f>'102424'!D27</f>
        <v>163.5</v>
      </c>
      <c r="F966">
        <f>'102424'!E27</f>
        <v>143.4</v>
      </c>
      <c r="G966" s="63">
        <f t="shared" ref="G966" si="452">+C966+E966</f>
        <v>462.6</v>
      </c>
      <c r="H966" s="64">
        <f t="shared" ref="H966" si="453">+D966+F966</f>
        <v>418.4</v>
      </c>
      <c r="I966" s="65">
        <f t="shared" ref="I966" si="454">+(G966/H966-1)*100</f>
        <v>10.564053537284913</v>
      </c>
    </row>
    <row r="967" spans="1:9" x14ac:dyDescent="0.25">
      <c r="A967" s="29">
        <f t="shared" si="334"/>
        <v>45596</v>
      </c>
      <c r="B967" s="52" t="s">
        <v>697</v>
      </c>
      <c r="C967">
        <f>'103124'!B27</f>
        <v>306.89999999999998</v>
      </c>
      <c r="D967">
        <f>'103124'!C27</f>
        <v>260.60000000000002</v>
      </c>
      <c r="E967">
        <f>'103124'!D27</f>
        <v>189.9</v>
      </c>
      <c r="F967">
        <f>'103124'!E27</f>
        <v>223.7</v>
      </c>
      <c r="G967" s="63">
        <f t="shared" ref="G967" si="455">+C967+E967</f>
        <v>496.79999999999995</v>
      </c>
      <c r="H967" s="64">
        <f t="shared" ref="H967" si="456">+D967+F967</f>
        <v>484.3</v>
      </c>
      <c r="I967" s="65">
        <f t="shared" ref="I967" si="457">+(G967/H967-1)*100</f>
        <v>2.5810448069378378</v>
      </c>
    </row>
    <row r="968" spans="1:9" x14ac:dyDescent="0.25">
      <c r="A968" s="29">
        <f t="shared" si="334"/>
        <v>45603</v>
      </c>
      <c r="B968" s="52" t="s">
        <v>697</v>
      </c>
      <c r="C968">
        <f>'110724'!B27</f>
        <v>270.89999999999998</v>
      </c>
      <c r="D968">
        <f>'110724'!C27</f>
        <v>247.8</v>
      </c>
      <c r="E968">
        <f>'110724'!D27</f>
        <v>236.5</v>
      </c>
      <c r="F968">
        <f>'110724'!E27</f>
        <v>273.2</v>
      </c>
      <c r="G968" s="63">
        <f t="shared" ref="G968" si="458">+C968+E968</f>
        <v>507.4</v>
      </c>
      <c r="H968" s="64">
        <f t="shared" ref="H968" si="459">+D968+F968</f>
        <v>521</v>
      </c>
      <c r="I968" s="65">
        <f t="shared" ref="I968" si="460">+(G968/H968-1)*100</f>
        <v>-2.6103646833013472</v>
      </c>
    </row>
    <row r="969" spans="1:9" x14ac:dyDescent="0.25">
      <c r="A969" s="29">
        <f t="shared" si="334"/>
        <v>45610</v>
      </c>
      <c r="B969" s="52" t="s">
        <v>697</v>
      </c>
      <c r="C969">
        <f>'111424'!B27</f>
        <v>256.60000000000002</v>
      </c>
      <c r="D969">
        <f>'111424'!C27</f>
        <v>289.2</v>
      </c>
      <c r="E969">
        <f>'111424'!D27</f>
        <v>336.9</v>
      </c>
      <c r="F969">
        <f>'111424'!E27</f>
        <v>290.3</v>
      </c>
      <c r="G969" s="63">
        <f t="shared" ref="G969" si="461">+C969+E969</f>
        <v>593.5</v>
      </c>
      <c r="H969" s="64">
        <f t="shared" ref="H969" si="462">+D969+F969</f>
        <v>579.5</v>
      </c>
      <c r="I969" s="65">
        <f t="shared" ref="I969" si="463">+(G969/H969-1)*100</f>
        <v>2.4158757549611831</v>
      </c>
    </row>
    <row r="970" spans="1:9" x14ac:dyDescent="0.25">
      <c r="A970" s="29">
        <f t="shared" si="334"/>
        <v>45617</v>
      </c>
      <c r="B970" s="52" t="s">
        <v>697</v>
      </c>
      <c r="C970">
        <f>'112124'!B27</f>
        <v>244.5</v>
      </c>
      <c r="D970">
        <f>'112124'!C27</f>
        <v>280.60000000000002</v>
      </c>
      <c r="E970">
        <f>'112124'!D27</f>
        <v>370.7</v>
      </c>
      <c r="F970">
        <f>'112124'!E27</f>
        <v>319.2</v>
      </c>
      <c r="G970" s="63">
        <f t="shared" ref="G970" si="464">+C970+E970</f>
        <v>615.20000000000005</v>
      </c>
      <c r="H970" s="64">
        <f t="shared" ref="H970" si="465">+D970+F970</f>
        <v>599.79999999999995</v>
      </c>
      <c r="I970" s="65">
        <f t="shared" ref="I970" si="466">+(G970/H970-1)*100</f>
        <v>2.5675225075025176</v>
      </c>
    </row>
    <row r="971" spans="1:9" x14ac:dyDescent="0.25">
      <c r="A971" s="29">
        <f t="shared" si="334"/>
        <v>45624</v>
      </c>
      <c r="B971" s="52" t="s">
        <v>697</v>
      </c>
      <c r="C971">
        <f>'112824'!B26</f>
        <v>234.4</v>
      </c>
      <c r="D971">
        <f>'112824'!C26</f>
        <v>294.2</v>
      </c>
      <c r="E971">
        <f>'112824'!D26</f>
        <v>466.9</v>
      </c>
      <c r="F971">
        <f>'112824'!E26</f>
        <v>331.5</v>
      </c>
      <c r="G971" s="63">
        <f t="shared" ref="G971" si="467">+C971+E971</f>
        <v>701.3</v>
      </c>
      <c r="H971" s="64">
        <f t="shared" ref="H971" si="468">+D971+F971</f>
        <v>625.70000000000005</v>
      </c>
      <c r="I971" s="65">
        <f t="shared" ref="I971" si="469">+(G971/H971-1)*100</f>
        <v>12.082467636247385</v>
      </c>
    </row>
    <row r="972" spans="1:9" x14ac:dyDescent="0.25">
      <c r="A972" s="29">
        <f t="shared" si="334"/>
        <v>45631</v>
      </c>
      <c r="B972" s="52" t="s">
        <v>697</v>
      </c>
      <c r="C972">
        <f>'120524'!B26</f>
        <v>230.7</v>
      </c>
      <c r="D972">
        <f>'120524'!C26</f>
        <v>278.2</v>
      </c>
      <c r="E972">
        <f>'120524'!D26</f>
        <v>487.2</v>
      </c>
      <c r="F972">
        <f>'120524'!E26</f>
        <v>351.7</v>
      </c>
      <c r="G972" s="63">
        <f t="shared" ref="G972" si="470">+C972+E972</f>
        <v>717.9</v>
      </c>
      <c r="H972" s="64">
        <f t="shared" ref="H972" si="471">+D972+F972</f>
        <v>629.9</v>
      </c>
      <c r="I972" s="65">
        <f t="shared" ref="I972" si="472">+(G972/H972-1)*100</f>
        <v>13.97047150341324</v>
      </c>
    </row>
    <row r="973" spans="1:9" x14ac:dyDescent="0.25">
      <c r="A973" s="29">
        <f t="shared" si="334"/>
        <v>45638</v>
      </c>
      <c r="B973" s="52" t="s">
        <v>697</v>
      </c>
      <c r="C973">
        <f>'121224'!B26</f>
        <v>221.4</v>
      </c>
      <c r="D973">
        <f>'121224'!C26</f>
        <v>241.4</v>
      </c>
      <c r="E973">
        <f>'121224'!D26</f>
        <v>509.9</v>
      </c>
      <c r="F973">
        <f>'121224'!E26</f>
        <v>390.3</v>
      </c>
      <c r="G973" s="63">
        <f t="shared" ref="G973" si="473">+C973+E973</f>
        <v>731.3</v>
      </c>
      <c r="H973" s="64">
        <f t="shared" ref="H973" si="474">+D973+F973</f>
        <v>631.70000000000005</v>
      </c>
      <c r="I973" s="65">
        <f t="shared" ref="I973" si="475">+(G973/H973-1)*100</f>
        <v>15.766977995884112</v>
      </c>
    </row>
    <row r="974" spans="1:9" x14ac:dyDescent="0.25">
      <c r="A974" s="29">
        <f t="shared" si="334"/>
        <v>45645</v>
      </c>
      <c r="B974" s="52" t="s">
        <v>697</v>
      </c>
      <c r="C974">
        <f>'121924'!C26</f>
        <v>147</v>
      </c>
      <c r="D974">
        <f>'121924'!D26</f>
        <v>235.3</v>
      </c>
      <c r="E974">
        <f>'121924'!E26</f>
        <v>661.3</v>
      </c>
      <c r="F974">
        <f>'121924'!F26</f>
        <v>407.8</v>
      </c>
      <c r="G974" s="63">
        <f t="shared" ref="G974" si="476">+C974+E974</f>
        <v>808.3</v>
      </c>
      <c r="H974" s="64">
        <f t="shared" ref="H974" si="477">+D974+F974</f>
        <v>643.1</v>
      </c>
      <c r="I974" s="65">
        <f t="shared" ref="I974" si="478">+(G974/H974-1)*100</f>
        <v>25.68807339449539</v>
      </c>
    </row>
    <row r="975" spans="1:9" x14ac:dyDescent="0.25">
      <c r="A975" s="29">
        <f t="shared" si="334"/>
        <v>45652</v>
      </c>
      <c r="B975" s="52" t="s">
        <v>697</v>
      </c>
      <c r="C975">
        <f>'122624'!B26</f>
        <v>136.80000000000001</v>
      </c>
      <c r="D975">
        <f>'122624'!C26</f>
        <v>214.4</v>
      </c>
      <c r="E975">
        <f>'122624'!D26</f>
        <v>689</v>
      </c>
      <c r="F975">
        <f>'122624'!E26</f>
        <v>431.1</v>
      </c>
      <c r="G975" s="63">
        <f t="shared" ref="G975" si="479">+C975+E975</f>
        <v>825.8</v>
      </c>
      <c r="H975" s="64">
        <f t="shared" ref="H975" si="480">+D975+F975</f>
        <v>645.5</v>
      </c>
      <c r="I975" s="65">
        <f t="shared" ref="I975" si="481">+(G975/H975-1)*100</f>
        <v>27.931835786212233</v>
      </c>
    </row>
    <row r="976" spans="1:9" x14ac:dyDescent="0.25">
      <c r="A976" s="29">
        <f t="shared" si="334"/>
        <v>45659</v>
      </c>
      <c r="B976" s="52" t="s">
        <v>697</v>
      </c>
      <c r="C976">
        <f>'010225'!B26</f>
        <v>127.9</v>
      </c>
      <c r="D976">
        <f>'010225'!C26</f>
        <v>194.8</v>
      </c>
      <c r="E976">
        <f>'010225'!D26</f>
        <v>712.7</v>
      </c>
      <c r="F976">
        <f>'010225'!E26</f>
        <v>453.1</v>
      </c>
      <c r="G976" s="63">
        <f t="shared" ref="G976" si="482">+C976+E976</f>
        <v>840.6</v>
      </c>
      <c r="H976" s="64">
        <f t="shared" ref="H976" si="483">+D976+F976</f>
        <v>647.90000000000009</v>
      </c>
      <c r="I976" s="65">
        <f t="shared" ref="I976" si="484">+(G976/H976-1)*100</f>
        <v>29.742244173483545</v>
      </c>
    </row>
    <row r="977" spans="1:9" x14ac:dyDescent="0.25">
      <c r="A977" s="29">
        <f t="shared" si="334"/>
        <v>45666</v>
      </c>
      <c r="B977" s="52" t="s">
        <v>697</v>
      </c>
      <c r="C977">
        <f>'010925'!B26</f>
        <v>120.8</v>
      </c>
      <c r="D977">
        <f>'010925'!C26</f>
        <v>188.4</v>
      </c>
      <c r="E977">
        <f>'010925'!D26</f>
        <v>799.1</v>
      </c>
      <c r="F977">
        <f>'010925'!E26</f>
        <v>470.4</v>
      </c>
      <c r="G977" s="63">
        <f t="shared" ref="G977" si="485">+C977+E977</f>
        <v>919.9</v>
      </c>
      <c r="H977" s="64">
        <f t="shared" ref="H977" si="486">+D977+F977</f>
        <v>658.8</v>
      </c>
      <c r="I977" s="65">
        <f t="shared" ref="I977" si="487">+(G977/H977-1)*100</f>
        <v>39.632665452337591</v>
      </c>
    </row>
    <row r="978" spans="1:9" x14ac:dyDescent="0.25">
      <c r="A978" s="29">
        <f t="shared" si="334"/>
        <v>45673</v>
      </c>
      <c r="B978" s="52" t="s">
        <v>697</v>
      </c>
      <c r="C978">
        <f>'011625'!B26</f>
        <v>104.7</v>
      </c>
      <c r="D978">
        <f>'011625'!C26</f>
        <v>175.3</v>
      </c>
      <c r="E978">
        <f>'011625'!D26</f>
        <v>816.2</v>
      </c>
      <c r="F978">
        <f>'011625'!E26</f>
        <v>487.8</v>
      </c>
      <c r="G978" s="63">
        <f t="shared" ref="G978" si="488">+C978+E978</f>
        <v>920.90000000000009</v>
      </c>
      <c r="H978" s="64">
        <f t="shared" ref="H978" si="489">+D978+F978</f>
        <v>663.1</v>
      </c>
      <c r="I978" s="65">
        <f t="shared" ref="I978" si="490">+(G978/H978-1)*100</f>
        <v>38.877997285477321</v>
      </c>
    </row>
    <row r="979" spans="1:9" x14ac:dyDescent="0.25">
      <c r="A979" s="29">
        <f t="shared" si="334"/>
        <v>45680</v>
      </c>
      <c r="B979" s="52" t="s">
        <v>697</v>
      </c>
      <c r="C979">
        <f>'012325'!B26</f>
        <v>97.4</v>
      </c>
      <c r="D979">
        <f>'012325'!C26</f>
        <v>151.19999999999999</v>
      </c>
      <c r="E979">
        <f>'012325'!D26</f>
        <v>829.3</v>
      </c>
      <c r="F979">
        <f>'012325'!E26</f>
        <v>515.79999999999995</v>
      </c>
      <c r="G979" s="63">
        <f t="shared" ref="G979" si="491">+C979+E979</f>
        <v>926.69999999999993</v>
      </c>
      <c r="H979" s="64">
        <f t="shared" ref="H979" si="492">+D979+F979</f>
        <v>667</v>
      </c>
      <c r="I979" s="65">
        <f t="shared" ref="I979" si="493">+(G979/H979-1)*100</f>
        <v>38.935532233883038</v>
      </c>
    </row>
    <row r="980" spans="1:9" x14ac:dyDescent="0.25">
      <c r="A980" s="29">
        <f t="shared" si="334"/>
        <v>45687</v>
      </c>
      <c r="B980" s="52" t="s">
        <v>697</v>
      </c>
      <c r="C980">
        <f>'013025'!B26</f>
        <v>95.1</v>
      </c>
      <c r="D980">
        <f>'013025'!C26</f>
        <v>128.9</v>
      </c>
      <c r="E980">
        <f>'013025'!D26</f>
        <v>843</v>
      </c>
      <c r="F980">
        <f>'013025'!E26</f>
        <v>538.9</v>
      </c>
      <c r="G980" s="63">
        <f t="shared" ref="G980" si="494">+C980+E980</f>
        <v>938.1</v>
      </c>
      <c r="H980" s="64">
        <f t="shared" ref="H980" si="495">+D980+F980</f>
        <v>667.8</v>
      </c>
      <c r="I980" s="65">
        <f t="shared" ref="I980" si="496">+(G980/H980-1)*100</f>
        <v>40.476190476190489</v>
      </c>
    </row>
    <row r="981" spans="1:9" x14ac:dyDescent="0.25">
      <c r="A981" s="29">
        <f t="shared" si="334"/>
        <v>45694</v>
      </c>
      <c r="B981" s="52" t="s">
        <v>697</v>
      </c>
      <c r="C981">
        <f>'020625'!B26</f>
        <v>75.7</v>
      </c>
      <c r="D981">
        <f>'020625'!C26</f>
        <v>85.6</v>
      </c>
      <c r="E981">
        <f>'020625'!D26</f>
        <v>865.6</v>
      </c>
      <c r="F981">
        <f>'020625'!E26</f>
        <v>582.79999999999995</v>
      </c>
      <c r="G981" s="63">
        <f t="shared" ref="G981" si="497">+C981+E981</f>
        <v>941.30000000000007</v>
      </c>
      <c r="H981" s="64">
        <f t="shared" ref="H981" si="498">+D981+F981</f>
        <v>668.4</v>
      </c>
      <c r="I981" s="65">
        <f t="shared" ref="I981" si="499">+(G981/H981-1)*100</f>
        <v>40.828845002992239</v>
      </c>
    </row>
    <row r="982" spans="1:9" x14ac:dyDescent="0.25">
      <c r="A982" s="29">
        <f t="shared" si="334"/>
        <v>45701</v>
      </c>
      <c r="B982" s="52" t="s">
        <v>697</v>
      </c>
      <c r="C982">
        <f>'021325'!B26</f>
        <v>71</v>
      </c>
      <c r="D982">
        <f>'021325'!C26</f>
        <v>72.7</v>
      </c>
      <c r="E982">
        <f>'021325'!D26</f>
        <v>883.2</v>
      </c>
      <c r="F982">
        <f>'021325'!E26</f>
        <v>598.79999999999995</v>
      </c>
      <c r="G982" s="63">
        <f t="shared" ref="G982" si="500">+C982+E982</f>
        <v>954.2</v>
      </c>
      <c r="H982" s="64">
        <f t="shared" ref="H982" si="501">+D982+F982</f>
        <v>671.5</v>
      </c>
      <c r="I982" s="65">
        <f t="shared" ref="I982" si="502">+(G982/H982-1)*100</f>
        <v>42.099776619508567</v>
      </c>
    </row>
    <row r="983" spans="1:9" x14ac:dyDescent="0.25">
      <c r="A983" s="29">
        <f t="shared" si="334"/>
        <v>45708</v>
      </c>
      <c r="B983" s="52" t="s">
        <v>697</v>
      </c>
      <c r="C983">
        <f>'022025'!B26</f>
        <v>67.599999999999994</v>
      </c>
      <c r="D983">
        <f>'022025'!C26</f>
        <v>62.1</v>
      </c>
      <c r="E983">
        <f>'022025'!D26</f>
        <v>897.2</v>
      </c>
      <c r="F983">
        <f>'022025'!E26</f>
        <v>611.20000000000005</v>
      </c>
      <c r="G983" s="63">
        <f t="shared" ref="G983" si="503">+C983+E983</f>
        <v>964.80000000000007</v>
      </c>
      <c r="H983" s="64">
        <f t="shared" ref="H983" si="504">+D983+F983</f>
        <v>673.30000000000007</v>
      </c>
      <c r="I983" s="65">
        <f t="shared" ref="I983" si="505">+(G983/H983-1)*100</f>
        <v>43.294222486261688</v>
      </c>
    </row>
    <row r="984" spans="1:9" x14ac:dyDescent="0.25">
      <c r="A984" s="29">
        <f t="shared" si="334"/>
        <v>45715</v>
      </c>
      <c r="B984" s="52" t="s">
        <v>697</v>
      </c>
      <c r="C984">
        <f>'022725'!B26</f>
        <v>75.400000000000006</v>
      </c>
      <c r="D984">
        <f>'022725'!C26</f>
        <v>60.5</v>
      </c>
      <c r="E984">
        <f>'022725'!D26</f>
        <v>910.7</v>
      </c>
      <c r="F984">
        <f>'022725'!E26</f>
        <v>621.9</v>
      </c>
      <c r="G984" s="63">
        <f t="shared" ref="G984" si="506">+C984+E984</f>
        <v>986.1</v>
      </c>
      <c r="H984" s="64">
        <f t="shared" ref="H984" si="507">+D984+F984</f>
        <v>682.4</v>
      </c>
      <c r="I984" s="65">
        <f t="shared" ref="I984" si="508">+(G984/H984-1)*100</f>
        <v>44.50468933177023</v>
      </c>
    </row>
    <row r="985" spans="1:9" x14ac:dyDescent="0.25">
      <c r="A985" s="29">
        <f t="shared" si="334"/>
        <v>45722</v>
      </c>
      <c r="B985" s="52" t="s">
        <v>697</v>
      </c>
      <c r="C985">
        <f>'030625'!B26</f>
        <v>83.8</v>
      </c>
      <c r="D985">
        <f>'030625'!C26</f>
        <v>51.1</v>
      </c>
      <c r="E985">
        <f>'030625'!D26</f>
        <v>919.2</v>
      </c>
      <c r="F985">
        <f>'030625'!E26</f>
        <v>631.4</v>
      </c>
      <c r="G985" s="63">
        <f t="shared" ref="G985" si="509">+C985+E985</f>
        <v>1003</v>
      </c>
      <c r="H985" s="64">
        <f t="shared" ref="H985" si="510">+D985+F985</f>
        <v>682.5</v>
      </c>
      <c r="I985" s="65">
        <f t="shared" ref="I985" si="511">+(G985/H985-1)*100</f>
        <v>46.959706959706971</v>
      </c>
    </row>
    <row r="986" spans="1:9" x14ac:dyDescent="0.25">
      <c r="A986" s="29">
        <f t="shared" si="334"/>
        <v>45729</v>
      </c>
      <c r="B986" s="52" t="s">
        <v>697</v>
      </c>
      <c r="C986">
        <f>'031325'!B29</f>
        <v>134.80000000000001</v>
      </c>
      <c r="D986">
        <f>'031325'!C29</f>
        <v>59.7</v>
      </c>
      <c r="E986">
        <f>'031325'!D29</f>
        <v>928.2</v>
      </c>
      <c r="F986">
        <f>'031325'!E29</f>
        <v>640.70000000000005</v>
      </c>
      <c r="G986" s="63">
        <f t="shared" ref="G986" si="512">+C986+E986</f>
        <v>1063</v>
      </c>
      <c r="H986" s="64">
        <f t="shared" ref="H986" si="513">+D986+F986</f>
        <v>700.40000000000009</v>
      </c>
      <c r="I986" s="65">
        <f t="shared" ref="I986" si="514">+(G986/H986-1)*100</f>
        <v>51.770416904625918</v>
      </c>
    </row>
    <row r="987" spans="1:9" x14ac:dyDescent="0.25">
      <c r="A987" s="29">
        <f t="shared" si="334"/>
        <v>45736</v>
      </c>
      <c r="B987" s="52" t="s">
        <v>697</v>
      </c>
      <c r="C987">
        <f>'032025'!B29</f>
        <v>160.1</v>
      </c>
      <c r="D987">
        <f>'032025'!C29</f>
        <v>54.5</v>
      </c>
      <c r="E987">
        <f>'032025'!D29</f>
        <v>935.8</v>
      </c>
      <c r="F987">
        <f>'032025'!E29</f>
        <v>647.9</v>
      </c>
      <c r="G987" s="63">
        <f t="shared" ref="G987" si="515">+C987+E987</f>
        <v>1095.8999999999999</v>
      </c>
      <c r="H987" s="64">
        <f t="shared" ref="H987" si="516">+D987+F987</f>
        <v>702.4</v>
      </c>
      <c r="I987" s="65">
        <f t="shared" ref="I987" si="517">+(G987/H987-1)*100</f>
        <v>56.022209567198168</v>
      </c>
    </row>
    <row r="988" spans="1:9" x14ac:dyDescent="0.25">
      <c r="A988" s="29">
        <f t="shared" si="334"/>
        <v>45743</v>
      </c>
      <c r="B988" s="52" t="s">
        <v>697</v>
      </c>
      <c r="C988">
        <f>'032725'!B29</f>
        <v>223.1</v>
      </c>
      <c r="D988">
        <f>'032725'!C29</f>
        <v>50.4</v>
      </c>
      <c r="E988">
        <f>'032725'!D29</f>
        <v>945.9</v>
      </c>
      <c r="F988">
        <f>'032725'!E29</f>
        <v>656.5</v>
      </c>
      <c r="G988" s="63">
        <f t="shared" ref="G988" si="518">+C988+E988</f>
        <v>1169</v>
      </c>
      <c r="H988" s="64">
        <f t="shared" ref="H988" si="519">+D988+F988</f>
        <v>706.9</v>
      </c>
      <c r="I988" s="65">
        <f t="shared" ref="I988" si="520">+(G988/H988-1)*100</f>
        <v>65.369925024755986</v>
      </c>
    </row>
    <row r="989" spans="1:9" x14ac:dyDescent="0.25">
      <c r="A989" s="29">
        <f t="shared" si="334"/>
        <v>45750</v>
      </c>
      <c r="B989" s="52" t="s">
        <v>697</v>
      </c>
      <c r="C989">
        <f>'040325'!B29</f>
        <v>217.8</v>
      </c>
      <c r="D989">
        <f>'040325'!C29</f>
        <v>61.3</v>
      </c>
      <c r="E989">
        <f>'040325'!D29</f>
        <v>953.7</v>
      </c>
      <c r="F989">
        <f>'040325'!E29</f>
        <v>660.8</v>
      </c>
      <c r="G989" s="63">
        <f t="shared" ref="G989" si="521">+C989+E989</f>
        <v>1171.5</v>
      </c>
      <c r="H989" s="64">
        <f t="shared" ref="H989" si="522">+D989+F989</f>
        <v>722.09999999999991</v>
      </c>
      <c r="I989" s="65">
        <f t="shared" ref="I989" si="523">+(G989/H989-1)*100</f>
        <v>62.235147486497745</v>
      </c>
    </row>
    <row r="65487" spans="1:1" x14ac:dyDescent="0.25">
      <c r="A65487" s="29"/>
    </row>
  </sheetData>
  <mergeCells count="2">
    <mergeCell ref="E1:F1"/>
    <mergeCell ref="G1:H1"/>
  </mergeCells>
  <phoneticPr fontId="2" type="noConversion"/>
  <pageMargins left="0.75" right="0.75" top="1" bottom="1" header="0.5" footer="0.5"/>
  <pageSetup orientation="portrait" r:id="rId1"/>
  <headerFooter alignWithMargins="0"/>
  <ignoredErrors>
    <ignoredError sqref="I619:I631 I664:I673 I674:I686 I693:I703" evalError="1"/>
  </ignoredError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tabColor rgb="FFFFFF00"/>
  </sheetPr>
  <dimension ref="A1:N65508"/>
  <sheetViews>
    <sheetView zoomScale="130" zoomScaleNormal="130" workbookViewId="0">
      <pane xSplit="1" ySplit="2" topLeftCell="B971" activePane="bottomRight" state="frozen"/>
      <selection pane="topRight" activeCell="B1" sqref="B1"/>
      <selection pane="bottomLeft" activeCell="A3" sqref="A3"/>
      <selection pane="bottomRight" activeCell="B988" sqref="B988"/>
    </sheetView>
  </sheetViews>
  <sheetFormatPr defaultRowHeight="13.2" x14ac:dyDescent="0.25"/>
  <cols>
    <col min="1" max="1" width="19.88671875" customWidth="1"/>
    <col min="2" max="2" width="11.33203125" customWidth="1"/>
    <col min="3" max="3" width="12" customWidth="1"/>
    <col min="4" max="4" width="10.109375" customWidth="1"/>
    <col min="5" max="5" width="11.44140625" customWidth="1"/>
    <col min="6" max="6" width="9.6640625" customWidth="1"/>
    <col min="7" max="7" width="10.44140625" customWidth="1"/>
    <col min="9" max="9" width="11.5546875" customWidth="1"/>
    <col min="10" max="10" width="14.109375" customWidth="1"/>
    <col min="11" max="11" width="10.33203125" customWidth="1"/>
  </cols>
  <sheetData>
    <row r="1" spans="1:9" x14ac:dyDescent="0.25">
      <c r="A1" s="127" t="s">
        <v>698</v>
      </c>
      <c r="B1" s="127" t="s">
        <v>642</v>
      </c>
      <c r="C1" s="127"/>
      <c r="D1" s="324" t="s">
        <v>643</v>
      </c>
      <c r="E1" s="325"/>
      <c r="F1" s="324" t="s">
        <v>644</v>
      </c>
      <c r="G1" s="325"/>
      <c r="H1" s="154"/>
      <c r="I1" s="3" t="s">
        <v>682</v>
      </c>
    </row>
    <row r="2" spans="1:9" x14ac:dyDescent="0.25">
      <c r="A2" s="127" t="s">
        <v>699</v>
      </c>
      <c r="B2" s="155" t="s">
        <v>700</v>
      </c>
      <c r="C2" s="155" t="s">
        <v>701</v>
      </c>
      <c r="D2" s="155" t="s">
        <v>700</v>
      </c>
      <c r="E2" s="155" t="s">
        <v>701</v>
      </c>
      <c r="F2" s="155" t="s">
        <v>700</v>
      </c>
      <c r="G2" s="155" t="s">
        <v>701</v>
      </c>
      <c r="H2" s="156" t="s">
        <v>4</v>
      </c>
      <c r="I2" s="127" t="s">
        <v>186</v>
      </c>
    </row>
    <row r="3" spans="1:9" x14ac:dyDescent="0.25">
      <c r="A3" s="29">
        <v>38855</v>
      </c>
      <c r="F3" s="9">
        <f t="shared" ref="F3:G6" si="0">+B3+D3</f>
        <v>0</v>
      </c>
      <c r="G3" s="2">
        <f t="shared" si="0"/>
        <v>0</v>
      </c>
      <c r="H3" s="38" t="e">
        <f>+(F3/G3-1)*100</f>
        <v>#DIV/0!</v>
      </c>
    </row>
    <row r="4" spans="1:9" x14ac:dyDescent="0.25">
      <c r="A4" s="29">
        <v>38862</v>
      </c>
      <c r="B4">
        <v>0</v>
      </c>
      <c r="C4">
        <v>12.5</v>
      </c>
      <c r="D4">
        <v>1904.1</v>
      </c>
      <c r="E4">
        <v>4567.3</v>
      </c>
      <c r="F4" s="9">
        <f t="shared" si="0"/>
        <v>1904.1</v>
      </c>
      <c r="G4" s="2">
        <f t="shared" si="0"/>
        <v>4579.8</v>
      </c>
      <c r="H4" s="38">
        <f>+(F4/G4-1)*100</f>
        <v>-58.423948644045588</v>
      </c>
    </row>
    <row r="5" spans="1:9" x14ac:dyDescent="0.25">
      <c r="A5" s="29">
        <v>38869</v>
      </c>
      <c r="B5">
        <v>0</v>
      </c>
      <c r="C5">
        <v>12.5</v>
      </c>
      <c r="D5">
        <v>1905.5</v>
      </c>
      <c r="E5">
        <v>4568.1000000000004</v>
      </c>
      <c r="F5" s="9">
        <f t="shared" si="0"/>
        <v>1905.5</v>
      </c>
      <c r="G5" s="2">
        <f t="shared" si="0"/>
        <v>4580.6000000000004</v>
      </c>
      <c r="H5" s="38">
        <f>+(F5/G5-1)*100</f>
        <v>-58.400646203554118</v>
      </c>
    </row>
    <row r="6" spans="1:9" x14ac:dyDescent="0.25">
      <c r="A6" s="29">
        <v>38876</v>
      </c>
      <c r="B6">
        <v>0</v>
      </c>
      <c r="C6">
        <v>12.5</v>
      </c>
      <c r="D6">
        <v>1905.7</v>
      </c>
      <c r="E6">
        <v>4569.3999999999996</v>
      </c>
      <c r="F6" s="9">
        <f t="shared" si="0"/>
        <v>1905.7</v>
      </c>
      <c r="G6" s="2">
        <f t="shared" si="0"/>
        <v>4581.8999999999996</v>
      </c>
      <c r="H6" s="38">
        <f>+(F6/G6-1)*100</f>
        <v>-58.408083982627289</v>
      </c>
    </row>
    <row r="7" spans="1:9" x14ac:dyDescent="0.25">
      <c r="A7" s="29">
        <v>38883</v>
      </c>
      <c r="F7" s="9">
        <f t="shared" ref="F7:F12" si="1">+B7+D7</f>
        <v>0</v>
      </c>
      <c r="G7" s="2">
        <f t="shared" ref="G7:G12" si="2">+C7+E7</f>
        <v>0</v>
      </c>
      <c r="H7" s="38" t="e">
        <f t="shared" ref="H7:H12" si="3">+(F7/G7-1)*100</f>
        <v>#DIV/0!</v>
      </c>
    </row>
    <row r="8" spans="1:9" x14ac:dyDescent="0.25">
      <c r="A8" s="29">
        <v>38890</v>
      </c>
      <c r="F8" s="9">
        <f t="shared" si="1"/>
        <v>0</v>
      </c>
      <c r="G8" s="2">
        <f t="shared" si="2"/>
        <v>0</v>
      </c>
      <c r="H8" s="38" t="e">
        <f t="shared" si="3"/>
        <v>#DIV/0!</v>
      </c>
    </row>
    <row r="9" spans="1:9" x14ac:dyDescent="0.25">
      <c r="A9" s="29">
        <v>38897</v>
      </c>
      <c r="F9" s="9">
        <f t="shared" si="1"/>
        <v>0</v>
      </c>
      <c r="G9" s="2">
        <f t="shared" si="2"/>
        <v>0</v>
      </c>
      <c r="H9" s="38" t="e">
        <f t="shared" si="3"/>
        <v>#DIV/0!</v>
      </c>
    </row>
    <row r="10" spans="1:9" x14ac:dyDescent="0.25">
      <c r="A10" s="29">
        <v>38904</v>
      </c>
      <c r="F10" s="9">
        <f t="shared" si="1"/>
        <v>0</v>
      </c>
      <c r="G10" s="2">
        <f t="shared" si="2"/>
        <v>0</v>
      </c>
      <c r="H10" s="38" t="e">
        <f t="shared" si="3"/>
        <v>#DIV/0!</v>
      </c>
    </row>
    <row r="11" spans="1:9" x14ac:dyDescent="0.25">
      <c r="A11" s="29">
        <v>38911</v>
      </c>
      <c r="F11" s="9">
        <f t="shared" si="1"/>
        <v>0</v>
      </c>
      <c r="G11" s="2">
        <f t="shared" si="2"/>
        <v>0</v>
      </c>
      <c r="H11" s="38" t="e">
        <f t="shared" si="3"/>
        <v>#DIV/0!</v>
      </c>
    </row>
    <row r="12" spans="1:9" x14ac:dyDescent="0.25">
      <c r="A12" s="29">
        <v>38918</v>
      </c>
      <c r="B12">
        <v>7.9</v>
      </c>
      <c r="C12">
        <v>37.5</v>
      </c>
      <c r="D12">
        <v>2057</v>
      </c>
      <c r="E12">
        <v>4569.5</v>
      </c>
      <c r="F12" s="9">
        <f t="shared" si="1"/>
        <v>2064.9</v>
      </c>
      <c r="G12" s="2">
        <f t="shared" si="2"/>
        <v>4607</v>
      </c>
      <c r="H12" s="38">
        <f t="shared" si="3"/>
        <v>-55.179075320164969</v>
      </c>
    </row>
    <row r="13" spans="1:9" x14ac:dyDescent="0.25">
      <c r="A13" s="29">
        <v>38925</v>
      </c>
    </row>
    <row r="14" spans="1:9" x14ac:dyDescent="0.25">
      <c r="A14" s="29">
        <v>38932</v>
      </c>
      <c r="B14">
        <v>7.9</v>
      </c>
      <c r="C14">
        <v>37.5</v>
      </c>
      <c r="D14">
        <v>2123</v>
      </c>
      <c r="E14">
        <v>4569.5</v>
      </c>
      <c r="F14" s="9">
        <f>+B14+D14</f>
        <v>2130.9</v>
      </c>
      <c r="G14" s="2">
        <f>+C14+E14</f>
        <v>4607</v>
      </c>
      <c r="H14" s="38">
        <f>+(F14/G14-1)*100</f>
        <v>-53.746472758845229</v>
      </c>
    </row>
    <row r="15" spans="1:9" x14ac:dyDescent="0.25">
      <c r="A15" s="29">
        <v>38939</v>
      </c>
    </row>
    <row r="16" spans="1:9" x14ac:dyDescent="0.25">
      <c r="A16" s="29">
        <v>38946</v>
      </c>
    </row>
    <row r="17" spans="1:8" x14ac:dyDescent="0.25">
      <c r="A17" s="29">
        <v>38953</v>
      </c>
    </row>
    <row r="18" spans="1:8" x14ac:dyDescent="0.25">
      <c r="A18" s="29">
        <f t="shared" ref="A18:A102" si="4">+A17+7</f>
        <v>38960</v>
      </c>
    </row>
    <row r="19" spans="1:8" x14ac:dyDescent="0.25">
      <c r="A19" s="41">
        <f t="shared" si="4"/>
        <v>38967</v>
      </c>
      <c r="B19" s="42">
        <v>22.3</v>
      </c>
      <c r="C19" s="42">
        <v>207.6</v>
      </c>
      <c r="D19" s="42">
        <v>0</v>
      </c>
      <c r="E19" s="42">
        <v>23.9</v>
      </c>
      <c r="F19" s="43">
        <f>+B19+D19</f>
        <v>22.3</v>
      </c>
      <c r="G19" s="44">
        <f>+C19+E19</f>
        <v>231.5</v>
      </c>
      <c r="H19" s="45">
        <f>+(F19/G19-1)*100</f>
        <v>-90.367170626349889</v>
      </c>
    </row>
    <row r="20" spans="1:8" x14ac:dyDescent="0.25">
      <c r="A20" s="29">
        <f t="shared" si="4"/>
        <v>38974</v>
      </c>
      <c r="F20" s="9"/>
      <c r="G20" s="2"/>
      <c r="H20" s="38"/>
    </row>
    <row r="21" spans="1:8" x14ac:dyDescent="0.25">
      <c r="A21" s="29">
        <f t="shared" si="4"/>
        <v>38981</v>
      </c>
      <c r="B21">
        <v>82.3</v>
      </c>
      <c r="C21">
        <v>230.6</v>
      </c>
      <c r="D21">
        <v>66</v>
      </c>
      <c r="E21">
        <v>23.9</v>
      </c>
      <c r="F21" s="9">
        <f t="shared" ref="F21:G39" si="5">+B21+D21</f>
        <v>148.30000000000001</v>
      </c>
      <c r="G21" s="2">
        <f t="shared" si="5"/>
        <v>254.5</v>
      </c>
      <c r="H21" s="38">
        <f t="shared" ref="H21:H39" si="6">+(F21/G21-1)*100</f>
        <v>-41.72888015717092</v>
      </c>
    </row>
    <row r="22" spans="1:8" x14ac:dyDescent="0.25">
      <c r="A22" s="29">
        <f t="shared" si="4"/>
        <v>38988</v>
      </c>
      <c r="B22">
        <v>137.30000000000001</v>
      </c>
      <c r="C22">
        <v>207.6</v>
      </c>
      <c r="D22">
        <v>66</v>
      </c>
      <c r="E22">
        <v>45.2</v>
      </c>
      <c r="F22" s="9">
        <f t="shared" si="5"/>
        <v>203.3</v>
      </c>
      <c r="G22" s="2">
        <f t="shared" si="5"/>
        <v>252.8</v>
      </c>
      <c r="H22" s="38">
        <f t="shared" si="6"/>
        <v>-19.580696202531644</v>
      </c>
    </row>
    <row r="23" spans="1:8" x14ac:dyDescent="0.25">
      <c r="A23" s="29">
        <f t="shared" si="4"/>
        <v>38995</v>
      </c>
      <c r="B23">
        <v>233.1</v>
      </c>
      <c r="C23">
        <v>187.6</v>
      </c>
      <c r="D23">
        <v>287.89999999999998</v>
      </c>
      <c r="E23">
        <v>45.2</v>
      </c>
      <c r="F23" s="9">
        <f t="shared" si="5"/>
        <v>521</v>
      </c>
      <c r="G23" s="2">
        <f t="shared" si="5"/>
        <v>232.8</v>
      </c>
      <c r="H23" s="38">
        <f t="shared" si="6"/>
        <v>123.79725085910653</v>
      </c>
    </row>
    <row r="24" spans="1:8" x14ac:dyDescent="0.25">
      <c r="A24" s="29">
        <f t="shared" si="4"/>
        <v>39002</v>
      </c>
      <c r="B24">
        <v>329.1</v>
      </c>
      <c r="C24">
        <v>141.6</v>
      </c>
      <c r="D24">
        <v>291.10000000000002</v>
      </c>
      <c r="E24">
        <v>102.1</v>
      </c>
      <c r="F24" s="9">
        <f t="shared" si="5"/>
        <v>620.20000000000005</v>
      </c>
      <c r="G24" s="2">
        <f t="shared" si="5"/>
        <v>243.7</v>
      </c>
      <c r="H24" s="38">
        <f t="shared" si="6"/>
        <v>154.49322938038574</v>
      </c>
    </row>
    <row r="25" spans="1:8" x14ac:dyDescent="0.25">
      <c r="A25" s="29">
        <f t="shared" si="4"/>
        <v>39009</v>
      </c>
      <c r="B25">
        <v>387</v>
      </c>
      <c r="C25">
        <v>206.1</v>
      </c>
      <c r="D25">
        <v>457.3</v>
      </c>
      <c r="E25">
        <v>172.1</v>
      </c>
      <c r="F25" s="9">
        <f t="shared" si="5"/>
        <v>844.3</v>
      </c>
      <c r="G25" s="2">
        <f t="shared" si="5"/>
        <v>378.2</v>
      </c>
      <c r="H25" s="38">
        <f t="shared" si="6"/>
        <v>123.24167107350607</v>
      </c>
    </row>
    <row r="26" spans="1:8" x14ac:dyDescent="0.25">
      <c r="A26" s="29">
        <f t="shared" si="4"/>
        <v>39016</v>
      </c>
      <c r="B26">
        <v>327</v>
      </c>
      <c r="C26">
        <v>206.1</v>
      </c>
      <c r="D26">
        <v>574.79999999999995</v>
      </c>
      <c r="E26">
        <v>198.8</v>
      </c>
      <c r="F26" s="9">
        <f t="shared" si="5"/>
        <v>901.8</v>
      </c>
      <c r="G26" s="2">
        <f t="shared" si="5"/>
        <v>404.9</v>
      </c>
      <c r="H26" s="38">
        <f t="shared" si="6"/>
        <v>122.72165966905408</v>
      </c>
    </row>
    <row r="27" spans="1:8" x14ac:dyDescent="0.25">
      <c r="A27" s="29">
        <f t="shared" si="4"/>
        <v>39023</v>
      </c>
      <c r="B27">
        <v>327</v>
      </c>
      <c r="C27">
        <v>204.5</v>
      </c>
      <c r="D27">
        <v>794.1</v>
      </c>
      <c r="E27">
        <v>262.60000000000002</v>
      </c>
      <c r="F27" s="9">
        <f t="shared" si="5"/>
        <v>1121.0999999999999</v>
      </c>
      <c r="G27" s="2">
        <f t="shared" si="5"/>
        <v>467.1</v>
      </c>
      <c r="H27" s="38">
        <f t="shared" si="6"/>
        <v>140.01284521515731</v>
      </c>
    </row>
    <row r="28" spans="1:8" x14ac:dyDescent="0.25">
      <c r="A28" s="29">
        <f t="shared" si="4"/>
        <v>39030</v>
      </c>
      <c r="B28">
        <v>327</v>
      </c>
      <c r="C28">
        <v>177</v>
      </c>
      <c r="D28">
        <v>953.3</v>
      </c>
      <c r="E28">
        <v>291.5</v>
      </c>
      <c r="F28" s="9">
        <f t="shared" si="5"/>
        <v>1280.3</v>
      </c>
      <c r="G28" s="2">
        <f t="shared" si="5"/>
        <v>468.5</v>
      </c>
      <c r="H28" s="38">
        <f t="shared" si="6"/>
        <v>173.27641408751333</v>
      </c>
    </row>
    <row r="29" spans="1:8" x14ac:dyDescent="0.25">
      <c r="A29" s="29">
        <f t="shared" si="4"/>
        <v>39037</v>
      </c>
      <c r="B29">
        <v>288.5</v>
      </c>
      <c r="C29">
        <v>235.1</v>
      </c>
      <c r="D29">
        <v>1040.2</v>
      </c>
      <c r="E29">
        <v>392.4</v>
      </c>
      <c r="F29" s="9">
        <f t="shared" si="5"/>
        <v>1328.7</v>
      </c>
      <c r="G29" s="2">
        <f t="shared" si="5"/>
        <v>627.5</v>
      </c>
      <c r="H29" s="38">
        <f t="shared" si="6"/>
        <v>111.74501992031871</v>
      </c>
    </row>
    <row r="30" spans="1:8" x14ac:dyDescent="0.25">
      <c r="A30" s="29">
        <f t="shared" si="4"/>
        <v>39044</v>
      </c>
      <c r="B30">
        <v>323.5</v>
      </c>
      <c r="C30">
        <v>212.1</v>
      </c>
      <c r="D30">
        <v>1181.5</v>
      </c>
      <c r="E30">
        <v>504.6</v>
      </c>
      <c r="F30" s="9">
        <f t="shared" si="5"/>
        <v>1505</v>
      </c>
      <c r="G30" s="2">
        <f t="shared" si="5"/>
        <v>716.7</v>
      </c>
      <c r="H30" s="38">
        <f t="shared" si="6"/>
        <v>109.99023301241802</v>
      </c>
    </row>
    <row r="31" spans="1:8" x14ac:dyDescent="0.25">
      <c r="A31" s="29">
        <f t="shared" si="4"/>
        <v>39051</v>
      </c>
      <c r="B31">
        <v>287.5</v>
      </c>
      <c r="C31">
        <v>342</v>
      </c>
      <c r="D31">
        <v>1226</v>
      </c>
      <c r="E31">
        <v>506</v>
      </c>
      <c r="F31" s="9">
        <f t="shared" si="5"/>
        <v>1513.5</v>
      </c>
      <c r="G31" s="2">
        <f t="shared" si="5"/>
        <v>848</v>
      </c>
      <c r="H31" s="38">
        <f t="shared" si="6"/>
        <v>78.478773584905667</v>
      </c>
    </row>
    <row r="32" spans="1:8" x14ac:dyDescent="0.25">
      <c r="A32" s="29">
        <f t="shared" si="4"/>
        <v>39058</v>
      </c>
      <c r="B32">
        <v>227.5</v>
      </c>
      <c r="C32">
        <v>282</v>
      </c>
      <c r="D32">
        <v>1456.8</v>
      </c>
      <c r="E32">
        <v>607.4</v>
      </c>
      <c r="F32" s="9">
        <f t="shared" si="5"/>
        <v>1684.3</v>
      </c>
      <c r="G32" s="2">
        <f t="shared" si="5"/>
        <v>889.4</v>
      </c>
      <c r="H32" s="38">
        <f t="shared" si="6"/>
        <v>89.37485945581291</v>
      </c>
    </row>
    <row r="33" spans="1:8" x14ac:dyDescent="0.25">
      <c r="A33" s="29">
        <f t="shared" si="4"/>
        <v>39065</v>
      </c>
      <c r="B33">
        <v>294.5</v>
      </c>
      <c r="C33">
        <v>224</v>
      </c>
      <c r="D33">
        <v>1512.8</v>
      </c>
      <c r="E33">
        <v>781.9</v>
      </c>
      <c r="F33" s="9">
        <f t="shared" si="5"/>
        <v>1807.3</v>
      </c>
      <c r="G33" s="2">
        <f t="shared" si="5"/>
        <v>1005.9</v>
      </c>
      <c r="H33" s="38">
        <f t="shared" si="6"/>
        <v>79.669947310865894</v>
      </c>
    </row>
    <row r="34" spans="1:8" x14ac:dyDescent="0.25">
      <c r="A34" s="29">
        <f t="shared" si="4"/>
        <v>39072</v>
      </c>
      <c r="B34">
        <v>354</v>
      </c>
      <c r="C34">
        <v>224</v>
      </c>
      <c r="D34">
        <v>1579.5</v>
      </c>
      <c r="E34">
        <v>802.8</v>
      </c>
      <c r="F34" s="9">
        <f t="shared" si="5"/>
        <v>1933.5</v>
      </c>
      <c r="G34" s="2">
        <f t="shared" si="5"/>
        <v>1026.8</v>
      </c>
      <c r="H34" s="38">
        <f t="shared" si="6"/>
        <v>88.303467082197116</v>
      </c>
    </row>
    <row r="35" spans="1:8" x14ac:dyDescent="0.25">
      <c r="A35" s="29">
        <f t="shared" si="4"/>
        <v>39079</v>
      </c>
      <c r="B35">
        <v>299</v>
      </c>
      <c r="C35">
        <v>194</v>
      </c>
      <c r="D35">
        <v>1963</v>
      </c>
      <c r="E35">
        <v>933.9</v>
      </c>
      <c r="F35" s="9">
        <f t="shared" si="5"/>
        <v>2262</v>
      </c>
      <c r="G35" s="2">
        <f t="shared" si="5"/>
        <v>1127.9000000000001</v>
      </c>
      <c r="H35" s="38">
        <f t="shared" si="6"/>
        <v>100.54969412181931</v>
      </c>
    </row>
    <row r="36" spans="1:8" x14ac:dyDescent="0.25">
      <c r="A36" s="29">
        <f t="shared" si="4"/>
        <v>39086</v>
      </c>
      <c r="B36">
        <v>292</v>
      </c>
      <c r="C36">
        <v>194</v>
      </c>
      <c r="D36">
        <v>1970.3</v>
      </c>
      <c r="E36">
        <v>1069.5</v>
      </c>
      <c r="F36" s="9">
        <f t="shared" si="5"/>
        <v>2262.3000000000002</v>
      </c>
      <c r="G36" s="2">
        <f t="shared" si="5"/>
        <v>1263.5</v>
      </c>
      <c r="H36" s="38">
        <f t="shared" si="6"/>
        <v>79.050257222002386</v>
      </c>
    </row>
    <row r="37" spans="1:8" x14ac:dyDescent="0.25">
      <c r="A37" s="29">
        <f t="shared" si="4"/>
        <v>39093</v>
      </c>
      <c r="B37">
        <v>11</v>
      </c>
      <c r="C37">
        <v>43.6</v>
      </c>
      <c r="D37">
        <v>2344.3000000000002</v>
      </c>
      <c r="E37">
        <v>1301.7</v>
      </c>
      <c r="F37" s="9">
        <f t="shared" si="5"/>
        <v>2355.3000000000002</v>
      </c>
      <c r="G37" s="2">
        <f t="shared" si="5"/>
        <v>1345.3</v>
      </c>
      <c r="H37" s="38">
        <f t="shared" si="6"/>
        <v>75.076191184122521</v>
      </c>
    </row>
    <row r="38" spans="1:8" x14ac:dyDescent="0.25">
      <c r="A38" s="29">
        <f t="shared" si="4"/>
        <v>39100</v>
      </c>
      <c r="B38">
        <v>118</v>
      </c>
      <c r="C38">
        <v>43.6</v>
      </c>
      <c r="D38">
        <v>2404.6999999999998</v>
      </c>
      <c r="E38">
        <v>1327.1</v>
      </c>
      <c r="F38" s="9">
        <f t="shared" si="5"/>
        <v>2522.6999999999998</v>
      </c>
      <c r="G38" s="2">
        <f t="shared" si="5"/>
        <v>1370.6999999999998</v>
      </c>
      <c r="H38" s="38">
        <f t="shared" si="6"/>
        <v>84.044648719632306</v>
      </c>
    </row>
    <row r="39" spans="1:8" x14ac:dyDescent="0.25">
      <c r="A39" s="29">
        <f t="shared" si="4"/>
        <v>39107</v>
      </c>
      <c r="B39">
        <v>84</v>
      </c>
      <c r="C39">
        <v>13.6</v>
      </c>
      <c r="D39">
        <v>2537.6999999999998</v>
      </c>
      <c r="E39">
        <v>1423.1</v>
      </c>
      <c r="F39" s="9">
        <f t="shared" si="5"/>
        <v>2621.7</v>
      </c>
      <c r="G39" s="2">
        <f t="shared" si="5"/>
        <v>1436.6999999999998</v>
      </c>
      <c r="H39" s="38">
        <f t="shared" si="6"/>
        <v>82.480684902902496</v>
      </c>
    </row>
    <row r="40" spans="1:8" x14ac:dyDescent="0.25">
      <c r="A40" s="29">
        <f t="shared" si="4"/>
        <v>39114</v>
      </c>
      <c r="B40">
        <v>26</v>
      </c>
      <c r="C40">
        <v>0</v>
      </c>
      <c r="D40">
        <v>2618.3000000000002</v>
      </c>
      <c r="E40">
        <v>1490.8</v>
      </c>
      <c r="F40" s="9">
        <f t="shared" ref="F40:G42" si="7">+B40+D40</f>
        <v>2644.3</v>
      </c>
      <c r="G40" s="2">
        <f t="shared" si="7"/>
        <v>1490.8</v>
      </c>
      <c r="H40" s="38">
        <f t="shared" ref="H40:H45" si="8">+(F40/G40-1)*100</f>
        <v>77.374563992487282</v>
      </c>
    </row>
    <row r="41" spans="1:8" x14ac:dyDescent="0.25">
      <c r="A41" s="29">
        <f t="shared" si="4"/>
        <v>39121</v>
      </c>
      <c r="B41">
        <v>26</v>
      </c>
      <c r="C41">
        <v>0</v>
      </c>
      <c r="D41">
        <v>2942.6</v>
      </c>
      <c r="E41">
        <v>1494.6</v>
      </c>
      <c r="F41" s="9">
        <f t="shared" si="7"/>
        <v>2968.6</v>
      </c>
      <c r="G41" s="2">
        <f t="shared" si="7"/>
        <v>1494.6</v>
      </c>
      <c r="H41" s="38">
        <f t="shared" si="8"/>
        <v>98.621704803960924</v>
      </c>
    </row>
    <row r="42" spans="1:8" x14ac:dyDescent="0.25">
      <c r="A42" s="29">
        <f t="shared" si="4"/>
        <v>39128</v>
      </c>
      <c r="B42">
        <v>0</v>
      </c>
      <c r="C42">
        <v>22.5</v>
      </c>
      <c r="D42">
        <v>2974</v>
      </c>
      <c r="E42">
        <v>1556.9</v>
      </c>
      <c r="F42" s="9">
        <f t="shared" si="7"/>
        <v>2974</v>
      </c>
      <c r="G42" s="2">
        <f t="shared" si="7"/>
        <v>1579.4</v>
      </c>
      <c r="H42" s="38">
        <f t="shared" si="8"/>
        <v>88.299354185133595</v>
      </c>
    </row>
    <row r="43" spans="1:8" x14ac:dyDescent="0.25">
      <c r="A43" s="29">
        <f t="shared" si="4"/>
        <v>39135</v>
      </c>
      <c r="B43">
        <v>0</v>
      </c>
      <c r="C43">
        <v>22.5</v>
      </c>
      <c r="D43">
        <v>3106.6</v>
      </c>
      <c r="E43">
        <v>1560.6</v>
      </c>
      <c r="F43" s="9">
        <f t="shared" ref="F43:G45" si="9">+B43+D43</f>
        <v>3106.6</v>
      </c>
      <c r="G43" s="2">
        <f t="shared" si="9"/>
        <v>1583.1</v>
      </c>
      <c r="H43" s="38">
        <f t="shared" si="8"/>
        <v>96.235234666161332</v>
      </c>
    </row>
    <row r="44" spans="1:8" x14ac:dyDescent="0.25">
      <c r="A44" s="29">
        <f t="shared" si="4"/>
        <v>39142</v>
      </c>
      <c r="B44">
        <v>0</v>
      </c>
      <c r="C44">
        <v>22.5</v>
      </c>
      <c r="D44">
        <v>3261.4</v>
      </c>
      <c r="E44">
        <v>1743.1</v>
      </c>
      <c r="F44" s="9">
        <f t="shared" si="9"/>
        <v>3261.4</v>
      </c>
      <c r="G44" s="2">
        <f t="shared" si="9"/>
        <v>1765.6</v>
      </c>
      <c r="H44" s="38">
        <f t="shared" si="8"/>
        <v>84.71907566832806</v>
      </c>
    </row>
    <row r="45" spans="1:8" x14ac:dyDescent="0.25">
      <c r="A45" s="29">
        <f t="shared" si="4"/>
        <v>39149</v>
      </c>
      <c r="B45">
        <v>0</v>
      </c>
      <c r="C45">
        <v>22.5</v>
      </c>
      <c r="D45">
        <v>3390.6</v>
      </c>
      <c r="E45">
        <v>1744.1</v>
      </c>
      <c r="F45" s="9">
        <f t="shared" si="9"/>
        <v>3390.6</v>
      </c>
      <c r="G45" s="2">
        <f t="shared" si="9"/>
        <v>1766.6</v>
      </c>
      <c r="H45" s="38">
        <f t="shared" si="8"/>
        <v>91.927997282916337</v>
      </c>
    </row>
    <row r="46" spans="1:8" x14ac:dyDescent="0.25">
      <c r="A46" s="29">
        <f t="shared" si="4"/>
        <v>39156</v>
      </c>
      <c r="B46">
        <v>18.399999999999999</v>
      </c>
      <c r="C46">
        <v>22.5</v>
      </c>
      <c r="D46">
        <v>3383.9</v>
      </c>
      <c r="E46">
        <v>1877.2</v>
      </c>
      <c r="F46" s="9">
        <f t="shared" ref="F46:G48" si="10">+B46+D46</f>
        <v>3402.3</v>
      </c>
      <c r="G46" s="2">
        <f t="shared" si="10"/>
        <v>1899.7</v>
      </c>
      <c r="H46" s="38">
        <f t="shared" ref="H46:H51" si="11">+(F46/G46-1)*100</f>
        <v>79.096699478865091</v>
      </c>
    </row>
    <row r="47" spans="1:8" x14ac:dyDescent="0.25">
      <c r="A47" s="29">
        <f t="shared" si="4"/>
        <v>39163</v>
      </c>
      <c r="B47">
        <v>24.5</v>
      </c>
      <c r="C47">
        <v>22.5</v>
      </c>
      <c r="D47">
        <v>3385.1</v>
      </c>
      <c r="E47">
        <v>1877.2</v>
      </c>
      <c r="F47" s="9">
        <f t="shared" si="10"/>
        <v>3409.6</v>
      </c>
      <c r="G47" s="2">
        <f t="shared" si="10"/>
        <v>1899.7</v>
      </c>
      <c r="H47" s="38">
        <f t="shared" si="11"/>
        <v>79.480970679580977</v>
      </c>
    </row>
    <row r="48" spans="1:8" x14ac:dyDescent="0.25">
      <c r="A48" s="29">
        <f t="shared" si="4"/>
        <v>39170</v>
      </c>
      <c r="B48">
        <v>24.5</v>
      </c>
      <c r="C48">
        <v>22.5</v>
      </c>
      <c r="D48">
        <v>3520.3</v>
      </c>
      <c r="E48">
        <v>1877.2</v>
      </c>
      <c r="F48" s="9">
        <f t="shared" si="10"/>
        <v>3544.8</v>
      </c>
      <c r="G48" s="2">
        <f t="shared" si="10"/>
        <v>1899.7</v>
      </c>
      <c r="H48" s="38">
        <f t="shared" si="11"/>
        <v>86.597883876401553</v>
      </c>
    </row>
    <row r="49" spans="1:9" x14ac:dyDescent="0.25">
      <c r="A49" s="29">
        <f t="shared" si="4"/>
        <v>39177</v>
      </c>
      <c r="B49">
        <v>0</v>
      </c>
      <c r="C49">
        <v>0</v>
      </c>
      <c r="D49">
        <v>3548.7</v>
      </c>
      <c r="E49">
        <v>1900.8</v>
      </c>
      <c r="F49" s="9">
        <f t="shared" ref="F49:G51" si="12">+B49+D49</f>
        <v>3548.7</v>
      </c>
      <c r="G49" s="2">
        <f t="shared" si="12"/>
        <v>1900.8</v>
      </c>
      <c r="H49" s="38">
        <f t="shared" si="11"/>
        <v>86.695075757575751</v>
      </c>
    </row>
    <row r="50" spans="1:9" x14ac:dyDescent="0.25">
      <c r="A50" s="29">
        <f t="shared" si="4"/>
        <v>39184</v>
      </c>
      <c r="B50">
        <v>0</v>
      </c>
      <c r="C50">
        <v>0</v>
      </c>
      <c r="D50">
        <v>3548.7</v>
      </c>
      <c r="E50">
        <v>1900.8</v>
      </c>
      <c r="F50" s="9">
        <f t="shared" si="12"/>
        <v>3548.7</v>
      </c>
      <c r="G50" s="2">
        <f t="shared" si="12"/>
        <v>1900.8</v>
      </c>
      <c r="H50" s="38">
        <f t="shared" si="11"/>
        <v>86.695075757575751</v>
      </c>
    </row>
    <row r="51" spans="1:9" x14ac:dyDescent="0.25">
      <c r="A51" s="29">
        <f t="shared" si="4"/>
        <v>39191</v>
      </c>
      <c r="B51">
        <v>0</v>
      </c>
      <c r="D51">
        <v>3551.1</v>
      </c>
      <c r="E51">
        <v>1900.8</v>
      </c>
      <c r="F51" s="9">
        <f t="shared" si="12"/>
        <v>3551.1</v>
      </c>
      <c r="G51" s="2">
        <f t="shared" si="12"/>
        <v>1900.8</v>
      </c>
      <c r="H51" s="38">
        <f t="shared" si="11"/>
        <v>86.821338383838381</v>
      </c>
    </row>
    <row r="52" spans="1:9" x14ac:dyDescent="0.25">
      <c r="A52" s="29">
        <f t="shared" si="4"/>
        <v>39198</v>
      </c>
      <c r="B52">
        <v>0</v>
      </c>
      <c r="D52">
        <v>3551.5</v>
      </c>
      <c r="E52">
        <v>1903</v>
      </c>
      <c r="F52" s="9">
        <f t="shared" ref="F52:G54" si="13">+B52+D52</f>
        <v>3551.5</v>
      </c>
      <c r="G52" s="2">
        <f t="shared" si="13"/>
        <v>1903</v>
      </c>
      <c r="H52" s="38">
        <f t="shared" ref="H52:H57" si="14">+(F52/G52-1)*100</f>
        <v>86.626379400945879</v>
      </c>
    </row>
    <row r="53" spans="1:9" x14ac:dyDescent="0.25">
      <c r="A53" s="29">
        <f t="shared" si="4"/>
        <v>39205</v>
      </c>
      <c r="B53">
        <v>0</v>
      </c>
      <c r="C53">
        <v>1.2</v>
      </c>
      <c r="D53">
        <v>3551.5</v>
      </c>
      <c r="E53">
        <v>1903</v>
      </c>
      <c r="F53" s="9">
        <f t="shared" si="13"/>
        <v>3551.5</v>
      </c>
      <c r="G53" s="2">
        <f t="shared" si="13"/>
        <v>1904.2</v>
      </c>
      <c r="H53" s="38">
        <f t="shared" si="14"/>
        <v>86.508770087175705</v>
      </c>
      <c r="I53">
        <v>60</v>
      </c>
    </row>
    <row r="54" spans="1:9" x14ac:dyDescent="0.25">
      <c r="A54" s="29">
        <f t="shared" si="4"/>
        <v>39212</v>
      </c>
      <c r="B54">
        <v>0</v>
      </c>
      <c r="D54">
        <v>3554.9</v>
      </c>
      <c r="E54">
        <v>1904.1</v>
      </c>
      <c r="F54" s="9">
        <f t="shared" si="13"/>
        <v>3554.9</v>
      </c>
      <c r="G54" s="2">
        <f t="shared" si="13"/>
        <v>1904.1</v>
      </c>
      <c r="H54" s="38">
        <f t="shared" si="14"/>
        <v>86.697127251719991</v>
      </c>
      <c r="I54">
        <v>60</v>
      </c>
    </row>
    <row r="55" spans="1:9" x14ac:dyDescent="0.25">
      <c r="A55" s="29">
        <f t="shared" si="4"/>
        <v>39219</v>
      </c>
      <c r="B55">
        <v>0</v>
      </c>
      <c r="C55">
        <v>0</v>
      </c>
      <c r="D55">
        <v>3554.9</v>
      </c>
      <c r="E55">
        <v>1904.2</v>
      </c>
      <c r="F55" s="9">
        <f t="shared" ref="F55:G57" si="15">+B55+D55</f>
        <v>3554.9</v>
      </c>
      <c r="G55" s="2">
        <f t="shared" si="15"/>
        <v>1904.2</v>
      </c>
      <c r="H55" s="38">
        <f t="shared" si="14"/>
        <v>86.687322760214272</v>
      </c>
      <c r="I55">
        <v>60</v>
      </c>
    </row>
    <row r="56" spans="1:9" x14ac:dyDescent="0.25">
      <c r="A56" s="29">
        <f t="shared" si="4"/>
        <v>39226</v>
      </c>
      <c r="B56">
        <v>0</v>
      </c>
      <c r="C56">
        <v>0</v>
      </c>
      <c r="D56">
        <v>3556.4</v>
      </c>
      <c r="E56">
        <v>1904.2</v>
      </c>
      <c r="F56" s="9">
        <f t="shared" si="15"/>
        <v>3556.4</v>
      </c>
      <c r="G56" s="2">
        <f t="shared" si="15"/>
        <v>1904.2</v>
      </c>
      <c r="H56" s="38">
        <f t="shared" si="14"/>
        <v>86.7660959983195</v>
      </c>
      <c r="I56">
        <v>60</v>
      </c>
    </row>
    <row r="57" spans="1:9" x14ac:dyDescent="0.25">
      <c r="A57" s="29">
        <f t="shared" si="4"/>
        <v>39233</v>
      </c>
      <c r="B57">
        <v>0</v>
      </c>
      <c r="C57">
        <v>0</v>
      </c>
      <c r="D57">
        <v>3573.1</v>
      </c>
      <c r="E57">
        <v>1905.6</v>
      </c>
      <c r="F57" s="9">
        <f t="shared" si="15"/>
        <v>3573.1</v>
      </c>
      <c r="G57" s="2">
        <f t="shared" si="15"/>
        <v>1905.6</v>
      </c>
      <c r="H57" s="38">
        <f t="shared" si="14"/>
        <v>87.505247691015953</v>
      </c>
      <c r="I57">
        <v>60</v>
      </c>
    </row>
    <row r="58" spans="1:9" x14ac:dyDescent="0.25">
      <c r="A58" s="29">
        <f t="shared" si="4"/>
        <v>39240</v>
      </c>
      <c r="B58">
        <v>0</v>
      </c>
      <c r="C58">
        <v>0</v>
      </c>
      <c r="D58">
        <v>3576.9</v>
      </c>
      <c r="E58">
        <v>1905.7</v>
      </c>
      <c r="F58" s="9">
        <f t="shared" ref="F58:G60" si="16">+B58+D58</f>
        <v>3576.9</v>
      </c>
      <c r="G58" s="2">
        <f t="shared" si="16"/>
        <v>1905.7</v>
      </c>
      <c r="H58" s="38">
        <f t="shared" ref="H58:H63" si="17">+(F58/G58-1)*100</f>
        <v>87.694810305924335</v>
      </c>
      <c r="I58">
        <v>60</v>
      </c>
    </row>
    <row r="59" spans="1:9" x14ac:dyDescent="0.25">
      <c r="A59" s="29">
        <f t="shared" si="4"/>
        <v>39247</v>
      </c>
      <c r="B59">
        <v>0</v>
      </c>
      <c r="C59">
        <v>0</v>
      </c>
      <c r="D59">
        <v>3576.9</v>
      </c>
      <c r="E59">
        <v>1905.7</v>
      </c>
      <c r="F59" s="9">
        <f t="shared" si="16"/>
        <v>3576.9</v>
      </c>
      <c r="G59" s="2">
        <f t="shared" si="16"/>
        <v>1905.7</v>
      </c>
      <c r="H59" s="38">
        <f t="shared" si="17"/>
        <v>87.694810305924335</v>
      </c>
      <c r="I59">
        <v>60</v>
      </c>
    </row>
    <row r="60" spans="1:9" x14ac:dyDescent="0.25">
      <c r="A60" s="29">
        <f t="shared" si="4"/>
        <v>39254</v>
      </c>
      <c r="B60">
        <v>0</v>
      </c>
      <c r="C60">
        <v>0</v>
      </c>
      <c r="D60">
        <v>3587.2</v>
      </c>
      <c r="E60">
        <v>1905.7</v>
      </c>
      <c r="F60" s="9">
        <f t="shared" si="16"/>
        <v>3587.2</v>
      </c>
      <c r="G60" s="2">
        <f t="shared" si="16"/>
        <v>1905.7</v>
      </c>
      <c r="H60" s="38">
        <f t="shared" si="17"/>
        <v>88.23529411764703</v>
      </c>
      <c r="I60">
        <v>60</v>
      </c>
    </row>
    <row r="61" spans="1:9" x14ac:dyDescent="0.25">
      <c r="A61" s="29">
        <f t="shared" si="4"/>
        <v>39261</v>
      </c>
      <c r="B61">
        <v>0</v>
      </c>
      <c r="C61">
        <v>7.9</v>
      </c>
      <c r="D61">
        <v>3594.7</v>
      </c>
      <c r="E61">
        <v>1968.3</v>
      </c>
      <c r="F61" s="9">
        <f t="shared" ref="F61:G63" si="18">+B61+D61</f>
        <v>3594.7</v>
      </c>
      <c r="G61" s="2">
        <f t="shared" si="18"/>
        <v>1976.2</v>
      </c>
      <c r="H61" s="38">
        <f t="shared" si="17"/>
        <v>81.899605303106966</v>
      </c>
      <c r="I61">
        <v>60</v>
      </c>
    </row>
    <row r="62" spans="1:9" x14ac:dyDescent="0.25">
      <c r="A62" s="29">
        <f t="shared" si="4"/>
        <v>39268</v>
      </c>
      <c r="B62">
        <v>0</v>
      </c>
      <c r="C62">
        <v>7.9</v>
      </c>
      <c r="D62">
        <v>3603.9</v>
      </c>
      <c r="E62">
        <v>1968.3</v>
      </c>
      <c r="F62" s="9">
        <f t="shared" si="18"/>
        <v>3603.9</v>
      </c>
      <c r="G62" s="2">
        <f t="shared" si="18"/>
        <v>1976.2</v>
      </c>
      <c r="H62" s="38">
        <f t="shared" si="17"/>
        <v>82.365145228215766</v>
      </c>
      <c r="I62">
        <v>60</v>
      </c>
    </row>
    <row r="63" spans="1:9" x14ac:dyDescent="0.25">
      <c r="A63" s="29">
        <f t="shared" si="4"/>
        <v>39275</v>
      </c>
      <c r="B63">
        <v>0</v>
      </c>
      <c r="C63">
        <v>7.9</v>
      </c>
      <c r="D63">
        <v>3608.3</v>
      </c>
      <c r="E63">
        <v>2057.1</v>
      </c>
      <c r="F63" s="9">
        <f t="shared" si="18"/>
        <v>3608.3</v>
      </c>
      <c r="G63" s="2">
        <f t="shared" si="18"/>
        <v>2065</v>
      </c>
      <c r="H63" s="38">
        <f t="shared" si="17"/>
        <v>74.736077481840212</v>
      </c>
      <c r="I63">
        <v>60</v>
      </c>
    </row>
    <row r="64" spans="1:9" x14ac:dyDescent="0.25">
      <c r="A64" s="29">
        <f t="shared" si="4"/>
        <v>39282</v>
      </c>
      <c r="B64">
        <v>0</v>
      </c>
      <c r="C64">
        <v>7.9</v>
      </c>
      <c r="D64">
        <v>3608.3</v>
      </c>
      <c r="E64">
        <v>2057.1</v>
      </c>
      <c r="F64" s="9">
        <f t="shared" ref="F64:G66" si="19">+B64+D64</f>
        <v>3608.3</v>
      </c>
      <c r="G64" s="2">
        <f t="shared" si="19"/>
        <v>2065</v>
      </c>
      <c r="H64" s="38">
        <f t="shared" ref="H64:H69" si="20">+(F64/G64-1)*100</f>
        <v>74.736077481840212</v>
      </c>
      <c r="I64">
        <v>60</v>
      </c>
    </row>
    <row r="65" spans="1:9" x14ac:dyDescent="0.25">
      <c r="A65" s="29">
        <f t="shared" si="4"/>
        <v>39289</v>
      </c>
      <c r="B65">
        <v>0</v>
      </c>
      <c r="C65">
        <v>7.9</v>
      </c>
      <c r="D65">
        <v>3608.3</v>
      </c>
      <c r="E65">
        <v>2057.1</v>
      </c>
      <c r="F65" s="9">
        <f t="shared" si="19"/>
        <v>3608.3</v>
      </c>
      <c r="G65" s="2">
        <f t="shared" si="19"/>
        <v>2065</v>
      </c>
      <c r="H65" s="38">
        <f t="shared" si="20"/>
        <v>74.736077481840212</v>
      </c>
      <c r="I65">
        <v>60</v>
      </c>
    </row>
    <row r="66" spans="1:9" x14ac:dyDescent="0.25">
      <c r="A66" s="29">
        <f t="shared" si="4"/>
        <v>39296</v>
      </c>
      <c r="B66">
        <v>0</v>
      </c>
      <c r="C66">
        <v>7.9</v>
      </c>
      <c r="D66">
        <v>3608.3</v>
      </c>
      <c r="E66">
        <v>2123.1</v>
      </c>
      <c r="F66" s="9">
        <f t="shared" si="19"/>
        <v>3608.3</v>
      </c>
      <c r="G66" s="2">
        <f t="shared" si="19"/>
        <v>2131</v>
      </c>
      <c r="H66" s="38">
        <f t="shared" si="20"/>
        <v>69.324260910370711</v>
      </c>
      <c r="I66">
        <v>60</v>
      </c>
    </row>
    <row r="67" spans="1:9" x14ac:dyDescent="0.25">
      <c r="A67" s="29">
        <f t="shared" si="4"/>
        <v>39303</v>
      </c>
      <c r="B67">
        <v>0</v>
      </c>
      <c r="C67">
        <v>13.3</v>
      </c>
      <c r="D67">
        <v>3615.2</v>
      </c>
      <c r="E67">
        <v>2123.1</v>
      </c>
      <c r="F67" s="9">
        <f t="shared" ref="F67:G69" si="21">+B67+D67</f>
        <v>3615.2</v>
      </c>
      <c r="G67" s="2">
        <f t="shared" si="21"/>
        <v>2136.4</v>
      </c>
      <c r="H67" s="38">
        <f t="shared" si="20"/>
        <v>69.219247331960304</v>
      </c>
      <c r="I67">
        <v>60</v>
      </c>
    </row>
    <row r="68" spans="1:9" x14ac:dyDescent="0.25">
      <c r="A68" s="29">
        <f t="shared" si="4"/>
        <v>39310</v>
      </c>
      <c r="B68">
        <v>0</v>
      </c>
      <c r="C68">
        <v>13.3</v>
      </c>
      <c r="D68">
        <v>3615.2</v>
      </c>
      <c r="E68">
        <v>2123.1</v>
      </c>
      <c r="F68" s="9">
        <f t="shared" si="21"/>
        <v>3615.2</v>
      </c>
      <c r="G68" s="2">
        <f t="shared" si="21"/>
        <v>2136.4</v>
      </c>
      <c r="H68" s="38">
        <f t="shared" si="20"/>
        <v>69.219247331960304</v>
      </c>
      <c r="I68">
        <v>60</v>
      </c>
    </row>
    <row r="69" spans="1:9" x14ac:dyDescent="0.25">
      <c r="A69" s="29">
        <f t="shared" si="4"/>
        <v>39317</v>
      </c>
      <c r="B69">
        <v>0</v>
      </c>
      <c r="C69">
        <v>13.3</v>
      </c>
      <c r="D69">
        <v>3615.2</v>
      </c>
      <c r="E69">
        <v>2123.1</v>
      </c>
      <c r="F69" s="9">
        <f t="shared" si="21"/>
        <v>3615.2</v>
      </c>
      <c r="G69" s="2">
        <f t="shared" si="21"/>
        <v>2136.4</v>
      </c>
      <c r="H69" s="38">
        <f t="shared" si="20"/>
        <v>69.219247331960304</v>
      </c>
      <c r="I69">
        <v>60</v>
      </c>
    </row>
    <row r="70" spans="1:9" x14ac:dyDescent="0.25">
      <c r="A70" s="29">
        <f t="shared" si="4"/>
        <v>39324</v>
      </c>
      <c r="B70">
        <v>0</v>
      </c>
      <c r="C70">
        <v>13.3</v>
      </c>
      <c r="D70">
        <v>3615.2</v>
      </c>
      <c r="E70">
        <v>2123.1</v>
      </c>
      <c r="F70" s="9">
        <f t="shared" ref="F70:G72" si="22">+B70+D70</f>
        <v>3615.2</v>
      </c>
      <c r="G70" s="2">
        <f t="shared" si="22"/>
        <v>2136.4</v>
      </c>
      <c r="H70" s="38">
        <f t="shared" ref="H70:H75" si="23">+(F70/G70-1)*100</f>
        <v>69.219247331960304</v>
      </c>
      <c r="I70">
        <v>60</v>
      </c>
    </row>
    <row r="71" spans="1:9" x14ac:dyDescent="0.25">
      <c r="A71" s="41">
        <f t="shared" si="4"/>
        <v>39331</v>
      </c>
      <c r="B71">
        <v>60</v>
      </c>
      <c r="C71">
        <v>22.3</v>
      </c>
      <c r="E71">
        <v>0</v>
      </c>
      <c r="F71" s="9">
        <f t="shared" si="22"/>
        <v>60</v>
      </c>
      <c r="G71" s="2">
        <f t="shared" si="22"/>
        <v>22.3</v>
      </c>
      <c r="H71" s="38">
        <f t="shared" si="23"/>
        <v>169.05829596412553</v>
      </c>
    </row>
    <row r="72" spans="1:9" x14ac:dyDescent="0.25">
      <c r="A72" s="29">
        <f t="shared" si="4"/>
        <v>39338</v>
      </c>
      <c r="B72">
        <v>60</v>
      </c>
      <c r="C72">
        <v>22.3</v>
      </c>
      <c r="D72">
        <v>65.2</v>
      </c>
      <c r="E72">
        <v>0</v>
      </c>
      <c r="F72" s="9">
        <f t="shared" si="22"/>
        <v>125.2</v>
      </c>
      <c r="G72" s="2">
        <f t="shared" si="22"/>
        <v>22.3</v>
      </c>
      <c r="H72" s="38">
        <f t="shared" si="23"/>
        <v>461.43497757847535</v>
      </c>
    </row>
    <row r="73" spans="1:9" x14ac:dyDescent="0.25">
      <c r="A73" s="29">
        <f t="shared" si="4"/>
        <v>39345</v>
      </c>
      <c r="B73">
        <v>60</v>
      </c>
      <c r="C73">
        <v>82.3</v>
      </c>
      <c r="D73">
        <v>127.7</v>
      </c>
      <c r="E73">
        <v>66</v>
      </c>
      <c r="F73" s="9">
        <f t="shared" ref="F73:G75" si="24">+B73+D73</f>
        <v>187.7</v>
      </c>
      <c r="G73" s="2">
        <f t="shared" si="24"/>
        <v>148.30000000000001</v>
      </c>
      <c r="H73" s="38">
        <f t="shared" si="23"/>
        <v>26.567768037761287</v>
      </c>
    </row>
    <row r="74" spans="1:9" x14ac:dyDescent="0.25">
      <c r="A74" s="29">
        <f t="shared" si="4"/>
        <v>39352</v>
      </c>
      <c r="B74">
        <v>60</v>
      </c>
      <c r="C74">
        <v>137.30000000000001</v>
      </c>
      <c r="D74">
        <v>129.30000000000001</v>
      </c>
      <c r="E74">
        <v>66</v>
      </c>
      <c r="F74" s="9">
        <f t="shared" si="24"/>
        <v>189.3</v>
      </c>
      <c r="G74" s="2">
        <f t="shared" si="24"/>
        <v>203.3</v>
      </c>
      <c r="H74" s="38">
        <f t="shared" si="23"/>
        <v>-6.8863748155435278</v>
      </c>
    </row>
    <row r="75" spans="1:9" x14ac:dyDescent="0.25">
      <c r="A75" s="29">
        <f t="shared" si="4"/>
        <v>39359</v>
      </c>
      <c r="B75">
        <v>150</v>
      </c>
      <c r="C75">
        <v>233.1</v>
      </c>
      <c r="D75">
        <v>129.30000000000001</v>
      </c>
      <c r="E75">
        <v>287.89999999999998</v>
      </c>
      <c r="F75" s="9">
        <f t="shared" si="24"/>
        <v>279.3</v>
      </c>
      <c r="G75" s="2">
        <f t="shared" si="24"/>
        <v>521</v>
      </c>
      <c r="H75" s="38">
        <f t="shared" si="23"/>
        <v>-46.391554702495199</v>
      </c>
    </row>
    <row r="76" spans="1:9" x14ac:dyDescent="0.25">
      <c r="A76" s="29">
        <f t="shared" si="4"/>
        <v>39366</v>
      </c>
      <c r="B76">
        <v>150</v>
      </c>
      <c r="C76">
        <v>329.1</v>
      </c>
      <c r="D76">
        <v>255.2</v>
      </c>
      <c r="E76">
        <v>291.10000000000002</v>
      </c>
      <c r="F76" s="9">
        <f t="shared" ref="F76:G78" si="25">+B76+D76</f>
        <v>405.2</v>
      </c>
      <c r="G76" s="2">
        <f t="shared" si="25"/>
        <v>620.20000000000005</v>
      </c>
      <c r="H76" s="38">
        <f t="shared" ref="H76:H81" si="26">+(F76/G76-1)*100</f>
        <v>-34.666236697839416</v>
      </c>
    </row>
    <row r="77" spans="1:9" x14ac:dyDescent="0.25">
      <c r="A77" s="29">
        <f t="shared" si="4"/>
        <v>39373</v>
      </c>
      <c r="B77">
        <v>150</v>
      </c>
      <c r="C77">
        <v>387</v>
      </c>
      <c r="D77">
        <v>343.1</v>
      </c>
      <c r="E77">
        <v>457.3</v>
      </c>
      <c r="F77" s="9">
        <f t="shared" si="25"/>
        <v>493.1</v>
      </c>
      <c r="G77" s="2">
        <f t="shared" si="25"/>
        <v>844.3</v>
      </c>
      <c r="H77" s="38">
        <f t="shared" si="26"/>
        <v>-41.596588890204899</v>
      </c>
    </row>
    <row r="78" spans="1:9" x14ac:dyDescent="0.25">
      <c r="A78" s="29">
        <f t="shared" si="4"/>
        <v>39380</v>
      </c>
      <c r="B78">
        <v>150</v>
      </c>
      <c r="C78">
        <v>327</v>
      </c>
      <c r="D78">
        <v>494</v>
      </c>
      <c r="E78">
        <v>574.79999999999995</v>
      </c>
      <c r="F78" s="9">
        <f t="shared" si="25"/>
        <v>644</v>
      </c>
      <c r="G78" s="2">
        <f t="shared" si="25"/>
        <v>901.8</v>
      </c>
      <c r="H78" s="38">
        <f t="shared" si="26"/>
        <v>-28.587269904635171</v>
      </c>
    </row>
    <row r="79" spans="1:9" x14ac:dyDescent="0.25">
      <c r="A79" s="29">
        <f t="shared" si="4"/>
        <v>39387</v>
      </c>
      <c r="B79">
        <v>150</v>
      </c>
      <c r="C79">
        <v>327</v>
      </c>
      <c r="D79">
        <v>676</v>
      </c>
      <c r="E79">
        <v>794.1</v>
      </c>
      <c r="F79" s="9">
        <f t="shared" ref="F79:G81" si="27">+B79+D79</f>
        <v>826</v>
      </c>
      <c r="G79" s="2">
        <f t="shared" si="27"/>
        <v>1121.0999999999999</v>
      </c>
      <c r="H79" s="38">
        <f t="shared" si="26"/>
        <v>-26.322361965926323</v>
      </c>
    </row>
    <row r="80" spans="1:9" x14ac:dyDescent="0.25">
      <c r="A80" s="29">
        <f t="shared" si="4"/>
        <v>39394</v>
      </c>
      <c r="B80">
        <v>150</v>
      </c>
      <c r="C80">
        <v>327</v>
      </c>
      <c r="D80">
        <v>789.8</v>
      </c>
      <c r="E80">
        <v>945</v>
      </c>
      <c r="F80" s="9">
        <f t="shared" si="27"/>
        <v>939.8</v>
      </c>
      <c r="G80" s="2">
        <f t="shared" si="27"/>
        <v>1272</v>
      </c>
      <c r="H80" s="38">
        <f t="shared" si="26"/>
        <v>-26.116352201257865</v>
      </c>
    </row>
    <row r="81" spans="1:9" x14ac:dyDescent="0.25">
      <c r="A81" s="29">
        <f t="shared" si="4"/>
        <v>39401</v>
      </c>
      <c r="B81">
        <v>177.5</v>
      </c>
      <c r="C81">
        <v>288.5</v>
      </c>
      <c r="D81">
        <v>827.8</v>
      </c>
      <c r="E81">
        <v>1031.9000000000001</v>
      </c>
      <c r="F81" s="9">
        <f t="shared" si="27"/>
        <v>1005.3</v>
      </c>
      <c r="G81" s="2">
        <f t="shared" si="27"/>
        <v>1320.4</v>
      </c>
      <c r="H81" s="38">
        <f t="shared" si="26"/>
        <v>-23.863980611935787</v>
      </c>
    </row>
    <row r="82" spans="1:9" x14ac:dyDescent="0.25">
      <c r="A82" s="29">
        <f t="shared" si="4"/>
        <v>39408</v>
      </c>
      <c r="B82">
        <v>120</v>
      </c>
      <c r="C82">
        <v>323.5</v>
      </c>
      <c r="D82">
        <v>959.7</v>
      </c>
      <c r="E82">
        <v>1173.3</v>
      </c>
      <c r="F82" s="9">
        <f t="shared" ref="F82:G84" si="28">+B82+D82</f>
        <v>1079.7</v>
      </c>
      <c r="G82" s="2">
        <f t="shared" si="28"/>
        <v>1496.8</v>
      </c>
      <c r="H82" s="38">
        <f t="shared" ref="H82:H87" si="29">+(F82/G82-1)*100</f>
        <v>-27.866114377338313</v>
      </c>
    </row>
    <row r="83" spans="1:9" x14ac:dyDescent="0.25">
      <c r="A83" s="29">
        <f t="shared" si="4"/>
        <v>39415</v>
      </c>
      <c r="B83">
        <v>184.5</v>
      </c>
      <c r="C83">
        <v>287.5</v>
      </c>
      <c r="D83">
        <v>1148.2</v>
      </c>
      <c r="E83">
        <v>1217.7</v>
      </c>
      <c r="F83" s="9">
        <f t="shared" si="28"/>
        <v>1332.7</v>
      </c>
      <c r="G83" s="2">
        <f t="shared" si="28"/>
        <v>1505.2</v>
      </c>
      <c r="H83" s="38">
        <f t="shared" si="29"/>
        <v>-11.460271060324212</v>
      </c>
    </row>
    <row r="84" spans="1:9" x14ac:dyDescent="0.25">
      <c r="A84" s="29">
        <f t="shared" si="4"/>
        <v>39422</v>
      </c>
      <c r="B84">
        <v>178</v>
      </c>
      <c r="C84">
        <v>227.5</v>
      </c>
      <c r="D84">
        <v>1359.9</v>
      </c>
      <c r="E84">
        <v>1448.5</v>
      </c>
      <c r="F84" s="9">
        <f t="shared" si="28"/>
        <v>1537.9</v>
      </c>
      <c r="G84" s="2">
        <f t="shared" si="28"/>
        <v>1676</v>
      </c>
      <c r="H84" s="38">
        <f t="shared" si="29"/>
        <v>-8.2398568019093066</v>
      </c>
    </row>
    <row r="85" spans="1:9" x14ac:dyDescent="0.25">
      <c r="A85" s="29">
        <f t="shared" si="4"/>
        <v>39429</v>
      </c>
      <c r="B85">
        <v>178</v>
      </c>
      <c r="C85">
        <v>294.5</v>
      </c>
      <c r="D85">
        <v>1426.6</v>
      </c>
      <c r="E85">
        <v>1504.6</v>
      </c>
      <c r="F85" s="9">
        <f t="shared" ref="F85:G87" si="30">+B85+D85</f>
        <v>1604.6</v>
      </c>
      <c r="G85" s="2">
        <f t="shared" si="30"/>
        <v>1799.1</v>
      </c>
      <c r="H85" s="38">
        <f t="shared" si="29"/>
        <v>-10.810961036073596</v>
      </c>
    </row>
    <row r="86" spans="1:9" x14ac:dyDescent="0.25">
      <c r="A86" s="29">
        <f t="shared" si="4"/>
        <v>39436</v>
      </c>
      <c r="B86">
        <v>178</v>
      </c>
      <c r="C86">
        <v>354</v>
      </c>
      <c r="D86">
        <v>1523.2</v>
      </c>
      <c r="E86">
        <v>1571.2</v>
      </c>
      <c r="F86" s="9">
        <f t="shared" si="30"/>
        <v>1701.2</v>
      </c>
      <c r="G86" s="2">
        <f t="shared" si="30"/>
        <v>1925.2</v>
      </c>
      <c r="H86" s="38">
        <f t="shared" si="29"/>
        <v>-11.635154789112823</v>
      </c>
    </row>
    <row r="87" spans="1:9" x14ac:dyDescent="0.25">
      <c r="A87" s="29">
        <f t="shared" si="4"/>
        <v>39443</v>
      </c>
      <c r="B87">
        <v>210.7</v>
      </c>
      <c r="C87">
        <v>299</v>
      </c>
      <c r="D87">
        <v>1631.1</v>
      </c>
      <c r="E87">
        <v>1954.8</v>
      </c>
      <c r="F87" s="9">
        <f t="shared" si="30"/>
        <v>1841.8</v>
      </c>
      <c r="G87" s="2">
        <f t="shared" si="30"/>
        <v>2253.8000000000002</v>
      </c>
      <c r="H87" s="38">
        <f t="shared" si="29"/>
        <v>-18.28023782056971</v>
      </c>
    </row>
    <row r="88" spans="1:9" x14ac:dyDescent="0.25">
      <c r="A88" s="29">
        <f t="shared" si="4"/>
        <v>39450</v>
      </c>
      <c r="B88">
        <v>148</v>
      </c>
      <c r="C88">
        <v>292</v>
      </c>
      <c r="D88">
        <v>1771.3</v>
      </c>
      <c r="E88">
        <v>1962</v>
      </c>
      <c r="F88" s="9">
        <f t="shared" ref="F88:G90" si="31">+B88+D88</f>
        <v>1919.3</v>
      </c>
      <c r="G88" s="2">
        <f t="shared" si="31"/>
        <v>2254</v>
      </c>
      <c r="H88" s="38">
        <f t="shared" ref="H88:H93" si="32">+(F88/G88-1)*100</f>
        <v>-14.849157054126005</v>
      </c>
    </row>
    <row r="89" spans="1:9" x14ac:dyDescent="0.25">
      <c r="A89" s="29">
        <f t="shared" si="4"/>
        <v>39457</v>
      </c>
      <c r="B89">
        <v>233</v>
      </c>
      <c r="C89">
        <v>118</v>
      </c>
      <c r="D89">
        <v>1872.7</v>
      </c>
      <c r="E89">
        <v>2336</v>
      </c>
      <c r="F89" s="9">
        <f t="shared" si="31"/>
        <v>2105.6999999999998</v>
      </c>
      <c r="G89" s="2">
        <f t="shared" si="31"/>
        <v>2454</v>
      </c>
      <c r="H89" s="38">
        <f t="shared" si="32"/>
        <v>-14.193154034229838</v>
      </c>
    </row>
    <row r="90" spans="1:9" x14ac:dyDescent="0.25">
      <c r="A90" s="29">
        <f t="shared" si="4"/>
        <v>39464</v>
      </c>
      <c r="B90">
        <v>285.2</v>
      </c>
      <c r="C90">
        <v>118</v>
      </c>
      <c r="D90">
        <v>2074.3000000000002</v>
      </c>
      <c r="E90">
        <v>2396.4</v>
      </c>
      <c r="F90" s="9">
        <f t="shared" si="31"/>
        <v>2359.5</v>
      </c>
      <c r="G90" s="2">
        <f t="shared" si="31"/>
        <v>2514.4</v>
      </c>
      <c r="H90" s="38">
        <f t="shared" si="32"/>
        <v>-6.1605154311167754</v>
      </c>
    </row>
    <row r="91" spans="1:9" x14ac:dyDescent="0.25">
      <c r="A91" s="29">
        <f t="shared" si="4"/>
        <v>39471</v>
      </c>
      <c r="B91">
        <v>240</v>
      </c>
      <c r="C91">
        <v>84</v>
      </c>
      <c r="D91">
        <v>2160.5</v>
      </c>
      <c r="E91">
        <v>2529.5</v>
      </c>
      <c r="F91" s="9">
        <f t="shared" ref="F91:G93" si="33">+B91+D91</f>
        <v>2400.5</v>
      </c>
      <c r="G91" s="2">
        <f t="shared" si="33"/>
        <v>2613.5</v>
      </c>
      <c r="H91" s="38">
        <f t="shared" si="32"/>
        <v>-8.1499904342835272</v>
      </c>
      <c r="I91">
        <v>110</v>
      </c>
    </row>
    <row r="92" spans="1:9" x14ac:dyDescent="0.25">
      <c r="A92" s="29">
        <f t="shared" si="4"/>
        <v>39478</v>
      </c>
      <c r="B92">
        <v>240</v>
      </c>
      <c r="C92">
        <v>26</v>
      </c>
      <c r="D92">
        <v>2290.9</v>
      </c>
      <c r="E92">
        <v>2610</v>
      </c>
      <c r="F92" s="9">
        <f t="shared" si="33"/>
        <v>2530.9</v>
      </c>
      <c r="G92" s="2">
        <f t="shared" si="33"/>
        <v>2636</v>
      </c>
      <c r="H92" s="38">
        <f t="shared" si="32"/>
        <v>-3.9871016691957473</v>
      </c>
      <c r="I92">
        <v>110</v>
      </c>
    </row>
    <row r="93" spans="1:9" x14ac:dyDescent="0.25">
      <c r="A93" s="29">
        <f t="shared" si="4"/>
        <v>39485</v>
      </c>
      <c r="B93">
        <v>240</v>
      </c>
      <c r="C93">
        <v>26</v>
      </c>
      <c r="D93">
        <v>2604.9</v>
      </c>
      <c r="E93">
        <v>2934.4</v>
      </c>
      <c r="F93" s="9">
        <f t="shared" si="33"/>
        <v>2844.9</v>
      </c>
      <c r="G93" s="2">
        <f t="shared" si="33"/>
        <v>2960.4</v>
      </c>
      <c r="H93" s="38">
        <f t="shared" si="32"/>
        <v>-3.9014997973246812</v>
      </c>
      <c r="I93">
        <v>110</v>
      </c>
    </row>
    <row r="94" spans="1:9" x14ac:dyDescent="0.25">
      <c r="A94" s="29">
        <f t="shared" si="4"/>
        <v>39492</v>
      </c>
      <c r="B94">
        <v>272</v>
      </c>
      <c r="C94">
        <v>0</v>
      </c>
      <c r="D94">
        <v>2677.5</v>
      </c>
      <c r="E94">
        <v>2965.8</v>
      </c>
      <c r="F94" s="9">
        <f t="shared" ref="F94:G96" si="34">+B94+D94</f>
        <v>2949.5</v>
      </c>
      <c r="G94" s="2">
        <f t="shared" si="34"/>
        <v>2965.8</v>
      </c>
      <c r="H94" s="38">
        <f t="shared" ref="H94:H99" si="35">+(F94/G94-1)*100</f>
        <v>-0.54959875918808576</v>
      </c>
      <c r="I94">
        <v>110</v>
      </c>
    </row>
    <row r="95" spans="1:9" x14ac:dyDescent="0.25">
      <c r="A95" s="29">
        <f t="shared" si="4"/>
        <v>39499</v>
      </c>
      <c r="B95">
        <v>214</v>
      </c>
      <c r="C95">
        <v>0</v>
      </c>
      <c r="D95">
        <v>2852.9</v>
      </c>
      <c r="E95">
        <v>3098.3</v>
      </c>
      <c r="F95" s="9">
        <f t="shared" si="34"/>
        <v>3066.9</v>
      </c>
      <c r="G95" s="2">
        <f t="shared" si="34"/>
        <v>3098.3</v>
      </c>
      <c r="H95" s="38">
        <f t="shared" si="35"/>
        <v>-1.0134589936416805</v>
      </c>
      <c r="I95">
        <v>110</v>
      </c>
    </row>
    <row r="96" spans="1:9" x14ac:dyDescent="0.25">
      <c r="A96" s="29">
        <f t="shared" si="4"/>
        <v>39506</v>
      </c>
      <c r="B96">
        <v>162</v>
      </c>
      <c r="C96">
        <v>0</v>
      </c>
      <c r="D96">
        <v>3112.6</v>
      </c>
      <c r="E96">
        <v>3253.2</v>
      </c>
      <c r="F96" s="9">
        <f t="shared" si="34"/>
        <v>3274.6</v>
      </c>
      <c r="G96" s="2">
        <f t="shared" si="34"/>
        <v>3253.2</v>
      </c>
      <c r="H96" s="38">
        <f t="shared" si="35"/>
        <v>0.65781384482970218</v>
      </c>
      <c r="I96">
        <v>110</v>
      </c>
    </row>
    <row r="97" spans="1:9" x14ac:dyDescent="0.25">
      <c r="A97" s="29">
        <f t="shared" si="4"/>
        <v>39513</v>
      </c>
      <c r="B97">
        <v>162</v>
      </c>
      <c r="C97">
        <v>0</v>
      </c>
      <c r="D97">
        <v>3112.6</v>
      </c>
      <c r="E97">
        <v>3253.2</v>
      </c>
      <c r="F97" s="9">
        <f t="shared" ref="F97:G99" si="36">+B97+D97</f>
        <v>3274.6</v>
      </c>
      <c r="G97" s="2">
        <f t="shared" si="36"/>
        <v>3253.2</v>
      </c>
      <c r="H97" s="38">
        <f t="shared" si="35"/>
        <v>0.65781384482970218</v>
      </c>
      <c r="I97">
        <v>110</v>
      </c>
    </row>
    <row r="98" spans="1:9" x14ac:dyDescent="0.25">
      <c r="A98" s="29">
        <f t="shared" si="4"/>
        <v>39520</v>
      </c>
      <c r="B98">
        <v>130.1</v>
      </c>
      <c r="C98">
        <v>18.399999999999999</v>
      </c>
      <c r="D98">
        <v>3396.9</v>
      </c>
      <c r="E98">
        <v>3383.9</v>
      </c>
      <c r="F98" s="9">
        <f t="shared" si="36"/>
        <v>3527</v>
      </c>
      <c r="G98" s="2">
        <f t="shared" si="36"/>
        <v>3402.3</v>
      </c>
      <c r="H98" s="38">
        <f t="shared" si="35"/>
        <v>3.6651676806865874</v>
      </c>
      <c r="I98">
        <v>110</v>
      </c>
    </row>
    <row r="99" spans="1:9" x14ac:dyDescent="0.25">
      <c r="A99" s="29">
        <f t="shared" si="4"/>
        <v>39527</v>
      </c>
      <c r="B99">
        <v>195.1</v>
      </c>
      <c r="C99">
        <v>24.5</v>
      </c>
      <c r="D99">
        <v>3444.7</v>
      </c>
      <c r="E99">
        <v>3385.1</v>
      </c>
      <c r="F99" s="9">
        <f t="shared" si="36"/>
        <v>3639.7999999999997</v>
      </c>
      <c r="G99" s="2">
        <f t="shared" si="36"/>
        <v>3409.6</v>
      </c>
      <c r="H99" s="38">
        <f t="shared" si="35"/>
        <v>6.7515251055842329</v>
      </c>
      <c r="I99">
        <v>110</v>
      </c>
    </row>
    <row r="100" spans="1:9" x14ac:dyDescent="0.25">
      <c r="A100" s="29">
        <f t="shared" si="4"/>
        <v>39534</v>
      </c>
      <c r="B100">
        <v>0.1</v>
      </c>
      <c r="C100">
        <v>24.5</v>
      </c>
      <c r="D100">
        <v>3444.7</v>
      </c>
      <c r="E100">
        <v>3520.3</v>
      </c>
      <c r="F100" s="9">
        <f t="shared" ref="F100:G102" si="37">+B100+D100</f>
        <v>3444.7999999999997</v>
      </c>
      <c r="G100" s="2">
        <f t="shared" si="37"/>
        <v>3544.8</v>
      </c>
      <c r="H100" s="38">
        <f>+(F100/G100-1)*100</f>
        <v>-2.821033626720848</v>
      </c>
      <c r="I100">
        <v>110</v>
      </c>
    </row>
    <row r="101" spans="1:9" x14ac:dyDescent="0.25">
      <c r="A101" s="29">
        <f t="shared" si="4"/>
        <v>39541</v>
      </c>
      <c r="B101">
        <v>0.1</v>
      </c>
      <c r="C101">
        <v>0</v>
      </c>
      <c r="D101">
        <v>3444.7</v>
      </c>
      <c r="E101">
        <v>3548.7</v>
      </c>
      <c r="F101" s="9">
        <f t="shared" si="37"/>
        <v>3444.7999999999997</v>
      </c>
      <c r="G101" s="2">
        <f t="shared" si="37"/>
        <v>3548.7</v>
      </c>
      <c r="H101" s="38">
        <f>+(F101/G101-1)*100</f>
        <v>-2.927832727477675</v>
      </c>
      <c r="I101">
        <v>305</v>
      </c>
    </row>
    <row r="102" spans="1:9" x14ac:dyDescent="0.25">
      <c r="A102" s="29">
        <f t="shared" si="4"/>
        <v>39548</v>
      </c>
      <c r="B102">
        <v>0.1</v>
      </c>
      <c r="C102">
        <v>0</v>
      </c>
      <c r="D102">
        <v>3510.1</v>
      </c>
      <c r="E102">
        <v>3548.7</v>
      </c>
      <c r="F102" s="9">
        <f t="shared" si="37"/>
        <v>3510.2</v>
      </c>
      <c r="G102" s="2">
        <f t="shared" si="37"/>
        <v>3548.7</v>
      </c>
      <c r="H102" s="38">
        <f>+(F102/G102-1)*100</f>
        <v>-1.0849043311635276</v>
      </c>
      <c r="I102">
        <v>305</v>
      </c>
    </row>
    <row r="103" spans="1:9" x14ac:dyDescent="0.25">
      <c r="A103" s="29">
        <f t="shared" ref="A103:A114" si="38">+A102+7</f>
        <v>39555</v>
      </c>
      <c r="B103">
        <v>0</v>
      </c>
      <c r="C103">
        <v>0</v>
      </c>
      <c r="D103">
        <v>3510.2</v>
      </c>
      <c r="E103">
        <v>3551.1</v>
      </c>
      <c r="F103" s="9">
        <f>+B103+D103</f>
        <v>3510.2</v>
      </c>
      <c r="G103" s="2">
        <f>+C103+E103</f>
        <v>3551.1</v>
      </c>
      <c r="H103" s="38">
        <f>+(F103/G103-1)*100</f>
        <v>-1.1517557939793366</v>
      </c>
      <c r="I103">
        <v>305</v>
      </c>
    </row>
    <row r="104" spans="1:9" x14ac:dyDescent="0.25">
      <c r="A104" s="29">
        <f t="shared" si="38"/>
        <v>39562</v>
      </c>
    </row>
    <row r="105" spans="1:9" x14ac:dyDescent="0.25">
      <c r="A105" s="29">
        <f t="shared" si="38"/>
        <v>39569</v>
      </c>
      <c r="B105">
        <v>0</v>
      </c>
      <c r="C105">
        <v>0</v>
      </c>
      <c r="D105">
        <v>3695.5</v>
      </c>
      <c r="E105">
        <v>3551.5</v>
      </c>
      <c r="F105" s="9">
        <f t="shared" ref="F105:G107" si="39">+B105+D105</f>
        <v>3695.5</v>
      </c>
      <c r="G105" s="2">
        <f t="shared" si="39"/>
        <v>3551.5</v>
      </c>
      <c r="H105" s="38">
        <f t="shared" ref="H105:H110" si="40">+(F105/G105-1)*100</f>
        <v>4.0546248064198265</v>
      </c>
      <c r="I105">
        <v>305</v>
      </c>
    </row>
    <row r="106" spans="1:9" x14ac:dyDescent="0.25">
      <c r="A106" s="29">
        <f t="shared" si="38"/>
        <v>39576</v>
      </c>
      <c r="B106">
        <v>0</v>
      </c>
      <c r="C106">
        <v>0</v>
      </c>
      <c r="D106">
        <v>3695.5</v>
      </c>
      <c r="E106">
        <v>3554.9</v>
      </c>
      <c r="F106" s="9">
        <f t="shared" si="39"/>
        <v>3695.5</v>
      </c>
      <c r="G106" s="2">
        <f t="shared" si="39"/>
        <v>3554.9</v>
      </c>
      <c r="H106" s="38">
        <f t="shared" si="40"/>
        <v>3.9551042223409993</v>
      </c>
      <c r="I106">
        <v>305</v>
      </c>
    </row>
    <row r="107" spans="1:9" x14ac:dyDescent="0.25">
      <c r="A107" s="29">
        <f t="shared" si="38"/>
        <v>39583</v>
      </c>
      <c r="B107">
        <v>0</v>
      </c>
      <c r="C107">
        <v>0</v>
      </c>
      <c r="D107">
        <v>3695.6</v>
      </c>
      <c r="E107">
        <v>3554.9</v>
      </c>
      <c r="F107" s="9">
        <f t="shared" si="39"/>
        <v>3695.6</v>
      </c>
      <c r="G107" s="2">
        <f t="shared" si="39"/>
        <v>3554.9</v>
      </c>
      <c r="H107" s="38">
        <f t="shared" si="40"/>
        <v>3.9579172409913044</v>
      </c>
      <c r="I107">
        <v>305</v>
      </c>
    </row>
    <row r="108" spans="1:9" x14ac:dyDescent="0.25">
      <c r="A108" s="29">
        <f t="shared" si="38"/>
        <v>39590</v>
      </c>
      <c r="B108">
        <v>0</v>
      </c>
      <c r="C108">
        <v>0</v>
      </c>
      <c r="D108">
        <v>3695.6</v>
      </c>
      <c r="E108">
        <v>3556.4</v>
      </c>
      <c r="F108" s="9">
        <f t="shared" ref="F108:G110" si="41">+B108+D108</f>
        <v>3695.6</v>
      </c>
      <c r="G108" s="2">
        <f t="shared" si="41"/>
        <v>3556.4</v>
      </c>
      <c r="H108" s="38">
        <f t="shared" si="40"/>
        <v>3.9140704082780253</v>
      </c>
      <c r="I108">
        <v>305</v>
      </c>
    </row>
    <row r="109" spans="1:9" x14ac:dyDescent="0.25">
      <c r="A109" s="29">
        <f t="shared" si="38"/>
        <v>39597</v>
      </c>
      <c r="B109">
        <v>0</v>
      </c>
      <c r="C109">
        <v>0</v>
      </c>
      <c r="D109">
        <v>3704.1</v>
      </c>
      <c r="E109">
        <v>3572.5</v>
      </c>
      <c r="F109" s="9">
        <f t="shared" si="41"/>
        <v>3704.1</v>
      </c>
      <c r="G109" s="2">
        <f t="shared" si="41"/>
        <v>3572.5</v>
      </c>
      <c r="H109" s="38">
        <f t="shared" si="40"/>
        <v>3.6836948915325296</v>
      </c>
      <c r="I109">
        <v>305</v>
      </c>
    </row>
    <row r="110" spans="1:9" x14ac:dyDescent="0.25">
      <c r="A110" s="29">
        <f t="shared" si="38"/>
        <v>39604</v>
      </c>
      <c r="B110">
        <v>0</v>
      </c>
      <c r="C110">
        <v>0</v>
      </c>
      <c r="D110">
        <v>3704.1</v>
      </c>
      <c r="E110">
        <v>3576.9</v>
      </c>
      <c r="F110" s="9">
        <f t="shared" si="41"/>
        <v>3704.1</v>
      </c>
      <c r="G110" s="2">
        <f t="shared" si="41"/>
        <v>3576.9</v>
      </c>
      <c r="H110" s="38">
        <f t="shared" si="40"/>
        <v>3.5561519751740267</v>
      </c>
      <c r="I110">
        <v>305</v>
      </c>
    </row>
    <row r="111" spans="1:9" x14ac:dyDescent="0.25">
      <c r="A111" s="29">
        <f t="shared" si="38"/>
        <v>39611</v>
      </c>
      <c r="B111">
        <v>0</v>
      </c>
      <c r="C111">
        <v>0</v>
      </c>
      <c r="D111">
        <v>3704.1</v>
      </c>
      <c r="E111">
        <v>3576.9</v>
      </c>
      <c r="F111" s="9">
        <f t="shared" ref="F111:G113" si="42">+B111+D111</f>
        <v>3704.1</v>
      </c>
      <c r="G111" s="2">
        <f t="shared" si="42"/>
        <v>3576.9</v>
      </c>
      <c r="H111" s="38">
        <f t="shared" ref="H111:H116" si="43">+(F111/G111-1)*100</f>
        <v>3.5561519751740267</v>
      </c>
      <c r="I111">
        <v>305</v>
      </c>
    </row>
    <row r="112" spans="1:9" x14ac:dyDescent="0.25">
      <c r="A112" s="29">
        <f t="shared" si="38"/>
        <v>39618</v>
      </c>
      <c r="B112">
        <v>0</v>
      </c>
      <c r="C112">
        <v>0</v>
      </c>
      <c r="D112">
        <v>3753.6</v>
      </c>
      <c r="E112">
        <v>3587.2</v>
      </c>
      <c r="F112" s="9">
        <f t="shared" si="42"/>
        <v>3753.6</v>
      </c>
      <c r="G112" s="2">
        <f t="shared" si="42"/>
        <v>3587.2</v>
      </c>
      <c r="H112" s="38">
        <f t="shared" si="43"/>
        <v>4.6387154326494207</v>
      </c>
      <c r="I112">
        <v>305</v>
      </c>
    </row>
    <row r="113" spans="1:10" x14ac:dyDescent="0.25">
      <c r="A113" s="29">
        <f t="shared" si="38"/>
        <v>39625</v>
      </c>
      <c r="B113">
        <v>0</v>
      </c>
      <c r="C113">
        <v>0</v>
      </c>
      <c r="D113">
        <v>3829.7</v>
      </c>
      <c r="E113">
        <v>3594.7</v>
      </c>
      <c r="F113" s="9">
        <f t="shared" si="42"/>
        <v>3829.7</v>
      </c>
      <c r="G113" s="2">
        <f t="shared" si="42"/>
        <v>3594.7</v>
      </c>
      <c r="H113" s="38">
        <f t="shared" si="43"/>
        <v>6.537402286699856</v>
      </c>
      <c r="I113">
        <v>305</v>
      </c>
    </row>
    <row r="114" spans="1:10" x14ac:dyDescent="0.25">
      <c r="A114" s="29">
        <f t="shared" si="38"/>
        <v>39632</v>
      </c>
      <c r="B114">
        <v>0</v>
      </c>
      <c r="C114">
        <v>0</v>
      </c>
      <c r="D114">
        <v>3829.7</v>
      </c>
      <c r="E114">
        <v>3603.9</v>
      </c>
      <c r="F114" s="9">
        <f t="shared" ref="F114:G116" si="44">+B114+D114</f>
        <v>3829.7</v>
      </c>
      <c r="G114" s="2">
        <f t="shared" si="44"/>
        <v>3603.9</v>
      </c>
      <c r="H114" s="38">
        <f t="shared" si="43"/>
        <v>6.2654346679985595</v>
      </c>
      <c r="I114">
        <v>305</v>
      </c>
    </row>
    <row r="115" spans="1:10" x14ac:dyDescent="0.25">
      <c r="A115" s="29">
        <f t="shared" ref="A115:A252" si="45">+A114+7</f>
        <v>39639</v>
      </c>
      <c r="B115">
        <v>0</v>
      </c>
      <c r="C115">
        <v>0</v>
      </c>
      <c r="D115">
        <v>3829.7</v>
      </c>
      <c r="E115">
        <v>3608.3</v>
      </c>
      <c r="F115" s="9">
        <f t="shared" si="44"/>
        <v>3829.7</v>
      </c>
      <c r="G115" s="2">
        <f t="shared" si="44"/>
        <v>3608.3</v>
      </c>
      <c r="H115" s="38">
        <f t="shared" si="43"/>
        <v>6.1358534489925898</v>
      </c>
      <c r="I115">
        <v>305</v>
      </c>
    </row>
    <row r="116" spans="1:10" x14ac:dyDescent="0.25">
      <c r="A116" s="29">
        <f t="shared" si="45"/>
        <v>39646</v>
      </c>
      <c r="B116">
        <v>0</v>
      </c>
      <c r="C116">
        <v>0</v>
      </c>
      <c r="D116">
        <v>3829.7</v>
      </c>
      <c r="E116">
        <v>3608.3</v>
      </c>
      <c r="F116" s="9">
        <f t="shared" si="44"/>
        <v>3829.7</v>
      </c>
      <c r="G116" s="2">
        <f t="shared" si="44"/>
        <v>3608.3</v>
      </c>
      <c r="H116" s="38">
        <f t="shared" si="43"/>
        <v>6.1358534489925898</v>
      </c>
      <c r="I116">
        <v>305</v>
      </c>
    </row>
    <row r="117" spans="1:10" x14ac:dyDescent="0.25">
      <c r="A117" s="29">
        <f t="shared" si="45"/>
        <v>39653</v>
      </c>
      <c r="B117">
        <v>0</v>
      </c>
      <c r="C117">
        <v>0</v>
      </c>
      <c r="D117">
        <v>3829.8</v>
      </c>
      <c r="E117">
        <v>3608.3</v>
      </c>
      <c r="F117" s="9">
        <f t="shared" ref="F117:G119" si="46">+B117+D117</f>
        <v>3829.8</v>
      </c>
      <c r="G117" s="2">
        <f t="shared" si="46"/>
        <v>3608.3</v>
      </c>
      <c r="H117" s="38">
        <f t="shared" ref="H117:H122" si="47">+(F117/G117-1)*100</f>
        <v>6.1386248371809504</v>
      </c>
      <c r="I117">
        <v>305</v>
      </c>
    </row>
    <row r="118" spans="1:10" x14ac:dyDescent="0.25">
      <c r="A118" s="29">
        <f t="shared" si="45"/>
        <v>39660</v>
      </c>
      <c r="B118">
        <v>0</v>
      </c>
      <c r="C118">
        <v>0</v>
      </c>
      <c r="D118">
        <v>3829.8</v>
      </c>
      <c r="E118">
        <v>3608.3</v>
      </c>
      <c r="F118" s="9">
        <f t="shared" si="46"/>
        <v>3829.8</v>
      </c>
      <c r="G118" s="2">
        <f t="shared" si="46"/>
        <v>3608.3</v>
      </c>
      <c r="H118" s="38">
        <f t="shared" si="47"/>
        <v>6.1386248371809504</v>
      </c>
      <c r="I118">
        <v>305</v>
      </c>
    </row>
    <row r="119" spans="1:10" x14ac:dyDescent="0.25">
      <c r="A119" s="29">
        <f t="shared" si="45"/>
        <v>39667</v>
      </c>
      <c r="B119">
        <v>0</v>
      </c>
      <c r="C119">
        <v>0</v>
      </c>
      <c r="D119">
        <v>3829.8</v>
      </c>
      <c r="E119">
        <v>3615.2</v>
      </c>
      <c r="F119" s="9">
        <f t="shared" si="46"/>
        <v>3829.8</v>
      </c>
      <c r="G119" s="2">
        <f t="shared" si="46"/>
        <v>3615.2</v>
      </c>
      <c r="H119" s="38">
        <f t="shared" si="47"/>
        <v>5.9360477981854398</v>
      </c>
      <c r="I119">
        <v>305</v>
      </c>
    </row>
    <row r="120" spans="1:10" x14ac:dyDescent="0.25">
      <c r="A120" s="29">
        <f t="shared" si="45"/>
        <v>39674</v>
      </c>
      <c r="B120">
        <v>0</v>
      </c>
      <c r="C120">
        <v>0</v>
      </c>
      <c r="D120">
        <v>3829.8</v>
      </c>
      <c r="E120">
        <v>3615.2</v>
      </c>
      <c r="F120" s="9">
        <f t="shared" ref="F120:G122" si="48">+B120+D120</f>
        <v>3829.8</v>
      </c>
      <c r="G120" s="2">
        <f t="shared" si="48"/>
        <v>3615.2</v>
      </c>
      <c r="H120" s="38">
        <f t="shared" si="47"/>
        <v>5.9360477981854398</v>
      </c>
      <c r="I120">
        <v>305</v>
      </c>
    </row>
    <row r="121" spans="1:10" x14ac:dyDescent="0.25">
      <c r="A121" s="29">
        <f t="shared" si="45"/>
        <v>39681</v>
      </c>
      <c r="B121">
        <v>0</v>
      </c>
      <c r="C121">
        <v>0</v>
      </c>
      <c r="D121">
        <v>3829.8</v>
      </c>
      <c r="E121">
        <v>3615.2</v>
      </c>
      <c r="F121" s="9">
        <f t="shared" si="48"/>
        <v>3829.8</v>
      </c>
      <c r="G121" s="2">
        <f t="shared" si="48"/>
        <v>3615.2</v>
      </c>
      <c r="H121" s="38">
        <f t="shared" si="47"/>
        <v>5.9360477981854398</v>
      </c>
      <c r="I121">
        <v>305</v>
      </c>
    </row>
    <row r="122" spans="1:10" x14ac:dyDescent="0.25">
      <c r="A122" s="29">
        <f t="shared" si="45"/>
        <v>39688</v>
      </c>
      <c r="B122">
        <v>0</v>
      </c>
      <c r="C122">
        <v>0</v>
      </c>
      <c r="D122">
        <v>3895.6</v>
      </c>
      <c r="E122">
        <v>3615.2</v>
      </c>
      <c r="F122" s="9">
        <f t="shared" si="48"/>
        <v>3895.6</v>
      </c>
      <c r="G122" s="2">
        <f t="shared" si="48"/>
        <v>3615.2</v>
      </c>
      <c r="H122" s="38">
        <f t="shared" si="47"/>
        <v>7.7561407391015802</v>
      </c>
      <c r="I122">
        <v>305</v>
      </c>
      <c r="J122" s="9">
        <f>+F122</f>
        <v>3895.6</v>
      </c>
    </row>
    <row r="123" spans="1:10" x14ac:dyDescent="0.25">
      <c r="A123" s="51">
        <f t="shared" si="45"/>
        <v>39695</v>
      </c>
      <c r="B123">
        <v>305</v>
      </c>
      <c r="C123">
        <v>60</v>
      </c>
      <c r="D123">
        <v>0</v>
      </c>
      <c r="E123">
        <v>0</v>
      </c>
      <c r="F123" s="9">
        <f t="shared" ref="F123:G125" si="49">+B123+D123</f>
        <v>305</v>
      </c>
      <c r="G123" s="2">
        <f t="shared" si="49"/>
        <v>60</v>
      </c>
      <c r="H123" s="38">
        <f t="shared" ref="H123:H128" si="50">+(F123/G123-1)*100</f>
        <v>408.33333333333331</v>
      </c>
    </row>
    <row r="124" spans="1:10" x14ac:dyDescent="0.25">
      <c r="A124" s="29">
        <f t="shared" si="45"/>
        <v>39702</v>
      </c>
      <c r="B124">
        <v>305</v>
      </c>
      <c r="C124">
        <v>60</v>
      </c>
      <c r="D124">
        <v>0.1</v>
      </c>
      <c r="E124">
        <v>65.2</v>
      </c>
      <c r="F124" s="9">
        <f t="shared" si="49"/>
        <v>305.10000000000002</v>
      </c>
      <c r="G124" s="2">
        <f t="shared" si="49"/>
        <v>125.2</v>
      </c>
      <c r="H124" s="38">
        <f t="shared" si="50"/>
        <v>143.69009584664539</v>
      </c>
    </row>
    <row r="125" spans="1:10" x14ac:dyDescent="0.25">
      <c r="A125" s="29">
        <f t="shared" si="45"/>
        <v>39709</v>
      </c>
      <c r="B125">
        <v>305</v>
      </c>
      <c r="C125">
        <v>60</v>
      </c>
      <c r="D125">
        <v>0.1</v>
      </c>
      <c r="E125">
        <v>127.7</v>
      </c>
      <c r="F125" s="9">
        <f t="shared" si="49"/>
        <v>305.10000000000002</v>
      </c>
      <c r="G125" s="2">
        <f t="shared" si="49"/>
        <v>187.7</v>
      </c>
      <c r="H125" s="38">
        <f t="shared" si="50"/>
        <v>62.546616941928626</v>
      </c>
    </row>
    <row r="126" spans="1:10" x14ac:dyDescent="0.25">
      <c r="A126" s="29">
        <f t="shared" si="45"/>
        <v>39716</v>
      </c>
      <c r="B126">
        <v>298</v>
      </c>
      <c r="C126">
        <v>60</v>
      </c>
      <c r="D126">
        <v>59.7</v>
      </c>
      <c r="E126">
        <v>129.30000000000001</v>
      </c>
      <c r="F126" s="9">
        <f t="shared" ref="F126:G128" si="51">+B126+D126</f>
        <v>357.7</v>
      </c>
      <c r="G126" s="2">
        <f t="shared" si="51"/>
        <v>189.3</v>
      </c>
      <c r="H126" s="38">
        <f t="shared" si="50"/>
        <v>88.959323824617002</v>
      </c>
    </row>
    <row r="127" spans="1:10" x14ac:dyDescent="0.25">
      <c r="A127" s="29">
        <f t="shared" si="45"/>
        <v>39723</v>
      </c>
      <c r="B127">
        <v>318</v>
      </c>
      <c r="C127">
        <v>150</v>
      </c>
      <c r="D127">
        <v>117.9</v>
      </c>
      <c r="E127">
        <v>129.30000000000001</v>
      </c>
      <c r="F127" s="9">
        <f t="shared" si="51"/>
        <v>435.9</v>
      </c>
      <c r="G127" s="2">
        <f t="shared" si="51"/>
        <v>279.3</v>
      </c>
      <c r="H127" s="38">
        <f t="shared" si="50"/>
        <v>56.06874328678839</v>
      </c>
    </row>
    <row r="128" spans="1:10" x14ac:dyDescent="0.25">
      <c r="A128" s="29">
        <f t="shared" si="45"/>
        <v>39730</v>
      </c>
      <c r="B128">
        <v>378</v>
      </c>
      <c r="C128">
        <v>150</v>
      </c>
      <c r="D128">
        <v>175.9</v>
      </c>
      <c r="E128">
        <v>255.2</v>
      </c>
      <c r="F128" s="9">
        <f t="shared" si="51"/>
        <v>553.9</v>
      </c>
      <c r="G128" s="2">
        <f t="shared" si="51"/>
        <v>405.2</v>
      </c>
      <c r="H128" s="38">
        <f t="shared" si="50"/>
        <v>36.69792694965448</v>
      </c>
    </row>
    <row r="129" spans="1:8" x14ac:dyDescent="0.25">
      <c r="A129" s="29">
        <f t="shared" si="45"/>
        <v>39737</v>
      </c>
      <c r="B129">
        <v>378</v>
      </c>
      <c r="C129">
        <v>150</v>
      </c>
      <c r="D129">
        <v>298.89999999999998</v>
      </c>
      <c r="E129">
        <v>343.1</v>
      </c>
      <c r="F129" s="9">
        <f t="shared" ref="F129:G131" si="52">+B129+D129</f>
        <v>676.9</v>
      </c>
      <c r="G129" s="2">
        <f t="shared" si="52"/>
        <v>493.1</v>
      </c>
      <c r="H129" s="38">
        <f t="shared" ref="H129:H134" si="53">+(F129/G129-1)*100</f>
        <v>37.274386534171569</v>
      </c>
    </row>
    <row r="130" spans="1:8" x14ac:dyDescent="0.25">
      <c r="A130" s="29">
        <f t="shared" si="45"/>
        <v>39744</v>
      </c>
      <c r="B130">
        <v>378</v>
      </c>
      <c r="C130">
        <v>150</v>
      </c>
      <c r="D130">
        <v>298.89999999999998</v>
      </c>
      <c r="E130">
        <v>494</v>
      </c>
      <c r="F130" s="9">
        <f t="shared" si="52"/>
        <v>676.9</v>
      </c>
      <c r="G130" s="2">
        <f t="shared" si="52"/>
        <v>644</v>
      </c>
      <c r="H130" s="38">
        <f t="shared" si="53"/>
        <v>5.1086956521739113</v>
      </c>
    </row>
    <row r="131" spans="1:8" x14ac:dyDescent="0.25">
      <c r="A131" s="29">
        <f t="shared" si="45"/>
        <v>39751</v>
      </c>
      <c r="B131">
        <v>258.60000000000002</v>
      </c>
      <c r="C131">
        <v>150</v>
      </c>
      <c r="D131">
        <v>540.20000000000005</v>
      </c>
      <c r="E131">
        <v>676</v>
      </c>
      <c r="F131" s="9">
        <f t="shared" si="52"/>
        <v>798.80000000000007</v>
      </c>
      <c r="G131" s="2">
        <f t="shared" si="52"/>
        <v>826</v>
      </c>
      <c r="H131" s="38">
        <f t="shared" si="53"/>
        <v>-3.2929782082324333</v>
      </c>
    </row>
    <row r="132" spans="1:8" x14ac:dyDescent="0.25">
      <c r="A132" s="29">
        <f t="shared" si="45"/>
        <v>39758</v>
      </c>
      <c r="B132">
        <v>312.60000000000002</v>
      </c>
      <c r="C132">
        <v>150</v>
      </c>
      <c r="D132">
        <v>606.70000000000005</v>
      </c>
      <c r="E132">
        <v>789.8</v>
      </c>
      <c r="F132" s="9">
        <f t="shared" ref="F132:G134" si="54">+B132+D132</f>
        <v>919.30000000000007</v>
      </c>
      <c r="G132" s="2">
        <f t="shared" si="54"/>
        <v>939.8</v>
      </c>
      <c r="H132" s="38">
        <f t="shared" si="53"/>
        <v>-2.1813151734411451</v>
      </c>
    </row>
    <row r="133" spans="1:8" x14ac:dyDescent="0.25">
      <c r="A133" s="29">
        <f t="shared" si="45"/>
        <v>39765</v>
      </c>
      <c r="B133">
        <v>257.60000000000002</v>
      </c>
      <c r="C133">
        <v>177.5</v>
      </c>
      <c r="D133">
        <v>800.5</v>
      </c>
      <c r="E133">
        <v>827.8</v>
      </c>
      <c r="F133" s="9">
        <f t="shared" si="54"/>
        <v>1058.0999999999999</v>
      </c>
      <c r="G133" s="2">
        <f t="shared" si="54"/>
        <v>1005.3</v>
      </c>
      <c r="H133" s="38">
        <f t="shared" si="53"/>
        <v>5.252163533273646</v>
      </c>
    </row>
    <row r="134" spans="1:8" x14ac:dyDescent="0.25">
      <c r="A134" s="29">
        <f t="shared" si="45"/>
        <v>39772</v>
      </c>
      <c r="B134">
        <v>257.7</v>
      </c>
      <c r="C134">
        <v>120</v>
      </c>
      <c r="D134">
        <v>932.3</v>
      </c>
      <c r="E134">
        <v>959.7</v>
      </c>
      <c r="F134" s="9">
        <f t="shared" si="54"/>
        <v>1190</v>
      </c>
      <c r="G134" s="2">
        <f t="shared" si="54"/>
        <v>1079.7</v>
      </c>
      <c r="H134" s="38">
        <f t="shared" si="53"/>
        <v>10.215800685375553</v>
      </c>
    </row>
    <row r="135" spans="1:8" x14ac:dyDescent="0.25">
      <c r="A135" s="29">
        <f t="shared" si="45"/>
        <v>39779</v>
      </c>
      <c r="B135">
        <v>257.60000000000002</v>
      </c>
      <c r="C135">
        <v>184.5</v>
      </c>
      <c r="D135">
        <v>995.1</v>
      </c>
      <c r="E135">
        <v>1148.2</v>
      </c>
      <c r="F135" s="9">
        <f t="shared" ref="F135:G137" si="55">+B135+D135</f>
        <v>1252.7</v>
      </c>
      <c r="G135" s="2">
        <f t="shared" si="55"/>
        <v>1332.7</v>
      </c>
      <c r="H135" s="38">
        <f t="shared" ref="H135:H140" si="56">+(F135/G135-1)*100</f>
        <v>-6.0028513543933348</v>
      </c>
    </row>
    <row r="136" spans="1:8" x14ac:dyDescent="0.25">
      <c r="A136" s="29">
        <f t="shared" si="45"/>
        <v>39786</v>
      </c>
      <c r="B136">
        <v>257.60000000000002</v>
      </c>
      <c r="C136">
        <v>178</v>
      </c>
      <c r="D136">
        <v>1117.2</v>
      </c>
      <c r="E136">
        <v>1359.9</v>
      </c>
      <c r="F136" s="9">
        <f t="shared" si="55"/>
        <v>1374.8000000000002</v>
      </c>
      <c r="G136" s="2">
        <f t="shared" si="55"/>
        <v>1537.9</v>
      </c>
      <c r="H136" s="38">
        <f t="shared" si="56"/>
        <v>-10.60537096040054</v>
      </c>
    </row>
    <row r="137" spans="1:8" x14ac:dyDescent="0.25">
      <c r="A137" s="29">
        <f t="shared" si="45"/>
        <v>39793</v>
      </c>
      <c r="B137">
        <v>203.8</v>
      </c>
      <c r="C137">
        <v>178</v>
      </c>
      <c r="D137">
        <v>1171</v>
      </c>
      <c r="E137">
        <v>1426.6</v>
      </c>
      <c r="F137" s="9">
        <f t="shared" si="55"/>
        <v>1374.8</v>
      </c>
      <c r="G137" s="2">
        <f t="shared" si="55"/>
        <v>1604.6</v>
      </c>
      <c r="H137" s="38">
        <f t="shared" si="56"/>
        <v>-14.321326187211769</v>
      </c>
    </row>
    <row r="138" spans="1:8" x14ac:dyDescent="0.25">
      <c r="A138" s="29">
        <f t="shared" si="45"/>
        <v>39800</v>
      </c>
      <c r="B138">
        <v>215</v>
      </c>
      <c r="C138">
        <v>178</v>
      </c>
      <c r="D138">
        <v>1300.9000000000001</v>
      </c>
      <c r="E138">
        <v>1523.2</v>
      </c>
      <c r="F138" s="9">
        <f t="shared" ref="F138:G140" si="57">+B138+D138</f>
        <v>1515.9</v>
      </c>
      <c r="G138" s="2">
        <f t="shared" si="57"/>
        <v>1701.2</v>
      </c>
      <c r="H138" s="38">
        <f t="shared" si="56"/>
        <v>-10.892311309663761</v>
      </c>
    </row>
    <row r="139" spans="1:8" x14ac:dyDescent="0.25">
      <c r="A139" s="29">
        <f t="shared" si="45"/>
        <v>39807</v>
      </c>
      <c r="B139">
        <v>95.1</v>
      </c>
      <c r="C139">
        <v>210.7</v>
      </c>
      <c r="D139">
        <v>1423.4</v>
      </c>
      <c r="E139">
        <v>1631.1</v>
      </c>
      <c r="F139" s="9">
        <f t="shared" si="57"/>
        <v>1518.5</v>
      </c>
      <c r="G139" s="2">
        <f t="shared" si="57"/>
        <v>1841.8</v>
      </c>
      <c r="H139" s="38">
        <f t="shared" si="56"/>
        <v>-17.553480291019653</v>
      </c>
    </row>
    <row r="140" spans="1:8" x14ac:dyDescent="0.25">
      <c r="A140" s="29">
        <f t="shared" si="45"/>
        <v>39814</v>
      </c>
      <c r="B140">
        <v>98</v>
      </c>
      <c r="C140">
        <v>148</v>
      </c>
      <c r="D140">
        <v>1479</v>
      </c>
      <c r="E140">
        <v>1771.3</v>
      </c>
      <c r="F140" s="9">
        <f t="shared" si="57"/>
        <v>1577</v>
      </c>
      <c r="G140" s="2">
        <f t="shared" si="57"/>
        <v>1919.3</v>
      </c>
      <c r="H140" s="38">
        <f t="shared" si="56"/>
        <v>-17.834627207836185</v>
      </c>
    </row>
    <row r="141" spans="1:8" x14ac:dyDescent="0.25">
      <c r="A141" s="29">
        <f t="shared" si="45"/>
        <v>39821</v>
      </c>
      <c r="B141">
        <v>98</v>
      </c>
      <c r="C141">
        <v>233</v>
      </c>
      <c r="D141">
        <v>1545.9</v>
      </c>
      <c r="E141">
        <v>1872.7</v>
      </c>
      <c r="F141" s="9">
        <f t="shared" ref="F141:G143" si="58">+B141+D141</f>
        <v>1643.9</v>
      </c>
      <c r="G141" s="2">
        <f t="shared" si="58"/>
        <v>2105.6999999999998</v>
      </c>
      <c r="H141" s="38">
        <f t="shared" ref="H141:H146" si="59">+(F141/G141-1)*100</f>
        <v>-21.930949328014428</v>
      </c>
    </row>
    <row r="142" spans="1:8" x14ac:dyDescent="0.25">
      <c r="A142" s="29">
        <f t="shared" si="45"/>
        <v>39828</v>
      </c>
      <c r="B142">
        <v>50.1</v>
      </c>
      <c r="C142">
        <v>285.2</v>
      </c>
      <c r="D142">
        <v>1669.5</v>
      </c>
      <c r="E142">
        <v>2074.3000000000002</v>
      </c>
      <c r="F142" s="9">
        <f t="shared" si="58"/>
        <v>1719.6</v>
      </c>
      <c r="G142" s="2">
        <f t="shared" si="58"/>
        <v>2359.5</v>
      </c>
      <c r="H142" s="38">
        <f t="shared" si="59"/>
        <v>-27.120152574698032</v>
      </c>
    </row>
    <row r="143" spans="1:8" x14ac:dyDescent="0.25">
      <c r="A143" s="29">
        <f t="shared" si="45"/>
        <v>39835</v>
      </c>
      <c r="B143">
        <v>50.1</v>
      </c>
      <c r="C143">
        <v>240</v>
      </c>
      <c r="D143">
        <v>1669.5</v>
      </c>
      <c r="E143">
        <v>2160.5</v>
      </c>
      <c r="F143" s="9">
        <f t="shared" si="58"/>
        <v>1719.6</v>
      </c>
      <c r="G143" s="2">
        <f t="shared" si="58"/>
        <v>2400.5</v>
      </c>
      <c r="H143" s="38">
        <f t="shared" si="59"/>
        <v>-28.364923974172051</v>
      </c>
    </row>
    <row r="144" spans="1:8" x14ac:dyDescent="0.25">
      <c r="A144" s="29">
        <f t="shared" si="45"/>
        <v>39842</v>
      </c>
      <c r="B144">
        <v>50.1</v>
      </c>
      <c r="C144">
        <v>240</v>
      </c>
      <c r="D144">
        <v>1745.9</v>
      </c>
      <c r="E144">
        <v>2290.9</v>
      </c>
      <c r="F144" s="9">
        <f t="shared" ref="F144:G146" si="60">+B144+D144</f>
        <v>1796</v>
      </c>
      <c r="G144" s="2">
        <f t="shared" si="60"/>
        <v>2530.9</v>
      </c>
      <c r="H144" s="38">
        <f t="shared" si="59"/>
        <v>-29.037101426370072</v>
      </c>
    </row>
    <row r="145" spans="1:9" x14ac:dyDescent="0.25">
      <c r="A145" s="29">
        <f t="shared" si="45"/>
        <v>39849</v>
      </c>
      <c r="B145">
        <v>50.1</v>
      </c>
      <c r="C145">
        <v>240</v>
      </c>
      <c r="D145">
        <v>1824.1</v>
      </c>
      <c r="E145">
        <v>2604.9</v>
      </c>
      <c r="F145" s="9">
        <f t="shared" si="60"/>
        <v>1874.1999999999998</v>
      </c>
      <c r="G145" s="2">
        <f t="shared" si="60"/>
        <v>2844.9</v>
      </c>
      <c r="H145" s="38">
        <f t="shared" si="59"/>
        <v>-34.12070723048263</v>
      </c>
    </row>
    <row r="146" spans="1:9" x14ac:dyDescent="0.25">
      <c r="A146" s="29">
        <f t="shared" si="45"/>
        <v>39856</v>
      </c>
      <c r="B146">
        <v>50.1</v>
      </c>
      <c r="C146">
        <v>272</v>
      </c>
      <c r="D146">
        <v>1964.9</v>
      </c>
      <c r="E146">
        <v>2677.5</v>
      </c>
      <c r="F146" s="9">
        <f t="shared" si="60"/>
        <v>2015</v>
      </c>
      <c r="G146" s="2">
        <f t="shared" si="60"/>
        <v>2949.5</v>
      </c>
      <c r="H146" s="38">
        <f t="shared" si="59"/>
        <v>-31.683336158670961</v>
      </c>
    </row>
    <row r="147" spans="1:9" x14ac:dyDescent="0.25">
      <c r="A147" s="29">
        <f t="shared" si="45"/>
        <v>39863</v>
      </c>
      <c r="B147">
        <v>50.2</v>
      </c>
      <c r="C147">
        <v>214</v>
      </c>
      <c r="D147">
        <v>1964.9</v>
      </c>
      <c r="E147">
        <v>2852.9</v>
      </c>
      <c r="F147" s="9">
        <f t="shared" ref="F147:G149" si="61">+B147+D147</f>
        <v>2015.1000000000001</v>
      </c>
      <c r="G147" s="2">
        <f t="shared" si="61"/>
        <v>3066.9</v>
      </c>
      <c r="H147" s="38">
        <f t="shared" ref="H147:H152" si="62">+(F147/G147-1)*100</f>
        <v>-34.29521666829698</v>
      </c>
    </row>
    <row r="148" spans="1:9" x14ac:dyDescent="0.25">
      <c r="A148" s="29">
        <f t="shared" si="45"/>
        <v>39870</v>
      </c>
      <c r="B148">
        <v>50.1</v>
      </c>
      <c r="C148">
        <v>162</v>
      </c>
      <c r="D148">
        <v>2030.3</v>
      </c>
      <c r="E148">
        <v>3112.6</v>
      </c>
      <c r="F148" s="9">
        <f t="shared" si="61"/>
        <v>2080.4</v>
      </c>
      <c r="G148" s="2">
        <f t="shared" si="61"/>
        <v>3274.6</v>
      </c>
      <c r="H148" s="38">
        <f t="shared" si="62"/>
        <v>-36.468576314664382</v>
      </c>
    </row>
    <row r="149" spans="1:9" x14ac:dyDescent="0.25">
      <c r="A149" s="29">
        <f t="shared" si="45"/>
        <v>39877</v>
      </c>
      <c r="B149">
        <v>50.1</v>
      </c>
      <c r="C149">
        <v>130.1</v>
      </c>
      <c r="D149">
        <v>2030.3</v>
      </c>
      <c r="E149">
        <v>3215.8</v>
      </c>
      <c r="F149" s="9">
        <f t="shared" si="61"/>
        <v>2080.4</v>
      </c>
      <c r="G149" s="2">
        <f t="shared" si="61"/>
        <v>3345.9</v>
      </c>
      <c r="H149" s="38">
        <f t="shared" si="62"/>
        <v>-37.82240951612421</v>
      </c>
    </row>
    <row r="150" spans="1:9" x14ac:dyDescent="0.25">
      <c r="A150" s="29">
        <f t="shared" si="45"/>
        <v>39884</v>
      </c>
      <c r="B150">
        <v>1</v>
      </c>
      <c r="C150">
        <v>130.1</v>
      </c>
      <c r="D150">
        <v>2106.9</v>
      </c>
      <c r="E150">
        <v>3396.9</v>
      </c>
      <c r="F150" s="9">
        <f t="shared" ref="F150:G152" si="63">+B150+D150</f>
        <v>2107.9</v>
      </c>
      <c r="G150" s="2">
        <f t="shared" si="63"/>
        <v>3527</v>
      </c>
      <c r="H150" s="38">
        <f t="shared" si="62"/>
        <v>-40.235327473773744</v>
      </c>
    </row>
    <row r="151" spans="1:9" x14ac:dyDescent="0.25">
      <c r="A151" s="29">
        <f t="shared" si="45"/>
        <v>39891</v>
      </c>
      <c r="B151">
        <v>1</v>
      </c>
      <c r="C151">
        <v>195.1</v>
      </c>
      <c r="D151">
        <v>2172.1</v>
      </c>
      <c r="E151">
        <v>3444.7</v>
      </c>
      <c r="F151" s="9">
        <f t="shared" si="63"/>
        <v>2173.1</v>
      </c>
      <c r="G151" s="2">
        <f t="shared" si="63"/>
        <v>3639.7999999999997</v>
      </c>
      <c r="H151" s="38">
        <f t="shared" si="62"/>
        <v>-40.296170119237317</v>
      </c>
    </row>
    <row r="152" spans="1:9" x14ac:dyDescent="0.25">
      <c r="A152" s="29">
        <f t="shared" si="45"/>
        <v>39898</v>
      </c>
      <c r="B152">
        <v>1</v>
      </c>
      <c r="C152">
        <v>0.1</v>
      </c>
      <c r="D152">
        <v>2172.1</v>
      </c>
      <c r="E152">
        <v>3444.7</v>
      </c>
      <c r="F152" s="9">
        <f t="shared" si="63"/>
        <v>2173.1</v>
      </c>
      <c r="G152" s="2">
        <f t="shared" si="63"/>
        <v>3444.7999999999997</v>
      </c>
      <c r="H152" s="38">
        <f t="shared" si="62"/>
        <v>-36.916511843938693</v>
      </c>
    </row>
    <row r="153" spans="1:9" x14ac:dyDescent="0.25">
      <c r="A153" s="29">
        <f t="shared" si="45"/>
        <v>39905</v>
      </c>
      <c r="B153">
        <v>1</v>
      </c>
      <c r="C153">
        <v>0.1</v>
      </c>
      <c r="D153">
        <v>2172.1999999999998</v>
      </c>
      <c r="E153">
        <v>3444.7</v>
      </c>
      <c r="F153" s="9">
        <f t="shared" ref="F153:F184" si="64">+B153+D153</f>
        <v>2173.1999999999998</v>
      </c>
      <c r="G153" s="2">
        <f t="shared" ref="G153:G184" si="65">+C153+E153</f>
        <v>3444.7999999999997</v>
      </c>
      <c r="H153" s="38">
        <f t="shared" ref="H153:H184" si="66">+(F153/G153-1)*100</f>
        <v>-36.913608917789134</v>
      </c>
    </row>
    <row r="154" spans="1:9" x14ac:dyDescent="0.25">
      <c r="A154" s="29">
        <f t="shared" si="45"/>
        <v>39912</v>
      </c>
      <c r="B154">
        <v>1</v>
      </c>
      <c r="C154">
        <v>0.1</v>
      </c>
      <c r="D154">
        <v>2172.1999999999998</v>
      </c>
      <c r="E154">
        <v>3510.1</v>
      </c>
      <c r="F154" s="9">
        <f t="shared" si="64"/>
        <v>2173.1999999999998</v>
      </c>
      <c r="G154" s="2">
        <f t="shared" si="65"/>
        <v>3510.2</v>
      </c>
      <c r="H154" s="38">
        <f t="shared" si="66"/>
        <v>-38.088997777904396</v>
      </c>
    </row>
    <row r="155" spans="1:9" x14ac:dyDescent="0.25">
      <c r="A155" s="29">
        <f t="shared" si="45"/>
        <v>39919</v>
      </c>
      <c r="B155">
        <v>17.5</v>
      </c>
      <c r="D155">
        <v>2172.6999999999998</v>
      </c>
      <c r="E155">
        <v>3510.2</v>
      </c>
      <c r="F155" s="9">
        <f t="shared" si="64"/>
        <v>2190.1999999999998</v>
      </c>
      <c r="G155" s="2">
        <f t="shared" si="65"/>
        <v>3510.2</v>
      </c>
      <c r="H155" s="38">
        <f t="shared" si="66"/>
        <v>-37.604694889180102</v>
      </c>
    </row>
    <row r="156" spans="1:9" x14ac:dyDescent="0.25">
      <c r="A156" s="29">
        <f t="shared" si="45"/>
        <v>39926</v>
      </c>
      <c r="B156">
        <v>36</v>
      </c>
      <c r="D156">
        <v>2173.1999999999998</v>
      </c>
      <c r="E156">
        <v>3635.3</v>
      </c>
      <c r="F156" s="9">
        <f t="shared" si="64"/>
        <v>2209.1999999999998</v>
      </c>
      <c r="G156" s="2">
        <f t="shared" si="65"/>
        <v>3635.3</v>
      </c>
      <c r="H156" s="38">
        <f t="shared" si="66"/>
        <v>-39.229224548180355</v>
      </c>
    </row>
    <row r="157" spans="1:9" x14ac:dyDescent="0.25">
      <c r="A157" s="29">
        <f t="shared" si="45"/>
        <v>39933</v>
      </c>
      <c r="B157">
        <v>41</v>
      </c>
      <c r="D157">
        <v>2173.1999999999998</v>
      </c>
      <c r="E157">
        <v>3695.5</v>
      </c>
      <c r="F157" s="9">
        <f t="shared" si="64"/>
        <v>2214.1999999999998</v>
      </c>
      <c r="G157" s="2">
        <f t="shared" si="65"/>
        <v>3695.5</v>
      </c>
      <c r="H157" s="38">
        <f t="shared" si="66"/>
        <v>-40.08388580706265</v>
      </c>
      <c r="I157">
        <v>17</v>
      </c>
    </row>
    <row r="158" spans="1:9" x14ac:dyDescent="0.25">
      <c r="A158" s="29">
        <f t="shared" si="45"/>
        <v>39940</v>
      </c>
      <c r="B158">
        <v>37</v>
      </c>
      <c r="C158">
        <v>0</v>
      </c>
      <c r="D158">
        <v>2173.1999999999998</v>
      </c>
      <c r="E158">
        <v>3695.5</v>
      </c>
      <c r="F158" s="9">
        <f t="shared" si="64"/>
        <v>2210.1999999999998</v>
      </c>
      <c r="G158" s="2">
        <f t="shared" si="65"/>
        <v>3695.5</v>
      </c>
      <c r="H158" s="38">
        <f t="shared" si="66"/>
        <v>-40.192125558111222</v>
      </c>
      <c r="I158">
        <v>17</v>
      </c>
    </row>
    <row r="159" spans="1:9" x14ac:dyDescent="0.25">
      <c r="A159" s="29">
        <f t="shared" si="45"/>
        <v>39947</v>
      </c>
      <c r="B159">
        <v>22</v>
      </c>
      <c r="C159">
        <v>0</v>
      </c>
      <c r="D159">
        <v>2173.3000000000002</v>
      </c>
      <c r="E159">
        <v>3695.6</v>
      </c>
      <c r="F159" s="9">
        <f t="shared" si="64"/>
        <v>2195.3000000000002</v>
      </c>
      <c r="G159" s="2">
        <f t="shared" si="65"/>
        <v>3695.6</v>
      </c>
      <c r="H159" s="38">
        <f t="shared" si="66"/>
        <v>-40.596926074250447</v>
      </c>
      <c r="I159">
        <v>135</v>
      </c>
    </row>
    <row r="160" spans="1:9" x14ac:dyDescent="0.25">
      <c r="A160" s="29">
        <f t="shared" si="45"/>
        <v>39954</v>
      </c>
      <c r="B160">
        <v>5</v>
      </c>
      <c r="C160">
        <v>0</v>
      </c>
      <c r="D160">
        <v>2173.4</v>
      </c>
      <c r="E160">
        <v>3695.6</v>
      </c>
      <c r="F160" s="9">
        <f t="shared" si="64"/>
        <v>2178.4</v>
      </c>
      <c r="G160" s="2">
        <f t="shared" si="65"/>
        <v>3695.6</v>
      </c>
      <c r="H160" s="38">
        <f t="shared" si="66"/>
        <v>-41.054226647905608</v>
      </c>
      <c r="I160">
        <v>135</v>
      </c>
    </row>
    <row r="161" spans="1:9" x14ac:dyDescent="0.25">
      <c r="A161" s="29">
        <f t="shared" si="45"/>
        <v>39961</v>
      </c>
      <c r="B161">
        <v>0</v>
      </c>
      <c r="C161">
        <v>0</v>
      </c>
      <c r="D161">
        <v>2178.3000000000002</v>
      </c>
      <c r="E161">
        <v>3704.1</v>
      </c>
      <c r="F161" s="9">
        <f t="shared" si="64"/>
        <v>2178.3000000000002</v>
      </c>
      <c r="G161" s="2">
        <f t="shared" si="65"/>
        <v>3704.1</v>
      </c>
      <c r="H161" s="38">
        <f t="shared" si="66"/>
        <v>-41.192192435409403</v>
      </c>
      <c r="I161">
        <v>135</v>
      </c>
    </row>
    <row r="162" spans="1:9" x14ac:dyDescent="0.25">
      <c r="A162" s="29">
        <f t="shared" si="45"/>
        <v>39968</v>
      </c>
      <c r="B162">
        <v>0</v>
      </c>
      <c r="C162">
        <v>0</v>
      </c>
      <c r="D162">
        <v>2178.4</v>
      </c>
      <c r="E162">
        <v>3704.1</v>
      </c>
      <c r="F162" s="9">
        <f t="shared" si="64"/>
        <v>2178.4</v>
      </c>
      <c r="G162" s="2">
        <f t="shared" si="65"/>
        <v>3704.1</v>
      </c>
      <c r="H162" s="38">
        <f t="shared" si="66"/>
        <v>-41.189492724278495</v>
      </c>
      <c r="I162">
        <v>135</v>
      </c>
    </row>
    <row r="163" spans="1:9" x14ac:dyDescent="0.25">
      <c r="A163" s="29">
        <f t="shared" si="45"/>
        <v>39975</v>
      </c>
      <c r="B163">
        <v>0</v>
      </c>
      <c r="C163">
        <v>0</v>
      </c>
      <c r="D163">
        <v>2178.4</v>
      </c>
      <c r="E163">
        <v>3753.6</v>
      </c>
      <c r="F163" s="9">
        <f t="shared" si="64"/>
        <v>2178.4</v>
      </c>
      <c r="G163" s="2">
        <f t="shared" si="65"/>
        <v>3753.6</v>
      </c>
      <c r="H163" s="38">
        <f t="shared" si="66"/>
        <v>-41.965046888320543</v>
      </c>
      <c r="I163">
        <v>135</v>
      </c>
    </row>
    <row r="164" spans="1:9" x14ac:dyDescent="0.25">
      <c r="A164" s="29">
        <f t="shared" si="45"/>
        <v>39982</v>
      </c>
      <c r="B164">
        <v>1</v>
      </c>
      <c r="C164">
        <v>0</v>
      </c>
      <c r="D164">
        <v>2178.5</v>
      </c>
      <c r="E164">
        <v>3753.6</v>
      </c>
      <c r="F164" s="9">
        <f t="shared" si="64"/>
        <v>2179.5</v>
      </c>
      <c r="G164" s="2">
        <f t="shared" si="65"/>
        <v>3753.6</v>
      </c>
      <c r="H164" s="38">
        <f t="shared" si="66"/>
        <v>-41.93574168797953</v>
      </c>
      <c r="I164">
        <v>135</v>
      </c>
    </row>
    <row r="165" spans="1:9" x14ac:dyDescent="0.25">
      <c r="A165" s="29">
        <f t="shared" si="45"/>
        <v>39989</v>
      </c>
      <c r="B165">
        <v>1</v>
      </c>
      <c r="C165">
        <v>0</v>
      </c>
      <c r="D165">
        <v>2178.5</v>
      </c>
      <c r="E165">
        <v>3829.7</v>
      </c>
      <c r="F165" s="9">
        <f t="shared" si="64"/>
        <v>2179.5</v>
      </c>
      <c r="G165" s="2">
        <f t="shared" si="65"/>
        <v>3829.7</v>
      </c>
      <c r="H165" s="38">
        <f t="shared" si="66"/>
        <v>-43.089537039454783</v>
      </c>
      <c r="I165">
        <v>135</v>
      </c>
    </row>
    <row r="166" spans="1:9" x14ac:dyDescent="0.25">
      <c r="A166" s="29">
        <f t="shared" si="45"/>
        <v>39996</v>
      </c>
      <c r="B166">
        <v>1</v>
      </c>
      <c r="C166">
        <v>0</v>
      </c>
      <c r="D166">
        <v>2178.5</v>
      </c>
      <c r="E166">
        <v>3829.7</v>
      </c>
      <c r="F166" s="9">
        <f t="shared" si="64"/>
        <v>2179.5</v>
      </c>
      <c r="G166" s="2">
        <f t="shared" si="65"/>
        <v>3829.7</v>
      </c>
      <c r="H166" s="38">
        <f t="shared" si="66"/>
        <v>-43.089537039454783</v>
      </c>
      <c r="I166">
        <v>135</v>
      </c>
    </row>
    <row r="167" spans="1:9" x14ac:dyDescent="0.25">
      <c r="A167" s="29">
        <f t="shared" si="45"/>
        <v>40003</v>
      </c>
      <c r="B167">
        <v>7</v>
      </c>
      <c r="C167">
        <v>0</v>
      </c>
      <c r="D167">
        <v>2178.5</v>
      </c>
      <c r="E167">
        <v>3829.7</v>
      </c>
      <c r="F167" s="9">
        <f t="shared" si="64"/>
        <v>2185.5</v>
      </c>
      <c r="G167" s="2">
        <f t="shared" si="65"/>
        <v>3829.7</v>
      </c>
      <c r="H167" s="38">
        <f t="shared" si="66"/>
        <v>-42.932866804188322</v>
      </c>
      <c r="I167">
        <v>160</v>
      </c>
    </row>
    <row r="168" spans="1:9" x14ac:dyDescent="0.25">
      <c r="A168" s="29">
        <f t="shared" si="45"/>
        <v>40010</v>
      </c>
      <c r="B168">
        <v>7</v>
      </c>
      <c r="C168">
        <v>0</v>
      </c>
      <c r="D168">
        <v>2178.5</v>
      </c>
      <c r="E168">
        <v>3829.7</v>
      </c>
      <c r="F168" s="9">
        <f t="shared" si="64"/>
        <v>2185.5</v>
      </c>
      <c r="G168" s="2">
        <f t="shared" si="65"/>
        <v>3829.7</v>
      </c>
      <c r="H168" s="38">
        <f t="shared" si="66"/>
        <v>-42.932866804188322</v>
      </c>
      <c r="I168">
        <v>220</v>
      </c>
    </row>
    <row r="169" spans="1:9" x14ac:dyDescent="0.25">
      <c r="A169" s="29">
        <f t="shared" si="45"/>
        <v>40017</v>
      </c>
      <c r="B169">
        <v>6.5</v>
      </c>
      <c r="C169">
        <v>0</v>
      </c>
      <c r="D169">
        <v>2179</v>
      </c>
      <c r="E169">
        <v>3829.8</v>
      </c>
      <c r="F169" s="9">
        <f t="shared" si="64"/>
        <v>2185.5</v>
      </c>
      <c r="G169" s="2">
        <f t="shared" si="65"/>
        <v>3829.8</v>
      </c>
      <c r="H169" s="38">
        <f t="shared" si="66"/>
        <v>-42.934356885477051</v>
      </c>
      <c r="I169">
        <v>220</v>
      </c>
    </row>
    <row r="170" spans="1:9" x14ac:dyDescent="0.25">
      <c r="A170" s="29">
        <f t="shared" si="45"/>
        <v>40024</v>
      </c>
      <c r="B170">
        <v>6</v>
      </c>
      <c r="C170">
        <v>0</v>
      </c>
      <c r="D170">
        <v>2179.6</v>
      </c>
      <c r="E170">
        <v>3829.8</v>
      </c>
      <c r="F170" s="9">
        <f t="shared" si="64"/>
        <v>2185.6</v>
      </c>
      <c r="G170" s="2">
        <f t="shared" si="65"/>
        <v>3829.8</v>
      </c>
      <c r="H170" s="38">
        <f t="shared" si="66"/>
        <v>-42.931745783069616</v>
      </c>
      <c r="I170">
        <v>220</v>
      </c>
    </row>
    <row r="171" spans="1:9" x14ac:dyDescent="0.25">
      <c r="A171" s="29">
        <f t="shared" si="45"/>
        <v>40031</v>
      </c>
      <c r="B171">
        <v>6</v>
      </c>
      <c r="C171">
        <v>0</v>
      </c>
      <c r="D171">
        <v>2179.6</v>
      </c>
      <c r="E171">
        <v>3829.8</v>
      </c>
      <c r="F171" s="9">
        <f t="shared" si="64"/>
        <v>2185.6</v>
      </c>
      <c r="G171" s="2">
        <f t="shared" si="65"/>
        <v>3829.8</v>
      </c>
      <c r="H171" s="38">
        <f t="shared" si="66"/>
        <v>-42.931745783069616</v>
      </c>
      <c r="I171">
        <v>220</v>
      </c>
    </row>
    <row r="172" spans="1:9" x14ac:dyDescent="0.25">
      <c r="A172" s="29">
        <f t="shared" si="45"/>
        <v>40038</v>
      </c>
      <c r="B172">
        <v>6</v>
      </c>
      <c r="C172">
        <v>0</v>
      </c>
      <c r="D172">
        <v>2179.6</v>
      </c>
      <c r="E172">
        <v>3829.8</v>
      </c>
      <c r="F172" s="9">
        <f t="shared" si="64"/>
        <v>2185.6</v>
      </c>
      <c r="G172" s="2">
        <f t="shared" si="65"/>
        <v>3829.8</v>
      </c>
      <c r="H172" s="38">
        <f t="shared" si="66"/>
        <v>-42.931745783069616</v>
      </c>
      <c r="I172">
        <v>220</v>
      </c>
    </row>
    <row r="173" spans="1:9" x14ac:dyDescent="0.25">
      <c r="A173" s="29">
        <f t="shared" si="45"/>
        <v>40045</v>
      </c>
      <c r="B173">
        <v>6</v>
      </c>
      <c r="C173">
        <v>0</v>
      </c>
      <c r="D173">
        <v>2179.6</v>
      </c>
      <c r="E173">
        <v>3829.8</v>
      </c>
      <c r="F173" s="9">
        <f t="shared" si="64"/>
        <v>2185.6</v>
      </c>
      <c r="G173" s="2">
        <f t="shared" si="65"/>
        <v>3829.8</v>
      </c>
      <c r="H173" s="38">
        <f t="shared" si="66"/>
        <v>-42.931745783069616</v>
      </c>
      <c r="I173">
        <v>220</v>
      </c>
    </row>
    <row r="174" spans="1:9" x14ac:dyDescent="0.25">
      <c r="A174" s="29">
        <f t="shared" si="45"/>
        <v>40052</v>
      </c>
      <c r="B174">
        <v>6</v>
      </c>
      <c r="C174">
        <v>0</v>
      </c>
      <c r="D174">
        <v>2179.6</v>
      </c>
      <c r="E174">
        <v>3895.6</v>
      </c>
      <c r="F174" s="9">
        <f t="shared" si="64"/>
        <v>2185.6</v>
      </c>
      <c r="G174" s="2">
        <f t="shared" si="65"/>
        <v>3895.6</v>
      </c>
      <c r="H174" s="38">
        <f t="shared" si="66"/>
        <v>-43.895677174247872</v>
      </c>
      <c r="I174">
        <v>238</v>
      </c>
    </row>
    <row r="175" spans="1:9" x14ac:dyDescent="0.25">
      <c r="A175" s="29">
        <f t="shared" si="45"/>
        <v>40059</v>
      </c>
      <c r="B175">
        <v>244.1</v>
      </c>
      <c r="C175">
        <v>305</v>
      </c>
      <c r="D175">
        <v>0</v>
      </c>
      <c r="E175">
        <v>0</v>
      </c>
      <c r="F175" s="9">
        <f t="shared" si="64"/>
        <v>244.1</v>
      </c>
      <c r="G175" s="2">
        <f t="shared" si="65"/>
        <v>305</v>
      </c>
      <c r="H175" s="38">
        <f t="shared" si="66"/>
        <v>-19.967213114754102</v>
      </c>
    </row>
    <row r="176" spans="1:9" x14ac:dyDescent="0.25">
      <c r="A176" s="29">
        <f t="shared" si="45"/>
        <v>40066</v>
      </c>
      <c r="B176">
        <v>244.1</v>
      </c>
      <c r="C176">
        <v>305</v>
      </c>
      <c r="D176">
        <v>0.1</v>
      </c>
      <c r="E176">
        <v>0.1</v>
      </c>
      <c r="F176" s="9">
        <f t="shared" si="64"/>
        <v>244.2</v>
      </c>
      <c r="G176" s="2">
        <f t="shared" si="65"/>
        <v>305.10000000000002</v>
      </c>
      <c r="H176" s="38">
        <f t="shared" si="66"/>
        <v>-19.960668633235013</v>
      </c>
    </row>
    <row r="177" spans="1:8" x14ac:dyDescent="0.25">
      <c r="A177" s="29">
        <f t="shared" si="45"/>
        <v>40073</v>
      </c>
      <c r="B177">
        <v>364.1</v>
      </c>
      <c r="C177">
        <v>305</v>
      </c>
      <c r="D177">
        <v>0.1</v>
      </c>
      <c r="E177">
        <v>0.1</v>
      </c>
      <c r="F177" s="9">
        <f t="shared" si="64"/>
        <v>364.20000000000005</v>
      </c>
      <c r="G177" s="2">
        <f t="shared" si="65"/>
        <v>305.10000000000002</v>
      </c>
      <c r="H177" s="38">
        <f t="shared" si="66"/>
        <v>19.37069813176009</v>
      </c>
    </row>
    <row r="178" spans="1:8" x14ac:dyDescent="0.25">
      <c r="A178" s="29">
        <f t="shared" si="45"/>
        <v>40080</v>
      </c>
      <c r="B178">
        <v>364.1</v>
      </c>
      <c r="C178">
        <v>298</v>
      </c>
      <c r="D178">
        <v>0.1</v>
      </c>
      <c r="E178">
        <v>59.7</v>
      </c>
      <c r="F178" s="9">
        <f t="shared" si="64"/>
        <v>364.20000000000005</v>
      </c>
      <c r="G178" s="2">
        <f t="shared" si="65"/>
        <v>357.7</v>
      </c>
      <c r="H178" s="38">
        <f t="shared" si="66"/>
        <v>1.817165222253303</v>
      </c>
    </row>
    <row r="179" spans="1:8" x14ac:dyDescent="0.25">
      <c r="A179" s="29">
        <f t="shared" si="45"/>
        <v>40087</v>
      </c>
      <c r="B179">
        <v>364.1</v>
      </c>
      <c r="C179">
        <v>318</v>
      </c>
      <c r="D179">
        <v>0.2</v>
      </c>
      <c r="E179">
        <v>117.9</v>
      </c>
      <c r="F179" s="9">
        <f t="shared" si="64"/>
        <v>364.3</v>
      </c>
      <c r="G179" s="2">
        <f t="shared" si="65"/>
        <v>435.9</v>
      </c>
      <c r="H179" s="38">
        <f t="shared" si="66"/>
        <v>-16.425785730672171</v>
      </c>
    </row>
    <row r="180" spans="1:8" x14ac:dyDescent="0.25">
      <c r="A180" s="29">
        <f t="shared" si="45"/>
        <v>40094</v>
      </c>
      <c r="B180">
        <v>424.1</v>
      </c>
      <c r="C180">
        <v>378</v>
      </c>
      <c r="D180">
        <v>21.1</v>
      </c>
      <c r="E180">
        <v>175.9</v>
      </c>
      <c r="F180" s="9">
        <f t="shared" si="64"/>
        <v>445.20000000000005</v>
      </c>
      <c r="G180" s="2">
        <f t="shared" si="65"/>
        <v>553.9</v>
      </c>
      <c r="H180" s="38">
        <f t="shared" si="66"/>
        <v>-19.624480953240642</v>
      </c>
    </row>
    <row r="181" spans="1:8" x14ac:dyDescent="0.25">
      <c r="A181" s="29">
        <f t="shared" si="45"/>
        <v>40101</v>
      </c>
      <c r="B181">
        <v>421.3</v>
      </c>
      <c r="C181">
        <v>378</v>
      </c>
      <c r="D181">
        <v>110.9</v>
      </c>
      <c r="E181">
        <v>233.6</v>
      </c>
      <c r="F181" s="9">
        <f t="shared" si="64"/>
        <v>532.20000000000005</v>
      </c>
      <c r="G181" s="2">
        <f t="shared" si="65"/>
        <v>611.6</v>
      </c>
      <c r="H181" s="38">
        <f t="shared" si="66"/>
        <v>-12.982341399607577</v>
      </c>
    </row>
    <row r="182" spans="1:8" x14ac:dyDescent="0.25">
      <c r="A182" s="29">
        <f t="shared" si="45"/>
        <v>40108</v>
      </c>
      <c r="B182">
        <v>426.3</v>
      </c>
      <c r="C182">
        <v>378</v>
      </c>
      <c r="D182">
        <v>110.9</v>
      </c>
      <c r="E182">
        <v>298.89999999999998</v>
      </c>
      <c r="F182" s="9">
        <f t="shared" si="64"/>
        <v>537.20000000000005</v>
      </c>
      <c r="G182" s="2">
        <f t="shared" si="65"/>
        <v>676.9</v>
      </c>
      <c r="H182" s="38">
        <f t="shared" si="66"/>
        <v>-20.638203575121871</v>
      </c>
    </row>
    <row r="183" spans="1:8" x14ac:dyDescent="0.25">
      <c r="A183" s="29">
        <f t="shared" si="45"/>
        <v>40115</v>
      </c>
      <c r="B183">
        <v>343.3</v>
      </c>
      <c r="C183">
        <v>258.60000000000002</v>
      </c>
      <c r="D183">
        <v>186.2</v>
      </c>
      <c r="E183">
        <v>540.20000000000005</v>
      </c>
      <c r="F183" s="9">
        <f t="shared" si="64"/>
        <v>529.5</v>
      </c>
      <c r="G183" s="2">
        <f t="shared" si="65"/>
        <v>798.80000000000007</v>
      </c>
      <c r="H183" s="38">
        <f t="shared" si="66"/>
        <v>-33.71306960440662</v>
      </c>
    </row>
    <row r="184" spans="1:8" x14ac:dyDescent="0.25">
      <c r="A184" s="29">
        <f t="shared" si="45"/>
        <v>40122</v>
      </c>
      <c r="B184">
        <v>273.3</v>
      </c>
      <c r="C184">
        <v>257.60000000000002</v>
      </c>
      <c r="D184">
        <v>273.3</v>
      </c>
      <c r="E184">
        <v>800.5</v>
      </c>
      <c r="F184" s="9">
        <f t="shared" si="64"/>
        <v>546.6</v>
      </c>
      <c r="G184" s="2">
        <f t="shared" si="65"/>
        <v>1058.0999999999999</v>
      </c>
      <c r="H184" s="38">
        <f t="shared" si="66"/>
        <v>-48.341366600510341</v>
      </c>
    </row>
    <row r="185" spans="1:8" x14ac:dyDescent="0.25">
      <c r="A185" s="29">
        <f t="shared" si="45"/>
        <v>40129</v>
      </c>
      <c r="B185">
        <v>400.2</v>
      </c>
      <c r="C185">
        <v>257.60000000000002</v>
      </c>
      <c r="D185">
        <v>306.7</v>
      </c>
      <c r="E185">
        <v>800.5</v>
      </c>
      <c r="F185" s="9">
        <f t="shared" ref="F185:F216" si="67">+B185+D185</f>
        <v>706.9</v>
      </c>
      <c r="G185" s="2">
        <f t="shared" ref="G185:G216" si="68">+C185+E185</f>
        <v>1058.0999999999999</v>
      </c>
      <c r="H185" s="38">
        <f t="shared" ref="H185:H216" si="69">+(F185/G185-1)*100</f>
        <v>-33.191569794915409</v>
      </c>
    </row>
    <row r="186" spans="1:8" x14ac:dyDescent="0.25">
      <c r="A186" s="29">
        <f t="shared" si="45"/>
        <v>40136</v>
      </c>
      <c r="B186">
        <v>345.2</v>
      </c>
      <c r="C186">
        <v>257.7</v>
      </c>
      <c r="D186">
        <v>481.8</v>
      </c>
      <c r="E186">
        <v>932.3</v>
      </c>
      <c r="F186" s="9">
        <f t="shared" si="67"/>
        <v>827</v>
      </c>
      <c r="G186" s="2">
        <f t="shared" si="68"/>
        <v>1190</v>
      </c>
      <c r="H186" s="38">
        <f t="shared" si="69"/>
        <v>-30.504201680672271</v>
      </c>
    </row>
    <row r="187" spans="1:8" x14ac:dyDescent="0.25">
      <c r="A187" s="29">
        <f t="shared" si="45"/>
        <v>40143</v>
      </c>
      <c r="B187">
        <v>303.5</v>
      </c>
      <c r="C187">
        <v>257.60000000000002</v>
      </c>
      <c r="D187">
        <v>614.9</v>
      </c>
      <c r="E187">
        <v>995.1</v>
      </c>
      <c r="F187" s="9">
        <f t="shared" si="67"/>
        <v>918.4</v>
      </c>
      <c r="G187" s="2">
        <f t="shared" si="68"/>
        <v>1252.7</v>
      </c>
      <c r="H187" s="38">
        <f t="shared" si="69"/>
        <v>-26.686357467869403</v>
      </c>
    </row>
    <row r="188" spans="1:8" x14ac:dyDescent="0.25">
      <c r="A188" s="29">
        <f t="shared" si="45"/>
        <v>40150</v>
      </c>
      <c r="B188">
        <v>303.5</v>
      </c>
      <c r="C188">
        <v>257.60000000000002</v>
      </c>
      <c r="D188">
        <v>784.2</v>
      </c>
      <c r="E188">
        <v>1117.2</v>
      </c>
      <c r="F188" s="9">
        <f t="shared" si="67"/>
        <v>1087.7</v>
      </c>
      <c r="G188" s="2">
        <f t="shared" si="68"/>
        <v>1374.8000000000002</v>
      </c>
      <c r="H188" s="38">
        <f t="shared" si="69"/>
        <v>-20.88303753273204</v>
      </c>
    </row>
    <row r="189" spans="1:8" x14ac:dyDescent="0.25">
      <c r="A189" s="29">
        <f t="shared" si="45"/>
        <v>40157</v>
      </c>
      <c r="B189">
        <v>303.5</v>
      </c>
      <c r="C189">
        <v>203.8</v>
      </c>
      <c r="D189">
        <v>895.8</v>
      </c>
      <c r="E189">
        <v>1171</v>
      </c>
      <c r="F189" s="9">
        <f t="shared" si="67"/>
        <v>1199.3</v>
      </c>
      <c r="G189" s="2">
        <f t="shared" si="68"/>
        <v>1374.8</v>
      </c>
      <c r="H189" s="38">
        <f t="shared" si="69"/>
        <v>-12.765493162641839</v>
      </c>
    </row>
    <row r="190" spans="1:8" x14ac:dyDescent="0.25">
      <c r="A190" s="29">
        <f t="shared" si="45"/>
        <v>40164</v>
      </c>
      <c r="B190">
        <v>303.5</v>
      </c>
      <c r="C190">
        <v>215</v>
      </c>
      <c r="D190">
        <v>962.4</v>
      </c>
      <c r="E190">
        <v>1300.9000000000001</v>
      </c>
      <c r="F190" s="9">
        <f t="shared" si="67"/>
        <v>1265.9000000000001</v>
      </c>
      <c r="G190" s="2">
        <f t="shared" si="68"/>
        <v>1515.9</v>
      </c>
      <c r="H190" s="38">
        <f t="shared" si="69"/>
        <v>-16.491853024605842</v>
      </c>
    </row>
    <row r="191" spans="1:8" x14ac:dyDescent="0.25">
      <c r="A191" s="29">
        <f t="shared" si="45"/>
        <v>40171</v>
      </c>
      <c r="B191">
        <v>366.5</v>
      </c>
      <c r="C191">
        <v>95.1</v>
      </c>
      <c r="D191">
        <v>1154</v>
      </c>
      <c r="E191">
        <v>1423.4</v>
      </c>
      <c r="F191" s="9">
        <f t="shared" si="67"/>
        <v>1520.5</v>
      </c>
      <c r="G191" s="2">
        <f t="shared" si="68"/>
        <v>1518.5</v>
      </c>
      <c r="H191" s="38">
        <f t="shared" si="69"/>
        <v>0.13170892327956096</v>
      </c>
    </row>
    <row r="192" spans="1:8" x14ac:dyDescent="0.25">
      <c r="A192" s="29">
        <f t="shared" si="45"/>
        <v>40178</v>
      </c>
      <c r="B192">
        <v>366.5</v>
      </c>
      <c r="C192">
        <v>98</v>
      </c>
      <c r="D192">
        <v>1229.9000000000001</v>
      </c>
      <c r="E192">
        <v>1479</v>
      </c>
      <c r="F192" s="9">
        <f t="shared" si="67"/>
        <v>1596.4</v>
      </c>
      <c r="G192" s="2">
        <f t="shared" si="68"/>
        <v>1577</v>
      </c>
      <c r="H192" s="38">
        <f t="shared" si="69"/>
        <v>1.230183893468606</v>
      </c>
    </row>
    <row r="193" spans="1:8" x14ac:dyDescent="0.25">
      <c r="A193" s="29">
        <f t="shared" si="45"/>
        <v>40185</v>
      </c>
      <c r="B193">
        <v>246.5</v>
      </c>
      <c r="C193">
        <v>98</v>
      </c>
      <c r="D193">
        <v>1422.2</v>
      </c>
      <c r="E193">
        <v>1545.9</v>
      </c>
      <c r="F193" s="9">
        <f t="shared" si="67"/>
        <v>1668.7</v>
      </c>
      <c r="G193" s="2">
        <f t="shared" si="68"/>
        <v>1643.9</v>
      </c>
      <c r="H193" s="38">
        <f t="shared" si="69"/>
        <v>1.5086075795364584</v>
      </c>
    </row>
    <row r="194" spans="1:8" x14ac:dyDescent="0.25">
      <c r="A194" s="29">
        <f t="shared" si="45"/>
        <v>40192</v>
      </c>
      <c r="B194">
        <v>202</v>
      </c>
      <c r="C194">
        <v>50.1</v>
      </c>
      <c r="D194">
        <v>1687.7</v>
      </c>
      <c r="E194">
        <v>1669.5</v>
      </c>
      <c r="F194" s="9">
        <f t="shared" si="67"/>
        <v>1889.7</v>
      </c>
      <c r="G194" s="2">
        <f t="shared" si="68"/>
        <v>1719.6</v>
      </c>
      <c r="H194" s="38">
        <f t="shared" si="69"/>
        <v>9.8918353105373455</v>
      </c>
    </row>
    <row r="195" spans="1:8" x14ac:dyDescent="0.25">
      <c r="A195" s="29">
        <f t="shared" si="45"/>
        <v>40199</v>
      </c>
      <c r="B195">
        <v>139.9</v>
      </c>
      <c r="C195">
        <v>50.1</v>
      </c>
      <c r="D195">
        <v>1907.2</v>
      </c>
      <c r="E195">
        <v>1669.5</v>
      </c>
      <c r="F195" s="9">
        <f t="shared" si="67"/>
        <v>2047.1000000000001</v>
      </c>
      <c r="G195" s="2">
        <f t="shared" si="68"/>
        <v>1719.6</v>
      </c>
      <c r="H195" s="38">
        <f t="shared" si="69"/>
        <v>19.045126773668319</v>
      </c>
    </row>
    <row r="196" spans="1:8" x14ac:dyDescent="0.25">
      <c r="A196" s="29">
        <f t="shared" si="45"/>
        <v>40206</v>
      </c>
      <c r="B196">
        <v>130.9</v>
      </c>
      <c r="C196">
        <v>50.1</v>
      </c>
      <c r="D196">
        <v>1957.2</v>
      </c>
      <c r="E196">
        <v>1745.9</v>
      </c>
      <c r="F196" s="9">
        <f t="shared" si="67"/>
        <v>2088.1</v>
      </c>
      <c r="G196" s="2">
        <f t="shared" si="68"/>
        <v>1796</v>
      </c>
      <c r="H196" s="38">
        <f t="shared" si="69"/>
        <v>16.263919821826267</v>
      </c>
    </row>
    <row r="197" spans="1:8" x14ac:dyDescent="0.25">
      <c r="A197" s="29">
        <f t="shared" si="45"/>
        <v>40213</v>
      </c>
      <c r="B197">
        <v>19</v>
      </c>
      <c r="C197">
        <v>50.1</v>
      </c>
      <c r="D197">
        <v>2170.1</v>
      </c>
      <c r="E197">
        <v>1824.1</v>
      </c>
      <c r="F197" s="9">
        <f t="shared" si="67"/>
        <v>2189.1</v>
      </c>
      <c r="G197" s="2">
        <f t="shared" si="68"/>
        <v>1874.1999999999998</v>
      </c>
      <c r="H197" s="38">
        <f t="shared" si="69"/>
        <v>16.801835449791923</v>
      </c>
    </row>
    <row r="198" spans="1:8" x14ac:dyDescent="0.25">
      <c r="A198" s="29">
        <f t="shared" si="45"/>
        <v>40220</v>
      </c>
      <c r="B198">
        <v>7.9</v>
      </c>
      <c r="C198">
        <v>50.1</v>
      </c>
      <c r="D198">
        <v>2321</v>
      </c>
      <c r="E198">
        <v>1964.9</v>
      </c>
      <c r="F198" s="9">
        <f t="shared" si="67"/>
        <v>2328.9</v>
      </c>
      <c r="G198" s="2">
        <f t="shared" si="68"/>
        <v>2015</v>
      </c>
      <c r="H198" s="38">
        <f t="shared" si="69"/>
        <v>15.578163771712173</v>
      </c>
    </row>
    <row r="199" spans="1:8" x14ac:dyDescent="0.25">
      <c r="A199" s="29">
        <f t="shared" si="45"/>
        <v>40227</v>
      </c>
      <c r="B199">
        <v>7.9</v>
      </c>
      <c r="C199">
        <v>50.2</v>
      </c>
      <c r="D199">
        <v>2436</v>
      </c>
      <c r="E199">
        <v>1964.9</v>
      </c>
      <c r="F199" s="9">
        <f t="shared" si="67"/>
        <v>2443.9</v>
      </c>
      <c r="G199" s="2">
        <f t="shared" si="68"/>
        <v>2015.1000000000001</v>
      </c>
      <c r="H199" s="38">
        <f t="shared" si="69"/>
        <v>21.279340975633954</v>
      </c>
    </row>
    <row r="200" spans="1:8" x14ac:dyDescent="0.25">
      <c r="A200" s="29">
        <f t="shared" si="45"/>
        <v>40234</v>
      </c>
      <c r="B200">
        <v>7.9</v>
      </c>
      <c r="C200">
        <v>50.1</v>
      </c>
      <c r="D200">
        <v>2524.5</v>
      </c>
      <c r="E200">
        <v>2030.3</v>
      </c>
      <c r="F200" s="9">
        <f t="shared" si="67"/>
        <v>2532.4</v>
      </c>
      <c r="G200" s="2">
        <f t="shared" si="68"/>
        <v>2080.4</v>
      </c>
      <c r="H200" s="38">
        <f t="shared" si="69"/>
        <v>21.726591040184573</v>
      </c>
    </row>
    <row r="201" spans="1:8" x14ac:dyDescent="0.25">
      <c r="A201" s="29">
        <f t="shared" si="45"/>
        <v>40241</v>
      </c>
      <c r="B201">
        <v>7.9</v>
      </c>
      <c r="C201">
        <v>50.1</v>
      </c>
      <c r="D201">
        <v>2524.5</v>
      </c>
      <c r="E201">
        <v>2030.3</v>
      </c>
      <c r="F201" s="9">
        <f t="shared" si="67"/>
        <v>2532.4</v>
      </c>
      <c r="G201" s="2">
        <f t="shared" si="68"/>
        <v>2080.4</v>
      </c>
      <c r="H201" s="38">
        <f t="shared" si="69"/>
        <v>21.726591040184573</v>
      </c>
    </row>
    <row r="202" spans="1:8" x14ac:dyDescent="0.25">
      <c r="A202" s="29">
        <f t="shared" si="45"/>
        <v>40248</v>
      </c>
      <c r="B202">
        <v>7.9</v>
      </c>
      <c r="C202">
        <v>1</v>
      </c>
      <c r="D202">
        <v>2581.6</v>
      </c>
      <c r="E202">
        <v>2106.9</v>
      </c>
      <c r="F202" s="9">
        <f t="shared" si="67"/>
        <v>2589.5</v>
      </c>
      <c r="G202" s="2">
        <f t="shared" si="68"/>
        <v>2107.9</v>
      </c>
      <c r="H202" s="38">
        <f t="shared" si="69"/>
        <v>22.847383651975896</v>
      </c>
    </row>
    <row r="203" spans="1:8" x14ac:dyDescent="0.25">
      <c r="A203" s="29">
        <f t="shared" si="45"/>
        <v>40255</v>
      </c>
      <c r="B203">
        <v>3.5</v>
      </c>
      <c r="C203">
        <v>1</v>
      </c>
      <c r="D203">
        <v>2663.4</v>
      </c>
      <c r="E203">
        <v>2172.1</v>
      </c>
      <c r="F203" s="9">
        <f t="shared" si="67"/>
        <v>2666.9</v>
      </c>
      <c r="G203" s="2">
        <f t="shared" si="68"/>
        <v>2173.1</v>
      </c>
      <c r="H203" s="38">
        <f t="shared" si="69"/>
        <v>22.723298513644117</v>
      </c>
    </row>
    <row r="204" spans="1:8" x14ac:dyDescent="0.25">
      <c r="A204" s="29">
        <f t="shared" si="45"/>
        <v>40262</v>
      </c>
      <c r="B204">
        <v>3.5</v>
      </c>
      <c r="C204">
        <v>1</v>
      </c>
      <c r="D204">
        <v>2663.4</v>
      </c>
      <c r="E204">
        <v>2172.1</v>
      </c>
      <c r="F204" s="9">
        <f t="shared" si="67"/>
        <v>2666.9</v>
      </c>
      <c r="G204" s="2">
        <f t="shared" si="68"/>
        <v>2173.1</v>
      </c>
      <c r="H204" s="38">
        <f t="shared" si="69"/>
        <v>22.723298513644117</v>
      </c>
    </row>
    <row r="205" spans="1:8" x14ac:dyDescent="0.25">
      <c r="A205" s="29">
        <f t="shared" si="45"/>
        <v>40269</v>
      </c>
      <c r="B205">
        <v>0.1</v>
      </c>
      <c r="C205">
        <v>1</v>
      </c>
      <c r="D205">
        <v>2663.4</v>
      </c>
      <c r="E205">
        <v>2172.1999999999998</v>
      </c>
      <c r="F205" s="9">
        <f t="shared" si="67"/>
        <v>2663.5</v>
      </c>
      <c r="G205" s="2">
        <f t="shared" si="68"/>
        <v>2173.1999999999998</v>
      </c>
      <c r="H205" s="38">
        <f t="shared" si="69"/>
        <v>22.561200073624164</v>
      </c>
    </row>
    <row r="206" spans="1:8" x14ac:dyDescent="0.25">
      <c r="A206" s="29">
        <f t="shared" si="45"/>
        <v>40276</v>
      </c>
      <c r="B206">
        <v>0.1</v>
      </c>
      <c r="C206">
        <v>1</v>
      </c>
      <c r="D206">
        <v>2663.5</v>
      </c>
      <c r="E206">
        <v>2172.1999999999998</v>
      </c>
      <c r="F206" s="9">
        <f t="shared" si="67"/>
        <v>2663.6</v>
      </c>
      <c r="G206" s="2">
        <f t="shared" si="68"/>
        <v>2173.1999999999998</v>
      </c>
      <c r="H206" s="38">
        <f t="shared" si="69"/>
        <v>22.56580158291921</v>
      </c>
    </row>
    <row r="207" spans="1:8" x14ac:dyDescent="0.25">
      <c r="A207" s="29">
        <f t="shared" si="45"/>
        <v>40283</v>
      </c>
      <c r="B207">
        <v>0.1</v>
      </c>
      <c r="C207">
        <v>17.5</v>
      </c>
      <c r="D207">
        <v>2663.6</v>
      </c>
      <c r="E207">
        <v>2172.6999999999998</v>
      </c>
      <c r="F207" s="9">
        <f t="shared" si="67"/>
        <v>2663.7</v>
      </c>
      <c r="G207" s="2">
        <f t="shared" si="68"/>
        <v>2190.1999999999998</v>
      </c>
      <c r="H207" s="38">
        <f t="shared" si="69"/>
        <v>21.619030225550183</v>
      </c>
    </row>
    <row r="208" spans="1:8" x14ac:dyDescent="0.25">
      <c r="A208" s="29">
        <f t="shared" si="45"/>
        <v>40290</v>
      </c>
      <c r="B208">
        <v>2.5</v>
      </c>
      <c r="C208">
        <v>36</v>
      </c>
      <c r="D208">
        <v>2663.7</v>
      </c>
      <c r="E208">
        <v>2173.1999999999998</v>
      </c>
      <c r="F208" s="9">
        <f t="shared" si="67"/>
        <v>2666.2</v>
      </c>
      <c r="G208" s="2">
        <f t="shared" si="68"/>
        <v>2209.1999999999998</v>
      </c>
      <c r="H208" s="38">
        <f t="shared" si="69"/>
        <v>20.686221256563453</v>
      </c>
    </row>
    <row r="209" spans="1:9" x14ac:dyDescent="0.25">
      <c r="A209" s="29">
        <f t="shared" si="45"/>
        <v>40297</v>
      </c>
      <c r="B209">
        <v>0.1</v>
      </c>
      <c r="C209">
        <v>41</v>
      </c>
      <c r="D209">
        <v>2697.2</v>
      </c>
      <c r="E209">
        <v>2173.1999999999998</v>
      </c>
      <c r="F209" s="9">
        <f t="shared" si="67"/>
        <v>2697.2999999999997</v>
      </c>
      <c r="G209" s="2">
        <f t="shared" si="68"/>
        <v>2214.1999999999998</v>
      </c>
      <c r="H209" s="38">
        <f t="shared" si="69"/>
        <v>21.8182639327974</v>
      </c>
    </row>
    <row r="210" spans="1:9" x14ac:dyDescent="0.25">
      <c r="A210" s="29">
        <f t="shared" si="45"/>
        <v>40304</v>
      </c>
      <c r="B210">
        <v>0.1</v>
      </c>
      <c r="C210">
        <v>37</v>
      </c>
      <c r="D210">
        <v>2697.2</v>
      </c>
      <c r="E210">
        <v>2173.1999999999998</v>
      </c>
      <c r="F210" s="9">
        <f t="shared" si="67"/>
        <v>2697.2999999999997</v>
      </c>
      <c r="G210" s="2">
        <f t="shared" si="68"/>
        <v>2210.1999999999998</v>
      </c>
      <c r="H210" s="38">
        <f t="shared" si="69"/>
        <v>22.038729526739665</v>
      </c>
    </row>
    <row r="211" spans="1:9" x14ac:dyDescent="0.25">
      <c r="A211" s="29">
        <f t="shared" si="45"/>
        <v>40311</v>
      </c>
      <c r="B211">
        <v>0.1</v>
      </c>
      <c r="C211">
        <v>22</v>
      </c>
      <c r="D211">
        <v>2697.3</v>
      </c>
      <c r="E211">
        <v>2173.3000000000002</v>
      </c>
      <c r="F211" s="9">
        <f t="shared" si="67"/>
        <v>2697.4</v>
      </c>
      <c r="G211" s="2">
        <f t="shared" si="68"/>
        <v>2195.3000000000002</v>
      </c>
      <c r="H211" s="38">
        <f t="shared" si="69"/>
        <v>22.871589304423079</v>
      </c>
    </row>
    <row r="212" spans="1:9" x14ac:dyDescent="0.25">
      <c r="A212" s="29">
        <f t="shared" si="45"/>
        <v>40318</v>
      </c>
      <c r="B212">
        <v>0.1</v>
      </c>
      <c r="C212">
        <v>22</v>
      </c>
      <c r="D212">
        <v>2697.3</v>
      </c>
      <c r="E212">
        <v>2173.3000000000002</v>
      </c>
      <c r="F212" s="9">
        <f t="shared" si="67"/>
        <v>2697.4</v>
      </c>
      <c r="G212" s="2">
        <f t="shared" si="68"/>
        <v>2195.3000000000002</v>
      </c>
      <c r="H212" s="38">
        <f t="shared" si="69"/>
        <v>22.871589304423079</v>
      </c>
    </row>
    <row r="213" spans="1:9" x14ac:dyDescent="0.25">
      <c r="A213" s="29">
        <f t="shared" si="45"/>
        <v>40325</v>
      </c>
      <c r="B213">
        <v>0.1</v>
      </c>
      <c r="C213">
        <v>0</v>
      </c>
      <c r="D213">
        <v>2697.5</v>
      </c>
      <c r="E213">
        <v>2178.3000000000002</v>
      </c>
      <c r="F213" s="9">
        <f t="shared" si="67"/>
        <v>2697.6</v>
      </c>
      <c r="G213" s="2">
        <f t="shared" si="68"/>
        <v>2178.3000000000002</v>
      </c>
      <c r="H213" s="38">
        <f t="shared" si="69"/>
        <v>23.839691502547833</v>
      </c>
    </row>
    <row r="214" spans="1:9" x14ac:dyDescent="0.25">
      <c r="A214" s="29">
        <f t="shared" si="45"/>
        <v>40332</v>
      </c>
      <c r="B214">
        <v>0.1</v>
      </c>
      <c r="C214">
        <v>0</v>
      </c>
      <c r="D214">
        <v>2697.5</v>
      </c>
      <c r="E214">
        <v>2178.4</v>
      </c>
      <c r="F214" s="9">
        <f t="shared" si="67"/>
        <v>2697.6</v>
      </c>
      <c r="G214" s="2">
        <f t="shared" si="68"/>
        <v>2178.4</v>
      </c>
      <c r="H214" s="38">
        <f t="shared" si="69"/>
        <v>23.834006610356219</v>
      </c>
    </row>
    <row r="215" spans="1:9" x14ac:dyDescent="0.25">
      <c r="A215" s="29">
        <f t="shared" si="45"/>
        <v>40339</v>
      </c>
      <c r="B215">
        <v>0.1</v>
      </c>
      <c r="C215">
        <v>0</v>
      </c>
      <c r="D215">
        <v>2697.6</v>
      </c>
      <c r="E215">
        <v>2178.4</v>
      </c>
      <c r="F215" s="9">
        <f t="shared" si="67"/>
        <v>2697.7</v>
      </c>
      <c r="G215" s="2">
        <f t="shared" si="68"/>
        <v>2178.4</v>
      </c>
      <c r="H215" s="38">
        <f t="shared" si="69"/>
        <v>23.838597135512284</v>
      </c>
    </row>
    <row r="216" spans="1:9" x14ac:dyDescent="0.25">
      <c r="A216" s="29">
        <f t="shared" si="45"/>
        <v>40346</v>
      </c>
      <c r="B216">
        <v>0.1</v>
      </c>
      <c r="C216">
        <v>1</v>
      </c>
      <c r="D216">
        <v>2697.7</v>
      </c>
      <c r="E216">
        <v>2178.5</v>
      </c>
      <c r="F216" s="9">
        <f t="shared" si="67"/>
        <v>2697.7999999999997</v>
      </c>
      <c r="G216" s="2">
        <f t="shared" si="68"/>
        <v>2179.5</v>
      </c>
      <c r="H216" s="38">
        <f t="shared" si="69"/>
        <v>23.780683643037381</v>
      </c>
    </row>
    <row r="217" spans="1:9" x14ac:dyDescent="0.25">
      <c r="A217" s="29">
        <f t="shared" si="45"/>
        <v>40353</v>
      </c>
      <c r="B217">
        <v>0.1</v>
      </c>
      <c r="C217">
        <v>1</v>
      </c>
      <c r="D217">
        <v>2697.7</v>
      </c>
      <c r="E217">
        <v>2178.5</v>
      </c>
      <c r="F217" s="9">
        <f t="shared" ref="F217:F227" si="70">+B217+D217</f>
        <v>2697.7999999999997</v>
      </c>
      <c r="G217" s="2">
        <f t="shared" ref="G217:G227" si="71">+C217+E217</f>
        <v>2179.5</v>
      </c>
      <c r="H217" s="38">
        <f t="shared" ref="H217:H227" si="72">+(F217/G217-1)*100</f>
        <v>23.780683643037381</v>
      </c>
    </row>
    <row r="218" spans="1:9" x14ac:dyDescent="0.25">
      <c r="A218" s="29">
        <f t="shared" si="45"/>
        <v>40360</v>
      </c>
      <c r="B218">
        <v>0.1</v>
      </c>
      <c r="C218">
        <v>1</v>
      </c>
      <c r="D218">
        <v>2697.8</v>
      </c>
      <c r="E218">
        <v>2178.5</v>
      </c>
      <c r="F218" s="9">
        <f t="shared" si="70"/>
        <v>2697.9</v>
      </c>
      <c r="G218" s="2">
        <f t="shared" si="71"/>
        <v>2179.5</v>
      </c>
      <c r="H218" s="38">
        <f t="shared" si="72"/>
        <v>23.785271851342049</v>
      </c>
    </row>
    <row r="219" spans="1:9" x14ac:dyDescent="0.25">
      <c r="A219" s="29">
        <f t="shared" si="45"/>
        <v>40367</v>
      </c>
      <c r="B219">
        <v>0.1</v>
      </c>
      <c r="C219">
        <v>7</v>
      </c>
      <c r="D219">
        <v>2697.8</v>
      </c>
      <c r="E219">
        <v>2178.5</v>
      </c>
      <c r="F219" s="9">
        <f t="shared" si="70"/>
        <v>2697.9</v>
      </c>
      <c r="G219" s="2">
        <f t="shared" si="71"/>
        <v>2185.5</v>
      </c>
      <c r="H219" s="38">
        <f t="shared" si="72"/>
        <v>23.445435827041862</v>
      </c>
    </row>
    <row r="220" spans="1:9" x14ac:dyDescent="0.25">
      <c r="A220" s="29">
        <f t="shared" si="45"/>
        <v>40374</v>
      </c>
      <c r="B220">
        <v>0.1</v>
      </c>
      <c r="C220">
        <v>7</v>
      </c>
      <c r="D220">
        <v>2697.8</v>
      </c>
      <c r="E220">
        <v>2178.5</v>
      </c>
      <c r="F220" s="9">
        <f t="shared" si="70"/>
        <v>2697.9</v>
      </c>
      <c r="G220" s="2">
        <f t="shared" si="71"/>
        <v>2185.5</v>
      </c>
      <c r="H220" s="38">
        <f t="shared" si="72"/>
        <v>23.445435827041862</v>
      </c>
    </row>
    <row r="221" spans="1:9" x14ac:dyDescent="0.25">
      <c r="A221" s="29">
        <f t="shared" si="45"/>
        <v>40381</v>
      </c>
      <c r="B221">
        <v>0.1</v>
      </c>
      <c r="C221">
        <v>6.5</v>
      </c>
      <c r="D221">
        <v>2697.8</v>
      </c>
      <c r="E221">
        <v>2179</v>
      </c>
      <c r="F221" s="9">
        <f t="shared" si="70"/>
        <v>2697.9</v>
      </c>
      <c r="G221" s="2">
        <f t="shared" si="71"/>
        <v>2185.5</v>
      </c>
      <c r="H221" s="38">
        <f t="shared" si="72"/>
        <v>23.445435827041862</v>
      </c>
      <c r="I221">
        <v>60</v>
      </c>
    </row>
    <row r="222" spans="1:9" x14ac:dyDescent="0.25">
      <c r="A222" s="29">
        <f t="shared" si="45"/>
        <v>40388</v>
      </c>
      <c r="B222">
        <v>5.0999999999999996</v>
      </c>
      <c r="C222">
        <v>6</v>
      </c>
      <c r="D222">
        <v>2697.8</v>
      </c>
      <c r="E222">
        <v>2179.6</v>
      </c>
      <c r="F222" s="9">
        <f t="shared" si="70"/>
        <v>2702.9</v>
      </c>
      <c r="G222" s="2">
        <f t="shared" si="71"/>
        <v>2185.6</v>
      </c>
      <c r="H222" s="38">
        <f t="shared" si="72"/>
        <v>23.66855783308932</v>
      </c>
      <c r="I222">
        <v>60</v>
      </c>
    </row>
    <row r="223" spans="1:9" x14ac:dyDescent="0.25">
      <c r="A223" s="29">
        <f t="shared" si="45"/>
        <v>40395</v>
      </c>
      <c r="B223">
        <v>5.0999999999999996</v>
      </c>
      <c r="C223">
        <v>6</v>
      </c>
      <c r="D223">
        <v>2697.9</v>
      </c>
      <c r="E223">
        <v>2179.6</v>
      </c>
      <c r="F223" s="9">
        <f t="shared" si="70"/>
        <v>2703</v>
      </c>
      <c r="G223" s="2">
        <f t="shared" si="71"/>
        <v>2185.6</v>
      </c>
      <c r="H223" s="38">
        <f t="shared" si="72"/>
        <v>23.673133235724752</v>
      </c>
      <c r="I223">
        <v>60</v>
      </c>
    </row>
    <row r="224" spans="1:9" x14ac:dyDescent="0.25">
      <c r="A224" s="29">
        <f t="shared" si="45"/>
        <v>40402</v>
      </c>
      <c r="B224">
        <v>5.0999999999999996</v>
      </c>
      <c r="C224">
        <v>6</v>
      </c>
      <c r="D224">
        <v>2697.9</v>
      </c>
      <c r="E224">
        <v>2179.6</v>
      </c>
      <c r="F224" s="9">
        <f t="shared" si="70"/>
        <v>2703</v>
      </c>
      <c r="G224" s="2">
        <f t="shared" si="71"/>
        <v>2185.6</v>
      </c>
      <c r="H224" s="38">
        <f t="shared" si="72"/>
        <v>23.673133235724752</v>
      </c>
      <c r="I224">
        <v>60</v>
      </c>
    </row>
    <row r="225" spans="1:9" x14ac:dyDescent="0.25">
      <c r="A225" s="29">
        <f t="shared" si="45"/>
        <v>40409</v>
      </c>
      <c r="B225">
        <v>5.0999999999999996</v>
      </c>
      <c r="C225">
        <v>6</v>
      </c>
      <c r="D225">
        <v>2697.9</v>
      </c>
      <c r="E225">
        <v>2179.6</v>
      </c>
      <c r="F225" s="9">
        <f t="shared" si="70"/>
        <v>2703</v>
      </c>
      <c r="G225" s="2">
        <f t="shared" si="71"/>
        <v>2185.6</v>
      </c>
      <c r="H225" s="38">
        <f t="shared" si="72"/>
        <v>23.673133235724752</v>
      </c>
      <c r="I225">
        <v>60</v>
      </c>
    </row>
    <row r="226" spans="1:9" x14ac:dyDescent="0.25">
      <c r="A226" s="29">
        <f t="shared" si="45"/>
        <v>40416</v>
      </c>
      <c r="B226">
        <v>5.0999999999999996</v>
      </c>
      <c r="C226">
        <v>6</v>
      </c>
      <c r="D226">
        <v>2697.9</v>
      </c>
      <c r="E226">
        <v>2179.6</v>
      </c>
      <c r="F226" s="9">
        <f t="shared" si="70"/>
        <v>2703</v>
      </c>
      <c r="G226" s="2">
        <f t="shared" si="71"/>
        <v>2185.6</v>
      </c>
      <c r="H226" s="38">
        <f t="shared" si="72"/>
        <v>23.673133235724752</v>
      </c>
      <c r="I226">
        <v>60</v>
      </c>
    </row>
    <row r="227" spans="1:9" x14ac:dyDescent="0.25">
      <c r="A227" s="29">
        <f t="shared" si="45"/>
        <v>40423</v>
      </c>
      <c r="B227">
        <v>65.099999999999994</v>
      </c>
      <c r="C227">
        <v>244.1</v>
      </c>
      <c r="E227">
        <v>0</v>
      </c>
      <c r="F227" s="9">
        <f t="shared" si="70"/>
        <v>65.099999999999994</v>
      </c>
      <c r="G227" s="2">
        <f t="shared" si="71"/>
        <v>244.1</v>
      </c>
      <c r="H227" s="38">
        <f t="shared" si="72"/>
        <v>-73.330602212208106</v>
      </c>
    </row>
    <row r="228" spans="1:9" x14ac:dyDescent="0.25">
      <c r="A228" s="29">
        <f t="shared" si="45"/>
        <v>40430</v>
      </c>
      <c r="B228">
        <v>65.099999999999994</v>
      </c>
      <c r="C228">
        <v>244.1</v>
      </c>
      <c r="E228">
        <v>0.1</v>
      </c>
      <c r="F228" s="9">
        <f t="shared" ref="F228:F264" si="73">+B228+D228</f>
        <v>65.099999999999994</v>
      </c>
      <c r="G228" s="2">
        <f t="shared" ref="G228:G264" si="74">+C228+E228</f>
        <v>244.2</v>
      </c>
      <c r="H228" s="38">
        <f t="shared" ref="H228:H264" si="75">+(F228/G228-1)*100</f>
        <v>-73.341523341523342</v>
      </c>
    </row>
    <row r="229" spans="1:9" x14ac:dyDescent="0.25">
      <c r="A229" s="29">
        <f t="shared" si="45"/>
        <v>40437</v>
      </c>
      <c r="B229">
        <v>65.099999999999994</v>
      </c>
      <c r="C229">
        <v>364.1</v>
      </c>
      <c r="D229">
        <v>0.1</v>
      </c>
      <c r="E229">
        <v>0.1</v>
      </c>
      <c r="F229" s="9">
        <f t="shared" si="73"/>
        <v>65.199999999999989</v>
      </c>
      <c r="G229" s="2">
        <f t="shared" si="74"/>
        <v>364.20000000000005</v>
      </c>
      <c r="H229" s="38">
        <f t="shared" si="75"/>
        <v>-82.097748489840754</v>
      </c>
    </row>
    <row r="230" spans="1:9" x14ac:dyDescent="0.25">
      <c r="A230" s="29">
        <f t="shared" si="45"/>
        <v>40444</v>
      </c>
      <c r="B230">
        <v>65.099999999999994</v>
      </c>
      <c r="C230">
        <v>364.1</v>
      </c>
      <c r="D230">
        <v>139.19999999999999</v>
      </c>
      <c r="E230">
        <v>0.1</v>
      </c>
      <c r="F230" s="9">
        <f t="shared" si="73"/>
        <v>204.29999999999998</v>
      </c>
      <c r="G230" s="2">
        <f t="shared" si="74"/>
        <v>364.20000000000005</v>
      </c>
      <c r="H230" s="38">
        <f t="shared" si="75"/>
        <v>-43.904448105436586</v>
      </c>
    </row>
    <row r="231" spans="1:9" x14ac:dyDescent="0.25">
      <c r="A231" s="29">
        <f t="shared" si="45"/>
        <v>40451</v>
      </c>
      <c r="B231">
        <v>65.099999999999994</v>
      </c>
      <c r="C231">
        <v>364.1</v>
      </c>
      <c r="D231">
        <v>139.19999999999999</v>
      </c>
      <c r="E231">
        <v>0.2</v>
      </c>
      <c r="F231" s="9">
        <f t="shared" si="73"/>
        <v>204.29999999999998</v>
      </c>
      <c r="G231" s="2">
        <f t="shared" si="74"/>
        <v>364.3</v>
      </c>
      <c r="H231" s="38">
        <f t="shared" si="75"/>
        <v>-43.919846280538025</v>
      </c>
    </row>
    <row r="232" spans="1:9" x14ac:dyDescent="0.25">
      <c r="A232" s="29">
        <f t="shared" si="45"/>
        <v>40458</v>
      </c>
      <c r="B232">
        <v>65.099999999999994</v>
      </c>
      <c r="C232">
        <v>424.1</v>
      </c>
      <c r="D232">
        <v>260</v>
      </c>
      <c r="E232">
        <v>21.1</v>
      </c>
      <c r="F232" s="9">
        <f t="shared" si="73"/>
        <v>325.10000000000002</v>
      </c>
      <c r="G232" s="2">
        <f t="shared" si="74"/>
        <v>445.20000000000005</v>
      </c>
      <c r="H232" s="38">
        <f t="shared" si="75"/>
        <v>-26.976639712488769</v>
      </c>
    </row>
    <row r="233" spans="1:9" x14ac:dyDescent="0.25">
      <c r="A233" s="29">
        <f t="shared" si="45"/>
        <v>40465</v>
      </c>
      <c r="B233">
        <v>88.8</v>
      </c>
      <c r="C233">
        <v>421.3</v>
      </c>
      <c r="D233">
        <v>338.5</v>
      </c>
      <c r="E233">
        <v>110.9</v>
      </c>
      <c r="F233" s="9">
        <f t="shared" si="73"/>
        <v>427.3</v>
      </c>
      <c r="G233" s="2">
        <f t="shared" si="74"/>
        <v>532.20000000000005</v>
      </c>
      <c r="H233" s="38">
        <f t="shared" si="75"/>
        <v>-19.710635099586625</v>
      </c>
    </row>
    <row r="234" spans="1:9" x14ac:dyDescent="0.25">
      <c r="A234" s="29">
        <f t="shared" si="45"/>
        <v>40472</v>
      </c>
      <c r="B234">
        <v>65.400000000000006</v>
      </c>
      <c r="C234">
        <v>426.3</v>
      </c>
      <c r="D234">
        <v>485.7</v>
      </c>
      <c r="E234">
        <v>110.9</v>
      </c>
      <c r="F234" s="9">
        <f t="shared" si="73"/>
        <v>551.1</v>
      </c>
      <c r="G234" s="2">
        <f t="shared" si="74"/>
        <v>537.20000000000005</v>
      </c>
      <c r="H234" s="38">
        <f t="shared" si="75"/>
        <v>2.5874906924795216</v>
      </c>
    </row>
    <row r="235" spans="1:9" x14ac:dyDescent="0.25">
      <c r="A235" s="29">
        <f t="shared" si="45"/>
        <v>40479</v>
      </c>
      <c r="B235">
        <v>60.3</v>
      </c>
      <c r="C235">
        <v>343.3</v>
      </c>
      <c r="D235">
        <v>610.6</v>
      </c>
      <c r="E235">
        <v>110.9</v>
      </c>
      <c r="F235" s="9">
        <f t="shared" si="73"/>
        <v>670.9</v>
      </c>
      <c r="G235" s="2">
        <f t="shared" si="74"/>
        <v>454.20000000000005</v>
      </c>
      <c r="H235" s="38">
        <f t="shared" si="75"/>
        <v>47.710259797446028</v>
      </c>
    </row>
    <row r="236" spans="1:9" x14ac:dyDescent="0.25">
      <c r="A236" s="29">
        <f t="shared" si="45"/>
        <v>40486</v>
      </c>
      <c r="B236">
        <v>60.3</v>
      </c>
      <c r="C236">
        <v>273.3</v>
      </c>
      <c r="D236">
        <v>626.79999999999995</v>
      </c>
      <c r="E236">
        <v>198.1</v>
      </c>
      <c r="F236" s="9">
        <f t="shared" si="73"/>
        <v>687.09999999999991</v>
      </c>
      <c r="G236" s="2">
        <f t="shared" si="74"/>
        <v>471.4</v>
      </c>
      <c r="H236" s="38">
        <f t="shared" si="75"/>
        <v>45.757318625371227</v>
      </c>
    </row>
    <row r="237" spans="1:9" x14ac:dyDescent="0.25">
      <c r="A237" s="29">
        <f t="shared" si="45"/>
        <v>40493</v>
      </c>
      <c r="B237">
        <v>105.3</v>
      </c>
      <c r="C237">
        <v>400.2</v>
      </c>
      <c r="D237">
        <v>703.9</v>
      </c>
      <c r="E237">
        <v>231.5</v>
      </c>
      <c r="F237" s="9">
        <f t="shared" si="73"/>
        <v>809.19999999999993</v>
      </c>
      <c r="G237" s="2">
        <f t="shared" si="74"/>
        <v>631.70000000000005</v>
      </c>
      <c r="H237" s="38">
        <f t="shared" si="75"/>
        <v>28.098781066962154</v>
      </c>
    </row>
    <row r="238" spans="1:9" x14ac:dyDescent="0.25">
      <c r="A238" s="29">
        <f t="shared" si="45"/>
        <v>40500</v>
      </c>
      <c r="B238">
        <v>145.30000000000001</v>
      </c>
      <c r="C238">
        <v>345.2</v>
      </c>
      <c r="D238">
        <v>887.6</v>
      </c>
      <c r="E238">
        <v>481.8</v>
      </c>
      <c r="F238" s="9">
        <f t="shared" si="73"/>
        <v>1032.9000000000001</v>
      </c>
      <c r="G238" s="2">
        <f t="shared" si="74"/>
        <v>827</v>
      </c>
      <c r="H238" s="38">
        <f t="shared" si="75"/>
        <v>24.897218863361559</v>
      </c>
    </row>
    <row r="239" spans="1:9" x14ac:dyDescent="0.25">
      <c r="A239" s="29">
        <f t="shared" si="45"/>
        <v>40507</v>
      </c>
      <c r="B239">
        <v>85.3</v>
      </c>
      <c r="C239">
        <v>303.5</v>
      </c>
      <c r="D239">
        <v>945.3</v>
      </c>
      <c r="E239">
        <v>549.79999999999995</v>
      </c>
      <c r="F239" s="9">
        <f t="shared" si="73"/>
        <v>1030.5999999999999</v>
      </c>
      <c r="G239" s="2">
        <f t="shared" si="74"/>
        <v>853.3</v>
      </c>
      <c r="H239" s="38">
        <f t="shared" si="75"/>
        <v>20.778155396695187</v>
      </c>
    </row>
    <row r="240" spans="1:9" x14ac:dyDescent="0.25">
      <c r="A240" s="29">
        <f t="shared" si="45"/>
        <v>40514</v>
      </c>
      <c r="B240">
        <v>200.3</v>
      </c>
      <c r="C240">
        <v>303.5</v>
      </c>
      <c r="D240">
        <v>1008.7</v>
      </c>
      <c r="E240">
        <v>784.2</v>
      </c>
      <c r="F240" s="9">
        <f t="shared" si="73"/>
        <v>1209</v>
      </c>
      <c r="G240" s="2">
        <f t="shared" si="74"/>
        <v>1087.7</v>
      </c>
      <c r="H240" s="38">
        <f t="shared" si="75"/>
        <v>11.151972051117021</v>
      </c>
    </row>
    <row r="241" spans="1:9" x14ac:dyDescent="0.25">
      <c r="A241" s="29">
        <f t="shared" si="45"/>
        <v>40521</v>
      </c>
      <c r="B241">
        <v>171.2</v>
      </c>
      <c r="C241">
        <v>303.5</v>
      </c>
      <c r="D241">
        <v>1028.8</v>
      </c>
      <c r="E241">
        <v>895.8</v>
      </c>
      <c r="F241" s="9">
        <f t="shared" si="73"/>
        <v>1200</v>
      </c>
      <c r="G241" s="2">
        <f t="shared" si="74"/>
        <v>1199.3</v>
      </c>
      <c r="H241" s="38">
        <f t="shared" si="75"/>
        <v>5.8367380972246252E-2</v>
      </c>
    </row>
    <row r="242" spans="1:9" x14ac:dyDescent="0.25">
      <c r="A242" s="29">
        <f t="shared" si="45"/>
        <v>40528</v>
      </c>
      <c r="B242">
        <v>228.8</v>
      </c>
      <c r="C242">
        <v>303.5</v>
      </c>
      <c r="D242">
        <v>1132.7</v>
      </c>
      <c r="E242">
        <v>962.4</v>
      </c>
      <c r="F242" s="9">
        <f t="shared" si="73"/>
        <v>1361.5</v>
      </c>
      <c r="G242" s="2">
        <f t="shared" si="74"/>
        <v>1265.9000000000001</v>
      </c>
      <c r="H242" s="38">
        <f t="shared" si="75"/>
        <v>7.5519393317007522</v>
      </c>
    </row>
    <row r="243" spans="1:9" x14ac:dyDescent="0.25">
      <c r="A243" s="29">
        <f t="shared" si="45"/>
        <v>40535</v>
      </c>
      <c r="B243">
        <v>235.3</v>
      </c>
      <c r="C243">
        <v>366.5</v>
      </c>
      <c r="D243">
        <v>1245.3</v>
      </c>
      <c r="E243">
        <v>1154</v>
      </c>
      <c r="F243" s="9">
        <f t="shared" si="73"/>
        <v>1480.6</v>
      </c>
      <c r="G243" s="2">
        <f t="shared" si="74"/>
        <v>1520.5</v>
      </c>
      <c r="H243" s="38">
        <f t="shared" si="75"/>
        <v>-2.6241367971062246</v>
      </c>
    </row>
    <row r="244" spans="1:9" x14ac:dyDescent="0.25">
      <c r="A244" s="29">
        <f t="shared" si="45"/>
        <v>40542</v>
      </c>
      <c r="B244">
        <v>235.2</v>
      </c>
      <c r="C244">
        <v>366.5</v>
      </c>
      <c r="D244">
        <v>1252.3</v>
      </c>
      <c r="E244">
        <v>1229.9000000000001</v>
      </c>
      <c r="F244" s="9">
        <f t="shared" si="73"/>
        <v>1487.5</v>
      </c>
      <c r="G244" s="2">
        <f t="shared" si="74"/>
        <v>1596.4</v>
      </c>
      <c r="H244" s="38">
        <f t="shared" si="75"/>
        <v>-6.8215985968429038</v>
      </c>
    </row>
    <row r="245" spans="1:9" x14ac:dyDescent="0.25">
      <c r="A245" s="29">
        <f t="shared" si="45"/>
        <v>40549</v>
      </c>
      <c r="B245">
        <v>180.2</v>
      </c>
      <c r="C245">
        <v>246.5</v>
      </c>
      <c r="D245">
        <v>1483.4</v>
      </c>
      <c r="E245">
        <v>1422.2</v>
      </c>
      <c r="F245" s="9">
        <f t="shared" si="73"/>
        <v>1663.6000000000001</v>
      </c>
      <c r="G245" s="2">
        <f t="shared" si="74"/>
        <v>1668.7</v>
      </c>
      <c r="H245" s="38">
        <f t="shared" si="75"/>
        <v>-0.30562713489542537</v>
      </c>
    </row>
    <row r="246" spans="1:9" x14ac:dyDescent="0.25">
      <c r="A246" s="29">
        <f t="shared" si="45"/>
        <v>40556</v>
      </c>
      <c r="B246">
        <v>120.2</v>
      </c>
      <c r="C246">
        <v>202</v>
      </c>
      <c r="D246">
        <v>1674.3</v>
      </c>
      <c r="E246">
        <v>1687.7</v>
      </c>
      <c r="F246" s="9">
        <f t="shared" si="73"/>
        <v>1794.5</v>
      </c>
      <c r="G246" s="2">
        <f t="shared" si="74"/>
        <v>1889.7</v>
      </c>
      <c r="H246" s="38">
        <f t="shared" si="75"/>
        <v>-5.037836693655084</v>
      </c>
      <c r="I246">
        <v>60</v>
      </c>
    </row>
    <row r="247" spans="1:9" x14ac:dyDescent="0.25">
      <c r="A247" s="29">
        <f t="shared" si="45"/>
        <v>40563</v>
      </c>
      <c r="B247">
        <v>60.2</v>
      </c>
      <c r="C247">
        <v>139.9</v>
      </c>
      <c r="D247">
        <v>1808.3</v>
      </c>
      <c r="E247">
        <v>1907.2</v>
      </c>
      <c r="F247" s="9">
        <f t="shared" si="73"/>
        <v>1868.5</v>
      </c>
      <c r="G247" s="2">
        <f t="shared" si="74"/>
        <v>2047.1000000000001</v>
      </c>
      <c r="H247" s="38">
        <f t="shared" si="75"/>
        <v>-8.7245371501147968</v>
      </c>
      <c r="I247">
        <v>60</v>
      </c>
    </row>
    <row r="248" spans="1:9" x14ac:dyDescent="0.25">
      <c r="A248" s="29">
        <f t="shared" si="45"/>
        <v>40570</v>
      </c>
      <c r="B248">
        <v>60.2</v>
      </c>
      <c r="C248">
        <v>130.9</v>
      </c>
      <c r="D248">
        <v>1987.2</v>
      </c>
      <c r="E248">
        <v>1957.2</v>
      </c>
      <c r="F248" s="9">
        <f t="shared" si="73"/>
        <v>2047.4</v>
      </c>
      <c r="G248" s="2">
        <f t="shared" si="74"/>
        <v>2088.1</v>
      </c>
      <c r="H248" s="38">
        <f t="shared" si="75"/>
        <v>-1.9491403668406626</v>
      </c>
      <c r="I248">
        <v>60</v>
      </c>
    </row>
    <row r="249" spans="1:9" x14ac:dyDescent="0.25">
      <c r="A249" s="29">
        <f t="shared" si="45"/>
        <v>40577</v>
      </c>
      <c r="B249">
        <v>0.2</v>
      </c>
      <c r="C249">
        <v>19</v>
      </c>
      <c r="D249">
        <v>2085.9</v>
      </c>
      <c r="E249">
        <v>2170.1</v>
      </c>
      <c r="F249" s="9">
        <f t="shared" si="73"/>
        <v>2086.1</v>
      </c>
      <c r="G249" s="2">
        <f t="shared" si="74"/>
        <v>2189.1</v>
      </c>
      <c r="H249" s="38">
        <f t="shared" si="75"/>
        <v>-4.7051299620848752</v>
      </c>
      <c r="I249">
        <v>60</v>
      </c>
    </row>
    <row r="250" spans="1:9" x14ac:dyDescent="0.25">
      <c r="A250" s="29">
        <f t="shared" si="45"/>
        <v>40584</v>
      </c>
      <c r="B250">
        <v>0.3</v>
      </c>
      <c r="C250">
        <v>7.9</v>
      </c>
      <c r="D250">
        <v>2313.3000000000002</v>
      </c>
      <c r="E250">
        <v>2321</v>
      </c>
      <c r="F250" s="9">
        <f t="shared" si="73"/>
        <v>2313.6000000000004</v>
      </c>
      <c r="G250" s="2">
        <f t="shared" si="74"/>
        <v>2328.9</v>
      </c>
      <c r="H250" s="38">
        <f t="shared" si="75"/>
        <v>-0.65696251449181009</v>
      </c>
      <c r="I250">
        <v>60</v>
      </c>
    </row>
    <row r="251" spans="1:9" x14ac:dyDescent="0.25">
      <c r="A251" s="29">
        <f t="shared" si="45"/>
        <v>40591</v>
      </c>
      <c r="B251">
        <v>0.3</v>
      </c>
      <c r="C251">
        <v>7.9</v>
      </c>
      <c r="D251">
        <v>2380.5</v>
      </c>
      <c r="E251">
        <v>2436</v>
      </c>
      <c r="F251" s="9">
        <f t="shared" si="73"/>
        <v>2380.8000000000002</v>
      </c>
      <c r="G251" s="2">
        <f t="shared" si="74"/>
        <v>2443.9</v>
      </c>
      <c r="H251" s="38">
        <f t="shared" si="75"/>
        <v>-2.5819387045296405</v>
      </c>
      <c r="I251">
        <v>60</v>
      </c>
    </row>
    <row r="252" spans="1:9" x14ac:dyDescent="0.25">
      <c r="A252" s="29">
        <f t="shared" si="45"/>
        <v>40598</v>
      </c>
      <c r="B252">
        <v>0.2</v>
      </c>
      <c r="C252">
        <v>7.9</v>
      </c>
      <c r="D252">
        <v>2521.1</v>
      </c>
      <c r="E252">
        <v>2524.5</v>
      </c>
      <c r="F252" s="9">
        <f t="shared" si="73"/>
        <v>2521.2999999999997</v>
      </c>
      <c r="G252" s="2">
        <f t="shared" si="74"/>
        <v>2532.4</v>
      </c>
      <c r="H252" s="38">
        <f t="shared" si="75"/>
        <v>-0.4383193808245256</v>
      </c>
      <c r="I252">
        <v>60</v>
      </c>
    </row>
    <row r="253" spans="1:9" x14ac:dyDescent="0.25">
      <c r="A253" s="29">
        <f t="shared" ref="A253:A316" si="76">+A252+7</f>
        <v>40605</v>
      </c>
      <c r="B253">
        <v>0.2</v>
      </c>
      <c r="C253">
        <v>7.9</v>
      </c>
      <c r="D253">
        <v>2521.1</v>
      </c>
      <c r="E253">
        <v>2524.5</v>
      </c>
      <c r="F253" s="9">
        <f t="shared" si="73"/>
        <v>2521.2999999999997</v>
      </c>
      <c r="G253" s="2">
        <f t="shared" si="74"/>
        <v>2532.4</v>
      </c>
      <c r="H253" s="38">
        <f t="shared" si="75"/>
        <v>-0.4383193808245256</v>
      </c>
      <c r="I253">
        <v>60</v>
      </c>
    </row>
    <row r="254" spans="1:9" x14ac:dyDescent="0.25">
      <c r="A254" s="29">
        <f t="shared" si="76"/>
        <v>40612</v>
      </c>
      <c r="B254">
        <v>0.2</v>
      </c>
      <c r="C254">
        <v>8</v>
      </c>
      <c r="D254">
        <v>2598.3000000000002</v>
      </c>
      <c r="E254">
        <v>2581.6</v>
      </c>
      <c r="F254" s="9">
        <f t="shared" si="73"/>
        <v>2598.5</v>
      </c>
      <c r="G254" s="2">
        <f t="shared" si="74"/>
        <v>2589.6</v>
      </c>
      <c r="H254" s="38">
        <f t="shared" si="75"/>
        <v>0.34368242199567245</v>
      </c>
      <c r="I254">
        <v>60</v>
      </c>
    </row>
    <row r="255" spans="1:9" x14ac:dyDescent="0.25">
      <c r="A255" s="29">
        <f t="shared" si="76"/>
        <v>40619</v>
      </c>
      <c r="B255">
        <v>0.2</v>
      </c>
      <c r="C255">
        <v>3.5</v>
      </c>
      <c r="D255">
        <v>2598.4</v>
      </c>
      <c r="E255">
        <v>2663.4</v>
      </c>
      <c r="F255" s="9">
        <f t="shared" si="73"/>
        <v>2598.6</v>
      </c>
      <c r="G255" s="2">
        <f t="shared" si="74"/>
        <v>2666.9</v>
      </c>
      <c r="H255" s="38">
        <f t="shared" si="75"/>
        <v>-2.5610259102328614</v>
      </c>
      <c r="I255">
        <v>60</v>
      </c>
    </row>
    <row r="256" spans="1:9" x14ac:dyDescent="0.25">
      <c r="A256" s="29">
        <f t="shared" si="76"/>
        <v>40626</v>
      </c>
      <c r="B256">
        <v>0.2</v>
      </c>
      <c r="C256">
        <v>3.5</v>
      </c>
      <c r="D256">
        <v>2598.4</v>
      </c>
      <c r="E256">
        <v>2663.4</v>
      </c>
      <c r="F256" s="9">
        <f t="shared" si="73"/>
        <v>2598.6</v>
      </c>
      <c r="G256" s="2">
        <f t="shared" si="74"/>
        <v>2666.9</v>
      </c>
      <c r="H256" s="38">
        <f t="shared" si="75"/>
        <v>-2.5610259102328614</v>
      </c>
      <c r="I256">
        <v>60</v>
      </c>
    </row>
    <row r="257" spans="1:9" x14ac:dyDescent="0.25">
      <c r="A257" s="29">
        <f t="shared" si="76"/>
        <v>40633</v>
      </c>
      <c r="B257">
        <v>0.2</v>
      </c>
      <c r="C257">
        <v>0.1</v>
      </c>
      <c r="D257">
        <v>2598.4</v>
      </c>
      <c r="E257">
        <v>2663.5</v>
      </c>
      <c r="F257" s="9">
        <f t="shared" si="73"/>
        <v>2598.6</v>
      </c>
      <c r="G257" s="2">
        <f t="shared" si="74"/>
        <v>2663.6</v>
      </c>
      <c r="H257" s="38">
        <f t="shared" si="75"/>
        <v>-2.4403063523051549</v>
      </c>
      <c r="I257">
        <v>60</v>
      </c>
    </row>
    <row r="258" spans="1:9" x14ac:dyDescent="0.25">
      <c r="A258" s="29">
        <f t="shared" si="76"/>
        <v>40640</v>
      </c>
      <c r="B258">
        <v>0.2</v>
      </c>
      <c r="C258">
        <v>0.1</v>
      </c>
      <c r="D258">
        <v>2598.5</v>
      </c>
      <c r="E258">
        <v>2663.5</v>
      </c>
      <c r="F258" s="9">
        <f t="shared" si="73"/>
        <v>2598.6999999999998</v>
      </c>
      <c r="G258" s="2">
        <f t="shared" si="74"/>
        <v>2663.6</v>
      </c>
      <c r="H258" s="38">
        <f t="shared" si="75"/>
        <v>-2.4365520348400671</v>
      </c>
      <c r="I258">
        <v>60</v>
      </c>
    </row>
    <row r="259" spans="1:9" x14ac:dyDescent="0.25">
      <c r="A259" s="29">
        <f t="shared" si="76"/>
        <v>40647</v>
      </c>
      <c r="B259">
        <v>0.2</v>
      </c>
      <c r="C259">
        <v>0.1</v>
      </c>
      <c r="D259">
        <v>2598.5</v>
      </c>
      <c r="E259">
        <v>2663.6</v>
      </c>
      <c r="F259" s="9">
        <f t="shared" si="73"/>
        <v>2598.6999999999998</v>
      </c>
      <c r="G259" s="2">
        <f t="shared" si="74"/>
        <v>2663.7</v>
      </c>
      <c r="H259" s="38">
        <f t="shared" si="75"/>
        <v>-2.4402147388970286</v>
      </c>
      <c r="I259">
        <v>60</v>
      </c>
    </row>
    <row r="260" spans="1:9" x14ac:dyDescent="0.25">
      <c r="A260" s="29">
        <f t="shared" si="76"/>
        <v>40654</v>
      </c>
      <c r="B260">
        <v>0.2</v>
      </c>
      <c r="C260">
        <v>2.5</v>
      </c>
      <c r="D260">
        <v>2598.5</v>
      </c>
      <c r="E260">
        <v>2663.7</v>
      </c>
      <c r="F260" s="9">
        <f t="shared" si="73"/>
        <v>2598.6999999999998</v>
      </c>
      <c r="G260" s="2">
        <f t="shared" si="74"/>
        <v>2666.2</v>
      </c>
      <c r="H260" s="38">
        <f t="shared" si="75"/>
        <v>-2.5316930462831011</v>
      </c>
      <c r="I260">
        <v>60</v>
      </c>
    </row>
    <row r="261" spans="1:9" x14ac:dyDescent="0.25">
      <c r="A261" s="29">
        <f t="shared" si="76"/>
        <v>40661</v>
      </c>
      <c r="B261">
        <v>0.1</v>
      </c>
      <c r="C261">
        <v>0.1</v>
      </c>
      <c r="D261">
        <v>2598.6</v>
      </c>
      <c r="E261">
        <v>2697.2</v>
      </c>
      <c r="F261" s="9">
        <f t="shared" si="73"/>
        <v>2598.6999999999998</v>
      </c>
      <c r="G261" s="2">
        <f t="shared" si="74"/>
        <v>2697.2999999999997</v>
      </c>
      <c r="H261" s="38">
        <f t="shared" si="75"/>
        <v>-3.6555073592110632</v>
      </c>
      <c r="I261">
        <v>60</v>
      </c>
    </row>
    <row r="262" spans="1:9" x14ac:dyDescent="0.25">
      <c r="A262" s="29">
        <f t="shared" si="76"/>
        <v>40668</v>
      </c>
      <c r="B262">
        <v>0.1</v>
      </c>
      <c r="C262">
        <v>0.1</v>
      </c>
      <c r="D262">
        <v>2598.6</v>
      </c>
      <c r="E262">
        <v>2697.2</v>
      </c>
      <c r="F262" s="9">
        <f t="shared" si="73"/>
        <v>2598.6999999999998</v>
      </c>
      <c r="G262" s="2">
        <f t="shared" si="74"/>
        <v>2697.2999999999997</v>
      </c>
      <c r="H262" s="38">
        <f t="shared" si="75"/>
        <v>-3.6555073592110632</v>
      </c>
      <c r="I262">
        <v>60</v>
      </c>
    </row>
    <row r="263" spans="1:9" x14ac:dyDescent="0.25">
      <c r="A263" s="29">
        <f t="shared" si="76"/>
        <v>40675</v>
      </c>
      <c r="B263">
        <v>0.1</v>
      </c>
      <c r="C263">
        <v>0.1</v>
      </c>
      <c r="D263">
        <v>2598.6</v>
      </c>
      <c r="E263">
        <v>2697.3</v>
      </c>
      <c r="F263" s="9">
        <f t="shared" si="73"/>
        <v>2598.6999999999998</v>
      </c>
      <c r="G263" s="2">
        <f t="shared" si="74"/>
        <v>2697.4</v>
      </c>
      <c r="H263" s="38">
        <f t="shared" si="75"/>
        <v>-3.6590791132201428</v>
      </c>
      <c r="I263">
        <v>60</v>
      </c>
    </row>
    <row r="264" spans="1:9" x14ac:dyDescent="0.25">
      <c r="A264" s="29">
        <f t="shared" si="76"/>
        <v>40682</v>
      </c>
      <c r="B264">
        <v>0.1</v>
      </c>
      <c r="C264">
        <v>0.1</v>
      </c>
      <c r="D264">
        <v>2598.6999999999998</v>
      </c>
      <c r="E264">
        <v>2697.3</v>
      </c>
      <c r="F264" s="9">
        <f t="shared" si="73"/>
        <v>2598.7999999999997</v>
      </c>
      <c r="G264" s="2">
        <f t="shared" si="74"/>
        <v>2697.4</v>
      </c>
      <c r="H264" s="38">
        <f t="shared" si="75"/>
        <v>-3.6553718395492041</v>
      </c>
      <c r="I264">
        <v>60</v>
      </c>
    </row>
    <row r="265" spans="1:9" x14ac:dyDescent="0.25">
      <c r="A265" s="29">
        <f t="shared" si="76"/>
        <v>40689</v>
      </c>
      <c r="B265">
        <v>0.1</v>
      </c>
      <c r="C265">
        <v>0.1</v>
      </c>
      <c r="D265">
        <v>2598.6999999999998</v>
      </c>
      <c r="E265">
        <v>2697.5</v>
      </c>
      <c r="F265" s="9">
        <f t="shared" ref="F265:F274" si="77">+B265+D265</f>
        <v>2598.7999999999997</v>
      </c>
      <c r="G265" s="2">
        <f t="shared" ref="G265:G274" si="78">+C265+E265</f>
        <v>2697.6</v>
      </c>
      <c r="H265" s="38">
        <f t="shared" ref="H265:H274" si="79">+(F265/G265-1)*100</f>
        <v>-3.6625148279952668</v>
      </c>
      <c r="I265">
        <v>60</v>
      </c>
    </row>
    <row r="266" spans="1:9" x14ac:dyDescent="0.25">
      <c r="A266" s="29">
        <f t="shared" si="76"/>
        <v>40696</v>
      </c>
      <c r="B266">
        <v>0.1</v>
      </c>
      <c r="C266">
        <v>0.1</v>
      </c>
      <c r="D266">
        <v>2598.6999999999998</v>
      </c>
      <c r="E266">
        <v>2697.5</v>
      </c>
      <c r="F266" s="9">
        <f t="shared" si="77"/>
        <v>2598.7999999999997</v>
      </c>
      <c r="G266" s="2">
        <f t="shared" si="78"/>
        <v>2697.6</v>
      </c>
      <c r="H266" s="38">
        <f t="shared" si="79"/>
        <v>-3.6625148279952668</v>
      </c>
      <c r="I266">
        <v>60</v>
      </c>
    </row>
    <row r="267" spans="1:9" x14ac:dyDescent="0.25">
      <c r="A267" s="29">
        <f t="shared" si="76"/>
        <v>40703</v>
      </c>
      <c r="B267">
        <v>0.1</v>
      </c>
      <c r="C267">
        <v>0.1</v>
      </c>
      <c r="D267">
        <v>2598.6999999999998</v>
      </c>
      <c r="E267">
        <v>2697.6</v>
      </c>
      <c r="F267" s="9">
        <f t="shared" si="77"/>
        <v>2598.7999999999997</v>
      </c>
      <c r="G267" s="2">
        <f t="shared" si="78"/>
        <v>2697.7</v>
      </c>
      <c r="H267" s="38">
        <f t="shared" si="79"/>
        <v>-3.6660859250472688</v>
      </c>
      <c r="I267">
        <v>60</v>
      </c>
    </row>
    <row r="268" spans="1:9" x14ac:dyDescent="0.25">
      <c r="A268" s="29">
        <f t="shared" si="76"/>
        <v>40710</v>
      </c>
      <c r="B268">
        <v>0.1</v>
      </c>
      <c r="C268">
        <v>0.1</v>
      </c>
      <c r="D268">
        <v>2598.9</v>
      </c>
      <c r="E268">
        <v>2697.7</v>
      </c>
      <c r="F268" s="9">
        <f t="shared" si="77"/>
        <v>2599</v>
      </c>
      <c r="G268" s="2">
        <f t="shared" si="78"/>
        <v>2697.7999999999997</v>
      </c>
      <c r="H268" s="38">
        <f t="shared" si="79"/>
        <v>-3.6622433093631779</v>
      </c>
      <c r="I268">
        <v>60</v>
      </c>
    </row>
    <row r="269" spans="1:9" x14ac:dyDescent="0.25">
      <c r="A269" s="29">
        <f t="shared" si="76"/>
        <v>40717</v>
      </c>
      <c r="B269">
        <v>0.1</v>
      </c>
      <c r="C269">
        <v>0.1</v>
      </c>
      <c r="D269">
        <v>2598.9</v>
      </c>
      <c r="E269">
        <v>2697.7</v>
      </c>
      <c r="F269" s="9">
        <f t="shared" si="77"/>
        <v>2599</v>
      </c>
      <c r="G269" s="2">
        <f t="shared" si="78"/>
        <v>2697.7999999999997</v>
      </c>
      <c r="H269" s="38">
        <f t="shared" si="79"/>
        <v>-3.6622433093631779</v>
      </c>
      <c r="I269">
        <v>60</v>
      </c>
    </row>
    <row r="270" spans="1:9" x14ac:dyDescent="0.25">
      <c r="A270" s="29">
        <f t="shared" si="76"/>
        <v>40724</v>
      </c>
      <c r="B270">
        <v>0.1</v>
      </c>
      <c r="C270">
        <v>0.1</v>
      </c>
      <c r="D270">
        <v>2599</v>
      </c>
      <c r="E270">
        <v>2697.8</v>
      </c>
      <c r="F270" s="9">
        <f t="shared" si="77"/>
        <v>2599.1</v>
      </c>
      <c r="G270" s="2">
        <f t="shared" si="78"/>
        <v>2697.9</v>
      </c>
      <c r="H270" s="38">
        <f t="shared" si="79"/>
        <v>-3.6621075651432689</v>
      </c>
      <c r="I270">
        <v>60</v>
      </c>
    </row>
    <row r="271" spans="1:9" x14ac:dyDescent="0.25">
      <c r="A271" s="29">
        <f t="shared" si="76"/>
        <v>40731</v>
      </c>
      <c r="B271">
        <v>0.1</v>
      </c>
      <c r="C271">
        <v>0.1</v>
      </c>
      <c r="D271">
        <v>2599</v>
      </c>
      <c r="E271">
        <v>2697.8</v>
      </c>
      <c r="F271" s="9">
        <f t="shared" si="77"/>
        <v>2599.1</v>
      </c>
      <c r="G271" s="2">
        <f t="shared" si="78"/>
        <v>2697.9</v>
      </c>
      <c r="H271" s="38">
        <f t="shared" si="79"/>
        <v>-3.6621075651432689</v>
      </c>
      <c r="I271">
        <v>60</v>
      </c>
    </row>
    <row r="272" spans="1:9" x14ac:dyDescent="0.25">
      <c r="A272" s="29">
        <f t="shared" si="76"/>
        <v>40738</v>
      </c>
      <c r="B272">
        <v>0.1</v>
      </c>
      <c r="C272">
        <v>0.1</v>
      </c>
      <c r="D272">
        <v>2599.1</v>
      </c>
      <c r="E272">
        <v>2697.8</v>
      </c>
      <c r="F272" s="9">
        <f t="shared" si="77"/>
        <v>2599.1999999999998</v>
      </c>
      <c r="G272" s="2">
        <f t="shared" si="78"/>
        <v>2697.9</v>
      </c>
      <c r="H272" s="38">
        <f t="shared" si="79"/>
        <v>-3.6584009785388782</v>
      </c>
      <c r="I272">
        <v>60</v>
      </c>
    </row>
    <row r="273" spans="1:9" x14ac:dyDescent="0.25">
      <c r="A273" s="29">
        <f t="shared" si="76"/>
        <v>40745</v>
      </c>
      <c r="B273">
        <v>0.1</v>
      </c>
      <c r="C273">
        <v>0.1</v>
      </c>
      <c r="D273">
        <v>2599.1</v>
      </c>
      <c r="E273">
        <v>2697.8</v>
      </c>
      <c r="F273" s="9">
        <f t="shared" si="77"/>
        <v>2599.1999999999998</v>
      </c>
      <c r="G273" s="2">
        <f t="shared" si="78"/>
        <v>2697.9</v>
      </c>
      <c r="H273" s="38">
        <f t="shared" si="79"/>
        <v>-3.6584009785388782</v>
      </c>
      <c r="I273">
        <v>60</v>
      </c>
    </row>
    <row r="274" spans="1:9" x14ac:dyDescent="0.25">
      <c r="A274" s="29">
        <f t="shared" si="76"/>
        <v>40752</v>
      </c>
      <c r="B274">
        <v>0.1</v>
      </c>
      <c r="C274">
        <v>5.0999999999999996</v>
      </c>
      <c r="D274">
        <v>2599.1</v>
      </c>
      <c r="E274">
        <v>2697.8</v>
      </c>
      <c r="F274" s="9">
        <f t="shared" si="77"/>
        <v>2599.1999999999998</v>
      </c>
      <c r="G274" s="2">
        <f t="shared" si="78"/>
        <v>2702.9</v>
      </c>
      <c r="H274" s="38">
        <f t="shared" si="79"/>
        <v>-3.8366199267453549</v>
      </c>
      <c r="I274">
        <v>60</v>
      </c>
    </row>
    <row r="275" spans="1:9" x14ac:dyDescent="0.25">
      <c r="A275" s="29">
        <f t="shared" si="76"/>
        <v>40759</v>
      </c>
      <c r="B275">
        <v>0.1</v>
      </c>
      <c r="C275">
        <v>5.0999999999999996</v>
      </c>
      <c r="D275">
        <v>2599.1</v>
      </c>
      <c r="E275">
        <v>2697.9</v>
      </c>
      <c r="F275" s="9">
        <f t="shared" ref="F275:G283" si="80">+B275+D275</f>
        <v>2599.1999999999998</v>
      </c>
      <c r="G275" s="2">
        <f t="shared" si="80"/>
        <v>2703</v>
      </c>
      <c r="H275" s="38">
        <f t="shared" ref="H275:H293" si="81">+(F275/G275-1)*100</f>
        <v>-3.8401775804661531</v>
      </c>
      <c r="I275">
        <v>60</v>
      </c>
    </row>
    <row r="276" spans="1:9" x14ac:dyDescent="0.25">
      <c r="A276" s="29">
        <f t="shared" si="76"/>
        <v>40766</v>
      </c>
      <c r="B276">
        <v>0.1</v>
      </c>
      <c r="C276">
        <v>5.0999999999999996</v>
      </c>
      <c r="D276">
        <v>2599.1999999999998</v>
      </c>
      <c r="E276">
        <v>2697.9</v>
      </c>
      <c r="F276" s="9">
        <f t="shared" si="80"/>
        <v>2599.2999999999997</v>
      </c>
      <c r="G276" s="2">
        <f t="shared" si="80"/>
        <v>2703</v>
      </c>
      <c r="H276" s="38">
        <f t="shared" si="81"/>
        <v>-3.8364779874213939</v>
      </c>
      <c r="I276">
        <v>60</v>
      </c>
    </row>
    <row r="277" spans="1:9" x14ac:dyDescent="0.25">
      <c r="A277" s="29">
        <f t="shared" si="76"/>
        <v>40773</v>
      </c>
      <c r="B277">
        <v>0.1</v>
      </c>
      <c r="C277">
        <v>5.0999999999999996</v>
      </c>
      <c r="D277">
        <v>2599.1999999999998</v>
      </c>
      <c r="E277">
        <v>2697.9</v>
      </c>
      <c r="F277" s="9">
        <f t="shared" si="80"/>
        <v>2599.2999999999997</v>
      </c>
      <c r="G277" s="2">
        <f t="shared" si="80"/>
        <v>2703</v>
      </c>
      <c r="H277" s="38">
        <f t="shared" si="81"/>
        <v>-3.8364779874213939</v>
      </c>
      <c r="I277">
        <v>120</v>
      </c>
    </row>
    <row r="278" spans="1:9" x14ac:dyDescent="0.25">
      <c r="A278" s="29">
        <f t="shared" si="76"/>
        <v>40780</v>
      </c>
      <c r="B278">
        <v>0.1</v>
      </c>
      <c r="C278">
        <v>5.0999999999999996</v>
      </c>
      <c r="D278">
        <v>2599.1999999999998</v>
      </c>
      <c r="E278">
        <v>2697.9</v>
      </c>
      <c r="F278" s="9">
        <f t="shared" si="80"/>
        <v>2599.2999999999997</v>
      </c>
      <c r="G278" s="2">
        <f t="shared" si="80"/>
        <v>2703</v>
      </c>
      <c r="H278" s="38">
        <f t="shared" si="81"/>
        <v>-3.8364779874213939</v>
      </c>
      <c r="I278">
        <v>120</v>
      </c>
    </row>
    <row r="279" spans="1:9" x14ac:dyDescent="0.25">
      <c r="A279" s="29">
        <f t="shared" si="76"/>
        <v>40787</v>
      </c>
      <c r="B279">
        <v>120</v>
      </c>
      <c r="C279">
        <v>65.099999999999994</v>
      </c>
      <c r="D279">
        <v>0</v>
      </c>
      <c r="E279">
        <v>0</v>
      </c>
      <c r="F279" s="9">
        <f t="shared" si="80"/>
        <v>120</v>
      </c>
      <c r="G279" s="2">
        <f t="shared" si="80"/>
        <v>65.099999999999994</v>
      </c>
      <c r="H279" s="38">
        <f t="shared" si="81"/>
        <v>84.33179723502306</v>
      </c>
    </row>
    <row r="280" spans="1:9" x14ac:dyDescent="0.25">
      <c r="A280" s="29">
        <f t="shared" si="76"/>
        <v>40794</v>
      </c>
      <c r="B280">
        <v>124</v>
      </c>
      <c r="C280">
        <v>65.099999999999994</v>
      </c>
      <c r="D280">
        <v>0</v>
      </c>
      <c r="E280">
        <v>0</v>
      </c>
      <c r="F280" s="9">
        <f t="shared" si="80"/>
        <v>124</v>
      </c>
      <c r="G280" s="2">
        <f t="shared" si="80"/>
        <v>65.099999999999994</v>
      </c>
      <c r="H280" s="38">
        <f t="shared" si="81"/>
        <v>90.476190476190482</v>
      </c>
    </row>
    <row r="281" spans="1:9" x14ac:dyDescent="0.25">
      <c r="A281" s="29">
        <f t="shared" si="76"/>
        <v>40801</v>
      </c>
      <c r="B281">
        <v>124</v>
      </c>
      <c r="C281">
        <v>65.099999999999994</v>
      </c>
      <c r="D281">
        <v>0.1</v>
      </c>
      <c r="E281">
        <v>0.1</v>
      </c>
      <c r="F281" s="9">
        <f t="shared" si="80"/>
        <v>124.1</v>
      </c>
      <c r="G281" s="2">
        <f t="shared" si="80"/>
        <v>65.199999999999989</v>
      </c>
      <c r="H281" s="38">
        <f t="shared" si="81"/>
        <v>90.337423312883459</v>
      </c>
    </row>
    <row r="282" spans="1:9" x14ac:dyDescent="0.25">
      <c r="A282" s="29">
        <f t="shared" si="76"/>
        <v>40808</v>
      </c>
      <c r="B282">
        <v>125</v>
      </c>
      <c r="C282">
        <v>65.099999999999994</v>
      </c>
      <c r="D282">
        <v>0.1</v>
      </c>
      <c r="E282">
        <v>139.19999999999999</v>
      </c>
      <c r="F282" s="9">
        <f t="shared" si="80"/>
        <v>125.1</v>
      </c>
      <c r="G282" s="2">
        <f t="shared" si="80"/>
        <v>204.29999999999998</v>
      </c>
      <c r="H282" s="38">
        <f t="shared" si="81"/>
        <v>-38.766519823788549</v>
      </c>
    </row>
    <row r="283" spans="1:9" x14ac:dyDescent="0.25">
      <c r="A283" s="29">
        <f t="shared" si="76"/>
        <v>40815</v>
      </c>
      <c r="B283" s="62">
        <v>124</v>
      </c>
      <c r="C283">
        <v>65.099999999999994</v>
      </c>
      <c r="D283">
        <v>0.2</v>
      </c>
      <c r="E283">
        <v>139.19999999999999</v>
      </c>
      <c r="F283" s="9">
        <f t="shared" si="80"/>
        <v>124.2</v>
      </c>
      <c r="G283" s="2">
        <f t="shared" si="80"/>
        <v>204.29999999999998</v>
      </c>
      <c r="H283" s="38">
        <f t="shared" si="81"/>
        <v>-39.207048458149771</v>
      </c>
    </row>
    <row r="284" spans="1:9" ht="15" x14ac:dyDescent="0.35">
      <c r="A284" s="29">
        <f t="shared" si="76"/>
        <v>40822</v>
      </c>
      <c r="B284" s="53">
        <v>128</v>
      </c>
      <c r="C284">
        <v>65.099999999999994</v>
      </c>
      <c r="D284">
        <v>0.2</v>
      </c>
      <c r="E284">
        <v>238.7</v>
      </c>
      <c r="F284" s="9">
        <f t="shared" ref="F284:G293" si="82">+B284+D284</f>
        <v>128.19999999999999</v>
      </c>
      <c r="G284" s="2">
        <f t="shared" si="82"/>
        <v>303.79999999999995</v>
      </c>
      <c r="H284" s="38">
        <f t="shared" si="81"/>
        <v>-57.80118499012508</v>
      </c>
    </row>
    <row r="285" spans="1:9" x14ac:dyDescent="0.25">
      <c r="A285" s="29">
        <f t="shared" si="76"/>
        <v>40829</v>
      </c>
      <c r="B285">
        <v>128</v>
      </c>
      <c r="C285">
        <v>88.8</v>
      </c>
      <c r="D285">
        <v>0.2</v>
      </c>
      <c r="E285">
        <v>338.5</v>
      </c>
      <c r="F285" s="9">
        <f t="shared" si="82"/>
        <v>128.19999999999999</v>
      </c>
      <c r="G285" s="2">
        <f t="shared" si="82"/>
        <v>427.3</v>
      </c>
      <c r="H285" s="38">
        <f t="shared" si="81"/>
        <v>-69.99765972384742</v>
      </c>
    </row>
    <row r="286" spans="1:9" x14ac:dyDescent="0.25">
      <c r="A286" s="29">
        <f t="shared" si="76"/>
        <v>40836</v>
      </c>
      <c r="B286">
        <v>128</v>
      </c>
      <c r="C286">
        <v>65.400000000000006</v>
      </c>
      <c r="D286">
        <v>66.7</v>
      </c>
      <c r="E286">
        <v>485.7</v>
      </c>
      <c r="F286" s="9">
        <f t="shared" si="82"/>
        <v>194.7</v>
      </c>
      <c r="G286" s="2">
        <f t="shared" si="82"/>
        <v>551.1</v>
      </c>
      <c r="H286" s="38">
        <f t="shared" si="81"/>
        <v>-64.670658682634723</v>
      </c>
    </row>
    <row r="287" spans="1:9" x14ac:dyDescent="0.25">
      <c r="A287" s="29">
        <f t="shared" si="76"/>
        <v>40843</v>
      </c>
      <c r="B287">
        <v>68</v>
      </c>
      <c r="C287">
        <v>60.3</v>
      </c>
      <c r="D287">
        <v>89.6</v>
      </c>
      <c r="E287">
        <v>610.6</v>
      </c>
      <c r="F287" s="9">
        <f t="shared" si="82"/>
        <v>157.6</v>
      </c>
      <c r="G287" s="2">
        <f t="shared" si="82"/>
        <v>670.9</v>
      </c>
      <c r="H287" s="38">
        <f t="shared" si="81"/>
        <v>-76.509166790877927</v>
      </c>
    </row>
    <row r="288" spans="1:9" x14ac:dyDescent="0.25">
      <c r="A288" s="29">
        <f t="shared" si="76"/>
        <v>40850</v>
      </c>
      <c r="B288">
        <v>8</v>
      </c>
      <c r="C288">
        <v>60.3</v>
      </c>
      <c r="D288">
        <v>135.30000000000001</v>
      </c>
      <c r="E288">
        <v>626.79999999999995</v>
      </c>
      <c r="F288" s="9">
        <f t="shared" si="82"/>
        <v>143.30000000000001</v>
      </c>
      <c r="G288" s="2">
        <f t="shared" si="82"/>
        <v>687.09999999999991</v>
      </c>
      <c r="H288" s="38">
        <f t="shared" si="81"/>
        <v>-79.14422936981515</v>
      </c>
    </row>
    <row r="289" spans="1:8" x14ac:dyDescent="0.25">
      <c r="A289" s="29">
        <f t="shared" si="76"/>
        <v>40857</v>
      </c>
      <c r="B289">
        <v>8</v>
      </c>
      <c r="C289">
        <v>105.3</v>
      </c>
      <c r="D289">
        <v>135.30000000000001</v>
      </c>
      <c r="E289">
        <v>703.9</v>
      </c>
      <c r="F289" s="9">
        <f t="shared" si="82"/>
        <v>143.30000000000001</v>
      </c>
      <c r="G289" s="2">
        <f t="shared" si="82"/>
        <v>809.19999999999993</v>
      </c>
      <c r="H289" s="38">
        <f t="shared" si="81"/>
        <v>-82.291151754819566</v>
      </c>
    </row>
    <row r="290" spans="1:8" x14ac:dyDescent="0.25">
      <c r="A290" s="29">
        <f t="shared" si="76"/>
        <v>40864</v>
      </c>
      <c r="B290">
        <v>8</v>
      </c>
      <c r="C290">
        <v>145.30000000000001</v>
      </c>
      <c r="D290">
        <v>135.4</v>
      </c>
      <c r="E290">
        <v>87.6</v>
      </c>
      <c r="F290" s="9">
        <f t="shared" si="82"/>
        <v>143.4</v>
      </c>
      <c r="G290" s="2">
        <f t="shared" si="82"/>
        <v>232.9</v>
      </c>
      <c r="H290" s="38">
        <f t="shared" si="81"/>
        <v>-38.428510090167457</v>
      </c>
    </row>
    <row r="291" spans="1:8" x14ac:dyDescent="0.25">
      <c r="A291" s="29">
        <f t="shared" si="76"/>
        <v>40871</v>
      </c>
      <c r="B291">
        <v>3.9</v>
      </c>
      <c r="C291">
        <v>85.3</v>
      </c>
      <c r="D291">
        <v>220.4</v>
      </c>
      <c r="E291">
        <v>945.3</v>
      </c>
      <c r="F291" s="9">
        <f t="shared" si="82"/>
        <v>224.3</v>
      </c>
      <c r="G291" s="2">
        <f t="shared" si="82"/>
        <v>1030.5999999999999</v>
      </c>
      <c r="H291" s="38">
        <f t="shared" si="81"/>
        <v>-78.235979041335142</v>
      </c>
    </row>
    <row r="292" spans="1:8" x14ac:dyDescent="0.25">
      <c r="A292" s="29">
        <f t="shared" si="76"/>
        <v>40878</v>
      </c>
      <c r="B292">
        <v>3.9</v>
      </c>
      <c r="C292">
        <v>200.3</v>
      </c>
      <c r="D292">
        <v>296.8</v>
      </c>
      <c r="E292">
        <v>1008.7</v>
      </c>
      <c r="F292" s="9">
        <f t="shared" si="82"/>
        <v>300.7</v>
      </c>
      <c r="G292" s="2">
        <f t="shared" si="82"/>
        <v>1209</v>
      </c>
      <c r="H292" s="38">
        <f t="shared" si="81"/>
        <v>-75.128205128205124</v>
      </c>
    </row>
    <row r="293" spans="1:8" x14ac:dyDescent="0.25">
      <c r="A293" s="29">
        <f t="shared" si="76"/>
        <v>40885</v>
      </c>
      <c r="B293">
        <v>3.9</v>
      </c>
      <c r="C293">
        <v>171.2</v>
      </c>
      <c r="D293">
        <v>296.89999999999998</v>
      </c>
      <c r="E293">
        <v>1028.8</v>
      </c>
      <c r="F293" s="9">
        <f t="shared" si="82"/>
        <v>300.79999999999995</v>
      </c>
      <c r="G293" s="2">
        <f t="shared" si="82"/>
        <v>1200</v>
      </c>
      <c r="H293" s="38">
        <f t="shared" si="81"/>
        <v>-74.933333333333337</v>
      </c>
    </row>
    <row r="294" spans="1:8" x14ac:dyDescent="0.25">
      <c r="A294" s="29">
        <f t="shared" si="76"/>
        <v>40892</v>
      </c>
      <c r="B294">
        <v>3.9</v>
      </c>
      <c r="C294">
        <v>228.8</v>
      </c>
      <c r="D294">
        <v>319.3</v>
      </c>
      <c r="E294">
        <v>1068.7</v>
      </c>
      <c r="F294" s="9">
        <f t="shared" ref="F294:G296" si="83">+B294+D294</f>
        <v>323.2</v>
      </c>
      <c r="G294" s="2">
        <f t="shared" si="83"/>
        <v>1297.5</v>
      </c>
      <c r="H294" s="38">
        <f t="shared" ref="H294:H325" si="84">+(F294/G294-1)*100</f>
        <v>-75.090558766859345</v>
      </c>
    </row>
    <row r="295" spans="1:8" x14ac:dyDescent="0.25">
      <c r="A295" s="29">
        <f t="shared" si="76"/>
        <v>40899</v>
      </c>
      <c r="B295">
        <v>3.9</v>
      </c>
      <c r="C295">
        <v>235.2</v>
      </c>
      <c r="D295">
        <v>346</v>
      </c>
      <c r="E295">
        <v>1180.7</v>
      </c>
      <c r="F295" s="9">
        <f t="shared" si="83"/>
        <v>349.9</v>
      </c>
      <c r="G295" s="2">
        <f t="shared" si="83"/>
        <v>1415.9</v>
      </c>
      <c r="H295" s="38">
        <f t="shared" si="84"/>
        <v>-75.287802810932973</v>
      </c>
    </row>
    <row r="296" spans="1:8" x14ac:dyDescent="0.25">
      <c r="A296" s="29">
        <f t="shared" si="76"/>
        <v>40906</v>
      </c>
      <c r="B296">
        <v>3.9</v>
      </c>
      <c r="C296">
        <v>235.3</v>
      </c>
      <c r="D296">
        <v>346</v>
      </c>
      <c r="E296">
        <v>1252.3</v>
      </c>
      <c r="F296" s="9">
        <f t="shared" si="83"/>
        <v>349.9</v>
      </c>
      <c r="G296" s="2">
        <f t="shared" si="83"/>
        <v>1487.6</v>
      </c>
      <c r="H296" s="38">
        <f t="shared" si="84"/>
        <v>-76.478892175315949</v>
      </c>
    </row>
    <row r="297" spans="1:8" x14ac:dyDescent="0.25">
      <c r="A297" s="29">
        <f t="shared" si="76"/>
        <v>40913</v>
      </c>
      <c r="B297">
        <v>3.9</v>
      </c>
      <c r="C297">
        <v>180.2</v>
      </c>
      <c r="D297">
        <v>346.1</v>
      </c>
      <c r="E297">
        <v>1408.2</v>
      </c>
      <c r="F297" s="9">
        <f t="shared" ref="F297:F339" si="85">+B297+D297</f>
        <v>350</v>
      </c>
      <c r="G297" s="2">
        <f t="shared" ref="G297:G339" si="86">+C297+E297</f>
        <v>1588.4</v>
      </c>
      <c r="H297" s="38">
        <f t="shared" si="84"/>
        <v>-77.965248048350546</v>
      </c>
    </row>
    <row r="298" spans="1:8" x14ac:dyDescent="0.25">
      <c r="A298" s="29">
        <f t="shared" si="76"/>
        <v>40920</v>
      </c>
      <c r="B298">
        <v>3.9</v>
      </c>
      <c r="C298">
        <v>120.2</v>
      </c>
      <c r="D298">
        <v>370.2</v>
      </c>
      <c r="E298">
        <v>1599.1</v>
      </c>
      <c r="F298" s="9">
        <f t="shared" si="85"/>
        <v>374.09999999999997</v>
      </c>
      <c r="G298" s="2">
        <f t="shared" si="86"/>
        <v>1719.3</v>
      </c>
      <c r="H298" s="38">
        <f t="shared" si="84"/>
        <v>-78.241144651893208</v>
      </c>
    </row>
    <row r="299" spans="1:8" x14ac:dyDescent="0.25">
      <c r="A299" s="29">
        <f t="shared" si="76"/>
        <v>40927</v>
      </c>
      <c r="B299">
        <v>33.9</v>
      </c>
      <c r="C299">
        <v>60.2</v>
      </c>
      <c r="D299">
        <v>370.3</v>
      </c>
      <c r="E299">
        <v>1808.3</v>
      </c>
      <c r="F299" s="9">
        <f t="shared" si="85"/>
        <v>404.2</v>
      </c>
      <c r="G299" s="2">
        <f t="shared" si="86"/>
        <v>1868.5</v>
      </c>
      <c r="H299" s="38">
        <f t="shared" si="84"/>
        <v>-78.367674605298362</v>
      </c>
    </row>
    <row r="300" spans="1:8" x14ac:dyDescent="0.25">
      <c r="A300" s="29">
        <f t="shared" si="76"/>
        <v>40934</v>
      </c>
      <c r="B300">
        <v>33.9</v>
      </c>
      <c r="C300">
        <v>60.2</v>
      </c>
      <c r="D300">
        <v>509.3</v>
      </c>
      <c r="E300">
        <v>1987.2</v>
      </c>
      <c r="F300" s="9">
        <f t="shared" si="85"/>
        <v>543.20000000000005</v>
      </c>
      <c r="G300" s="2">
        <f t="shared" si="86"/>
        <v>2047.4</v>
      </c>
      <c r="H300" s="38">
        <f t="shared" si="84"/>
        <v>-73.468789684477869</v>
      </c>
    </row>
    <row r="301" spans="1:8" x14ac:dyDescent="0.25">
      <c r="A301" s="29">
        <f t="shared" si="76"/>
        <v>40941</v>
      </c>
      <c r="B301">
        <v>30</v>
      </c>
      <c r="C301">
        <v>0.2</v>
      </c>
      <c r="D301">
        <v>509.3</v>
      </c>
      <c r="E301">
        <v>2085.9</v>
      </c>
      <c r="F301" s="9">
        <f t="shared" si="85"/>
        <v>539.29999999999995</v>
      </c>
      <c r="G301" s="2">
        <f t="shared" si="86"/>
        <v>2086.1</v>
      </c>
      <c r="H301" s="38">
        <f t="shared" si="84"/>
        <v>-74.14793154690571</v>
      </c>
    </row>
    <row r="302" spans="1:8" x14ac:dyDescent="0.25">
      <c r="A302" s="29">
        <f t="shared" si="76"/>
        <v>40948</v>
      </c>
      <c r="B302">
        <v>30</v>
      </c>
      <c r="C302">
        <v>0.3</v>
      </c>
      <c r="D302">
        <v>577.70000000000005</v>
      </c>
      <c r="E302">
        <v>2313.3000000000002</v>
      </c>
      <c r="F302" s="9">
        <f t="shared" si="85"/>
        <v>607.70000000000005</v>
      </c>
      <c r="G302" s="2">
        <f t="shared" si="86"/>
        <v>2313.6000000000004</v>
      </c>
      <c r="H302" s="38">
        <f t="shared" si="84"/>
        <v>-73.733575380359611</v>
      </c>
    </row>
    <row r="303" spans="1:8" x14ac:dyDescent="0.25">
      <c r="A303" s="29">
        <f t="shared" si="76"/>
        <v>40955</v>
      </c>
      <c r="B303">
        <v>30</v>
      </c>
      <c r="C303">
        <v>0.3</v>
      </c>
      <c r="D303">
        <v>725.3</v>
      </c>
      <c r="E303">
        <v>2380.5</v>
      </c>
      <c r="F303" s="9">
        <f t="shared" si="85"/>
        <v>755.3</v>
      </c>
      <c r="G303" s="2">
        <f t="shared" si="86"/>
        <v>2380.8000000000002</v>
      </c>
      <c r="H303" s="38">
        <f t="shared" si="84"/>
        <v>-68.275369623655919</v>
      </c>
    </row>
    <row r="304" spans="1:8" x14ac:dyDescent="0.25">
      <c r="A304" s="29">
        <f t="shared" si="76"/>
        <v>40962</v>
      </c>
      <c r="B304">
        <v>0</v>
      </c>
      <c r="C304">
        <v>0.2</v>
      </c>
      <c r="D304">
        <v>753.3</v>
      </c>
      <c r="E304">
        <v>2521.1</v>
      </c>
      <c r="F304" s="9">
        <f t="shared" si="85"/>
        <v>753.3</v>
      </c>
      <c r="G304" s="2">
        <f t="shared" si="86"/>
        <v>2521.2999999999997</v>
      </c>
      <c r="H304" s="38">
        <f t="shared" si="84"/>
        <v>-70.12255582437632</v>
      </c>
    </row>
    <row r="305" spans="1:9" x14ac:dyDescent="0.25">
      <c r="A305" s="29">
        <f t="shared" si="76"/>
        <v>40969</v>
      </c>
      <c r="B305">
        <v>0</v>
      </c>
      <c r="C305">
        <v>0.2</v>
      </c>
      <c r="D305">
        <v>753.3</v>
      </c>
      <c r="E305">
        <v>2521.1999999999998</v>
      </c>
      <c r="F305" s="9">
        <f t="shared" si="85"/>
        <v>753.3</v>
      </c>
      <c r="G305" s="2">
        <f t="shared" si="86"/>
        <v>2521.3999999999996</v>
      </c>
      <c r="H305" s="38">
        <f t="shared" si="84"/>
        <v>-70.12374077893233</v>
      </c>
    </row>
    <row r="306" spans="1:9" x14ac:dyDescent="0.25">
      <c r="A306" s="29">
        <f t="shared" si="76"/>
        <v>40976</v>
      </c>
      <c r="B306">
        <v>0</v>
      </c>
      <c r="C306">
        <v>0.2</v>
      </c>
      <c r="D306">
        <v>828.7</v>
      </c>
      <c r="E306">
        <v>2598.3000000000002</v>
      </c>
      <c r="F306" s="9">
        <f t="shared" si="85"/>
        <v>828.7</v>
      </c>
      <c r="G306" s="2">
        <f t="shared" si="86"/>
        <v>2598.5</v>
      </c>
      <c r="H306" s="38">
        <f t="shared" si="84"/>
        <v>-68.108524148547247</v>
      </c>
    </row>
    <row r="307" spans="1:9" x14ac:dyDescent="0.25">
      <c r="A307" s="29">
        <f t="shared" si="76"/>
        <v>40983</v>
      </c>
      <c r="B307">
        <v>0</v>
      </c>
      <c r="C307">
        <v>0.2</v>
      </c>
      <c r="D307">
        <v>828.8</v>
      </c>
      <c r="E307">
        <v>2598.4</v>
      </c>
      <c r="F307" s="9">
        <f t="shared" si="85"/>
        <v>828.8</v>
      </c>
      <c r="G307" s="2">
        <f t="shared" si="86"/>
        <v>2598.6</v>
      </c>
      <c r="H307" s="38">
        <f t="shared" si="84"/>
        <v>-68.105903178634648</v>
      </c>
    </row>
    <row r="308" spans="1:9" x14ac:dyDescent="0.25">
      <c r="A308" s="29">
        <f t="shared" si="76"/>
        <v>40990</v>
      </c>
      <c r="B308">
        <v>0</v>
      </c>
      <c r="C308">
        <v>0.2</v>
      </c>
      <c r="D308">
        <v>828.8</v>
      </c>
      <c r="E308">
        <v>2598.4</v>
      </c>
      <c r="F308" s="9">
        <f t="shared" si="85"/>
        <v>828.8</v>
      </c>
      <c r="G308" s="2">
        <f t="shared" si="86"/>
        <v>2598.6</v>
      </c>
      <c r="H308" s="38">
        <f t="shared" si="84"/>
        <v>-68.105903178634648</v>
      </c>
    </row>
    <row r="309" spans="1:9" x14ac:dyDescent="0.25">
      <c r="A309" s="29">
        <f t="shared" si="76"/>
        <v>40997</v>
      </c>
      <c r="B309">
        <v>0</v>
      </c>
      <c r="C309">
        <v>0.2</v>
      </c>
      <c r="D309">
        <v>828.8</v>
      </c>
      <c r="E309">
        <v>2598.4</v>
      </c>
      <c r="F309" s="9">
        <f t="shared" si="85"/>
        <v>828.8</v>
      </c>
      <c r="G309" s="2">
        <f t="shared" si="86"/>
        <v>2598.6</v>
      </c>
      <c r="H309" s="38">
        <f t="shared" si="84"/>
        <v>-68.105903178634648</v>
      </c>
    </row>
    <row r="310" spans="1:9" x14ac:dyDescent="0.25">
      <c r="A310" s="29">
        <f t="shared" si="76"/>
        <v>41004</v>
      </c>
      <c r="B310">
        <v>15.1</v>
      </c>
      <c r="C310">
        <v>5</v>
      </c>
      <c r="D310">
        <v>267.2</v>
      </c>
      <c r="E310">
        <v>652.29999999999995</v>
      </c>
      <c r="F310" s="9">
        <f t="shared" si="85"/>
        <v>282.3</v>
      </c>
      <c r="G310" s="2">
        <f t="shared" si="86"/>
        <v>657.3</v>
      </c>
      <c r="H310" s="38">
        <f t="shared" si="84"/>
        <v>-57.051574623459601</v>
      </c>
    </row>
    <row r="311" spans="1:9" x14ac:dyDescent="0.25">
      <c r="A311" s="29">
        <f t="shared" si="76"/>
        <v>41011</v>
      </c>
      <c r="B311">
        <v>0</v>
      </c>
      <c r="C311">
        <v>0.2</v>
      </c>
      <c r="D311">
        <v>975</v>
      </c>
      <c r="E311">
        <v>2598.5</v>
      </c>
      <c r="F311" s="9">
        <f t="shared" si="85"/>
        <v>975</v>
      </c>
      <c r="G311" s="2">
        <f t="shared" si="86"/>
        <v>2598.6999999999998</v>
      </c>
      <c r="H311" s="38">
        <f t="shared" si="84"/>
        <v>-62.481240620310153</v>
      </c>
    </row>
    <row r="312" spans="1:9" x14ac:dyDescent="0.25">
      <c r="A312" s="29">
        <f t="shared" si="76"/>
        <v>41018</v>
      </c>
      <c r="B312">
        <v>0</v>
      </c>
      <c r="C312">
        <v>0.2</v>
      </c>
      <c r="D312">
        <v>975</v>
      </c>
      <c r="E312">
        <v>2598.5</v>
      </c>
      <c r="F312" s="9">
        <f t="shared" si="85"/>
        <v>975</v>
      </c>
      <c r="G312" s="2">
        <f t="shared" si="86"/>
        <v>2598.6999999999998</v>
      </c>
      <c r="H312" s="38">
        <f t="shared" si="84"/>
        <v>-62.481240620310153</v>
      </c>
    </row>
    <row r="313" spans="1:9" x14ac:dyDescent="0.25">
      <c r="A313" s="29">
        <f t="shared" si="76"/>
        <v>41025</v>
      </c>
      <c r="B313">
        <v>0</v>
      </c>
      <c r="C313">
        <v>0.1</v>
      </c>
      <c r="D313">
        <v>1035.5</v>
      </c>
      <c r="E313">
        <v>2598.6</v>
      </c>
      <c r="F313" s="9">
        <f t="shared" si="85"/>
        <v>1035.5</v>
      </c>
      <c r="G313" s="2">
        <f t="shared" si="86"/>
        <v>2598.6999999999998</v>
      </c>
      <c r="H313" s="38">
        <f t="shared" si="84"/>
        <v>-60.153153499826843</v>
      </c>
    </row>
    <row r="314" spans="1:9" x14ac:dyDescent="0.25">
      <c r="A314" s="29">
        <f t="shared" si="76"/>
        <v>41032</v>
      </c>
      <c r="B314">
        <v>4</v>
      </c>
      <c r="C314">
        <v>0.1</v>
      </c>
      <c r="D314">
        <v>1035.5</v>
      </c>
      <c r="E314">
        <v>2598.6</v>
      </c>
      <c r="F314" s="9">
        <f t="shared" si="85"/>
        <v>1039.5</v>
      </c>
      <c r="G314" s="2">
        <f t="shared" si="86"/>
        <v>2598.6999999999998</v>
      </c>
      <c r="H314" s="38">
        <f t="shared" si="84"/>
        <v>-59.999230384422987</v>
      </c>
      <c r="I314">
        <v>60</v>
      </c>
    </row>
    <row r="315" spans="1:9" x14ac:dyDescent="0.25">
      <c r="A315" s="29">
        <f t="shared" si="76"/>
        <v>41039</v>
      </c>
      <c r="B315">
        <v>4</v>
      </c>
      <c r="C315">
        <v>0.1</v>
      </c>
      <c r="D315">
        <v>1035.5</v>
      </c>
      <c r="E315">
        <v>2598.6999999999998</v>
      </c>
      <c r="F315" s="9">
        <f t="shared" si="85"/>
        <v>1039.5</v>
      </c>
      <c r="G315" s="2">
        <f t="shared" si="86"/>
        <v>2598.7999999999997</v>
      </c>
      <c r="H315" s="38">
        <f t="shared" si="84"/>
        <v>-60.000769585962743</v>
      </c>
      <c r="I315">
        <v>60</v>
      </c>
    </row>
    <row r="316" spans="1:9" x14ac:dyDescent="0.25">
      <c r="A316" s="29">
        <f t="shared" si="76"/>
        <v>41046</v>
      </c>
      <c r="B316">
        <v>4</v>
      </c>
      <c r="C316">
        <v>0.1</v>
      </c>
      <c r="D316">
        <v>1035.5</v>
      </c>
      <c r="E316">
        <v>2598.6999999999998</v>
      </c>
      <c r="F316" s="9">
        <f t="shared" si="85"/>
        <v>1039.5</v>
      </c>
      <c r="G316" s="2">
        <f t="shared" si="86"/>
        <v>2598.7999999999997</v>
      </c>
      <c r="H316" s="38">
        <f t="shared" si="84"/>
        <v>-60.000769585962743</v>
      </c>
      <c r="I316">
        <v>60</v>
      </c>
    </row>
    <row r="317" spans="1:9" x14ac:dyDescent="0.25">
      <c r="A317" s="29">
        <f t="shared" ref="A317:A380" si="87">+A316+7</f>
        <v>41053</v>
      </c>
      <c r="B317">
        <v>4</v>
      </c>
      <c r="C317">
        <v>0.1</v>
      </c>
      <c r="D317">
        <v>1035.5</v>
      </c>
      <c r="E317">
        <v>2598.6999999999998</v>
      </c>
      <c r="F317" s="9">
        <f t="shared" si="85"/>
        <v>1039.5</v>
      </c>
      <c r="G317" s="2">
        <f t="shared" si="86"/>
        <v>2598.7999999999997</v>
      </c>
      <c r="H317" s="38">
        <f t="shared" si="84"/>
        <v>-60.000769585962743</v>
      </c>
      <c r="I317">
        <v>60</v>
      </c>
    </row>
    <row r="318" spans="1:9" x14ac:dyDescent="0.25">
      <c r="A318" s="29">
        <f t="shared" si="87"/>
        <v>41060</v>
      </c>
      <c r="B318">
        <v>4</v>
      </c>
      <c r="C318">
        <v>0.1</v>
      </c>
      <c r="D318">
        <v>1088.0999999999999</v>
      </c>
      <c r="E318">
        <v>2598.6999999999998</v>
      </c>
      <c r="F318" s="9">
        <f t="shared" si="85"/>
        <v>1092.0999999999999</v>
      </c>
      <c r="G318" s="2">
        <f t="shared" si="86"/>
        <v>2598.7999999999997</v>
      </c>
      <c r="H318" s="38">
        <f t="shared" si="84"/>
        <v>-57.976758503924884</v>
      </c>
      <c r="I318">
        <v>60</v>
      </c>
    </row>
    <row r="319" spans="1:9" x14ac:dyDescent="0.25">
      <c r="A319" s="29">
        <f t="shared" si="87"/>
        <v>41067</v>
      </c>
      <c r="B319">
        <v>4</v>
      </c>
      <c r="C319">
        <v>0.1</v>
      </c>
      <c r="D319">
        <v>1088.2</v>
      </c>
      <c r="E319">
        <v>2598.6999999999998</v>
      </c>
      <c r="F319" s="9">
        <f t="shared" si="85"/>
        <v>1092.2</v>
      </c>
      <c r="G319" s="2">
        <f t="shared" si="86"/>
        <v>2598.7999999999997</v>
      </c>
      <c r="H319" s="38">
        <f t="shared" si="84"/>
        <v>-57.972910574111111</v>
      </c>
      <c r="I319">
        <v>60</v>
      </c>
    </row>
    <row r="320" spans="1:9" x14ac:dyDescent="0.25">
      <c r="A320" s="29">
        <f t="shared" si="87"/>
        <v>41074</v>
      </c>
      <c r="B320">
        <v>4</v>
      </c>
      <c r="C320">
        <v>0.1</v>
      </c>
      <c r="D320">
        <v>1111.8</v>
      </c>
      <c r="E320">
        <v>2598.9</v>
      </c>
      <c r="F320" s="9">
        <f t="shared" si="85"/>
        <v>1115.8</v>
      </c>
      <c r="G320" s="2">
        <f t="shared" si="86"/>
        <v>2599</v>
      </c>
      <c r="H320" s="38">
        <f t="shared" si="84"/>
        <v>-57.068103116583302</v>
      </c>
      <c r="I320">
        <v>60</v>
      </c>
    </row>
    <row r="321" spans="1:9" x14ac:dyDescent="0.25">
      <c r="A321" s="29">
        <f t="shared" si="87"/>
        <v>41081</v>
      </c>
      <c r="B321">
        <v>4</v>
      </c>
      <c r="C321">
        <v>0.1</v>
      </c>
      <c r="D321">
        <v>1111.8</v>
      </c>
      <c r="E321">
        <v>2598.9</v>
      </c>
      <c r="F321" s="9">
        <f t="shared" si="85"/>
        <v>1115.8</v>
      </c>
      <c r="G321" s="2">
        <f t="shared" si="86"/>
        <v>2599</v>
      </c>
      <c r="H321" s="38">
        <f t="shared" si="84"/>
        <v>-57.068103116583302</v>
      </c>
      <c r="I321">
        <v>60</v>
      </c>
    </row>
    <row r="322" spans="1:9" x14ac:dyDescent="0.25">
      <c r="A322" s="29">
        <f t="shared" si="87"/>
        <v>41088</v>
      </c>
      <c r="B322">
        <v>4</v>
      </c>
      <c r="C322">
        <v>0.1</v>
      </c>
      <c r="D322">
        <v>1111.9000000000001</v>
      </c>
      <c r="E322">
        <v>2599</v>
      </c>
      <c r="F322" s="9">
        <f t="shared" si="85"/>
        <v>1115.9000000000001</v>
      </c>
      <c r="G322" s="2">
        <f t="shared" si="86"/>
        <v>2599.1</v>
      </c>
      <c r="H322" s="38">
        <f t="shared" si="84"/>
        <v>-57.065907429494821</v>
      </c>
      <c r="I322">
        <v>60</v>
      </c>
    </row>
    <row r="323" spans="1:9" x14ac:dyDescent="0.25">
      <c r="A323" s="29">
        <f t="shared" si="87"/>
        <v>41095</v>
      </c>
      <c r="B323">
        <v>4</v>
      </c>
      <c r="C323">
        <v>0.1</v>
      </c>
      <c r="D323">
        <v>1112</v>
      </c>
      <c r="E323">
        <v>2599</v>
      </c>
      <c r="F323" s="9">
        <f t="shared" si="85"/>
        <v>1116</v>
      </c>
      <c r="G323" s="2">
        <f t="shared" si="86"/>
        <v>2599.1</v>
      </c>
      <c r="H323" s="38">
        <f t="shared" si="84"/>
        <v>-57.062059943826718</v>
      </c>
      <c r="I323">
        <v>120</v>
      </c>
    </row>
    <row r="324" spans="1:9" x14ac:dyDescent="0.25">
      <c r="A324" s="29">
        <f t="shared" si="87"/>
        <v>41102</v>
      </c>
      <c r="B324">
        <v>4</v>
      </c>
      <c r="C324">
        <v>0.1</v>
      </c>
      <c r="D324">
        <v>1130.5999999999999</v>
      </c>
      <c r="E324">
        <v>2599.1</v>
      </c>
      <c r="F324" s="9">
        <f t="shared" si="85"/>
        <v>1134.5999999999999</v>
      </c>
      <c r="G324" s="2">
        <f t="shared" si="86"/>
        <v>2599.1999999999998</v>
      </c>
      <c r="H324" s="38">
        <f t="shared" si="84"/>
        <v>-56.348107109879962</v>
      </c>
      <c r="I324">
        <v>120</v>
      </c>
    </row>
    <row r="325" spans="1:9" x14ac:dyDescent="0.25">
      <c r="A325" s="29">
        <f t="shared" si="87"/>
        <v>41109</v>
      </c>
      <c r="B325">
        <v>4</v>
      </c>
      <c r="C325">
        <v>0.1</v>
      </c>
      <c r="D325">
        <v>1152.9000000000001</v>
      </c>
      <c r="E325">
        <v>2599.1</v>
      </c>
      <c r="F325" s="9">
        <f t="shared" si="85"/>
        <v>1156.9000000000001</v>
      </c>
      <c r="G325" s="2">
        <f t="shared" si="86"/>
        <v>2599.1999999999998</v>
      </c>
      <c r="H325" s="38">
        <f t="shared" si="84"/>
        <v>-55.490150815635573</v>
      </c>
      <c r="I325">
        <v>232</v>
      </c>
    </row>
    <row r="326" spans="1:9" x14ac:dyDescent="0.25">
      <c r="A326" s="29">
        <f t="shared" si="87"/>
        <v>41116</v>
      </c>
      <c r="B326">
        <v>0.8</v>
      </c>
      <c r="C326">
        <v>0.1</v>
      </c>
      <c r="D326">
        <v>1156.0999999999999</v>
      </c>
      <c r="E326">
        <v>2599.1</v>
      </c>
      <c r="F326" s="9">
        <f t="shared" si="85"/>
        <v>1156.8999999999999</v>
      </c>
      <c r="G326" s="2">
        <f t="shared" si="86"/>
        <v>2599.1999999999998</v>
      </c>
      <c r="H326" s="38">
        <f t="shared" ref="H326:H357" si="88">+(F326/G326-1)*100</f>
        <v>-55.490150815635573</v>
      </c>
      <c r="I326">
        <v>232</v>
      </c>
    </row>
    <row r="327" spans="1:9" x14ac:dyDescent="0.25">
      <c r="A327" s="29">
        <f t="shared" si="87"/>
        <v>41123</v>
      </c>
      <c r="B327">
        <v>0.8</v>
      </c>
      <c r="C327">
        <v>0.1</v>
      </c>
      <c r="D327">
        <v>1156.0999999999999</v>
      </c>
      <c r="E327">
        <v>2599.1</v>
      </c>
      <c r="F327" s="9">
        <f t="shared" si="85"/>
        <v>1156.8999999999999</v>
      </c>
      <c r="G327" s="2">
        <f t="shared" si="86"/>
        <v>2599.1999999999998</v>
      </c>
      <c r="H327" s="38">
        <f t="shared" si="88"/>
        <v>-55.490150815635573</v>
      </c>
      <c r="I327">
        <v>232</v>
      </c>
    </row>
    <row r="328" spans="1:9" x14ac:dyDescent="0.25">
      <c r="A328" s="29">
        <f t="shared" si="87"/>
        <v>41130</v>
      </c>
      <c r="B328">
        <v>0.8</v>
      </c>
      <c r="C328">
        <v>0.1</v>
      </c>
      <c r="D328">
        <v>1156.2</v>
      </c>
      <c r="E328">
        <v>2599.1999999999998</v>
      </c>
      <c r="F328" s="9">
        <f t="shared" si="85"/>
        <v>1157</v>
      </c>
      <c r="G328" s="2">
        <f t="shared" si="86"/>
        <v>2599.2999999999997</v>
      </c>
      <c r="H328" s="38">
        <f t="shared" si="88"/>
        <v>-55.488016004308847</v>
      </c>
      <c r="I328">
        <v>232</v>
      </c>
    </row>
    <row r="329" spans="1:9" x14ac:dyDescent="0.25">
      <c r="A329" s="29">
        <f t="shared" si="87"/>
        <v>41137</v>
      </c>
      <c r="B329">
        <v>0.8</v>
      </c>
      <c r="C329">
        <v>0.1</v>
      </c>
      <c r="D329">
        <v>1229.5999999999999</v>
      </c>
      <c r="E329">
        <v>2599.1999999999998</v>
      </c>
      <c r="F329" s="9">
        <f t="shared" si="85"/>
        <v>1230.3999999999999</v>
      </c>
      <c r="G329" s="2">
        <f t="shared" si="86"/>
        <v>2599.2999999999997</v>
      </c>
      <c r="H329" s="38">
        <f t="shared" si="88"/>
        <v>-52.664178817373909</v>
      </c>
      <c r="I329">
        <v>232</v>
      </c>
    </row>
    <row r="330" spans="1:9" x14ac:dyDescent="0.25">
      <c r="A330" s="29">
        <f t="shared" si="87"/>
        <v>41144</v>
      </c>
      <c r="B330">
        <v>0.8</v>
      </c>
      <c r="C330">
        <v>0.1</v>
      </c>
      <c r="D330">
        <v>1229.5999999999999</v>
      </c>
      <c r="E330">
        <v>2599.1999999999998</v>
      </c>
      <c r="F330" s="9">
        <f t="shared" si="85"/>
        <v>1230.3999999999999</v>
      </c>
      <c r="G330" s="2">
        <f t="shared" si="86"/>
        <v>2599.2999999999997</v>
      </c>
      <c r="H330" s="38">
        <f t="shared" si="88"/>
        <v>-52.664178817373909</v>
      </c>
      <c r="I330">
        <v>232</v>
      </c>
    </row>
    <row r="331" spans="1:9" x14ac:dyDescent="0.25">
      <c r="A331" s="29">
        <f t="shared" si="87"/>
        <v>41151</v>
      </c>
      <c r="B331">
        <v>0.8</v>
      </c>
      <c r="C331">
        <v>120</v>
      </c>
      <c r="D331">
        <v>1229.7</v>
      </c>
      <c r="E331">
        <v>0</v>
      </c>
      <c r="F331" s="9">
        <f t="shared" si="85"/>
        <v>1230.5</v>
      </c>
      <c r="G331" s="2">
        <f t="shared" si="86"/>
        <v>120</v>
      </c>
      <c r="H331" s="38">
        <f t="shared" si="88"/>
        <v>925.41666666666663</v>
      </c>
      <c r="I331">
        <v>232</v>
      </c>
    </row>
    <row r="332" spans="1:9" x14ac:dyDescent="0.25">
      <c r="A332" s="29">
        <f t="shared" si="87"/>
        <v>41158</v>
      </c>
      <c r="B332">
        <v>232.8</v>
      </c>
      <c r="C332">
        <v>120</v>
      </c>
      <c r="D332">
        <v>0</v>
      </c>
      <c r="E332">
        <v>0</v>
      </c>
      <c r="F332" s="9">
        <f t="shared" si="85"/>
        <v>232.8</v>
      </c>
      <c r="G332" s="2">
        <f t="shared" si="86"/>
        <v>120</v>
      </c>
      <c r="H332" s="38">
        <f t="shared" si="88"/>
        <v>94.000000000000014</v>
      </c>
    </row>
    <row r="333" spans="1:9" x14ac:dyDescent="0.25">
      <c r="A333" s="29">
        <f t="shared" si="87"/>
        <v>41165</v>
      </c>
      <c r="B333">
        <v>232.8</v>
      </c>
      <c r="C333">
        <v>124</v>
      </c>
      <c r="D333">
        <v>65.3</v>
      </c>
      <c r="E333">
        <v>0.1</v>
      </c>
      <c r="F333" s="9">
        <f t="shared" si="85"/>
        <v>298.10000000000002</v>
      </c>
      <c r="G333" s="2">
        <f t="shared" si="86"/>
        <v>124.1</v>
      </c>
      <c r="H333" s="38">
        <f t="shared" si="88"/>
        <v>140.20950846091864</v>
      </c>
    </row>
    <row r="334" spans="1:9" x14ac:dyDescent="0.25">
      <c r="A334" s="29">
        <f t="shared" si="87"/>
        <v>41172</v>
      </c>
      <c r="B334">
        <v>232.8</v>
      </c>
      <c r="C334">
        <v>124</v>
      </c>
      <c r="D334">
        <v>65.400000000000006</v>
      </c>
      <c r="E334">
        <v>0.1</v>
      </c>
      <c r="F334" s="9">
        <f t="shared" si="85"/>
        <v>298.20000000000005</v>
      </c>
      <c r="G334" s="2">
        <f t="shared" si="86"/>
        <v>124.1</v>
      </c>
      <c r="H334" s="38">
        <f t="shared" si="88"/>
        <v>140.29008863819504</v>
      </c>
    </row>
    <row r="335" spans="1:9" x14ac:dyDescent="0.25">
      <c r="A335" s="29">
        <f t="shared" si="87"/>
        <v>41179</v>
      </c>
      <c r="B335">
        <v>240</v>
      </c>
      <c r="C335">
        <v>124</v>
      </c>
      <c r="D335">
        <v>140.6</v>
      </c>
      <c r="E335">
        <v>0.2</v>
      </c>
      <c r="F335" s="9">
        <f t="shared" si="85"/>
        <v>380.6</v>
      </c>
      <c r="G335" s="2">
        <f t="shared" si="86"/>
        <v>124.2</v>
      </c>
      <c r="H335" s="38">
        <f t="shared" si="88"/>
        <v>206.44122383252821</v>
      </c>
    </row>
    <row r="336" spans="1:9" x14ac:dyDescent="0.25">
      <c r="A336" s="29">
        <f t="shared" si="87"/>
        <v>41186</v>
      </c>
      <c r="B336">
        <v>240</v>
      </c>
      <c r="C336">
        <v>128</v>
      </c>
      <c r="D336">
        <v>161.30000000000001</v>
      </c>
      <c r="E336">
        <v>0.2</v>
      </c>
      <c r="F336" s="9">
        <f t="shared" si="85"/>
        <v>401.3</v>
      </c>
      <c r="G336" s="2">
        <f t="shared" si="86"/>
        <v>128.19999999999999</v>
      </c>
      <c r="H336" s="38">
        <f t="shared" si="88"/>
        <v>213.02652106084247</v>
      </c>
    </row>
    <row r="337" spans="1:8" x14ac:dyDescent="0.25">
      <c r="A337" s="29">
        <f t="shared" si="87"/>
        <v>41193</v>
      </c>
      <c r="B337">
        <v>180</v>
      </c>
      <c r="C337">
        <v>128</v>
      </c>
      <c r="D337">
        <v>446.4</v>
      </c>
      <c r="E337">
        <v>0.2</v>
      </c>
      <c r="F337" s="9">
        <f t="shared" si="85"/>
        <v>626.4</v>
      </c>
      <c r="G337" s="2">
        <f t="shared" si="86"/>
        <v>128.19999999999999</v>
      </c>
      <c r="H337" s="38">
        <f t="shared" si="88"/>
        <v>388.61154446177846</v>
      </c>
    </row>
    <row r="338" spans="1:8" x14ac:dyDescent="0.25">
      <c r="A338" s="29">
        <f t="shared" si="87"/>
        <v>41200</v>
      </c>
      <c r="B338">
        <v>180</v>
      </c>
      <c r="C338">
        <v>128</v>
      </c>
      <c r="D338">
        <v>543.5</v>
      </c>
      <c r="E338">
        <v>66.7</v>
      </c>
      <c r="F338" s="9">
        <f t="shared" si="85"/>
        <v>723.5</v>
      </c>
      <c r="G338" s="2">
        <f t="shared" si="86"/>
        <v>194.7</v>
      </c>
      <c r="H338" s="38">
        <f t="shared" si="88"/>
        <v>271.59732922444789</v>
      </c>
    </row>
    <row r="339" spans="1:8" x14ac:dyDescent="0.25">
      <c r="A339" s="29">
        <f t="shared" si="87"/>
        <v>41207</v>
      </c>
      <c r="B339">
        <v>120</v>
      </c>
      <c r="C339">
        <v>68</v>
      </c>
      <c r="D339">
        <v>579.20000000000005</v>
      </c>
      <c r="E339">
        <v>89.6</v>
      </c>
      <c r="F339" s="9">
        <f t="shared" si="85"/>
        <v>699.2</v>
      </c>
      <c r="G339" s="2">
        <f t="shared" si="86"/>
        <v>157.6</v>
      </c>
      <c r="H339" s="38">
        <f t="shared" si="88"/>
        <v>343.65482233502541</v>
      </c>
    </row>
    <row r="340" spans="1:8" x14ac:dyDescent="0.25">
      <c r="A340" s="29">
        <f t="shared" si="87"/>
        <v>41214</v>
      </c>
      <c r="B340">
        <v>120</v>
      </c>
      <c r="C340">
        <v>8</v>
      </c>
      <c r="D340">
        <v>685.8</v>
      </c>
      <c r="E340">
        <v>135.30000000000001</v>
      </c>
      <c r="F340" s="9">
        <f t="shared" ref="F340:G342" si="89">+B340+D340</f>
        <v>805.8</v>
      </c>
      <c r="G340" s="2">
        <f t="shared" si="89"/>
        <v>143.30000000000001</v>
      </c>
      <c r="H340" s="38">
        <f t="shared" si="88"/>
        <v>462.31681786461962</v>
      </c>
    </row>
    <row r="341" spans="1:8" x14ac:dyDescent="0.25">
      <c r="A341" s="29">
        <f t="shared" si="87"/>
        <v>41221</v>
      </c>
      <c r="B341">
        <v>120</v>
      </c>
      <c r="C341">
        <v>8</v>
      </c>
      <c r="D341">
        <v>758.5</v>
      </c>
      <c r="E341">
        <v>135.30000000000001</v>
      </c>
      <c r="F341" s="9">
        <f t="shared" si="89"/>
        <v>878.5</v>
      </c>
      <c r="G341" s="2">
        <f t="shared" si="89"/>
        <v>143.30000000000001</v>
      </c>
      <c r="H341" s="38">
        <f t="shared" si="88"/>
        <v>513.04954640614096</v>
      </c>
    </row>
    <row r="342" spans="1:8" x14ac:dyDescent="0.25">
      <c r="A342" s="29">
        <f t="shared" si="87"/>
        <v>41228</v>
      </c>
      <c r="B342">
        <v>120</v>
      </c>
      <c r="C342">
        <v>8</v>
      </c>
      <c r="D342">
        <v>911.5</v>
      </c>
      <c r="E342">
        <v>135.4</v>
      </c>
      <c r="F342" s="9">
        <f t="shared" si="89"/>
        <v>1031.5</v>
      </c>
      <c r="G342" s="2">
        <f t="shared" si="89"/>
        <v>143.4</v>
      </c>
      <c r="H342" s="38">
        <f t="shared" si="88"/>
        <v>619.31659693165966</v>
      </c>
    </row>
    <row r="343" spans="1:8" x14ac:dyDescent="0.25">
      <c r="A343" s="29">
        <f t="shared" si="87"/>
        <v>41235</v>
      </c>
      <c r="B343">
        <v>70</v>
      </c>
      <c r="C343">
        <v>3.9</v>
      </c>
      <c r="D343">
        <v>1027.7</v>
      </c>
      <c r="E343">
        <v>220.4</v>
      </c>
      <c r="F343" s="9">
        <f t="shared" ref="F343:F373" si="90">+B343+D343</f>
        <v>1097.7</v>
      </c>
      <c r="G343" s="2">
        <f t="shared" ref="G343:G373" si="91">+C343+E343</f>
        <v>224.3</v>
      </c>
      <c r="H343" s="38">
        <f t="shared" si="88"/>
        <v>389.389210878288</v>
      </c>
    </row>
    <row r="344" spans="1:8" x14ac:dyDescent="0.25">
      <c r="A344" s="29">
        <f t="shared" si="87"/>
        <v>41242</v>
      </c>
      <c r="B344">
        <v>120</v>
      </c>
      <c r="C344">
        <v>3.9</v>
      </c>
      <c r="D344">
        <v>1191.0999999999999</v>
      </c>
      <c r="E344">
        <v>296.8</v>
      </c>
      <c r="F344" s="9">
        <f t="shared" si="90"/>
        <v>1311.1</v>
      </c>
      <c r="G344" s="2">
        <f t="shared" si="91"/>
        <v>300.7</v>
      </c>
      <c r="H344" s="38">
        <f t="shared" si="88"/>
        <v>336.01596275357497</v>
      </c>
    </row>
    <row r="345" spans="1:8" x14ac:dyDescent="0.25">
      <c r="A345" s="29">
        <f t="shared" si="87"/>
        <v>41249</v>
      </c>
      <c r="B345">
        <v>120</v>
      </c>
      <c r="C345">
        <v>3.9</v>
      </c>
      <c r="D345">
        <v>1251.5999999999999</v>
      </c>
      <c r="E345">
        <v>296.89999999999998</v>
      </c>
      <c r="F345" s="9">
        <f t="shared" si="90"/>
        <v>1371.6</v>
      </c>
      <c r="G345" s="2">
        <f t="shared" si="91"/>
        <v>300.79999999999995</v>
      </c>
      <c r="H345" s="38">
        <f t="shared" si="88"/>
        <v>355.9840425531915</v>
      </c>
    </row>
    <row r="346" spans="1:8" x14ac:dyDescent="0.25">
      <c r="A346" s="29">
        <f t="shared" si="87"/>
        <v>41256</v>
      </c>
      <c r="B346">
        <v>120</v>
      </c>
      <c r="C346">
        <v>3.9</v>
      </c>
      <c r="D346">
        <v>1275.0999999999999</v>
      </c>
      <c r="E346">
        <v>319.3</v>
      </c>
      <c r="F346" s="9">
        <f t="shared" si="90"/>
        <v>1395.1</v>
      </c>
      <c r="G346" s="2">
        <f t="shared" si="91"/>
        <v>323.2</v>
      </c>
      <c r="H346" s="38">
        <f t="shared" si="88"/>
        <v>331.65222772277224</v>
      </c>
    </row>
    <row r="347" spans="1:8" x14ac:dyDescent="0.25">
      <c r="A347" s="29">
        <f t="shared" si="87"/>
        <v>41263</v>
      </c>
      <c r="B347">
        <v>120</v>
      </c>
      <c r="C347">
        <v>3.9</v>
      </c>
      <c r="D347">
        <v>1422.6</v>
      </c>
      <c r="E347">
        <v>346</v>
      </c>
      <c r="F347" s="9">
        <f t="shared" si="90"/>
        <v>1542.6</v>
      </c>
      <c r="G347" s="2">
        <f t="shared" si="91"/>
        <v>349.9</v>
      </c>
      <c r="H347" s="38">
        <f t="shared" si="88"/>
        <v>340.86881966276081</v>
      </c>
    </row>
    <row r="348" spans="1:8" x14ac:dyDescent="0.25">
      <c r="A348" s="29">
        <f t="shared" si="87"/>
        <v>41270</v>
      </c>
      <c r="B348">
        <v>120</v>
      </c>
      <c r="C348">
        <v>3.9</v>
      </c>
      <c r="D348">
        <v>1570.3</v>
      </c>
      <c r="E348">
        <v>346</v>
      </c>
      <c r="F348" s="9">
        <f t="shared" si="90"/>
        <v>1690.3</v>
      </c>
      <c r="G348" s="2">
        <f t="shared" si="91"/>
        <v>349.9</v>
      </c>
      <c r="H348" s="38">
        <f t="shared" si="88"/>
        <v>383.0808802515005</v>
      </c>
    </row>
    <row r="349" spans="1:8" x14ac:dyDescent="0.25">
      <c r="A349" s="29">
        <f t="shared" si="87"/>
        <v>41277</v>
      </c>
      <c r="B349">
        <v>60</v>
      </c>
      <c r="C349">
        <v>3.9</v>
      </c>
      <c r="D349">
        <v>1708.5</v>
      </c>
      <c r="E349">
        <v>346.1</v>
      </c>
      <c r="F349" s="9">
        <f t="shared" si="90"/>
        <v>1768.5</v>
      </c>
      <c r="G349" s="2">
        <f t="shared" si="91"/>
        <v>350</v>
      </c>
      <c r="H349" s="38">
        <f t="shared" si="88"/>
        <v>405.28571428571422</v>
      </c>
    </row>
    <row r="350" spans="1:8" x14ac:dyDescent="0.25">
      <c r="A350" s="29">
        <f t="shared" si="87"/>
        <v>41284</v>
      </c>
      <c r="B350">
        <v>60</v>
      </c>
      <c r="C350">
        <v>3.9</v>
      </c>
      <c r="D350">
        <v>1982</v>
      </c>
      <c r="E350">
        <v>370.2</v>
      </c>
      <c r="F350" s="9">
        <f t="shared" si="90"/>
        <v>2042</v>
      </c>
      <c r="G350" s="2">
        <f t="shared" si="91"/>
        <v>374.09999999999997</v>
      </c>
      <c r="H350" s="38">
        <f t="shared" si="88"/>
        <v>445.84335739107195</v>
      </c>
    </row>
    <row r="351" spans="1:8" x14ac:dyDescent="0.25">
      <c r="A351" s="29">
        <f t="shared" si="87"/>
        <v>41291</v>
      </c>
      <c r="B351">
        <v>0</v>
      </c>
      <c r="C351">
        <v>33.9</v>
      </c>
      <c r="D351">
        <v>2232.5</v>
      </c>
      <c r="E351">
        <v>370.3</v>
      </c>
      <c r="F351" s="9">
        <f t="shared" si="90"/>
        <v>2232.5</v>
      </c>
      <c r="G351" s="2">
        <f t="shared" si="91"/>
        <v>404.2</v>
      </c>
      <c r="H351" s="38">
        <f t="shared" si="88"/>
        <v>452.32558139534882</v>
      </c>
    </row>
    <row r="352" spans="1:8" x14ac:dyDescent="0.25">
      <c r="A352" s="29">
        <f t="shared" si="87"/>
        <v>41298</v>
      </c>
      <c r="B352">
        <v>0</v>
      </c>
      <c r="C352">
        <v>33.9</v>
      </c>
      <c r="D352">
        <v>2308.8000000000002</v>
      </c>
      <c r="E352">
        <v>445.6</v>
      </c>
      <c r="F352" s="9">
        <f t="shared" si="90"/>
        <v>2308.8000000000002</v>
      </c>
      <c r="G352" s="2">
        <f t="shared" si="91"/>
        <v>479.5</v>
      </c>
      <c r="H352" s="38">
        <f t="shared" si="88"/>
        <v>381.50156412930141</v>
      </c>
    </row>
    <row r="353" spans="1:9" x14ac:dyDescent="0.25">
      <c r="A353" s="29">
        <f t="shared" si="87"/>
        <v>41305</v>
      </c>
      <c r="B353">
        <v>0</v>
      </c>
      <c r="C353">
        <v>30</v>
      </c>
      <c r="D353">
        <v>2586.9</v>
      </c>
      <c r="E353">
        <v>445.6</v>
      </c>
      <c r="F353" s="9">
        <f t="shared" si="90"/>
        <v>2586.9</v>
      </c>
      <c r="G353" s="2">
        <f t="shared" si="91"/>
        <v>475.6</v>
      </c>
      <c r="H353" s="38">
        <f t="shared" si="88"/>
        <v>443.92346509671989</v>
      </c>
      <c r="I353">
        <v>25</v>
      </c>
    </row>
    <row r="354" spans="1:9" x14ac:dyDescent="0.25">
      <c r="A354" s="29">
        <f t="shared" si="87"/>
        <v>41312</v>
      </c>
      <c r="B354">
        <v>0</v>
      </c>
      <c r="C354">
        <v>30</v>
      </c>
      <c r="D354">
        <v>2586.9</v>
      </c>
      <c r="E354">
        <v>445.6</v>
      </c>
      <c r="F354" s="9">
        <f t="shared" si="90"/>
        <v>2586.9</v>
      </c>
      <c r="G354" s="2">
        <f t="shared" si="91"/>
        <v>475.6</v>
      </c>
      <c r="H354" s="38">
        <f t="shared" si="88"/>
        <v>443.92346509671989</v>
      </c>
      <c r="I354">
        <v>25</v>
      </c>
    </row>
    <row r="355" spans="1:9" x14ac:dyDescent="0.25">
      <c r="A355" s="29">
        <f t="shared" si="87"/>
        <v>41319</v>
      </c>
      <c r="B355">
        <v>30</v>
      </c>
      <c r="C355">
        <v>30</v>
      </c>
      <c r="D355">
        <v>2739.2</v>
      </c>
      <c r="E355">
        <v>649.4</v>
      </c>
      <c r="F355" s="9">
        <f t="shared" si="90"/>
        <v>2769.2</v>
      </c>
      <c r="G355" s="2">
        <f t="shared" si="91"/>
        <v>679.4</v>
      </c>
      <c r="H355" s="38">
        <f t="shared" si="88"/>
        <v>307.5949367088607</v>
      </c>
      <c r="I355">
        <v>25</v>
      </c>
    </row>
    <row r="356" spans="1:9" x14ac:dyDescent="0.25">
      <c r="A356" s="29">
        <f t="shared" si="87"/>
        <v>41326</v>
      </c>
      <c r="B356">
        <v>30</v>
      </c>
      <c r="C356">
        <v>0</v>
      </c>
      <c r="D356">
        <v>2815.2</v>
      </c>
      <c r="E356">
        <v>677.4</v>
      </c>
      <c r="F356" s="9">
        <f t="shared" si="90"/>
        <v>2845.2</v>
      </c>
      <c r="G356" s="2">
        <f t="shared" si="91"/>
        <v>677.4</v>
      </c>
      <c r="H356" s="38">
        <f t="shared" si="88"/>
        <v>320.01771479185123</v>
      </c>
      <c r="I356">
        <v>25</v>
      </c>
    </row>
    <row r="357" spans="1:9" x14ac:dyDescent="0.25">
      <c r="A357" s="29">
        <f t="shared" si="87"/>
        <v>41333</v>
      </c>
      <c r="B357">
        <v>30</v>
      </c>
      <c r="C357">
        <v>0</v>
      </c>
      <c r="D357">
        <v>2945.3</v>
      </c>
      <c r="E357">
        <v>753.3</v>
      </c>
      <c r="F357" s="9">
        <f t="shared" si="90"/>
        <v>2975.3</v>
      </c>
      <c r="G357" s="2">
        <f t="shared" si="91"/>
        <v>753.3</v>
      </c>
      <c r="H357" s="38">
        <f t="shared" si="88"/>
        <v>294.96880392937743</v>
      </c>
      <c r="I357">
        <v>25</v>
      </c>
    </row>
    <row r="358" spans="1:9" x14ac:dyDescent="0.25">
      <c r="A358" s="29">
        <f t="shared" si="87"/>
        <v>41340</v>
      </c>
      <c r="B358">
        <v>0</v>
      </c>
      <c r="C358">
        <v>0</v>
      </c>
      <c r="D358">
        <v>2977</v>
      </c>
      <c r="E358">
        <v>828.7</v>
      </c>
      <c r="F358" s="9">
        <f t="shared" si="90"/>
        <v>2977</v>
      </c>
      <c r="G358" s="2">
        <f t="shared" si="91"/>
        <v>828.7</v>
      </c>
      <c r="H358" s="38">
        <f t="shared" ref="H358:H373" si="92">+(F358/G358-1)*100</f>
        <v>259.2373597200434</v>
      </c>
      <c r="I358">
        <v>25</v>
      </c>
    </row>
    <row r="359" spans="1:9" x14ac:dyDescent="0.25">
      <c r="A359" s="29">
        <f t="shared" si="87"/>
        <v>41347</v>
      </c>
      <c r="B359">
        <v>0</v>
      </c>
      <c r="C359">
        <v>0</v>
      </c>
      <c r="D359">
        <v>2977</v>
      </c>
      <c r="E359">
        <v>828.8</v>
      </c>
      <c r="F359" s="9">
        <f t="shared" si="90"/>
        <v>2977</v>
      </c>
      <c r="G359" s="2">
        <f t="shared" si="91"/>
        <v>828.8</v>
      </c>
      <c r="H359" s="38">
        <f t="shared" si="92"/>
        <v>259.19401544401546</v>
      </c>
      <c r="I359">
        <v>25</v>
      </c>
    </row>
    <row r="360" spans="1:9" x14ac:dyDescent="0.25">
      <c r="A360" s="29">
        <f t="shared" si="87"/>
        <v>41354</v>
      </c>
      <c r="B360">
        <v>0</v>
      </c>
      <c r="C360">
        <v>0</v>
      </c>
      <c r="D360">
        <v>2977.1</v>
      </c>
      <c r="E360">
        <v>828.8</v>
      </c>
      <c r="F360" s="9">
        <f t="shared" si="90"/>
        <v>2977.1</v>
      </c>
      <c r="G360" s="2">
        <f t="shared" si="91"/>
        <v>828.8</v>
      </c>
      <c r="H360" s="38">
        <f t="shared" si="92"/>
        <v>259.20608108108109</v>
      </c>
      <c r="I360">
        <v>25</v>
      </c>
    </row>
    <row r="361" spans="1:9" x14ac:dyDescent="0.25">
      <c r="A361" s="29">
        <f t="shared" si="87"/>
        <v>41361</v>
      </c>
      <c r="B361">
        <v>0</v>
      </c>
      <c r="C361">
        <v>0</v>
      </c>
      <c r="D361">
        <v>3031.5</v>
      </c>
      <c r="E361">
        <v>828.8</v>
      </c>
      <c r="F361" s="9">
        <f t="shared" si="90"/>
        <v>3031.5</v>
      </c>
      <c r="G361" s="2">
        <f t="shared" si="91"/>
        <v>828.8</v>
      </c>
      <c r="H361" s="38">
        <f t="shared" si="92"/>
        <v>265.7697876447877</v>
      </c>
      <c r="I361">
        <v>25</v>
      </c>
    </row>
    <row r="362" spans="1:9" x14ac:dyDescent="0.25">
      <c r="A362" s="29">
        <f t="shared" si="87"/>
        <v>41368</v>
      </c>
      <c r="B362">
        <v>0</v>
      </c>
      <c r="C362">
        <v>0</v>
      </c>
      <c r="D362">
        <v>2977.2</v>
      </c>
      <c r="E362">
        <v>922.1</v>
      </c>
      <c r="F362" s="9">
        <f t="shared" si="90"/>
        <v>2977.2</v>
      </c>
      <c r="G362" s="2">
        <f t="shared" si="91"/>
        <v>922.1</v>
      </c>
      <c r="H362" s="38">
        <f t="shared" si="92"/>
        <v>222.87170588873221</v>
      </c>
      <c r="I362">
        <v>25</v>
      </c>
    </row>
    <row r="363" spans="1:9" x14ac:dyDescent="0.25">
      <c r="A363" s="29">
        <f t="shared" si="87"/>
        <v>41375</v>
      </c>
      <c r="B363">
        <v>60</v>
      </c>
      <c r="C363">
        <v>0</v>
      </c>
      <c r="D363">
        <v>3008.8</v>
      </c>
      <c r="E363">
        <v>975</v>
      </c>
      <c r="F363" s="9">
        <f t="shared" si="90"/>
        <v>3068.8</v>
      </c>
      <c r="G363" s="2">
        <f t="shared" si="91"/>
        <v>975</v>
      </c>
      <c r="H363" s="38">
        <f t="shared" si="92"/>
        <v>214.74871794871797</v>
      </c>
      <c r="I363">
        <v>25</v>
      </c>
    </row>
    <row r="364" spans="1:9" x14ac:dyDescent="0.25">
      <c r="A364" s="29">
        <f t="shared" si="87"/>
        <v>41382</v>
      </c>
      <c r="B364">
        <v>60</v>
      </c>
      <c r="C364">
        <v>0</v>
      </c>
      <c r="D364">
        <v>3008.9</v>
      </c>
      <c r="E364">
        <v>975</v>
      </c>
      <c r="F364" s="9">
        <f t="shared" si="90"/>
        <v>3068.9</v>
      </c>
      <c r="G364" s="2">
        <f t="shared" si="91"/>
        <v>975</v>
      </c>
      <c r="H364" s="38">
        <f t="shared" si="92"/>
        <v>214.75897435897434</v>
      </c>
      <c r="I364">
        <v>25</v>
      </c>
    </row>
    <row r="365" spans="1:9" x14ac:dyDescent="0.25">
      <c r="A365" s="29">
        <f t="shared" si="87"/>
        <v>41389</v>
      </c>
      <c r="B365">
        <v>60</v>
      </c>
      <c r="C365">
        <v>0</v>
      </c>
      <c r="D365">
        <v>2977.2</v>
      </c>
      <c r="E365">
        <v>1035.5</v>
      </c>
      <c r="F365" s="9">
        <f t="shared" si="90"/>
        <v>3037.2</v>
      </c>
      <c r="G365" s="2">
        <f t="shared" si="91"/>
        <v>1035.5</v>
      </c>
      <c r="H365" s="38">
        <f t="shared" si="92"/>
        <v>193.3075808788025</v>
      </c>
      <c r="I365">
        <v>25</v>
      </c>
    </row>
    <row r="366" spans="1:9" x14ac:dyDescent="0.25">
      <c r="A366" s="29">
        <f t="shared" si="87"/>
        <v>41396</v>
      </c>
      <c r="B366">
        <v>60</v>
      </c>
      <c r="C366">
        <v>4</v>
      </c>
      <c r="D366">
        <v>2977.2</v>
      </c>
      <c r="E366">
        <v>1035.5</v>
      </c>
      <c r="F366" s="9">
        <f t="shared" si="90"/>
        <v>3037.2</v>
      </c>
      <c r="G366" s="2">
        <f t="shared" si="91"/>
        <v>1039.5</v>
      </c>
      <c r="H366" s="38">
        <f t="shared" si="92"/>
        <v>192.17893217893217</v>
      </c>
      <c r="I366">
        <v>25</v>
      </c>
    </row>
    <row r="367" spans="1:9" x14ac:dyDescent="0.25">
      <c r="A367" s="29">
        <f t="shared" si="87"/>
        <v>41403</v>
      </c>
      <c r="B367">
        <v>60</v>
      </c>
      <c r="C367">
        <v>4</v>
      </c>
      <c r="D367">
        <v>2977.2</v>
      </c>
      <c r="E367">
        <v>1035.5</v>
      </c>
      <c r="F367" s="9">
        <f t="shared" si="90"/>
        <v>3037.2</v>
      </c>
      <c r="G367" s="2">
        <f t="shared" si="91"/>
        <v>1039.5</v>
      </c>
      <c r="H367" s="38">
        <f t="shared" si="92"/>
        <v>192.17893217893217</v>
      </c>
      <c r="I367">
        <v>25</v>
      </c>
    </row>
    <row r="368" spans="1:9" x14ac:dyDescent="0.25">
      <c r="A368" s="29">
        <f t="shared" si="87"/>
        <v>41410</v>
      </c>
      <c r="B368">
        <v>60</v>
      </c>
      <c r="C368">
        <v>4</v>
      </c>
      <c r="D368">
        <v>2977.3</v>
      </c>
      <c r="E368">
        <v>1035.5</v>
      </c>
      <c r="F368" s="9">
        <f t="shared" si="90"/>
        <v>3037.3</v>
      </c>
      <c r="G368" s="2">
        <f t="shared" si="91"/>
        <v>1039.5</v>
      </c>
      <c r="H368" s="38">
        <f t="shared" si="92"/>
        <v>192.18855218855219</v>
      </c>
      <c r="I368">
        <v>85</v>
      </c>
    </row>
    <row r="369" spans="1:9" x14ac:dyDescent="0.25">
      <c r="A369" s="29">
        <f t="shared" si="87"/>
        <v>41417</v>
      </c>
      <c r="B369">
        <v>60</v>
      </c>
      <c r="C369">
        <v>4</v>
      </c>
      <c r="D369">
        <v>2977.3</v>
      </c>
      <c r="E369">
        <v>1035.5999999999999</v>
      </c>
      <c r="F369" s="9">
        <f t="shared" si="90"/>
        <v>3037.3</v>
      </c>
      <c r="G369" s="2">
        <f t="shared" si="91"/>
        <v>1039.5999999999999</v>
      </c>
      <c r="H369" s="38">
        <f t="shared" si="92"/>
        <v>192.16044632550987</v>
      </c>
      <c r="I369">
        <v>115</v>
      </c>
    </row>
    <row r="370" spans="1:9" x14ac:dyDescent="0.25">
      <c r="A370" s="29">
        <f t="shared" si="87"/>
        <v>41424</v>
      </c>
      <c r="C370">
        <v>4</v>
      </c>
      <c r="D370">
        <v>3043.3</v>
      </c>
      <c r="E370">
        <v>1088.0999999999999</v>
      </c>
      <c r="F370" s="9">
        <f t="shared" si="90"/>
        <v>3043.3</v>
      </c>
      <c r="G370" s="2">
        <f t="shared" si="91"/>
        <v>1092.0999999999999</v>
      </c>
      <c r="H370" s="38">
        <f t="shared" si="92"/>
        <v>178.66495742148157</v>
      </c>
      <c r="I370">
        <v>115</v>
      </c>
    </row>
    <row r="371" spans="1:9" x14ac:dyDescent="0.25">
      <c r="A371" s="29">
        <f t="shared" si="87"/>
        <v>41431</v>
      </c>
      <c r="C371">
        <v>4</v>
      </c>
      <c r="D371">
        <v>3043.4</v>
      </c>
      <c r="E371">
        <v>1088.2</v>
      </c>
      <c r="F371" s="9">
        <f t="shared" si="90"/>
        <v>3043.4</v>
      </c>
      <c r="G371" s="2">
        <f t="shared" si="91"/>
        <v>1092.2</v>
      </c>
      <c r="H371" s="38">
        <f t="shared" si="92"/>
        <v>178.64859915766345</v>
      </c>
      <c r="I371">
        <v>115</v>
      </c>
    </row>
    <row r="372" spans="1:9" x14ac:dyDescent="0.25">
      <c r="A372" s="29">
        <f t="shared" si="87"/>
        <v>41438</v>
      </c>
      <c r="B372">
        <v>0</v>
      </c>
      <c r="C372">
        <v>4</v>
      </c>
      <c r="D372">
        <v>3043.4</v>
      </c>
      <c r="E372">
        <v>1088.2</v>
      </c>
      <c r="F372" s="9">
        <f t="shared" si="90"/>
        <v>3043.4</v>
      </c>
      <c r="G372" s="2">
        <f t="shared" si="91"/>
        <v>1092.2</v>
      </c>
      <c r="H372" s="38">
        <f t="shared" si="92"/>
        <v>178.64859915766345</v>
      </c>
      <c r="I372">
        <v>115</v>
      </c>
    </row>
    <row r="373" spans="1:9" x14ac:dyDescent="0.25">
      <c r="A373" s="29">
        <f t="shared" si="87"/>
        <v>41445</v>
      </c>
      <c r="B373">
        <v>0</v>
      </c>
      <c r="C373">
        <v>4</v>
      </c>
      <c r="D373">
        <v>3043.5</v>
      </c>
      <c r="E373">
        <v>1111.8</v>
      </c>
      <c r="F373" s="9">
        <f t="shared" si="90"/>
        <v>3043.5</v>
      </c>
      <c r="G373" s="2">
        <f t="shared" si="91"/>
        <v>1115.8</v>
      </c>
      <c r="H373" s="38">
        <f t="shared" si="92"/>
        <v>172.76393618928125</v>
      </c>
      <c r="I373">
        <v>115</v>
      </c>
    </row>
    <row r="374" spans="1:9" x14ac:dyDescent="0.25">
      <c r="A374" s="29">
        <f t="shared" si="87"/>
        <v>41452</v>
      </c>
      <c r="B374">
        <v>0</v>
      </c>
      <c r="C374">
        <v>4</v>
      </c>
      <c r="D374">
        <v>3043.5</v>
      </c>
      <c r="E374">
        <v>1111.9000000000001</v>
      </c>
      <c r="F374" s="9">
        <f t="shared" ref="F374:F388" si="93">+B374+D374</f>
        <v>3043.5</v>
      </c>
      <c r="G374" s="2">
        <f t="shared" ref="G374:G388" si="94">+C374+E374</f>
        <v>1115.9000000000001</v>
      </c>
      <c r="H374" s="38">
        <f t="shared" ref="H374:H388" si="95">+(F374/G374-1)*100</f>
        <v>172.73949278609192</v>
      </c>
      <c r="I374">
        <v>115</v>
      </c>
    </row>
    <row r="375" spans="1:9" x14ac:dyDescent="0.25">
      <c r="A375" s="29">
        <f t="shared" si="87"/>
        <v>41459</v>
      </c>
      <c r="B375">
        <v>0</v>
      </c>
      <c r="C375">
        <v>4</v>
      </c>
      <c r="D375">
        <v>3043.5</v>
      </c>
      <c r="E375">
        <v>1112</v>
      </c>
      <c r="F375" s="9">
        <f t="shared" si="93"/>
        <v>3043.5</v>
      </c>
      <c r="G375" s="2">
        <f t="shared" si="94"/>
        <v>1116</v>
      </c>
      <c r="H375" s="38">
        <f t="shared" si="95"/>
        <v>172.71505376344086</v>
      </c>
      <c r="I375">
        <v>115</v>
      </c>
    </row>
    <row r="376" spans="1:9" x14ac:dyDescent="0.25">
      <c r="A376" s="29">
        <f t="shared" si="87"/>
        <v>41466</v>
      </c>
      <c r="B376">
        <v>0</v>
      </c>
      <c r="C376">
        <v>4</v>
      </c>
      <c r="D376">
        <v>3043.5</v>
      </c>
      <c r="E376">
        <v>1130.5999999999999</v>
      </c>
      <c r="F376" s="9">
        <f t="shared" si="93"/>
        <v>3043.5</v>
      </c>
      <c r="G376" s="2">
        <f t="shared" si="94"/>
        <v>1134.5999999999999</v>
      </c>
      <c r="H376" s="38">
        <f t="shared" si="95"/>
        <v>168.24431517715496</v>
      </c>
      <c r="I376">
        <v>115</v>
      </c>
    </row>
    <row r="377" spans="1:9" x14ac:dyDescent="0.25">
      <c r="A377" s="29">
        <f t="shared" si="87"/>
        <v>41473</v>
      </c>
      <c r="B377">
        <v>0</v>
      </c>
      <c r="C377">
        <v>4</v>
      </c>
      <c r="D377">
        <v>3043.6</v>
      </c>
      <c r="E377">
        <v>1152.9000000000001</v>
      </c>
      <c r="F377" s="9">
        <f t="shared" si="93"/>
        <v>3043.6</v>
      </c>
      <c r="G377" s="2">
        <f t="shared" si="94"/>
        <v>1156.9000000000001</v>
      </c>
      <c r="H377" s="38">
        <f t="shared" si="95"/>
        <v>163.08237531333734</v>
      </c>
      <c r="I377">
        <v>124.9</v>
      </c>
    </row>
    <row r="378" spans="1:9" x14ac:dyDescent="0.25">
      <c r="A378" s="29">
        <f t="shared" si="87"/>
        <v>41480</v>
      </c>
      <c r="B378">
        <v>0</v>
      </c>
      <c r="C378">
        <v>0.8</v>
      </c>
      <c r="D378">
        <v>3043.7</v>
      </c>
      <c r="E378">
        <v>1156.0999999999999</v>
      </c>
      <c r="F378" s="9">
        <f t="shared" si="93"/>
        <v>3043.7</v>
      </c>
      <c r="G378" s="2">
        <f t="shared" si="94"/>
        <v>1156.8999999999999</v>
      </c>
      <c r="H378" s="38">
        <f t="shared" si="95"/>
        <v>163.09101910277465</v>
      </c>
      <c r="I378">
        <v>124.9</v>
      </c>
    </row>
    <row r="379" spans="1:9" x14ac:dyDescent="0.25">
      <c r="A379" s="29">
        <f t="shared" si="87"/>
        <v>41487</v>
      </c>
      <c r="B379">
        <v>0</v>
      </c>
      <c r="C379">
        <v>0.8</v>
      </c>
      <c r="D379">
        <v>3043.7</v>
      </c>
      <c r="E379">
        <v>1156.0999999999999</v>
      </c>
      <c r="F379" s="9">
        <f t="shared" si="93"/>
        <v>3043.7</v>
      </c>
      <c r="G379" s="2">
        <f t="shared" si="94"/>
        <v>1156.8999999999999</v>
      </c>
      <c r="H379" s="38">
        <f t="shared" si="95"/>
        <v>163.09101910277465</v>
      </c>
      <c r="I379">
        <v>124.9</v>
      </c>
    </row>
    <row r="380" spans="1:9" x14ac:dyDescent="0.25">
      <c r="A380" s="29">
        <f t="shared" si="87"/>
        <v>41494</v>
      </c>
      <c r="B380">
        <v>0</v>
      </c>
      <c r="C380">
        <v>0.8</v>
      </c>
      <c r="D380">
        <v>3043.7</v>
      </c>
      <c r="E380">
        <v>1156.2</v>
      </c>
      <c r="F380" s="9">
        <f t="shared" si="93"/>
        <v>3043.7</v>
      </c>
      <c r="G380" s="2">
        <f t="shared" si="94"/>
        <v>1157</v>
      </c>
      <c r="H380" s="38">
        <f t="shared" si="95"/>
        <v>163.06828003457215</v>
      </c>
      <c r="I380">
        <v>124.9</v>
      </c>
    </row>
    <row r="381" spans="1:9" x14ac:dyDescent="0.25">
      <c r="A381" s="29">
        <f>+A380+7</f>
        <v>41501</v>
      </c>
      <c r="B381">
        <v>0</v>
      </c>
      <c r="C381">
        <v>0.8</v>
      </c>
      <c r="D381">
        <v>3043.7</v>
      </c>
      <c r="E381">
        <v>1229.5999999999999</v>
      </c>
      <c r="F381" s="9">
        <f t="shared" si="93"/>
        <v>3043.7</v>
      </c>
      <c r="G381" s="2">
        <f t="shared" si="94"/>
        <v>1230.3999999999999</v>
      </c>
      <c r="H381" s="38">
        <f t="shared" si="95"/>
        <v>147.37483745123535</v>
      </c>
      <c r="I381">
        <v>124.9</v>
      </c>
    </row>
    <row r="382" spans="1:9" x14ac:dyDescent="0.25">
      <c r="A382" s="29">
        <f>+A381+7</f>
        <v>41508</v>
      </c>
      <c r="B382">
        <v>0</v>
      </c>
      <c r="C382">
        <v>0.8</v>
      </c>
      <c r="D382">
        <v>3043.7</v>
      </c>
      <c r="E382">
        <v>1229.5999999999999</v>
      </c>
      <c r="F382" s="9">
        <f t="shared" si="93"/>
        <v>3043.7</v>
      </c>
      <c r="G382" s="2">
        <f t="shared" si="94"/>
        <v>1230.3999999999999</v>
      </c>
      <c r="H382" s="38">
        <f t="shared" si="95"/>
        <v>147.37483745123535</v>
      </c>
      <c r="I382">
        <v>124.9</v>
      </c>
    </row>
    <row r="383" spans="1:9" x14ac:dyDescent="0.25">
      <c r="A383" s="29">
        <f>+A382+7</f>
        <v>41515</v>
      </c>
      <c r="B383">
        <v>0</v>
      </c>
      <c r="C383">
        <v>0.8</v>
      </c>
      <c r="D383">
        <v>3043.7</v>
      </c>
      <c r="E383">
        <v>1229.7</v>
      </c>
      <c r="F383" s="9">
        <f t="shared" si="93"/>
        <v>3043.7</v>
      </c>
      <c r="G383" s="2">
        <f t="shared" si="94"/>
        <v>1230.5</v>
      </c>
      <c r="H383" s="38">
        <f t="shared" si="95"/>
        <v>147.35473384802927</v>
      </c>
      <c r="I383">
        <v>124.9</v>
      </c>
    </row>
    <row r="384" spans="1:9" x14ac:dyDescent="0.25">
      <c r="A384" s="29">
        <f>+A383+7</f>
        <v>41522</v>
      </c>
      <c r="B384">
        <v>124.9</v>
      </c>
      <c r="C384">
        <v>232.8</v>
      </c>
      <c r="E384">
        <v>0</v>
      </c>
      <c r="F384" s="9">
        <f t="shared" si="93"/>
        <v>124.9</v>
      </c>
      <c r="G384" s="2">
        <f t="shared" si="94"/>
        <v>232.8</v>
      </c>
      <c r="H384" s="38">
        <f t="shared" si="95"/>
        <v>-46.348797250859107</v>
      </c>
    </row>
    <row r="385" spans="1:12" x14ac:dyDescent="0.25">
      <c r="A385" s="29">
        <f>+A384+7</f>
        <v>41529</v>
      </c>
      <c r="B385">
        <v>124.9</v>
      </c>
      <c r="C385">
        <v>232.8</v>
      </c>
      <c r="D385">
        <v>0.1</v>
      </c>
      <c r="E385">
        <v>0.1</v>
      </c>
      <c r="F385" s="9">
        <f t="shared" si="93"/>
        <v>125</v>
      </c>
      <c r="G385" s="2">
        <f t="shared" si="94"/>
        <v>232.9</v>
      </c>
      <c r="H385" s="38">
        <f t="shared" si="95"/>
        <v>-46.328896522112494</v>
      </c>
    </row>
    <row r="386" spans="1:12" x14ac:dyDescent="0.25">
      <c r="A386" s="29">
        <f t="shared" ref="A386:A449" si="96">+A385+7</f>
        <v>41536</v>
      </c>
      <c r="B386">
        <v>124.9</v>
      </c>
      <c r="C386">
        <v>232.8</v>
      </c>
      <c r="D386">
        <v>0.1</v>
      </c>
      <c r="E386">
        <v>0.1</v>
      </c>
      <c r="F386" s="9">
        <f t="shared" si="93"/>
        <v>125</v>
      </c>
      <c r="G386" s="2">
        <f t="shared" si="94"/>
        <v>232.9</v>
      </c>
      <c r="H386" s="38">
        <f t="shared" si="95"/>
        <v>-46.328896522112494</v>
      </c>
    </row>
    <row r="387" spans="1:12" x14ac:dyDescent="0.25">
      <c r="A387" s="29">
        <f t="shared" si="96"/>
        <v>41543</v>
      </c>
      <c r="B387">
        <v>124.9</v>
      </c>
      <c r="C387">
        <v>240</v>
      </c>
      <c r="D387">
        <v>75.599999999999994</v>
      </c>
      <c r="E387">
        <v>140.6</v>
      </c>
      <c r="F387" s="9">
        <f t="shared" si="93"/>
        <v>200.5</v>
      </c>
      <c r="G387" s="2">
        <f t="shared" si="94"/>
        <v>380.6</v>
      </c>
      <c r="H387" s="38">
        <f t="shared" si="95"/>
        <v>-47.32002101944299</v>
      </c>
    </row>
    <row r="388" spans="1:12" ht="15" x14ac:dyDescent="0.25">
      <c r="A388" s="29">
        <f t="shared" si="96"/>
        <v>41550</v>
      </c>
      <c r="B388">
        <v>112.9</v>
      </c>
      <c r="C388">
        <v>240</v>
      </c>
      <c r="D388">
        <v>260.5</v>
      </c>
      <c r="E388">
        <v>161.30000000000001</v>
      </c>
      <c r="F388" s="9">
        <f t="shared" si="93"/>
        <v>373.4</v>
      </c>
      <c r="G388" s="2">
        <f t="shared" si="94"/>
        <v>401.3</v>
      </c>
      <c r="H388" s="38">
        <f t="shared" si="95"/>
        <v>-6.9524046847744936</v>
      </c>
      <c r="J388" s="285"/>
    </row>
    <row r="389" spans="1:12" x14ac:dyDescent="0.25">
      <c r="A389" s="29">
        <f t="shared" si="96"/>
        <v>41557</v>
      </c>
    </row>
    <row r="390" spans="1:12" x14ac:dyDescent="0.25">
      <c r="A390" s="29">
        <f t="shared" si="96"/>
        <v>41564</v>
      </c>
    </row>
    <row r="391" spans="1:12" x14ac:dyDescent="0.25">
      <c r="A391" s="29">
        <f t="shared" si="96"/>
        <v>41571</v>
      </c>
      <c r="B391">
        <v>178.9</v>
      </c>
      <c r="C391">
        <v>120</v>
      </c>
      <c r="D391">
        <v>548.20000000000005</v>
      </c>
      <c r="E391">
        <v>579.20000000000005</v>
      </c>
      <c r="F391" s="9">
        <f t="shared" ref="F391:G393" si="97">+B391+D391</f>
        <v>727.1</v>
      </c>
      <c r="G391" s="2">
        <f t="shared" si="97"/>
        <v>699.2</v>
      </c>
      <c r="H391" s="38">
        <f t="shared" ref="H391:H407" si="98">+(F391/G391-1)*100</f>
        <v>3.9902745995423317</v>
      </c>
    </row>
    <row r="392" spans="1:12" ht="15" x14ac:dyDescent="0.25">
      <c r="A392" s="29">
        <f t="shared" si="96"/>
        <v>41578</v>
      </c>
      <c r="B392">
        <v>178.9</v>
      </c>
      <c r="C392">
        <v>120</v>
      </c>
      <c r="D392">
        <v>659.3</v>
      </c>
      <c r="E392">
        <v>685.8</v>
      </c>
      <c r="F392" s="9">
        <f t="shared" si="97"/>
        <v>838.19999999999993</v>
      </c>
      <c r="G392" s="2">
        <f t="shared" si="97"/>
        <v>805.8</v>
      </c>
      <c r="H392" s="38">
        <f t="shared" si="98"/>
        <v>4.020848845867464</v>
      </c>
      <c r="L392" s="285"/>
    </row>
    <row r="393" spans="1:12" x14ac:dyDescent="0.25">
      <c r="A393" s="29">
        <f t="shared" si="96"/>
        <v>41585</v>
      </c>
      <c r="B393">
        <v>118.9</v>
      </c>
      <c r="C393">
        <v>120</v>
      </c>
      <c r="D393">
        <v>808.8</v>
      </c>
      <c r="E393">
        <v>758.5</v>
      </c>
      <c r="F393" s="9">
        <f t="shared" si="97"/>
        <v>927.69999999999993</v>
      </c>
      <c r="G393" s="2">
        <f t="shared" si="97"/>
        <v>878.5</v>
      </c>
      <c r="H393" s="38">
        <f t="shared" si="98"/>
        <v>5.6004553215708519</v>
      </c>
    </row>
    <row r="394" spans="1:12" x14ac:dyDescent="0.25">
      <c r="A394" s="29">
        <f t="shared" si="96"/>
        <v>41592</v>
      </c>
      <c r="B394">
        <v>118.9</v>
      </c>
      <c r="C394">
        <v>120</v>
      </c>
      <c r="D394">
        <v>1035.7</v>
      </c>
      <c r="E394">
        <v>813.2</v>
      </c>
      <c r="F394" s="9">
        <f t="shared" ref="F394:G407" si="99">+B394+D394</f>
        <v>1154.6000000000001</v>
      </c>
      <c r="G394" s="2">
        <f t="shared" si="99"/>
        <v>933.2</v>
      </c>
      <c r="H394" s="38">
        <f t="shared" si="98"/>
        <v>23.724817831118749</v>
      </c>
    </row>
    <row r="395" spans="1:12" x14ac:dyDescent="0.25">
      <c r="A395" s="29">
        <f t="shared" si="96"/>
        <v>41599</v>
      </c>
      <c r="B395">
        <v>118.9</v>
      </c>
      <c r="C395">
        <v>70</v>
      </c>
      <c r="D395">
        <v>1035.8</v>
      </c>
      <c r="E395">
        <v>929.3</v>
      </c>
      <c r="F395" s="9">
        <f t="shared" si="99"/>
        <v>1154.7</v>
      </c>
      <c r="G395" s="2">
        <f t="shared" si="99"/>
        <v>999.3</v>
      </c>
      <c r="H395" s="38">
        <f t="shared" si="98"/>
        <v>15.550885619933963</v>
      </c>
    </row>
    <row r="396" spans="1:12" x14ac:dyDescent="0.25">
      <c r="A396" s="29">
        <f t="shared" si="96"/>
        <v>41606</v>
      </c>
      <c r="B396">
        <v>178.9</v>
      </c>
      <c r="C396">
        <v>120</v>
      </c>
      <c r="D396">
        <v>1183.0999999999999</v>
      </c>
      <c r="E396">
        <v>1191.0999999999999</v>
      </c>
      <c r="F396" s="9">
        <f t="shared" si="99"/>
        <v>1362</v>
      </c>
      <c r="G396" s="2">
        <f t="shared" si="99"/>
        <v>1311.1</v>
      </c>
      <c r="H396" s="38">
        <f t="shared" si="98"/>
        <v>3.8822362901380636</v>
      </c>
    </row>
    <row r="397" spans="1:12" x14ac:dyDescent="0.25">
      <c r="A397" s="29">
        <f t="shared" si="96"/>
        <v>41613</v>
      </c>
      <c r="B397">
        <v>112.9</v>
      </c>
      <c r="C397">
        <v>129</v>
      </c>
      <c r="D397">
        <v>1433.5</v>
      </c>
      <c r="E397">
        <v>1251.5999999999999</v>
      </c>
      <c r="F397" s="9">
        <f t="shared" si="99"/>
        <v>1546.4</v>
      </c>
      <c r="G397" s="2">
        <f t="shared" si="99"/>
        <v>1380.6</v>
      </c>
      <c r="H397" s="38">
        <f t="shared" si="98"/>
        <v>12.00927133130525</v>
      </c>
    </row>
    <row r="398" spans="1:12" x14ac:dyDescent="0.25">
      <c r="A398" s="29">
        <f t="shared" si="96"/>
        <v>41620</v>
      </c>
      <c r="B398">
        <v>112.9</v>
      </c>
      <c r="C398">
        <v>120</v>
      </c>
      <c r="D398">
        <v>1736.9</v>
      </c>
      <c r="E398">
        <v>1275.0999999999999</v>
      </c>
      <c r="F398" s="9">
        <f t="shared" si="99"/>
        <v>1849.8000000000002</v>
      </c>
      <c r="G398" s="2">
        <f t="shared" si="99"/>
        <v>1395.1</v>
      </c>
      <c r="H398" s="38">
        <f t="shared" si="98"/>
        <v>32.592645688481127</v>
      </c>
    </row>
    <row r="399" spans="1:12" x14ac:dyDescent="0.25">
      <c r="A399" s="29">
        <f t="shared" si="96"/>
        <v>41627</v>
      </c>
      <c r="B399">
        <v>87.9</v>
      </c>
      <c r="C399">
        <v>120</v>
      </c>
      <c r="D399">
        <v>1760.1</v>
      </c>
      <c r="E399">
        <v>1327.1</v>
      </c>
      <c r="F399" s="9">
        <f t="shared" si="99"/>
        <v>1848</v>
      </c>
      <c r="G399" s="2">
        <f t="shared" si="99"/>
        <v>1447.1</v>
      </c>
      <c r="H399" s="38">
        <f t="shared" si="98"/>
        <v>27.703683228526032</v>
      </c>
    </row>
    <row r="400" spans="1:12" x14ac:dyDescent="0.25">
      <c r="A400" s="29">
        <f t="shared" si="96"/>
        <v>41634</v>
      </c>
      <c r="B400">
        <v>87.9</v>
      </c>
      <c r="C400">
        <v>120</v>
      </c>
      <c r="D400">
        <v>1891.3</v>
      </c>
      <c r="E400">
        <v>1474.8</v>
      </c>
      <c r="F400" s="9">
        <f t="shared" si="99"/>
        <v>1979.2</v>
      </c>
      <c r="G400" s="2">
        <f t="shared" si="99"/>
        <v>1594.8</v>
      </c>
      <c r="H400" s="38">
        <f t="shared" si="98"/>
        <v>24.103335841484828</v>
      </c>
    </row>
    <row r="401" spans="1:14" x14ac:dyDescent="0.25">
      <c r="A401" s="29">
        <f t="shared" si="96"/>
        <v>41641</v>
      </c>
      <c r="B401" s="66">
        <v>88</v>
      </c>
      <c r="C401">
        <v>60</v>
      </c>
      <c r="D401">
        <v>1956.7</v>
      </c>
      <c r="E401">
        <v>1708.5</v>
      </c>
      <c r="F401" s="9">
        <f t="shared" si="99"/>
        <v>2044.7</v>
      </c>
      <c r="G401" s="2">
        <f t="shared" si="99"/>
        <v>1768.5</v>
      </c>
      <c r="H401" s="38">
        <f t="shared" si="98"/>
        <v>15.617755159739888</v>
      </c>
    </row>
    <row r="402" spans="1:14" x14ac:dyDescent="0.25">
      <c r="A402" s="29">
        <f t="shared" si="96"/>
        <v>41648</v>
      </c>
      <c r="B402">
        <v>10</v>
      </c>
      <c r="C402">
        <v>60</v>
      </c>
      <c r="D402">
        <v>2173.8000000000002</v>
      </c>
      <c r="E402">
        <v>1915.2</v>
      </c>
      <c r="F402" s="9">
        <f t="shared" si="99"/>
        <v>2183.8000000000002</v>
      </c>
      <c r="G402" s="2">
        <f t="shared" si="99"/>
        <v>1975.2</v>
      </c>
      <c r="H402" s="38">
        <f t="shared" si="98"/>
        <v>10.560955852571908</v>
      </c>
    </row>
    <row r="403" spans="1:14" ht="15" x14ac:dyDescent="0.25">
      <c r="A403" s="29">
        <f t="shared" si="96"/>
        <v>41655</v>
      </c>
      <c r="B403">
        <v>4</v>
      </c>
      <c r="C403">
        <v>0</v>
      </c>
      <c r="D403">
        <v>2445.4</v>
      </c>
      <c r="E403">
        <v>2156.5</v>
      </c>
      <c r="F403" s="9">
        <f t="shared" si="99"/>
        <v>2449.4</v>
      </c>
      <c r="G403" s="2">
        <f t="shared" si="99"/>
        <v>2156.5</v>
      </c>
      <c r="H403" s="38">
        <f t="shared" si="98"/>
        <v>13.582193368884777</v>
      </c>
      <c r="J403" s="285"/>
    </row>
    <row r="404" spans="1:14" x14ac:dyDescent="0.25">
      <c r="A404" s="29">
        <f t="shared" si="96"/>
        <v>41662</v>
      </c>
      <c r="B404">
        <v>4</v>
      </c>
      <c r="C404">
        <v>0</v>
      </c>
      <c r="D404" s="66">
        <v>2783</v>
      </c>
      <c r="E404">
        <v>2232.8000000000002</v>
      </c>
      <c r="F404" s="9">
        <f t="shared" si="99"/>
        <v>2787</v>
      </c>
      <c r="G404" s="2">
        <f t="shared" si="99"/>
        <v>2232.8000000000002</v>
      </c>
      <c r="H404" s="38">
        <f t="shared" si="98"/>
        <v>24.820852740953047</v>
      </c>
    </row>
    <row r="405" spans="1:14" ht="15" x14ac:dyDescent="0.25">
      <c r="A405" s="29">
        <f t="shared" si="96"/>
        <v>41669</v>
      </c>
      <c r="B405">
        <v>0</v>
      </c>
      <c r="C405">
        <v>0</v>
      </c>
      <c r="D405">
        <v>2928.7</v>
      </c>
      <c r="E405">
        <v>2503.1999999999998</v>
      </c>
      <c r="F405" s="9">
        <f t="shared" si="99"/>
        <v>2928.7</v>
      </c>
      <c r="G405" s="2">
        <f t="shared" si="99"/>
        <v>2503.1999999999998</v>
      </c>
      <c r="H405" s="38">
        <f t="shared" si="98"/>
        <v>16.998242249920104</v>
      </c>
      <c r="J405" s="285"/>
      <c r="K405" s="285"/>
      <c r="N405" s="285"/>
    </row>
    <row r="406" spans="1:14" ht="15" x14ac:dyDescent="0.25">
      <c r="A406" s="29">
        <f t="shared" si="96"/>
        <v>41676</v>
      </c>
      <c r="B406">
        <v>0</v>
      </c>
      <c r="C406">
        <v>0</v>
      </c>
      <c r="D406">
        <v>2928.7</v>
      </c>
      <c r="E406">
        <v>2586.9</v>
      </c>
      <c r="F406" s="9">
        <f t="shared" si="99"/>
        <v>2928.7</v>
      </c>
      <c r="G406" s="2">
        <f t="shared" si="99"/>
        <v>2586.9</v>
      </c>
      <c r="H406" s="38">
        <f t="shared" si="98"/>
        <v>13.212725656190806</v>
      </c>
      <c r="J406" s="285"/>
    </row>
    <row r="407" spans="1:14" x14ac:dyDescent="0.25">
      <c r="A407" s="29">
        <f t="shared" si="96"/>
        <v>41683</v>
      </c>
      <c r="B407">
        <v>0</v>
      </c>
      <c r="C407">
        <v>30</v>
      </c>
      <c r="D407">
        <v>3078.8</v>
      </c>
      <c r="E407">
        <v>2739.2</v>
      </c>
      <c r="F407" s="9">
        <f t="shared" si="99"/>
        <v>3078.8</v>
      </c>
      <c r="G407" s="2">
        <f t="shared" si="99"/>
        <v>2769.2</v>
      </c>
      <c r="H407" s="38">
        <f t="shared" si="98"/>
        <v>11.180124223602505</v>
      </c>
    </row>
    <row r="408" spans="1:14" x14ac:dyDescent="0.25">
      <c r="A408" s="29">
        <f t="shared" si="96"/>
        <v>41690</v>
      </c>
      <c r="B408">
        <v>0</v>
      </c>
      <c r="C408">
        <v>30</v>
      </c>
      <c r="D408">
        <v>3283.9</v>
      </c>
      <c r="E408">
        <v>2739.3</v>
      </c>
      <c r="F408" s="9">
        <f t="shared" ref="F408:G412" si="100">+B408+D408</f>
        <v>3283.9</v>
      </c>
      <c r="G408" s="2">
        <f t="shared" si="100"/>
        <v>2769.3</v>
      </c>
      <c r="H408" s="38">
        <f t="shared" ref="H408:H413" si="101">+(F408/G408-1)*100</f>
        <v>18.582313219947277</v>
      </c>
    </row>
    <row r="409" spans="1:14" x14ac:dyDescent="0.25">
      <c r="A409" s="29">
        <f t="shared" si="96"/>
        <v>41697</v>
      </c>
      <c r="B409">
        <v>0</v>
      </c>
      <c r="C409">
        <v>30</v>
      </c>
      <c r="D409" s="66">
        <v>3347</v>
      </c>
      <c r="E409">
        <v>2739.3</v>
      </c>
      <c r="F409" s="9">
        <f t="shared" si="100"/>
        <v>3347</v>
      </c>
      <c r="G409" s="2">
        <f t="shared" si="100"/>
        <v>2769.3</v>
      </c>
      <c r="H409" s="38">
        <f t="shared" si="101"/>
        <v>20.860867367204694</v>
      </c>
    </row>
    <row r="410" spans="1:14" ht="15" x14ac:dyDescent="0.25">
      <c r="A410" s="29">
        <f t="shared" si="96"/>
        <v>41704</v>
      </c>
      <c r="B410">
        <v>0</v>
      </c>
      <c r="C410" s="102">
        <v>0</v>
      </c>
      <c r="D410" s="66">
        <v>3347</v>
      </c>
      <c r="E410" s="66">
        <v>2891</v>
      </c>
      <c r="F410" s="9">
        <f t="shared" si="100"/>
        <v>3347</v>
      </c>
      <c r="G410" s="2">
        <f t="shared" si="100"/>
        <v>2891</v>
      </c>
      <c r="H410" s="38">
        <f t="shared" si="101"/>
        <v>15.773088896575583</v>
      </c>
      <c r="J410" s="285"/>
    </row>
    <row r="411" spans="1:14" x14ac:dyDescent="0.25">
      <c r="A411" s="29">
        <f t="shared" si="96"/>
        <v>41711</v>
      </c>
      <c r="B411">
        <v>0</v>
      </c>
      <c r="C411" s="102">
        <v>0</v>
      </c>
      <c r="D411">
        <v>3414.3</v>
      </c>
      <c r="E411" s="66">
        <v>2891</v>
      </c>
      <c r="F411" s="9">
        <f t="shared" si="100"/>
        <v>3414.3</v>
      </c>
      <c r="G411" s="2">
        <f t="shared" si="100"/>
        <v>2891</v>
      </c>
      <c r="H411" s="38">
        <f t="shared" si="101"/>
        <v>18.101003113109648</v>
      </c>
    </row>
    <row r="412" spans="1:14" x14ac:dyDescent="0.25">
      <c r="A412" s="29">
        <f t="shared" si="96"/>
        <v>41718</v>
      </c>
      <c r="B412">
        <v>0</v>
      </c>
      <c r="C412" s="102">
        <v>0</v>
      </c>
      <c r="D412">
        <v>3495.3</v>
      </c>
      <c r="E412" s="66">
        <v>2891</v>
      </c>
      <c r="F412" s="9">
        <f t="shared" si="100"/>
        <v>3495.3</v>
      </c>
      <c r="G412" s="2">
        <f t="shared" si="100"/>
        <v>2891</v>
      </c>
      <c r="H412" s="38">
        <f t="shared" si="101"/>
        <v>20.902801798685577</v>
      </c>
    </row>
    <row r="413" spans="1:14" x14ac:dyDescent="0.25">
      <c r="A413" s="29">
        <f t="shared" si="96"/>
        <v>41725</v>
      </c>
      <c r="B413">
        <v>0</v>
      </c>
      <c r="C413" s="102">
        <v>0</v>
      </c>
      <c r="D413">
        <v>3495.3</v>
      </c>
      <c r="E413" s="66">
        <v>2945.5</v>
      </c>
      <c r="F413" s="9">
        <f t="shared" ref="F413:G415" si="102">+B413+D413</f>
        <v>3495.3</v>
      </c>
      <c r="G413" s="2">
        <f t="shared" si="102"/>
        <v>2945.5</v>
      </c>
      <c r="H413" s="38">
        <f t="shared" si="101"/>
        <v>18.665761330843655</v>
      </c>
    </row>
    <row r="414" spans="1:14" x14ac:dyDescent="0.25">
      <c r="A414" s="29">
        <f t="shared" si="96"/>
        <v>41732</v>
      </c>
      <c r="B414">
        <v>0</v>
      </c>
      <c r="C414" s="102">
        <v>0</v>
      </c>
      <c r="D414">
        <v>3495.4</v>
      </c>
      <c r="E414" s="66">
        <v>2945.5</v>
      </c>
      <c r="F414" s="9">
        <f t="shared" si="102"/>
        <v>3495.4</v>
      </c>
      <c r="G414" s="2">
        <f t="shared" si="102"/>
        <v>2945.5</v>
      </c>
      <c r="H414" s="38">
        <f t="shared" ref="H414:H419" si="103">+(F414/G414-1)*100</f>
        <v>18.669156340179939</v>
      </c>
    </row>
    <row r="415" spans="1:14" x14ac:dyDescent="0.25">
      <c r="A415" s="29">
        <f t="shared" si="96"/>
        <v>41739</v>
      </c>
      <c r="B415">
        <v>0</v>
      </c>
      <c r="C415" s="102">
        <v>60</v>
      </c>
      <c r="D415">
        <v>3495.3</v>
      </c>
      <c r="E415" s="66">
        <v>2977.2</v>
      </c>
      <c r="F415" s="9">
        <f t="shared" si="102"/>
        <v>3495.3</v>
      </c>
      <c r="G415" s="2">
        <f t="shared" si="102"/>
        <v>3037.2</v>
      </c>
      <c r="H415" s="38">
        <f t="shared" si="103"/>
        <v>15.082971157645208</v>
      </c>
    </row>
    <row r="416" spans="1:14" x14ac:dyDescent="0.25">
      <c r="A416" s="29">
        <f t="shared" si="96"/>
        <v>41746</v>
      </c>
      <c r="B416">
        <v>0</v>
      </c>
      <c r="C416" s="102">
        <v>60</v>
      </c>
      <c r="D416">
        <v>3495.3</v>
      </c>
      <c r="E416" s="66">
        <v>2977.2</v>
      </c>
      <c r="F416" s="9">
        <f t="shared" ref="F416:G418" si="104">+B416+D416</f>
        <v>3495.3</v>
      </c>
      <c r="G416" s="2">
        <f t="shared" si="104"/>
        <v>3037.2</v>
      </c>
      <c r="H416" s="38">
        <f t="shared" si="103"/>
        <v>15.082971157645208</v>
      </c>
    </row>
    <row r="417" spans="1:9" x14ac:dyDescent="0.25">
      <c r="A417" s="29">
        <f t="shared" si="96"/>
        <v>41753</v>
      </c>
      <c r="B417">
        <v>0</v>
      </c>
      <c r="C417" s="102">
        <v>60</v>
      </c>
      <c r="D417">
        <v>3495.5</v>
      </c>
      <c r="E417" s="66">
        <v>2977.2</v>
      </c>
      <c r="F417" s="9">
        <f t="shared" si="104"/>
        <v>3495.5</v>
      </c>
      <c r="G417" s="2">
        <f t="shared" si="104"/>
        <v>3037.2</v>
      </c>
      <c r="H417" s="38">
        <f t="shared" si="103"/>
        <v>15.089556170156726</v>
      </c>
    </row>
    <row r="418" spans="1:9" x14ac:dyDescent="0.25">
      <c r="A418" s="29">
        <f t="shared" si="96"/>
        <v>41760</v>
      </c>
      <c r="B418">
        <v>0</v>
      </c>
      <c r="C418">
        <v>60</v>
      </c>
      <c r="D418">
        <v>3495.5</v>
      </c>
      <c r="E418">
        <v>2977.2</v>
      </c>
      <c r="F418" s="9">
        <f t="shared" si="104"/>
        <v>3495.5</v>
      </c>
      <c r="G418" s="2">
        <f t="shared" si="104"/>
        <v>3037.2</v>
      </c>
      <c r="H418" s="38">
        <f t="shared" si="103"/>
        <v>15.089556170156726</v>
      </c>
      <c r="I418">
        <v>93.1</v>
      </c>
    </row>
    <row r="419" spans="1:9" x14ac:dyDescent="0.25">
      <c r="A419" s="29">
        <f t="shared" si="96"/>
        <v>41767</v>
      </c>
      <c r="B419">
        <v>0</v>
      </c>
      <c r="C419">
        <v>60</v>
      </c>
      <c r="D419">
        <v>3495.5</v>
      </c>
      <c r="E419">
        <v>2977.2</v>
      </c>
      <c r="F419" s="9">
        <f t="shared" ref="F419:F435" si="105">+B419+D419</f>
        <v>3495.5</v>
      </c>
      <c r="G419" s="2">
        <f t="shared" ref="G419:G435" si="106">+C419+E419</f>
        <v>3037.2</v>
      </c>
      <c r="H419" s="38">
        <f t="shared" si="103"/>
        <v>15.089556170156726</v>
      </c>
      <c r="I419">
        <v>93.1</v>
      </c>
    </row>
    <row r="420" spans="1:9" x14ac:dyDescent="0.25">
      <c r="A420" s="29">
        <f t="shared" si="96"/>
        <v>41774</v>
      </c>
      <c r="B420">
        <v>0</v>
      </c>
      <c r="C420">
        <v>60</v>
      </c>
      <c r="D420">
        <v>3495.6</v>
      </c>
      <c r="E420">
        <v>2977.3</v>
      </c>
      <c r="F420" s="9">
        <f t="shared" si="105"/>
        <v>3495.6</v>
      </c>
      <c r="G420" s="2">
        <f t="shared" si="106"/>
        <v>3037.3</v>
      </c>
      <c r="H420" s="38">
        <f t="shared" ref="H420:H435" si="107">+(F420/G420-1)*100</f>
        <v>15.089059361933277</v>
      </c>
      <c r="I420">
        <v>93.1</v>
      </c>
    </row>
    <row r="421" spans="1:9" x14ac:dyDescent="0.25">
      <c r="A421" s="29">
        <f t="shared" si="96"/>
        <v>41781</v>
      </c>
      <c r="B421">
        <v>0</v>
      </c>
      <c r="C421">
        <v>60</v>
      </c>
      <c r="D421">
        <v>3495.6</v>
      </c>
      <c r="E421">
        <v>2977.3</v>
      </c>
      <c r="F421" s="9">
        <f t="shared" si="105"/>
        <v>3495.6</v>
      </c>
      <c r="G421" s="2">
        <f t="shared" si="106"/>
        <v>3037.3</v>
      </c>
      <c r="H421" s="38">
        <f t="shared" si="107"/>
        <v>15.089059361933277</v>
      </c>
      <c r="I421">
        <v>93.1</v>
      </c>
    </row>
    <row r="422" spans="1:9" x14ac:dyDescent="0.25">
      <c r="A422" s="29">
        <f t="shared" si="96"/>
        <v>41788</v>
      </c>
      <c r="B422">
        <v>0</v>
      </c>
      <c r="D422">
        <v>3495.6</v>
      </c>
      <c r="E422">
        <v>3043.3</v>
      </c>
      <c r="F422" s="9">
        <f t="shared" si="105"/>
        <v>3495.6</v>
      </c>
      <c r="G422" s="2">
        <f t="shared" si="106"/>
        <v>3043.3</v>
      </c>
      <c r="H422" s="38">
        <f t="shared" si="107"/>
        <v>14.862156212006683</v>
      </c>
      <c r="I422">
        <v>93.1</v>
      </c>
    </row>
    <row r="423" spans="1:9" x14ac:dyDescent="0.25">
      <c r="A423" s="29">
        <f t="shared" si="96"/>
        <v>41795</v>
      </c>
      <c r="B423">
        <v>0</v>
      </c>
      <c r="D423">
        <v>3495.7</v>
      </c>
      <c r="E423">
        <v>3043.4</v>
      </c>
      <c r="F423" s="9">
        <f t="shared" si="105"/>
        <v>3495.7</v>
      </c>
      <c r="G423" s="2">
        <f t="shared" si="106"/>
        <v>3043.4</v>
      </c>
      <c r="H423" s="38">
        <f t="shared" si="107"/>
        <v>14.861667871459549</v>
      </c>
      <c r="I423">
        <v>93.1</v>
      </c>
    </row>
    <row r="424" spans="1:9" x14ac:dyDescent="0.25">
      <c r="A424" s="29">
        <f t="shared" si="96"/>
        <v>41802</v>
      </c>
      <c r="B424">
        <v>0</v>
      </c>
      <c r="C424">
        <v>0</v>
      </c>
      <c r="D424">
        <v>3495.8</v>
      </c>
      <c r="E424">
        <v>3043.4</v>
      </c>
      <c r="F424" s="9">
        <f t="shared" si="105"/>
        <v>3495.8</v>
      </c>
      <c r="G424" s="2">
        <f t="shared" si="106"/>
        <v>3043.4</v>
      </c>
      <c r="H424" s="38">
        <f t="shared" si="107"/>
        <v>14.864953670237234</v>
      </c>
      <c r="I424">
        <v>93.1</v>
      </c>
    </row>
    <row r="425" spans="1:9" x14ac:dyDescent="0.25">
      <c r="A425" s="29">
        <f t="shared" si="96"/>
        <v>41809</v>
      </c>
      <c r="B425">
        <v>0</v>
      </c>
      <c r="C425">
        <v>0</v>
      </c>
      <c r="D425">
        <v>3495.9</v>
      </c>
      <c r="E425">
        <v>3043.5</v>
      </c>
      <c r="F425" s="9">
        <f t="shared" si="105"/>
        <v>3495.9</v>
      </c>
      <c r="G425" s="2">
        <f t="shared" si="106"/>
        <v>3043.5</v>
      </c>
      <c r="H425" s="38">
        <f t="shared" si="107"/>
        <v>14.864465253819613</v>
      </c>
      <c r="I425">
        <v>93.1</v>
      </c>
    </row>
    <row r="426" spans="1:9" x14ac:dyDescent="0.25">
      <c r="A426" s="29">
        <f t="shared" si="96"/>
        <v>41816</v>
      </c>
      <c r="B426">
        <v>0</v>
      </c>
      <c r="C426">
        <v>0</v>
      </c>
      <c r="D426">
        <v>3496</v>
      </c>
      <c r="E426">
        <v>3043.5</v>
      </c>
      <c r="F426" s="9">
        <f t="shared" si="105"/>
        <v>3496</v>
      </c>
      <c r="G426" s="2">
        <f t="shared" si="106"/>
        <v>3043.5</v>
      </c>
      <c r="H426" s="38">
        <f t="shared" si="107"/>
        <v>14.867750944636104</v>
      </c>
      <c r="I426">
        <v>93.1</v>
      </c>
    </row>
    <row r="427" spans="1:9" x14ac:dyDescent="0.25">
      <c r="A427" s="29">
        <f t="shared" si="96"/>
        <v>41823</v>
      </c>
      <c r="B427">
        <v>0</v>
      </c>
      <c r="C427">
        <v>0</v>
      </c>
      <c r="D427">
        <v>3496</v>
      </c>
      <c r="E427">
        <v>3043.5</v>
      </c>
      <c r="F427" s="9">
        <f t="shared" si="105"/>
        <v>3496</v>
      </c>
      <c r="G427" s="2">
        <f t="shared" si="106"/>
        <v>3043.5</v>
      </c>
      <c r="H427" s="38">
        <f t="shared" si="107"/>
        <v>14.867750944636104</v>
      </c>
      <c r="I427">
        <v>93.1</v>
      </c>
    </row>
    <row r="428" spans="1:9" x14ac:dyDescent="0.25">
      <c r="A428" s="29">
        <f t="shared" si="96"/>
        <v>41830</v>
      </c>
      <c r="B428">
        <v>0</v>
      </c>
      <c r="C428">
        <v>0</v>
      </c>
      <c r="D428">
        <v>3496.1</v>
      </c>
      <c r="E428">
        <v>3043.6</v>
      </c>
      <c r="F428" s="9">
        <f t="shared" si="105"/>
        <v>3496.1</v>
      </c>
      <c r="G428" s="2">
        <f t="shared" si="106"/>
        <v>3043.6</v>
      </c>
      <c r="H428" s="38">
        <f t="shared" si="107"/>
        <v>14.867262452359054</v>
      </c>
      <c r="I428">
        <v>93.1</v>
      </c>
    </row>
    <row r="429" spans="1:9" x14ac:dyDescent="0.25">
      <c r="A429" s="29">
        <f t="shared" si="96"/>
        <v>41837</v>
      </c>
      <c r="B429">
        <v>0</v>
      </c>
      <c r="C429">
        <v>0</v>
      </c>
      <c r="D429">
        <v>3496.1</v>
      </c>
      <c r="E429">
        <v>3043.6</v>
      </c>
      <c r="F429" s="9">
        <f t="shared" si="105"/>
        <v>3496.1</v>
      </c>
      <c r="G429" s="2">
        <f t="shared" si="106"/>
        <v>3043.6</v>
      </c>
      <c r="H429" s="38">
        <f t="shared" si="107"/>
        <v>14.867262452359054</v>
      </c>
      <c r="I429">
        <v>93.1</v>
      </c>
    </row>
    <row r="430" spans="1:9" x14ac:dyDescent="0.25">
      <c r="A430" s="29">
        <f t="shared" si="96"/>
        <v>41844</v>
      </c>
      <c r="B430">
        <v>0</v>
      </c>
      <c r="C430">
        <v>0</v>
      </c>
      <c r="D430">
        <v>3496.1</v>
      </c>
      <c r="E430">
        <v>3043.7</v>
      </c>
      <c r="F430" s="9">
        <f t="shared" si="105"/>
        <v>3496.1</v>
      </c>
      <c r="G430" s="2">
        <f t="shared" si="106"/>
        <v>3043.7</v>
      </c>
      <c r="H430" s="38">
        <f t="shared" si="107"/>
        <v>14.863488517265179</v>
      </c>
      <c r="I430">
        <v>93.1</v>
      </c>
    </row>
    <row r="431" spans="1:9" x14ac:dyDescent="0.25">
      <c r="A431" s="29">
        <f t="shared" si="96"/>
        <v>41851</v>
      </c>
      <c r="B431">
        <v>0</v>
      </c>
      <c r="C431">
        <v>0</v>
      </c>
      <c r="D431">
        <v>3496.1</v>
      </c>
      <c r="E431">
        <v>3043.7</v>
      </c>
      <c r="F431" s="9">
        <f t="shared" si="105"/>
        <v>3496.1</v>
      </c>
      <c r="G431" s="2">
        <f t="shared" si="106"/>
        <v>3043.7</v>
      </c>
      <c r="H431" s="38">
        <f t="shared" si="107"/>
        <v>14.863488517265179</v>
      </c>
      <c r="I431">
        <v>93.1</v>
      </c>
    </row>
    <row r="432" spans="1:9" x14ac:dyDescent="0.25">
      <c r="A432" s="29">
        <f t="shared" si="96"/>
        <v>41858</v>
      </c>
      <c r="B432">
        <v>0</v>
      </c>
      <c r="C432">
        <v>0</v>
      </c>
      <c r="D432">
        <v>3496.1</v>
      </c>
      <c r="E432">
        <v>3043.7</v>
      </c>
      <c r="F432" s="9">
        <f t="shared" si="105"/>
        <v>3496.1</v>
      </c>
      <c r="G432" s="2">
        <f t="shared" si="106"/>
        <v>3043.7</v>
      </c>
      <c r="H432" s="38">
        <f t="shared" si="107"/>
        <v>14.863488517265179</v>
      </c>
      <c r="I432">
        <v>93.1</v>
      </c>
    </row>
    <row r="433" spans="1:9" x14ac:dyDescent="0.25">
      <c r="A433" s="29">
        <f t="shared" si="96"/>
        <v>41865</v>
      </c>
      <c r="B433">
        <v>0</v>
      </c>
      <c r="C433">
        <v>0</v>
      </c>
      <c r="D433">
        <v>3496.1</v>
      </c>
      <c r="E433">
        <v>3043.7</v>
      </c>
      <c r="F433" s="9">
        <f t="shared" si="105"/>
        <v>3496.1</v>
      </c>
      <c r="G433" s="2">
        <f t="shared" si="106"/>
        <v>3043.7</v>
      </c>
      <c r="H433" s="38">
        <f t="shared" si="107"/>
        <v>14.863488517265179</v>
      </c>
      <c r="I433">
        <v>213.1</v>
      </c>
    </row>
    <row r="434" spans="1:9" x14ac:dyDescent="0.25">
      <c r="A434" s="29">
        <f t="shared" si="96"/>
        <v>41872</v>
      </c>
      <c r="B434">
        <v>0</v>
      </c>
      <c r="C434">
        <v>0</v>
      </c>
      <c r="D434">
        <v>3496.1</v>
      </c>
      <c r="E434">
        <v>3043.7</v>
      </c>
      <c r="F434" s="9">
        <f t="shared" si="105"/>
        <v>3496.1</v>
      </c>
      <c r="G434" s="2">
        <f t="shared" si="106"/>
        <v>3043.7</v>
      </c>
      <c r="H434" s="38">
        <f t="shared" si="107"/>
        <v>14.863488517265179</v>
      </c>
      <c r="I434">
        <v>213.1</v>
      </c>
    </row>
    <row r="435" spans="1:9" x14ac:dyDescent="0.25">
      <c r="A435" s="29">
        <f t="shared" si="96"/>
        <v>41879</v>
      </c>
      <c r="B435">
        <v>0</v>
      </c>
      <c r="C435">
        <v>0</v>
      </c>
      <c r="D435">
        <v>3496.2</v>
      </c>
      <c r="E435">
        <v>3043.7</v>
      </c>
      <c r="F435" s="9">
        <f t="shared" si="105"/>
        <v>3496.2</v>
      </c>
      <c r="G435" s="2">
        <f t="shared" si="106"/>
        <v>3043.7</v>
      </c>
      <c r="H435" s="38">
        <f t="shared" si="107"/>
        <v>14.866773992180571</v>
      </c>
      <c r="I435">
        <v>268.10000000000002</v>
      </c>
    </row>
    <row r="436" spans="1:9" x14ac:dyDescent="0.25">
      <c r="A436" s="29">
        <f t="shared" si="96"/>
        <v>41886</v>
      </c>
    </row>
    <row r="437" spans="1:9" x14ac:dyDescent="0.25">
      <c r="A437" s="29">
        <f t="shared" si="96"/>
        <v>41893</v>
      </c>
      <c r="B437">
        <v>285.60000000000002</v>
      </c>
      <c r="C437">
        <v>124.9</v>
      </c>
      <c r="D437">
        <v>67.5</v>
      </c>
      <c r="E437">
        <v>0.1</v>
      </c>
      <c r="F437" s="9">
        <f t="shared" ref="F437:F457" si="108">+B437+D437</f>
        <v>353.1</v>
      </c>
      <c r="G437" s="2">
        <f t="shared" ref="G437:G457" si="109">+C437+E437</f>
        <v>125</v>
      </c>
      <c r="H437" s="38">
        <f t="shared" ref="H437:H457" si="110">+(F437/G437-1)*100</f>
        <v>182.48000000000002</v>
      </c>
    </row>
    <row r="438" spans="1:9" x14ac:dyDescent="0.25">
      <c r="A438" s="29">
        <f t="shared" si="96"/>
        <v>41900</v>
      </c>
      <c r="B438">
        <v>285.60000000000002</v>
      </c>
      <c r="C438">
        <v>124.9</v>
      </c>
      <c r="D438">
        <v>143.5</v>
      </c>
      <c r="E438">
        <v>0.1</v>
      </c>
      <c r="F438" s="9">
        <f t="shared" si="108"/>
        <v>429.1</v>
      </c>
      <c r="G438" s="2">
        <f t="shared" si="109"/>
        <v>125</v>
      </c>
      <c r="H438" s="38">
        <f t="shared" si="110"/>
        <v>243.28000000000003</v>
      </c>
    </row>
    <row r="439" spans="1:9" x14ac:dyDescent="0.25">
      <c r="A439" s="29">
        <f t="shared" si="96"/>
        <v>41907</v>
      </c>
      <c r="B439">
        <v>285.60000000000002</v>
      </c>
      <c r="C439">
        <v>124.9</v>
      </c>
      <c r="D439">
        <v>284.89999999999998</v>
      </c>
      <c r="E439">
        <v>75.599999999999994</v>
      </c>
      <c r="F439" s="9">
        <f t="shared" si="108"/>
        <v>570.5</v>
      </c>
      <c r="G439" s="2">
        <f t="shared" si="109"/>
        <v>200.5</v>
      </c>
      <c r="H439" s="38">
        <f t="shared" si="110"/>
        <v>184.53865336658356</v>
      </c>
    </row>
    <row r="440" spans="1:9" x14ac:dyDescent="0.25">
      <c r="A440" s="29">
        <f t="shared" si="96"/>
        <v>41914</v>
      </c>
      <c r="B440">
        <v>285.60000000000002</v>
      </c>
      <c r="C440">
        <v>112.9</v>
      </c>
      <c r="D440">
        <v>356.5</v>
      </c>
      <c r="E440">
        <v>260.5</v>
      </c>
      <c r="F440" s="9">
        <f t="shared" si="108"/>
        <v>642.1</v>
      </c>
      <c r="G440" s="2">
        <f t="shared" si="109"/>
        <v>373.4</v>
      </c>
      <c r="H440" s="38">
        <f t="shared" si="110"/>
        <v>71.96036422067489</v>
      </c>
    </row>
    <row r="441" spans="1:9" x14ac:dyDescent="0.25">
      <c r="A441" s="29">
        <f t="shared" si="96"/>
        <v>41921</v>
      </c>
      <c r="B441">
        <v>285.60000000000002</v>
      </c>
      <c r="C441">
        <v>112.9</v>
      </c>
      <c r="D441">
        <v>427.1</v>
      </c>
      <c r="E441">
        <v>260.5</v>
      </c>
      <c r="F441" s="9">
        <f t="shared" si="108"/>
        <v>712.7</v>
      </c>
      <c r="G441" s="2">
        <f t="shared" si="109"/>
        <v>373.4</v>
      </c>
      <c r="H441" s="38">
        <f t="shared" si="110"/>
        <v>90.867702196036433</v>
      </c>
    </row>
    <row r="442" spans="1:9" x14ac:dyDescent="0.25">
      <c r="A442" s="29">
        <f t="shared" si="96"/>
        <v>41928</v>
      </c>
      <c r="B442">
        <v>350.6</v>
      </c>
      <c r="C442">
        <v>112.9</v>
      </c>
      <c r="D442">
        <v>608.1</v>
      </c>
      <c r="E442">
        <v>260.5</v>
      </c>
      <c r="F442" s="9">
        <f t="shared" si="108"/>
        <v>958.7</v>
      </c>
      <c r="G442" s="2">
        <f t="shared" si="109"/>
        <v>373.4</v>
      </c>
      <c r="H442" s="38">
        <f t="shared" si="110"/>
        <v>156.74879485806107</v>
      </c>
    </row>
    <row r="443" spans="1:9" x14ac:dyDescent="0.25">
      <c r="A443" s="29">
        <f t="shared" si="96"/>
        <v>41935</v>
      </c>
      <c r="B443">
        <v>290.60000000000002</v>
      </c>
      <c r="C443">
        <v>178.9</v>
      </c>
      <c r="D443">
        <v>741.4</v>
      </c>
      <c r="E443">
        <v>548.20000000000005</v>
      </c>
      <c r="F443" s="9">
        <f t="shared" si="108"/>
        <v>1032</v>
      </c>
      <c r="G443" s="2">
        <f t="shared" si="109"/>
        <v>727.1</v>
      </c>
      <c r="H443" s="38">
        <f t="shared" si="110"/>
        <v>41.93370925594828</v>
      </c>
    </row>
    <row r="444" spans="1:9" x14ac:dyDescent="0.25">
      <c r="A444" s="29">
        <f t="shared" si="96"/>
        <v>41942</v>
      </c>
      <c r="B444">
        <v>235.6</v>
      </c>
      <c r="C444">
        <v>178.9</v>
      </c>
      <c r="D444">
        <v>924.1</v>
      </c>
      <c r="E444">
        <v>638</v>
      </c>
      <c r="F444" s="9">
        <f t="shared" si="108"/>
        <v>1159.7</v>
      </c>
      <c r="G444" s="2">
        <f t="shared" si="109"/>
        <v>816.9</v>
      </c>
      <c r="H444" s="38">
        <f t="shared" si="110"/>
        <v>41.963520626759717</v>
      </c>
    </row>
    <row r="445" spans="1:9" x14ac:dyDescent="0.25">
      <c r="A445" s="29">
        <f t="shared" si="96"/>
        <v>41949</v>
      </c>
      <c r="B445">
        <v>120.6</v>
      </c>
      <c r="C445">
        <v>118.9</v>
      </c>
      <c r="D445">
        <v>1030.8</v>
      </c>
      <c r="E445">
        <v>717.5</v>
      </c>
      <c r="F445" s="9">
        <f t="shared" si="108"/>
        <v>1151.3999999999999</v>
      </c>
      <c r="G445" s="2">
        <f t="shared" si="109"/>
        <v>836.4</v>
      </c>
      <c r="H445" s="38">
        <f t="shared" si="110"/>
        <v>37.661406025824952</v>
      </c>
    </row>
    <row r="446" spans="1:9" x14ac:dyDescent="0.25">
      <c r="A446" s="29">
        <f t="shared" si="96"/>
        <v>41956</v>
      </c>
      <c r="B446">
        <v>111.1</v>
      </c>
      <c r="C446">
        <v>118.9</v>
      </c>
      <c r="D446">
        <v>1226</v>
      </c>
      <c r="E446">
        <v>869.7</v>
      </c>
      <c r="F446" s="9">
        <f t="shared" si="108"/>
        <v>1337.1</v>
      </c>
      <c r="G446" s="2">
        <f t="shared" si="109"/>
        <v>988.6</v>
      </c>
      <c r="H446" s="38">
        <f t="shared" si="110"/>
        <v>35.251871333198451</v>
      </c>
    </row>
    <row r="447" spans="1:9" x14ac:dyDescent="0.25">
      <c r="A447" s="29">
        <f t="shared" si="96"/>
        <v>41963</v>
      </c>
      <c r="B447">
        <v>111.1</v>
      </c>
      <c r="C447">
        <v>118.9</v>
      </c>
      <c r="D447">
        <v>1436.4</v>
      </c>
      <c r="E447">
        <v>961</v>
      </c>
      <c r="F447" s="9">
        <f t="shared" si="108"/>
        <v>1547.5</v>
      </c>
      <c r="G447" s="2">
        <f t="shared" si="109"/>
        <v>1079.9000000000001</v>
      </c>
      <c r="H447" s="38">
        <f t="shared" si="110"/>
        <v>43.300305583850339</v>
      </c>
    </row>
    <row r="448" spans="1:9" x14ac:dyDescent="0.25">
      <c r="A448" s="29">
        <f t="shared" si="96"/>
        <v>41970</v>
      </c>
      <c r="B448">
        <v>93.6</v>
      </c>
      <c r="C448">
        <v>178.9</v>
      </c>
      <c r="D448">
        <v>1601.5</v>
      </c>
      <c r="E448">
        <v>1108.3</v>
      </c>
      <c r="F448" s="9">
        <f t="shared" si="108"/>
        <v>1695.1</v>
      </c>
      <c r="G448" s="2">
        <f t="shared" si="109"/>
        <v>1287.2</v>
      </c>
      <c r="H448" s="38">
        <f t="shared" si="110"/>
        <v>31.688937228091962</v>
      </c>
    </row>
    <row r="449" spans="1:8" x14ac:dyDescent="0.25">
      <c r="A449" s="29">
        <f t="shared" si="96"/>
        <v>41977</v>
      </c>
      <c r="B449">
        <v>214.1</v>
      </c>
      <c r="C449">
        <v>112.9</v>
      </c>
      <c r="D449">
        <v>1791.7</v>
      </c>
      <c r="E449">
        <v>1358.7</v>
      </c>
      <c r="F449" s="9">
        <f t="shared" si="108"/>
        <v>2005.8</v>
      </c>
      <c r="G449" s="2">
        <f t="shared" si="109"/>
        <v>1471.6000000000001</v>
      </c>
      <c r="H449" s="38">
        <f t="shared" si="110"/>
        <v>36.300625169883105</v>
      </c>
    </row>
    <row r="450" spans="1:8" x14ac:dyDescent="0.25">
      <c r="A450" s="29">
        <f t="shared" ref="A450:A513" si="111">+A449+7</f>
        <v>41984</v>
      </c>
      <c r="B450">
        <v>149.1</v>
      </c>
      <c r="C450">
        <v>112.9</v>
      </c>
      <c r="D450">
        <v>2044.3</v>
      </c>
      <c r="E450">
        <v>1660</v>
      </c>
      <c r="F450" s="9">
        <f t="shared" si="108"/>
        <v>2193.4</v>
      </c>
      <c r="G450" s="2">
        <f t="shared" si="109"/>
        <v>1772.9</v>
      </c>
      <c r="H450" s="38">
        <f t="shared" si="110"/>
        <v>23.718201816233297</v>
      </c>
    </row>
    <row r="451" spans="1:8" x14ac:dyDescent="0.25">
      <c r="A451" s="29">
        <f t="shared" si="111"/>
        <v>41991</v>
      </c>
      <c r="B451">
        <v>149.1</v>
      </c>
      <c r="C451">
        <v>87.9</v>
      </c>
      <c r="D451">
        <v>2162.6</v>
      </c>
      <c r="E451">
        <v>1683.2</v>
      </c>
      <c r="F451" s="9">
        <f t="shared" si="108"/>
        <v>2311.6999999999998</v>
      </c>
      <c r="G451" s="2">
        <f t="shared" si="109"/>
        <v>1771.1000000000001</v>
      </c>
      <c r="H451" s="38">
        <f t="shared" si="110"/>
        <v>30.523403534526537</v>
      </c>
    </row>
    <row r="452" spans="1:8" x14ac:dyDescent="0.25">
      <c r="A452" s="29">
        <f t="shared" si="111"/>
        <v>41998</v>
      </c>
      <c r="B452">
        <v>149.1</v>
      </c>
      <c r="C452">
        <v>87.9</v>
      </c>
      <c r="D452">
        <v>2255.1999999999998</v>
      </c>
      <c r="E452">
        <v>1859</v>
      </c>
      <c r="F452" s="9">
        <f t="shared" si="108"/>
        <v>2404.2999999999997</v>
      </c>
      <c r="G452" s="2">
        <f t="shared" si="109"/>
        <v>1946.9</v>
      </c>
      <c r="H452" s="38">
        <f t="shared" si="110"/>
        <v>23.49375930967177</v>
      </c>
    </row>
    <row r="453" spans="1:8" x14ac:dyDescent="0.25">
      <c r="A453" s="29">
        <f t="shared" si="111"/>
        <v>42005</v>
      </c>
      <c r="B453">
        <v>149.1</v>
      </c>
      <c r="C453">
        <v>88</v>
      </c>
      <c r="D453">
        <v>2389.5</v>
      </c>
      <c r="E453">
        <v>1924.4</v>
      </c>
      <c r="F453" s="9">
        <f t="shared" si="108"/>
        <v>2538.6</v>
      </c>
      <c r="G453" s="2">
        <f t="shared" si="109"/>
        <v>2012.4</v>
      </c>
      <c r="H453" s="38">
        <f t="shared" si="110"/>
        <v>26.147883124627302</v>
      </c>
    </row>
    <row r="454" spans="1:8" x14ac:dyDescent="0.25">
      <c r="A454" s="29">
        <f t="shared" si="111"/>
        <v>42012</v>
      </c>
      <c r="B454">
        <v>149.1</v>
      </c>
      <c r="C454">
        <v>10</v>
      </c>
      <c r="D454">
        <v>2718.8</v>
      </c>
      <c r="E454">
        <v>2166.5</v>
      </c>
      <c r="F454" s="9">
        <f t="shared" si="108"/>
        <v>2867.9</v>
      </c>
      <c r="G454" s="2">
        <f t="shared" si="109"/>
        <v>2176.5</v>
      </c>
      <c r="H454" s="38">
        <f t="shared" si="110"/>
        <v>31.766597748679072</v>
      </c>
    </row>
    <row r="455" spans="1:8" x14ac:dyDescent="0.25">
      <c r="A455" s="29">
        <f t="shared" si="111"/>
        <v>42019</v>
      </c>
      <c r="B455">
        <v>149.1</v>
      </c>
      <c r="C455">
        <v>4</v>
      </c>
      <c r="D455">
        <v>2860.8</v>
      </c>
      <c r="E455">
        <v>2379.4</v>
      </c>
      <c r="F455" s="9">
        <f t="shared" si="108"/>
        <v>3009.9</v>
      </c>
      <c r="G455" s="2">
        <f t="shared" si="109"/>
        <v>2383.4</v>
      </c>
      <c r="H455" s="38">
        <f t="shared" si="110"/>
        <v>26.285978014600996</v>
      </c>
    </row>
    <row r="456" spans="1:8" x14ac:dyDescent="0.25">
      <c r="A456" s="29">
        <f t="shared" si="111"/>
        <v>42026</v>
      </c>
      <c r="B456">
        <v>139.5</v>
      </c>
      <c r="C456">
        <v>4</v>
      </c>
      <c r="D456">
        <v>3056.1</v>
      </c>
      <c r="E456">
        <v>2715.8</v>
      </c>
      <c r="F456" s="9">
        <f t="shared" si="108"/>
        <v>3195.6</v>
      </c>
      <c r="G456" s="2">
        <f t="shared" si="109"/>
        <v>2719.8</v>
      </c>
      <c r="H456" s="38">
        <f t="shared" si="110"/>
        <v>17.493933377454219</v>
      </c>
    </row>
    <row r="457" spans="1:8" x14ac:dyDescent="0.25">
      <c r="A457" s="29">
        <f t="shared" si="111"/>
        <v>42033</v>
      </c>
      <c r="B457">
        <v>74.5</v>
      </c>
      <c r="C457">
        <v>0</v>
      </c>
      <c r="D457">
        <v>3197.5</v>
      </c>
      <c r="E457">
        <v>2853</v>
      </c>
      <c r="F457" s="9">
        <f t="shared" si="108"/>
        <v>3272</v>
      </c>
      <c r="G457" s="2">
        <f t="shared" si="109"/>
        <v>2853</v>
      </c>
      <c r="H457" s="38">
        <f t="shared" si="110"/>
        <v>14.686295127935512</v>
      </c>
    </row>
    <row r="458" spans="1:8" x14ac:dyDescent="0.25">
      <c r="A458" s="29">
        <f t="shared" si="111"/>
        <v>42040</v>
      </c>
    </row>
    <row r="459" spans="1:8" x14ac:dyDescent="0.25">
      <c r="A459" s="29">
        <f t="shared" si="111"/>
        <v>42047</v>
      </c>
      <c r="B459">
        <v>9.5</v>
      </c>
      <c r="C459">
        <v>0</v>
      </c>
      <c r="D459">
        <v>3466.7</v>
      </c>
      <c r="E459">
        <v>2928.7</v>
      </c>
      <c r="F459" s="9">
        <f t="shared" ref="F459:F478" si="112">+B459+D459</f>
        <v>3476.2</v>
      </c>
      <c r="G459" s="2">
        <f t="shared" ref="G459:G478" si="113">+C459+E459</f>
        <v>2928.7</v>
      </c>
      <c r="H459" s="38">
        <f t="shared" ref="H459:H478" si="114">+(F459/G459-1)*100</f>
        <v>18.694301225799848</v>
      </c>
    </row>
    <row r="460" spans="1:8" x14ac:dyDescent="0.25">
      <c r="A460" s="29">
        <f t="shared" si="111"/>
        <v>42054</v>
      </c>
      <c r="B460">
        <v>19.5</v>
      </c>
      <c r="C460">
        <v>0</v>
      </c>
      <c r="D460">
        <v>3587.5</v>
      </c>
      <c r="E460">
        <v>3209.4</v>
      </c>
      <c r="F460" s="9">
        <f t="shared" si="112"/>
        <v>3607</v>
      </c>
      <c r="G460" s="2">
        <f t="shared" si="113"/>
        <v>3209.4</v>
      </c>
      <c r="H460" s="38">
        <f t="shared" si="114"/>
        <v>12.388608462640981</v>
      </c>
    </row>
    <row r="461" spans="1:8" x14ac:dyDescent="0.25">
      <c r="A461" s="29">
        <f t="shared" si="111"/>
        <v>42061</v>
      </c>
      <c r="B461">
        <v>19.5</v>
      </c>
      <c r="C461">
        <v>0</v>
      </c>
      <c r="D461">
        <v>3587.6</v>
      </c>
      <c r="E461">
        <v>3347</v>
      </c>
      <c r="F461" s="9">
        <f t="shared" si="112"/>
        <v>3607.1</v>
      </c>
      <c r="G461" s="2">
        <f t="shared" si="113"/>
        <v>3347</v>
      </c>
      <c r="H461" s="38">
        <f t="shared" si="114"/>
        <v>7.7711383328353811</v>
      </c>
    </row>
    <row r="462" spans="1:8" x14ac:dyDescent="0.25">
      <c r="A462" s="29">
        <f t="shared" si="111"/>
        <v>42068</v>
      </c>
      <c r="B462">
        <v>6.7</v>
      </c>
      <c r="C462">
        <v>0</v>
      </c>
      <c r="D462">
        <v>3705.6</v>
      </c>
      <c r="E462">
        <v>3347.1</v>
      </c>
      <c r="F462" s="9">
        <f t="shared" si="112"/>
        <v>3712.2999999999997</v>
      </c>
      <c r="G462" s="2">
        <f t="shared" si="113"/>
        <v>3347.1</v>
      </c>
      <c r="H462" s="38">
        <f t="shared" si="114"/>
        <v>10.910937826775413</v>
      </c>
    </row>
    <row r="463" spans="1:8" x14ac:dyDescent="0.25">
      <c r="A463" s="29">
        <f t="shared" si="111"/>
        <v>42075</v>
      </c>
      <c r="B463">
        <v>6.7</v>
      </c>
      <c r="C463">
        <v>0</v>
      </c>
      <c r="D463">
        <v>3705.7</v>
      </c>
      <c r="E463">
        <v>3414.3</v>
      </c>
      <c r="F463" s="9">
        <f t="shared" si="112"/>
        <v>3712.3999999999996</v>
      </c>
      <c r="G463" s="2">
        <f t="shared" si="113"/>
        <v>3414.3</v>
      </c>
      <c r="H463" s="38">
        <f t="shared" si="114"/>
        <v>8.7309258120258804</v>
      </c>
    </row>
    <row r="464" spans="1:8" x14ac:dyDescent="0.25">
      <c r="A464" s="29">
        <f t="shared" si="111"/>
        <v>42082</v>
      </c>
      <c r="B464">
        <v>0</v>
      </c>
      <c r="C464">
        <v>0</v>
      </c>
      <c r="D464">
        <v>3769.1</v>
      </c>
      <c r="E464">
        <v>3495.3</v>
      </c>
      <c r="F464" s="9">
        <f t="shared" si="112"/>
        <v>3769.1</v>
      </c>
      <c r="G464" s="2">
        <f t="shared" si="113"/>
        <v>3495.3</v>
      </c>
      <c r="H464" s="38">
        <f t="shared" si="114"/>
        <v>7.8333762481045843</v>
      </c>
    </row>
    <row r="465" spans="1:8" x14ac:dyDescent="0.25">
      <c r="A465" s="29">
        <f t="shared" si="111"/>
        <v>42089</v>
      </c>
      <c r="B465">
        <v>0</v>
      </c>
      <c r="C465">
        <v>0</v>
      </c>
      <c r="D465">
        <v>3769.1</v>
      </c>
      <c r="E465">
        <v>3495.3</v>
      </c>
      <c r="F465" s="9">
        <f t="shared" si="112"/>
        <v>3769.1</v>
      </c>
      <c r="G465" s="2">
        <f t="shared" si="113"/>
        <v>3495.3</v>
      </c>
      <c r="H465" s="38">
        <f t="shared" si="114"/>
        <v>7.8333762481045843</v>
      </c>
    </row>
    <row r="466" spans="1:8" x14ac:dyDescent="0.25">
      <c r="A466" s="29">
        <f t="shared" si="111"/>
        <v>42096</v>
      </c>
      <c r="B466">
        <v>0</v>
      </c>
      <c r="C466">
        <v>0</v>
      </c>
      <c r="D466">
        <v>3865.2</v>
      </c>
      <c r="E466">
        <v>3495.4</v>
      </c>
      <c r="F466" s="9">
        <f t="shared" si="112"/>
        <v>3865.2</v>
      </c>
      <c r="G466" s="2">
        <f t="shared" si="113"/>
        <v>3495.4</v>
      </c>
      <c r="H466" s="38">
        <f t="shared" si="114"/>
        <v>10.579618927733581</v>
      </c>
    </row>
    <row r="467" spans="1:8" x14ac:dyDescent="0.25">
      <c r="A467" s="29">
        <f t="shared" si="111"/>
        <v>42103</v>
      </c>
      <c r="B467">
        <v>0</v>
      </c>
      <c r="C467">
        <v>0</v>
      </c>
      <c r="D467">
        <v>3950.2</v>
      </c>
      <c r="E467">
        <v>3495.4</v>
      </c>
      <c r="F467" s="9">
        <f t="shared" si="112"/>
        <v>3950.2</v>
      </c>
      <c r="G467" s="2">
        <f t="shared" si="113"/>
        <v>3495.4</v>
      </c>
      <c r="H467" s="38">
        <f t="shared" si="114"/>
        <v>13.011386393545799</v>
      </c>
    </row>
    <row r="468" spans="1:8" x14ac:dyDescent="0.25">
      <c r="A468" s="29">
        <f t="shared" si="111"/>
        <v>42110</v>
      </c>
      <c r="B468">
        <v>0</v>
      </c>
      <c r="C468">
        <v>0</v>
      </c>
      <c r="D468">
        <v>3950.2</v>
      </c>
      <c r="E468">
        <v>3495.4</v>
      </c>
      <c r="F468" s="9">
        <f t="shared" si="112"/>
        <v>3950.2</v>
      </c>
      <c r="G468" s="2">
        <f t="shared" si="113"/>
        <v>3495.4</v>
      </c>
      <c r="H468" s="38">
        <f t="shared" si="114"/>
        <v>13.011386393545799</v>
      </c>
    </row>
    <row r="469" spans="1:8" x14ac:dyDescent="0.25">
      <c r="A469" s="29">
        <f t="shared" si="111"/>
        <v>42117</v>
      </c>
      <c r="B469">
        <v>0</v>
      </c>
      <c r="C469">
        <v>0</v>
      </c>
      <c r="D469">
        <v>3950.2</v>
      </c>
      <c r="E469">
        <v>3495.5</v>
      </c>
      <c r="F469" s="9">
        <f t="shared" si="112"/>
        <v>3950.2</v>
      </c>
      <c r="G469" s="2">
        <f t="shared" si="113"/>
        <v>3495.5</v>
      </c>
      <c r="H469" s="38">
        <f t="shared" si="114"/>
        <v>13.008153340008576</v>
      </c>
    </row>
    <row r="470" spans="1:8" x14ac:dyDescent="0.25">
      <c r="A470" s="29">
        <f t="shared" si="111"/>
        <v>42124</v>
      </c>
      <c r="B470">
        <v>0</v>
      </c>
      <c r="C470">
        <v>0</v>
      </c>
      <c r="D470">
        <v>3950.2</v>
      </c>
      <c r="E470">
        <v>3495.5</v>
      </c>
      <c r="F470" s="9">
        <f t="shared" si="112"/>
        <v>3950.2</v>
      </c>
      <c r="G470" s="2">
        <f t="shared" si="113"/>
        <v>3495.5</v>
      </c>
      <c r="H470" s="38">
        <f t="shared" si="114"/>
        <v>13.008153340008576</v>
      </c>
    </row>
    <row r="471" spans="1:8" x14ac:dyDescent="0.25">
      <c r="A471" s="29">
        <f t="shared" si="111"/>
        <v>42131</v>
      </c>
      <c r="B471">
        <v>0</v>
      </c>
      <c r="C471">
        <v>0</v>
      </c>
      <c r="D471">
        <v>3969</v>
      </c>
      <c r="E471">
        <v>3495.5</v>
      </c>
      <c r="F471" s="9">
        <f t="shared" si="112"/>
        <v>3969</v>
      </c>
      <c r="G471" s="2">
        <f t="shared" si="113"/>
        <v>3495.5</v>
      </c>
      <c r="H471" s="38">
        <f t="shared" si="114"/>
        <v>13.545987698469464</v>
      </c>
    </row>
    <row r="472" spans="1:8" x14ac:dyDescent="0.25">
      <c r="A472" s="29">
        <f t="shared" si="111"/>
        <v>42138</v>
      </c>
      <c r="B472">
        <v>0</v>
      </c>
      <c r="C472">
        <v>0</v>
      </c>
      <c r="D472">
        <v>4053.6</v>
      </c>
      <c r="E472">
        <v>3495.6</v>
      </c>
      <c r="F472" s="9">
        <f t="shared" si="112"/>
        <v>4053.6</v>
      </c>
      <c r="G472" s="2">
        <f t="shared" si="113"/>
        <v>3495.6</v>
      </c>
      <c r="H472" s="38">
        <f t="shared" si="114"/>
        <v>15.962924819773438</v>
      </c>
    </row>
    <row r="473" spans="1:8" x14ac:dyDescent="0.25">
      <c r="A473" s="29">
        <f t="shared" si="111"/>
        <v>42145</v>
      </c>
      <c r="B473">
        <v>0</v>
      </c>
      <c r="C473">
        <v>0</v>
      </c>
      <c r="D473">
        <v>4139.3</v>
      </c>
      <c r="E473">
        <v>3495.6</v>
      </c>
      <c r="F473" s="9">
        <f t="shared" si="112"/>
        <v>4139.3</v>
      </c>
      <c r="G473" s="2">
        <f t="shared" si="113"/>
        <v>3495.6</v>
      </c>
      <c r="H473" s="38">
        <f t="shared" si="114"/>
        <v>18.41457832703972</v>
      </c>
    </row>
    <row r="474" spans="1:8" x14ac:dyDescent="0.25">
      <c r="A474" s="29">
        <f t="shared" si="111"/>
        <v>42152</v>
      </c>
      <c r="B474">
        <v>0</v>
      </c>
      <c r="C474">
        <v>0</v>
      </c>
      <c r="D474">
        <v>4139.3999999999996</v>
      </c>
      <c r="E474">
        <v>3495.6</v>
      </c>
      <c r="F474" s="9">
        <f t="shared" si="112"/>
        <v>4139.3999999999996</v>
      </c>
      <c r="G474" s="2">
        <f t="shared" si="113"/>
        <v>3495.6</v>
      </c>
      <c r="H474" s="38">
        <f t="shared" si="114"/>
        <v>18.417439066254705</v>
      </c>
    </row>
    <row r="475" spans="1:8" x14ac:dyDescent="0.25">
      <c r="A475" s="29">
        <f t="shared" si="111"/>
        <v>42159</v>
      </c>
      <c r="B475">
        <v>0</v>
      </c>
      <c r="C475">
        <v>0</v>
      </c>
      <c r="D475">
        <v>4139.3999999999996</v>
      </c>
      <c r="E475">
        <v>3495.7</v>
      </c>
      <c r="F475" s="9">
        <f t="shared" si="112"/>
        <v>4139.3999999999996</v>
      </c>
      <c r="G475" s="2">
        <f t="shared" si="113"/>
        <v>3495.7</v>
      </c>
      <c r="H475" s="38">
        <f t="shared" si="114"/>
        <v>18.414051549045961</v>
      </c>
    </row>
    <row r="476" spans="1:8" x14ac:dyDescent="0.25">
      <c r="A476" s="29">
        <f t="shared" si="111"/>
        <v>42166</v>
      </c>
      <c r="B476">
        <v>3</v>
      </c>
      <c r="C476">
        <v>0</v>
      </c>
      <c r="D476">
        <v>4206.3999999999996</v>
      </c>
      <c r="E476">
        <v>3495.8</v>
      </c>
      <c r="F476" s="9">
        <f t="shared" si="112"/>
        <v>4209.3999999999996</v>
      </c>
      <c r="G476" s="2">
        <f t="shared" si="113"/>
        <v>3495.8</v>
      </c>
      <c r="H476" s="38">
        <f t="shared" si="114"/>
        <v>20.413067109102336</v>
      </c>
    </row>
    <row r="477" spans="1:8" x14ac:dyDescent="0.25">
      <c r="A477" s="29">
        <f t="shared" si="111"/>
        <v>42173</v>
      </c>
      <c r="B477">
        <v>3</v>
      </c>
      <c r="C477">
        <v>0</v>
      </c>
      <c r="D477">
        <v>4206.3999999999996</v>
      </c>
      <c r="E477">
        <v>3495.8</v>
      </c>
      <c r="F477" s="9">
        <f t="shared" si="112"/>
        <v>4209.3999999999996</v>
      </c>
      <c r="G477" s="2">
        <f t="shared" si="113"/>
        <v>3495.8</v>
      </c>
      <c r="H477" s="38">
        <f t="shared" si="114"/>
        <v>20.413067109102336</v>
      </c>
    </row>
    <row r="478" spans="1:8" x14ac:dyDescent="0.25">
      <c r="A478" s="29">
        <f t="shared" si="111"/>
        <v>42180</v>
      </c>
      <c r="B478">
        <v>3</v>
      </c>
      <c r="C478">
        <v>0</v>
      </c>
      <c r="D478">
        <v>4206.5</v>
      </c>
      <c r="E478" s="66">
        <v>3496</v>
      </c>
      <c r="F478" s="9">
        <f t="shared" si="112"/>
        <v>4209.5</v>
      </c>
      <c r="G478" s="2">
        <f t="shared" si="113"/>
        <v>3496</v>
      </c>
      <c r="H478" s="38">
        <f t="shared" si="114"/>
        <v>20.409038901601839</v>
      </c>
    </row>
    <row r="479" spans="1:8" x14ac:dyDescent="0.25">
      <c r="A479" s="29">
        <f t="shared" si="111"/>
        <v>42187</v>
      </c>
      <c r="B479">
        <v>0</v>
      </c>
      <c r="C479">
        <v>0</v>
      </c>
      <c r="D479">
        <v>4282.1000000000004</v>
      </c>
      <c r="E479" s="66">
        <v>3496</v>
      </c>
      <c r="F479" s="9">
        <f t="shared" ref="F479:G481" si="115">+B479+D479</f>
        <v>4282.1000000000004</v>
      </c>
      <c r="G479" s="2">
        <f t="shared" si="115"/>
        <v>3496</v>
      </c>
      <c r="H479" s="38">
        <f t="shared" ref="H479:H484" si="116">+(F479/G479-1)*100</f>
        <v>22.485697940503435</v>
      </c>
    </row>
    <row r="480" spans="1:8" x14ac:dyDescent="0.25">
      <c r="A480" s="29">
        <f t="shared" si="111"/>
        <v>42194</v>
      </c>
      <c r="B480">
        <v>0</v>
      </c>
      <c r="C480">
        <v>0</v>
      </c>
      <c r="D480">
        <v>4282.1000000000004</v>
      </c>
      <c r="E480" s="66">
        <v>3496</v>
      </c>
      <c r="F480" s="9">
        <f t="shared" si="115"/>
        <v>4282.1000000000004</v>
      </c>
      <c r="G480" s="2">
        <f t="shared" si="115"/>
        <v>3496</v>
      </c>
      <c r="H480" s="38">
        <f t="shared" si="116"/>
        <v>22.485697940503435</v>
      </c>
    </row>
    <row r="481" spans="1:8" x14ac:dyDescent="0.25">
      <c r="A481" s="29">
        <f t="shared" si="111"/>
        <v>42201</v>
      </c>
      <c r="B481">
        <v>0</v>
      </c>
      <c r="C481">
        <v>0</v>
      </c>
      <c r="D481">
        <v>4388.6000000000004</v>
      </c>
      <c r="E481" s="66">
        <v>3496.1</v>
      </c>
      <c r="F481" s="9">
        <f t="shared" si="115"/>
        <v>4388.6000000000004</v>
      </c>
      <c r="G481" s="2">
        <f t="shared" si="115"/>
        <v>3496.1</v>
      </c>
      <c r="H481" s="38">
        <f t="shared" si="116"/>
        <v>25.528445982666415</v>
      </c>
    </row>
    <row r="482" spans="1:8" x14ac:dyDescent="0.25">
      <c r="A482" s="29">
        <f t="shared" si="111"/>
        <v>42208</v>
      </c>
      <c r="B482">
        <v>0</v>
      </c>
      <c r="C482">
        <v>0</v>
      </c>
      <c r="D482">
        <v>4388.6000000000004</v>
      </c>
      <c r="E482">
        <v>3496.1</v>
      </c>
      <c r="F482" s="9">
        <f t="shared" ref="F482:G488" si="117">+B482+D482</f>
        <v>4388.6000000000004</v>
      </c>
      <c r="G482" s="2">
        <f t="shared" si="117"/>
        <v>3496.1</v>
      </c>
      <c r="H482" s="38">
        <f t="shared" si="116"/>
        <v>25.528445982666415</v>
      </c>
    </row>
    <row r="483" spans="1:8" x14ac:dyDescent="0.25">
      <c r="A483" s="29">
        <f t="shared" si="111"/>
        <v>42215</v>
      </c>
      <c r="B483">
        <v>0</v>
      </c>
      <c r="C483">
        <v>0</v>
      </c>
      <c r="D483">
        <v>4388.6000000000004</v>
      </c>
      <c r="E483">
        <v>3496.1</v>
      </c>
      <c r="F483" s="9">
        <f t="shared" si="117"/>
        <v>4388.6000000000004</v>
      </c>
      <c r="G483" s="2">
        <f t="shared" si="117"/>
        <v>3496.1</v>
      </c>
      <c r="H483" s="38">
        <f t="shared" si="116"/>
        <v>25.528445982666415</v>
      </c>
    </row>
    <row r="484" spans="1:8" x14ac:dyDescent="0.25">
      <c r="A484" s="29">
        <f t="shared" si="111"/>
        <v>42222</v>
      </c>
      <c r="B484">
        <v>0</v>
      </c>
      <c r="C484">
        <v>0</v>
      </c>
      <c r="D484">
        <v>4388.7</v>
      </c>
      <c r="E484">
        <v>3496.1</v>
      </c>
      <c r="F484" s="9">
        <f t="shared" si="117"/>
        <v>4388.7</v>
      </c>
      <c r="G484" s="2">
        <f t="shared" si="117"/>
        <v>3496.1</v>
      </c>
      <c r="H484" s="38">
        <f t="shared" si="116"/>
        <v>25.531306312748491</v>
      </c>
    </row>
    <row r="485" spans="1:8" x14ac:dyDescent="0.25">
      <c r="A485" s="29">
        <f t="shared" si="111"/>
        <v>42229</v>
      </c>
      <c r="B485">
        <v>0</v>
      </c>
      <c r="C485">
        <v>0</v>
      </c>
      <c r="D485">
        <v>4489.7</v>
      </c>
      <c r="E485">
        <v>3496.1</v>
      </c>
      <c r="F485" s="9">
        <f t="shared" si="117"/>
        <v>4489.7</v>
      </c>
      <c r="G485" s="2">
        <f t="shared" ref="G485:G490" si="118">+C485+E485</f>
        <v>3496.1</v>
      </c>
      <c r="H485" s="38">
        <f t="shared" ref="H485:H490" si="119">+(F485/G485-1)*100</f>
        <v>28.420239695660875</v>
      </c>
    </row>
    <row r="486" spans="1:8" x14ac:dyDescent="0.25">
      <c r="A486" s="29">
        <f t="shared" si="111"/>
        <v>42236</v>
      </c>
      <c r="B486">
        <v>0</v>
      </c>
      <c r="C486">
        <v>0</v>
      </c>
      <c r="D486">
        <v>4555.3999999999996</v>
      </c>
      <c r="E486">
        <v>3496.1</v>
      </c>
      <c r="F486" s="9">
        <f t="shared" si="117"/>
        <v>4555.3999999999996</v>
      </c>
      <c r="G486" s="2">
        <f t="shared" si="118"/>
        <v>3496.1</v>
      </c>
      <c r="H486" s="38">
        <f t="shared" si="119"/>
        <v>30.299476559594972</v>
      </c>
    </row>
    <row r="487" spans="1:8" x14ac:dyDescent="0.25">
      <c r="A487" s="29">
        <f t="shared" si="111"/>
        <v>42243</v>
      </c>
      <c r="B487">
        <v>0</v>
      </c>
      <c r="C487">
        <v>0</v>
      </c>
      <c r="D487">
        <v>4555.5</v>
      </c>
      <c r="E487">
        <v>3496.2</v>
      </c>
      <c r="F487" s="9">
        <f t="shared" si="117"/>
        <v>4555.5</v>
      </c>
      <c r="G487" s="2">
        <f t="shared" si="118"/>
        <v>3496.2</v>
      </c>
      <c r="H487" s="38">
        <f t="shared" si="119"/>
        <v>30.298609919341011</v>
      </c>
    </row>
    <row r="488" spans="1:8" x14ac:dyDescent="0.25">
      <c r="A488" s="29">
        <f t="shared" si="111"/>
        <v>42250</v>
      </c>
      <c r="B488">
        <v>0</v>
      </c>
      <c r="C488">
        <v>285.60000000000002</v>
      </c>
      <c r="D488">
        <v>0</v>
      </c>
      <c r="E488">
        <v>0.1</v>
      </c>
      <c r="F488" s="9">
        <f t="shared" si="117"/>
        <v>0</v>
      </c>
      <c r="G488" s="2">
        <f t="shared" si="118"/>
        <v>285.70000000000005</v>
      </c>
      <c r="H488" s="38">
        <f t="shared" si="119"/>
        <v>-100</v>
      </c>
    </row>
    <row r="489" spans="1:8" x14ac:dyDescent="0.25">
      <c r="A489" s="29">
        <f t="shared" si="111"/>
        <v>42257</v>
      </c>
      <c r="B489">
        <v>0</v>
      </c>
      <c r="C489">
        <v>285.60000000000002</v>
      </c>
      <c r="D489">
        <v>85.7</v>
      </c>
      <c r="E489">
        <v>67.5</v>
      </c>
      <c r="F489" s="9">
        <f t="shared" ref="F489:F496" si="120">+B489+D489</f>
        <v>85.7</v>
      </c>
      <c r="G489" s="2">
        <f t="shared" si="118"/>
        <v>353.1</v>
      </c>
      <c r="H489" s="38">
        <f t="shared" si="119"/>
        <v>-75.729255168507507</v>
      </c>
    </row>
    <row r="490" spans="1:8" x14ac:dyDescent="0.25">
      <c r="A490" s="29">
        <f t="shared" si="111"/>
        <v>42264</v>
      </c>
      <c r="B490">
        <v>0</v>
      </c>
      <c r="C490">
        <v>285.60000000000002</v>
      </c>
      <c r="D490">
        <v>171</v>
      </c>
      <c r="E490">
        <v>67.599999999999994</v>
      </c>
      <c r="F490" s="9">
        <f t="shared" si="120"/>
        <v>171</v>
      </c>
      <c r="G490" s="2">
        <f t="shared" si="118"/>
        <v>353.20000000000005</v>
      </c>
      <c r="H490" s="38">
        <f t="shared" si="119"/>
        <v>-51.585503963759919</v>
      </c>
    </row>
    <row r="491" spans="1:8" x14ac:dyDescent="0.25">
      <c r="A491" s="29">
        <f t="shared" si="111"/>
        <v>42271</v>
      </c>
      <c r="B491">
        <v>0</v>
      </c>
      <c r="C491">
        <v>285.60000000000002</v>
      </c>
      <c r="D491">
        <v>256.89999999999998</v>
      </c>
      <c r="E491">
        <v>133.5</v>
      </c>
      <c r="F491" s="9">
        <f t="shared" si="120"/>
        <v>256.89999999999998</v>
      </c>
      <c r="G491" s="2">
        <f t="shared" ref="G491:G496" si="121">+C491+E491</f>
        <v>419.1</v>
      </c>
      <c r="H491" s="38">
        <f t="shared" ref="H491:H496" si="122">+(F491/G491-1)*100</f>
        <v>-38.701980434263902</v>
      </c>
    </row>
    <row r="492" spans="1:8" x14ac:dyDescent="0.25">
      <c r="A492" s="29">
        <f t="shared" si="111"/>
        <v>42278</v>
      </c>
      <c r="B492">
        <v>0</v>
      </c>
      <c r="C492">
        <v>285.60000000000002</v>
      </c>
      <c r="D492">
        <v>397.9</v>
      </c>
      <c r="E492">
        <v>281</v>
      </c>
      <c r="F492" s="9">
        <f t="shared" si="120"/>
        <v>397.9</v>
      </c>
      <c r="G492" s="2">
        <f t="shared" si="121"/>
        <v>566.6</v>
      </c>
      <c r="H492" s="38">
        <f t="shared" si="122"/>
        <v>-29.774091069537601</v>
      </c>
    </row>
    <row r="493" spans="1:8" x14ac:dyDescent="0.25">
      <c r="A493" s="29">
        <f t="shared" si="111"/>
        <v>42285</v>
      </c>
      <c r="B493">
        <v>0</v>
      </c>
      <c r="C493">
        <v>285.60000000000002</v>
      </c>
      <c r="D493">
        <v>473.6</v>
      </c>
      <c r="E493">
        <v>386.8</v>
      </c>
      <c r="F493" s="9">
        <f t="shared" si="120"/>
        <v>473.6</v>
      </c>
      <c r="G493" s="2">
        <f t="shared" si="121"/>
        <v>672.40000000000009</v>
      </c>
      <c r="H493" s="38">
        <f t="shared" si="122"/>
        <v>-29.565734681737066</v>
      </c>
    </row>
    <row r="494" spans="1:8" x14ac:dyDescent="0.25">
      <c r="A494" s="29">
        <f t="shared" si="111"/>
        <v>42292</v>
      </c>
      <c r="B494">
        <v>0</v>
      </c>
      <c r="C494">
        <v>350.6</v>
      </c>
      <c r="D494">
        <v>639.4</v>
      </c>
      <c r="E494">
        <v>567.79999999999995</v>
      </c>
      <c r="F494" s="66">
        <f t="shared" si="120"/>
        <v>639.4</v>
      </c>
      <c r="G494" s="2">
        <f t="shared" si="121"/>
        <v>918.4</v>
      </c>
      <c r="H494" s="38">
        <f t="shared" si="122"/>
        <v>-30.378919860627175</v>
      </c>
    </row>
    <row r="495" spans="1:8" x14ac:dyDescent="0.25">
      <c r="A495" s="29">
        <f t="shared" si="111"/>
        <v>42299</v>
      </c>
      <c r="B495">
        <v>30</v>
      </c>
      <c r="C495">
        <v>290.60000000000002</v>
      </c>
      <c r="D495">
        <v>842.2</v>
      </c>
      <c r="E495">
        <v>701.1</v>
      </c>
      <c r="F495" s="66">
        <f t="shared" si="120"/>
        <v>872.2</v>
      </c>
      <c r="G495" s="2">
        <f t="shared" si="121"/>
        <v>991.7</v>
      </c>
      <c r="H495" s="38">
        <f t="shared" si="122"/>
        <v>-12.050015125542002</v>
      </c>
    </row>
    <row r="496" spans="1:8" x14ac:dyDescent="0.25">
      <c r="A496" s="29">
        <f t="shared" si="111"/>
        <v>42306</v>
      </c>
      <c r="B496">
        <v>30</v>
      </c>
      <c r="C496">
        <v>235.6</v>
      </c>
      <c r="D496">
        <v>958.4</v>
      </c>
      <c r="E496">
        <v>883.9</v>
      </c>
      <c r="F496" s="66">
        <f t="shared" si="120"/>
        <v>988.4</v>
      </c>
      <c r="G496" s="2">
        <f t="shared" si="121"/>
        <v>1119.5</v>
      </c>
      <c r="H496" s="38">
        <f t="shared" si="122"/>
        <v>-11.71058508262618</v>
      </c>
    </row>
    <row r="497" spans="1:9" x14ac:dyDescent="0.25">
      <c r="A497" s="29">
        <f t="shared" si="111"/>
        <v>42313</v>
      </c>
      <c r="B497">
        <v>30</v>
      </c>
      <c r="C497">
        <v>120.6</v>
      </c>
      <c r="D497">
        <v>1025.8</v>
      </c>
      <c r="E497">
        <v>949.9</v>
      </c>
      <c r="F497" s="66">
        <f t="shared" ref="F497:G513" si="123">+B497+D497</f>
        <v>1055.8</v>
      </c>
      <c r="G497" s="2">
        <f t="shared" si="123"/>
        <v>1070.5</v>
      </c>
      <c r="H497" s="38">
        <f t="shared" ref="H497:H505" si="124">+(F497/G497-1)*100</f>
        <v>-1.3731900980850087</v>
      </c>
    </row>
    <row r="498" spans="1:9" x14ac:dyDescent="0.25">
      <c r="A498" s="29">
        <f t="shared" si="111"/>
        <v>42320</v>
      </c>
      <c r="B498">
        <v>59.1</v>
      </c>
      <c r="C498">
        <v>111.1</v>
      </c>
      <c r="D498">
        <v>1260.4000000000001</v>
      </c>
      <c r="E498">
        <v>1145.0999999999999</v>
      </c>
      <c r="F498" s="66">
        <f t="shared" si="123"/>
        <v>1319.5</v>
      </c>
      <c r="G498" s="2">
        <f t="shared" si="123"/>
        <v>1256.1999999999998</v>
      </c>
      <c r="H498" s="38">
        <f t="shared" si="124"/>
        <v>5.0390065276230134</v>
      </c>
    </row>
    <row r="499" spans="1:9" x14ac:dyDescent="0.25">
      <c r="A499" s="29">
        <f t="shared" si="111"/>
        <v>42327</v>
      </c>
      <c r="B499" s="66">
        <v>30</v>
      </c>
      <c r="C499">
        <v>111.1</v>
      </c>
      <c r="D499">
        <v>1495.1</v>
      </c>
      <c r="E499">
        <v>1279.4000000000001</v>
      </c>
      <c r="F499" s="66">
        <f t="shared" si="123"/>
        <v>1525.1</v>
      </c>
      <c r="G499" s="2">
        <f t="shared" si="123"/>
        <v>1390.5</v>
      </c>
      <c r="H499" s="38">
        <f t="shared" si="124"/>
        <v>9.6799712333692778</v>
      </c>
    </row>
    <row r="500" spans="1:9" x14ac:dyDescent="0.25">
      <c r="A500" s="29">
        <f t="shared" si="111"/>
        <v>42334</v>
      </c>
      <c r="B500">
        <v>47</v>
      </c>
      <c r="C500">
        <v>93.63</v>
      </c>
      <c r="D500">
        <v>1641.5</v>
      </c>
      <c r="E500">
        <v>1601.5</v>
      </c>
      <c r="F500" s="66">
        <f t="shared" si="123"/>
        <v>1688.5</v>
      </c>
      <c r="G500" s="2">
        <f t="shared" si="123"/>
        <v>1695.13</v>
      </c>
      <c r="H500" s="38">
        <f t="shared" si="124"/>
        <v>-0.39112044503961663</v>
      </c>
    </row>
    <row r="501" spans="1:9" x14ac:dyDescent="0.25">
      <c r="A501" s="29">
        <f t="shared" si="111"/>
        <v>42341</v>
      </c>
      <c r="B501">
        <v>113</v>
      </c>
      <c r="C501">
        <v>214.1</v>
      </c>
      <c r="D501">
        <v>1935.3</v>
      </c>
      <c r="E501">
        <v>1791.7</v>
      </c>
      <c r="F501" s="66">
        <f t="shared" si="123"/>
        <v>2048.3000000000002</v>
      </c>
      <c r="G501" s="2">
        <f t="shared" si="123"/>
        <v>2005.8</v>
      </c>
      <c r="H501" s="38">
        <f t="shared" si="124"/>
        <v>2.118855319573254</v>
      </c>
    </row>
    <row r="502" spans="1:9" x14ac:dyDescent="0.25">
      <c r="A502" s="29">
        <f t="shared" si="111"/>
        <v>42348</v>
      </c>
      <c r="B502">
        <v>113</v>
      </c>
      <c r="C502">
        <v>149.1</v>
      </c>
      <c r="D502">
        <v>2165.1999999999998</v>
      </c>
      <c r="E502">
        <v>1977.3</v>
      </c>
      <c r="F502" s="66">
        <f t="shared" si="123"/>
        <v>2278.1999999999998</v>
      </c>
      <c r="G502" s="2">
        <f t="shared" si="123"/>
        <v>2126.4</v>
      </c>
      <c r="H502" s="38">
        <f t="shared" si="124"/>
        <v>7.1388261851015766</v>
      </c>
      <c r="I502">
        <v>0</v>
      </c>
    </row>
    <row r="503" spans="1:9" x14ac:dyDescent="0.25">
      <c r="A503" s="29">
        <f t="shared" si="111"/>
        <v>42355</v>
      </c>
      <c r="B503">
        <v>113</v>
      </c>
      <c r="C503">
        <v>149.1</v>
      </c>
      <c r="D503">
        <v>2165.1999999999998</v>
      </c>
      <c r="E503">
        <v>2095.6</v>
      </c>
      <c r="F503" s="66">
        <f t="shared" si="123"/>
        <v>2278.1999999999998</v>
      </c>
      <c r="G503" s="2">
        <f t="shared" si="123"/>
        <v>2244.6999999999998</v>
      </c>
      <c r="H503" s="38">
        <f t="shared" si="124"/>
        <v>1.4924043302000367</v>
      </c>
    </row>
    <row r="504" spans="1:9" x14ac:dyDescent="0.25">
      <c r="A504" s="29">
        <f t="shared" si="111"/>
        <v>42362</v>
      </c>
      <c r="B504">
        <v>83</v>
      </c>
      <c r="C504">
        <v>149.1</v>
      </c>
      <c r="D504">
        <v>2461.1999999999998</v>
      </c>
      <c r="E504">
        <v>2188.1999999999998</v>
      </c>
      <c r="F504" s="66">
        <f t="shared" si="123"/>
        <v>2544.1999999999998</v>
      </c>
      <c r="G504" s="2">
        <f t="shared" si="123"/>
        <v>2337.2999999999997</v>
      </c>
      <c r="H504" s="38">
        <f t="shared" si="124"/>
        <v>8.8520942968382421</v>
      </c>
    </row>
    <row r="505" spans="1:9" x14ac:dyDescent="0.25">
      <c r="A505" s="29">
        <f t="shared" si="111"/>
        <v>42369</v>
      </c>
      <c r="B505">
        <v>83</v>
      </c>
      <c r="C505">
        <v>149.1</v>
      </c>
      <c r="D505">
        <v>2801.2</v>
      </c>
      <c r="E505">
        <v>2321.1999999999998</v>
      </c>
      <c r="F505" s="66">
        <f t="shared" si="123"/>
        <v>2884.2</v>
      </c>
      <c r="G505" s="2">
        <f t="shared" si="123"/>
        <v>2470.2999999999997</v>
      </c>
      <c r="H505" s="38">
        <f t="shared" si="124"/>
        <v>16.755049993927873</v>
      </c>
      <c r="I505">
        <v>0</v>
      </c>
    </row>
    <row r="506" spans="1:9" x14ac:dyDescent="0.25">
      <c r="A506" s="29">
        <f t="shared" si="111"/>
        <v>42376</v>
      </c>
      <c r="B506">
        <v>83</v>
      </c>
      <c r="C506">
        <v>149.1</v>
      </c>
      <c r="D506">
        <v>3066.9</v>
      </c>
      <c r="E506">
        <v>2574.5</v>
      </c>
      <c r="F506" s="66">
        <f t="shared" si="123"/>
        <v>3149.9</v>
      </c>
      <c r="G506" s="2">
        <f t="shared" ref="G506:G513" si="125">+C506+E506</f>
        <v>2723.6</v>
      </c>
      <c r="H506" s="38">
        <f t="shared" ref="H506:H511" si="126">+(F506/G506-1)*100</f>
        <v>15.652078131884274</v>
      </c>
    </row>
    <row r="507" spans="1:9" x14ac:dyDescent="0.25">
      <c r="A507" s="29">
        <f t="shared" si="111"/>
        <v>42383</v>
      </c>
      <c r="B507">
        <v>0</v>
      </c>
      <c r="C507">
        <v>149.1</v>
      </c>
      <c r="D507">
        <v>3212.9</v>
      </c>
      <c r="E507">
        <v>2716.5</v>
      </c>
      <c r="F507" s="66">
        <f t="shared" si="123"/>
        <v>3212.9</v>
      </c>
      <c r="G507" s="2">
        <f t="shared" si="125"/>
        <v>2865.6</v>
      </c>
      <c r="H507" s="38">
        <f t="shared" si="126"/>
        <v>12.119625907314347</v>
      </c>
    </row>
    <row r="508" spans="1:9" x14ac:dyDescent="0.25">
      <c r="A508" s="29">
        <f t="shared" si="111"/>
        <v>42390</v>
      </c>
      <c r="B508">
        <v>0</v>
      </c>
      <c r="C508">
        <v>139.5</v>
      </c>
      <c r="D508">
        <v>3286.9</v>
      </c>
      <c r="E508">
        <v>2993.2</v>
      </c>
      <c r="F508" s="66">
        <f t="shared" si="123"/>
        <v>3286.9</v>
      </c>
      <c r="G508" s="2">
        <f t="shared" si="125"/>
        <v>3132.7</v>
      </c>
      <c r="H508" s="38">
        <f t="shared" si="126"/>
        <v>4.9222715229674252</v>
      </c>
    </row>
    <row r="509" spans="1:9" x14ac:dyDescent="0.25">
      <c r="A509" s="29">
        <f t="shared" si="111"/>
        <v>42397</v>
      </c>
      <c r="B509">
        <v>0</v>
      </c>
      <c r="C509">
        <v>74.5</v>
      </c>
      <c r="D509">
        <v>3462.7</v>
      </c>
      <c r="E509">
        <v>3171.5</v>
      </c>
      <c r="F509" s="66">
        <f t="shared" si="123"/>
        <v>3462.7</v>
      </c>
      <c r="G509" s="2">
        <f t="shared" si="125"/>
        <v>3246</v>
      </c>
      <c r="H509" s="38">
        <f t="shared" si="126"/>
        <v>6.6759088108441</v>
      </c>
    </row>
    <row r="510" spans="1:9" x14ac:dyDescent="0.25">
      <c r="A510" s="29">
        <f t="shared" si="111"/>
        <v>42404</v>
      </c>
      <c r="B510">
        <v>0</v>
      </c>
      <c r="C510">
        <v>79.599999999999994</v>
      </c>
      <c r="D510">
        <v>3563.1</v>
      </c>
      <c r="E510">
        <v>3236.4</v>
      </c>
      <c r="F510" s="66">
        <f t="shared" si="123"/>
        <v>3563.1</v>
      </c>
      <c r="G510" s="2">
        <f t="shared" si="125"/>
        <v>3316</v>
      </c>
      <c r="H510" s="38">
        <f t="shared" si="126"/>
        <v>7.4517490952955345</v>
      </c>
    </row>
    <row r="511" spans="1:9" x14ac:dyDescent="0.25">
      <c r="A511" s="29">
        <f t="shared" si="111"/>
        <v>42411</v>
      </c>
      <c r="B511">
        <v>0</v>
      </c>
      <c r="C511">
        <v>19.5</v>
      </c>
      <c r="D511">
        <v>3563.1</v>
      </c>
      <c r="E511">
        <v>3894.6</v>
      </c>
      <c r="F511" s="66">
        <f t="shared" si="123"/>
        <v>3563.1</v>
      </c>
      <c r="G511" s="2">
        <f t="shared" si="125"/>
        <v>3914.1</v>
      </c>
      <c r="H511" s="38">
        <f t="shared" si="126"/>
        <v>-8.9675787537364933</v>
      </c>
    </row>
    <row r="512" spans="1:9" x14ac:dyDescent="0.25">
      <c r="A512" s="29">
        <f t="shared" si="111"/>
        <v>42418</v>
      </c>
      <c r="B512">
        <v>0</v>
      </c>
      <c r="C512">
        <v>19.5</v>
      </c>
      <c r="D512">
        <v>3894.6</v>
      </c>
      <c r="E512">
        <v>3517.5</v>
      </c>
      <c r="F512" s="66">
        <f t="shared" si="123"/>
        <v>3894.6</v>
      </c>
      <c r="G512" s="2">
        <f t="shared" si="125"/>
        <v>3537</v>
      </c>
      <c r="H512" s="38">
        <f t="shared" ref="H512:H517" si="127">+(F512/G512-1)*100</f>
        <v>10.110262934690418</v>
      </c>
    </row>
    <row r="513" spans="1:8" x14ac:dyDescent="0.25">
      <c r="A513" s="29">
        <f t="shared" si="111"/>
        <v>42425</v>
      </c>
      <c r="B513">
        <v>0</v>
      </c>
      <c r="C513">
        <v>19.5</v>
      </c>
      <c r="D513">
        <v>3964.6</v>
      </c>
      <c r="E513">
        <v>3517.6</v>
      </c>
      <c r="F513" s="66">
        <f t="shared" si="123"/>
        <v>3964.6</v>
      </c>
      <c r="G513" s="2">
        <f t="shared" si="125"/>
        <v>3537.1</v>
      </c>
      <c r="H513" s="38">
        <f t="shared" si="127"/>
        <v>12.086172288032571</v>
      </c>
    </row>
    <row r="514" spans="1:8" x14ac:dyDescent="0.25">
      <c r="A514" s="29">
        <f t="shared" ref="A514:A577" si="128">+A513+7</f>
        <v>42432</v>
      </c>
      <c r="B514">
        <v>16.7</v>
      </c>
      <c r="C514">
        <v>6.7</v>
      </c>
      <c r="D514">
        <v>4087.9</v>
      </c>
      <c r="E514">
        <v>3603.2</v>
      </c>
      <c r="F514" s="66">
        <f t="shared" ref="F514:F553" si="129">+B514+D514</f>
        <v>4104.6000000000004</v>
      </c>
      <c r="G514" s="2">
        <f t="shared" ref="G514:G519" si="130">+C514+E514</f>
        <v>3609.8999999999996</v>
      </c>
      <c r="H514" s="38">
        <f t="shared" si="127"/>
        <v>13.703980719687546</v>
      </c>
    </row>
    <row r="515" spans="1:8" x14ac:dyDescent="0.25">
      <c r="A515" s="29">
        <f t="shared" si="128"/>
        <v>42439</v>
      </c>
      <c r="B515">
        <v>0</v>
      </c>
      <c r="C515">
        <v>6.7</v>
      </c>
      <c r="D515" s="66">
        <v>4152</v>
      </c>
      <c r="E515">
        <v>3603.2</v>
      </c>
      <c r="F515" s="66">
        <f t="shared" si="129"/>
        <v>4152</v>
      </c>
      <c r="G515" s="2">
        <f t="shared" si="130"/>
        <v>3609.8999999999996</v>
      </c>
      <c r="H515" s="38">
        <f t="shared" si="127"/>
        <v>15.017036483005075</v>
      </c>
    </row>
    <row r="516" spans="1:8" x14ac:dyDescent="0.25">
      <c r="A516" s="29">
        <f t="shared" si="128"/>
        <v>42446</v>
      </c>
      <c r="B516">
        <v>0</v>
      </c>
      <c r="C516">
        <v>0</v>
      </c>
      <c r="D516">
        <v>4152</v>
      </c>
      <c r="E516">
        <v>3769.1</v>
      </c>
      <c r="F516" s="66">
        <f t="shared" si="129"/>
        <v>4152</v>
      </c>
      <c r="G516" s="2">
        <f t="shared" si="130"/>
        <v>3769.1</v>
      </c>
      <c r="H516" s="38">
        <f t="shared" si="127"/>
        <v>10.15892388103261</v>
      </c>
    </row>
    <row r="517" spans="1:8" x14ac:dyDescent="0.25">
      <c r="A517" s="29">
        <f t="shared" si="128"/>
        <v>42453</v>
      </c>
      <c r="B517">
        <v>3.8</v>
      </c>
      <c r="C517">
        <v>0</v>
      </c>
      <c r="D517">
        <v>4218.2</v>
      </c>
      <c r="E517">
        <v>3769.1</v>
      </c>
      <c r="F517" s="66">
        <f t="shared" si="129"/>
        <v>4222</v>
      </c>
      <c r="G517" s="2">
        <f t="shared" si="130"/>
        <v>3769.1</v>
      </c>
      <c r="H517" s="38">
        <f t="shared" si="127"/>
        <v>12.016131171897793</v>
      </c>
    </row>
    <row r="518" spans="1:8" x14ac:dyDescent="0.25">
      <c r="A518" s="29">
        <f t="shared" si="128"/>
        <v>42460</v>
      </c>
      <c r="B518">
        <v>0</v>
      </c>
      <c r="C518" s="66">
        <v>0</v>
      </c>
      <c r="D518">
        <v>4218.3</v>
      </c>
      <c r="E518" s="66">
        <v>3769.2</v>
      </c>
      <c r="F518" s="66">
        <f t="shared" si="129"/>
        <v>4218.3</v>
      </c>
      <c r="G518" s="2">
        <f t="shared" si="130"/>
        <v>3769.2</v>
      </c>
      <c r="H518" s="38">
        <f t="shared" ref="H518:H523" si="131">+(F518/G518-1)*100</f>
        <v>11.914995224450831</v>
      </c>
    </row>
    <row r="519" spans="1:8" x14ac:dyDescent="0.25">
      <c r="A519" s="29">
        <f t="shared" si="128"/>
        <v>42467</v>
      </c>
      <c r="B519">
        <v>0</v>
      </c>
      <c r="C519">
        <v>0</v>
      </c>
      <c r="D519">
        <v>4292.1000000000004</v>
      </c>
      <c r="E519">
        <v>3950.2</v>
      </c>
      <c r="F519" s="66">
        <f t="shared" si="129"/>
        <v>4292.1000000000004</v>
      </c>
      <c r="G519" s="2">
        <f t="shared" si="130"/>
        <v>3950.2</v>
      </c>
      <c r="H519" s="38">
        <f t="shared" si="131"/>
        <v>8.6552579616222083</v>
      </c>
    </row>
    <row r="520" spans="1:8" x14ac:dyDescent="0.25">
      <c r="A520" s="29">
        <f t="shared" si="128"/>
        <v>42474</v>
      </c>
      <c r="B520">
        <v>0</v>
      </c>
      <c r="C520">
        <v>0</v>
      </c>
      <c r="D520">
        <v>4292.1000000000004</v>
      </c>
      <c r="E520">
        <v>3950.2</v>
      </c>
      <c r="F520" s="66">
        <f t="shared" si="129"/>
        <v>4292.1000000000004</v>
      </c>
      <c r="G520" s="2">
        <f t="shared" ref="G520:G525" si="132">+C520+E520</f>
        <v>3950.2</v>
      </c>
      <c r="H520" s="38">
        <f t="shared" si="131"/>
        <v>8.6552579616222083</v>
      </c>
    </row>
    <row r="521" spans="1:8" x14ac:dyDescent="0.25">
      <c r="A521" s="29">
        <f t="shared" si="128"/>
        <v>42481</v>
      </c>
      <c r="B521">
        <v>0</v>
      </c>
      <c r="C521">
        <v>4292.2</v>
      </c>
      <c r="D521">
        <v>3950.2</v>
      </c>
      <c r="E521">
        <v>3950.2</v>
      </c>
      <c r="F521" s="66">
        <f t="shared" si="129"/>
        <v>3950.2</v>
      </c>
      <c r="G521" s="2">
        <f t="shared" si="132"/>
        <v>8242.4</v>
      </c>
      <c r="H521" s="38">
        <f t="shared" si="131"/>
        <v>-52.074638454818988</v>
      </c>
    </row>
    <row r="522" spans="1:8" x14ac:dyDescent="0.25">
      <c r="A522" s="29">
        <f t="shared" si="128"/>
        <v>42488</v>
      </c>
      <c r="B522">
        <v>0</v>
      </c>
      <c r="C522">
        <v>0</v>
      </c>
      <c r="D522">
        <v>4416.5</v>
      </c>
      <c r="E522">
        <v>3950.2</v>
      </c>
      <c r="F522" s="66">
        <f t="shared" si="129"/>
        <v>4416.5</v>
      </c>
      <c r="G522" s="2">
        <f t="shared" si="132"/>
        <v>3950.2</v>
      </c>
      <c r="H522" s="38">
        <f t="shared" si="131"/>
        <v>11.804465596678648</v>
      </c>
    </row>
    <row r="523" spans="1:8" x14ac:dyDescent="0.25">
      <c r="A523" s="29">
        <f t="shared" si="128"/>
        <v>42495</v>
      </c>
      <c r="B523">
        <v>0</v>
      </c>
      <c r="C523">
        <v>0</v>
      </c>
      <c r="D523">
        <v>4416.5</v>
      </c>
      <c r="E523" s="66">
        <v>3969</v>
      </c>
      <c r="F523" s="66">
        <f t="shared" si="129"/>
        <v>4416.5</v>
      </c>
      <c r="G523" s="2">
        <f t="shared" si="132"/>
        <v>3969</v>
      </c>
      <c r="H523" s="38">
        <f t="shared" si="131"/>
        <v>11.274880322499371</v>
      </c>
    </row>
    <row r="524" spans="1:8" x14ac:dyDescent="0.25">
      <c r="A524" s="29">
        <f t="shared" si="128"/>
        <v>42502</v>
      </c>
      <c r="B524">
        <v>0</v>
      </c>
      <c r="C524">
        <v>0</v>
      </c>
      <c r="D524">
        <v>4416.5</v>
      </c>
      <c r="E524">
        <v>3987</v>
      </c>
      <c r="F524" s="66">
        <f t="shared" si="129"/>
        <v>4416.5</v>
      </c>
      <c r="G524" s="2">
        <f t="shared" si="132"/>
        <v>3987</v>
      </c>
      <c r="H524" s="38">
        <f t="shared" ref="H524:H529" si="133">+(F524/G524-1)*100</f>
        <v>10.772510659643842</v>
      </c>
    </row>
    <row r="525" spans="1:8" x14ac:dyDescent="0.25">
      <c r="A525" s="29">
        <f t="shared" si="128"/>
        <v>42509</v>
      </c>
      <c r="B525">
        <v>0</v>
      </c>
      <c r="C525">
        <v>0</v>
      </c>
      <c r="D525">
        <v>4416.5</v>
      </c>
      <c r="E525">
        <v>4139.3</v>
      </c>
      <c r="F525" s="66">
        <f t="shared" si="129"/>
        <v>4416.5</v>
      </c>
      <c r="G525" s="2">
        <f t="shared" si="132"/>
        <v>4139.3</v>
      </c>
      <c r="H525" s="38">
        <f t="shared" si="133"/>
        <v>6.6967844804677101</v>
      </c>
    </row>
    <row r="526" spans="1:8" x14ac:dyDescent="0.25">
      <c r="A526" s="29">
        <f t="shared" si="128"/>
        <v>42516</v>
      </c>
      <c r="B526">
        <v>0</v>
      </c>
      <c r="C526">
        <v>4491.7</v>
      </c>
      <c r="D526">
        <v>4139.3999999999996</v>
      </c>
      <c r="E526">
        <v>4139.3</v>
      </c>
      <c r="F526" s="66">
        <f t="shared" si="129"/>
        <v>4139.3999999999996</v>
      </c>
      <c r="G526" s="2">
        <f t="shared" ref="G526:G531" si="134">+C526+E526</f>
        <v>8631</v>
      </c>
      <c r="H526" s="38">
        <f t="shared" si="133"/>
        <v>-52.04031977754606</v>
      </c>
    </row>
    <row r="527" spans="1:8" x14ac:dyDescent="0.25">
      <c r="A527" s="29">
        <f t="shared" si="128"/>
        <v>42523</v>
      </c>
      <c r="B527">
        <v>0</v>
      </c>
      <c r="C527">
        <v>4491.8</v>
      </c>
      <c r="D527">
        <v>4139.3999999999996</v>
      </c>
      <c r="E527">
        <v>4139.3</v>
      </c>
      <c r="F527" s="66">
        <f t="shared" si="129"/>
        <v>4139.3999999999996</v>
      </c>
      <c r="G527" s="2">
        <f t="shared" si="134"/>
        <v>8631.1</v>
      </c>
      <c r="H527" s="38">
        <f t="shared" si="133"/>
        <v>-52.040875438820088</v>
      </c>
    </row>
    <row r="528" spans="1:8" x14ac:dyDescent="0.25">
      <c r="A528" s="29">
        <f t="shared" si="128"/>
        <v>42530</v>
      </c>
      <c r="B528">
        <v>55</v>
      </c>
      <c r="C528">
        <v>3</v>
      </c>
      <c r="D528">
        <v>4491.8</v>
      </c>
      <c r="E528">
        <v>4206.3999999999996</v>
      </c>
      <c r="F528" s="66">
        <f t="shared" si="129"/>
        <v>4546.8</v>
      </c>
      <c r="G528" s="2">
        <f t="shared" si="134"/>
        <v>4209.3999999999996</v>
      </c>
      <c r="H528" s="38">
        <f t="shared" si="133"/>
        <v>8.0153941179265544</v>
      </c>
    </row>
    <row r="529" spans="1:9" x14ac:dyDescent="0.25">
      <c r="A529" s="29">
        <f t="shared" si="128"/>
        <v>42537</v>
      </c>
      <c r="B529">
        <v>3</v>
      </c>
      <c r="C529">
        <v>4491.8</v>
      </c>
      <c r="D529">
        <v>4206.3999999999996</v>
      </c>
      <c r="E529">
        <v>4206.3999999999996</v>
      </c>
      <c r="F529" s="66">
        <f t="shared" si="129"/>
        <v>4209.3999999999996</v>
      </c>
      <c r="G529" s="2">
        <f t="shared" si="134"/>
        <v>8698.2000000000007</v>
      </c>
      <c r="H529" s="38">
        <f t="shared" si="133"/>
        <v>-51.606079418730324</v>
      </c>
    </row>
    <row r="530" spans="1:9" x14ac:dyDescent="0.25">
      <c r="A530" s="29">
        <f t="shared" si="128"/>
        <v>42544</v>
      </c>
      <c r="B530">
        <v>55</v>
      </c>
      <c r="C530">
        <v>3</v>
      </c>
      <c r="D530">
        <v>4491.8</v>
      </c>
      <c r="E530">
        <v>4206.5</v>
      </c>
      <c r="F530" s="66">
        <f t="shared" si="129"/>
        <v>4546.8</v>
      </c>
      <c r="G530" s="2">
        <f t="shared" si="134"/>
        <v>4209.5</v>
      </c>
      <c r="H530" s="38">
        <f t="shared" ref="H530:H535" si="135">+(F530/G530-1)*100</f>
        <v>8.0128281268559309</v>
      </c>
      <c r="I530" s="38">
        <v>60</v>
      </c>
    </row>
    <row r="531" spans="1:9" x14ac:dyDescent="0.25">
      <c r="A531" s="29">
        <f t="shared" si="128"/>
        <v>42551</v>
      </c>
      <c r="B531">
        <v>55</v>
      </c>
      <c r="C531">
        <v>0</v>
      </c>
      <c r="D531">
        <v>4491.8</v>
      </c>
      <c r="E531">
        <v>4282.1000000000004</v>
      </c>
      <c r="F531" s="66">
        <f t="shared" si="129"/>
        <v>4546.8</v>
      </c>
      <c r="G531" s="2">
        <f t="shared" si="134"/>
        <v>4282.1000000000004</v>
      </c>
      <c r="H531" s="38">
        <f t="shared" si="135"/>
        <v>6.1815464374956219</v>
      </c>
      <c r="I531" s="38">
        <v>60</v>
      </c>
    </row>
    <row r="532" spans="1:9" x14ac:dyDescent="0.25">
      <c r="A532" s="29">
        <f t="shared" si="128"/>
        <v>42558</v>
      </c>
      <c r="B532">
        <v>55</v>
      </c>
      <c r="C532">
        <v>0</v>
      </c>
      <c r="D532">
        <v>4578</v>
      </c>
      <c r="E532">
        <v>4282.1000000000004</v>
      </c>
      <c r="F532" s="66">
        <f t="shared" si="129"/>
        <v>4633</v>
      </c>
      <c r="G532" s="2">
        <f t="shared" ref="G532:G537" si="136">+C532+E532</f>
        <v>4282.1000000000004</v>
      </c>
      <c r="H532" s="38">
        <f t="shared" si="135"/>
        <v>8.1945774269633898</v>
      </c>
      <c r="I532" s="38">
        <v>60</v>
      </c>
    </row>
    <row r="533" spans="1:9" x14ac:dyDescent="0.25">
      <c r="A533" s="29">
        <f t="shared" si="128"/>
        <v>42565</v>
      </c>
      <c r="B533">
        <v>55</v>
      </c>
      <c r="C533">
        <v>0</v>
      </c>
      <c r="D533">
        <v>4600.6000000000004</v>
      </c>
      <c r="E533">
        <v>4388.6000000000004</v>
      </c>
      <c r="F533" s="66">
        <f t="shared" si="129"/>
        <v>4655.6000000000004</v>
      </c>
      <c r="G533" s="2">
        <f t="shared" si="136"/>
        <v>4388.6000000000004</v>
      </c>
      <c r="H533" s="38">
        <f t="shared" si="135"/>
        <v>6.0839447659845947</v>
      </c>
      <c r="I533" s="38">
        <v>60</v>
      </c>
    </row>
    <row r="534" spans="1:9" x14ac:dyDescent="0.25">
      <c r="A534" s="29">
        <f t="shared" si="128"/>
        <v>42572</v>
      </c>
      <c r="B534">
        <v>55</v>
      </c>
      <c r="C534">
        <v>0</v>
      </c>
      <c r="D534">
        <v>4677.6000000000004</v>
      </c>
      <c r="E534">
        <v>4388.6000000000004</v>
      </c>
      <c r="F534" s="66">
        <f t="shared" si="129"/>
        <v>4732.6000000000004</v>
      </c>
      <c r="G534" s="2">
        <f t="shared" si="136"/>
        <v>4388.6000000000004</v>
      </c>
      <c r="H534" s="38">
        <f t="shared" si="135"/>
        <v>7.8384906348266004</v>
      </c>
      <c r="I534" s="38">
        <v>60</v>
      </c>
    </row>
    <row r="535" spans="1:9" x14ac:dyDescent="0.25">
      <c r="A535" s="29">
        <f t="shared" si="128"/>
        <v>42579</v>
      </c>
      <c r="B535">
        <v>55</v>
      </c>
      <c r="C535">
        <v>0</v>
      </c>
      <c r="D535">
        <v>4819.3</v>
      </c>
      <c r="E535">
        <v>4388.6000000000004</v>
      </c>
      <c r="F535" s="66">
        <f t="shared" si="129"/>
        <v>4874.3</v>
      </c>
      <c r="G535" s="2">
        <f t="shared" si="136"/>
        <v>4388.6000000000004</v>
      </c>
      <c r="H535" s="38">
        <f t="shared" si="135"/>
        <v>11.067310759695559</v>
      </c>
      <c r="I535" s="38">
        <v>60</v>
      </c>
    </row>
    <row r="536" spans="1:9" x14ac:dyDescent="0.25">
      <c r="A536" s="29">
        <f t="shared" si="128"/>
        <v>42586</v>
      </c>
      <c r="B536">
        <v>55</v>
      </c>
      <c r="C536">
        <v>0</v>
      </c>
      <c r="D536">
        <v>4953.5</v>
      </c>
      <c r="E536">
        <v>4388.7</v>
      </c>
      <c r="F536" s="66">
        <f t="shared" si="129"/>
        <v>5008.5</v>
      </c>
      <c r="G536" s="2">
        <f t="shared" si="136"/>
        <v>4388.7</v>
      </c>
      <c r="H536" s="38">
        <f t="shared" ref="H536:H541" si="137">+(F536/G536-1)*100</f>
        <v>14.122633125982631</v>
      </c>
      <c r="I536" s="38">
        <v>60</v>
      </c>
    </row>
    <row r="537" spans="1:9" x14ac:dyDescent="0.25">
      <c r="A537" s="29">
        <f t="shared" si="128"/>
        <v>42593</v>
      </c>
      <c r="B537">
        <v>55</v>
      </c>
      <c r="C537">
        <v>0</v>
      </c>
      <c r="D537">
        <v>5107.5</v>
      </c>
      <c r="E537">
        <v>4489.7</v>
      </c>
      <c r="F537" s="66">
        <f t="shared" si="129"/>
        <v>5162.5</v>
      </c>
      <c r="G537" s="2">
        <f t="shared" si="136"/>
        <v>4489.7</v>
      </c>
      <c r="H537" s="38">
        <f t="shared" si="137"/>
        <v>14.985411051963382</v>
      </c>
      <c r="I537" s="38">
        <v>60</v>
      </c>
    </row>
    <row r="538" spans="1:9" x14ac:dyDescent="0.25">
      <c r="A538" s="29">
        <f t="shared" si="128"/>
        <v>42600</v>
      </c>
      <c r="B538">
        <v>55</v>
      </c>
      <c r="C538">
        <v>0</v>
      </c>
      <c r="D538">
        <v>5393.2</v>
      </c>
      <c r="E538">
        <v>4555.3999999999996</v>
      </c>
      <c r="F538" s="66">
        <f t="shared" si="129"/>
        <v>5448.2</v>
      </c>
      <c r="G538" s="2">
        <f t="shared" ref="G538:G543" si="138">+C538+E538</f>
        <v>4555.3999999999996</v>
      </c>
      <c r="H538" s="38">
        <f t="shared" si="137"/>
        <v>19.598718005005054</v>
      </c>
      <c r="I538" s="38">
        <v>60</v>
      </c>
    </row>
    <row r="539" spans="1:9" x14ac:dyDescent="0.25">
      <c r="A539" s="29">
        <f t="shared" si="128"/>
        <v>42607</v>
      </c>
      <c r="B539">
        <v>55</v>
      </c>
      <c r="C539">
        <v>0</v>
      </c>
      <c r="D539">
        <v>5448.3</v>
      </c>
      <c r="E539">
        <v>4555.5</v>
      </c>
      <c r="F539" s="66">
        <f t="shared" si="129"/>
        <v>5503.3</v>
      </c>
      <c r="G539" s="2">
        <f t="shared" si="138"/>
        <v>4555.5</v>
      </c>
      <c r="H539" s="38">
        <f t="shared" si="137"/>
        <v>20.805619580726599</v>
      </c>
      <c r="I539" s="38">
        <v>60</v>
      </c>
    </row>
    <row r="540" spans="1:9" x14ac:dyDescent="0.25">
      <c r="A540" s="29">
        <f t="shared" si="128"/>
        <v>42614</v>
      </c>
      <c r="B540">
        <v>115</v>
      </c>
      <c r="C540">
        <v>0</v>
      </c>
      <c r="D540">
        <v>0</v>
      </c>
      <c r="E540">
        <v>0</v>
      </c>
      <c r="F540" s="66">
        <f t="shared" si="129"/>
        <v>115</v>
      </c>
      <c r="G540" s="2">
        <f t="shared" si="138"/>
        <v>0</v>
      </c>
      <c r="H540" s="38" t="e">
        <f t="shared" si="137"/>
        <v>#DIV/0!</v>
      </c>
    </row>
    <row r="541" spans="1:9" x14ac:dyDescent="0.25">
      <c r="A541" s="29">
        <f t="shared" si="128"/>
        <v>42621</v>
      </c>
      <c r="B541">
        <v>60</v>
      </c>
      <c r="C541">
        <v>0</v>
      </c>
      <c r="D541">
        <v>55</v>
      </c>
      <c r="E541">
        <v>20.9</v>
      </c>
      <c r="F541" s="66">
        <f t="shared" si="129"/>
        <v>115</v>
      </c>
      <c r="G541" s="2">
        <f t="shared" si="138"/>
        <v>20.9</v>
      </c>
      <c r="H541" s="38">
        <f t="shared" si="137"/>
        <v>450.23923444976077</v>
      </c>
    </row>
    <row r="542" spans="1:9" x14ac:dyDescent="0.25">
      <c r="A542" s="29">
        <f t="shared" si="128"/>
        <v>42628</v>
      </c>
      <c r="B542">
        <v>60</v>
      </c>
      <c r="C542">
        <v>0</v>
      </c>
      <c r="D542">
        <v>119</v>
      </c>
      <c r="E542">
        <v>20.9</v>
      </c>
      <c r="F542" s="66">
        <f t="shared" si="129"/>
        <v>179</v>
      </c>
      <c r="G542" s="2">
        <f t="shared" si="138"/>
        <v>20.9</v>
      </c>
      <c r="H542" s="38">
        <f t="shared" ref="H542:H547" si="139">+(F542/G542-1)*100</f>
        <v>756.45933014354068</v>
      </c>
    </row>
    <row r="543" spans="1:9" x14ac:dyDescent="0.25">
      <c r="A543" s="29">
        <f t="shared" si="128"/>
        <v>42635</v>
      </c>
      <c r="B543">
        <v>60</v>
      </c>
      <c r="C543">
        <v>0</v>
      </c>
      <c r="D543">
        <v>119</v>
      </c>
      <c r="E543">
        <v>209</v>
      </c>
      <c r="F543" s="66">
        <f t="shared" si="129"/>
        <v>179</v>
      </c>
      <c r="G543" s="2">
        <f t="shared" si="138"/>
        <v>209</v>
      </c>
      <c r="H543" s="38">
        <f t="shared" si="139"/>
        <v>-14.354066985645931</v>
      </c>
    </row>
    <row r="544" spans="1:9" x14ac:dyDescent="0.25">
      <c r="A544" s="29">
        <f t="shared" si="128"/>
        <v>42642</v>
      </c>
      <c r="B544">
        <v>60</v>
      </c>
      <c r="C544">
        <v>0</v>
      </c>
      <c r="D544">
        <v>119</v>
      </c>
      <c r="E544">
        <v>300.3</v>
      </c>
      <c r="F544" s="66">
        <f t="shared" si="129"/>
        <v>179</v>
      </c>
      <c r="G544" s="2">
        <f t="shared" ref="G544:G549" si="140">+C544+E544</f>
        <v>300.3</v>
      </c>
      <c r="H544" s="38">
        <f t="shared" si="139"/>
        <v>-40.392940392940389</v>
      </c>
    </row>
    <row r="545" spans="1:8" x14ac:dyDescent="0.25">
      <c r="A545" s="29">
        <f t="shared" si="128"/>
        <v>42649</v>
      </c>
      <c r="B545">
        <v>60</v>
      </c>
      <c r="C545">
        <v>0</v>
      </c>
      <c r="D545">
        <v>119.1</v>
      </c>
      <c r="E545">
        <v>376</v>
      </c>
      <c r="F545" s="66">
        <f t="shared" si="129"/>
        <v>179.1</v>
      </c>
      <c r="G545" s="2">
        <f t="shared" si="140"/>
        <v>376</v>
      </c>
      <c r="H545" s="38">
        <f t="shared" si="139"/>
        <v>-52.36702127659575</v>
      </c>
    </row>
    <row r="546" spans="1:8" x14ac:dyDescent="0.25">
      <c r="A546" s="29">
        <f t="shared" si="128"/>
        <v>42656</v>
      </c>
      <c r="B546">
        <v>60</v>
      </c>
      <c r="C546">
        <v>0</v>
      </c>
      <c r="D546">
        <v>418.5</v>
      </c>
      <c r="E546">
        <v>448.9</v>
      </c>
      <c r="F546" s="66">
        <f t="shared" si="129"/>
        <v>478.5</v>
      </c>
      <c r="G546" s="2">
        <f t="shared" si="140"/>
        <v>448.9</v>
      </c>
      <c r="H546" s="38">
        <f t="shared" si="139"/>
        <v>6.5938961906883531</v>
      </c>
    </row>
    <row r="547" spans="1:8" x14ac:dyDescent="0.25">
      <c r="A547" s="29">
        <f t="shared" si="128"/>
        <v>42663</v>
      </c>
      <c r="B547">
        <v>66</v>
      </c>
      <c r="C547">
        <v>30</v>
      </c>
      <c r="D547">
        <v>579.5</v>
      </c>
      <c r="E547">
        <v>732.8</v>
      </c>
      <c r="F547" s="66">
        <f t="shared" si="129"/>
        <v>645.5</v>
      </c>
      <c r="G547" s="2">
        <f t="shared" si="140"/>
        <v>762.8</v>
      </c>
      <c r="H547" s="38">
        <f t="shared" si="139"/>
        <v>-15.377556371263756</v>
      </c>
    </row>
    <row r="548" spans="1:8" x14ac:dyDescent="0.25">
      <c r="A548" s="29">
        <f t="shared" si="128"/>
        <v>42670</v>
      </c>
      <c r="B548">
        <v>66</v>
      </c>
      <c r="C548">
        <v>30</v>
      </c>
      <c r="D548">
        <v>704.3</v>
      </c>
      <c r="E548">
        <v>848.9</v>
      </c>
      <c r="F548" s="66">
        <f t="shared" si="129"/>
        <v>770.3</v>
      </c>
      <c r="G548" s="2">
        <f t="shared" si="140"/>
        <v>878.9</v>
      </c>
      <c r="H548" s="38">
        <f t="shared" ref="H548:H553" si="141">+(F548/G548-1)*100</f>
        <v>-12.356354534076686</v>
      </c>
    </row>
    <row r="549" spans="1:8" x14ac:dyDescent="0.25">
      <c r="A549" s="29">
        <f t="shared" si="128"/>
        <v>42677</v>
      </c>
      <c r="B549">
        <v>66</v>
      </c>
      <c r="C549">
        <v>30</v>
      </c>
      <c r="D549">
        <v>871.7</v>
      </c>
      <c r="E549">
        <v>1005</v>
      </c>
      <c r="F549" s="66">
        <f t="shared" si="129"/>
        <v>937.7</v>
      </c>
      <c r="G549" s="2">
        <f t="shared" si="140"/>
        <v>1035</v>
      </c>
      <c r="H549" s="38">
        <f t="shared" si="141"/>
        <v>-9.4009661835748766</v>
      </c>
    </row>
    <row r="550" spans="1:8" x14ac:dyDescent="0.25">
      <c r="A550" s="29">
        <f t="shared" si="128"/>
        <v>42684</v>
      </c>
      <c r="B550">
        <v>66</v>
      </c>
      <c r="C550">
        <v>59.1</v>
      </c>
      <c r="D550">
        <v>958.6</v>
      </c>
      <c r="E550">
        <v>1260.4000000000001</v>
      </c>
      <c r="F550" s="66">
        <f t="shared" si="129"/>
        <v>1024.5999999999999</v>
      </c>
      <c r="G550" s="2">
        <f t="shared" ref="G550:G555" si="142">+C550+E550</f>
        <v>1319.5</v>
      </c>
      <c r="H550" s="38">
        <f t="shared" si="141"/>
        <v>-22.349374763167873</v>
      </c>
    </row>
    <row r="551" spans="1:8" x14ac:dyDescent="0.25">
      <c r="A551" s="29">
        <f t="shared" si="128"/>
        <v>42691</v>
      </c>
      <c r="B551">
        <v>66</v>
      </c>
      <c r="C551">
        <v>30</v>
      </c>
      <c r="D551">
        <v>1171</v>
      </c>
      <c r="E551">
        <v>1420.1</v>
      </c>
      <c r="F551" s="66">
        <f t="shared" si="129"/>
        <v>1237</v>
      </c>
      <c r="G551" s="2">
        <f t="shared" si="142"/>
        <v>1450.1</v>
      </c>
      <c r="H551" s="38">
        <f t="shared" si="141"/>
        <v>-14.695538238742145</v>
      </c>
    </row>
    <row r="552" spans="1:8" x14ac:dyDescent="0.25">
      <c r="A552" s="29">
        <f t="shared" si="128"/>
        <v>42698</v>
      </c>
      <c r="B552">
        <v>66</v>
      </c>
      <c r="C552">
        <v>47</v>
      </c>
      <c r="D552">
        <v>1387</v>
      </c>
      <c r="E552">
        <v>1566.5</v>
      </c>
      <c r="F552" s="66">
        <f t="shared" si="129"/>
        <v>1453</v>
      </c>
      <c r="G552" s="2">
        <f t="shared" si="142"/>
        <v>1613.5</v>
      </c>
      <c r="H552" s="38">
        <f t="shared" si="141"/>
        <v>-9.9473194917880434</v>
      </c>
    </row>
    <row r="553" spans="1:8" x14ac:dyDescent="0.25">
      <c r="A553" s="29">
        <f t="shared" si="128"/>
        <v>42705</v>
      </c>
      <c r="B553">
        <v>66</v>
      </c>
      <c r="C553">
        <v>113</v>
      </c>
      <c r="D553">
        <v>1457.1</v>
      </c>
      <c r="E553">
        <v>1699.2</v>
      </c>
      <c r="F553" s="66">
        <f t="shared" si="129"/>
        <v>1523.1</v>
      </c>
      <c r="G553" s="2">
        <f t="shared" si="142"/>
        <v>1812.2</v>
      </c>
      <c r="H553" s="38">
        <f t="shared" si="141"/>
        <v>-15.952985321708423</v>
      </c>
    </row>
    <row r="554" spans="1:8" x14ac:dyDescent="0.25">
      <c r="A554" s="29">
        <f t="shared" si="128"/>
        <v>42712</v>
      </c>
      <c r="B554">
        <v>66</v>
      </c>
      <c r="C554">
        <v>113</v>
      </c>
      <c r="D554">
        <v>1535.7</v>
      </c>
      <c r="E554" s="66">
        <v>1949</v>
      </c>
      <c r="F554" s="66">
        <f t="shared" ref="F554:F559" si="143">+B554+D554</f>
        <v>1601.7</v>
      </c>
      <c r="G554" s="2">
        <f t="shared" si="142"/>
        <v>2062</v>
      </c>
      <c r="H554" s="38">
        <f t="shared" ref="H554:H559" si="144">+(F554/G554-1)*100</f>
        <v>-22.322987390882631</v>
      </c>
    </row>
    <row r="555" spans="1:8" x14ac:dyDescent="0.25">
      <c r="A555" s="29">
        <f t="shared" si="128"/>
        <v>42719</v>
      </c>
      <c r="B555">
        <v>66</v>
      </c>
      <c r="C555">
        <v>113</v>
      </c>
      <c r="D555">
        <v>1709.1</v>
      </c>
      <c r="E555">
        <v>2034.4</v>
      </c>
      <c r="F555" s="66">
        <f t="shared" si="143"/>
        <v>1775.1</v>
      </c>
      <c r="G555" s="2">
        <f t="shared" si="142"/>
        <v>2147.4</v>
      </c>
      <c r="H555" s="38">
        <f t="shared" si="144"/>
        <v>-17.337245040514116</v>
      </c>
    </row>
    <row r="556" spans="1:8" x14ac:dyDescent="0.25">
      <c r="A556" s="29">
        <f t="shared" si="128"/>
        <v>42726</v>
      </c>
      <c r="B556">
        <v>126</v>
      </c>
      <c r="C556">
        <v>83</v>
      </c>
      <c r="D556">
        <v>1833.7</v>
      </c>
      <c r="E556">
        <v>2332.5</v>
      </c>
      <c r="F556" s="66">
        <f t="shared" si="143"/>
        <v>1959.7</v>
      </c>
      <c r="G556" s="2">
        <f t="shared" ref="G556:G561" si="145">+C556+E556</f>
        <v>2415.5</v>
      </c>
      <c r="H556" s="38">
        <f t="shared" si="144"/>
        <v>-18.869799213413373</v>
      </c>
    </row>
    <row r="557" spans="1:8" x14ac:dyDescent="0.25">
      <c r="A557" s="29">
        <f t="shared" si="128"/>
        <v>42733</v>
      </c>
      <c r="B557">
        <v>126</v>
      </c>
      <c r="C557">
        <v>83</v>
      </c>
      <c r="D557">
        <v>1899.7</v>
      </c>
      <c r="E557">
        <v>2596.4</v>
      </c>
      <c r="F557" s="66">
        <f t="shared" si="143"/>
        <v>2025.7</v>
      </c>
      <c r="G557" s="2">
        <f t="shared" si="145"/>
        <v>2679.4</v>
      </c>
      <c r="H557" s="38">
        <f t="shared" si="144"/>
        <v>-24.397253116369335</v>
      </c>
    </row>
    <row r="558" spans="1:8" x14ac:dyDescent="0.25">
      <c r="A558" s="29">
        <f t="shared" si="128"/>
        <v>42740</v>
      </c>
      <c r="B558">
        <v>131.5</v>
      </c>
      <c r="C558">
        <v>83</v>
      </c>
      <c r="D558">
        <v>2102.5</v>
      </c>
      <c r="E558">
        <v>2596.4</v>
      </c>
      <c r="F558" s="66">
        <f t="shared" si="143"/>
        <v>2234</v>
      </c>
      <c r="G558" s="2">
        <f t="shared" si="145"/>
        <v>2679.4</v>
      </c>
      <c r="H558" s="38">
        <f t="shared" si="144"/>
        <v>-16.623124580129879</v>
      </c>
    </row>
    <row r="559" spans="1:8" x14ac:dyDescent="0.25">
      <c r="A559" s="29">
        <f t="shared" si="128"/>
        <v>42747</v>
      </c>
      <c r="B559">
        <v>131.5</v>
      </c>
      <c r="C559">
        <v>0</v>
      </c>
      <c r="D559">
        <v>2279.1</v>
      </c>
      <c r="E559">
        <v>3081.3</v>
      </c>
      <c r="F559" s="66">
        <f t="shared" si="143"/>
        <v>2410.6</v>
      </c>
      <c r="G559" s="2">
        <f t="shared" si="145"/>
        <v>3081.3</v>
      </c>
      <c r="H559" s="38">
        <f t="shared" si="144"/>
        <v>-21.766786745854027</v>
      </c>
    </row>
    <row r="560" spans="1:8" x14ac:dyDescent="0.25">
      <c r="A560" s="29">
        <f t="shared" si="128"/>
        <v>42754</v>
      </c>
      <c r="B560">
        <v>98.5</v>
      </c>
      <c r="C560">
        <v>0</v>
      </c>
      <c r="D560">
        <v>2312</v>
      </c>
      <c r="E560">
        <v>3286.9</v>
      </c>
      <c r="F560" s="66">
        <f>+B560+D560</f>
        <v>2410.5</v>
      </c>
      <c r="G560" s="2">
        <f t="shared" si="145"/>
        <v>3286.9</v>
      </c>
      <c r="H560" s="38">
        <f>+(F560/G560-1)*100</f>
        <v>-26.663421460951053</v>
      </c>
    </row>
    <row r="561" spans="1:9" x14ac:dyDescent="0.25">
      <c r="A561" s="29">
        <f t="shared" si="128"/>
        <v>42761</v>
      </c>
      <c r="B561">
        <v>33</v>
      </c>
      <c r="C561">
        <v>0</v>
      </c>
      <c r="D561">
        <v>2593.1</v>
      </c>
      <c r="E561">
        <v>3389.4</v>
      </c>
      <c r="F561" s="66">
        <f>+B561+D561</f>
        <v>2626.1</v>
      </c>
      <c r="G561" s="2">
        <f t="shared" si="145"/>
        <v>3389.4</v>
      </c>
      <c r="H561" s="38">
        <f>+(F561/G561-1)*100</f>
        <v>-22.520210066678469</v>
      </c>
    </row>
    <row r="562" spans="1:9" x14ac:dyDescent="0.25">
      <c r="A562" s="29">
        <f t="shared" si="128"/>
        <v>42768</v>
      </c>
      <c r="B562">
        <v>0</v>
      </c>
      <c r="C562">
        <v>0</v>
      </c>
      <c r="D562">
        <v>2834</v>
      </c>
      <c r="E562">
        <v>3489.8</v>
      </c>
      <c r="F562" s="66">
        <f>+B562+D562</f>
        <v>2834</v>
      </c>
      <c r="G562" s="2">
        <f>+C562+E562</f>
        <v>3489.8</v>
      </c>
      <c r="H562" s="38">
        <f>+(F562/G562-1)*100</f>
        <v>-18.791907845721823</v>
      </c>
    </row>
    <row r="563" spans="1:9" x14ac:dyDescent="0.25">
      <c r="A563" s="29">
        <f t="shared" si="128"/>
        <v>42775</v>
      </c>
      <c r="B563">
        <v>152.4</v>
      </c>
      <c r="C563">
        <v>0</v>
      </c>
      <c r="D563">
        <v>2753</v>
      </c>
      <c r="E563">
        <v>3692.6</v>
      </c>
      <c r="F563" s="66">
        <f>+B563+D563</f>
        <v>2905.4</v>
      </c>
      <c r="G563" s="2">
        <f>+C563+E563</f>
        <v>3692.6</v>
      </c>
      <c r="H563" s="38">
        <f>+(F563/G563-1)*100</f>
        <v>-21.318312300276222</v>
      </c>
    </row>
    <row r="564" spans="1:9" x14ac:dyDescent="0.25">
      <c r="A564" s="29">
        <f t="shared" si="128"/>
        <v>42782</v>
      </c>
      <c r="B564">
        <v>152.4</v>
      </c>
      <c r="C564">
        <v>0</v>
      </c>
      <c r="D564">
        <v>2906.3</v>
      </c>
      <c r="E564">
        <v>3824.8</v>
      </c>
      <c r="F564" s="66">
        <f t="shared" ref="F564:F627" si="146">+B564+D564</f>
        <v>3058.7000000000003</v>
      </c>
      <c r="G564" s="2">
        <f t="shared" ref="G564:G627" si="147">+C564+E564</f>
        <v>3824.8</v>
      </c>
      <c r="H564" s="38">
        <f t="shared" ref="H564:H627" si="148">+(F564/G564-1)*100</f>
        <v>-20.029805480025097</v>
      </c>
    </row>
    <row r="565" spans="1:9" x14ac:dyDescent="0.25">
      <c r="A565" s="29">
        <f t="shared" si="128"/>
        <v>42789</v>
      </c>
      <c r="B565">
        <v>75.400000000000006</v>
      </c>
      <c r="C565">
        <v>0</v>
      </c>
      <c r="D565">
        <v>2906.3</v>
      </c>
      <c r="E565">
        <v>3964.6</v>
      </c>
      <c r="F565" s="66">
        <f t="shared" si="146"/>
        <v>2981.7000000000003</v>
      </c>
      <c r="G565" s="2">
        <f t="shared" si="147"/>
        <v>3964.6</v>
      </c>
      <c r="H565" s="38">
        <f t="shared" si="148"/>
        <v>-24.79190838924481</v>
      </c>
    </row>
    <row r="566" spans="1:9" x14ac:dyDescent="0.25">
      <c r="A566" s="29">
        <f t="shared" si="128"/>
        <v>42796</v>
      </c>
      <c r="B566">
        <v>0</v>
      </c>
      <c r="C566">
        <v>16.7</v>
      </c>
      <c r="D566">
        <v>2972</v>
      </c>
      <c r="E566">
        <v>4025.4</v>
      </c>
      <c r="F566" s="66">
        <f t="shared" si="146"/>
        <v>2972</v>
      </c>
      <c r="G566" s="2">
        <f t="shared" si="147"/>
        <v>4042.1</v>
      </c>
      <c r="H566" s="38">
        <f t="shared" si="148"/>
        <v>-26.473862596175259</v>
      </c>
    </row>
    <row r="567" spans="1:9" x14ac:dyDescent="0.25">
      <c r="A567" s="29">
        <f t="shared" si="128"/>
        <v>42803</v>
      </c>
      <c r="B567">
        <v>0</v>
      </c>
      <c r="C567">
        <v>0</v>
      </c>
      <c r="D567">
        <v>3195</v>
      </c>
      <c r="E567" s="66">
        <v>4152</v>
      </c>
      <c r="F567" s="66">
        <f t="shared" si="146"/>
        <v>3195</v>
      </c>
      <c r="G567" s="2">
        <f t="shared" si="147"/>
        <v>4152</v>
      </c>
      <c r="H567" s="38">
        <f t="shared" si="148"/>
        <v>-23.049132947976879</v>
      </c>
    </row>
    <row r="568" spans="1:9" x14ac:dyDescent="0.25">
      <c r="A568" s="29">
        <f t="shared" si="128"/>
        <v>42810</v>
      </c>
      <c r="B568">
        <v>0</v>
      </c>
      <c r="C568">
        <v>0</v>
      </c>
      <c r="D568">
        <v>3338.3</v>
      </c>
      <c r="E568" s="66">
        <v>4152</v>
      </c>
      <c r="F568" s="66">
        <f t="shared" si="146"/>
        <v>3338.3</v>
      </c>
      <c r="G568" s="2">
        <f t="shared" si="147"/>
        <v>4152</v>
      </c>
      <c r="H568" s="38">
        <f t="shared" si="148"/>
        <v>-19.597784200385348</v>
      </c>
    </row>
    <row r="569" spans="1:9" x14ac:dyDescent="0.25">
      <c r="A569" s="29">
        <f t="shared" si="128"/>
        <v>42817</v>
      </c>
      <c r="B569">
        <v>0</v>
      </c>
      <c r="C569">
        <v>3.8</v>
      </c>
      <c r="D569">
        <v>3338.3</v>
      </c>
      <c r="E569" s="66">
        <v>4152</v>
      </c>
      <c r="F569" s="66">
        <f t="shared" si="146"/>
        <v>3338.3</v>
      </c>
      <c r="G569" s="2">
        <f t="shared" si="147"/>
        <v>4155.8</v>
      </c>
      <c r="H569" s="38">
        <f t="shared" si="148"/>
        <v>-19.671302757591803</v>
      </c>
    </row>
    <row r="570" spans="1:9" x14ac:dyDescent="0.25">
      <c r="A570" s="29">
        <f t="shared" si="128"/>
        <v>42824</v>
      </c>
      <c r="B570">
        <v>0</v>
      </c>
      <c r="C570">
        <v>0</v>
      </c>
      <c r="D570">
        <v>3486.1</v>
      </c>
      <c r="E570">
        <v>4218.3</v>
      </c>
      <c r="F570" s="66">
        <f t="shared" si="146"/>
        <v>3486.1</v>
      </c>
      <c r="G570" s="2">
        <f t="shared" si="147"/>
        <v>4218.3</v>
      </c>
      <c r="H570" s="38">
        <f t="shared" si="148"/>
        <v>-17.35770334020814</v>
      </c>
    </row>
    <row r="571" spans="1:9" x14ac:dyDescent="0.25">
      <c r="A571" s="29">
        <f t="shared" si="128"/>
        <v>42831</v>
      </c>
      <c r="B571">
        <v>0</v>
      </c>
      <c r="C571">
        <v>0</v>
      </c>
      <c r="D571">
        <v>3486.1</v>
      </c>
      <c r="E571">
        <v>4218.3</v>
      </c>
      <c r="F571" s="66">
        <f t="shared" si="146"/>
        <v>3486.1</v>
      </c>
      <c r="G571" s="2">
        <f t="shared" si="147"/>
        <v>4218.3</v>
      </c>
      <c r="H571" s="38">
        <f t="shared" si="148"/>
        <v>-17.35770334020814</v>
      </c>
    </row>
    <row r="572" spans="1:9" x14ac:dyDescent="0.25">
      <c r="A572" s="29">
        <f t="shared" si="128"/>
        <v>42838</v>
      </c>
      <c r="B572">
        <v>0</v>
      </c>
      <c r="C572">
        <v>0</v>
      </c>
      <c r="D572">
        <v>3646.9</v>
      </c>
      <c r="E572">
        <v>4292.1000000000004</v>
      </c>
      <c r="F572" s="66">
        <f t="shared" si="146"/>
        <v>3646.9</v>
      </c>
      <c r="G572" s="2">
        <f t="shared" si="147"/>
        <v>4292.1000000000004</v>
      </c>
      <c r="H572" s="38">
        <f t="shared" si="148"/>
        <v>-15.03226858647283</v>
      </c>
    </row>
    <row r="573" spans="1:9" x14ac:dyDescent="0.25">
      <c r="A573" s="29">
        <f t="shared" si="128"/>
        <v>42845</v>
      </c>
      <c r="B573">
        <v>0</v>
      </c>
      <c r="C573">
        <v>0</v>
      </c>
      <c r="D573">
        <v>3722.5</v>
      </c>
      <c r="E573">
        <v>4292.2</v>
      </c>
      <c r="F573" s="66">
        <f t="shared" si="146"/>
        <v>3722.5</v>
      </c>
      <c r="G573" s="2">
        <f t="shared" si="147"/>
        <v>4292.2</v>
      </c>
      <c r="H573" s="38">
        <f t="shared" si="148"/>
        <v>-13.272913657331898</v>
      </c>
    </row>
    <row r="574" spans="1:9" x14ac:dyDescent="0.25">
      <c r="A574" s="29">
        <f t="shared" si="128"/>
        <v>42852</v>
      </c>
      <c r="B574">
        <v>0</v>
      </c>
      <c r="C574">
        <v>0</v>
      </c>
      <c r="D574">
        <v>3791.8</v>
      </c>
      <c r="E574">
        <v>4416.5</v>
      </c>
      <c r="F574" s="66">
        <f t="shared" si="146"/>
        <v>3791.8</v>
      </c>
      <c r="G574" s="2">
        <f t="shared" si="147"/>
        <v>4416.5</v>
      </c>
      <c r="H574" s="38">
        <f t="shared" si="148"/>
        <v>-14.144684705083211</v>
      </c>
      <c r="I574">
        <v>60</v>
      </c>
    </row>
    <row r="575" spans="1:9" x14ac:dyDescent="0.25">
      <c r="A575" s="29">
        <f t="shared" si="128"/>
        <v>42859</v>
      </c>
      <c r="B575">
        <v>0</v>
      </c>
      <c r="C575">
        <v>0</v>
      </c>
      <c r="D575">
        <v>3849.6</v>
      </c>
      <c r="E575">
        <v>4416.5</v>
      </c>
      <c r="F575" s="66">
        <f t="shared" si="146"/>
        <v>3849.6</v>
      </c>
      <c r="G575" s="2">
        <f t="shared" si="147"/>
        <v>4416.5</v>
      </c>
      <c r="H575" s="38">
        <f t="shared" si="148"/>
        <v>-12.835956073814103</v>
      </c>
      <c r="I575">
        <v>60</v>
      </c>
    </row>
    <row r="576" spans="1:9" x14ac:dyDescent="0.25">
      <c r="A576" s="29">
        <f t="shared" si="128"/>
        <v>42866</v>
      </c>
      <c r="B576">
        <v>0</v>
      </c>
      <c r="C576">
        <v>0</v>
      </c>
      <c r="D576">
        <v>3849.6</v>
      </c>
      <c r="E576">
        <v>4416.5</v>
      </c>
      <c r="F576" s="66">
        <f t="shared" si="146"/>
        <v>3849.6</v>
      </c>
      <c r="G576" s="2">
        <f t="shared" si="147"/>
        <v>4416.5</v>
      </c>
      <c r="H576" s="38">
        <f t="shared" si="148"/>
        <v>-12.835956073814103</v>
      </c>
      <c r="I576">
        <v>60</v>
      </c>
    </row>
    <row r="577" spans="1:10" x14ac:dyDescent="0.25">
      <c r="A577" s="29">
        <f t="shared" si="128"/>
        <v>42873</v>
      </c>
      <c r="B577">
        <v>0</v>
      </c>
      <c r="C577">
        <v>0</v>
      </c>
      <c r="D577">
        <v>3849.6</v>
      </c>
      <c r="E577">
        <v>4416.5</v>
      </c>
      <c r="F577" s="66">
        <f t="shared" si="146"/>
        <v>3849.6</v>
      </c>
      <c r="G577" s="2">
        <f t="shared" si="147"/>
        <v>4416.5</v>
      </c>
      <c r="H577" s="38">
        <f t="shared" si="148"/>
        <v>-12.835956073814103</v>
      </c>
      <c r="I577">
        <v>60</v>
      </c>
    </row>
    <row r="578" spans="1:10" x14ac:dyDescent="0.25">
      <c r="A578" s="29">
        <f t="shared" ref="A578:A641" si="149">+A577+7</f>
        <v>42880</v>
      </c>
      <c r="B578">
        <v>0</v>
      </c>
      <c r="C578">
        <v>0</v>
      </c>
      <c r="D578">
        <v>3849.6</v>
      </c>
      <c r="E578">
        <v>4491.7</v>
      </c>
      <c r="F578" s="66">
        <f t="shared" si="146"/>
        <v>3849.6</v>
      </c>
      <c r="G578" s="2">
        <f t="shared" si="147"/>
        <v>4491.7</v>
      </c>
      <c r="H578" s="38">
        <f t="shared" si="148"/>
        <v>-14.295255693835296</v>
      </c>
      <c r="I578">
        <v>60</v>
      </c>
    </row>
    <row r="579" spans="1:10" x14ac:dyDescent="0.25">
      <c r="A579" s="29">
        <f t="shared" si="149"/>
        <v>42887</v>
      </c>
      <c r="B579" s="116">
        <v>200</v>
      </c>
      <c r="C579" s="116">
        <v>0</v>
      </c>
      <c r="D579" s="116">
        <v>3849.7</v>
      </c>
      <c r="E579" s="116">
        <v>4491.8</v>
      </c>
      <c r="F579" s="66">
        <f t="shared" si="146"/>
        <v>4049.7</v>
      </c>
      <c r="G579" s="2">
        <f t="shared" si="147"/>
        <v>4491.8</v>
      </c>
      <c r="H579" s="38">
        <f t="shared" si="148"/>
        <v>-9.8423794469923003</v>
      </c>
      <c r="I579">
        <v>60</v>
      </c>
    </row>
    <row r="580" spans="1:10" x14ac:dyDescent="0.25">
      <c r="A580" s="29">
        <f t="shared" si="149"/>
        <v>42894</v>
      </c>
      <c r="B580" s="116">
        <v>200</v>
      </c>
      <c r="C580" s="116">
        <v>55</v>
      </c>
      <c r="D580" s="116">
        <v>3934.6</v>
      </c>
      <c r="E580" s="116">
        <v>4491.8</v>
      </c>
      <c r="F580" s="66">
        <f t="shared" si="146"/>
        <v>4134.6000000000004</v>
      </c>
      <c r="G580" s="2">
        <f t="shared" si="147"/>
        <v>4546.8</v>
      </c>
      <c r="H580" s="38">
        <f t="shared" si="148"/>
        <v>-9.0657165479018147</v>
      </c>
      <c r="I580">
        <v>190</v>
      </c>
    </row>
    <row r="581" spans="1:10" x14ac:dyDescent="0.25">
      <c r="A581" s="29">
        <f t="shared" si="149"/>
        <v>42901</v>
      </c>
      <c r="B581" s="116">
        <v>200</v>
      </c>
      <c r="C581" s="116">
        <v>55</v>
      </c>
      <c r="D581" s="116">
        <v>3934.7</v>
      </c>
      <c r="E581" s="116">
        <v>4491.8</v>
      </c>
      <c r="F581" s="66">
        <f t="shared" si="146"/>
        <v>4134.7</v>
      </c>
      <c r="G581" s="2">
        <f t="shared" si="147"/>
        <v>4546.8</v>
      </c>
      <c r="H581" s="38">
        <f t="shared" si="148"/>
        <v>-9.0635171989091319</v>
      </c>
      <c r="I581">
        <v>190</v>
      </c>
    </row>
    <row r="582" spans="1:10" x14ac:dyDescent="0.25">
      <c r="A582" s="29">
        <f t="shared" si="149"/>
        <v>42908</v>
      </c>
      <c r="B582" s="52">
        <v>200</v>
      </c>
      <c r="C582" s="52">
        <v>55</v>
      </c>
      <c r="D582" s="52">
        <v>4014.4</v>
      </c>
      <c r="E582" s="52">
        <v>4491.8</v>
      </c>
      <c r="F582" s="66">
        <f t="shared" si="146"/>
        <v>4214.3999999999996</v>
      </c>
      <c r="G582" s="2">
        <f t="shared" si="147"/>
        <v>4546.8</v>
      </c>
      <c r="H582" s="38">
        <f t="shared" si="148"/>
        <v>-7.3106360517287028</v>
      </c>
      <c r="I582">
        <v>190</v>
      </c>
    </row>
    <row r="583" spans="1:10" x14ac:dyDescent="0.25">
      <c r="A583" s="29">
        <f t="shared" si="149"/>
        <v>42915</v>
      </c>
      <c r="B583" s="116">
        <v>135</v>
      </c>
      <c r="C583" s="116">
        <v>55</v>
      </c>
      <c r="D583" s="116">
        <v>4014.4</v>
      </c>
      <c r="E583" s="116">
        <v>4491.8</v>
      </c>
      <c r="F583" s="66">
        <f t="shared" si="146"/>
        <v>4149.3999999999996</v>
      </c>
      <c r="G583" s="2">
        <f t="shared" si="147"/>
        <v>4546.8</v>
      </c>
      <c r="H583" s="38">
        <f t="shared" si="148"/>
        <v>-8.7402128969825021</v>
      </c>
      <c r="I583">
        <v>190</v>
      </c>
    </row>
    <row r="584" spans="1:10" x14ac:dyDescent="0.25">
      <c r="A584" s="29">
        <f t="shared" si="149"/>
        <v>42922</v>
      </c>
      <c r="B584" s="116">
        <v>152</v>
      </c>
      <c r="C584" s="116">
        <v>55</v>
      </c>
      <c r="D584" s="116">
        <v>4099.1000000000004</v>
      </c>
      <c r="E584" s="118">
        <v>4578</v>
      </c>
      <c r="F584" s="66">
        <f t="shared" si="146"/>
        <v>4251.1000000000004</v>
      </c>
      <c r="G584" s="2">
        <f t="shared" si="147"/>
        <v>4633</v>
      </c>
      <c r="H584" s="38">
        <f t="shared" si="148"/>
        <v>-8.2430390675588114</v>
      </c>
      <c r="I584">
        <v>190</v>
      </c>
    </row>
    <row r="585" spans="1:10" x14ac:dyDescent="0.25">
      <c r="A585" s="29">
        <f t="shared" si="149"/>
        <v>42929</v>
      </c>
      <c r="B585" s="52">
        <v>65</v>
      </c>
      <c r="C585" s="52">
        <v>55</v>
      </c>
      <c r="D585" s="52">
        <v>4116.1000000000004</v>
      </c>
      <c r="E585" s="52">
        <v>4578</v>
      </c>
      <c r="F585" s="66">
        <f t="shared" si="146"/>
        <v>4181.1000000000004</v>
      </c>
      <c r="G585" s="2">
        <f t="shared" si="147"/>
        <v>4633</v>
      </c>
      <c r="H585" s="38">
        <f t="shared" si="148"/>
        <v>-9.7539391323116735</v>
      </c>
      <c r="I585">
        <v>190</v>
      </c>
    </row>
    <row r="586" spans="1:10" x14ac:dyDescent="0.25">
      <c r="A586" s="29">
        <f t="shared" si="149"/>
        <v>42936</v>
      </c>
      <c r="B586">
        <v>65</v>
      </c>
      <c r="C586">
        <v>55</v>
      </c>
      <c r="D586">
        <v>4255.8999999999996</v>
      </c>
      <c r="E586">
        <v>4578</v>
      </c>
      <c r="F586" s="66">
        <f t="shared" si="146"/>
        <v>4320.8999999999996</v>
      </c>
      <c r="G586" s="2">
        <f t="shared" si="147"/>
        <v>4633</v>
      </c>
      <c r="H586" s="38">
        <f t="shared" si="148"/>
        <v>-6.7364558601338276</v>
      </c>
      <c r="I586">
        <v>210</v>
      </c>
    </row>
    <row r="587" spans="1:10" ht="15" x14ac:dyDescent="0.35">
      <c r="A587" s="29">
        <f t="shared" si="149"/>
        <v>42943</v>
      </c>
      <c r="B587" s="116">
        <v>9.5</v>
      </c>
      <c r="C587" s="116">
        <v>55</v>
      </c>
      <c r="D587" s="116">
        <v>4387.7</v>
      </c>
      <c r="E587" s="116">
        <v>4819.3</v>
      </c>
      <c r="F587" s="66">
        <f t="shared" si="146"/>
        <v>4397.2</v>
      </c>
      <c r="G587" s="2">
        <f t="shared" si="147"/>
        <v>4874.3</v>
      </c>
      <c r="H587" s="38">
        <f t="shared" si="148"/>
        <v>-9.7880721334345555</v>
      </c>
      <c r="I587">
        <v>275</v>
      </c>
      <c r="J587" s="53"/>
    </row>
    <row r="588" spans="1:10" x14ac:dyDescent="0.25">
      <c r="A588" s="29">
        <f t="shared" si="149"/>
        <v>42950</v>
      </c>
      <c r="B588">
        <v>9.5</v>
      </c>
      <c r="C588">
        <v>55</v>
      </c>
      <c r="D588">
        <v>4536.7</v>
      </c>
      <c r="E588">
        <v>4886.8999999999996</v>
      </c>
      <c r="F588" s="66">
        <f t="shared" si="146"/>
        <v>4546.2</v>
      </c>
      <c r="G588" s="2">
        <f t="shared" si="147"/>
        <v>4941.8999999999996</v>
      </c>
      <c r="H588" s="38">
        <f t="shared" si="148"/>
        <v>-8.0070418260183356</v>
      </c>
      <c r="I588">
        <v>275</v>
      </c>
    </row>
    <row r="589" spans="1:10" x14ac:dyDescent="0.25">
      <c r="A589" s="29">
        <f t="shared" si="149"/>
        <v>42957</v>
      </c>
      <c r="B589">
        <v>0</v>
      </c>
      <c r="C589">
        <v>55</v>
      </c>
      <c r="D589">
        <v>4631</v>
      </c>
      <c r="E589">
        <v>5030.5</v>
      </c>
      <c r="F589" s="66">
        <f t="shared" si="146"/>
        <v>4631</v>
      </c>
      <c r="G589" s="2">
        <f t="shared" si="147"/>
        <v>5085.5</v>
      </c>
      <c r="H589" s="38">
        <f t="shared" si="148"/>
        <v>-8.9371743191426596</v>
      </c>
      <c r="I589">
        <v>275</v>
      </c>
    </row>
    <row r="590" spans="1:10" x14ac:dyDescent="0.25">
      <c r="A590" s="29">
        <f t="shared" si="149"/>
        <v>42964</v>
      </c>
      <c r="B590">
        <v>20.3</v>
      </c>
      <c r="C590">
        <v>55</v>
      </c>
      <c r="D590">
        <v>4654.3</v>
      </c>
      <c r="E590">
        <v>5172</v>
      </c>
      <c r="F590" s="66">
        <f t="shared" si="146"/>
        <v>4674.6000000000004</v>
      </c>
      <c r="G590" s="2">
        <f t="shared" si="147"/>
        <v>5227</v>
      </c>
      <c r="H590" s="38">
        <f t="shared" si="148"/>
        <v>-10.56820355844652</v>
      </c>
      <c r="I590">
        <v>275</v>
      </c>
    </row>
    <row r="591" spans="1:10" x14ac:dyDescent="0.25">
      <c r="A591" s="29">
        <f t="shared" si="149"/>
        <v>42971</v>
      </c>
      <c r="B591">
        <v>0</v>
      </c>
      <c r="C591">
        <v>55</v>
      </c>
      <c r="D591">
        <v>4759.6000000000004</v>
      </c>
      <c r="E591">
        <v>5448.3</v>
      </c>
      <c r="F591" s="66">
        <f t="shared" si="146"/>
        <v>4759.6000000000004</v>
      </c>
      <c r="G591" s="2">
        <f t="shared" si="147"/>
        <v>5503.3</v>
      </c>
      <c r="H591" s="38">
        <f t="shared" si="148"/>
        <v>-13.513709955844666</v>
      </c>
      <c r="I591">
        <v>275</v>
      </c>
    </row>
    <row r="592" spans="1:10" x14ac:dyDescent="0.25">
      <c r="A592" s="29">
        <f t="shared" si="149"/>
        <v>42978</v>
      </c>
      <c r="B592">
        <v>0</v>
      </c>
      <c r="C592">
        <v>55</v>
      </c>
      <c r="D592">
        <v>4759.6000000000004</v>
      </c>
      <c r="E592">
        <v>5805</v>
      </c>
      <c r="F592" s="66">
        <f t="shared" si="146"/>
        <v>4759.6000000000004</v>
      </c>
      <c r="G592" s="2">
        <f t="shared" si="147"/>
        <v>5860</v>
      </c>
      <c r="H592" s="38">
        <f t="shared" si="148"/>
        <v>-18.778156996587025</v>
      </c>
      <c r="I592">
        <v>275</v>
      </c>
    </row>
    <row r="593" spans="1:8" x14ac:dyDescent="0.25">
      <c r="A593" s="29">
        <f t="shared" si="149"/>
        <v>42985</v>
      </c>
      <c r="B593">
        <v>255</v>
      </c>
      <c r="C593">
        <v>60</v>
      </c>
      <c r="D593">
        <v>78.8</v>
      </c>
      <c r="E593">
        <v>55</v>
      </c>
      <c r="F593" s="66">
        <f t="shared" si="146"/>
        <v>333.8</v>
      </c>
      <c r="G593" s="2">
        <f t="shared" si="147"/>
        <v>115</v>
      </c>
      <c r="H593" s="38">
        <f t="shared" si="148"/>
        <v>190.2608695652174</v>
      </c>
    </row>
    <row r="594" spans="1:8" x14ac:dyDescent="0.25">
      <c r="A594" s="29">
        <f t="shared" si="149"/>
        <v>42992</v>
      </c>
      <c r="B594">
        <v>195</v>
      </c>
      <c r="C594">
        <v>60</v>
      </c>
      <c r="D594">
        <v>78.8</v>
      </c>
      <c r="E594">
        <v>119</v>
      </c>
      <c r="F594" s="66">
        <f t="shared" si="146"/>
        <v>273.8</v>
      </c>
      <c r="G594" s="2">
        <f t="shared" si="147"/>
        <v>179</v>
      </c>
      <c r="H594" s="38">
        <f t="shared" si="148"/>
        <v>52.960893854748605</v>
      </c>
    </row>
    <row r="595" spans="1:8" x14ac:dyDescent="0.25">
      <c r="A595" s="29">
        <f t="shared" si="149"/>
        <v>42999</v>
      </c>
      <c r="B595">
        <v>195</v>
      </c>
      <c r="C595">
        <v>60</v>
      </c>
      <c r="D595">
        <v>98.3</v>
      </c>
      <c r="E595">
        <v>119</v>
      </c>
      <c r="F595" s="66">
        <f t="shared" si="146"/>
        <v>293.3</v>
      </c>
      <c r="G595" s="2">
        <f t="shared" si="147"/>
        <v>179</v>
      </c>
      <c r="H595" s="38">
        <f t="shared" si="148"/>
        <v>63.854748603351965</v>
      </c>
    </row>
    <row r="596" spans="1:8" x14ac:dyDescent="0.25">
      <c r="A596" s="29">
        <f t="shared" si="149"/>
        <v>43006</v>
      </c>
      <c r="B596">
        <v>130</v>
      </c>
      <c r="C596">
        <v>60</v>
      </c>
      <c r="D596">
        <v>235.6</v>
      </c>
      <c r="E596">
        <v>119</v>
      </c>
      <c r="F596" s="66">
        <f t="shared" si="146"/>
        <v>365.6</v>
      </c>
      <c r="G596" s="2">
        <f t="shared" si="147"/>
        <v>179</v>
      </c>
      <c r="H596" s="38">
        <f t="shared" si="148"/>
        <v>104.24581005586595</v>
      </c>
    </row>
    <row r="597" spans="1:8" x14ac:dyDescent="0.25">
      <c r="A597" s="29">
        <f t="shared" si="149"/>
        <v>43013</v>
      </c>
      <c r="B597">
        <v>193</v>
      </c>
      <c r="C597">
        <v>60</v>
      </c>
      <c r="D597">
        <v>339.6</v>
      </c>
      <c r="E597">
        <v>119.1</v>
      </c>
      <c r="F597" s="66">
        <f t="shared" si="146"/>
        <v>532.6</v>
      </c>
      <c r="G597" s="2">
        <f t="shared" si="147"/>
        <v>179.1</v>
      </c>
      <c r="H597" s="38">
        <f t="shared" si="148"/>
        <v>197.37576772752655</v>
      </c>
    </row>
    <row r="598" spans="1:8" x14ac:dyDescent="0.25">
      <c r="A598" s="29">
        <f t="shared" si="149"/>
        <v>43020</v>
      </c>
      <c r="B598">
        <v>139</v>
      </c>
      <c r="C598">
        <v>60</v>
      </c>
      <c r="D598">
        <v>462.9</v>
      </c>
      <c r="E598">
        <v>342.6</v>
      </c>
      <c r="F598" s="66">
        <f t="shared" si="146"/>
        <v>601.9</v>
      </c>
      <c r="G598" s="2">
        <f t="shared" si="147"/>
        <v>402.6</v>
      </c>
      <c r="H598" s="38">
        <f t="shared" si="148"/>
        <v>49.503229011425717</v>
      </c>
    </row>
    <row r="599" spans="1:8" x14ac:dyDescent="0.25">
      <c r="A599" s="29">
        <f t="shared" si="149"/>
        <v>43027</v>
      </c>
      <c r="B599">
        <v>63</v>
      </c>
      <c r="C599">
        <v>66</v>
      </c>
      <c r="D599">
        <v>683.6</v>
      </c>
      <c r="E599">
        <v>427.8</v>
      </c>
      <c r="F599" s="66">
        <f t="shared" si="146"/>
        <v>746.6</v>
      </c>
      <c r="G599" s="2">
        <f t="shared" si="147"/>
        <v>493.8</v>
      </c>
      <c r="H599" s="38">
        <f t="shared" si="148"/>
        <v>51.194815714864326</v>
      </c>
    </row>
    <row r="600" spans="1:8" x14ac:dyDescent="0.25">
      <c r="A600" s="29">
        <f t="shared" si="149"/>
        <v>43034</v>
      </c>
      <c r="B600">
        <v>83</v>
      </c>
      <c r="C600">
        <v>66</v>
      </c>
      <c r="D600">
        <v>824.5</v>
      </c>
      <c r="E600">
        <v>704.3</v>
      </c>
      <c r="F600" s="66">
        <f t="shared" si="146"/>
        <v>907.5</v>
      </c>
      <c r="G600" s="2">
        <f t="shared" si="147"/>
        <v>770.3</v>
      </c>
      <c r="H600" s="38">
        <f t="shared" si="148"/>
        <v>17.811242373101386</v>
      </c>
    </row>
    <row r="601" spans="1:8" x14ac:dyDescent="0.25">
      <c r="A601" s="29">
        <f t="shared" si="149"/>
        <v>43041</v>
      </c>
      <c r="B601">
        <v>83</v>
      </c>
      <c r="C601">
        <v>66</v>
      </c>
      <c r="D601">
        <v>909.1</v>
      </c>
      <c r="E601">
        <v>808.9</v>
      </c>
      <c r="F601" s="66">
        <f t="shared" si="146"/>
        <v>992.1</v>
      </c>
      <c r="G601" s="2">
        <f t="shared" si="147"/>
        <v>874.9</v>
      </c>
      <c r="H601" s="38">
        <f t="shared" si="148"/>
        <v>13.395816664761684</v>
      </c>
    </row>
    <row r="602" spans="1:8" x14ac:dyDescent="0.25">
      <c r="A602" s="29">
        <f t="shared" si="149"/>
        <v>43048</v>
      </c>
      <c r="B602">
        <v>123</v>
      </c>
      <c r="C602">
        <v>66</v>
      </c>
      <c r="D602">
        <v>1162.8</v>
      </c>
      <c r="E602">
        <v>958.6</v>
      </c>
      <c r="F602" s="66">
        <f t="shared" si="146"/>
        <v>1285.8</v>
      </c>
      <c r="G602" s="2">
        <f t="shared" si="147"/>
        <v>1024.5999999999999</v>
      </c>
      <c r="H602" s="38">
        <f t="shared" si="148"/>
        <v>25.49287526839743</v>
      </c>
    </row>
    <row r="603" spans="1:8" x14ac:dyDescent="0.25">
      <c r="A603" s="29">
        <f t="shared" si="149"/>
        <v>43055</v>
      </c>
      <c r="B603">
        <v>123</v>
      </c>
      <c r="C603">
        <v>66</v>
      </c>
      <c r="D603">
        <v>1236.8</v>
      </c>
      <c r="E603">
        <v>1171</v>
      </c>
      <c r="F603" s="66">
        <f t="shared" si="146"/>
        <v>1359.8</v>
      </c>
      <c r="G603" s="2">
        <f t="shared" si="147"/>
        <v>1237</v>
      </c>
      <c r="H603" s="38">
        <f t="shared" si="148"/>
        <v>9.9272433306386354</v>
      </c>
    </row>
    <row r="604" spans="1:8" x14ac:dyDescent="0.25">
      <c r="A604" s="29">
        <f t="shared" si="149"/>
        <v>43062</v>
      </c>
      <c r="B604">
        <v>123</v>
      </c>
      <c r="C604">
        <v>66</v>
      </c>
      <c r="D604">
        <v>1321.9</v>
      </c>
      <c r="E604">
        <v>1387</v>
      </c>
      <c r="F604" s="66">
        <f t="shared" si="146"/>
        <v>1444.9</v>
      </c>
      <c r="G604" s="2">
        <f t="shared" si="147"/>
        <v>1453</v>
      </c>
      <c r="H604" s="38">
        <f t="shared" si="148"/>
        <v>-0.55746730901582442</v>
      </c>
    </row>
    <row r="605" spans="1:8" x14ac:dyDescent="0.25">
      <c r="A605" s="29">
        <f t="shared" si="149"/>
        <v>43069</v>
      </c>
      <c r="B605">
        <v>188</v>
      </c>
      <c r="C605">
        <v>66</v>
      </c>
      <c r="D605">
        <v>1458.1</v>
      </c>
      <c r="E605">
        <v>1387</v>
      </c>
      <c r="F605" s="66">
        <f t="shared" si="146"/>
        <v>1646.1</v>
      </c>
      <c r="G605" s="2">
        <f t="shared" si="147"/>
        <v>1453</v>
      </c>
      <c r="H605" s="38">
        <f t="shared" si="148"/>
        <v>13.289745354439075</v>
      </c>
    </row>
    <row r="606" spans="1:8" x14ac:dyDescent="0.25">
      <c r="A606" s="29">
        <f t="shared" si="149"/>
        <v>43076</v>
      </c>
      <c r="B606">
        <v>188</v>
      </c>
      <c r="C606">
        <v>66</v>
      </c>
      <c r="D606">
        <v>1528.9</v>
      </c>
      <c r="E606">
        <v>1535.7</v>
      </c>
      <c r="F606" s="66">
        <f t="shared" si="146"/>
        <v>1716.9</v>
      </c>
      <c r="G606" s="2">
        <f t="shared" si="147"/>
        <v>1601.7</v>
      </c>
      <c r="H606" s="38">
        <f t="shared" si="148"/>
        <v>7.1923581194980324</v>
      </c>
    </row>
    <row r="607" spans="1:8" x14ac:dyDescent="0.25">
      <c r="A607" s="29">
        <f t="shared" si="149"/>
        <v>43083</v>
      </c>
      <c r="B607">
        <v>188</v>
      </c>
      <c r="C607">
        <v>66</v>
      </c>
      <c r="D607">
        <v>1581.5</v>
      </c>
      <c r="E607">
        <v>1709.1</v>
      </c>
      <c r="F607" s="66">
        <f t="shared" si="146"/>
        <v>1769.5</v>
      </c>
      <c r="G607" s="2">
        <f t="shared" si="147"/>
        <v>1775.1</v>
      </c>
      <c r="H607" s="38">
        <f t="shared" si="148"/>
        <v>-0.31547518449663858</v>
      </c>
    </row>
    <row r="608" spans="1:8" x14ac:dyDescent="0.25">
      <c r="A608" s="29">
        <f t="shared" si="149"/>
        <v>43090</v>
      </c>
      <c r="B608">
        <v>128</v>
      </c>
      <c r="C608">
        <v>126</v>
      </c>
      <c r="D608">
        <v>1693.4</v>
      </c>
      <c r="E608">
        <v>1833.7</v>
      </c>
      <c r="F608" s="66">
        <f t="shared" si="146"/>
        <v>1821.4</v>
      </c>
      <c r="G608" s="2">
        <f t="shared" si="147"/>
        <v>1959.7</v>
      </c>
      <c r="H608" s="38">
        <f t="shared" si="148"/>
        <v>-7.0572026330560806</v>
      </c>
    </row>
    <row r="609" spans="1:8" x14ac:dyDescent="0.25">
      <c r="A609" s="29">
        <f t="shared" si="149"/>
        <v>43097</v>
      </c>
      <c r="B609">
        <v>65</v>
      </c>
      <c r="C609">
        <v>126</v>
      </c>
      <c r="D609">
        <v>1832</v>
      </c>
      <c r="E609">
        <v>1899.7</v>
      </c>
      <c r="F609" s="66">
        <f t="shared" si="146"/>
        <v>1897</v>
      </c>
      <c r="G609" s="2">
        <f t="shared" si="147"/>
        <v>2025.7</v>
      </c>
      <c r="H609" s="38">
        <f t="shared" si="148"/>
        <v>-6.3533593325763915</v>
      </c>
    </row>
    <row r="610" spans="1:8" x14ac:dyDescent="0.25">
      <c r="A610" s="29">
        <f t="shared" si="149"/>
        <v>43104</v>
      </c>
      <c r="B610">
        <v>65</v>
      </c>
      <c r="C610">
        <v>131.5</v>
      </c>
      <c r="D610">
        <v>1988.7</v>
      </c>
      <c r="E610">
        <v>2102.5</v>
      </c>
      <c r="F610" s="66">
        <f t="shared" si="146"/>
        <v>2053.6999999999998</v>
      </c>
      <c r="G610" s="2">
        <f t="shared" si="147"/>
        <v>2234</v>
      </c>
      <c r="H610" s="38">
        <f t="shared" si="148"/>
        <v>-8.0707251566696563</v>
      </c>
    </row>
    <row r="611" spans="1:8" x14ac:dyDescent="0.25">
      <c r="A611" s="29">
        <f t="shared" si="149"/>
        <v>43111</v>
      </c>
      <c r="B611">
        <v>65</v>
      </c>
      <c r="C611">
        <v>131.5</v>
      </c>
      <c r="D611">
        <v>2086.6999999999998</v>
      </c>
      <c r="E611">
        <v>2279.1</v>
      </c>
      <c r="F611" s="66">
        <f t="shared" si="146"/>
        <v>2151.6999999999998</v>
      </c>
      <c r="G611" s="2">
        <f t="shared" si="147"/>
        <v>2410.6</v>
      </c>
      <c r="H611" s="38">
        <f t="shared" si="148"/>
        <v>-10.740064714179043</v>
      </c>
    </row>
    <row r="612" spans="1:8" x14ac:dyDescent="0.25">
      <c r="A612" s="29">
        <f t="shared" si="149"/>
        <v>43118</v>
      </c>
      <c r="B612">
        <v>0</v>
      </c>
      <c r="C612">
        <v>98.5</v>
      </c>
      <c r="D612">
        <v>2158.1999999999998</v>
      </c>
      <c r="E612">
        <v>2312</v>
      </c>
      <c r="F612" s="66">
        <f t="shared" si="146"/>
        <v>2158.1999999999998</v>
      </c>
      <c r="G612" s="2">
        <f t="shared" si="147"/>
        <v>2410.5</v>
      </c>
      <c r="H612" s="38">
        <f t="shared" si="148"/>
        <v>-10.466708151835725</v>
      </c>
    </row>
    <row r="613" spans="1:8" x14ac:dyDescent="0.25">
      <c r="A613" s="29">
        <f t="shared" si="149"/>
        <v>43125</v>
      </c>
      <c r="B613">
        <v>0</v>
      </c>
      <c r="C613">
        <v>33</v>
      </c>
      <c r="D613">
        <v>2234.5</v>
      </c>
      <c r="E613">
        <v>2516.4</v>
      </c>
      <c r="F613" s="66">
        <f t="shared" si="146"/>
        <v>2234.5</v>
      </c>
      <c r="G613" s="2">
        <f t="shared" si="147"/>
        <v>2549.4</v>
      </c>
      <c r="H613" s="38">
        <f t="shared" si="148"/>
        <v>-12.351925943359221</v>
      </c>
    </row>
    <row r="614" spans="1:8" x14ac:dyDescent="0.25">
      <c r="A614" s="29">
        <f t="shared" si="149"/>
        <v>43132</v>
      </c>
      <c r="B614">
        <v>0</v>
      </c>
      <c r="C614">
        <v>0</v>
      </c>
      <c r="D614">
        <v>2460.9</v>
      </c>
      <c r="E614">
        <v>2681.6</v>
      </c>
      <c r="F614" s="66">
        <f t="shared" si="146"/>
        <v>2460.9</v>
      </c>
      <c r="G614" s="2">
        <f t="shared" si="147"/>
        <v>2681.6</v>
      </c>
      <c r="H614" s="38">
        <f t="shared" si="148"/>
        <v>-8.2301610978520188</v>
      </c>
    </row>
    <row r="615" spans="1:8" x14ac:dyDescent="0.25">
      <c r="A615" s="29">
        <f t="shared" si="149"/>
        <v>43139</v>
      </c>
      <c r="B615">
        <v>0</v>
      </c>
      <c r="C615">
        <v>152.4</v>
      </c>
      <c r="D615" s="66">
        <v>2608</v>
      </c>
      <c r="E615" s="66">
        <v>2753</v>
      </c>
      <c r="F615" s="66">
        <f t="shared" si="146"/>
        <v>2608</v>
      </c>
      <c r="G615" s="2">
        <f t="shared" si="147"/>
        <v>2905.4</v>
      </c>
      <c r="H615" s="38">
        <f t="shared" si="148"/>
        <v>-10.236112067185243</v>
      </c>
    </row>
    <row r="616" spans="1:8" x14ac:dyDescent="0.25">
      <c r="A616" s="29">
        <f t="shared" si="149"/>
        <v>43146</v>
      </c>
      <c r="B616">
        <v>0</v>
      </c>
      <c r="C616">
        <v>152.4</v>
      </c>
      <c r="D616" s="66">
        <v>2608</v>
      </c>
      <c r="E616">
        <v>2829.3</v>
      </c>
      <c r="F616" s="66">
        <f t="shared" si="146"/>
        <v>2608</v>
      </c>
      <c r="G616" s="2">
        <f t="shared" si="147"/>
        <v>2981.7000000000003</v>
      </c>
      <c r="H616" s="38">
        <f t="shared" si="148"/>
        <v>-12.533118690679823</v>
      </c>
    </row>
    <row r="617" spans="1:8" x14ac:dyDescent="0.25">
      <c r="A617" s="29">
        <f t="shared" si="149"/>
        <v>43153</v>
      </c>
      <c r="B617">
        <v>0</v>
      </c>
      <c r="C617">
        <v>75.400000000000006</v>
      </c>
      <c r="D617">
        <v>2608</v>
      </c>
      <c r="E617">
        <v>2906.3</v>
      </c>
      <c r="F617" s="66">
        <f t="shared" si="146"/>
        <v>2608</v>
      </c>
      <c r="G617" s="2">
        <f t="shared" si="147"/>
        <v>2981.7000000000003</v>
      </c>
      <c r="H617" s="38">
        <f t="shared" si="148"/>
        <v>-12.533118690679823</v>
      </c>
    </row>
    <row r="618" spans="1:8" x14ac:dyDescent="0.25">
      <c r="A618" s="29">
        <f t="shared" si="149"/>
        <v>43160</v>
      </c>
      <c r="B618">
        <v>0</v>
      </c>
      <c r="C618">
        <v>0</v>
      </c>
      <c r="D618">
        <v>2693.1</v>
      </c>
      <c r="E618">
        <v>2906.4</v>
      </c>
      <c r="F618" s="66">
        <f t="shared" si="146"/>
        <v>2693.1</v>
      </c>
      <c r="G618" s="2">
        <f t="shared" si="147"/>
        <v>2906.4</v>
      </c>
      <c r="H618" s="38">
        <f t="shared" si="148"/>
        <v>-7.3389760528488885</v>
      </c>
    </row>
    <row r="619" spans="1:8" x14ac:dyDescent="0.25">
      <c r="A619" s="29">
        <f t="shared" si="149"/>
        <v>43167</v>
      </c>
      <c r="B619">
        <v>0</v>
      </c>
      <c r="C619">
        <v>0</v>
      </c>
      <c r="D619">
        <v>2693.1</v>
      </c>
      <c r="E619">
        <v>3129.3</v>
      </c>
      <c r="F619" s="66">
        <f t="shared" si="146"/>
        <v>2693.1</v>
      </c>
      <c r="G619" s="2">
        <f t="shared" si="147"/>
        <v>3129.3</v>
      </c>
      <c r="H619" s="38">
        <f t="shared" si="148"/>
        <v>-13.939219633783917</v>
      </c>
    </row>
    <row r="620" spans="1:8" x14ac:dyDescent="0.25">
      <c r="A620" s="29">
        <f t="shared" si="149"/>
        <v>43174</v>
      </c>
      <c r="B620">
        <v>0</v>
      </c>
      <c r="C620">
        <v>0</v>
      </c>
      <c r="D620">
        <v>2763.3</v>
      </c>
      <c r="E620">
        <v>3129.3</v>
      </c>
      <c r="F620" s="66">
        <f t="shared" si="146"/>
        <v>2763.3</v>
      </c>
      <c r="G620" s="2">
        <f t="shared" si="147"/>
        <v>3129.3</v>
      </c>
      <c r="H620" s="38">
        <f t="shared" si="148"/>
        <v>-11.695906432748536</v>
      </c>
    </row>
    <row r="621" spans="1:8" x14ac:dyDescent="0.25">
      <c r="A621" s="29">
        <f t="shared" si="149"/>
        <v>43181</v>
      </c>
      <c r="B621">
        <v>0</v>
      </c>
      <c r="C621">
        <v>0</v>
      </c>
      <c r="D621">
        <v>2896.1</v>
      </c>
      <c r="E621">
        <v>3338.3</v>
      </c>
      <c r="F621" s="66">
        <f t="shared" si="146"/>
        <v>2896.1</v>
      </c>
      <c r="G621" s="2">
        <f t="shared" si="147"/>
        <v>3338.3</v>
      </c>
      <c r="H621" s="38">
        <f t="shared" si="148"/>
        <v>-13.246263068028641</v>
      </c>
    </row>
    <row r="622" spans="1:8" x14ac:dyDescent="0.25">
      <c r="A622" s="29">
        <f t="shared" si="149"/>
        <v>43188</v>
      </c>
      <c r="B622">
        <v>0</v>
      </c>
      <c r="C622">
        <v>0</v>
      </c>
      <c r="D622">
        <v>2972.4</v>
      </c>
      <c r="E622">
        <v>3423</v>
      </c>
      <c r="F622" s="66">
        <f t="shared" si="146"/>
        <v>2972.4</v>
      </c>
      <c r="G622" s="2">
        <f t="shared" si="147"/>
        <v>3423</v>
      </c>
      <c r="H622" s="38">
        <f t="shared" si="148"/>
        <v>-13.163891323400524</v>
      </c>
    </row>
    <row r="623" spans="1:8" x14ac:dyDescent="0.25">
      <c r="A623" s="29">
        <f t="shared" si="149"/>
        <v>43195</v>
      </c>
      <c r="B623">
        <v>0</v>
      </c>
      <c r="C623">
        <v>0</v>
      </c>
      <c r="D623">
        <v>3024.9</v>
      </c>
      <c r="E623">
        <v>3486.1</v>
      </c>
      <c r="F623" s="66">
        <f t="shared" si="146"/>
        <v>3024.9</v>
      </c>
      <c r="G623" s="2">
        <f t="shared" si="147"/>
        <v>3486.1</v>
      </c>
      <c r="H623" s="38">
        <f t="shared" si="148"/>
        <v>-13.229683600585174</v>
      </c>
    </row>
    <row r="624" spans="1:8" x14ac:dyDescent="0.25">
      <c r="A624" s="29">
        <f t="shared" si="149"/>
        <v>43202</v>
      </c>
      <c r="B624" s="66">
        <v>40</v>
      </c>
      <c r="C624">
        <v>0</v>
      </c>
      <c r="D624">
        <v>3024.9</v>
      </c>
      <c r="E624">
        <v>3571.1</v>
      </c>
      <c r="F624" s="66">
        <f t="shared" si="146"/>
        <v>3064.9</v>
      </c>
      <c r="G624" s="2">
        <f t="shared" si="147"/>
        <v>3571.1</v>
      </c>
      <c r="H624" s="38">
        <f t="shared" si="148"/>
        <v>-14.174904091176387</v>
      </c>
    </row>
    <row r="625" spans="1:9" x14ac:dyDescent="0.25">
      <c r="A625" s="29">
        <f t="shared" si="149"/>
        <v>43209</v>
      </c>
      <c r="B625" s="66">
        <v>40</v>
      </c>
      <c r="C625">
        <v>0</v>
      </c>
      <c r="D625" s="66">
        <v>3107</v>
      </c>
      <c r="E625" s="66">
        <v>3647</v>
      </c>
      <c r="F625" s="66">
        <f t="shared" si="146"/>
        <v>3147</v>
      </c>
      <c r="G625" s="2">
        <f t="shared" si="147"/>
        <v>3647</v>
      </c>
      <c r="H625" s="38">
        <f t="shared" si="148"/>
        <v>-13.709898546750754</v>
      </c>
    </row>
    <row r="626" spans="1:9" x14ac:dyDescent="0.25">
      <c r="A626" s="29">
        <f t="shared" si="149"/>
        <v>43216</v>
      </c>
      <c r="B626" s="66">
        <v>40</v>
      </c>
      <c r="C626">
        <v>0</v>
      </c>
      <c r="D626" s="66">
        <v>3107</v>
      </c>
      <c r="E626">
        <v>3791.8</v>
      </c>
      <c r="F626" s="66">
        <f t="shared" si="146"/>
        <v>3147</v>
      </c>
      <c r="G626" s="2">
        <f t="shared" si="147"/>
        <v>3791.8</v>
      </c>
      <c r="H626" s="38">
        <f t="shared" si="148"/>
        <v>-17.00511630360252</v>
      </c>
    </row>
    <row r="627" spans="1:9" x14ac:dyDescent="0.25">
      <c r="A627" s="29">
        <f t="shared" si="149"/>
        <v>43223</v>
      </c>
      <c r="B627" s="66">
        <v>80</v>
      </c>
      <c r="C627">
        <v>0</v>
      </c>
      <c r="D627">
        <v>3192.1</v>
      </c>
      <c r="E627">
        <v>3791.9</v>
      </c>
      <c r="F627" s="66">
        <f t="shared" si="146"/>
        <v>3272.1</v>
      </c>
      <c r="G627" s="2">
        <f t="shared" si="147"/>
        <v>3791.9</v>
      </c>
      <c r="H627" s="38">
        <f t="shared" si="148"/>
        <v>-13.708167409478101</v>
      </c>
      <c r="I627">
        <v>60</v>
      </c>
    </row>
    <row r="628" spans="1:9" x14ac:dyDescent="0.25">
      <c r="A628" s="29">
        <f t="shared" si="149"/>
        <v>43230</v>
      </c>
      <c r="B628" s="66">
        <v>80</v>
      </c>
      <c r="C628">
        <v>0</v>
      </c>
      <c r="D628">
        <v>3320</v>
      </c>
      <c r="E628">
        <v>3849.6</v>
      </c>
      <c r="F628" s="66">
        <f t="shared" ref="F628:F641" si="150">+B628+D628</f>
        <v>3400</v>
      </c>
      <c r="G628" s="2">
        <f t="shared" ref="G628:G641" si="151">+C628+E628</f>
        <v>3849.6</v>
      </c>
      <c r="H628" s="38">
        <f t="shared" ref="H628:H641" si="152">+(F628/G628-1)*100</f>
        <v>-11.679135494596837</v>
      </c>
      <c r="I628">
        <v>60</v>
      </c>
    </row>
    <row r="629" spans="1:9" x14ac:dyDescent="0.25">
      <c r="A629" s="29">
        <f t="shared" si="149"/>
        <v>43237</v>
      </c>
      <c r="B629" s="66">
        <v>80</v>
      </c>
      <c r="C629">
        <v>0</v>
      </c>
      <c r="D629">
        <v>3405.5</v>
      </c>
      <c r="E629">
        <v>3849.6</v>
      </c>
      <c r="F629" s="66">
        <f t="shared" si="150"/>
        <v>3485.5</v>
      </c>
      <c r="G629" s="2">
        <f t="shared" si="151"/>
        <v>3849.6</v>
      </c>
      <c r="H629" s="38">
        <f t="shared" si="152"/>
        <v>-9.4581255195344998</v>
      </c>
      <c r="I629">
        <v>60</v>
      </c>
    </row>
    <row r="630" spans="1:9" x14ac:dyDescent="0.25">
      <c r="A630" s="29">
        <f t="shared" si="149"/>
        <v>43244</v>
      </c>
      <c r="B630" s="66">
        <v>80</v>
      </c>
      <c r="C630">
        <v>200</v>
      </c>
      <c r="D630">
        <v>3579.9</v>
      </c>
      <c r="E630">
        <v>3849.7</v>
      </c>
      <c r="F630" s="66">
        <f t="shared" si="150"/>
        <v>3659.9</v>
      </c>
      <c r="G630" s="2">
        <f t="shared" si="151"/>
        <v>4049.7</v>
      </c>
      <c r="H630" s="38">
        <f t="shared" si="152"/>
        <v>-9.6254043509395704</v>
      </c>
      <c r="I630">
        <v>60</v>
      </c>
    </row>
    <row r="631" spans="1:9" x14ac:dyDescent="0.25">
      <c r="A631" s="29">
        <f t="shared" si="149"/>
        <v>43251</v>
      </c>
      <c r="B631">
        <v>88.5</v>
      </c>
      <c r="C631">
        <v>200</v>
      </c>
      <c r="D631">
        <v>3624.9</v>
      </c>
      <c r="E631">
        <v>3934.6</v>
      </c>
      <c r="F631" s="66">
        <f t="shared" si="150"/>
        <v>3713.4</v>
      </c>
      <c r="G631" s="2">
        <f t="shared" si="151"/>
        <v>4134.6000000000004</v>
      </c>
      <c r="H631" s="38">
        <f t="shared" si="152"/>
        <v>-10.187200696560739</v>
      </c>
      <c r="I631">
        <v>60</v>
      </c>
    </row>
    <row r="632" spans="1:9" x14ac:dyDescent="0.25">
      <c r="A632" s="29">
        <f t="shared" si="149"/>
        <v>43258</v>
      </c>
      <c r="B632">
        <v>88.5</v>
      </c>
      <c r="C632">
        <v>200</v>
      </c>
      <c r="D632">
        <v>3624.9</v>
      </c>
      <c r="E632">
        <v>3934.6</v>
      </c>
      <c r="F632" s="66">
        <f t="shared" si="150"/>
        <v>3713.4</v>
      </c>
      <c r="G632" s="2">
        <f t="shared" si="151"/>
        <v>4134.6000000000004</v>
      </c>
      <c r="H632" s="38">
        <f t="shared" si="152"/>
        <v>-10.187200696560739</v>
      </c>
      <c r="I632">
        <v>60</v>
      </c>
    </row>
    <row r="633" spans="1:9" x14ac:dyDescent="0.25">
      <c r="A633" s="29">
        <f t="shared" si="149"/>
        <v>43265</v>
      </c>
      <c r="B633">
        <v>48.5</v>
      </c>
      <c r="C633">
        <v>200</v>
      </c>
      <c r="D633">
        <v>3982.7</v>
      </c>
      <c r="E633">
        <v>3934.7</v>
      </c>
      <c r="F633" s="66">
        <f t="shared" si="150"/>
        <v>4031.2</v>
      </c>
      <c r="G633" s="2">
        <f t="shared" si="151"/>
        <v>4134.7</v>
      </c>
      <c r="H633" s="38">
        <f t="shared" si="152"/>
        <v>-2.5032045855805762</v>
      </c>
      <c r="I633">
        <v>60</v>
      </c>
    </row>
    <row r="634" spans="1:9" x14ac:dyDescent="0.25">
      <c r="A634" s="29">
        <f t="shared" si="149"/>
        <v>43272</v>
      </c>
      <c r="B634">
        <v>48.5</v>
      </c>
      <c r="C634">
        <v>200</v>
      </c>
      <c r="D634">
        <v>4059.5</v>
      </c>
      <c r="E634">
        <v>4014.4</v>
      </c>
      <c r="F634" s="66">
        <f t="shared" si="150"/>
        <v>4108</v>
      </c>
      <c r="G634" s="2">
        <f t="shared" si="151"/>
        <v>4214.3999999999996</v>
      </c>
      <c r="H634" s="38">
        <f t="shared" si="152"/>
        <v>-2.5246772968868569</v>
      </c>
      <c r="I634">
        <v>100</v>
      </c>
    </row>
    <row r="635" spans="1:9" x14ac:dyDescent="0.25">
      <c r="A635" s="29">
        <f t="shared" si="149"/>
        <v>43279</v>
      </c>
      <c r="B635" s="66">
        <v>52</v>
      </c>
      <c r="C635" s="66">
        <v>135</v>
      </c>
      <c r="D635">
        <v>4221.6000000000004</v>
      </c>
      <c r="E635">
        <v>4014.4</v>
      </c>
      <c r="F635" s="66">
        <f t="shared" si="150"/>
        <v>4273.6000000000004</v>
      </c>
      <c r="G635" s="2">
        <f t="shared" si="151"/>
        <v>4149.3999999999996</v>
      </c>
      <c r="H635" s="38">
        <f t="shared" si="152"/>
        <v>2.9932038366992986</v>
      </c>
      <c r="I635">
        <v>100</v>
      </c>
    </row>
    <row r="636" spans="1:9" x14ac:dyDescent="0.25">
      <c r="A636" s="29">
        <f t="shared" si="149"/>
        <v>43286</v>
      </c>
      <c r="B636" s="66">
        <v>52</v>
      </c>
      <c r="C636" s="66">
        <v>152</v>
      </c>
      <c r="D636">
        <v>4221.6000000000004</v>
      </c>
      <c r="E636">
        <v>4099.1000000000004</v>
      </c>
      <c r="F636" s="66">
        <f t="shared" si="150"/>
        <v>4273.6000000000004</v>
      </c>
      <c r="G636" s="2">
        <f t="shared" si="151"/>
        <v>4251.1000000000004</v>
      </c>
      <c r="H636" s="38">
        <f t="shared" si="152"/>
        <v>0.52927477594033601</v>
      </c>
      <c r="I636">
        <v>100</v>
      </c>
    </row>
    <row r="637" spans="1:9" x14ac:dyDescent="0.25">
      <c r="A637" s="29">
        <f t="shared" si="149"/>
        <v>43293</v>
      </c>
      <c r="B637" s="66">
        <v>40</v>
      </c>
      <c r="C637" s="66">
        <v>65</v>
      </c>
      <c r="D637">
        <v>4300.1000000000004</v>
      </c>
      <c r="E637">
        <v>4116.1000000000004</v>
      </c>
      <c r="F637" s="66">
        <f t="shared" si="150"/>
        <v>4340.1000000000004</v>
      </c>
      <c r="G637" s="2">
        <f t="shared" si="151"/>
        <v>4181.1000000000004</v>
      </c>
      <c r="H637" s="38">
        <f t="shared" si="152"/>
        <v>3.8028270072469006</v>
      </c>
      <c r="I637">
        <v>100</v>
      </c>
    </row>
    <row r="638" spans="1:9" x14ac:dyDescent="0.25">
      <c r="A638" s="29">
        <f t="shared" si="149"/>
        <v>43300</v>
      </c>
      <c r="B638" s="66">
        <v>40</v>
      </c>
      <c r="C638" s="66">
        <v>65</v>
      </c>
      <c r="D638">
        <v>4487.3999999999996</v>
      </c>
      <c r="E638">
        <v>4116.2</v>
      </c>
      <c r="F638" s="66">
        <f t="shared" si="150"/>
        <v>4527.3999999999996</v>
      </c>
      <c r="G638" s="2">
        <f t="shared" si="151"/>
        <v>4181.2</v>
      </c>
      <c r="H638" s="38">
        <f t="shared" si="152"/>
        <v>8.2799196402946418</v>
      </c>
      <c r="I638">
        <v>100</v>
      </c>
    </row>
    <row r="639" spans="1:9" x14ac:dyDescent="0.25">
      <c r="A639" s="29">
        <f t="shared" si="149"/>
        <v>43307</v>
      </c>
      <c r="B639" s="66">
        <v>40</v>
      </c>
      <c r="C639" s="66">
        <v>74.5</v>
      </c>
      <c r="D639">
        <v>4575.3999999999996</v>
      </c>
      <c r="E639">
        <v>4311.8</v>
      </c>
      <c r="F639" s="66">
        <f t="shared" si="150"/>
        <v>4615.3999999999996</v>
      </c>
      <c r="G639" s="2">
        <f t="shared" si="151"/>
        <v>4386.3</v>
      </c>
      <c r="H639" s="38">
        <f t="shared" si="152"/>
        <v>5.2230809566149006</v>
      </c>
      <c r="I639">
        <v>100</v>
      </c>
    </row>
    <row r="640" spans="1:9" x14ac:dyDescent="0.25">
      <c r="A640" s="29">
        <f t="shared" si="149"/>
        <v>43314</v>
      </c>
      <c r="B640" s="66">
        <v>40</v>
      </c>
      <c r="C640" s="66">
        <v>9.5</v>
      </c>
      <c r="D640">
        <v>5051.1000000000004</v>
      </c>
      <c r="E640">
        <v>4397.3</v>
      </c>
      <c r="F640" s="66">
        <f t="shared" si="150"/>
        <v>5091.1000000000004</v>
      </c>
      <c r="G640" s="2">
        <f t="shared" si="151"/>
        <v>4406.8</v>
      </c>
      <c r="H640" s="38">
        <f t="shared" si="152"/>
        <v>15.528274484887007</v>
      </c>
      <c r="I640">
        <v>100</v>
      </c>
    </row>
    <row r="641" spans="1:9" x14ac:dyDescent="0.25">
      <c r="A641" s="29">
        <f t="shared" si="149"/>
        <v>43321</v>
      </c>
      <c r="B641" s="66">
        <v>40</v>
      </c>
      <c r="C641" s="66">
        <v>0</v>
      </c>
      <c r="D641">
        <v>5159.6000000000004</v>
      </c>
      <c r="E641">
        <v>4567.5</v>
      </c>
      <c r="F641" s="66">
        <f t="shared" si="150"/>
        <v>5199.6000000000004</v>
      </c>
      <c r="G641" s="2">
        <f t="shared" si="151"/>
        <v>4567.5</v>
      </c>
      <c r="H641" s="38">
        <f t="shared" si="152"/>
        <v>13.839080459770114</v>
      </c>
      <c r="I641">
        <v>100</v>
      </c>
    </row>
    <row r="642" spans="1:9" x14ac:dyDescent="0.25">
      <c r="A642" s="29">
        <f t="shared" ref="A642:A705" si="153">+A641+7</f>
        <v>43328</v>
      </c>
      <c r="B642" s="66">
        <v>90</v>
      </c>
      <c r="C642" s="66">
        <v>20.3</v>
      </c>
      <c r="D642" s="66">
        <v>5268.2</v>
      </c>
      <c r="E642">
        <v>4654.3</v>
      </c>
      <c r="F642" s="66">
        <f t="shared" ref="F642:G644" si="154">+B642+D642</f>
        <v>5358.2</v>
      </c>
      <c r="G642" s="2">
        <f t="shared" si="154"/>
        <v>4674.6000000000004</v>
      </c>
      <c r="H642" s="38">
        <f>+(F642/G642-1)*100</f>
        <v>14.623711119667981</v>
      </c>
      <c r="I642">
        <v>150</v>
      </c>
    </row>
    <row r="643" spans="1:9" x14ac:dyDescent="0.25">
      <c r="A643" s="29">
        <f t="shared" si="153"/>
        <v>43335</v>
      </c>
      <c r="B643" s="66">
        <v>175</v>
      </c>
      <c r="C643" s="66">
        <v>0</v>
      </c>
      <c r="D643" s="66">
        <v>5444.3</v>
      </c>
      <c r="E643">
        <v>4759.6000000000004</v>
      </c>
      <c r="F643" s="66">
        <f t="shared" si="154"/>
        <v>5619.3</v>
      </c>
      <c r="G643" s="2">
        <f t="shared" si="154"/>
        <v>4759.6000000000004</v>
      </c>
      <c r="H643" s="38">
        <f>+(F643/G643-1)*100</f>
        <v>18.062442222035457</v>
      </c>
      <c r="I643">
        <v>150</v>
      </c>
    </row>
    <row r="644" spans="1:9" x14ac:dyDescent="0.25">
      <c r="A644" s="29">
        <f t="shared" si="153"/>
        <v>43342</v>
      </c>
      <c r="B644" s="66">
        <v>100</v>
      </c>
      <c r="C644" s="66">
        <v>0</v>
      </c>
      <c r="D644" s="66">
        <v>5651.1</v>
      </c>
      <c r="E644">
        <v>4759.6000000000004</v>
      </c>
      <c r="F644" s="66">
        <f t="shared" si="154"/>
        <v>5751.1</v>
      </c>
      <c r="G644" s="2">
        <f t="shared" si="154"/>
        <v>4759.6000000000004</v>
      </c>
      <c r="H644" s="38">
        <f>+(F644/G644-1)*100</f>
        <v>20.831582485923185</v>
      </c>
      <c r="I644">
        <v>175</v>
      </c>
    </row>
    <row r="645" spans="1:9" x14ac:dyDescent="0.25">
      <c r="A645" s="29">
        <f t="shared" si="153"/>
        <v>43349</v>
      </c>
      <c r="B645" s="66">
        <v>315</v>
      </c>
      <c r="C645" s="66">
        <v>255</v>
      </c>
      <c r="D645" s="66">
        <v>110</v>
      </c>
      <c r="E645">
        <v>78.8</v>
      </c>
      <c r="F645" s="66">
        <f t="shared" ref="F645:F660" si="155">+B645+D645</f>
        <v>425</v>
      </c>
      <c r="G645" s="2">
        <f t="shared" ref="G645:G660" si="156">+C645+E645</f>
        <v>333.8</v>
      </c>
      <c r="H645" s="38">
        <f t="shared" ref="H645:H660" si="157">+(F645/G645-1)*100</f>
        <v>27.321749550629114</v>
      </c>
    </row>
    <row r="646" spans="1:9" x14ac:dyDescent="0.25">
      <c r="A646" s="29">
        <f t="shared" si="153"/>
        <v>43356</v>
      </c>
      <c r="B646" s="66">
        <v>235</v>
      </c>
      <c r="C646" s="66">
        <v>195</v>
      </c>
      <c r="D646">
        <v>390.5</v>
      </c>
      <c r="E646">
        <v>78.8</v>
      </c>
      <c r="F646" s="66">
        <f t="shared" si="155"/>
        <v>625.5</v>
      </c>
      <c r="G646" s="2">
        <f t="shared" si="156"/>
        <v>273.8</v>
      </c>
      <c r="H646" s="38">
        <f t="shared" si="157"/>
        <v>128.45142439737032</v>
      </c>
    </row>
    <row r="647" spans="1:9" x14ac:dyDescent="0.25">
      <c r="A647" s="29">
        <f t="shared" si="153"/>
        <v>43363</v>
      </c>
      <c r="B647" s="66">
        <v>235</v>
      </c>
      <c r="C647" s="66">
        <v>195</v>
      </c>
      <c r="D647">
        <v>598.4</v>
      </c>
      <c r="E647">
        <v>98.3</v>
      </c>
      <c r="F647" s="66">
        <f t="shared" si="155"/>
        <v>833.4</v>
      </c>
      <c r="G647" s="2">
        <f t="shared" si="156"/>
        <v>293.3</v>
      </c>
      <c r="H647" s="38">
        <f t="shared" si="157"/>
        <v>184.14592567337195</v>
      </c>
    </row>
    <row r="648" spans="1:9" x14ac:dyDescent="0.25">
      <c r="A648" s="29">
        <f t="shared" si="153"/>
        <v>43370</v>
      </c>
      <c r="B648">
        <v>235</v>
      </c>
      <c r="C648">
        <v>130</v>
      </c>
      <c r="D648">
        <v>697.3</v>
      </c>
      <c r="E648">
        <v>169</v>
      </c>
      <c r="F648" s="66">
        <f t="shared" si="155"/>
        <v>932.3</v>
      </c>
      <c r="G648" s="2">
        <f t="shared" si="156"/>
        <v>299</v>
      </c>
      <c r="H648" s="38">
        <f t="shared" si="157"/>
        <v>211.8060200668896</v>
      </c>
    </row>
    <row r="649" spans="1:9" x14ac:dyDescent="0.25">
      <c r="A649" s="29">
        <f t="shared" si="153"/>
        <v>43377</v>
      </c>
      <c r="B649">
        <v>246.5</v>
      </c>
      <c r="C649">
        <v>193</v>
      </c>
      <c r="D649">
        <v>995.3</v>
      </c>
      <c r="E649">
        <v>273</v>
      </c>
      <c r="F649" s="66">
        <f t="shared" si="155"/>
        <v>1241.8</v>
      </c>
      <c r="G649" s="2">
        <f t="shared" si="156"/>
        <v>466</v>
      </c>
      <c r="H649" s="38">
        <f t="shared" si="157"/>
        <v>166.48068669527896</v>
      </c>
    </row>
    <row r="650" spans="1:9" x14ac:dyDescent="0.25">
      <c r="A650" s="29">
        <f t="shared" si="153"/>
        <v>43384</v>
      </c>
      <c r="B650">
        <v>306.5</v>
      </c>
      <c r="C650">
        <v>139</v>
      </c>
      <c r="D650">
        <v>1296.9000000000001</v>
      </c>
      <c r="E650">
        <v>462.9</v>
      </c>
      <c r="F650" s="66">
        <f t="shared" si="155"/>
        <v>1603.4</v>
      </c>
      <c r="G650" s="2">
        <f t="shared" si="156"/>
        <v>601.9</v>
      </c>
      <c r="H650" s="38">
        <f t="shared" si="157"/>
        <v>166.3897657418176</v>
      </c>
    </row>
    <row r="651" spans="1:9" x14ac:dyDescent="0.25">
      <c r="A651" s="29">
        <f t="shared" si="153"/>
        <v>43391</v>
      </c>
      <c r="B651">
        <v>246.5</v>
      </c>
      <c r="C651">
        <v>63</v>
      </c>
      <c r="D651">
        <v>1614.6</v>
      </c>
      <c r="E651">
        <v>683.6</v>
      </c>
      <c r="F651" s="66">
        <f t="shared" si="155"/>
        <v>1861.1</v>
      </c>
      <c r="G651" s="2">
        <f t="shared" si="156"/>
        <v>746.6</v>
      </c>
      <c r="H651" s="38">
        <f t="shared" si="157"/>
        <v>149.27672113581571</v>
      </c>
    </row>
    <row r="652" spans="1:9" x14ac:dyDescent="0.25">
      <c r="A652" s="29">
        <f t="shared" si="153"/>
        <v>43398</v>
      </c>
      <c r="B652">
        <v>246.5</v>
      </c>
      <c r="C652">
        <v>83</v>
      </c>
      <c r="D652">
        <v>2006.3</v>
      </c>
      <c r="E652">
        <v>759.2</v>
      </c>
      <c r="F652" s="66">
        <f t="shared" si="155"/>
        <v>2252.8000000000002</v>
      </c>
      <c r="G652" s="2">
        <f t="shared" si="156"/>
        <v>842.2</v>
      </c>
      <c r="H652" s="38">
        <f t="shared" si="157"/>
        <v>167.48990738541914</v>
      </c>
    </row>
    <row r="653" spans="1:9" x14ac:dyDescent="0.25">
      <c r="A653" s="29">
        <f t="shared" si="153"/>
        <v>43405</v>
      </c>
      <c r="B653">
        <v>246.5</v>
      </c>
      <c r="C653">
        <v>83</v>
      </c>
      <c r="D653">
        <v>2235.8000000000002</v>
      </c>
      <c r="E653">
        <v>909.1</v>
      </c>
      <c r="F653" s="66">
        <f t="shared" si="155"/>
        <v>2482.3000000000002</v>
      </c>
      <c r="G653" s="2">
        <f t="shared" si="156"/>
        <v>992.1</v>
      </c>
      <c r="H653" s="38">
        <f t="shared" si="157"/>
        <v>150.20663239592787</v>
      </c>
    </row>
    <row r="654" spans="1:9" x14ac:dyDescent="0.25">
      <c r="A654" s="29">
        <f t="shared" si="153"/>
        <v>43412</v>
      </c>
      <c r="B654">
        <v>276.5</v>
      </c>
      <c r="C654">
        <v>123</v>
      </c>
      <c r="D654">
        <v>2689.2</v>
      </c>
      <c r="E654">
        <v>1162.8</v>
      </c>
      <c r="F654" s="66">
        <f t="shared" si="155"/>
        <v>2965.7</v>
      </c>
      <c r="G654" s="2">
        <f t="shared" si="156"/>
        <v>1285.8</v>
      </c>
      <c r="H654" s="38">
        <f t="shared" si="157"/>
        <v>130.65017887696376</v>
      </c>
    </row>
    <row r="655" spans="1:9" x14ac:dyDescent="0.25">
      <c r="A655" s="29">
        <f t="shared" si="153"/>
        <v>43419</v>
      </c>
      <c r="B655">
        <v>279.5</v>
      </c>
      <c r="C655">
        <v>123</v>
      </c>
      <c r="D655">
        <v>2848.9</v>
      </c>
      <c r="E655">
        <v>1167.5</v>
      </c>
      <c r="F655" s="66">
        <f t="shared" si="155"/>
        <v>3128.4</v>
      </c>
      <c r="G655" s="2">
        <f t="shared" si="156"/>
        <v>1290.5</v>
      </c>
      <c r="H655" s="38">
        <f t="shared" si="157"/>
        <v>142.41766757070903</v>
      </c>
    </row>
    <row r="656" spans="1:9" x14ac:dyDescent="0.25">
      <c r="A656" s="29">
        <f t="shared" si="153"/>
        <v>43426</v>
      </c>
      <c r="B656" s="66">
        <v>268</v>
      </c>
      <c r="C656">
        <v>123</v>
      </c>
      <c r="D656">
        <v>3243.2</v>
      </c>
      <c r="E656">
        <v>1252.5999999999999</v>
      </c>
      <c r="F656" s="66">
        <f t="shared" si="155"/>
        <v>3511.2</v>
      </c>
      <c r="G656" s="2">
        <f t="shared" si="156"/>
        <v>1375.6</v>
      </c>
      <c r="H656" s="38">
        <f t="shared" si="157"/>
        <v>155.24861878453038</v>
      </c>
    </row>
    <row r="657" spans="1:8" x14ac:dyDescent="0.25">
      <c r="A657" s="29">
        <f t="shared" si="153"/>
        <v>43433</v>
      </c>
      <c r="B657" s="66">
        <v>305</v>
      </c>
      <c r="C657">
        <v>188</v>
      </c>
      <c r="D657">
        <v>3614.4</v>
      </c>
      <c r="E657">
        <v>1388.9</v>
      </c>
      <c r="F657" s="66">
        <f t="shared" si="155"/>
        <v>3919.4</v>
      </c>
      <c r="G657" s="2">
        <f t="shared" si="156"/>
        <v>1576.9</v>
      </c>
      <c r="H657" s="38">
        <f t="shared" si="157"/>
        <v>148.55095440421078</v>
      </c>
    </row>
    <row r="658" spans="1:8" x14ac:dyDescent="0.25">
      <c r="A658" s="29">
        <f t="shared" si="153"/>
        <v>43440</v>
      </c>
      <c r="B658" s="66">
        <v>332</v>
      </c>
      <c r="C658">
        <v>188</v>
      </c>
      <c r="D658">
        <v>3921.6</v>
      </c>
      <c r="E658">
        <v>1388.9</v>
      </c>
      <c r="F658" s="66">
        <f t="shared" si="155"/>
        <v>4253.6000000000004</v>
      </c>
      <c r="G658" s="2">
        <f t="shared" si="156"/>
        <v>1576.9</v>
      </c>
      <c r="H658" s="38">
        <f t="shared" si="157"/>
        <v>169.74443528441881</v>
      </c>
    </row>
    <row r="659" spans="1:8" x14ac:dyDescent="0.25">
      <c r="A659" s="29">
        <f t="shared" si="153"/>
        <v>43447</v>
      </c>
      <c r="B659" s="66">
        <v>341</v>
      </c>
      <c r="C659">
        <v>188</v>
      </c>
      <c r="D659">
        <v>4330.7</v>
      </c>
      <c r="E659">
        <v>1441.5</v>
      </c>
      <c r="F659" s="66">
        <f t="shared" si="155"/>
        <v>4671.7</v>
      </c>
      <c r="G659" s="2">
        <f t="shared" si="156"/>
        <v>1629.5</v>
      </c>
      <c r="H659" s="38">
        <f t="shared" si="157"/>
        <v>186.69530530837682</v>
      </c>
    </row>
    <row r="660" spans="1:8" x14ac:dyDescent="0.25">
      <c r="A660" s="29">
        <f t="shared" si="153"/>
        <v>43454</v>
      </c>
      <c r="B660" s="66">
        <v>341</v>
      </c>
      <c r="C660">
        <v>128</v>
      </c>
      <c r="D660">
        <v>4446.3999999999996</v>
      </c>
      <c r="E660">
        <v>1553.4</v>
      </c>
      <c r="F660" s="66">
        <f t="shared" si="155"/>
        <v>4787.3999999999996</v>
      </c>
      <c r="G660" s="2">
        <f t="shared" si="156"/>
        <v>1681.4</v>
      </c>
      <c r="H660" s="38">
        <f t="shared" si="157"/>
        <v>184.72701320328295</v>
      </c>
    </row>
    <row r="661" spans="1:8" x14ac:dyDescent="0.25">
      <c r="A661" s="29">
        <f t="shared" si="153"/>
        <v>43461</v>
      </c>
      <c r="B661" s="66">
        <v>275</v>
      </c>
      <c r="C661">
        <v>65</v>
      </c>
      <c r="D661">
        <v>4799.7</v>
      </c>
      <c r="E661">
        <v>1612.8</v>
      </c>
      <c r="F661" s="66">
        <f t="shared" ref="F661:F697" si="158">+B661+D661</f>
        <v>5074.7</v>
      </c>
      <c r="G661" s="2">
        <f t="shared" ref="G661:G697" si="159">+C661+E661</f>
        <v>1677.8</v>
      </c>
      <c r="H661" s="38">
        <f t="shared" ref="H661:H697" si="160">+(F661/G661-1)*100</f>
        <v>202.4615568005722</v>
      </c>
    </row>
    <row r="662" spans="1:8" x14ac:dyDescent="0.25">
      <c r="A662" s="29">
        <f t="shared" si="153"/>
        <v>43468</v>
      </c>
      <c r="B662" s="66">
        <v>275</v>
      </c>
      <c r="C662">
        <v>65</v>
      </c>
      <c r="D662">
        <v>5038.6000000000004</v>
      </c>
      <c r="E662">
        <v>1988.7</v>
      </c>
      <c r="F662" s="66">
        <f t="shared" si="158"/>
        <v>5313.6</v>
      </c>
      <c r="G662" s="2">
        <f t="shared" si="159"/>
        <v>2053.6999999999998</v>
      </c>
      <c r="H662" s="38">
        <f t="shared" si="160"/>
        <v>158.7330184544968</v>
      </c>
    </row>
    <row r="663" spans="1:8" x14ac:dyDescent="0.25">
      <c r="A663" s="29">
        <f t="shared" si="153"/>
        <v>43475</v>
      </c>
      <c r="B663" s="174">
        <v>0</v>
      </c>
      <c r="C663" s="174"/>
      <c r="D663" s="174">
        <v>0</v>
      </c>
      <c r="E663" s="174"/>
      <c r="F663" s="175">
        <f t="shared" si="158"/>
        <v>0</v>
      </c>
      <c r="G663" s="2">
        <f t="shared" si="159"/>
        <v>0</v>
      </c>
      <c r="H663" s="38" t="e">
        <f t="shared" si="160"/>
        <v>#DIV/0!</v>
      </c>
    </row>
    <row r="664" spans="1:8" x14ac:dyDescent="0.25">
      <c r="A664" s="29">
        <f t="shared" si="153"/>
        <v>43482</v>
      </c>
      <c r="B664" s="174">
        <v>0</v>
      </c>
      <c r="C664" s="174"/>
      <c r="D664" s="174">
        <v>0</v>
      </c>
      <c r="E664" s="174"/>
      <c r="F664" s="175">
        <f t="shared" si="158"/>
        <v>0</v>
      </c>
      <c r="G664" s="2">
        <f t="shared" si="159"/>
        <v>0</v>
      </c>
      <c r="H664" s="38" t="e">
        <f t="shared" si="160"/>
        <v>#DIV/0!</v>
      </c>
    </row>
    <row r="665" spans="1:8" x14ac:dyDescent="0.25">
      <c r="A665" s="29">
        <f t="shared" si="153"/>
        <v>43489</v>
      </c>
      <c r="B665" s="174">
        <v>0</v>
      </c>
      <c r="C665" s="174"/>
      <c r="D665" s="174">
        <v>0</v>
      </c>
      <c r="E665" s="174"/>
      <c r="F665" s="175">
        <f t="shared" si="158"/>
        <v>0</v>
      </c>
      <c r="G665" s="2">
        <f t="shared" si="159"/>
        <v>0</v>
      </c>
      <c r="H665" s="38" t="e">
        <f t="shared" si="160"/>
        <v>#DIV/0!</v>
      </c>
    </row>
    <row r="666" spans="1:8" x14ac:dyDescent="0.25">
      <c r="A666" s="29">
        <f t="shared" si="153"/>
        <v>43496</v>
      </c>
      <c r="B666" s="174">
        <v>0</v>
      </c>
      <c r="C666" s="174"/>
      <c r="D666" s="174">
        <v>0</v>
      </c>
      <c r="E666" s="174"/>
      <c r="F666" s="175">
        <f t="shared" si="158"/>
        <v>0</v>
      </c>
      <c r="G666" s="2">
        <f t="shared" si="159"/>
        <v>0</v>
      </c>
      <c r="H666" s="38" t="e">
        <f t="shared" si="160"/>
        <v>#DIV/0!</v>
      </c>
    </row>
    <row r="667" spans="1:8" x14ac:dyDescent="0.25">
      <c r="A667" s="29">
        <f t="shared" si="153"/>
        <v>43503</v>
      </c>
      <c r="B667" s="174">
        <v>0</v>
      </c>
      <c r="C667" s="174"/>
      <c r="D667" s="174">
        <v>0</v>
      </c>
      <c r="E667" s="174"/>
      <c r="F667" s="175">
        <f t="shared" si="158"/>
        <v>0</v>
      </c>
      <c r="G667" s="2">
        <f t="shared" si="159"/>
        <v>0</v>
      </c>
      <c r="H667" s="38" t="e">
        <f t="shared" si="160"/>
        <v>#DIV/0!</v>
      </c>
    </row>
    <row r="668" spans="1:8" x14ac:dyDescent="0.25">
      <c r="A668" s="29">
        <f t="shared" si="153"/>
        <v>43510</v>
      </c>
      <c r="B668" s="66">
        <v>70</v>
      </c>
      <c r="C668">
        <v>0</v>
      </c>
      <c r="D668">
        <v>6102.9</v>
      </c>
      <c r="E668">
        <v>2532.4</v>
      </c>
      <c r="F668" s="66">
        <f t="shared" si="158"/>
        <v>6172.9</v>
      </c>
      <c r="G668" s="2">
        <f t="shared" si="159"/>
        <v>2532.4</v>
      </c>
      <c r="H668" s="38">
        <f t="shared" si="160"/>
        <v>143.75691044068867</v>
      </c>
    </row>
    <row r="669" spans="1:8" x14ac:dyDescent="0.25">
      <c r="A669" s="29">
        <f t="shared" si="153"/>
        <v>43517</v>
      </c>
      <c r="B669" s="66">
        <v>70</v>
      </c>
      <c r="C669">
        <v>0</v>
      </c>
      <c r="D669" s="66">
        <v>6311</v>
      </c>
      <c r="E669">
        <v>2532.4</v>
      </c>
      <c r="F669" s="66">
        <f t="shared" si="158"/>
        <v>6381</v>
      </c>
      <c r="G669" s="2">
        <f t="shared" si="159"/>
        <v>2532.4</v>
      </c>
      <c r="H669" s="38">
        <f t="shared" si="160"/>
        <v>151.97441162533565</v>
      </c>
    </row>
    <row r="670" spans="1:8" x14ac:dyDescent="0.25">
      <c r="A670" s="29">
        <f t="shared" si="153"/>
        <v>43524</v>
      </c>
      <c r="B670" s="66">
        <v>40</v>
      </c>
      <c r="C670">
        <v>0</v>
      </c>
      <c r="D670">
        <v>6420.5</v>
      </c>
      <c r="E670">
        <v>2693.1</v>
      </c>
      <c r="F670" s="66">
        <f t="shared" si="158"/>
        <v>6460.5</v>
      </c>
      <c r="G670" s="2">
        <f t="shared" si="159"/>
        <v>2693.1</v>
      </c>
      <c r="H670" s="38">
        <f t="shared" si="160"/>
        <v>139.8908321265456</v>
      </c>
    </row>
    <row r="671" spans="1:8" x14ac:dyDescent="0.25">
      <c r="A671" s="29">
        <f t="shared" si="153"/>
        <v>43531</v>
      </c>
      <c r="B671" s="66">
        <v>40</v>
      </c>
      <c r="C671">
        <v>0</v>
      </c>
      <c r="D671">
        <v>6420.5</v>
      </c>
      <c r="E671">
        <v>2693.1</v>
      </c>
      <c r="F671" s="66">
        <f t="shared" si="158"/>
        <v>6460.5</v>
      </c>
      <c r="G671" s="2">
        <f t="shared" si="159"/>
        <v>2693.1</v>
      </c>
      <c r="H671" s="38">
        <f t="shared" si="160"/>
        <v>139.8908321265456</v>
      </c>
    </row>
    <row r="672" spans="1:8" x14ac:dyDescent="0.25">
      <c r="A672" s="29">
        <f t="shared" si="153"/>
        <v>43538</v>
      </c>
      <c r="B672" s="66">
        <v>40</v>
      </c>
      <c r="C672">
        <v>0</v>
      </c>
      <c r="D672">
        <v>6626.9</v>
      </c>
      <c r="E672">
        <v>2763.3</v>
      </c>
      <c r="F672" s="66">
        <f t="shared" si="158"/>
        <v>6666.9</v>
      </c>
      <c r="G672" s="2">
        <f t="shared" si="159"/>
        <v>2763.3</v>
      </c>
      <c r="H672" s="38">
        <f t="shared" si="160"/>
        <v>141.26587775485828</v>
      </c>
    </row>
    <row r="673" spans="1:9" x14ac:dyDescent="0.25">
      <c r="A673" s="29">
        <f t="shared" si="153"/>
        <v>43545</v>
      </c>
      <c r="B673" s="66">
        <v>40</v>
      </c>
      <c r="C673">
        <v>0</v>
      </c>
      <c r="D673">
        <v>6709.3</v>
      </c>
      <c r="E673">
        <v>2896.1</v>
      </c>
      <c r="F673" s="66">
        <f t="shared" si="158"/>
        <v>6749.3</v>
      </c>
      <c r="G673" s="2">
        <f t="shared" si="159"/>
        <v>2896.1</v>
      </c>
      <c r="H673" s="38">
        <f t="shared" si="160"/>
        <v>133.04789199267981</v>
      </c>
    </row>
    <row r="674" spans="1:9" x14ac:dyDescent="0.25">
      <c r="A674" s="29">
        <f t="shared" si="153"/>
        <v>43552</v>
      </c>
      <c r="B674" s="66">
        <v>40</v>
      </c>
      <c r="C674">
        <v>0</v>
      </c>
      <c r="D674">
        <v>6709.3</v>
      </c>
      <c r="E674">
        <v>2972.4</v>
      </c>
      <c r="F674" s="66">
        <f t="shared" si="158"/>
        <v>6749.3</v>
      </c>
      <c r="G674" s="2">
        <f t="shared" si="159"/>
        <v>2972.4</v>
      </c>
      <c r="H674" s="38">
        <f t="shared" si="160"/>
        <v>127.06567083837976</v>
      </c>
    </row>
    <row r="675" spans="1:9" x14ac:dyDescent="0.25">
      <c r="A675" s="29">
        <f t="shared" si="153"/>
        <v>43559</v>
      </c>
      <c r="B675" s="66">
        <v>40</v>
      </c>
      <c r="C675">
        <v>0</v>
      </c>
      <c r="D675">
        <v>6775.6</v>
      </c>
      <c r="E675">
        <v>2972.4</v>
      </c>
      <c r="F675" s="66">
        <f t="shared" si="158"/>
        <v>6815.6</v>
      </c>
      <c r="G675" s="2">
        <f t="shared" si="159"/>
        <v>2972.4</v>
      </c>
      <c r="H675" s="38">
        <f t="shared" si="160"/>
        <v>129.29619162965955</v>
      </c>
    </row>
    <row r="676" spans="1:9" x14ac:dyDescent="0.25">
      <c r="A676" s="29">
        <f t="shared" si="153"/>
        <v>43566</v>
      </c>
      <c r="B676" s="66">
        <v>40</v>
      </c>
      <c r="C676">
        <v>40</v>
      </c>
      <c r="D676">
        <v>6775.6</v>
      </c>
      <c r="E676">
        <v>2972.4</v>
      </c>
      <c r="F676" s="66">
        <f t="shared" si="158"/>
        <v>6815.6</v>
      </c>
      <c r="G676" s="2">
        <f t="shared" si="159"/>
        <v>3012.4</v>
      </c>
      <c r="H676" s="38">
        <f t="shared" si="160"/>
        <v>126.25149382552117</v>
      </c>
    </row>
    <row r="677" spans="1:9" x14ac:dyDescent="0.25">
      <c r="A677" s="29">
        <f t="shared" si="153"/>
        <v>43573</v>
      </c>
      <c r="B677" s="66">
        <v>40</v>
      </c>
      <c r="C677">
        <v>40</v>
      </c>
      <c r="D677">
        <v>6775.6</v>
      </c>
      <c r="E677">
        <v>3054.4</v>
      </c>
      <c r="F677" s="66">
        <f t="shared" si="158"/>
        <v>6815.6</v>
      </c>
      <c r="G677" s="2">
        <f t="shared" si="159"/>
        <v>3094.4</v>
      </c>
      <c r="H677" s="38">
        <f t="shared" si="160"/>
        <v>120.25594622543952</v>
      </c>
    </row>
    <row r="678" spans="1:9" x14ac:dyDescent="0.25">
      <c r="A678" s="29">
        <f t="shared" si="153"/>
        <v>43580</v>
      </c>
      <c r="B678" s="66">
        <v>40</v>
      </c>
      <c r="C678">
        <v>40</v>
      </c>
      <c r="D678">
        <v>6839.6</v>
      </c>
      <c r="E678">
        <v>3107</v>
      </c>
      <c r="F678" s="66">
        <f t="shared" si="158"/>
        <v>6879.6</v>
      </c>
      <c r="G678" s="2">
        <f t="shared" si="159"/>
        <v>3147</v>
      </c>
      <c r="H678" s="38">
        <f t="shared" si="160"/>
        <v>118.60819828408009</v>
      </c>
      <c r="I678">
        <v>0</v>
      </c>
    </row>
    <row r="679" spans="1:9" x14ac:dyDescent="0.25">
      <c r="A679" s="29">
        <f t="shared" si="153"/>
        <v>43587</v>
      </c>
      <c r="B679" s="66">
        <v>40</v>
      </c>
      <c r="C679">
        <v>80</v>
      </c>
      <c r="D679">
        <v>6981.3</v>
      </c>
      <c r="E679">
        <v>3192.1</v>
      </c>
      <c r="F679" s="66">
        <f t="shared" si="158"/>
        <v>7021.3</v>
      </c>
      <c r="G679" s="2">
        <f t="shared" si="159"/>
        <v>3272.1</v>
      </c>
      <c r="H679" s="38">
        <f t="shared" si="160"/>
        <v>114.58085021851412</v>
      </c>
      <c r="I679">
        <v>0</v>
      </c>
    </row>
    <row r="680" spans="1:9" x14ac:dyDescent="0.25">
      <c r="A680" s="29">
        <f t="shared" si="153"/>
        <v>43594</v>
      </c>
      <c r="B680" s="66">
        <v>40</v>
      </c>
      <c r="C680">
        <v>80</v>
      </c>
      <c r="D680">
        <v>6981.3</v>
      </c>
      <c r="E680">
        <v>3244.8</v>
      </c>
      <c r="F680" s="66">
        <f t="shared" si="158"/>
        <v>7021.3</v>
      </c>
      <c r="G680" s="2">
        <f t="shared" si="159"/>
        <v>3324.8</v>
      </c>
      <c r="H680" s="38">
        <f t="shared" si="160"/>
        <v>111.17961982675651</v>
      </c>
      <c r="I680">
        <v>0</v>
      </c>
    </row>
    <row r="681" spans="1:9" x14ac:dyDescent="0.25">
      <c r="A681" s="29">
        <f t="shared" si="153"/>
        <v>43601</v>
      </c>
      <c r="B681" s="66">
        <v>40</v>
      </c>
      <c r="C681">
        <v>80</v>
      </c>
      <c r="D681">
        <v>6981.3</v>
      </c>
      <c r="E681">
        <v>3405.5</v>
      </c>
      <c r="F681" s="66">
        <f t="shared" si="158"/>
        <v>7021.3</v>
      </c>
      <c r="G681" s="2">
        <f t="shared" si="159"/>
        <v>3485.5</v>
      </c>
      <c r="H681" s="38">
        <f t="shared" si="160"/>
        <v>101.44312150337109</v>
      </c>
      <c r="I681">
        <v>0</v>
      </c>
    </row>
    <row r="682" spans="1:9" x14ac:dyDescent="0.25">
      <c r="A682" s="29">
        <f t="shared" si="153"/>
        <v>43608</v>
      </c>
      <c r="B682" s="66">
        <v>97</v>
      </c>
      <c r="C682">
        <v>80</v>
      </c>
      <c r="D682">
        <v>7038.3</v>
      </c>
      <c r="E682">
        <v>3474.9</v>
      </c>
      <c r="F682" s="66">
        <f t="shared" si="158"/>
        <v>7135.3</v>
      </c>
      <c r="G682" s="2">
        <f t="shared" si="159"/>
        <v>3554.9</v>
      </c>
      <c r="H682" s="38">
        <f t="shared" si="160"/>
        <v>100.71731975582998</v>
      </c>
      <c r="I682">
        <v>0</v>
      </c>
    </row>
    <row r="683" spans="1:9" x14ac:dyDescent="0.25">
      <c r="A683" s="29">
        <f t="shared" si="153"/>
        <v>43615</v>
      </c>
      <c r="B683" s="66">
        <v>137</v>
      </c>
      <c r="C683">
        <v>80</v>
      </c>
      <c r="D683">
        <v>7038.3</v>
      </c>
      <c r="E683">
        <v>3579.9</v>
      </c>
      <c r="F683" s="66">
        <f t="shared" si="158"/>
        <v>7175.3</v>
      </c>
      <c r="G683" s="2">
        <f t="shared" si="159"/>
        <v>3659.9</v>
      </c>
      <c r="H683" s="38">
        <f t="shared" si="160"/>
        <v>96.051804694117322</v>
      </c>
      <c r="I683">
        <v>0</v>
      </c>
    </row>
    <row r="684" spans="1:9" x14ac:dyDescent="0.25">
      <c r="A684" s="29">
        <f t="shared" si="153"/>
        <v>43622</v>
      </c>
      <c r="B684" s="66">
        <v>117</v>
      </c>
      <c r="C684">
        <v>88.5</v>
      </c>
      <c r="D684">
        <v>7096.7</v>
      </c>
      <c r="E684">
        <v>3624.9</v>
      </c>
      <c r="F684" s="66">
        <f t="shared" si="158"/>
        <v>7213.7</v>
      </c>
      <c r="G684" s="2">
        <f t="shared" si="159"/>
        <v>3713.4</v>
      </c>
      <c r="H684" s="38">
        <f t="shared" si="160"/>
        <v>94.261323854149822</v>
      </c>
      <c r="I684">
        <v>0</v>
      </c>
    </row>
    <row r="685" spans="1:9" x14ac:dyDescent="0.25">
      <c r="A685" s="29">
        <f t="shared" si="153"/>
        <v>43629</v>
      </c>
      <c r="B685" s="66">
        <v>152</v>
      </c>
      <c r="C685">
        <v>48.5</v>
      </c>
      <c r="D685">
        <v>7158.9</v>
      </c>
      <c r="E685">
        <v>3903.1</v>
      </c>
      <c r="F685" s="66">
        <f t="shared" si="158"/>
        <v>7310.9</v>
      </c>
      <c r="G685" s="2">
        <f t="shared" si="159"/>
        <v>3951.6</v>
      </c>
      <c r="H685" s="38">
        <f t="shared" si="160"/>
        <v>85.011134730235852</v>
      </c>
    </row>
    <row r="686" spans="1:9" x14ac:dyDescent="0.25">
      <c r="A686" s="29">
        <f t="shared" si="153"/>
        <v>43636</v>
      </c>
      <c r="B686" s="66">
        <v>152</v>
      </c>
      <c r="C686">
        <v>48.5</v>
      </c>
      <c r="D686">
        <v>7158.9</v>
      </c>
      <c r="E686">
        <v>3979.9</v>
      </c>
      <c r="F686" s="66">
        <f t="shared" si="158"/>
        <v>7310.9</v>
      </c>
      <c r="G686" s="2">
        <f t="shared" si="159"/>
        <v>4028.4</v>
      </c>
      <c r="H686" s="38">
        <f t="shared" si="160"/>
        <v>81.483963856618004</v>
      </c>
    </row>
    <row r="687" spans="1:9" x14ac:dyDescent="0.25">
      <c r="A687" s="29">
        <f t="shared" si="153"/>
        <v>43643</v>
      </c>
      <c r="B687" s="66">
        <v>152</v>
      </c>
      <c r="C687" s="66">
        <v>52</v>
      </c>
      <c r="D687">
        <v>7222.8</v>
      </c>
      <c r="E687">
        <v>4221.6000000000004</v>
      </c>
      <c r="F687" s="66">
        <f t="shared" si="158"/>
        <v>7374.8</v>
      </c>
      <c r="G687" s="2">
        <f t="shared" si="159"/>
        <v>4273.6000000000004</v>
      </c>
      <c r="H687" s="38">
        <f t="shared" si="160"/>
        <v>72.566454511418939</v>
      </c>
    </row>
    <row r="688" spans="1:9" x14ac:dyDescent="0.25">
      <c r="A688" s="29">
        <f t="shared" si="153"/>
        <v>43650</v>
      </c>
      <c r="B688" s="66">
        <v>132.5</v>
      </c>
      <c r="C688" s="66">
        <v>52</v>
      </c>
      <c r="D688">
        <v>7359.4</v>
      </c>
      <c r="E688">
        <v>4221.6000000000004</v>
      </c>
      <c r="F688" s="66">
        <f t="shared" si="158"/>
        <v>7491.9</v>
      </c>
      <c r="G688" s="2">
        <f t="shared" si="159"/>
        <v>4273.6000000000004</v>
      </c>
      <c r="H688" s="38">
        <f t="shared" si="160"/>
        <v>75.30653313365778</v>
      </c>
    </row>
    <row r="689" spans="1:9" x14ac:dyDescent="0.25">
      <c r="A689" s="29">
        <f t="shared" si="153"/>
        <v>43657</v>
      </c>
      <c r="B689" s="66">
        <v>132.5</v>
      </c>
      <c r="C689" s="66">
        <v>40</v>
      </c>
      <c r="D689">
        <v>7359.4</v>
      </c>
      <c r="E689">
        <v>4241.8999999999996</v>
      </c>
      <c r="F689" s="66">
        <f t="shared" si="158"/>
        <v>7491.9</v>
      </c>
      <c r="G689" s="2">
        <f t="shared" si="159"/>
        <v>4281.8999999999996</v>
      </c>
      <c r="H689" s="38">
        <f t="shared" si="160"/>
        <v>74.966720381139226</v>
      </c>
    </row>
    <row r="690" spans="1:9" x14ac:dyDescent="0.25">
      <c r="A690" s="29">
        <f t="shared" si="153"/>
        <v>43664</v>
      </c>
      <c r="B690" s="66">
        <v>132</v>
      </c>
      <c r="C690" s="66">
        <v>40</v>
      </c>
      <c r="D690">
        <v>7359.4</v>
      </c>
      <c r="E690">
        <v>4344.1000000000004</v>
      </c>
      <c r="F690" s="66">
        <f t="shared" si="158"/>
        <v>7491.4</v>
      </c>
      <c r="G690" s="2">
        <f t="shared" si="159"/>
        <v>4384.1000000000004</v>
      </c>
      <c r="H690" s="38">
        <f t="shared" si="160"/>
        <v>70.876576720421497</v>
      </c>
    </row>
    <row r="691" spans="1:9" x14ac:dyDescent="0.25">
      <c r="A691" s="29">
        <f t="shared" si="153"/>
        <v>43671</v>
      </c>
      <c r="B691" s="66">
        <v>132</v>
      </c>
      <c r="C691" s="66">
        <v>40</v>
      </c>
      <c r="D691">
        <v>7380.8</v>
      </c>
      <c r="E691">
        <v>4575.3999999999996</v>
      </c>
      <c r="F691" s="66">
        <f t="shared" si="158"/>
        <v>7512.8</v>
      </c>
      <c r="G691" s="2">
        <f t="shared" si="159"/>
        <v>4615.3999999999996</v>
      </c>
      <c r="H691" s="38">
        <f t="shared" si="160"/>
        <v>62.776790744030862</v>
      </c>
    </row>
    <row r="692" spans="1:9" x14ac:dyDescent="0.25">
      <c r="A692" s="29">
        <f t="shared" si="153"/>
        <v>43678</v>
      </c>
      <c r="B692" s="66">
        <v>132</v>
      </c>
      <c r="C692" s="66">
        <v>40</v>
      </c>
      <c r="D692">
        <v>7557.9</v>
      </c>
      <c r="E692">
        <v>4971.7</v>
      </c>
      <c r="F692" s="66">
        <f t="shared" si="158"/>
        <v>7689.9</v>
      </c>
      <c r="G692" s="2">
        <f t="shared" si="159"/>
        <v>5011.7</v>
      </c>
      <c r="H692" s="38">
        <f t="shared" si="160"/>
        <v>53.438952850330224</v>
      </c>
    </row>
    <row r="693" spans="1:9" x14ac:dyDescent="0.25">
      <c r="A693" s="29">
        <f t="shared" si="153"/>
        <v>43685</v>
      </c>
      <c r="B693" s="66">
        <v>97</v>
      </c>
      <c r="C693" s="66">
        <v>40</v>
      </c>
      <c r="D693">
        <v>7705.5</v>
      </c>
      <c r="E693">
        <v>5080.2</v>
      </c>
      <c r="F693" s="66">
        <f t="shared" si="158"/>
        <v>7802.5</v>
      </c>
      <c r="G693" s="2">
        <f t="shared" si="159"/>
        <v>5120.2</v>
      </c>
      <c r="H693" s="38">
        <f t="shared" si="160"/>
        <v>52.386625522440532</v>
      </c>
    </row>
    <row r="694" spans="1:9" x14ac:dyDescent="0.25">
      <c r="A694" s="29">
        <f t="shared" si="153"/>
        <v>43692</v>
      </c>
      <c r="B694" s="66">
        <v>43.7</v>
      </c>
      <c r="C694" s="66">
        <v>90</v>
      </c>
      <c r="D694">
        <v>7823.9</v>
      </c>
      <c r="E694">
        <v>5268.2</v>
      </c>
      <c r="F694" s="66">
        <f t="shared" si="158"/>
        <v>7867.5999999999995</v>
      </c>
      <c r="G694" s="2">
        <f t="shared" si="159"/>
        <v>5358.2</v>
      </c>
      <c r="H694" s="38">
        <f t="shared" si="160"/>
        <v>46.832891642715822</v>
      </c>
      <c r="I694">
        <v>50</v>
      </c>
    </row>
    <row r="695" spans="1:9" x14ac:dyDescent="0.25">
      <c r="A695" s="29">
        <f t="shared" si="153"/>
        <v>43699</v>
      </c>
      <c r="B695" s="66">
        <v>40</v>
      </c>
      <c r="C695" s="66">
        <v>175</v>
      </c>
      <c r="D695">
        <v>7823.9</v>
      </c>
      <c r="E695">
        <v>5368.4</v>
      </c>
      <c r="F695" s="66">
        <f t="shared" si="158"/>
        <v>7863.9</v>
      </c>
      <c r="G695" s="2">
        <f t="shared" si="159"/>
        <v>5543.4</v>
      </c>
      <c r="H695" s="38">
        <f t="shared" si="160"/>
        <v>41.860590973049042</v>
      </c>
      <c r="I695">
        <v>50</v>
      </c>
    </row>
    <row r="696" spans="1:9" x14ac:dyDescent="0.25">
      <c r="A696" s="29">
        <f t="shared" si="153"/>
        <v>43706</v>
      </c>
      <c r="B696" s="66">
        <v>40</v>
      </c>
      <c r="C696" s="66">
        <v>100</v>
      </c>
      <c r="D696" s="66">
        <v>7847</v>
      </c>
      <c r="E696">
        <v>5575.2</v>
      </c>
      <c r="F696" s="66">
        <f t="shared" si="158"/>
        <v>7887</v>
      </c>
      <c r="G696" s="2">
        <f t="shared" si="159"/>
        <v>5675.2</v>
      </c>
      <c r="H696" s="38">
        <f t="shared" si="160"/>
        <v>38.973075838736968</v>
      </c>
      <c r="I696">
        <v>40</v>
      </c>
    </row>
    <row r="697" spans="1:9" x14ac:dyDescent="0.25">
      <c r="A697" s="29">
        <f t="shared" si="153"/>
        <v>43713</v>
      </c>
      <c r="B697" s="66">
        <v>90</v>
      </c>
      <c r="C697" s="66">
        <v>315</v>
      </c>
      <c r="D697">
        <v>77.7</v>
      </c>
      <c r="E697">
        <v>39.4</v>
      </c>
      <c r="F697" s="66">
        <f t="shared" si="158"/>
        <v>167.7</v>
      </c>
      <c r="G697" s="2">
        <f t="shared" si="159"/>
        <v>354.4</v>
      </c>
      <c r="H697" s="38">
        <f t="shared" si="160"/>
        <v>-52.680586907449211</v>
      </c>
    </row>
    <row r="698" spans="1:9" x14ac:dyDescent="0.25">
      <c r="A698" s="29">
        <f t="shared" si="153"/>
        <v>43720</v>
      </c>
      <c r="B698" s="66">
        <v>90</v>
      </c>
      <c r="C698" s="66">
        <v>235</v>
      </c>
      <c r="D698">
        <v>149.6</v>
      </c>
      <c r="E698">
        <v>254.7</v>
      </c>
      <c r="F698" s="66">
        <f t="shared" ref="F698:F713" si="161">+B698+D698</f>
        <v>239.6</v>
      </c>
      <c r="G698" s="2">
        <f t="shared" ref="G698:G713" si="162">+C698+E698</f>
        <v>489.7</v>
      </c>
      <c r="H698" s="38">
        <f t="shared" ref="H698:H713" si="163">+(F698/G698-1)*100</f>
        <v>-51.07208494996938</v>
      </c>
    </row>
    <row r="699" spans="1:9" x14ac:dyDescent="0.25">
      <c r="A699" s="29">
        <f t="shared" si="153"/>
        <v>43727</v>
      </c>
      <c r="B699" s="66">
        <v>99.1</v>
      </c>
      <c r="C699" s="66">
        <v>235</v>
      </c>
      <c r="D699">
        <v>324.10000000000002</v>
      </c>
      <c r="E699">
        <v>462.6</v>
      </c>
      <c r="F699" s="66">
        <f t="shared" si="161"/>
        <v>423.20000000000005</v>
      </c>
      <c r="G699" s="2">
        <f t="shared" si="162"/>
        <v>697.6</v>
      </c>
      <c r="H699" s="38">
        <f t="shared" si="163"/>
        <v>-39.334862385321102</v>
      </c>
    </row>
    <row r="700" spans="1:9" x14ac:dyDescent="0.25">
      <c r="A700" s="29">
        <f t="shared" si="153"/>
        <v>43734</v>
      </c>
      <c r="B700" s="66">
        <v>90</v>
      </c>
      <c r="C700" s="66">
        <v>235</v>
      </c>
      <c r="D700">
        <v>525.1</v>
      </c>
      <c r="E700">
        <v>617.79999999999995</v>
      </c>
      <c r="F700" s="66">
        <f t="shared" si="161"/>
        <v>615.1</v>
      </c>
      <c r="G700" s="2">
        <f t="shared" si="162"/>
        <v>852.8</v>
      </c>
      <c r="H700" s="38">
        <f t="shared" si="163"/>
        <v>-27.87288930581613</v>
      </c>
    </row>
    <row r="701" spans="1:9" x14ac:dyDescent="0.25">
      <c r="A701" s="29">
        <f t="shared" si="153"/>
        <v>43741</v>
      </c>
      <c r="B701" s="66">
        <v>95</v>
      </c>
      <c r="C701">
        <v>246.5</v>
      </c>
      <c r="D701">
        <v>892.9</v>
      </c>
      <c r="E701">
        <v>995.3</v>
      </c>
      <c r="F701" s="66">
        <f t="shared" si="161"/>
        <v>987.9</v>
      </c>
      <c r="G701" s="2">
        <f t="shared" si="162"/>
        <v>1241.8</v>
      </c>
      <c r="H701" s="38">
        <f t="shared" si="163"/>
        <v>-20.446126590433245</v>
      </c>
    </row>
    <row r="702" spans="1:9" x14ac:dyDescent="0.25">
      <c r="A702" s="29">
        <f t="shared" si="153"/>
        <v>43748</v>
      </c>
      <c r="B702" s="66">
        <v>40</v>
      </c>
      <c r="C702">
        <v>306.5</v>
      </c>
      <c r="D702" s="66">
        <v>945</v>
      </c>
      <c r="E702">
        <v>1227.9000000000001</v>
      </c>
      <c r="F702" s="66">
        <f t="shared" si="161"/>
        <v>985</v>
      </c>
      <c r="G702" s="2">
        <f t="shared" si="162"/>
        <v>1534.4</v>
      </c>
      <c r="H702" s="38">
        <f t="shared" si="163"/>
        <v>-35.80552659019812</v>
      </c>
    </row>
    <row r="703" spans="1:9" x14ac:dyDescent="0.25">
      <c r="A703" s="29">
        <f t="shared" si="153"/>
        <v>43755</v>
      </c>
      <c r="B703" s="66">
        <v>40</v>
      </c>
      <c r="C703">
        <v>246.5</v>
      </c>
      <c r="D703">
        <v>1153.2</v>
      </c>
      <c r="E703">
        <v>1545.6</v>
      </c>
      <c r="F703" s="66">
        <f t="shared" si="161"/>
        <v>1193.2</v>
      </c>
      <c r="G703" s="2">
        <f t="shared" si="162"/>
        <v>1792.1</v>
      </c>
      <c r="H703" s="38">
        <f t="shared" si="163"/>
        <v>-33.418894034931078</v>
      </c>
    </row>
    <row r="704" spans="1:9" x14ac:dyDescent="0.25">
      <c r="A704" s="29">
        <f t="shared" si="153"/>
        <v>43762</v>
      </c>
      <c r="B704" s="56">
        <v>-135.9</v>
      </c>
      <c r="C704">
        <v>246.5</v>
      </c>
      <c r="D704">
        <v>1480.2</v>
      </c>
      <c r="E704">
        <v>1937.3</v>
      </c>
      <c r="F704" s="66">
        <f t="shared" si="161"/>
        <v>1344.3</v>
      </c>
      <c r="G704" s="2">
        <f t="shared" si="162"/>
        <v>2183.8000000000002</v>
      </c>
      <c r="H704" s="38">
        <f t="shared" si="163"/>
        <v>-38.442165033427976</v>
      </c>
    </row>
    <row r="705" spans="1:8" x14ac:dyDescent="0.25">
      <c r="A705" s="29">
        <f t="shared" si="153"/>
        <v>43769</v>
      </c>
      <c r="B705">
        <v>0</v>
      </c>
      <c r="C705">
        <v>246.5</v>
      </c>
      <c r="D705">
        <v>1712.3</v>
      </c>
      <c r="E705">
        <v>2110.8000000000002</v>
      </c>
      <c r="F705" s="66">
        <f t="shared" si="161"/>
        <v>1712.3</v>
      </c>
      <c r="G705" s="2">
        <f t="shared" si="162"/>
        <v>2357.3000000000002</v>
      </c>
      <c r="H705" s="38">
        <f t="shared" si="163"/>
        <v>-27.361812242820182</v>
      </c>
    </row>
    <row r="706" spans="1:8" x14ac:dyDescent="0.25">
      <c r="A706" s="29">
        <f t="shared" ref="A706:A769" si="164">+A705+7</f>
        <v>43776</v>
      </c>
      <c r="B706">
        <v>0</v>
      </c>
      <c r="C706">
        <v>276.5</v>
      </c>
      <c r="D706">
        <v>1780</v>
      </c>
      <c r="E706">
        <v>2497.5</v>
      </c>
      <c r="F706" s="66">
        <f t="shared" si="161"/>
        <v>1780</v>
      </c>
      <c r="G706" s="2">
        <f t="shared" si="162"/>
        <v>2774</v>
      </c>
      <c r="H706" s="38">
        <f t="shared" si="163"/>
        <v>-35.832732516222066</v>
      </c>
    </row>
    <row r="707" spans="1:8" x14ac:dyDescent="0.25">
      <c r="A707" s="29">
        <f t="shared" si="164"/>
        <v>43783</v>
      </c>
      <c r="B707">
        <v>52</v>
      </c>
      <c r="C707">
        <v>279.5</v>
      </c>
      <c r="D707">
        <v>2094.3000000000002</v>
      </c>
      <c r="E707">
        <v>2848.9</v>
      </c>
      <c r="F707" s="66">
        <f t="shared" si="161"/>
        <v>2146.3000000000002</v>
      </c>
      <c r="G707" s="2">
        <f t="shared" si="162"/>
        <v>3128.4</v>
      </c>
      <c r="H707" s="38">
        <f t="shared" si="163"/>
        <v>-31.393044367727907</v>
      </c>
    </row>
    <row r="708" spans="1:8" x14ac:dyDescent="0.25">
      <c r="A708" s="29">
        <f t="shared" si="164"/>
        <v>43790</v>
      </c>
      <c r="B708">
        <f>'1121'!B12</f>
        <v>52</v>
      </c>
      <c r="C708">
        <f>'1121'!C12</f>
        <v>268</v>
      </c>
      <c r="D708">
        <f>'1121'!D12</f>
        <v>2154.1999999999998</v>
      </c>
      <c r="E708">
        <f>'1121'!E12</f>
        <v>3129.7</v>
      </c>
      <c r="F708" s="66">
        <f t="shared" si="161"/>
        <v>2206.1999999999998</v>
      </c>
      <c r="G708" s="2">
        <f t="shared" si="162"/>
        <v>3397.7</v>
      </c>
      <c r="H708" s="38">
        <f t="shared" si="163"/>
        <v>-35.067840009418141</v>
      </c>
    </row>
    <row r="709" spans="1:8" x14ac:dyDescent="0.25">
      <c r="A709" s="29">
        <f t="shared" si="164"/>
        <v>43797</v>
      </c>
      <c r="B709">
        <f>'1128'!B12</f>
        <v>52</v>
      </c>
      <c r="C709">
        <f>'1128'!C12</f>
        <v>305</v>
      </c>
      <c r="D709">
        <f>'1128'!D12</f>
        <v>2222.3000000000002</v>
      </c>
      <c r="E709">
        <f>'1128'!E12</f>
        <v>3500.9</v>
      </c>
      <c r="F709" s="66">
        <f t="shared" si="161"/>
        <v>2274.3000000000002</v>
      </c>
      <c r="G709" s="2">
        <f t="shared" si="162"/>
        <v>3805.9</v>
      </c>
      <c r="H709" s="38">
        <f t="shared" si="163"/>
        <v>-40.242780945374278</v>
      </c>
    </row>
    <row r="710" spans="1:8" x14ac:dyDescent="0.25">
      <c r="A710" s="29">
        <f t="shared" si="164"/>
        <v>43804</v>
      </c>
      <c r="B710">
        <f>'1205'!B12</f>
        <v>107</v>
      </c>
      <c r="C710">
        <f>'1205'!C12</f>
        <v>332</v>
      </c>
      <c r="D710">
        <f>'1205'!D12</f>
        <v>2222.3000000000002</v>
      </c>
      <c r="E710">
        <f>'1205'!E12</f>
        <v>3751.6</v>
      </c>
      <c r="F710" s="66">
        <f t="shared" si="161"/>
        <v>2329.3000000000002</v>
      </c>
      <c r="G710" s="2">
        <f t="shared" si="162"/>
        <v>4083.6</v>
      </c>
      <c r="H710" s="38">
        <f t="shared" si="163"/>
        <v>-42.959643451856202</v>
      </c>
    </row>
    <row r="711" spans="1:8" x14ac:dyDescent="0.25">
      <c r="A711" s="29">
        <f t="shared" si="164"/>
        <v>43811</v>
      </c>
      <c r="B711">
        <f>'1212'!B12</f>
        <v>110.3</v>
      </c>
      <c r="C711">
        <f>'1212'!C12</f>
        <v>341</v>
      </c>
      <c r="D711">
        <f>'1212'!D12</f>
        <v>2353.5</v>
      </c>
      <c r="E711">
        <f>'1212'!E12</f>
        <v>4330.7</v>
      </c>
      <c r="F711" s="66">
        <f t="shared" si="161"/>
        <v>2463.8000000000002</v>
      </c>
      <c r="G711" s="2">
        <f t="shared" si="162"/>
        <v>4671.7</v>
      </c>
      <c r="H711" s="38">
        <f t="shared" si="163"/>
        <v>-47.261168311321356</v>
      </c>
    </row>
    <row r="712" spans="1:8" x14ac:dyDescent="0.25">
      <c r="A712" s="29">
        <f t="shared" si="164"/>
        <v>43818</v>
      </c>
      <c r="B712">
        <f>'1219'!B12</f>
        <v>107</v>
      </c>
      <c r="C712">
        <f>'1219'!C12</f>
        <v>341</v>
      </c>
      <c r="D712">
        <f>'1219'!D12</f>
        <v>2581.1999999999998</v>
      </c>
      <c r="E712">
        <f>'1219'!E12</f>
        <v>4446.3999999999996</v>
      </c>
      <c r="F712" s="66">
        <f t="shared" si="161"/>
        <v>2688.2</v>
      </c>
      <c r="G712" s="2">
        <f t="shared" si="162"/>
        <v>4787.3999999999996</v>
      </c>
      <c r="H712" s="38">
        <f t="shared" si="163"/>
        <v>-43.848435476459038</v>
      </c>
    </row>
    <row r="713" spans="1:8" x14ac:dyDescent="0.25">
      <c r="A713" s="29">
        <f t="shared" si="164"/>
        <v>43825</v>
      </c>
      <c r="B713">
        <f>'1226'!B12</f>
        <v>55</v>
      </c>
      <c r="C713">
        <f>'1226'!C12</f>
        <v>275</v>
      </c>
      <c r="D713">
        <f>'1226'!D12</f>
        <v>2725.2</v>
      </c>
      <c r="E713">
        <f>'1226'!E12</f>
        <v>4799.7</v>
      </c>
      <c r="F713" s="66">
        <f t="shared" si="161"/>
        <v>2780.2</v>
      </c>
      <c r="G713" s="2">
        <f t="shared" si="162"/>
        <v>5074.7</v>
      </c>
      <c r="H713" s="38">
        <f t="shared" si="163"/>
        <v>-45.214495438153982</v>
      </c>
    </row>
    <row r="714" spans="1:8" x14ac:dyDescent="0.25">
      <c r="A714" s="29">
        <f t="shared" si="164"/>
        <v>43832</v>
      </c>
      <c r="B714">
        <f>'0102'!B12</f>
        <v>55</v>
      </c>
      <c r="C714">
        <f>'0102'!C12</f>
        <v>275</v>
      </c>
      <c r="D714">
        <f>'0102'!D12</f>
        <v>2824.9</v>
      </c>
      <c r="E714">
        <f>'0102'!E12</f>
        <v>5038.6000000000004</v>
      </c>
      <c r="F714" s="66">
        <f t="shared" ref="F714:F767" si="165">+B714+D714</f>
        <v>2879.9</v>
      </c>
      <c r="G714" s="2">
        <f t="shared" ref="G714:G767" si="166">+C714+E714</f>
        <v>5313.6</v>
      </c>
      <c r="H714" s="38">
        <f t="shared" ref="H714:H767" si="167">+(F714/G714-1)*100</f>
        <v>-45.801339957844021</v>
      </c>
    </row>
    <row r="715" spans="1:8" x14ac:dyDescent="0.25">
      <c r="A715" s="29">
        <f t="shared" si="164"/>
        <v>43839</v>
      </c>
      <c r="B715">
        <f>'0109'!B12</f>
        <v>55</v>
      </c>
      <c r="C715">
        <f>'0109'!C12</f>
        <v>275</v>
      </c>
      <c r="D715">
        <f>'0109'!D12</f>
        <v>3124.8</v>
      </c>
      <c r="E715">
        <f>'0109'!E12</f>
        <v>5038.6000000000004</v>
      </c>
      <c r="F715" s="66">
        <f t="shared" si="165"/>
        <v>3179.8</v>
      </c>
      <c r="G715" s="2">
        <f t="shared" si="166"/>
        <v>5313.6</v>
      </c>
      <c r="H715" s="38">
        <f t="shared" si="167"/>
        <v>-40.157332128876845</v>
      </c>
    </row>
    <row r="716" spans="1:8" x14ac:dyDescent="0.25">
      <c r="A716" s="29">
        <f t="shared" si="164"/>
        <v>43846</v>
      </c>
      <c r="B716">
        <f>'0116'!B12</f>
        <v>55</v>
      </c>
      <c r="C716">
        <f>'0116'!C12</f>
        <v>275</v>
      </c>
      <c r="D716">
        <f>'0116'!D12</f>
        <v>3124.8</v>
      </c>
      <c r="E716">
        <f>'0116'!E12</f>
        <v>5038.6000000000004</v>
      </c>
      <c r="F716" s="66">
        <f t="shared" si="165"/>
        <v>3179.8</v>
      </c>
      <c r="G716" s="2">
        <f t="shared" si="166"/>
        <v>5313.6</v>
      </c>
      <c r="H716" s="38">
        <f t="shared" si="167"/>
        <v>-40.157332128876845</v>
      </c>
    </row>
    <row r="717" spans="1:8" x14ac:dyDescent="0.25">
      <c r="A717" s="29">
        <f t="shared" si="164"/>
        <v>43853</v>
      </c>
      <c r="B717">
        <f>'0123'!B12</f>
        <v>55</v>
      </c>
      <c r="C717">
        <f>'0123'!C12</f>
        <v>275</v>
      </c>
      <c r="D717">
        <f>'0123'!D12</f>
        <v>3336.9</v>
      </c>
      <c r="E717">
        <f>'0123'!E12</f>
        <v>5038.6000000000004</v>
      </c>
      <c r="F717" s="66">
        <f t="shared" si="165"/>
        <v>3391.9</v>
      </c>
      <c r="G717" s="2">
        <f t="shared" si="166"/>
        <v>5313.6</v>
      </c>
      <c r="H717" s="38">
        <f t="shared" si="167"/>
        <v>-36.16568804576935</v>
      </c>
    </row>
    <row r="718" spans="1:8" x14ac:dyDescent="0.25">
      <c r="A718" s="29">
        <f t="shared" si="164"/>
        <v>43860</v>
      </c>
      <c r="B718" s="52" t="s">
        <v>702</v>
      </c>
      <c r="C718">
        <f>'0130'!C12</f>
        <v>275</v>
      </c>
      <c r="D718">
        <f>'0130'!D12</f>
        <v>3661</v>
      </c>
      <c r="E718">
        <f>'0130'!E12</f>
        <v>5038.6000000000004</v>
      </c>
      <c r="F718" s="66" t="e">
        <f t="shared" si="165"/>
        <v>#VALUE!</v>
      </c>
      <c r="G718" s="2">
        <f t="shared" si="166"/>
        <v>5313.6</v>
      </c>
      <c r="H718" s="38" t="e">
        <f t="shared" si="167"/>
        <v>#VALUE!</v>
      </c>
    </row>
    <row r="719" spans="1:8" x14ac:dyDescent="0.25">
      <c r="A719" s="29">
        <f t="shared" si="164"/>
        <v>43867</v>
      </c>
      <c r="B719" s="52" t="s">
        <v>702</v>
      </c>
      <c r="C719">
        <f>'0206'!C12</f>
        <v>275</v>
      </c>
      <c r="D719">
        <f>'0206'!D12</f>
        <v>3806.6</v>
      </c>
      <c r="E719">
        <f>'0206'!E12</f>
        <v>5038.6000000000004</v>
      </c>
      <c r="F719" s="66" t="e">
        <f t="shared" si="165"/>
        <v>#VALUE!</v>
      </c>
      <c r="G719" s="2">
        <f t="shared" si="166"/>
        <v>5313.6</v>
      </c>
      <c r="H719" s="38" t="e">
        <f t="shared" si="167"/>
        <v>#VALUE!</v>
      </c>
    </row>
    <row r="720" spans="1:8" x14ac:dyDescent="0.25">
      <c r="A720" s="29">
        <f t="shared" si="164"/>
        <v>43874</v>
      </c>
      <c r="B720" s="52" t="s">
        <v>702</v>
      </c>
      <c r="C720">
        <f>'0213'!C12</f>
        <v>70</v>
      </c>
      <c r="D720">
        <f>'0213'!D12</f>
        <v>3889</v>
      </c>
      <c r="E720">
        <f>'0213'!E12</f>
        <v>5964.9</v>
      </c>
      <c r="F720" s="66" t="e">
        <f t="shared" si="165"/>
        <v>#VALUE!</v>
      </c>
      <c r="G720" s="2">
        <f t="shared" si="166"/>
        <v>6034.9</v>
      </c>
      <c r="H720" s="38" t="e">
        <f t="shared" si="167"/>
        <v>#VALUE!</v>
      </c>
    </row>
    <row r="721" spans="1:10" x14ac:dyDescent="0.25">
      <c r="A721" s="29">
        <f t="shared" si="164"/>
        <v>43881</v>
      </c>
      <c r="B721" s="52" t="s">
        <v>702</v>
      </c>
      <c r="C721">
        <f>'0220'!C12</f>
        <v>70</v>
      </c>
      <c r="D721">
        <f>'0220'!D12</f>
        <v>3889</v>
      </c>
      <c r="E721">
        <f>'0220'!E12</f>
        <v>6235.2</v>
      </c>
      <c r="F721" s="66" t="e">
        <f t="shared" si="165"/>
        <v>#VALUE!</v>
      </c>
      <c r="G721" s="2">
        <f t="shared" si="166"/>
        <v>6305.2</v>
      </c>
      <c r="H721" s="38" t="e">
        <f t="shared" si="167"/>
        <v>#VALUE!</v>
      </c>
    </row>
    <row r="722" spans="1:10" ht="15" x14ac:dyDescent="0.35">
      <c r="A722" s="29">
        <f t="shared" si="164"/>
        <v>43888</v>
      </c>
      <c r="B722" s="52" t="s">
        <v>702</v>
      </c>
      <c r="C722">
        <f>'0227'!C12</f>
        <v>40</v>
      </c>
      <c r="D722">
        <f>'0227'!D12</f>
        <v>3945.2</v>
      </c>
      <c r="E722">
        <f>'0227'!E12</f>
        <v>6344.7</v>
      </c>
      <c r="F722" s="66" t="e">
        <f t="shared" si="165"/>
        <v>#VALUE!</v>
      </c>
      <c r="G722" s="2">
        <f t="shared" si="166"/>
        <v>6384.7</v>
      </c>
      <c r="H722" s="38" t="e">
        <f t="shared" si="167"/>
        <v>#VALUE!</v>
      </c>
      <c r="J722" s="53"/>
    </row>
    <row r="723" spans="1:10" x14ac:dyDescent="0.25">
      <c r="A723" s="29">
        <f t="shared" si="164"/>
        <v>43895</v>
      </c>
      <c r="B723" s="52" t="s">
        <v>702</v>
      </c>
      <c r="C723">
        <f>'0305'!C12</f>
        <v>40</v>
      </c>
      <c r="D723">
        <f>'0305'!D12</f>
        <v>4009.9</v>
      </c>
      <c r="E723">
        <f>'0305'!E12</f>
        <v>6344.7</v>
      </c>
      <c r="F723" s="66" t="e">
        <f t="shared" si="165"/>
        <v>#VALUE!</v>
      </c>
      <c r="G723" s="2">
        <f t="shared" si="166"/>
        <v>6384.7</v>
      </c>
      <c r="H723" s="38" t="e">
        <f t="shared" si="167"/>
        <v>#VALUE!</v>
      </c>
    </row>
    <row r="724" spans="1:10" x14ac:dyDescent="0.25">
      <c r="A724" s="29">
        <f t="shared" si="164"/>
        <v>43902</v>
      </c>
      <c r="B724">
        <f>'0312'!B12</f>
        <v>4.5</v>
      </c>
      <c r="C724">
        <f>'0312'!C12</f>
        <v>40</v>
      </c>
      <c r="D724">
        <f>'0312'!D12</f>
        <v>4074.6</v>
      </c>
      <c r="E724">
        <f>'0312'!E12</f>
        <v>6563.6</v>
      </c>
      <c r="F724" s="66">
        <f t="shared" si="165"/>
        <v>4079.1</v>
      </c>
      <c r="G724" s="2">
        <f t="shared" si="166"/>
        <v>6603.6</v>
      </c>
      <c r="H724" s="38">
        <f t="shared" si="167"/>
        <v>-38.229147737597678</v>
      </c>
    </row>
    <row r="725" spans="1:10" x14ac:dyDescent="0.25">
      <c r="A725" s="29">
        <f t="shared" si="164"/>
        <v>43909</v>
      </c>
      <c r="B725">
        <f>'0319'!B12</f>
        <v>4.5</v>
      </c>
      <c r="C725">
        <f>'0319'!C12</f>
        <v>40</v>
      </c>
      <c r="D725">
        <f>'0319'!D12</f>
        <v>4074.7</v>
      </c>
      <c r="E725">
        <f>'0319'!E12</f>
        <v>6646</v>
      </c>
      <c r="F725" s="66">
        <f t="shared" si="165"/>
        <v>4079.2</v>
      </c>
      <c r="G725" s="2">
        <f t="shared" si="166"/>
        <v>6686</v>
      </c>
      <c r="H725" s="38">
        <f t="shared" si="167"/>
        <v>-38.988932096918937</v>
      </c>
    </row>
    <row r="726" spans="1:10" x14ac:dyDescent="0.25">
      <c r="A726" s="29">
        <f t="shared" si="164"/>
        <v>43916</v>
      </c>
      <c r="B726">
        <f>'0326'!B12</f>
        <v>4.5</v>
      </c>
      <c r="C726">
        <f>'0326'!C12</f>
        <v>40</v>
      </c>
      <c r="D726">
        <f>'0326'!D12</f>
        <v>4074.7</v>
      </c>
      <c r="E726">
        <f>'0326'!E12</f>
        <v>6646</v>
      </c>
      <c r="F726" s="66">
        <f t="shared" si="165"/>
        <v>4079.2</v>
      </c>
      <c r="G726" s="2">
        <f t="shared" si="166"/>
        <v>6686</v>
      </c>
      <c r="H726" s="38">
        <f t="shared" si="167"/>
        <v>-38.988932096918937</v>
      </c>
    </row>
    <row r="727" spans="1:10" x14ac:dyDescent="0.25">
      <c r="A727" s="29">
        <f t="shared" si="164"/>
        <v>43923</v>
      </c>
      <c r="B727">
        <f>'0402'!B12</f>
        <v>4.5</v>
      </c>
      <c r="C727">
        <f>'0402'!C12</f>
        <v>40</v>
      </c>
      <c r="D727">
        <f>'0402'!D12</f>
        <v>4074.7</v>
      </c>
      <c r="E727">
        <f>'0402'!E12</f>
        <v>6712.3</v>
      </c>
      <c r="F727" s="66">
        <f t="shared" si="165"/>
        <v>4079.2</v>
      </c>
      <c r="G727" s="2">
        <f t="shared" si="166"/>
        <v>6752.3</v>
      </c>
      <c r="H727" s="38">
        <f t="shared" si="167"/>
        <v>-39.587992239681299</v>
      </c>
    </row>
    <row r="728" spans="1:10" x14ac:dyDescent="0.25">
      <c r="A728" s="29">
        <f t="shared" si="164"/>
        <v>43930</v>
      </c>
      <c r="B728">
        <f>'0409'!B12</f>
        <v>4.5</v>
      </c>
      <c r="C728">
        <f>'0409'!C12</f>
        <v>40</v>
      </c>
      <c r="D728">
        <f>'0409'!D12</f>
        <v>4074.7</v>
      </c>
      <c r="E728">
        <f>'0409'!E12</f>
        <v>6712.3</v>
      </c>
      <c r="F728" s="66">
        <f t="shared" si="165"/>
        <v>4079.2</v>
      </c>
      <c r="G728" s="2">
        <f t="shared" si="166"/>
        <v>6752.3</v>
      </c>
      <c r="H728" s="38">
        <f t="shared" si="167"/>
        <v>-39.587992239681299</v>
      </c>
    </row>
    <row r="729" spans="1:10" x14ac:dyDescent="0.25">
      <c r="A729" s="29">
        <f t="shared" si="164"/>
        <v>43937</v>
      </c>
      <c r="B729">
        <f>'0416'!B12</f>
        <v>4.5</v>
      </c>
      <c r="C729">
        <f>'0416'!C12</f>
        <v>40</v>
      </c>
      <c r="D729">
        <f>'0416'!D12</f>
        <v>4138.6000000000004</v>
      </c>
      <c r="E729">
        <f>'0416'!E12</f>
        <v>6712.4</v>
      </c>
      <c r="F729" s="66">
        <f t="shared" si="165"/>
        <v>4143.1000000000004</v>
      </c>
      <c r="G729" s="2">
        <f t="shared" si="166"/>
        <v>6752.4</v>
      </c>
      <c r="H729" s="38">
        <f t="shared" si="167"/>
        <v>-38.642556720573417</v>
      </c>
    </row>
    <row r="730" spans="1:10" x14ac:dyDescent="0.25">
      <c r="A730" s="29">
        <f t="shared" si="164"/>
        <v>43944</v>
      </c>
      <c r="B730">
        <f>'0423'!B12</f>
        <v>4.5</v>
      </c>
      <c r="C730">
        <f>'0423'!C12</f>
        <v>40</v>
      </c>
      <c r="D730">
        <f>'0423'!D12</f>
        <v>4143.1000000000004</v>
      </c>
      <c r="E730">
        <f>'0423'!E12</f>
        <v>6775.6</v>
      </c>
      <c r="F730" s="66">
        <f t="shared" si="165"/>
        <v>4147.6000000000004</v>
      </c>
      <c r="G730" s="2">
        <f t="shared" si="166"/>
        <v>6815.6</v>
      </c>
      <c r="H730" s="38">
        <f t="shared" si="167"/>
        <v>-39.145489758788656</v>
      </c>
    </row>
    <row r="731" spans="1:10" x14ac:dyDescent="0.25">
      <c r="A731" s="29">
        <f t="shared" si="164"/>
        <v>43951</v>
      </c>
      <c r="B731">
        <f>'0430'!B12</f>
        <v>4.5</v>
      </c>
      <c r="C731">
        <f>'0430'!C12</f>
        <v>40</v>
      </c>
      <c r="D731">
        <f>'0430'!D12</f>
        <v>4143.1000000000004</v>
      </c>
      <c r="E731">
        <f>'0430'!E12</f>
        <v>6859.2</v>
      </c>
      <c r="F731" s="66">
        <f t="shared" si="165"/>
        <v>4147.6000000000004</v>
      </c>
      <c r="G731" s="2">
        <f t="shared" si="166"/>
        <v>6899.2</v>
      </c>
      <c r="H731" s="38">
        <f t="shared" si="167"/>
        <v>-39.882884972170686</v>
      </c>
      <c r="I731">
        <f>'0430'!F12</f>
        <v>0</v>
      </c>
    </row>
    <row r="732" spans="1:10" x14ac:dyDescent="0.25">
      <c r="A732" s="29">
        <f t="shared" si="164"/>
        <v>43958</v>
      </c>
      <c r="B732">
        <f>'0507'!B12</f>
        <v>4.5</v>
      </c>
      <c r="C732">
        <f>'0507'!C12</f>
        <v>40</v>
      </c>
      <c r="D732">
        <f>'0507'!D12</f>
        <v>4270.1000000000004</v>
      </c>
      <c r="E732">
        <f>'0507'!E12</f>
        <v>6981.3</v>
      </c>
      <c r="F732" s="66">
        <f t="shared" si="165"/>
        <v>4274.6000000000004</v>
      </c>
      <c r="G732" s="2">
        <f t="shared" si="166"/>
        <v>7021.3</v>
      </c>
      <c r="H732" s="38">
        <f t="shared" si="167"/>
        <v>-39.119536268212443</v>
      </c>
      <c r="I732">
        <f>'0507'!F12</f>
        <v>0</v>
      </c>
    </row>
    <row r="733" spans="1:10" x14ac:dyDescent="0.25">
      <c r="A733" s="29">
        <f t="shared" si="164"/>
        <v>43965</v>
      </c>
      <c r="B733">
        <f>'0514'!B12</f>
        <v>4.5</v>
      </c>
      <c r="C733">
        <f>'0514'!C12</f>
        <v>40</v>
      </c>
      <c r="D733">
        <f>'0514'!D12</f>
        <v>4260.1000000000004</v>
      </c>
      <c r="E733">
        <f>'0514'!E12</f>
        <v>6981.3</v>
      </c>
      <c r="F733" s="66">
        <f t="shared" si="165"/>
        <v>4264.6000000000004</v>
      </c>
      <c r="G733" s="2">
        <f t="shared" si="166"/>
        <v>7021.3</v>
      </c>
      <c r="H733" s="38">
        <f t="shared" si="167"/>
        <v>-39.261960035890787</v>
      </c>
      <c r="I733">
        <f>'0514'!F12</f>
        <v>0</v>
      </c>
    </row>
    <row r="734" spans="1:10" x14ac:dyDescent="0.25">
      <c r="A734" s="29">
        <f t="shared" si="164"/>
        <v>43972</v>
      </c>
      <c r="B734">
        <f>'0521'!B12</f>
        <v>4.5</v>
      </c>
      <c r="C734">
        <f>'0521'!C12</f>
        <v>97</v>
      </c>
      <c r="D734">
        <f>'0521'!D12</f>
        <v>4260.1000000000004</v>
      </c>
      <c r="E734">
        <f>'0521'!E12</f>
        <v>6981.5</v>
      </c>
      <c r="F734" s="66">
        <f t="shared" si="165"/>
        <v>4264.6000000000004</v>
      </c>
      <c r="G734" s="2">
        <f t="shared" si="166"/>
        <v>7078.5</v>
      </c>
      <c r="H734" s="38">
        <f t="shared" si="167"/>
        <v>-39.752772480045209</v>
      </c>
      <c r="I734">
        <f>'0521'!F12</f>
        <v>0</v>
      </c>
    </row>
    <row r="735" spans="1:10" x14ac:dyDescent="0.25">
      <c r="A735" s="29">
        <f t="shared" si="164"/>
        <v>43979</v>
      </c>
      <c r="B735">
        <f>'0528'!B12</f>
        <v>4.5</v>
      </c>
      <c r="C735">
        <f>'0528'!C12</f>
        <v>137</v>
      </c>
      <c r="D735">
        <f>'0528'!D12</f>
        <v>4260.1000000000004</v>
      </c>
      <c r="E735">
        <f>'0528'!E12</f>
        <v>7038.3</v>
      </c>
      <c r="F735" s="66">
        <f t="shared" si="165"/>
        <v>4264.6000000000004</v>
      </c>
      <c r="G735" s="2">
        <f t="shared" si="166"/>
        <v>7175.3</v>
      </c>
      <c r="H735" s="38">
        <f t="shared" si="167"/>
        <v>-40.56555126614915</v>
      </c>
      <c r="I735">
        <f>'0528'!F12</f>
        <v>0</v>
      </c>
    </row>
    <row r="736" spans="1:10" x14ac:dyDescent="0.25">
      <c r="A736" s="29">
        <f t="shared" si="164"/>
        <v>43986</v>
      </c>
      <c r="B736">
        <f>'0604'!B12</f>
        <v>4.5</v>
      </c>
      <c r="C736">
        <f>'0604'!C12</f>
        <v>117</v>
      </c>
      <c r="D736">
        <f>'0604'!D12</f>
        <v>4260.2</v>
      </c>
      <c r="E736">
        <f>'0604'!E12</f>
        <v>7077.7</v>
      </c>
      <c r="F736" s="66">
        <f t="shared" si="165"/>
        <v>4264.7</v>
      </c>
      <c r="G736" s="2">
        <f t="shared" si="166"/>
        <v>7194.7</v>
      </c>
      <c r="H736" s="38">
        <f t="shared" si="167"/>
        <v>-40.724422144078275</v>
      </c>
      <c r="I736">
        <f>'0604'!F12</f>
        <v>0</v>
      </c>
    </row>
    <row r="737" spans="1:9" x14ac:dyDescent="0.25">
      <c r="A737" s="29">
        <f t="shared" si="164"/>
        <v>43993</v>
      </c>
      <c r="B737">
        <f>'0611'!B12</f>
        <v>4.5</v>
      </c>
      <c r="C737">
        <f>'0611'!C12</f>
        <v>152</v>
      </c>
      <c r="D737">
        <f>'0611'!D12</f>
        <v>4260.3</v>
      </c>
      <c r="E737">
        <f>'0611'!E12</f>
        <v>7077.8</v>
      </c>
      <c r="F737" s="66">
        <f t="shared" si="165"/>
        <v>4264.8</v>
      </c>
      <c r="G737" s="2">
        <f t="shared" si="166"/>
        <v>7229.8</v>
      </c>
      <c r="H737" s="38">
        <f t="shared" si="167"/>
        <v>-41.010816343467319</v>
      </c>
      <c r="I737">
        <f>'0611'!F12</f>
        <v>0</v>
      </c>
    </row>
    <row r="738" spans="1:9" x14ac:dyDescent="0.25">
      <c r="A738" s="29">
        <f t="shared" si="164"/>
        <v>44000</v>
      </c>
      <c r="B738">
        <f>'0618'!B12</f>
        <v>59.5</v>
      </c>
      <c r="C738">
        <f>'0618'!C12</f>
        <v>152</v>
      </c>
      <c r="D738">
        <f>'0618'!D12</f>
        <v>4260.3999999999996</v>
      </c>
      <c r="E738">
        <f>'0618'!E12</f>
        <v>7096.8</v>
      </c>
      <c r="F738" s="66">
        <f t="shared" si="165"/>
        <v>4319.8999999999996</v>
      </c>
      <c r="G738" s="2">
        <f t="shared" si="166"/>
        <v>7248.8</v>
      </c>
      <c r="H738" s="38">
        <f t="shared" si="167"/>
        <v>-40.405308464849362</v>
      </c>
      <c r="I738">
        <f>'0618'!F12</f>
        <v>0</v>
      </c>
    </row>
    <row r="739" spans="1:9" x14ac:dyDescent="0.25">
      <c r="A739" s="29">
        <f t="shared" si="164"/>
        <v>44007</v>
      </c>
      <c r="B739">
        <f>'0625'!B12</f>
        <v>59.5</v>
      </c>
      <c r="C739">
        <f>'0625'!C12</f>
        <v>152</v>
      </c>
      <c r="D739">
        <f>'0625'!D12</f>
        <v>4260.3999999999996</v>
      </c>
      <c r="E739">
        <f>'0625'!E12</f>
        <v>7096.8</v>
      </c>
      <c r="F739" s="66">
        <f t="shared" si="165"/>
        <v>4319.8999999999996</v>
      </c>
      <c r="G739" s="2">
        <f t="shared" si="166"/>
        <v>7248.8</v>
      </c>
      <c r="H739" s="38">
        <f t="shared" si="167"/>
        <v>-40.405308464849362</v>
      </c>
      <c r="I739">
        <f>'0625'!F12</f>
        <v>0</v>
      </c>
    </row>
    <row r="740" spans="1:9" x14ac:dyDescent="0.25">
      <c r="A740" s="29">
        <f t="shared" si="164"/>
        <v>44014</v>
      </c>
      <c r="B740">
        <f>'0702'!B12</f>
        <v>59.5</v>
      </c>
      <c r="C740">
        <f>'0702'!C12</f>
        <v>132.5</v>
      </c>
      <c r="D740">
        <f>'0702'!D12</f>
        <v>4260.3999999999996</v>
      </c>
      <c r="E740">
        <f>'0702'!E12</f>
        <v>7297.3</v>
      </c>
      <c r="F740" s="66">
        <f t="shared" si="165"/>
        <v>4319.8999999999996</v>
      </c>
      <c r="G740" s="2">
        <f t="shared" si="166"/>
        <v>7429.8</v>
      </c>
      <c r="H740" s="38">
        <f t="shared" si="167"/>
        <v>-41.857115938517865</v>
      </c>
      <c r="I740">
        <f>'0702'!F12</f>
        <v>0</v>
      </c>
    </row>
    <row r="741" spans="1:9" x14ac:dyDescent="0.25">
      <c r="A741" s="29">
        <f t="shared" si="164"/>
        <v>44021</v>
      </c>
      <c r="B741">
        <f>'0709'!B12</f>
        <v>59.5</v>
      </c>
      <c r="C741">
        <f>'0709'!C12</f>
        <v>132.5</v>
      </c>
      <c r="D741">
        <f>'0709'!D12</f>
        <v>4260.3999999999996</v>
      </c>
      <c r="E741">
        <f>'0709'!E12</f>
        <v>7359.4</v>
      </c>
      <c r="F741" s="66">
        <f t="shared" si="165"/>
        <v>4319.8999999999996</v>
      </c>
      <c r="G741" s="2">
        <f t="shared" si="166"/>
        <v>7491.9</v>
      </c>
      <c r="H741" s="38">
        <f t="shared" si="167"/>
        <v>-42.339059517612355</v>
      </c>
      <c r="I741">
        <f>'0709'!F12</f>
        <v>92.5</v>
      </c>
    </row>
    <row r="742" spans="1:9" x14ac:dyDescent="0.25">
      <c r="A742" s="29">
        <f t="shared" si="164"/>
        <v>44028</v>
      </c>
      <c r="B742">
        <f>'0716'!B12</f>
        <v>59.5</v>
      </c>
      <c r="C742">
        <f>'0716'!C12</f>
        <v>132</v>
      </c>
      <c r="D742">
        <f>'0716'!D12</f>
        <v>4388.1000000000004</v>
      </c>
      <c r="E742">
        <f>'0716'!E12</f>
        <v>7359.4</v>
      </c>
      <c r="F742" s="66">
        <f t="shared" si="165"/>
        <v>4447.6000000000004</v>
      </c>
      <c r="G742" s="2">
        <f t="shared" si="166"/>
        <v>7491.4</v>
      </c>
      <c r="H742" s="38">
        <f t="shared" si="167"/>
        <v>-40.630589742905187</v>
      </c>
      <c r="I742">
        <f>'0716'!F12</f>
        <v>152.5</v>
      </c>
    </row>
    <row r="743" spans="1:9" x14ac:dyDescent="0.25">
      <c r="A743" s="29">
        <f t="shared" si="164"/>
        <v>44035</v>
      </c>
      <c r="B743">
        <f>'0723'!B12</f>
        <v>119.5</v>
      </c>
      <c r="C743">
        <f>'0723'!C12</f>
        <v>132</v>
      </c>
      <c r="D743">
        <f>'0723'!D12</f>
        <v>4445</v>
      </c>
      <c r="E743">
        <f>'0723'!E12</f>
        <v>7380.8</v>
      </c>
      <c r="F743" s="66">
        <f t="shared" si="165"/>
        <v>4564.5</v>
      </c>
      <c r="G743" s="2">
        <f t="shared" si="166"/>
        <v>7512.8</v>
      </c>
      <c r="H743" s="38">
        <f t="shared" si="167"/>
        <v>-39.24369076775637</v>
      </c>
      <c r="I743">
        <f>'0723'!F12</f>
        <v>152.5</v>
      </c>
    </row>
    <row r="744" spans="1:9" x14ac:dyDescent="0.25">
      <c r="A744" s="29">
        <f t="shared" si="164"/>
        <v>44042</v>
      </c>
      <c r="B744">
        <f>'0730'!B12</f>
        <v>79.5</v>
      </c>
      <c r="C744">
        <f>'0730'!C12</f>
        <v>132</v>
      </c>
      <c r="D744">
        <f>'0730'!D12</f>
        <v>4549.8</v>
      </c>
      <c r="E744">
        <f>'0730'!E12</f>
        <v>7501.8</v>
      </c>
      <c r="F744" s="66">
        <f t="shared" si="165"/>
        <v>4629.3</v>
      </c>
      <c r="G744" s="2">
        <f t="shared" si="166"/>
        <v>7633.8</v>
      </c>
      <c r="H744" s="38">
        <f t="shared" si="167"/>
        <v>-39.357855851607326</v>
      </c>
      <c r="I744">
        <f>'0730'!F12</f>
        <v>275.5</v>
      </c>
    </row>
    <row r="745" spans="1:9" x14ac:dyDescent="0.25">
      <c r="A745" s="29">
        <f t="shared" si="164"/>
        <v>44049</v>
      </c>
      <c r="B745">
        <f>'0806'!B12</f>
        <v>79.5</v>
      </c>
      <c r="C745">
        <f>'0806'!C12</f>
        <v>97</v>
      </c>
      <c r="D745">
        <f>'0806'!D12</f>
        <v>4694</v>
      </c>
      <c r="E745">
        <f>'0806'!E12</f>
        <v>7637</v>
      </c>
      <c r="F745" s="66">
        <f t="shared" si="165"/>
        <v>4773.5</v>
      </c>
      <c r="G745" s="2">
        <f t="shared" si="166"/>
        <v>7734</v>
      </c>
      <c r="H745" s="38">
        <f t="shared" si="167"/>
        <v>-38.279027670028441</v>
      </c>
      <c r="I745">
        <f>'0806'!F12</f>
        <v>324.5</v>
      </c>
    </row>
    <row r="746" spans="1:9" x14ac:dyDescent="0.25">
      <c r="A746" s="29">
        <f t="shared" si="164"/>
        <v>44056</v>
      </c>
      <c r="B746">
        <f>'0813'!B12</f>
        <v>79.5</v>
      </c>
      <c r="C746">
        <f>'0813'!C12</f>
        <v>43.7</v>
      </c>
      <c r="D746">
        <f>'0813'!D12</f>
        <v>4894.1000000000004</v>
      </c>
      <c r="E746">
        <f>'0813'!E12</f>
        <v>7823.9</v>
      </c>
      <c r="F746" s="66">
        <f t="shared" si="165"/>
        <v>4973.6000000000004</v>
      </c>
      <c r="G746" s="2">
        <f t="shared" si="166"/>
        <v>7867.5999999999995</v>
      </c>
      <c r="H746" s="38">
        <f t="shared" si="167"/>
        <v>-36.783771416950515</v>
      </c>
      <c r="I746">
        <f>'0813'!F12</f>
        <v>345.5</v>
      </c>
    </row>
    <row r="747" spans="1:9" x14ac:dyDescent="0.25">
      <c r="A747" s="29">
        <f t="shared" si="164"/>
        <v>44063</v>
      </c>
      <c r="B747">
        <f>'0820'!B12</f>
        <v>59.5</v>
      </c>
      <c r="C747">
        <f>'0820'!C12</f>
        <v>40</v>
      </c>
      <c r="D747">
        <f>'0820'!D12</f>
        <v>5198.3999999999996</v>
      </c>
      <c r="E747">
        <f>'0820'!E12</f>
        <v>7823.9</v>
      </c>
      <c r="F747" s="66">
        <f t="shared" si="165"/>
        <v>5257.9</v>
      </c>
      <c r="G747" s="2">
        <f t="shared" si="166"/>
        <v>7863.9</v>
      </c>
      <c r="H747" s="38">
        <f t="shared" si="167"/>
        <v>-33.138773382164068</v>
      </c>
      <c r="I747">
        <f>'0820'!F12</f>
        <v>345.5</v>
      </c>
    </row>
    <row r="748" spans="1:9" x14ac:dyDescent="0.25">
      <c r="A748" s="29">
        <f t="shared" si="164"/>
        <v>44070</v>
      </c>
      <c r="B748">
        <f>'0827'!B12</f>
        <v>4.5</v>
      </c>
      <c r="C748">
        <f>'0827'!C12</f>
        <v>40</v>
      </c>
      <c r="D748">
        <f>'0827'!D12</f>
        <v>5320.1</v>
      </c>
      <c r="E748">
        <f>'0827'!E12</f>
        <v>7847</v>
      </c>
      <c r="F748" s="66">
        <f t="shared" si="165"/>
        <v>5324.6</v>
      </c>
      <c r="G748" s="2">
        <f t="shared" si="166"/>
        <v>7887</v>
      </c>
      <c r="H748" s="38">
        <f t="shared" si="167"/>
        <v>-32.488905794345122</v>
      </c>
      <c r="I748">
        <f>'0827'!F12</f>
        <v>345.5</v>
      </c>
    </row>
    <row r="749" spans="1:9" x14ac:dyDescent="0.25">
      <c r="A749" s="29">
        <f t="shared" si="164"/>
        <v>44077</v>
      </c>
      <c r="B749">
        <f>'0903'!B12</f>
        <v>350</v>
      </c>
      <c r="C749">
        <f>'0903'!C12</f>
        <v>90</v>
      </c>
      <c r="D749">
        <f>'0903'!D12</f>
        <v>57.5</v>
      </c>
      <c r="E749">
        <f>'0903'!E12</f>
        <v>21.3</v>
      </c>
      <c r="F749" s="66">
        <f t="shared" si="165"/>
        <v>407.5</v>
      </c>
      <c r="G749" s="2">
        <f t="shared" si="166"/>
        <v>111.3</v>
      </c>
      <c r="H749" s="38">
        <f t="shared" si="167"/>
        <v>266.12758310871516</v>
      </c>
    </row>
    <row r="750" spans="1:9" x14ac:dyDescent="0.25">
      <c r="A750" s="29">
        <f t="shared" si="164"/>
        <v>44084</v>
      </c>
      <c r="B750">
        <f>'0910'!B12</f>
        <v>295</v>
      </c>
      <c r="C750">
        <f>'0910'!C12</f>
        <v>90</v>
      </c>
      <c r="D750">
        <f>'0910'!D12</f>
        <v>168</v>
      </c>
      <c r="E750">
        <f>'0910'!E12</f>
        <v>149.6</v>
      </c>
      <c r="F750" s="66">
        <f t="shared" si="165"/>
        <v>463</v>
      </c>
      <c r="G750" s="2">
        <f t="shared" si="166"/>
        <v>239.6</v>
      </c>
      <c r="H750" s="38">
        <f t="shared" si="167"/>
        <v>93.238731218697836</v>
      </c>
    </row>
    <row r="751" spans="1:9" x14ac:dyDescent="0.25">
      <c r="A751" s="29">
        <f t="shared" si="164"/>
        <v>44091</v>
      </c>
      <c r="B751">
        <f>'0917'!C12</f>
        <v>257.5</v>
      </c>
      <c r="C751">
        <f>'0917'!D12</f>
        <v>99.1</v>
      </c>
      <c r="D751">
        <f>'0917'!E12</f>
        <v>339.4</v>
      </c>
      <c r="E751">
        <f>'0917'!F12</f>
        <v>254.4</v>
      </c>
      <c r="F751" s="66">
        <f t="shared" si="165"/>
        <v>596.9</v>
      </c>
      <c r="G751" s="2">
        <f t="shared" si="166"/>
        <v>353.5</v>
      </c>
      <c r="H751" s="38">
        <f t="shared" si="167"/>
        <v>68.854314002828843</v>
      </c>
    </row>
    <row r="752" spans="1:9" x14ac:dyDescent="0.25">
      <c r="A752" s="29">
        <f t="shared" si="164"/>
        <v>44098</v>
      </c>
      <c r="B752">
        <f>'0924'!B12</f>
        <v>257.5</v>
      </c>
      <c r="C752">
        <f>'0924'!C12</f>
        <v>90</v>
      </c>
      <c r="D752">
        <f>'0924'!D12</f>
        <v>400</v>
      </c>
      <c r="E752">
        <f>'0924'!E12</f>
        <v>389.2</v>
      </c>
      <c r="F752" s="66">
        <f t="shared" si="165"/>
        <v>657.5</v>
      </c>
      <c r="G752" s="2">
        <f t="shared" si="166"/>
        <v>479.2</v>
      </c>
      <c r="H752" s="38">
        <f t="shared" si="167"/>
        <v>37.207846410684489</v>
      </c>
    </row>
    <row r="753" spans="1:8" x14ac:dyDescent="0.25">
      <c r="A753" s="29">
        <f t="shared" si="164"/>
        <v>44105</v>
      </c>
      <c r="B753">
        <f>'1001'!B12</f>
        <v>257.5</v>
      </c>
      <c r="C753">
        <f>'1001'!C12</f>
        <v>95</v>
      </c>
      <c r="D753">
        <f>'1001'!D12</f>
        <v>590.1</v>
      </c>
      <c r="E753">
        <f>'1001'!E12</f>
        <v>757</v>
      </c>
      <c r="F753" s="66">
        <f t="shared" si="165"/>
        <v>847.6</v>
      </c>
      <c r="G753" s="2">
        <f t="shared" si="166"/>
        <v>852</v>
      </c>
      <c r="H753" s="38">
        <f t="shared" si="167"/>
        <v>-0.51643192488262102</v>
      </c>
    </row>
    <row r="754" spans="1:8" x14ac:dyDescent="0.25">
      <c r="A754" s="29">
        <f t="shared" si="164"/>
        <v>44112</v>
      </c>
      <c r="B754">
        <f>'1008'!B12</f>
        <v>285</v>
      </c>
      <c r="C754">
        <f>'1008'!C12</f>
        <v>40</v>
      </c>
      <c r="D754">
        <f>'1008'!D12</f>
        <v>716.2</v>
      </c>
      <c r="E754">
        <f>'1008'!E12</f>
        <v>809.1</v>
      </c>
      <c r="F754" s="66">
        <f t="shared" si="165"/>
        <v>1001.2</v>
      </c>
      <c r="G754" s="2">
        <f t="shared" si="166"/>
        <v>849.1</v>
      </c>
      <c r="H754" s="38">
        <f t="shared" si="167"/>
        <v>17.913084442350737</v>
      </c>
    </row>
    <row r="755" spans="1:8" x14ac:dyDescent="0.25">
      <c r="A755" s="29">
        <f t="shared" si="164"/>
        <v>44119</v>
      </c>
      <c r="B755">
        <f>'1015'!B12</f>
        <v>256</v>
      </c>
      <c r="C755">
        <f>'1015'!C12</f>
        <v>40</v>
      </c>
      <c r="D755">
        <f>'1015'!D12</f>
        <v>788.6</v>
      </c>
      <c r="E755">
        <f>'1015'!E12</f>
        <v>950.9</v>
      </c>
      <c r="F755" s="66">
        <f t="shared" si="165"/>
        <v>1044.5999999999999</v>
      </c>
      <c r="G755" s="2">
        <f t="shared" si="166"/>
        <v>990.9</v>
      </c>
      <c r="H755" s="38">
        <f t="shared" si="167"/>
        <v>5.4193157735392017</v>
      </c>
    </row>
    <row r="756" spans="1:8" x14ac:dyDescent="0.25">
      <c r="A756" s="29">
        <f t="shared" si="164"/>
        <v>44126</v>
      </c>
      <c r="B756">
        <f>'1022'!B12</f>
        <v>196</v>
      </c>
      <c r="C756">
        <f>'1022'!C12</f>
        <v>-135.9</v>
      </c>
      <c r="D756">
        <f>'1022'!D12</f>
        <v>1015.8</v>
      </c>
      <c r="E756">
        <f>'1022'!E12</f>
        <v>1356.8</v>
      </c>
      <c r="F756" s="66">
        <f t="shared" si="165"/>
        <v>1211.8</v>
      </c>
      <c r="G756" s="2">
        <f t="shared" si="166"/>
        <v>1220.8999999999999</v>
      </c>
      <c r="H756" s="38">
        <f t="shared" si="167"/>
        <v>-0.74535178966335103</v>
      </c>
    </row>
    <row r="757" spans="1:8" x14ac:dyDescent="0.25">
      <c r="A757" s="29">
        <f t="shared" si="164"/>
        <v>44133</v>
      </c>
      <c r="B757">
        <f>'1029'!B12</f>
        <v>195</v>
      </c>
      <c r="C757">
        <f>'1029'!C12</f>
        <v>0</v>
      </c>
      <c r="D757">
        <f>'1029'!D12</f>
        <v>1148.7</v>
      </c>
      <c r="E757">
        <f>'1029'!E12</f>
        <v>1532</v>
      </c>
      <c r="F757" s="66">
        <f t="shared" si="165"/>
        <v>1343.7</v>
      </c>
      <c r="G757" s="2">
        <f t="shared" si="166"/>
        <v>1532</v>
      </c>
      <c r="H757" s="38">
        <f t="shared" si="167"/>
        <v>-12.2911227154047</v>
      </c>
    </row>
    <row r="758" spans="1:8" x14ac:dyDescent="0.25">
      <c r="A758" s="29">
        <f t="shared" si="164"/>
        <v>44140</v>
      </c>
      <c r="B758">
        <f>'1105'!B12</f>
        <v>225</v>
      </c>
      <c r="C758">
        <f>'1105'!C12</f>
        <v>0</v>
      </c>
      <c r="D758">
        <f>'1105'!D12</f>
        <v>1304.9000000000001</v>
      </c>
      <c r="E758">
        <f>'1105'!E12</f>
        <v>1643</v>
      </c>
      <c r="F758" s="66">
        <f t="shared" si="165"/>
        <v>1529.9</v>
      </c>
      <c r="G758" s="2">
        <f t="shared" si="166"/>
        <v>1643</v>
      </c>
      <c r="H758" s="38">
        <f t="shared" si="167"/>
        <v>-6.8837492391965904</v>
      </c>
    </row>
    <row r="759" spans="1:8" x14ac:dyDescent="0.25">
      <c r="A759" s="29">
        <f t="shared" si="164"/>
        <v>44147</v>
      </c>
      <c r="B759">
        <f>'1112'!B12</f>
        <v>225</v>
      </c>
      <c r="C759">
        <f>'1112'!C12</f>
        <v>52</v>
      </c>
      <c r="D759">
        <f>'1112'!D12</f>
        <v>1507.4</v>
      </c>
      <c r="E759">
        <f>'1112'!E12</f>
        <v>1970</v>
      </c>
      <c r="F759" s="66">
        <f t="shared" si="165"/>
        <v>1732.4</v>
      </c>
      <c r="G759" s="2">
        <f t="shared" si="166"/>
        <v>2022</v>
      </c>
      <c r="H759" s="38">
        <f t="shared" si="167"/>
        <v>-14.322453016815029</v>
      </c>
    </row>
    <row r="760" spans="1:8" x14ac:dyDescent="0.25">
      <c r="A760" s="29">
        <f t="shared" si="164"/>
        <v>44154</v>
      </c>
      <c r="B760">
        <f>'1119'!B12</f>
        <v>225</v>
      </c>
      <c r="C760">
        <f>'1119'!C12</f>
        <v>52</v>
      </c>
      <c r="D760">
        <f>'1119'!D12</f>
        <v>1631.4</v>
      </c>
      <c r="E760">
        <f>'1119'!E12</f>
        <v>2154.1999999999998</v>
      </c>
      <c r="F760" s="66">
        <f t="shared" si="165"/>
        <v>1856.4</v>
      </c>
      <c r="G760" s="2">
        <f t="shared" si="166"/>
        <v>2206.1999999999998</v>
      </c>
      <c r="H760" s="38">
        <f t="shared" si="167"/>
        <v>-15.855316834375843</v>
      </c>
    </row>
    <row r="761" spans="1:8" x14ac:dyDescent="0.25">
      <c r="A761" s="29">
        <f t="shared" si="164"/>
        <v>44161</v>
      </c>
      <c r="B761">
        <f>'1126'!B12</f>
        <v>215</v>
      </c>
      <c r="C761">
        <f>'1126'!C12</f>
        <v>52</v>
      </c>
      <c r="D761">
        <f>'1126'!D12</f>
        <v>1774.1</v>
      </c>
      <c r="E761">
        <f>'1126'!E12</f>
        <v>2222.3000000000002</v>
      </c>
      <c r="F761" s="66">
        <f t="shared" si="165"/>
        <v>1989.1</v>
      </c>
      <c r="G761" s="2">
        <f t="shared" si="166"/>
        <v>2274.3000000000002</v>
      </c>
      <c r="H761" s="38">
        <f t="shared" si="167"/>
        <v>-12.54012223541311</v>
      </c>
    </row>
    <row r="762" spans="1:8" x14ac:dyDescent="0.25">
      <c r="A762" s="29">
        <f t="shared" si="164"/>
        <v>44168</v>
      </c>
      <c r="B762">
        <f>'1203'!B12</f>
        <v>195</v>
      </c>
      <c r="C762">
        <f>'1203'!C12</f>
        <v>107</v>
      </c>
      <c r="D762">
        <f>'1203'!D12</f>
        <v>1910.6</v>
      </c>
      <c r="E762">
        <f>'1203'!E12</f>
        <v>2222.3000000000002</v>
      </c>
      <c r="F762" s="66">
        <f t="shared" si="165"/>
        <v>2105.6</v>
      </c>
      <c r="G762" s="2">
        <f t="shared" si="166"/>
        <v>2329.3000000000002</v>
      </c>
      <c r="H762" s="38">
        <f t="shared" si="167"/>
        <v>-9.6037436139612904</v>
      </c>
    </row>
    <row r="763" spans="1:8" x14ac:dyDescent="0.25">
      <c r="A763" s="29">
        <f t="shared" si="164"/>
        <v>44175</v>
      </c>
      <c r="B763">
        <f>'1210'!B12</f>
        <v>153.5</v>
      </c>
      <c r="C763">
        <f>'1210'!C12</f>
        <v>110.3</v>
      </c>
      <c r="D763">
        <f>'1210'!D12</f>
        <v>2020.1</v>
      </c>
      <c r="E763">
        <f>'1210'!E12</f>
        <v>2353.5</v>
      </c>
      <c r="F763" s="66">
        <f t="shared" si="165"/>
        <v>2173.6</v>
      </c>
      <c r="G763" s="2">
        <f t="shared" si="166"/>
        <v>2463.8000000000002</v>
      </c>
      <c r="H763" s="38">
        <f t="shared" si="167"/>
        <v>-11.778553454014141</v>
      </c>
    </row>
    <row r="764" spans="1:8" x14ac:dyDescent="0.25">
      <c r="A764" s="29">
        <f t="shared" si="164"/>
        <v>44182</v>
      </c>
      <c r="B764">
        <f>'1217'!B12</f>
        <v>153.5</v>
      </c>
      <c r="C764">
        <f>'1217'!C12</f>
        <v>107</v>
      </c>
      <c r="D764">
        <f>'1217'!D12</f>
        <v>2289.1</v>
      </c>
      <c r="E764">
        <f>'1217'!E12</f>
        <v>2505.4</v>
      </c>
      <c r="F764" s="66">
        <f t="shared" si="165"/>
        <v>2442.6</v>
      </c>
      <c r="G764" s="2">
        <f t="shared" si="166"/>
        <v>2612.4</v>
      </c>
      <c r="H764" s="38">
        <f t="shared" si="167"/>
        <v>-6.4997703261368889</v>
      </c>
    </row>
    <row r="765" spans="1:8" x14ac:dyDescent="0.25">
      <c r="A765" s="29">
        <f t="shared" si="164"/>
        <v>44189</v>
      </c>
      <c r="B765">
        <f>'1224'!B12</f>
        <v>107.5</v>
      </c>
      <c r="C765">
        <f>'1224'!C12</f>
        <v>55</v>
      </c>
      <c r="D765">
        <f>'1224'!D12</f>
        <v>2424</v>
      </c>
      <c r="E765">
        <f>'1224'!E12</f>
        <v>2649.4</v>
      </c>
      <c r="F765" s="66">
        <f t="shared" si="165"/>
        <v>2531.5</v>
      </c>
      <c r="G765" s="2">
        <f t="shared" si="166"/>
        <v>2704.4</v>
      </c>
      <c r="H765" s="38">
        <f t="shared" si="167"/>
        <v>-6.3932850170093207</v>
      </c>
    </row>
    <row r="766" spans="1:8" x14ac:dyDescent="0.25">
      <c r="A766" s="29">
        <f t="shared" si="164"/>
        <v>44196</v>
      </c>
      <c r="B766">
        <f>'1231'!B12</f>
        <v>107.5</v>
      </c>
      <c r="C766">
        <f>'1231'!C12</f>
        <v>55</v>
      </c>
      <c r="D766">
        <f>'1231'!D12</f>
        <v>2616.5</v>
      </c>
      <c r="E766">
        <f>'1231'!E12</f>
        <v>2824.9</v>
      </c>
      <c r="F766" s="66">
        <f t="shared" si="165"/>
        <v>2724</v>
      </c>
      <c r="G766" s="2">
        <f t="shared" si="166"/>
        <v>2879.9</v>
      </c>
      <c r="H766" s="38">
        <f t="shared" si="167"/>
        <v>-5.4133824091114331</v>
      </c>
    </row>
    <row r="767" spans="1:8" x14ac:dyDescent="0.25">
      <c r="A767" s="29">
        <f t="shared" si="164"/>
        <v>44203</v>
      </c>
      <c r="B767">
        <f>'0107'!B12</f>
        <v>90</v>
      </c>
      <c r="C767">
        <f>'0107'!C12</f>
        <v>55</v>
      </c>
      <c r="D767">
        <f>'0107'!D12</f>
        <v>2928.6</v>
      </c>
      <c r="E767">
        <f>'0107'!E12</f>
        <v>3055.4</v>
      </c>
      <c r="F767" s="66">
        <f t="shared" si="165"/>
        <v>3018.6</v>
      </c>
      <c r="G767" s="2">
        <f t="shared" si="166"/>
        <v>3110.4</v>
      </c>
      <c r="H767" s="38">
        <f t="shared" si="167"/>
        <v>-2.9513888888888951</v>
      </c>
    </row>
    <row r="768" spans="1:8" x14ac:dyDescent="0.25">
      <c r="A768" s="29">
        <f t="shared" si="164"/>
        <v>44210</v>
      </c>
      <c r="B768">
        <f>'0114'!B12</f>
        <v>190</v>
      </c>
      <c r="C768">
        <f>'0114'!C12</f>
        <v>55</v>
      </c>
      <c r="D768">
        <f>'0114'!D12</f>
        <v>3150.9</v>
      </c>
      <c r="E768">
        <f>'0114'!E12</f>
        <v>3124.8</v>
      </c>
      <c r="F768" s="66">
        <f t="shared" ref="F768:F776" si="168">+B768+D768</f>
        <v>3340.9</v>
      </c>
      <c r="G768" s="2">
        <f t="shared" ref="G768:G776" si="169">+C768+E768</f>
        <v>3179.8</v>
      </c>
      <c r="H768" s="38">
        <f t="shared" ref="H768:H776" si="170">+(F768/G768-1)*100</f>
        <v>5.0663563746147444</v>
      </c>
    </row>
    <row r="769" spans="1:9" x14ac:dyDescent="0.25">
      <c r="A769" s="29">
        <f t="shared" si="164"/>
        <v>44217</v>
      </c>
      <c r="B769">
        <f>'0121'!B12</f>
        <v>60</v>
      </c>
      <c r="C769">
        <f>'0121'!C12</f>
        <v>55</v>
      </c>
      <c r="D769">
        <f>'0121'!D12</f>
        <v>3361.9</v>
      </c>
      <c r="E769">
        <f>'0121'!E12</f>
        <v>3267.7</v>
      </c>
      <c r="F769" s="66">
        <f t="shared" si="168"/>
        <v>3421.9</v>
      </c>
      <c r="G769" s="2">
        <f t="shared" si="169"/>
        <v>3322.7</v>
      </c>
      <c r="H769" s="38">
        <f t="shared" si="170"/>
        <v>2.9855238209889556</v>
      </c>
    </row>
    <row r="770" spans="1:9" x14ac:dyDescent="0.25">
      <c r="A770" s="29">
        <f t="shared" ref="A770:A835" si="171">+A769+7</f>
        <v>44224</v>
      </c>
      <c r="B770">
        <f>'0128'!B12</f>
        <v>60</v>
      </c>
      <c r="C770" t="str">
        <f>'0128'!C12</f>
        <v>*</v>
      </c>
      <c r="D770">
        <f>'0128'!D12</f>
        <v>3548.8</v>
      </c>
      <c r="E770">
        <f>'0128'!E12</f>
        <v>3595</v>
      </c>
      <c r="F770" s="66">
        <f t="shared" si="168"/>
        <v>3608.8</v>
      </c>
      <c r="G770" s="2" t="e">
        <f t="shared" si="169"/>
        <v>#VALUE!</v>
      </c>
      <c r="H770" s="38" t="e">
        <f t="shared" si="170"/>
        <v>#VALUE!</v>
      </c>
    </row>
    <row r="771" spans="1:9" x14ac:dyDescent="0.25">
      <c r="A771" s="29">
        <f t="shared" si="171"/>
        <v>44231</v>
      </c>
      <c r="B771">
        <f>'0204'!B12</f>
        <v>42.5</v>
      </c>
      <c r="C771" t="str">
        <f>'0204'!C12</f>
        <v>*</v>
      </c>
      <c r="D771">
        <f>'0204'!D12</f>
        <v>3783.5</v>
      </c>
      <c r="E771">
        <f>'0204'!E12</f>
        <v>3722.6</v>
      </c>
      <c r="F771" s="66">
        <f t="shared" si="168"/>
        <v>3826</v>
      </c>
      <c r="G771" s="2" t="e">
        <f t="shared" si="169"/>
        <v>#VALUE!</v>
      </c>
      <c r="H771" s="38" t="e">
        <f t="shared" si="170"/>
        <v>#VALUE!</v>
      </c>
    </row>
    <row r="772" spans="1:9" x14ac:dyDescent="0.25">
      <c r="A772" s="29">
        <f t="shared" si="171"/>
        <v>44238</v>
      </c>
      <c r="B772">
        <f>'0211'!B12</f>
        <v>12.5</v>
      </c>
      <c r="C772" t="str">
        <f>'0211'!C12</f>
        <v>*</v>
      </c>
      <c r="D772">
        <f>'0211'!D12</f>
        <v>3964.3</v>
      </c>
      <c r="E772">
        <f>'0211'!E12</f>
        <v>3805</v>
      </c>
      <c r="F772" s="66">
        <f t="shared" si="168"/>
        <v>3976.8</v>
      </c>
      <c r="G772" s="2" t="e">
        <f t="shared" si="169"/>
        <v>#VALUE!</v>
      </c>
      <c r="H772" s="38" t="e">
        <f t="shared" si="170"/>
        <v>#VALUE!</v>
      </c>
    </row>
    <row r="773" spans="1:9" x14ac:dyDescent="0.25">
      <c r="A773" s="29">
        <f t="shared" si="171"/>
        <v>44245</v>
      </c>
      <c r="B773">
        <f>'0218'!B12</f>
        <v>10</v>
      </c>
      <c r="C773" t="str">
        <f>'0218'!C12</f>
        <v>*</v>
      </c>
      <c r="D773">
        <f>'0218'!D12</f>
        <v>4160.8</v>
      </c>
      <c r="E773">
        <f>'0218'!E12</f>
        <v>3871</v>
      </c>
      <c r="F773" s="66">
        <f t="shared" si="168"/>
        <v>4170.8</v>
      </c>
      <c r="G773" s="2" t="e">
        <f t="shared" si="169"/>
        <v>#VALUE!</v>
      </c>
      <c r="H773" s="38" t="e">
        <f t="shared" si="170"/>
        <v>#VALUE!</v>
      </c>
    </row>
    <row r="774" spans="1:9" x14ac:dyDescent="0.25">
      <c r="A774" s="29">
        <f t="shared" si="171"/>
        <v>44252</v>
      </c>
      <c r="B774">
        <f>'0225'!B12</f>
        <v>10</v>
      </c>
      <c r="C774" t="str">
        <f>'0225'!C12</f>
        <v>*</v>
      </c>
      <c r="D774">
        <f>'0225'!D12</f>
        <v>4229</v>
      </c>
      <c r="E774">
        <f>'0225'!E12</f>
        <v>3901.2</v>
      </c>
      <c r="F774" s="66">
        <f t="shared" si="168"/>
        <v>4239</v>
      </c>
      <c r="G774" s="2" t="e">
        <f t="shared" si="169"/>
        <v>#VALUE!</v>
      </c>
      <c r="H774" s="38" t="e">
        <f t="shared" si="170"/>
        <v>#VALUE!</v>
      </c>
    </row>
    <row r="775" spans="1:9" x14ac:dyDescent="0.25">
      <c r="A775" s="29">
        <f t="shared" si="171"/>
        <v>44259</v>
      </c>
      <c r="B775">
        <f>'0304'!B12</f>
        <v>10</v>
      </c>
      <c r="C775" t="str">
        <f>'0304'!C12</f>
        <v>*</v>
      </c>
      <c r="D775">
        <f>'0304'!D12</f>
        <v>4229</v>
      </c>
      <c r="E775">
        <f>'0304'!E12</f>
        <v>3901.2</v>
      </c>
      <c r="F775" s="66">
        <f t="shared" si="168"/>
        <v>4239</v>
      </c>
      <c r="G775" s="2" t="e">
        <f t="shared" si="169"/>
        <v>#VALUE!</v>
      </c>
      <c r="H775" s="38" t="e">
        <f t="shared" si="170"/>
        <v>#VALUE!</v>
      </c>
    </row>
    <row r="776" spans="1:9" x14ac:dyDescent="0.25">
      <c r="A776" s="29">
        <f t="shared" si="171"/>
        <v>44266</v>
      </c>
      <c r="B776">
        <f>'0311'!B12</f>
        <v>10</v>
      </c>
      <c r="C776">
        <f>'0311'!C12</f>
        <v>4.5</v>
      </c>
      <c r="D776">
        <f>'0311'!D12</f>
        <v>4229</v>
      </c>
      <c r="E776">
        <f>'0311'!E12</f>
        <v>3922.3</v>
      </c>
      <c r="F776" s="66">
        <f t="shared" si="168"/>
        <v>4239</v>
      </c>
      <c r="G776" s="2">
        <f t="shared" si="169"/>
        <v>3926.8</v>
      </c>
      <c r="H776" s="38">
        <f t="shared" si="170"/>
        <v>7.950494040949363</v>
      </c>
    </row>
    <row r="777" spans="1:9" x14ac:dyDescent="0.25">
      <c r="A777" s="29">
        <f t="shared" si="171"/>
        <v>44273</v>
      </c>
      <c r="B777">
        <f>'0318'!B12</f>
        <v>10</v>
      </c>
      <c r="C777">
        <f>'0318'!C12</f>
        <v>4.5</v>
      </c>
      <c r="D777">
        <f>'0318'!D12</f>
        <v>4229</v>
      </c>
      <c r="E777">
        <f>'0318'!E12</f>
        <v>3922.3</v>
      </c>
      <c r="F777" s="66">
        <f t="shared" ref="F777:F782" si="172">+B777+D777</f>
        <v>4239</v>
      </c>
      <c r="G777" s="2">
        <f t="shared" ref="G777:G782" si="173">+C777+E777</f>
        <v>3926.8</v>
      </c>
      <c r="H777" s="38">
        <f t="shared" ref="H777:H782" si="174">+(F777/G777-1)*100</f>
        <v>7.950494040949363</v>
      </c>
    </row>
    <row r="778" spans="1:9" x14ac:dyDescent="0.25">
      <c r="A778" s="29">
        <f t="shared" si="171"/>
        <v>44280</v>
      </c>
      <c r="B778">
        <f>'0325'!B12</f>
        <v>10</v>
      </c>
      <c r="C778">
        <f>'0325'!C12</f>
        <v>4.5</v>
      </c>
      <c r="D778">
        <f>'0325'!D12</f>
        <v>4256.8</v>
      </c>
      <c r="E778">
        <f>'0325'!E12</f>
        <v>3922.3</v>
      </c>
      <c r="F778" s="66">
        <f t="shared" si="172"/>
        <v>4266.8</v>
      </c>
      <c r="G778" s="2">
        <f t="shared" si="173"/>
        <v>3926.8</v>
      </c>
      <c r="H778" s="38">
        <f t="shared" si="174"/>
        <v>8.6584496281959957</v>
      </c>
    </row>
    <row r="779" spans="1:9" x14ac:dyDescent="0.25">
      <c r="A779" s="29">
        <f t="shared" si="171"/>
        <v>44287</v>
      </c>
      <c r="B779">
        <f>'0401'!B12</f>
        <v>10</v>
      </c>
      <c r="C779">
        <f>'0401'!C12</f>
        <v>4.5</v>
      </c>
      <c r="D779">
        <f>'0401'!D12</f>
        <v>4256.8</v>
      </c>
      <c r="E779">
        <f>'0401'!E12</f>
        <v>3922.3</v>
      </c>
      <c r="F779" s="66">
        <f t="shared" si="172"/>
        <v>4266.8</v>
      </c>
      <c r="G779" s="2">
        <f t="shared" si="173"/>
        <v>3926.8</v>
      </c>
      <c r="H779" s="38">
        <f t="shared" si="174"/>
        <v>8.6584496281959957</v>
      </c>
    </row>
    <row r="780" spans="1:9" x14ac:dyDescent="0.25">
      <c r="A780" s="29">
        <f t="shared" si="171"/>
        <v>44294</v>
      </c>
      <c r="B780">
        <f>'0408'!B12</f>
        <v>10</v>
      </c>
      <c r="C780">
        <f>'0408'!C12</f>
        <v>4.5</v>
      </c>
      <c r="D780">
        <f>'0408'!D12</f>
        <v>4256.8</v>
      </c>
      <c r="E780">
        <f>'0408'!E12</f>
        <v>3922.3</v>
      </c>
      <c r="F780" s="66">
        <f t="shared" si="172"/>
        <v>4266.8</v>
      </c>
      <c r="G780" s="2">
        <f t="shared" si="173"/>
        <v>3926.8</v>
      </c>
      <c r="H780" s="38">
        <f t="shared" si="174"/>
        <v>8.6584496281959957</v>
      </c>
    </row>
    <row r="781" spans="1:9" x14ac:dyDescent="0.25">
      <c r="A781" s="29">
        <f t="shared" si="171"/>
        <v>44301</v>
      </c>
      <c r="B781">
        <f>'0415'!B12</f>
        <v>10</v>
      </c>
      <c r="C781">
        <f>'0415'!C12</f>
        <v>4.5</v>
      </c>
      <c r="D781">
        <f>'0415'!D12</f>
        <v>4256.8999999999996</v>
      </c>
      <c r="E781">
        <f>'0415'!E12</f>
        <v>3986.2</v>
      </c>
      <c r="F781" s="66">
        <f t="shared" si="172"/>
        <v>4266.8999999999996</v>
      </c>
      <c r="G781" s="2">
        <f t="shared" si="173"/>
        <v>3990.7</v>
      </c>
      <c r="H781" s="38">
        <f t="shared" si="174"/>
        <v>6.9210915378254301</v>
      </c>
      <c r="I781">
        <f>'0415'!F12</f>
        <v>383</v>
      </c>
    </row>
    <row r="782" spans="1:9" x14ac:dyDescent="0.25">
      <c r="A782" s="29">
        <f t="shared" si="171"/>
        <v>44308</v>
      </c>
      <c r="B782">
        <f>'0422'!B12</f>
        <v>10</v>
      </c>
      <c r="C782">
        <f>'0422'!C12</f>
        <v>4.5</v>
      </c>
      <c r="D782">
        <f>'0422'!D12</f>
        <v>4256.8999999999996</v>
      </c>
      <c r="E782">
        <f>'0422'!E12</f>
        <v>3990.8</v>
      </c>
      <c r="F782" s="66">
        <f t="shared" si="172"/>
        <v>4266.8999999999996</v>
      </c>
      <c r="G782" s="2">
        <f t="shared" si="173"/>
        <v>3995.3</v>
      </c>
      <c r="H782" s="38">
        <f t="shared" si="174"/>
        <v>6.7979876354716584</v>
      </c>
      <c r="I782">
        <f>'0422'!F12</f>
        <v>383</v>
      </c>
    </row>
    <row r="783" spans="1:9" x14ac:dyDescent="0.25">
      <c r="A783" s="29">
        <f t="shared" si="171"/>
        <v>44315</v>
      </c>
      <c r="B783">
        <f>'0429'!B12</f>
        <v>10</v>
      </c>
      <c r="C783">
        <f>'0429'!C12</f>
        <v>4.5</v>
      </c>
      <c r="D783">
        <f>'0429'!D12</f>
        <v>4256.8999999999996</v>
      </c>
      <c r="E783">
        <f>'0429'!E12</f>
        <v>3990.8</v>
      </c>
      <c r="F783" s="66">
        <f t="shared" ref="F783:F816" si="175">+B783+D783</f>
        <v>4266.8999999999996</v>
      </c>
      <c r="G783" s="2">
        <f t="shared" ref="G783:G816" si="176">+C783+E783</f>
        <v>3995.3</v>
      </c>
      <c r="H783" s="38">
        <f t="shared" ref="H783:H816" si="177">+(F783/G783-1)*100</f>
        <v>6.7979876354716584</v>
      </c>
      <c r="I783">
        <f>'0429'!F12</f>
        <v>383</v>
      </c>
    </row>
    <row r="784" spans="1:9" x14ac:dyDescent="0.25">
      <c r="A784" s="29">
        <f t="shared" si="171"/>
        <v>44322</v>
      </c>
      <c r="B784">
        <f>'0506'!B12</f>
        <v>0</v>
      </c>
      <c r="C784">
        <f>'0506'!C12</f>
        <v>4.5</v>
      </c>
      <c r="D784">
        <f>'0506'!D12</f>
        <v>4267.5</v>
      </c>
      <c r="E784">
        <f>'0506'!E12</f>
        <v>4000.8</v>
      </c>
      <c r="F784" s="66">
        <f t="shared" si="175"/>
        <v>4267.5</v>
      </c>
      <c r="G784" s="2">
        <f t="shared" si="176"/>
        <v>4005.3</v>
      </c>
      <c r="H784" s="38">
        <f t="shared" si="177"/>
        <v>6.5463261178937859</v>
      </c>
      <c r="I784">
        <f>'0506'!F12</f>
        <v>383</v>
      </c>
    </row>
    <row r="785" spans="1:9" x14ac:dyDescent="0.25">
      <c r="A785" s="29">
        <f t="shared" si="171"/>
        <v>44329</v>
      </c>
      <c r="B785">
        <f>'0513'!B12</f>
        <v>0</v>
      </c>
      <c r="C785">
        <f>'0513'!C12</f>
        <v>4.5</v>
      </c>
      <c r="D785">
        <f>'0513'!D12</f>
        <v>4267.5</v>
      </c>
      <c r="E785">
        <f>'0513'!E12</f>
        <v>4039.4</v>
      </c>
      <c r="F785" s="66">
        <f t="shared" si="175"/>
        <v>4267.5</v>
      </c>
      <c r="G785" s="2">
        <f t="shared" si="176"/>
        <v>4043.9</v>
      </c>
      <c r="H785" s="38">
        <f t="shared" si="177"/>
        <v>5.5293157595390552</v>
      </c>
      <c r="I785">
        <f>'0513'!F12</f>
        <v>383</v>
      </c>
    </row>
    <row r="786" spans="1:9" x14ac:dyDescent="0.25">
      <c r="A786" s="29">
        <f t="shared" si="171"/>
        <v>44336</v>
      </c>
      <c r="B786">
        <f>'0520'!B12</f>
        <v>0</v>
      </c>
      <c r="C786">
        <f>'0520'!C12</f>
        <v>4.5</v>
      </c>
      <c r="D786">
        <f>'0520'!D12</f>
        <v>4267.5</v>
      </c>
      <c r="E786">
        <f>'0520'!E12</f>
        <v>4039.4</v>
      </c>
      <c r="F786" s="66">
        <f t="shared" si="175"/>
        <v>4267.5</v>
      </c>
      <c r="G786" s="2">
        <f t="shared" si="176"/>
        <v>4043.9</v>
      </c>
      <c r="H786" s="38">
        <f t="shared" si="177"/>
        <v>5.5293157595390552</v>
      </c>
      <c r="I786">
        <f>'0520'!F12</f>
        <v>383</v>
      </c>
    </row>
    <row r="787" spans="1:9" x14ac:dyDescent="0.25">
      <c r="A787" s="29">
        <f t="shared" si="171"/>
        <v>44343</v>
      </c>
      <c r="B787">
        <f>'0527'!B12</f>
        <v>0</v>
      </c>
      <c r="C787">
        <f>'0527'!C12</f>
        <v>4.5</v>
      </c>
      <c r="D787">
        <f>'0527'!D12</f>
        <v>4267.5</v>
      </c>
      <c r="E787">
        <f>'0527'!E12</f>
        <v>4039.4</v>
      </c>
      <c r="F787" s="66">
        <f t="shared" si="175"/>
        <v>4267.5</v>
      </c>
      <c r="G787" s="2">
        <f t="shared" si="176"/>
        <v>4043.9</v>
      </c>
      <c r="H787" s="38">
        <f t="shared" si="177"/>
        <v>5.5293157595390552</v>
      </c>
      <c r="I787">
        <f>'0527'!F12</f>
        <v>383</v>
      </c>
    </row>
    <row r="788" spans="1:9" x14ac:dyDescent="0.25">
      <c r="A788" s="29">
        <f t="shared" si="171"/>
        <v>44350</v>
      </c>
      <c r="B788">
        <f>'0603'!B12</f>
        <v>0</v>
      </c>
      <c r="C788">
        <f>'0603'!C12</f>
        <v>4.5</v>
      </c>
      <c r="D788">
        <f>'0603'!D12</f>
        <v>4267.5</v>
      </c>
      <c r="E788">
        <f>'0603'!E12</f>
        <v>4039.4</v>
      </c>
      <c r="F788" s="66">
        <f t="shared" si="175"/>
        <v>4267.5</v>
      </c>
      <c r="G788" s="2">
        <f t="shared" si="176"/>
        <v>4043.9</v>
      </c>
      <c r="H788" s="38">
        <f t="shared" si="177"/>
        <v>5.5293157595390552</v>
      </c>
      <c r="I788">
        <f>'0603'!F12</f>
        <v>383</v>
      </c>
    </row>
    <row r="789" spans="1:9" x14ac:dyDescent="0.25">
      <c r="A789" s="29">
        <f t="shared" si="171"/>
        <v>44357</v>
      </c>
      <c r="B789">
        <f>'0610'!B12</f>
        <v>0</v>
      </c>
      <c r="C789">
        <f>'0610'!C12</f>
        <v>4.5</v>
      </c>
      <c r="D789">
        <f>'0610'!D12</f>
        <v>4267.5</v>
      </c>
      <c r="E789">
        <f>'0610'!E12</f>
        <v>4039.5</v>
      </c>
      <c r="F789" s="66">
        <f t="shared" si="175"/>
        <v>4267.5</v>
      </c>
      <c r="G789" s="2">
        <f t="shared" si="176"/>
        <v>4044</v>
      </c>
      <c r="H789" s="38">
        <f t="shared" si="177"/>
        <v>5.526706231454015</v>
      </c>
      <c r="I789">
        <f>'0610'!F12</f>
        <v>383</v>
      </c>
    </row>
    <row r="790" spans="1:9" x14ac:dyDescent="0.25">
      <c r="A790" s="29">
        <f t="shared" si="171"/>
        <v>44364</v>
      </c>
      <c r="B790">
        <f>'0617'!B12</f>
        <v>0</v>
      </c>
      <c r="C790">
        <f>'0617'!C12</f>
        <v>59.5</v>
      </c>
      <c r="D790">
        <f>'0617'!D12</f>
        <v>4267.5</v>
      </c>
      <c r="E790">
        <f>'0617'!E12</f>
        <v>4039.6</v>
      </c>
      <c r="F790" s="66">
        <f t="shared" si="175"/>
        <v>4267.5</v>
      </c>
      <c r="G790" s="2">
        <f t="shared" si="176"/>
        <v>4099.1000000000004</v>
      </c>
      <c r="H790" s="38">
        <f t="shared" si="177"/>
        <v>4.1082188773145178</v>
      </c>
      <c r="I790">
        <f>'0617'!F12</f>
        <v>383</v>
      </c>
    </row>
    <row r="791" spans="1:9" x14ac:dyDescent="0.25">
      <c r="A791" s="29">
        <f t="shared" si="171"/>
        <v>44371</v>
      </c>
      <c r="B791">
        <f>'0624'!B12</f>
        <v>0</v>
      </c>
      <c r="C791">
        <f>'0624'!C12</f>
        <v>59.5</v>
      </c>
      <c r="D791">
        <f>'0624'!D12</f>
        <v>4267.5</v>
      </c>
      <c r="E791">
        <f>'0624'!E12</f>
        <v>4039.6</v>
      </c>
      <c r="F791" s="66">
        <f t="shared" si="175"/>
        <v>4267.5</v>
      </c>
      <c r="G791" s="2">
        <f t="shared" si="176"/>
        <v>4099.1000000000004</v>
      </c>
      <c r="H791" s="38">
        <f t="shared" si="177"/>
        <v>4.1082188773145178</v>
      </c>
      <c r="I791">
        <f>'0624'!F12</f>
        <v>383</v>
      </c>
    </row>
    <row r="792" spans="1:9" x14ac:dyDescent="0.25">
      <c r="A792" s="29">
        <f t="shared" si="171"/>
        <v>44378</v>
      </c>
      <c r="B792">
        <f>'0701'!B12</f>
        <v>0</v>
      </c>
      <c r="C792">
        <f>'0701'!C12</f>
        <v>59.5</v>
      </c>
      <c r="D792">
        <f>'0701'!D12</f>
        <v>4267.5</v>
      </c>
      <c r="E792">
        <f>'0701'!E12</f>
        <v>4039.6</v>
      </c>
      <c r="F792" s="66">
        <f t="shared" si="175"/>
        <v>4267.5</v>
      </c>
      <c r="G792" s="2">
        <f t="shared" si="176"/>
        <v>4099.1000000000004</v>
      </c>
      <c r="H792" s="38">
        <f t="shared" si="177"/>
        <v>4.1082188773145178</v>
      </c>
      <c r="I792">
        <f>'0701'!F12</f>
        <v>383</v>
      </c>
    </row>
    <row r="793" spans="1:9" x14ac:dyDescent="0.25">
      <c r="A793" s="29">
        <f t="shared" si="171"/>
        <v>44385</v>
      </c>
      <c r="B793">
        <f>'0708'!B12</f>
        <v>0</v>
      </c>
      <c r="C793">
        <f>'0708'!C12</f>
        <v>59.5</v>
      </c>
      <c r="D793">
        <f>'0708'!D12</f>
        <v>4296.8</v>
      </c>
      <c r="E793">
        <f>'0708'!E12</f>
        <v>4039.6</v>
      </c>
      <c r="F793" s="66">
        <f t="shared" si="175"/>
        <v>4296.8</v>
      </c>
      <c r="G793" s="2">
        <f t="shared" si="176"/>
        <v>4099.1000000000004</v>
      </c>
      <c r="H793" s="38">
        <f t="shared" si="177"/>
        <v>4.8230099290087924</v>
      </c>
      <c r="I793">
        <f>'0708'!F12</f>
        <v>383</v>
      </c>
    </row>
    <row r="794" spans="1:9" x14ac:dyDescent="0.25">
      <c r="A794" s="29">
        <f t="shared" si="171"/>
        <v>44392</v>
      </c>
      <c r="B794">
        <f>'0715'!B12</f>
        <v>0</v>
      </c>
      <c r="C794">
        <f>'0715'!C12</f>
        <v>59.5</v>
      </c>
      <c r="D794">
        <f>'0715'!D12</f>
        <v>4296.8</v>
      </c>
      <c r="E794">
        <f>'0715'!E12</f>
        <v>4109.7</v>
      </c>
      <c r="F794" s="66">
        <f t="shared" si="175"/>
        <v>4296.8</v>
      </c>
      <c r="G794" s="2">
        <f t="shared" si="176"/>
        <v>4169.2</v>
      </c>
      <c r="H794" s="38">
        <f t="shared" si="177"/>
        <v>3.0605391921711744</v>
      </c>
      <c r="I794">
        <f>'0715'!F12</f>
        <v>383</v>
      </c>
    </row>
    <row r="795" spans="1:9" x14ac:dyDescent="0.25">
      <c r="A795" s="29">
        <f t="shared" si="171"/>
        <v>44399</v>
      </c>
      <c r="B795">
        <f>'0722'!B12</f>
        <v>0</v>
      </c>
      <c r="C795">
        <f>'0722'!C12</f>
        <v>119.5</v>
      </c>
      <c r="D795">
        <f>'0722'!D12</f>
        <v>4296.8999999999996</v>
      </c>
      <c r="E795">
        <f>'0722'!E12</f>
        <v>4262</v>
      </c>
      <c r="F795" s="66">
        <f t="shared" si="175"/>
        <v>4296.8999999999996</v>
      </c>
      <c r="G795" s="2">
        <f t="shared" si="176"/>
        <v>4381.5</v>
      </c>
      <c r="H795" s="38">
        <f t="shared" si="177"/>
        <v>-1.9308456008216401</v>
      </c>
      <c r="I795">
        <f>'0722'!F12</f>
        <v>383</v>
      </c>
    </row>
    <row r="796" spans="1:9" x14ac:dyDescent="0.25">
      <c r="A796" s="29">
        <f t="shared" si="171"/>
        <v>44406</v>
      </c>
      <c r="B796">
        <f>'0729'!B12</f>
        <v>0</v>
      </c>
      <c r="C796">
        <f>'0729'!C12</f>
        <v>79.5</v>
      </c>
      <c r="D796">
        <f>'0729'!D12</f>
        <v>4296.8999999999996</v>
      </c>
      <c r="E796">
        <f>'0729'!E12</f>
        <v>4549.8</v>
      </c>
      <c r="F796" s="66">
        <f t="shared" si="175"/>
        <v>4296.8999999999996</v>
      </c>
      <c r="G796" s="2">
        <f t="shared" si="176"/>
        <v>4629.3</v>
      </c>
      <c r="H796" s="38">
        <f t="shared" si="177"/>
        <v>-7.1803512410083759</v>
      </c>
      <c r="I796">
        <f>'0729'!F12</f>
        <v>383</v>
      </c>
    </row>
    <row r="797" spans="1:9" x14ac:dyDescent="0.25">
      <c r="A797" s="29">
        <f t="shared" si="171"/>
        <v>44413</v>
      </c>
      <c r="B797">
        <f>'0805'!B12</f>
        <v>0</v>
      </c>
      <c r="C797">
        <f>'0805'!C12</f>
        <v>79.5</v>
      </c>
      <c r="D797">
        <f>'0805'!D12</f>
        <v>4296.8999999999996</v>
      </c>
      <c r="E797">
        <f>'0805'!E12</f>
        <v>4694</v>
      </c>
      <c r="F797" s="66">
        <f t="shared" si="175"/>
        <v>4296.8999999999996</v>
      </c>
      <c r="G797" s="2">
        <f t="shared" si="176"/>
        <v>4773.5</v>
      </c>
      <c r="H797" s="38">
        <f t="shared" si="177"/>
        <v>-9.9842882580915564</v>
      </c>
      <c r="I797">
        <f>'0805'!F12</f>
        <v>398</v>
      </c>
    </row>
    <row r="798" spans="1:9" x14ac:dyDescent="0.25">
      <c r="A798" s="29">
        <f t="shared" si="171"/>
        <v>44420</v>
      </c>
      <c r="B798">
        <f>'0812'!B12</f>
        <v>0</v>
      </c>
      <c r="C798">
        <f>'0812'!C12</f>
        <v>79.5</v>
      </c>
      <c r="D798">
        <f>'0812'!D12</f>
        <v>4297.3</v>
      </c>
      <c r="E798">
        <f>'0812'!E12</f>
        <v>4757.1000000000004</v>
      </c>
      <c r="F798" s="66">
        <f t="shared" si="175"/>
        <v>4297.3</v>
      </c>
      <c r="G798" s="2">
        <f t="shared" si="176"/>
        <v>4836.6000000000004</v>
      </c>
      <c r="H798" s="38">
        <f t="shared" si="177"/>
        <v>-11.15039490551214</v>
      </c>
      <c r="I798">
        <f>'0812'!F12</f>
        <v>418</v>
      </c>
    </row>
    <row r="799" spans="1:9" x14ac:dyDescent="0.25">
      <c r="A799" s="29">
        <f t="shared" si="171"/>
        <v>44427</v>
      </c>
      <c r="B799">
        <f>'0819'!B12</f>
        <v>0</v>
      </c>
      <c r="C799">
        <f>'0819'!C12</f>
        <v>59.5</v>
      </c>
      <c r="D799">
        <f>'0819'!D12</f>
        <v>4363.2</v>
      </c>
      <c r="E799">
        <f>'0819'!E12</f>
        <v>5001.8999999999996</v>
      </c>
      <c r="F799" s="66">
        <f t="shared" si="175"/>
        <v>4363.2</v>
      </c>
      <c r="G799" s="2">
        <f t="shared" si="176"/>
        <v>5061.3999999999996</v>
      </c>
      <c r="H799" s="38">
        <f t="shared" si="177"/>
        <v>-13.794602283953051</v>
      </c>
      <c r="I799">
        <f>'0819'!F12</f>
        <v>430</v>
      </c>
    </row>
    <row r="800" spans="1:9" x14ac:dyDescent="0.25">
      <c r="A800" s="29">
        <f t="shared" si="171"/>
        <v>44434</v>
      </c>
      <c r="B800">
        <f>'0826'!B12</f>
        <v>0</v>
      </c>
      <c r="C800">
        <f>'0826'!C12</f>
        <v>4.5</v>
      </c>
      <c r="D800">
        <f>'0826'!D12</f>
        <v>4449.3999999999996</v>
      </c>
      <c r="E800">
        <f>'0826'!E12</f>
        <v>5110.8</v>
      </c>
      <c r="F800" s="66">
        <f t="shared" si="175"/>
        <v>4449.3999999999996</v>
      </c>
      <c r="G800" s="2">
        <f t="shared" si="176"/>
        <v>5115.3</v>
      </c>
      <c r="H800" s="38">
        <f t="shared" si="177"/>
        <v>-13.017809317146611</v>
      </c>
      <c r="I800">
        <f>'0826'!F12</f>
        <v>430</v>
      </c>
    </row>
    <row r="801" spans="1:8" x14ac:dyDescent="0.25">
      <c r="A801" s="29">
        <f t="shared" si="171"/>
        <v>44441</v>
      </c>
      <c r="B801">
        <f>'0902'!B12</f>
        <v>440</v>
      </c>
      <c r="C801">
        <f>'0902'!C12</f>
        <v>350</v>
      </c>
      <c r="D801">
        <f>'0902'!D12</f>
        <v>0</v>
      </c>
      <c r="E801">
        <f>'0902'!E12</f>
        <v>0</v>
      </c>
      <c r="F801" s="66">
        <f t="shared" si="175"/>
        <v>440</v>
      </c>
      <c r="G801" s="2">
        <f t="shared" si="176"/>
        <v>350</v>
      </c>
      <c r="H801" s="38">
        <f t="shared" si="177"/>
        <v>25.714285714285712</v>
      </c>
    </row>
    <row r="802" spans="1:8" x14ac:dyDescent="0.25">
      <c r="A802" s="29">
        <f t="shared" si="171"/>
        <v>44448</v>
      </c>
      <c r="B802">
        <f>'0909'!B12</f>
        <v>440</v>
      </c>
      <c r="C802">
        <f>'0909'!C12</f>
        <v>295</v>
      </c>
      <c r="D802">
        <f>'0909'!D12</f>
        <v>0.2</v>
      </c>
      <c r="E802">
        <f>'0909'!E12</f>
        <v>52.3</v>
      </c>
      <c r="F802" s="66">
        <f t="shared" si="175"/>
        <v>440.2</v>
      </c>
      <c r="G802" s="2">
        <f t="shared" si="176"/>
        <v>347.3</v>
      </c>
      <c r="H802" s="38">
        <f t="shared" si="177"/>
        <v>26.749208177368256</v>
      </c>
    </row>
    <row r="803" spans="1:8" x14ac:dyDescent="0.25">
      <c r="A803" s="29">
        <f t="shared" si="171"/>
        <v>44455</v>
      </c>
      <c r="B803">
        <f>'0916'!B12</f>
        <v>440</v>
      </c>
      <c r="C803">
        <f>'0916'!C12</f>
        <v>257.5</v>
      </c>
      <c r="D803">
        <f>'0916'!D12</f>
        <v>31</v>
      </c>
      <c r="E803">
        <f>'0916'!E12</f>
        <v>223.8</v>
      </c>
      <c r="F803" s="66">
        <f t="shared" si="175"/>
        <v>471</v>
      </c>
      <c r="G803" s="2">
        <f t="shared" si="176"/>
        <v>481.3</v>
      </c>
      <c r="H803" s="38">
        <f t="shared" si="177"/>
        <v>-2.1400373987118249</v>
      </c>
    </row>
    <row r="804" spans="1:8" x14ac:dyDescent="0.25">
      <c r="A804" s="29">
        <f t="shared" si="171"/>
        <v>44462</v>
      </c>
      <c r="B804">
        <f>'0923'!B12</f>
        <v>440</v>
      </c>
      <c r="C804">
        <f>'0923'!C12</f>
        <v>257.5</v>
      </c>
      <c r="D804">
        <f>'0923'!D12</f>
        <v>190.2</v>
      </c>
      <c r="E804">
        <f>'0923'!E12</f>
        <v>284.3</v>
      </c>
      <c r="F804" s="66">
        <f t="shared" si="175"/>
        <v>630.20000000000005</v>
      </c>
      <c r="G804" s="2">
        <f t="shared" si="176"/>
        <v>541.79999999999995</v>
      </c>
      <c r="H804" s="38">
        <f t="shared" si="177"/>
        <v>16.315983757844243</v>
      </c>
    </row>
    <row r="805" spans="1:8" x14ac:dyDescent="0.25">
      <c r="A805" s="29">
        <f t="shared" si="171"/>
        <v>44469</v>
      </c>
      <c r="B805">
        <f>'0930'!B12</f>
        <v>376</v>
      </c>
      <c r="C805">
        <f>'0930'!C12</f>
        <v>257.5</v>
      </c>
      <c r="D805">
        <f>'0930'!D12</f>
        <v>440.2</v>
      </c>
      <c r="E805">
        <f>'0930'!E12</f>
        <v>417.7</v>
      </c>
      <c r="F805" s="66">
        <f t="shared" si="175"/>
        <v>816.2</v>
      </c>
      <c r="G805" s="2">
        <f t="shared" si="176"/>
        <v>675.2</v>
      </c>
      <c r="H805" s="38">
        <f t="shared" si="177"/>
        <v>20.882701421800952</v>
      </c>
    </row>
    <row r="806" spans="1:8" x14ac:dyDescent="0.25">
      <c r="A806" s="29">
        <f t="shared" si="171"/>
        <v>44476</v>
      </c>
      <c r="B806">
        <f>'1007'!B12</f>
        <v>376</v>
      </c>
      <c r="C806">
        <f>'1007'!C12</f>
        <v>285</v>
      </c>
      <c r="D806">
        <f>'1007'!D12</f>
        <v>421.9</v>
      </c>
      <c r="E806">
        <f>'1007'!E12</f>
        <v>604.9</v>
      </c>
      <c r="F806" s="66">
        <f t="shared" si="175"/>
        <v>797.9</v>
      </c>
      <c r="G806" s="2">
        <f t="shared" si="176"/>
        <v>889.9</v>
      </c>
      <c r="H806" s="38">
        <f t="shared" si="177"/>
        <v>-10.338240251713671</v>
      </c>
    </row>
    <row r="807" spans="1:8" x14ac:dyDescent="0.25">
      <c r="A807" s="29">
        <f t="shared" si="171"/>
        <v>44483</v>
      </c>
      <c r="B807">
        <f>'1014'!B12</f>
        <v>376</v>
      </c>
      <c r="C807">
        <f>'1014'!C12</f>
        <v>256</v>
      </c>
      <c r="D807">
        <f>'1014'!D12</f>
        <v>549.29999999999995</v>
      </c>
      <c r="E807">
        <f>'1014'!E12</f>
        <v>788.6</v>
      </c>
      <c r="F807" s="66">
        <f t="shared" si="175"/>
        <v>925.3</v>
      </c>
      <c r="G807" s="2">
        <f t="shared" si="176"/>
        <v>1044.5999999999999</v>
      </c>
      <c r="H807" s="38">
        <f t="shared" si="177"/>
        <v>-11.420639479226491</v>
      </c>
    </row>
    <row r="808" spans="1:8" x14ac:dyDescent="0.25">
      <c r="A808" s="29">
        <f t="shared" si="171"/>
        <v>44490</v>
      </c>
      <c r="B808">
        <f>'1014'!B12</f>
        <v>376</v>
      </c>
      <c r="C808">
        <f>'1014'!C12</f>
        <v>256</v>
      </c>
      <c r="D808">
        <f>'1014'!D12</f>
        <v>549.29999999999995</v>
      </c>
      <c r="E808">
        <f>'1014'!E12</f>
        <v>788.6</v>
      </c>
      <c r="F808" s="66">
        <f t="shared" si="175"/>
        <v>925.3</v>
      </c>
      <c r="G808" s="2">
        <f t="shared" si="176"/>
        <v>1044.5999999999999</v>
      </c>
      <c r="H808" s="38">
        <f t="shared" si="177"/>
        <v>-11.420639479226491</v>
      </c>
    </row>
    <row r="809" spans="1:8" x14ac:dyDescent="0.25">
      <c r="A809" s="29">
        <f t="shared" si="171"/>
        <v>44497</v>
      </c>
      <c r="B809">
        <f>'1028'!B12</f>
        <v>392.4</v>
      </c>
      <c r="C809">
        <f>'1028'!C12</f>
        <v>195</v>
      </c>
      <c r="D809">
        <f>'1028'!D12</f>
        <v>982.8</v>
      </c>
      <c r="E809">
        <f>'1028'!E12</f>
        <v>1079.9000000000001</v>
      </c>
      <c r="F809" s="66">
        <f t="shared" si="175"/>
        <v>1375.1999999999998</v>
      </c>
      <c r="G809" s="2">
        <f t="shared" si="176"/>
        <v>1274.9000000000001</v>
      </c>
      <c r="H809" s="38">
        <f t="shared" si="177"/>
        <v>7.8672837085261405</v>
      </c>
    </row>
    <row r="810" spans="1:8" x14ac:dyDescent="0.25">
      <c r="A810" s="29">
        <f t="shared" si="171"/>
        <v>44504</v>
      </c>
      <c r="B810">
        <v>338</v>
      </c>
      <c r="C810">
        <v>225</v>
      </c>
      <c r="D810">
        <v>1225.0999999999999</v>
      </c>
      <c r="E810">
        <v>1236.3</v>
      </c>
      <c r="F810" s="66">
        <f t="shared" si="175"/>
        <v>1563.1</v>
      </c>
      <c r="G810" s="2">
        <f t="shared" si="176"/>
        <v>1461.3</v>
      </c>
      <c r="H810" s="38">
        <f t="shared" si="177"/>
        <v>6.9663997810168965</v>
      </c>
    </row>
    <row r="811" spans="1:8" x14ac:dyDescent="0.25">
      <c r="A811" s="29">
        <f t="shared" si="171"/>
        <v>44511</v>
      </c>
      <c r="B811">
        <f>'1111'!B12</f>
        <v>380</v>
      </c>
      <c r="C811">
        <f>'1111'!C12</f>
        <v>225</v>
      </c>
      <c r="D811">
        <f>'1111'!D12</f>
        <v>1452.5</v>
      </c>
      <c r="E811">
        <f>'1111'!E12</f>
        <v>1382</v>
      </c>
      <c r="F811" s="66">
        <f t="shared" si="175"/>
        <v>1832.5</v>
      </c>
      <c r="G811" s="2">
        <f t="shared" si="176"/>
        <v>1607</v>
      </c>
      <c r="H811" s="38">
        <f t="shared" si="177"/>
        <v>14.032358431860615</v>
      </c>
    </row>
    <row r="812" spans="1:8" x14ac:dyDescent="0.25">
      <c r="A812" s="29">
        <f t="shared" si="171"/>
        <v>44518</v>
      </c>
      <c r="B812">
        <f>'1118'!B12</f>
        <v>209</v>
      </c>
      <c r="C812">
        <f>'1118'!C12</f>
        <v>225</v>
      </c>
      <c r="D812">
        <f>'1118'!D12</f>
        <v>1657.6</v>
      </c>
      <c r="E812">
        <f>'1118'!E12</f>
        <v>1631.4</v>
      </c>
      <c r="F812" s="66">
        <f t="shared" si="175"/>
        <v>1866.6</v>
      </c>
      <c r="G812" s="2">
        <f t="shared" si="176"/>
        <v>1856.4</v>
      </c>
      <c r="H812" s="38">
        <f t="shared" si="177"/>
        <v>0.5494505494505475</v>
      </c>
    </row>
    <row r="813" spans="1:8" x14ac:dyDescent="0.25">
      <c r="A813" s="29">
        <f t="shared" si="171"/>
        <v>44525</v>
      </c>
      <c r="B813">
        <f>'1125'!B12</f>
        <v>209</v>
      </c>
      <c r="C813">
        <f>'1125'!C12</f>
        <v>215</v>
      </c>
      <c r="D813">
        <f>'1125'!D12</f>
        <v>1752.6</v>
      </c>
      <c r="E813">
        <f>'1125'!E12</f>
        <v>1707.1</v>
      </c>
      <c r="F813" s="66">
        <f t="shared" si="175"/>
        <v>1961.6</v>
      </c>
      <c r="G813" s="2">
        <f t="shared" si="176"/>
        <v>1922.1</v>
      </c>
      <c r="H813" s="38">
        <f t="shared" si="177"/>
        <v>2.0550439623328698</v>
      </c>
    </row>
    <row r="814" spans="1:8" x14ac:dyDescent="0.25">
      <c r="A814" s="29">
        <f t="shared" si="171"/>
        <v>44532</v>
      </c>
      <c r="B814">
        <f>'1202'!B12</f>
        <v>82</v>
      </c>
      <c r="C814">
        <f>'1202'!C12</f>
        <v>195</v>
      </c>
      <c r="D814">
        <f>'1202'!D12</f>
        <v>2083.1</v>
      </c>
      <c r="E814">
        <f>'1202'!E12</f>
        <v>1820.3</v>
      </c>
      <c r="F814" s="66">
        <f t="shared" si="175"/>
        <v>2165.1</v>
      </c>
      <c r="G814" s="2">
        <f t="shared" si="176"/>
        <v>2015.3</v>
      </c>
      <c r="H814" s="38">
        <f t="shared" si="177"/>
        <v>7.4331365057311638</v>
      </c>
    </row>
    <row r="815" spans="1:8" x14ac:dyDescent="0.25">
      <c r="A815" s="29">
        <f t="shared" si="171"/>
        <v>44539</v>
      </c>
      <c r="B815">
        <f>'1209'!B12</f>
        <v>82</v>
      </c>
      <c r="C815">
        <f>'1209'!C12</f>
        <v>153.5</v>
      </c>
      <c r="D815">
        <f>'1209'!D12</f>
        <v>2281</v>
      </c>
      <c r="E815">
        <f>'1209'!E12</f>
        <v>1860.7</v>
      </c>
      <c r="F815" s="66">
        <f t="shared" si="175"/>
        <v>2363</v>
      </c>
      <c r="G815" s="2">
        <f t="shared" si="176"/>
        <v>2014.2</v>
      </c>
      <c r="H815" s="38">
        <f t="shared" si="177"/>
        <v>17.317048952437688</v>
      </c>
    </row>
    <row r="816" spans="1:8" x14ac:dyDescent="0.25">
      <c r="A816" s="29">
        <f t="shared" si="171"/>
        <v>44546</v>
      </c>
      <c r="B816">
        <f>'1216'!B12</f>
        <v>82</v>
      </c>
      <c r="C816">
        <f>'1216'!C12</f>
        <v>153.5</v>
      </c>
      <c r="D816">
        <f>'1216'!D12</f>
        <v>2346.3000000000002</v>
      </c>
      <c r="E816">
        <f>'1216'!E12</f>
        <v>2099.5</v>
      </c>
      <c r="F816" s="66">
        <f t="shared" si="175"/>
        <v>2428.3000000000002</v>
      </c>
      <c r="G816" s="2">
        <f t="shared" si="176"/>
        <v>2253</v>
      </c>
      <c r="H816" s="38">
        <f t="shared" si="177"/>
        <v>7.7807367953839357</v>
      </c>
    </row>
    <row r="817" spans="1:9" x14ac:dyDescent="0.25">
      <c r="A817" s="29">
        <f t="shared" si="171"/>
        <v>44553</v>
      </c>
      <c r="B817">
        <f>'1223'!B12</f>
        <v>82</v>
      </c>
      <c r="C817">
        <f>'1223'!C12</f>
        <v>107.5</v>
      </c>
      <c r="D817">
        <f>'1223'!D12</f>
        <v>2558.9</v>
      </c>
      <c r="E817">
        <f>'1223'!E12</f>
        <v>2234.5</v>
      </c>
      <c r="F817" s="66">
        <f t="shared" ref="F817:G821" si="178">+B817+D817</f>
        <v>2640.9</v>
      </c>
      <c r="G817" s="2">
        <f t="shared" si="178"/>
        <v>2342</v>
      </c>
      <c r="H817" s="38">
        <f>+(F817/G817-1)*100</f>
        <v>12.762596071733556</v>
      </c>
    </row>
    <row r="818" spans="1:9" x14ac:dyDescent="0.25">
      <c r="A818" s="29">
        <f t="shared" si="171"/>
        <v>44560</v>
      </c>
      <c r="B818">
        <f>'1230'!B12</f>
        <v>82</v>
      </c>
      <c r="C818">
        <f>'1230'!C12</f>
        <v>107.5</v>
      </c>
      <c r="D818">
        <f>'1230'!D12</f>
        <v>2785.9</v>
      </c>
      <c r="E818">
        <f>'1230'!E12</f>
        <v>2490.1999999999998</v>
      </c>
      <c r="F818" s="66">
        <f t="shared" si="178"/>
        <v>2867.9</v>
      </c>
      <c r="G818" s="2">
        <f t="shared" si="178"/>
        <v>2597.6999999999998</v>
      </c>
      <c r="H818" s="38">
        <f>+(F818/G818-1)*100</f>
        <v>10.401509027216393</v>
      </c>
    </row>
    <row r="819" spans="1:9" x14ac:dyDescent="0.25">
      <c r="A819" s="29">
        <f t="shared" si="171"/>
        <v>44567</v>
      </c>
      <c r="B819">
        <f>'0106'!B12</f>
        <v>0</v>
      </c>
      <c r="C819">
        <f>'0106'!C12</f>
        <v>90</v>
      </c>
      <c r="D819">
        <f>'0106'!D12</f>
        <v>2900.8</v>
      </c>
      <c r="E819">
        <f>'0106'!E12</f>
        <v>2802.4</v>
      </c>
      <c r="F819" s="66">
        <f t="shared" si="178"/>
        <v>2900.8</v>
      </c>
      <c r="G819" s="2">
        <f t="shared" si="178"/>
        <v>2892.4</v>
      </c>
      <c r="H819" s="38">
        <f>+(F819/G819-1)*100</f>
        <v>0.29041626331074433</v>
      </c>
    </row>
    <row r="820" spans="1:9" x14ac:dyDescent="0.25">
      <c r="A820" s="29">
        <f t="shared" si="171"/>
        <v>44574</v>
      </c>
      <c r="B820">
        <f>'0113'!B12</f>
        <v>7.5</v>
      </c>
      <c r="C820">
        <f>'0113'!C12</f>
        <v>190</v>
      </c>
      <c r="D820">
        <f>'0113'!D12</f>
        <v>3094.5</v>
      </c>
      <c r="E820">
        <f>'0113'!E12</f>
        <v>3150.9</v>
      </c>
      <c r="F820" s="66">
        <f t="shared" si="178"/>
        <v>3102</v>
      </c>
      <c r="G820" s="2">
        <f t="shared" si="178"/>
        <v>3340.9</v>
      </c>
      <c r="H820" s="38">
        <f>+(F820/G820-1)*100</f>
        <v>-7.1507677571911792</v>
      </c>
    </row>
    <row r="821" spans="1:9" x14ac:dyDescent="0.25">
      <c r="A821" s="29">
        <f t="shared" si="171"/>
        <v>44581</v>
      </c>
      <c r="B821">
        <f>'0120'!B12</f>
        <v>7.5</v>
      </c>
      <c r="C821">
        <f>'0120'!C12</f>
        <v>60</v>
      </c>
      <c r="D821">
        <f>'0120'!D12</f>
        <v>3319.5</v>
      </c>
      <c r="E821">
        <f>'0120'!E12</f>
        <v>3361.9</v>
      </c>
      <c r="F821" s="66">
        <f t="shared" si="178"/>
        <v>3327</v>
      </c>
      <c r="G821" s="2">
        <f t="shared" si="178"/>
        <v>3421.9</v>
      </c>
      <c r="H821" s="38">
        <f>+(F821/G821-1)*100</f>
        <v>-2.7733130716853238</v>
      </c>
    </row>
    <row r="822" spans="1:9" x14ac:dyDescent="0.25">
      <c r="A822" s="29">
        <f t="shared" si="171"/>
        <v>44588</v>
      </c>
      <c r="B822">
        <f>'0127'!B12</f>
        <v>67.5</v>
      </c>
      <c r="C822">
        <f>'0127'!C12</f>
        <v>60</v>
      </c>
      <c r="D822">
        <f>'0127'!D12</f>
        <v>3564.5</v>
      </c>
      <c r="E822">
        <f>'0127'!E12</f>
        <v>3491.3</v>
      </c>
      <c r="F822" s="66">
        <f t="shared" ref="F822:F827" si="179">+B822+D822</f>
        <v>3632</v>
      </c>
      <c r="G822" s="2">
        <f t="shared" ref="G822:G827" si="180">+C822+E822</f>
        <v>3551.3</v>
      </c>
      <c r="H822" s="38">
        <f t="shared" ref="H822:H827" si="181">+(F822/G822-1)*100</f>
        <v>2.2724072874721779</v>
      </c>
    </row>
    <row r="823" spans="1:9" x14ac:dyDescent="0.25">
      <c r="A823" s="29">
        <f t="shared" si="171"/>
        <v>44595</v>
      </c>
      <c r="B823">
        <f>'0203'!B12</f>
        <v>0</v>
      </c>
      <c r="C823">
        <f>'0203'!C12</f>
        <v>42.5</v>
      </c>
      <c r="D823">
        <f>'0203'!D12</f>
        <v>3564.5</v>
      </c>
      <c r="E823">
        <f>'0203'!E12</f>
        <v>3582.1</v>
      </c>
      <c r="F823" s="66">
        <f t="shared" si="179"/>
        <v>3564.5</v>
      </c>
      <c r="G823" s="2">
        <f t="shared" si="180"/>
        <v>3624.6</v>
      </c>
      <c r="H823" s="38">
        <f t="shared" si="181"/>
        <v>-1.6581139987860705</v>
      </c>
    </row>
    <row r="824" spans="1:9" x14ac:dyDescent="0.25">
      <c r="A824" s="29">
        <f t="shared" si="171"/>
        <v>44602</v>
      </c>
      <c r="B824">
        <f>'0210'!B12</f>
        <v>132</v>
      </c>
      <c r="C824">
        <f>'0210'!C12</f>
        <v>12.5</v>
      </c>
      <c r="D824">
        <f>'0210'!D12</f>
        <v>3757.3</v>
      </c>
      <c r="E824">
        <f>'0210'!E12</f>
        <v>3820.3</v>
      </c>
      <c r="F824" s="66">
        <f t="shared" si="179"/>
        <v>3889.3</v>
      </c>
      <c r="G824" s="2">
        <f t="shared" si="180"/>
        <v>3832.8</v>
      </c>
      <c r="H824" s="38">
        <f t="shared" si="181"/>
        <v>1.4741181381757507</v>
      </c>
    </row>
    <row r="825" spans="1:9" x14ac:dyDescent="0.25">
      <c r="A825" s="29">
        <f t="shared" si="171"/>
        <v>44609</v>
      </c>
      <c r="B825">
        <f>'0217'!B12</f>
        <v>132</v>
      </c>
      <c r="C825">
        <f>'0217'!C12</f>
        <v>10</v>
      </c>
      <c r="D825">
        <f>'0217'!D12</f>
        <v>3852.4</v>
      </c>
      <c r="E825">
        <f>'0217'!E12</f>
        <v>4023.1</v>
      </c>
      <c r="F825" s="66">
        <f t="shared" si="179"/>
        <v>3984.4</v>
      </c>
      <c r="G825" s="2">
        <f t="shared" si="180"/>
        <v>4033.1</v>
      </c>
      <c r="H825" s="38">
        <f t="shared" si="181"/>
        <v>-1.2075078723562505</v>
      </c>
    </row>
    <row r="826" spans="1:9" x14ac:dyDescent="0.25">
      <c r="A826" s="29">
        <f t="shared" si="171"/>
        <v>44616</v>
      </c>
      <c r="B826">
        <f>'0224'!B12</f>
        <v>224</v>
      </c>
      <c r="C826">
        <f>'0224'!C12</f>
        <v>10</v>
      </c>
      <c r="D826">
        <f>'0224'!D12</f>
        <v>3852.4</v>
      </c>
      <c r="E826">
        <f>'0224'!E12</f>
        <v>4160.8999999999996</v>
      </c>
      <c r="F826" s="66">
        <f t="shared" si="179"/>
        <v>4076.4</v>
      </c>
      <c r="G826" s="2">
        <f t="shared" si="180"/>
        <v>4170.8999999999996</v>
      </c>
      <c r="H826" s="38">
        <f t="shared" si="181"/>
        <v>-2.2656980507803959</v>
      </c>
    </row>
    <row r="827" spans="1:9" x14ac:dyDescent="0.25">
      <c r="A827" s="29">
        <f t="shared" si="171"/>
        <v>44623</v>
      </c>
      <c r="B827">
        <f>'0303'!B12</f>
        <v>224</v>
      </c>
      <c r="C827">
        <f>'0303'!C12</f>
        <v>10</v>
      </c>
      <c r="D827">
        <f>'0303'!D12</f>
        <v>3852.4</v>
      </c>
      <c r="E827">
        <f>'0303'!E12</f>
        <v>4229</v>
      </c>
      <c r="F827" s="66">
        <f t="shared" si="179"/>
        <v>4076.4</v>
      </c>
      <c r="G827" s="2">
        <f t="shared" si="180"/>
        <v>4239</v>
      </c>
      <c r="H827" s="38">
        <f t="shared" si="181"/>
        <v>-3.8358103326256221</v>
      </c>
    </row>
    <row r="828" spans="1:9" x14ac:dyDescent="0.25">
      <c r="A828" s="29">
        <f t="shared" si="171"/>
        <v>44630</v>
      </c>
      <c r="B828">
        <f>'0310'!B12</f>
        <v>224</v>
      </c>
      <c r="C828">
        <f>'0310'!C12</f>
        <v>10</v>
      </c>
      <c r="D828">
        <f>'0310'!D12</f>
        <v>3852.4</v>
      </c>
      <c r="E828">
        <f>'0310'!E12</f>
        <v>4229</v>
      </c>
      <c r="F828" s="66">
        <f t="shared" ref="F828:F837" si="182">+B828+D828</f>
        <v>4076.4</v>
      </c>
      <c r="G828" s="2">
        <f t="shared" ref="G828:G837" si="183">+C828+E828</f>
        <v>4239</v>
      </c>
      <c r="H828" s="38">
        <f t="shared" ref="H828:H837" si="184">+(F828/G828-1)*100</f>
        <v>-3.8358103326256221</v>
      </c>
    </row>
    <row r="829" spans="1:9" x14ac:dyDescent="0.25">
      <c r="A829" s="29">
        <f t="shared" si="171"/>
        <v>44637</v>
      </c>
      <c r="B829">
        <f>'0317'!B12</f>
        <v>224</v>
      </c>
      <c r="C829">
        <f>'0317'!C12</f>
        <v>10</v>
      </c>
      <c r="D829">
        <f>'0317'!D12</f>
        <v>3852.4</v>
      </c>
      <c r="E829">
        <f>'0317'!E12</f>
        <v>4229</v>
      </c>
      <c r="F829" s="66">
        <f t="shared" si="182"/>
        <v>4076.4</v>
      </c>
      <c r="G829" s="2">
        <f t="shared" si="183"/>
        <v>4239</v>
      </c>
      <c r="H829" s="38">
        <f t="shared" si="184"/>
        <v>-3.8358103326256221</v>
      </c>
    </row>
    <row r="830" spans="1:9" x14ac:dyDescent="0.25">
      <c r="A830" s="29">
        <f t="shared" si="171"/>
        <v>44644</v>
      </c>
      <c r="B830">
        <f>'0324'!B12</f>
        <v>224</v>
      </c>
      <c r="C830">
        <f>'0324'!C12</f>
        <v>10</v>
      </c>
      <c r="D830">
        <f>'0324'!D12</f>
        <v>3908.4</v>
      </c>
      <c r="E830">
        <f>'0324'!E12</f>
        <v>4256.8</v>
      </c>
      <c r="F830" s="66">
        <f t="shared" si="182"/>
        <v>4132.3999999999996</v>
      </c>
      <c r="G830" s="2">
        <f t="shared" si="183"/>
        <v>4266.8</v>
      </c>
      <c r="H830" s="38">
        <f t="shared" si="184"/>
        <v>-3.1499015655760854</v>
      </c>
    </row>
    <row r="831" spans="1:9" x14ac:dyDescent="0.25">
      <c r="A831" s="29">
        <f t="shared" si="171"/>
        <v>44651</v>
      </c>
      <c r="B831">
        <f>'0331'!B12</f>
        <v>224</v>
      </c>
      <c r="C831">
        <f>'0331'!C12</f>
        <v>10</v>
      </c>
      <c r="D831">
        <f>'0331'!D12</f>
        <v>3908.4</v>
      </c>
      <c r="E831">
        <f>'0331'!E12</f>
        <v>4256.8</v>
      </c>
      <c r="F831" s="66">
        <f t="shared" si="182"/>
        <v>4132.3999999999996</v>
      </c>
      <c r="G831" s="2">
        <f t="shared" si="183"/>
        <v>4266.8</v>
      </c>
      <c r="H831" s="38">
        <f t="shared" si="184"/>
        <v>-3.1499015655760854</v>
      </c>
    </row>
    <row r="832" spans="1:9" x14ac:dyDescent="0.25">
      <c r="A832" s="29">
        <f t="shared" si="171"/>
        <v>44658</v>
      </c>
      <c r="B832">
        <f>'0407'!B12</f>
        <v>224</v>
      </c>
      <c r="C832">
        <f>'0407'!C12</f>
        <v>10</v>
      </c>
      <c r="D832">
        <f>'0407'!D12</f>
        <v>3958</v>
      </c>
      <c r="E832">
        <f>'0407'!E12</f>
        <v>4256.8</v>
      </c>
      <c r="F832" s="66">
        <f t="shared" si="182"/>
        <v>4182</v>
      </c>
      <c r="G832" s="2">
        <f t="shared" si="183"/>
        <v>4266.8</v>
      </c>
      <c r="H832" s="38">
        <f t="shared" si="184"/>
        <v>-1.9874378925658576</v>
      </c>
      <c r="I832">
        <f>'0407'!F12</f>
        <v>60</v>
      </c>
    </row>
    <row r="833" spans="1:9" x14ac:dyDescent="0.25">
      <c r="A833" s="29">
        <f t="shared" si="171"/>
        <v>44665</v>
      </c>
      <c r="B833">
        <f>'0414'!B12</f>
        <v>92</v>
      </c>
      <c r="C833">
        <f>'0414'!C12</f>
        <v>10</v>
      </c>
      <c r="D833">
        <f>'0414'!D12</f>
        <v>4042.2</v>
      </c>
      <c r="E833">
        <f>'0414'!E12</f>
        <v>4256.8999999999996</v>
      </c>
      <c r="F833" s="66">
        <f t="shared" si="182"/>
        <v>4134.2</v>
      </c>
      <c r="G833" s="2">
        <f t="shared" si="183"/>
        <v>4266.8999999999996</v>
      </c>
      <c r="H833" s="38">
        <f t="shared" si="184"/>
        <v>-3.109986172631185</v>
      </c>
      <c r="I833">
        <f>'0414'!F12</f>
        <v>257</v>
      </c>
    </row>
    <row r="834" spans="1:9" x14ac:dyDescent="0.25">
      <c r="A834" s="29">
        <f>+A833+7</f>
        <v>44672</v>
      </c>
      <c r="B834">
        <f>'0421'!B12</f>
        <v>92</v>
      </c>
      <c r="C834">
        <f>'0421'!C12</f>
        <v>10</v>
      </c>
      <c r="D834">
        <f>'0421'!D12</f>
        <v>4060.3</v>
      </c>
      <c r="E834">
        <f>'0421'!E12</f>
        <v>4256.8999999999996</v>
      </c>
      <c r="F834" s="66">
        <f t="shared" si="182"/>
        <v>4152.3</v>
      </c>
      <c r="G834" s="2">
        <f t="shared" si="183"/>
        <v>4266.8999999999996</v>
      </c>
      <c r="H834" s="38">
        <f t="shared" si="184"/>
        <v>-2.6857906208254123</v>
      </c>
      <c r="I834">
        <f>'0421'!F12</f>
        <v>257</v>
      </c>
    </row>
    <row r="835" spans="1:9" x14ac:dyDescent="0.25">
      <c r="A835" s="29">
        <f t="shared" si="171"/>
        <v>44679</v>
      </c>
      <c r="B835">
        <f>'0428'!B12</f>
        <v>92</v>
      </c>
      <c r="C835">
        <f>'0428'!C12</f>
        <v>10</v>
      </c>
      <c r="D835">
        <f>'0428'!D12</f>
        <v>4060.3</v>
      </c>
      <c r="E835">
        <f>'0428'!E12</f>
        <v>4256.8999999999996</v>
      </c>
      <c r="F835" s="66">
        <f t="shared" si="182"/>
        <v>4152.3</v>
      </c>
      <c r="G835" s="2">
        <f t="shared" si="183"/>
        <v>4266.8999999999996</v>
      </c>
      <c r="H835" s="38">
        <f t="shared" si="184"/>
        <v>-2.6857906208254123</v>
      </c>
      <c r="I835">
        <f>'0428'!F12</f>
        <v>257</v>
      </c>
    </row>
    <row r="836" spans="1:9" x14ac:dyDescent="0.25">
      <c r="A836" s="29">
        <f t="shared" ref="A836:A905" si="185">+A835+7</f>
        <v>44686</v>
      </c>
      <c r="B836">
        <f>'0505'!B12</f>
        <v>92</v>
      </c>
      <c r="C836">
        <f>'0505'!C12</f>
        <v>0</v>
      </c>
      <c r="D836">
        <f>'0505'!D12</f>
        <v>4060.3</v>
      </c>
      <c r="E836">
        <f>'0505'!E12</f>
        <v>4267.5</v>
      </c>
      <c r="F836" s="66">
        <f t="shared" si="182"/>
        <v>4152.3</v>
      </c>
      <c r="G836" s="2">
        <f t="shared" si="183"/>
        <v>4267.5</v>
      </c>
      <c r="H836" s="38">
        <f t="shared" si="184"/>
        <v>-2.6994727592267065</v>
      </c>
      <c r="I836">
        <f>'0505'!F12</f>
        <v>257</v>
      </c>
    </row>
    <row r="837" spans="1:9" x14ac:dyDescent="0.25">
      <c r="A837" s="29">
        <f t="shared" si="185"/>
        <v>44693</v>
      </c>
      <c r="B837">
        <f>'0512'!B12</f>
        <v>92</v>
      </c>
      <c r="C837">
        <f>'0512'!C12</f>
        <v>0</v>
      </c>
      <c r="D837">
        <f>'0512'!D12</f>
        <v>4144.8999999999996</v>
      </c>
      <c r="E837">
        <f>'0512'!E12</f>
        <v>4267.5</v>
      </c>
      <c r="F837" s="66">
        <f t="shared" si="182"/>
        <v>4236.8999999999996</v>
      </c>
      <c r="G837" s="2">
        <f t="shared" si="183"/>
        <v>4267.5</v>
      </c>
      <c r="H837" s="38">
        <f t="shared" si="184"/>
        <v>-0.71704745166960571</v>
      </c>
      <c r="I837">
        <f>'0512'!F12</f>
        <v>257</v>
      </c>
    </row>
    <row r="838" spans="1:9" x14ac:dyDescent="0.25">
      <c r="A838" s="29">
        <f t="shared" si="185"/>
        <v>44700</v>
      </c>
      <c r="B838">
        <f>'0519'!B12</f>
        <v>92</v>
      </c>
      <c r="C838">
        <f>'0519'!C12</f>
        <v>0</v>
      </c>
      <c r="D838">
        <f>'0519'!D12</f>
        <v>4210.8999999999996</v>
      </c>
      <c r="E838">
        <f>'0519'!E12</f>
        <v>4267.5</v>
      </c>
      <c r="F838" s="66">
        <f t="shared" ref="F838:F845" si="186">+B838+D838</f>
        <v>4302.8999999999996</v>
      </c>
      <c r="G838" s="2">
        <f t="shared" ref="G838:G845" si="187">+C838+E838</f>
        <v>4267.5</v>
      </c>
      <c r="H838" s="38">
        <f t="shared" ref="H838:H845" si="188">+(F838/G838-1)*100</f>
        <v>0.82952548330403886</v>
      </c>
      <c r="I838">
        <f>'0519'!F12</f>
        <v>257</v>
      </c>
    </row>
    <row r="839" spans="1:9" x14ac:dyDescent="0.25">
      <c r="A839" s="29">
        <f t="shared" si="185"/>
        <v>44707</v>
      </c>
      <c r="B839">
        <f>'0526'!B12</f>
        <v>46</v>
      </c>
      <c r="C839">
        <f>'0526'!C12</f>
        <v>0</v>
      </c>
      <c r="D839">
        <f>'0526'!D12</f>
        <v>4279.3999999999996</v>
      </c>
      <c r="E839">
        <f>'0526'!E12</f>
        <v>4267.5</v>
      </c>
      <c r="F839" s="66">
        <f t="shared" si="186"/>
        <v>4325.3999999999996</v>
      </c>
      <c r="G839" s="2">
        <f t="shared" si="187"/>
        <v>4267.5</v>
      </c>
      <c r="H839" s="38">
        <f t="shared" si="188"/>
        <v>1.3567662565904914</v>
      </c>
      <c r="I839">
        <f>'0526'!F12</f>
        <v>257</v>
      </c>
    </row>
    <row r="840" spans="1:9" x14ac:dyDescent="0.25">
      <c r="A840" s="29">
        <f t="shared" si="185"/>
        <v>44714</v>
      </c>
      <c r="B840">
        <f>'0602'!B12</f>
        <v>46</v>
      </c>
      <c r="C840">
        <f>'0602'!C12</f>
        <v>0</v>
      </c>
      <c r="D840">
        <f>'0602'!D12</f>
        <v>4279.3999999999996</v>
      </c>
      <c r="E840">
        <f>'0602'!E12</f>
        <v>4267.5</v>
      </c>
      <c r="F840" s="66">
        <f t="shared" si="186"/>
        <v>4325.3999999999996</v>
      </c>
      <c r="G840" s="2">
        <f t="shared" si="187"/>
        <v>4267.5</v>
      </c>
      <c r="H840" s="38">
        <f t="shared" si="188"/>
        <v>1.3567662565904914</v>
      </c>
      <c r="I840">
        <f>'0602'!F12</f>
        <v>257</v>
      </c>
    </row>
    <row r="841" spans="1:9" x14ac:dyDescent="0.25">
      <c r="A841" s="29">
        <f t="shared" si="185"/>
        <v>44721</v>
      </c>
      <c r="B841">
        <f>'0609'!B12</f>
        <v>46</v>
      </c>
      <c r="C841">
        <f>'0609'!C12</f>
        <v>0</v>
      </c>
      <c r="D841">
        <f>'0609'!D12</f>
        <v>4347.8999999999996</v>
      </c>
      <c r="E841">
        <f>'0609'!E12</f>
        <v>4267.5</v>
      </c>
      <c r="F841" s="66">
        <f t="shared" si="186"/>
        <v>4393.8999999999996</v>
      </c>
      <c r="G841" s="2">
        <f t="shared" si="187"/>
        <v>4267.5</v>
      </c>
      <c r="H841" s="38">
        <f t="shared" si="188"/>
        <v>2.9619214997070875</v>
      </c>
      <c r="I841">
        <f>'0609'!F12</f>
        <v>257</v>
      </c>
    </row>
    <row r="842" spans="1:9" x14ac:dyDescent="0.25">
      <c r="A842" s="29">
        <f t="shared" si="185"/>
        <v>44728</v>
      </c>
      <c r="B842">
        <f>'0616'!B12</f>
        <v>46</v>
      </c>
      <c r="C842">
        <f>'0616'!C12</f>
        <v>0</v>
      </c>
      <c r="D842">
        <f>'0616'!D12</f>
        <v>4347.8999999999996</v>
      </c>
      <c r="E842">
        <f>'0616'!E12</f>
        <v>4267.5</v>
      </c>
      <c r="F842" s="66">
        <f t="shared" si="186"/>
        <v>4393.8999999999996</v>
      </c>
      <c r="G842" s="2">
        <f t="shared" si="187"/>
        <v>4267.5</v>
      </c>
      <c r="H842" s="38">
        <f t="shared" si="188"/>
        <v>2.9619214997070875</v>
      </c>
      <c r="I842">
        <f>'0616'!F12</f>
        <v>257</v>
      </c>
    </row>
    <row r="843" spans="1:9" x14ac:dyDescent="0.25">
      <c r="A843" s="29">
        <f t="shared" si="185"/>
        <v>44735</v>
      </c>
      <c r="B843">
        <f>'0623'!B12</f>
        <v>0</v>
      </c>
      <c r="C843">
        <f>'0623'!C12</f>
        <v>0</v>
      </c>
      <c r="D843">
        <f>'0623'!D12</f>
        <v>4497</v>
      </c>
      <c r="E843">
        <f>'0623'!E12</f>
        <v>4267.5</v>
      </c>
      <c r="F843" s="66">
        <f t="shared" si="186"/>
        <v>4497</v>
      </c>
      <c r="G843" s="2">
        <f t="shared" si="187"/>
        <v>4267.5</v>
      </c>
      <c r="H843" s="38">
        <f t="shared" si="188"/>
        <v>5.3778558875219762</v>
      </c>
      <c r="I843">
        <f>'0623'!F12</f>
        <v>257</v>
      </c>
    </row>
    <row r="844" spans="1:9" x14ac:dyDescent="0.25">
      <c r="A844" s="29">
        <f t="shared" si="185"/>
        <v>44742</v>
      </c>
      <c r="B844">
        <f>'0630'!B12</f>
        <v>0</v>
      </c>
      <c r="C844">
        <f>'0630'!C12</f>
        <v>0</v>
      </c>
      <c r="D844">
        <f>'0630'!D12</f>
        <v>4565.8</v>
      </c>
      <c r="E844">
        <f>'0630'!E12</f>
        <v>4267.5</v>
      </c>
      <c r="F844" s="66">
        <f t="shared" si="186"/>
        <v>4565.8</v>
      </c>
      <c r="G844" s="2">
        <f t="shared" si="187"/>
        <v>4267.5</v>
      </c>
      <c r="H844" s="38">
        <f t="shared" si="188"/>
        <v>6.9900410076157105</v>
      </c>
      <c r="I844">
        <f>'0630'!F12</f>
        <v>257</v>
      </c>
    </row>
    <row r="845" spans="1:9" x14ac:dyDescent="0.25">
      <c r="A845" s="29">
        <f t="shared" si="185"/>
        <v>44749</v>
      </c>
      <c r="B845">
        <f>'0707'!B12</f>
        <v>0</v>
      </c>
      <c r="C845">
        <f>'0707'!C12</f>
        <v>0</v>
      </c>
      <c r="D845">
        <f>'0707'!D12</f>
        <v>4633.3999999999996</v>
      </c>
      <c r="E845">
        <f>'0707'!E12</f>
        <v>4296.8</v>
      </c>
      <c r="F845" s="66">
        <f t="shared" si="186"/>
        <v>4633.3999999999996</v>
      </c>
      <c r="G845" s="2">
        <f t="shared" si="187"/>
        <v>4296.8</v>
      </c>
      <c r="H845" s="38">
        <f t="shared" si="188"/>
        <v>7.8337367343138897</v>
      </c>
      <c r="I845">
        <f>'0707'!F12</f>
        <v>257</v>
      </c>
    </row>
    <row r="846" spans="1:9" x14ac:dyDescent="0.25">
      <c r="A846" s="29">
        <f t="shared" si="185"/>
        <v>44756</v>
      </c>
      <c r="B846">
        <f>'0714'!B12</f>
        <v>0</v>
      </c>
      <c r="C846">
        <f>'0714'!C12</f>
        <v>0</v>
      </c>
      <c r="D846">
        <f>'0714'!D12</f>
        <v>4633.3999999999996</v>
      </c>
      <c r="E846">
        <f>'0714'!E12</f>
        <v>4296.8</v>
      </c>
      <c r="F846" s="66">
        <f t="shared" ref="F846:G849" si="189">+B846+D846</f>
        <v>4633.3999999999996</v>
      </c>
      <c r="G846" s="2">
        <f t="shared" si="189"/>
        <v>4296.8</v>
      </c>
      <c r="H846" s="38">
        <f t="shared" ref="H846:H859" si="190">+(F846/G846-1)*100</f>
        <v>7.8337367343138897</v>
      </c>
      <c r="I846">
        <f>'0714'!F12</f>
        <v>257</v>
      </c>
    </row>
    <row r="847" spans="1:9" x14ac:dyDescent="0.25">
      <c r="A847" s="29">
        <f t="shared" si="185"/>
        <v>44763</v>
      </c>
      <c r="B847">
        <f>'0721'!B12</f>
        <v>0</v>
      </c>
      <c r="C847">
        <f>'0721'!C12</f>
        <v>0</v>
      </c>
      <c r="D847">
        <f>'0721'!D12</f>
        <v>4690.3999999999996</v>
      </c>
      <c r="E847">
        <f>'0721'!E12</f>
        <v>4296.8999999999996</v>
      </c>
      <c r="F847" s="66">
        <f t="shared" si="189"/>
        <v>4690.3999999999996</v>
      </c>
      <c r="G847" s="2">
        <f t="shared" si="189"/>
        <v>4296.8999999999996</v>
      </c>
      <c r="H847" s="38">
        <f t="shared" si="190"/>
        <v>9.1577649002769554</v>
      </c>
      <c r="I847">
        <f>'0721'!F12</f>
        <v>257</v>
      </c>
    </row>
    <row r="848" spans="1:9" x14ac:dyDescent="0.25">
      <c r="A848" s="29">
        <f t="shared" si="185"/>
        <v>44770</v>
      </c>
      <c r="B848">
        <f>'0728'!B12</f>
        <v>0</v>
      </c>
      <c r="C848">
        <f>'0728'!C12</f>
        <v>0</v>
      </c>
      <c r="D848">
        <f>'0728'!D12</f>
        <v>4747.8</v>
      </c>
      <c r="E848">
        <f>'0728'!E12</f>
        <v>4296.8999999999996</v>
      </c>
      <c r="F848" s="66">
        <f t="shared" si="189"/>
        <v>4747.8</v>
      </c>
      <c r="G848" s="2">
        <f t="shared" si="189"/>
        <v>4296.8999999999996</v>
      </c>
      <c r="H848" s="38">
        <f t="shared" si="190"/>
        <v>10.493611673532088</v>
      </c>
      <c r="I848">
        <f>'0728'!F12</f>
        <v>257</v>
      </c>
    </row>
    <row r="849" spans="1:9" x14ac:dyDescent="0.25">
      <c r="A849" s="29">
        <f t="shared" si="185"/>
        <v>44777</v>
      </c>
      <c r="B849">
        <f>'0804'!B13</f>
        <v>0</v>
      </c>
      <c r="C849">
        <f>'0804'!C13</f>
        <v>0</v>
      </c>
      <c r="D849">
        <f>'0804'!D13</f>
        <v>5051.6000000000004</v>
      </c>
      <c r="E849">
        <f>'0804'!E13</f>
        <v>4296.8999999999996</v>
      </c>
      <c r="F849" s="66">
        <f t="shared" si="189"/>
        <v>5051.6000000000004</v>
      </c>
      <c r="G849" s="2">
        <f t="shared" si="189"/>
        <v>4296.8999999999996</v>
      </c>
      <c r="H849" s="38">
        <f t="shared" si="190"/>
        <v>17.563825083199536</v>
      </c>
      <c r="I849">
        <f>'0804'!F13</f>
        <v>257</v>
      </c>
    </row>
    <row r="850" spans="1:9" x14ac:dyDescent="0.25">
      <c r="A850" s="29">
        <f t="shared" si="185"/>
        <v>44784</v>
      </c>
      <c r="B850">
        <f>'0811'!B12</f>
        <v>0</v>
      </c>
      <c r="C850">
        <f>'0811'!C12</f>
        <v>0</v>
      </c>
      <c r="D850">
        <f>'0811'!D12</f>
        <v>5176</v>
      </c>
      <c r="E850">
        <f>'0811'!E12</f>
        <v>4297.3</v>
      </c>
      <c r="F850" s="66">
        <f t="shared" ref="F850:F859" si="191">+B850+D850</f>
        <v>5176</v>
      </c>
      <c r="G850" s="2">
        <f t="shared" ref="G850:G859" si="192">+C850+E850</f>
        <v>4297.3</v>
      </c>
      <c r="H850" s="38">
        <f t="shared" si="190"/>
        <v>20.447722988853467</v>
      </c>
      <c r="I850">
        <f>'0811'!F12</f>
        <v>257</v>
      </c>
    </row>
    <row r="851" spans="1:9" x14ac:dyDescent="0.25">
      <c r="A851" s="29">
        <f t="shared" si="185"/>
        <v>44791</v>
      </c>
      <c r="C851">
        <v>0</v>
      </c>
      <c r="E851">
        <v>4363.2</v>
      </c>
      <c r="F851" s="66">
        <f t="shared" si="191"/>
        <v>0</v>
      </c>
      <c r="G851" s="2">
        <f t="shared" si="192"/>
        <v>4363.2</v>
      </c>
      <c r="H851" s="38">
        <f t="shared" si="190"/>
        <v>-100</v>
      </c>
    </row>
    <row r="852" spans="1:9" x14ac:dyDescent="0.25">
      <c r="A852" s="29">
        <f t="shared" si="185"/>
        <v>44798</v>
      </c>
      <c r="B852">
        <f>'0825'!B12</f>
        <v>0</v>
      </c>
      <c r="C852">
        <f>'0825'!C12</f>
        <v>0</v>
      </c>
      <c r="D852">
        <f>'0825'!D12</f>
        <v>5367.9</v>
      </c>
      <c r="E852">
        <f>'0825'!E12</f>
        <v>4449.3999999999996</v>
      </c>
      <c r="F852" s="66">
        <f t="shared" si="191"/>
        <v>5367.9</v>
      </c>
      <c r="G852" s="2">
        <f t="shared" si="192"/>
        <v>4449.3999999999996</v>
      </c>
      <c r="H852" s="38">
        <f t="shared" si="190"/>
        <v>20.643232795433097</v>
      </c>
      <c r="I852">
        <f>'0825'!F12</f>
        <v>257</v>
      </c>
    </row>
    <row r="853" spans="1:9" x14ac:dyDescent="0.25">
      <c r="A853" s="29">
        <f t="shared" si="185"/>
        <v>44805</v>
      </c>
      <c r="B853">
        <f>'0901'!B12</f>
        <v>301</v>
      </c>
      <c r="C853">
        <f>'0901'!C12</f>
        <v>440</v>
      </c>
      <c r="D853">
        <f>'0901'!D12</f>
        <v>0</v>
      </c>
      <c r="E853">
        <f>'0901'!E12</f>
        <v>0</v>
      </c>
      <c r="F853" s="66">
        <f t="shared" si="191"/>
        <v>301</v>
      </c>
      <c r="G853" s="2">
        <f t="shared" si="192"/>
        <v>440</v>
      </c>
      <c r="H853" s="38">
        <f t="shared" si="190"/>
        <v>-31.590909090909093</v>
      </c>
    </row>
    <row r="854" spans="1:9" x14ac:dyDescent="0.25">
      <c r="A854" s="29">
        <f t="shared" si="185"/>
        <v>44812</v>
      </c>
      <c r="B854">
        <f>'0908'!B12</f>
        <v>301</v>
      </c>
      <c r="C854">
        <f>'0908'!C12</f>
        <v>440</v>
      </c>
      <c r="D854">
        <f>IF('0908'!D12="*",0,'0908'!D12)</f>
        <v>0</v>
      </c>
      <c r="E854">
        <f>'0908'!E12</f>
        <v>0.2</v>
      </c>
      <c r="F854" s="66">
        <f t="shared" si="191"/>
        <v>301</v>
      </c>
      <c r="G854" s="2">
        <f t="shared" si="192"/>
        <v>440.2</v>
      </c>
      <c r="H854" s="38">
        <f t="shared" si="190"/>
        <v>-31.621990004543388</v>
      </c>
    </row>
    <row r="855" spans="1:9" x14ac:dyDescent="0.25">
      <c r="A855" s="29">
        <f t="shared" si="185"/>
        <v>44819</v>
      </c>
      <c r="B855">
        <f>'0915'!B12</f>
        <v>301</v>
      </c>
      <c r="C855">
        <f>'0915'!C12</f>
        <v>440</v>
      </c>
      <c r="D855">
        <f>IF('0915'!D13="*",0,'0915'!D13)</f>
        <v>0</v>
      </c>
      <c r="E855">
        <f>'0915'!E12</f>
        <v>31</v>
      </c>
      <c r="F855" s="66">
        <f t="shared" si="191"/>
        <v>301</v>
      </c>
      <c r="G855" s="2">
        <f t="shared" si="192"/>
        <v>471</v>
      </c>
      <c r="H855" s="38">
        <f t="shared" si="190"/>
        <v>-36.093418259023359</v>
      </c>
    </row>
    <row r="856" spans="1:9" x14ac:dyDescent="0.25">
      <c r="A856" s="29">
        <f t="shared" si="185"/>
        <v>44826</v>
      </c>
      <c r="B856">
        <f>'0922'!B12</f>
        <v>301</v>
      </c>
      <c r="C856">
        <f>'0922'!C12</f>
        <v>440</v>
      </c>
      <c r="D856">
        <f>'0922'!D12</f>
        <v>0.1</v>
      </c>
      <c r="E856">
        <f>'0922'!E12</f>
        <v>104</v>
      </c>
      <c r="F856" s="66">
        <f t="shared" si="191"/>
        <v>301.10000000000002</v>
      </c>
      <c r="G856" s="2">
        <f t="shared" si="192"/>
        <v>544</v>
      </c>
      <c r="H856" s="38">
        <f t="shared" si="190"/>
        <v>-44.650735294117638</v>
      </c>
    </row>
    <row r="857" spans="1:9" x14ac:dyDescent="0.25">
      <c r="A857" s="29">
        <f t="shared" si="185"/>
        <v>44833</v>
      </c>
      <c r="B857">
        <f>'0929'!B12</f>
        <v>257</v>
      </c>
      <c r="C857">
        <f>'0929'!C12</f>
        <v>376</v>
      </c>
      <c r="D857">
        <f>'0929'!D12</f>
        <v>251.4</v>
      </c>
      <c r="E857">
        <f>'0929'!E12</f>
        <v>283.2</v>
      </c>
      <c r="F857" s="66">
        <f t="shared" si="191"/>
        <v>508.4</v>
      </c>
      <c r="G857" s="2">
        <f t="shared" si="192"/>
        <v>659.2</v>
      </c>
      <c r="H857" s="38">
        <f t="shared" si="190"/>
        <v>-22.876213592233018</v>
      </c>
    </row>
    <row r="858" spans="1:9" x14ac:dyDescent="0.25">
      <c r="A858" s="29">
        <f t="shared" si="185"/>
        <v>44840</v>
      </c>
      <c r="B858">
        <f>'1006'!B12</f>
        <v>264.5</v>
      </c>
      <c r="C858">
        <f>'1006'!C12</f>
        <v>376</v>
      </c>
      <c r="D858">
        <f>'1006'!D12</f>
        <v>272.10000000000002</v>
      </c>
      <c r="E858">
        <f>'1006'!E12</f>
        <v>351.2</v>
      </c>
      <c r="F858" s="66">
        <f t="shared" si="191"/>
        <v>536.6</v>
      </c>
      <c r="G858" s="2">
        <f t="shared" si="192"/>
        <v>727.2</v>
      </c>
      <c r="H858" s="38">
        <f t="shared" si="190"/>
        <v>-26.210121012101204</v>
      </c>
    </row>
    <row r="859" spans="1:9" x14ac:dyDescent="0.25">
      <c r="A859" s="29">
        <f t="shared" si="185"/>
        <v>44847</v>
      </c>
      <c r="B859">
        <f>'1013'!B12</f>
        <v>204.5</v>
      </c>
      <c r="C859">
        <f>'1013'!C12</f>
        <v>376</v>
      </c>
      <c r="D859">
        <f>'1013'!D12</f>
        <v>492.5</v>
      </c>
      <c r="E859">
        <f>'1013'!E12</f>
        <v>351.3</v>
      </c>
      <c r="F859" s="66">
        <f t="shared" si="191"/>
        <v>697</v>
      </c>
      <c r="G859" s="2">
        <f t="shared" si="192"/>
        <v>727.3</v>
      </c>
      <c r="H859" s="38">
        <f t="shared" si="190"/>
        <v>-4.1660937714835589</v>
      </c>
    </row>
    <row r="860" spans="1:9" x14ac:dyDescent="0.25">
      <c r="A860" s="29">
        <f t="shared" si="185"/>
        <v>44854</v>
      </c>
      <c r="B860">
        <f>'1020'!B12</f>
        <v>180.5</v>
      </c>
      <c r="C860">
        <f>'1020'!C12</f>
        <v>392.4</v>
      </c>
      <c r="D860">
        <f>'1020'!D12</f>
        <v>515.6</v>
      </c>
      <c r="E860">
        <f>'1020'!E12</f>
        <v>373.6</v>
      </c>
      <c r="F860" s="66">
        <f t="shared" ref="F860:F865" si="193">+B860+D860</f>
        <v>696.1</v>
      </c>
      <c r="G860" s="2">
        <f t="shared" ref="G860:G865" si="194">+C860+E860</f>
        <v>766</v>
      </c>
      <c r="H860" s="38">
        <f t="shared" ref="H860:H865" si="195">+(F860/G860-1)*100</f>
        <v>-9.1253263707571808</v>
      </c>
    </row>
    <row r="861" spans="1:9" x14ac:dyDescent="0.25">
      <c r="A861" s="29">
        <f t="shared" si="185"/>
        <v>44861</v>
      </c>
      <c r="B861">
        <f>'1027'!B12</f>
        <v>386.8</v>
      </c>
      <c r="C861">
        <f>'1027'!C12</f>
        <v>392.4</v>
      </c>
      <c r="D861">
        <f>'1027'!D12</f>
        <v>686.8</v>
      </c>
      <c r="E861">
        <f>'1027'!E12</f>
        <v>671.4</v>
      </c>
      <c r="F861" s="66">
        <f t="shared" si="193"/>
        <v>1073.5999999999999</v>
      </c>
      <c r="G861" s="2">
        <f t="shared" si="194"/>
        <v>1063.8</v>
      </c>
      <c r="H861" s="38">
        <f t="shared" si="195"/>
        <v>0.9212257943222335</v>
      </c>
    </row>
    <row r="862" spans="1:9" x14ac:dyDescent="0.25">
      <c r="A862" s="29">
        <f t="shared" si="185"/>
        <v>44868</v>
      </c>
      <c r="B862">
        <f>'1103'!B12</f>
        <v>321.8</v>
      </c>
      <c r="C862">
        <f>'1103'!C12</f>
        <v>338</v>
      </c>
      <c r="D862">
        <f>'1103'!D12</f>
        <v>905.7</v>
      </c>
      <c r="E862">
        <f>'1103'!E12</f>
        <v>1225.0999999999999</v>
      </c>
      <c r="F862" s="66">
        <f t="shared" si="193"/>
        <v>1227.5</v>
      </c>
      <c r="G862" s="2">
        <f t="shared" si="194"/>
        <v>1563.1</v>
      </c>
      <c r="H862" s="38">
        <f t="shared" si="195"/>
        <v>-21.470155460303243</v>
      </c>
    </row>
    <row r="863" spans="1:9" x14ac:dyDescent="0.25">
      <c r="A863" s="29">
        <f t="shared" si="185"/>
        <v>44875</v>
      </c>
      <c r="B863">
        <f>'1110'!B12</f>
        <v>321.8</v>
      </c>
      <c r="C863">
        <f>'1110'!C12</f>
        <v>380</v>
      </c>
      <c r="D863">
        <f>'1110'!D12</f>
        <v>1069.5999999999999</v>
      </c>
      <c r="E863">
        <f>'1110'!E12</f>
        <v>1385.6</v>
      </c>
      <c r="F863" s="66">
        <f t="shared" si="193"/>
        <v>1391.3999999999999</v>
      </c>
      <c r="G863" s="2">
        <f t="shared" si="194"/>
        <v>1765.6</v>
      </c>
      <c r="H863" s="38">
        <f t="shared" si="195"/>
        <v>-21.1939284096058</v>
      </c>
    </row>
    <row r="864" spans="1:9" x14ac:dyDescent="0.25">
      <c r="A864" s="29">
        <f t="shared" si="185"/>
        <v>44882</v>
      </c>
      <c r="B864">
        <f>'1117'!B12</f>
        <v>341.8</v>
      </c>
      <c r="C864">
        <f>'1117'!C12</f>
        <v>209</v>
      </c>
      <c r="D864">
        <f>'1117'!D12</f>
        <v>1247.0999999999999</v>
      </c>
      <c r="E864">
        <f>'1117'!E12</f>
        <v>1590.7</v>
      </c>
      <c r="F864" s="66">
        <f>+B864+D864</f>
        <v>1588.8999999999999</v>
      </c>
      <c r="G864" s="2">
        <f t="shared" si="194"/>
        <v>1799.7</v>
      </c>
      <c r="H864" s="38">
        <f t="shared" si="195"/>
        <v>-11.713063288325841</v>
      </c>
    </row>
    <row r="865" spans="1:8" x14ac:dyDescent="0.25">
      <c r="A865" s="29">
        <f t="shared" si="185"/>
        <v>44889</v>
      </c>
      <c r="B865">
        <f>'1124'!B12</f>
        <v>167.8</v>
      </c>
      <c r="C865">
        <f>'1124'!C12</f>
        <v>209</v>
      </c>
      <c r="D865">
        <f>'1124'!D12</f>
        <v>1669</v>
      </c>
      <c r="E865">
        <f>'1124'!E12</f>
        <v>1752.6</v>
      </c>
      <c r="F865" s="66">
        <f t="shared" si="193"/>
        <v>1836.8</v>
      </c>
      <c r="G865" s="2">
        <f t="shared" si="194"/>
        <v>1961.6</v>
      </c>
      <c r="H865" s="38">
        <f t="shared" si="195"/>
        <v>-6.3621533442088101</v>
      </c>
    </row>
    <row r="866" spans="1:8" x14ac:dyDescent="0.25">
      <c r="A866" s="29">
        <f t="shared" si="185"/>
        <v>44896</v>
      </c>
      <c r="B866">
        <f>'1201'!B12</f>
        <v>167.8</v>
      </c>
      <c r="C866">
        <f>'1201'!C12</f>
        <v>82</v>
      </c>
      <c r="D866">
        <f>'1201'!D12</f>
        <v>1689.9</v>
      </c>
      <c r="E866">
        <f>'1201'!E12</f>
        <v>2018.2</v>
      </c>
      <c r="F866" s="66">
        <f t="shared" ref="F866:F869" si="196">+B866+D866</f>
        <v>1857.7</v>
      </c>
      <c r="G866" s="2">
        <f t="shared" ref="G866:G869" si="197">+C866+E866</f>
        <v>2100.1999999999998</v>
      </c>
      <c r="H866" s="38">
        <f t="shared" ref="H866:H869" si="198">+(F866/G866-1)*100</f>
        <v>-11.546519379106746</v>
      </c>
    </row>
    <row r="867" spans="1:8" x14ac:dyDescent="0.25">
      <c r="A867" s="29">
        <f t="shared" si="185"/>
        <v>44903</v>
      </c>
      <c r="B867">
        <f>'1208'!B12</f>
        <v>167.8</v>
      </c>
      <c r="C867">
        <f>'1208'!C12</f>
        <v>82</v>
      </c>
      <c r="D867">
        <f>'1208'!D12</f>
        <v>1711.1</v>
      </c>
      <c r="E867">
        <f>'1208'!E12</f>
        <v>2216.1</v>
      </c>
      <c r="F867" s="66">
        <f t="shared" si="196"/>
        <v>1878.8999999999999</v>
      </c>
      <c r="G867" s="2">
        <f t="shared" si="197"/>
        <v>2298.1</v>
      </c>
      <c r="H867" s="38">
        <f t="shared" si="198"/>
        <v>-18.241155737348247</v>
      </c>
    </row>
    <row r="868" spans="1:8" x14ac:dyDescent="0.25">
      <c r="A868" s="29">
        <f t="shared" si="185"/>
        <v>44910</v>
      </c>
      <c r="B868">
        <f>'1215'!B12</f>
        <v>86</v>
      </c>
      <c r="C868">
        <f>'1215'!C12</f>
        <v>82</v>
      </c>
      <c r="D868">
        <f>'1215'!D12</f>
        <v>1860.2</v>
      </c>
      <c r="E868">
        <f>'1215'!E12</f>
        <v>2216.5</v>
      </c>
      <c r="F868" s="66">
        <f t="shared" si="196"/>
        <v>1946.2</v>
      </c>
      <c r="G868" s="2">
        <f t="shared" si="197"/>
        <v>2298.5</v>
      </c>
      <c r="H868" s="38">
        <f t="shared" si="198"/>
        <v>-15.32738742658255</v>
      </c>
    </row>
    <row r="869" spans="1:8" x14ac:dyDescent="0.25">
      <c r="A869" s="29">
        <f t="shared" si="185"/>
        <v>44917</v>
      </c>
      <c r="B869">
        <f>'1222'!B12</f>
        <v>31</v>
      </c>
      <c r="C869">
        <f>'1222'!C12</f>
        <v>82</v>
      </c>
      <c r="D869">
        <f>'1222'!D12</f>
        <v>2094.8000000000002</v>
      </c>
      <c r="E869">
        <f>'1222'!E12</f>
        <v>2494</v>
      </c>
      <c r="F869" s="66">
        <f t="shared" si="196"/>
        <v>2125.8000000000002</v>
      </c>
      <c r="G869" s="2">
        <f t="shared" si="197"/>
        <v>2576</v>
      </c>
      <c r="H869" s="38">
        <f t="shared" si="198"/>
        <v>-17.476708074534152</v>
      </c>
    </row>
    <row r="870" spans="1:8" x14ac:dyDescent="0.25">
      <c r="A870" s="29">
        <f t="shared" si="185"/>
        <v>44924</v>
      </c>
      <c r="B870">
        <f>'1229'!B12</f>
        <v>31</v>
      </c>
      <c r="C870">
        <f>'1229'!C12</f>
        <v>82</v>
      </c>
      <c r="D870">
        <f>'1229'!D12</f>
        <v>2172.5</v>
      </c>
      <c r="E870">
        <f>'1229'!E12</f>
        <v>2785.9</v>
      </c>
      <c r="F870" s="66">
        <f t="shared" ref="F870:F873" si="199">+B870+D870</f>
        <v>2203.5</v>
      </c>
      <c r="G870" s="2">
        <f t="shared" ref="G870:G873" si="200">+C870+E870</f>
        <v>2867.9</v>
      </c>
      <c r="H870" s="38">
        <f t="shared" ref="H870:H873" si="201">+(F870/G870-1)*100</f>
        <v>-23.166777084277701</v>
      </c>
    </row>
    <row r="871" spans="1:8" x14ac:dyDescent="0.25">
      <c r="A871" s="29">
        <f t="shared" si="185"/>
        <v>44931</v>
      </c>
      <c r="B871">
        <f>'0105'!B12</f>
        <v>31</v>
      </c>
      <c r="C871">
        <f>'0105'!C12</f>
        <v>0</v>
      </c>
      <c r="D871">
        <f>'0105'!D12</f>
        <v>2244.4</v>
      </c>
      <c r="E871">
        <f>'0105'!E12</f>
        <v>2900.8</v>
      </c>
      <c r="F871" s="66">
        <f t="shared" si="199"/>
        <v>2275.4</v>
      </c>
      <c r="G871" s="2">
        <f t="shared" si="200"/>
        <v>2900.8</v>
      </c>
      <c r="H871" s="38">
        <f t="shared" si="201"/>
        <v>-21.559569773855493</v>
      </c>
    </row>
    <row r="872" spans="1:8" x14ac:dyDescent="0.25">
      <c r="A872" s="29">
        <f t="shared" si="185"/>
        <v>44938</v>
      </c>
      <c r="B872">
        <f>'0112'!B12</f>
        <v>54</v>
      </c>
      <c r="C872">
        <f>'0112'!C12</f>
        <v>7.5</v>
      </c>
      <c r="D872">
        <f>'0112'!D12</f>
        <v>2547.3000000000002</v>
      </c>
      <c r="E872">
        <f>'0112'!E12</f>
        <v>3094.5</v>
      </c>
      <c r="F872" s="66">
        <f t="shared" si="199"/>
        <v>2601.3000000000002</v>
      </c>
      <c r="G872" s="2">
        <f t="shared" si="200"/>
        <v>3102</v>
      </c>
      <c r="H872" s="38">
        <f t="shared" si="201"/>
        <v>-16.141199226305602</v>
      </c>
    </row>
    <row r="873" spans="1:8" x14ac:dyDescent="0.25">
      <c r="A873" s="29">
        <f t="shared" si="185"/>
        <v>44945</v>
      </c>
      <c r="B873">
        <f>'0119'!B12</f>
        <v>23</v>
      </c>
      <c r="C873">
        <f>'0119'!C12</f>
        <v>7.5</v>
      </c>
      <c r="D873">
        <f>'0119'!D12</f>
        <v>2755.3</v>
      </c>
      <c r="E873">
        <f>'0119'!E12</f>
        <v>3319.5</v>
      </c>
      <c r="F873" s="66">
        <f t="shared" si="199"/>
        <v>2778.3</v>
      </c>
      <c r="G873" s="2">
        <f t="shared" si="200"/>
        <v>3327</v>
      </c>
      <c r="H873" s="38">
        <f t="shared" si="201"/>
        <v>-16.492335437330919</v>
      </c>
    </row>
    <row r="874" spans="1:8" x14ac:dyDescent="0.25">
      <c r="A874" s="29">
        <f t="shared" si="185"/>
        <v>44952</v>
      </c>
      <c r="B874">
        <f>'0126'!B12</f>
        <v>23</v>
      </c>
      <c r="C874">
        <f>'0126'!C12</f>
        <v>67.5</v>
      </c>
      <c r="D874">
        <f>'0126'!D12</f>
        <v>2823.3</v>
      </c>
      <c r="E874">
        <f>'0126'!E12</f>
        <v>3498.5</v>
      </c>
      <c r="F874" s="66">
        <f t="shared" ref="F874:F877" si="202">+B874+D874</f>
        <v>2846.3</v>
      </c>
      <c r="G874" s="2">
        <f t="shared" ref="G874:G877" si="203">+C874+E874</f>
        <v>3566</v>
      </c>
      <c r="H874" s="38">
        <f t="shared" ref="H874:H877" si="204">+(F874/G874-1)*100</f>
        <v>-20.182277061132915</v>
      </c>
    </row>
    <row r="875" spans="1:8" x14ac:dyDescent="0.25">
      <c r="A875" s="29">
        <f t="shared" si="185"/>
        <v>44959</v>
      </c>
      <c r="B875">
        <f>'0202'!B12</f>
        <v>23</v>
      </c>
      <c r="C875">
        <f>'0202'!C12</f>
        <v>0</v>
      </c>
      <c r="D875">
        <f>'0202'!D12</f>
        <v>3048.5</v>
      </c>
      <c r="E875">
        <f>'0202'!E12</f>
        <v>3498.5</v>
      </c>
      <c r="F875" s="66">
        <f t="shared" si="202"/>
        <v>3071.5</v>
      </c>
      <c r="G875" s="2">
        <f t="shared" si="203"/>
        <v>3498.5</v>
      </c>
      <c r="H875" s="38">
        <f t="shared" si="204"/>
        <v>-12.20523081320566</v>
      </c>
    </row>
    <row r="876" spans="1:8" x14ac:dyDescent="0.25">
      <c r="A876" s="29">
        <f t="shared" si="185"/>
        <v>44966</v>
      </c>
      <c r="B876">
        <f>'0209'!B12</f>
        <v>23</v>
      </c>
      <c r="C876">
        <f>'0209'!C12</f>
        <v>132</v>
      </c>
      <c r="D876">
        <f>'0209'!D12</f>
        <v>3310.4</v>
      </c>
      <c r="E876">
        <f>'0209'!E12</f>
        <v>3712.7</v>
      </c>
      <c r="F876" s="66">
        <f t="shared" si="202"/>
        <v>3333.4</v>
      </c>
      <c r="G876" s="2">
        <f t="shared" si="203"/>
        <v>3844.7</v>
      </c>
      <c r="H876" s="38">
        <f t="shared" si="204"/>
        <v>-13.298826956589583</v>
      </c>
    </row>
    <row r="877" spans="1:8" x14ac:dyDescent="0.25">
      <c r="A877" s="29">
        <f t="shared" si="185"/>
        <v>44973</v>
      </c>
      <c r="B877">
        <f>'0216'!B12</f>
        <v>23</v>
      </c>
      <c r="C877">
        <f>'0216'!C12</f>
        <v>132</v>
      </c>
      <c r="D877">
        <f>'0216'!D12</f>
        <v>3503.3</v>
      </c>
      <c r="E877">
        <f>'0216'!E12</f>
        <v>3852.4</v>
      </c>
      <c r="F877" s="66">
        <f t="shared" si="202"/>
        <v>3526.3</v>
      </c>
      <c r="G877" s="2">
        <f t="shared" si="203"/>
        <v>3984.4</v>
      </c>
      <c r="H877" s="38">
        <f t="shared" si="204"/>
        <v>-11.497339624535686</v>
      </c>
    </row>
    <row r="878" spans="1:8" x14ac:dyDescent="0.25">
      <c r="A878" s="29">
        <f t="shared" si="185"/>
        <v>44980</v>
      </c>
      <c r="B878">
        <f>'0223'!B12</f>
        <v>23</v>
      </c>
      <c r="C878">
        <f>'0223'!C12</f>
        <v>224</v>
      </c>
      <c r="D878">
        <f>'0223'!D12</f>
        <v>3555.6</v>
      </c>
      <c r="E878">
        <f>'0223'!E12</f>
        <v>3852.4</v>
      </c>
      <c r="F878" s="66">
        <f t="shared" ref="F878:F880" si="205">+B878+D878</f>
        <v>3578.6</v>
      </c>
      <c r="G878" s="2">
        <f t="shared" ref="G878:G880" si="206">+C878+E878</f>
        <v>4076.4</v>
      </c>
      <c r="H878" s="38">
        <f t="shared" ref="H878:H880" si="207">+(F878/G878-1)*100</f>
        <v>-12.211755470513197</v>
      </c>
    </row>
    <row r="879" spans="1:8" x14ac:dyDescent="0.25">
      <c r="A879" s="29">
        <f t="shared" si="185"/>
        <v>44987</v>
      </c>
      <c r="B879">
        <f>'0302'!B12</f>
        <v>23</v>
      </c>
      <c r="C879">
        <f>'0302'!C12</f>
        <v>224</v>
      </c>
      <c r="D879">
        <f>'0302'!D12</f>
        <v>3555.6</v>
      </c>
      <c r="E879">
        <f>'0302'!E12</f>
        <v>3852.4</v>
      </c>
      <c r="F879" s="66">
        <f t="shared" si="205"/>
        <v>3578.6</v>
      </c>
      <c r="G879" s="2">
        <f t="shared" si="206"/>
        <v>4076.4</v>
      </c>
      <c r="H879" s="38">
        <f t="shared" si="207"/>
        <v>-12.211755470513197</v>
      </c>
    </row>
    <row r="880" spans="1:8" x14ac:dyDescent="0.25">
      <c r="A880" s="29">
        <f t="shared" si="185"/>
        <v>44994</v>
      </c>
      <c r="B880">
        <f>'0309'!B12</f>
        <v>23</v>
      </c>
      <c r="C880">
        <f>'0309'!C12</f>
        <v>224</v>
      </c>
      <c r="D880">
        <f>'0309'!D12</f>
        <v>3682.2</v>
      </c>
      <c r="E880">
        <f>'0309'!E12</f>
        <v>3852.4</v>
      </c>
      <c r="F880" s="66">
        <f t="shared" si="205"/>
        <v>3705.2</v>
      </c>
      <c r="G880" s="2">
        <f t="shared" si="206"/>
        <v>4076.4</v>
      </c>
      <c r="H880" s="38">
        <f t="shared" si="207"/>
        <v>-9.1060739868511487</v>
      </c>
    </row>
    <row r="881" spans="1:9" x14ac:dyDescent="0.25">
      <c r="A881" s="29">
        <f t="shared" si="185"/>
        <v>45001</v>
      </c>
      <c r="B881">
        <f>'0316'!B12</f>
        <v>23</v>
      </c>
      <c r="C881">
        <f>'0316'!C12</f>
        <v>224</v>
      </c>
      <c r="D881">
        <f>'0316'!D12</f>
        <v>3747.2</v>
      </c>
      <c r="E881">
        <f>'0316'!E12</f>
        <v>3852.4</v>
      </c>
      <c r="F881" s="66">
        <f t="shared" ref="F881:F886" si="208">+B881+D881</f>
        <v>3770.2</v>
      </c>
      <c r="G881" s="2">
        <f t="shared" ref="G881:G886" si="209">+C881+E881</f>
        <v>4076.4</v>
      </c>
      <c r="H881" s="38">
        <f t="shared" ref="H881:H886" si="210">+(F881/G881-1)*100</f>
        <v>-7.5115297811794823</v>
      </c>
    </row>
    <row r="882" spans="1:9" x14ac:dyDescent="0.25">
      <c r="A882" s="29">
        <f t="shared" si="185"/>
        <v>45008</v>
      </c>
      <c r="B882">
        <f>'0323'!B12</f>
        <v>23</v>
      </c>
      <c r="C882">
        <f>'0323'!C12</f>
        <v>224</v>
      </c>
      <c r="D882">
        <f>'0323'!D12</f>
        <v>3816.3</v>
      </c>
      <c r="E882">
        <f>'0323'!E12</f>
        <v>3852.4</v>
      </c>
      <c r="F882" s="66">
        <f t="shared" si="208"/>
        <v>3839.3</v>
      </c>
      <c r="G882" s="2">
        <f t="shared" si="209"/>
        <v>4076.4</v>
      </c>
      <c r="H882" s="38">
        <f t="shared" si="210"/>
        <v>-5.8164066333038944</v>
      </c>
    </row>
    <row r="883" spans="1:9" x14ac:dyDescent="0.25">
      <c r="A883" s="29">
        <f t="shared" si="185"/>
        <v>45015</v>
      </c>
      <c r="B883">
        <f>'0330'!B12</f>
        <v>23</v>
      </c>
      <c r="C883">
        <f>'0330'!C12</f>
        <v>224</v>
      </c>
      <c r="D883">
        <f>'0330'!D12</f>
        <v>3885.5</v>
      </c>
      <c r="E883">
        <f>'0330'!E12</f>
        <v>3852.4</v>
      </c>
      <c r="F883" s="66">
        <f t="shared" si="208"/>
        <v>3908.5</v>
      </c>
      <c r="G883" s="2">
        <f t="shared" si="209"/>
        <v>4076.4</v>
      </c>
      <c r="H883" s="38">
        <f t="shared" si="210"/>
        <v>-4.1188303404965154</v>
      </c>
    </row>
    <row r="884" spans="1:9" x14ac:dyDescent="0.25">
      <c r="A884" s="29">
        <f t="shared" si="185"/>
        <v>45022</v>
      </c>
      <c r="B884">
        <f>'0406'!B12</f>
        <v>23</v>
      </c>
      <c r="C884">
        <f>'0406'!C12</f>
        <v>224</v>
      </c>
      <c r="D884">
        <f>'0406'!D12</f>
        <v>4056.7</v>
      </c>
      <c r="E884">
        <f>'0406'!E12</f>
        <v>3958</v>
      </c>
      <c r="F884" s="66">
        <f t="shared" si="208"/>
        <v>4079.7</v>
      </c>
      <c r="G884" s="2">
        <f t="shared" si="209"/>
        <v>4182</v>
      </c>
      <c r="H884" s="38">
        <f t="shared" si="210"/>
        <v>-2.4461979913916854</v>
      </c>
    </row>
    <row r="885" spans="1:9" x14ac:dyDescent="0.25">
      <c r="A885" s="29">
        <f t="shared" si="185"/>
        <v>45029</v>
      </c>
      <c r="B885">
        <f>'0413'!B12</f>
        <v>23</v>
      </c>
      <c r="C885">
        <f>'0413'!C12</f>
        <v>92</v>
      </c>
      <c r="D885">
        <f>'0413'!D12</f>
        <v>4185.1000000000004</v>
      </c>
      <c r="E885">
        <f>'0413'!E12</f>
        <v>4042.2</v>
      </c>
      <c r="F885" s="66">
        <f t="shared" si="208"/>
        <v>4208.1000000000004</v>
      </c>
      <c r="G885" s="2">
        <f t="shared" si="209"/>
        <v>4134.2</v>
      </c>
      <c r="H885" s="38">
        <f t="shared" si="210"/>
        <v>1.7875284214600384</v>
      </c>
    </row>
    <row r="886" spans="1:9" x14ac:dyDescent="0.25">
      <c r="A886" s="29">
        <f t="shared" si="185"/>
        <v>45036</v>
      </c>
      <c r="B886">
        <f>'0420'!B12</f>
        <v>23</v>
      </c>
      <c r="C886">
        <f>'0420'!C12</f>
        <v>92</v>
      </c>
      <c r="D886">
        <f>'0420'!D12</f>
        <v>4185.2</v>
      </c>
      <c r="E886">
        <f>'0420'!E12</f>
        <v>4060.3</v>
      </c>
      <c r="F886" s="66">
        <f t="shared" si="208"/>
        <v>4208.2</v>
      </c>
      <c r="G886" s="2">
        <f t="shared" si="209"/>
        <v>4152.3</v>
      </c>
      <c r="H886" s="38">
        <f t="shared" si="210"/>
        <v>1.3462418418707545</v>
      </c>
    </row>
    <row r="887" spans="1:9" x14ac:dyDescent="0.25">
      <c r="A887" s="29">
        <f t="shared" si="185"/>
        <v>45043</v>
      </c>
      <c r="B887">
        <f>'0427'!B12</f>
        <v>23</v>
      </c>
      <c r="C887">
        <f>'0427'!C12</f>
        <v>92</v>
      </c>
      <c r="D887">
        <f>'0427'!D12</f>
        <v>4185.8</v>
      </c>
      <c r="E887">
        <f>'0427'!E12</f>
        <v>4060.3</v>
      </c>
      <c r="F887" s="66">
        <f t="shared" ref="F887:F889" si="211">+B887+D887</f>
        <v>4208.8</v>
      </c>
      <c r="G887" s="2">
        <f t="shared" ref="G887:G889" si="212">+C887+E887</f>
        <v>4152.3</v>
      </c>
      <c r="H887" s="38">
        <f t="shared" ref="H887:H889" si="213">+(F887/G887-1)*100</f>
        <v>1.3606916648604361</v>
      </c>
      <c r="I887">
        <f>'0427'!F12</f>
        <v>0</v>
      </c>
    </row>
    <row r="888" spans="1:9" x14ac:dyDescent="0.25">
      <c r="A888" s="29">
        <f t="shared" si="185"/>
        <v>45050</v>
      </c>
      <c r="B888">
        <f>'0504'!B12</f>
        <v>0</v>
      </c>
      <c r="C888">
        <f>'0504'!C12</f>
        <v>92</v>
      </c>
      <c r="D888">
        <f>'0504'!D12</f>
        <v>4243.5</v>
      </c>
      <c r="E888">
        <f>'0504'!E12</f>
        <v>4060.3</v>
      </c>
      <c r="F888" s="66">
        <f t="shared" si="211"/>
        <v>4243.5</v>
      </c>
      <c r="G888" s="2">
        <f t="shared" si="212"/>
        <v>4152.3</v>
      </c>
      <c r="H888" s="38">
        <f t="shared" si="213"/>
        <v>2.1963730944295934</v>
      </c>
      <c r="I888">
        <f>'0504'!F12</f>
        <v>23</v>
      </c>
    </row>
    <row r="889" spans="1:9" x14ac:dyDescent="0.25">
      <c r="A889" s="29">
        <f t="shared" si="185"/>
        <v>45057</v>
      </c>
      <c r="B889">
        <f>'0511'!B12</f>
        <v>0</v>
      </c>
      <c r="C889">
        <f>'0511'!C12</f>
        <v>92</v>
      </c>
      <c r="D889">
        <f>'0511'!D12</f>
        <v>4243.5</v>
      </c>
      <c r="E889">
        <f>'0511'!E12</f>
        <v>4144.8999999999996</v>
      </c>
      <c r="F889" s="66">
        <f t="shared" si="211"/>
        <v>4243.5</v>
      </c>
      <c r="G889" s="2">
        <f t="shared" si="212"/>
        <v>4236.8999999999996</v>
      </c>
      <c r="H889" s="38">
        <f t="shared" si="213"/>
        <v>0.15577426892303681</v>
      </c>
      <c r="I889">
        <f>'0511'!F12</f>
        <v>23</v>
      </c>
    </row>
    <row r="890" spans="1:9" x14ac:dyDescent="0.25">
      <c r="A890" s="29">
        <f t="shared" si="185"/>
        <v>45064</v>
      </c>
      <c r="B890">
        <f>'0518'!B12</f>
        <v>0</v>
      </c>
      <c r="C890">
        <f>'0518'!C12</f>
        <v>92</v>
      </c>
      <c r="D890">
        <f>'0518'!D12</f>
        <v>4243.5</v>
      </c>
      <c r="E890">
        <f>'0518'!E12</f>
        <v>4144.8999999999996</v>
      </c>
      <c r="F890" s="66">
        <f t="shared" ref="F890" si="214">+B890+D890</f>
        <v>4243.5</v>
      </c>
      <c r="G890" s="2">
        <f t="shared" ref="G890" si="215">+C890+E890</f>
        <v>4236.8999999999996</v>
      </c>
      <c r="H890" s="38">
        <f t="shared" ref="H890" si="216">+(F890/G890-1)*100</f>
        <v>0.15577426892303681</v>
      </c>
      <c r="I890">
        <f>'0518'!F12</f>
        <v>23</v>
      </c>
    </row>
    <row r="891" spans="1:9" x14ac:dyDescent="0.25">
      <c r="A891" s="29">
        <f t="shared" si="185"/>
        <v>45071</v>
      </c>
      <c r="B891">
        <f>'0525'!B12</f>
        <v>0</v>
      </c>
      <c r="C891">
        <f>'0525'!C12</f>
        <v>46</v>
      </c>
      <c r="D891">
        <f>'0525'!D12</f>
        <v>4243.5</v>
      </c>
      <c r="E891">
        <f>'0525'!E12</f>
        <v>4144.8999999999996</v>
      </c>
      <c r="F891" s="66">
        <f t="shared" ref="F891" si="217">+B891+D891</f>
        <v>4243.5</v>
      </c>
      <c r="G891" s="2">
        <f t="shared" ref="G891" si="218">+C891+E891</f>
        <v>4190.8999999999996</v>
      </c>
      <c r="H891" s="38">
        <f t="shared" ref="H891" si="219">+(F891/G891-1)*100</f>
        <v>1.2551003364432489</v>
      </c>
      <c r="I891">
        <f>'0525'!F12</f>
        <v>23</v>
      </c>
    </row>
    <row r="892" spans="1:9" x14ac:dyDescent="0.25">
      <c r="A892" s="29">
        <f t="shared" si="185"/>
        <v>45078</v>
      </c>
      <c r="B892">
        <f>'0601'!B12</f>
        <v>0</v>
      </c>
      <c r="C892">
        <f>'0601'!C12</f>
        <v>46</v>
      </c>
      <c r="D892">
        <f>'0601'!D12</f>
        <v>4312.2</v>
      </c>
      <c r="E892">
        <f>'0601'!E12</f>
        <v>4211</v>
      </c>
      <c r="F892" s="66">
        <f t="shared" ref="F892" si="220">+B892+D892</f>
        <v>4312.2</v>
      </c>
      <c r="G892" s="2">
        <f t="shared" ref="G892" si="221">+C892+E892</f>
        <v>4257</v>
      </c>
      <c r="H892" s="38">
        <f t="shared" ref="H892" si="222">+(F892/G892-1)*100</f>
        <v>1.2966878083157107</v>
      </c>
      <c r="I892">
        <f>'0601'!F12</f>
        <v>23</v>
      </c>
    </row>
    <row r="893" spans="1:9" x14ac:dyDescent="0.25">
      <c r="A893" s="29">
        <f t="shared" si="185"/>
        <v>45085</v>
      </c>
      <c r="B893">
        <f>'0608'!B12</f>
        <v>165</v>
      </c>
      <c r="C893">
        <f>'0608'!C12</f>
        <v>46</v>
      </c>
      <c r="D893">
        <f>'0608'!D12</f>
        <v>4365.8999999999996</v>
      </c>
      <c r="E893">
        <f>'0608'!E12</f>
        <v>4211</v>
      </c>
      <c r="F893" s="66">
        <f t="shared" ref="F893" si="223">+B893+D893</f>
        <v>4530.8999999999996</v>
      </c>
      <c r="G893" s="2">
        <f t="shared" ref="G893" si="224">+C893+E893</f>
        <v>4257</v>
      </c>
      <c r="H893" s="38">
        <f t="shared" ref="H893" si="225">+(F893/G893-1)*100</f>
        <v>6.4341085271317766</v>
      </c>
      <c r="I893">
        <f>'0608'!F12</f>
        <v>23</v>
      </c>
    </row>
    <row r="894" spans="1:9" x14ac:dyDescent="0.25">
      <c r="A894" s="29">
        <f t="shared" si="185"/>
        <v>45092</v>
      </c>
      <c r="B894">
        <f>'0615'!B12</f>
        <v>165</v>
      </c>
      <c r="C894">
        <f>'0615'!C12</f>
        <v>46</v>
      </c>
      <c r="D894">
        <f>'0615'!D12</f>
        <v>4365.8999999999996</v>
      </c>
      <c r="E894">
        <f>'0615'!E12</f>
        <v>4279.3999999999996</v>
      </c>
      <c r="F894" s="66">
        <f t="shared" ref="F894" si="226">+B894+D894</f>
        <v>4530.8999999999996</v>
      </c>
      <c r="G894" s="2">
        <f t="shared" ref="G894" si="227">+C894+E894</f>
        <v>4325.3999999999996</v>
      </c>
      <c r="H894" s="38">
        <f t="shared" ref="H894" si="228">+(F894/G894-1)*100</f>
        <v>4.7510056873352857</v>
      </c>
      <c r="I894">
        <f>'0615'!F12</f>
        <v>23</v>
      </c>
    </row>
    <row r="895" spans="1:9" x14ac:dyDescent="0.25">
      <c r="A895" s="29">
        <f t="shared" si="185"/>
        <v>45099</v>
      </c>
      <c r="B895">
        <f>'0622'!B12</f>
        <v>165</v>
      </c>
      <c r="C895">
        <f>'0622'!C12</f>
        <v>0</v>
      </c>
      <c r="D895">
        <f>'0622'!D12</f>
        <v>4365.8999999999996</v>
      </c>
      <c r="E895">
        <f>'0622'!E12</f>
        <v>4364.3999999999996</v>
      </c>
      <c r="F895" s="66">
        <f t="shared" ref="F895" si="229">+B895+D895</f>
        <v>4530.8999999999996</v>
      </c>
      <c r="G895" s="2">
        <f t="shared" ref="G895" si="230">+C895+E895</f>
        <v>4364.3999999999996</v>
      </c>
      <c r="H895" s="38">
        <f t="shared" ref="H895" si="231">+(F895/G895-1)*100</f>
        <v>3.8149573824580729</v>
      </c>
      <c r="I895">
        <f>'0622'!F12</f>
        <v>23</v>
      </c>
    </row>
    <row r="896" spans="1:9" x14ac:dyDescent="0.25">
      <c r="A896" s="29">
        <f t="shared" si="185"/>
        <v>45106</v>
      </c>
      <c r="B896">
        <f>'0629'!B12</f>
        <v>165</v>
      </c>
      <c r="C896">
        <f>'0629'!C12</f>
        <v>0</v>
      </c>
      <c r="D896">
        <f>'0629'!D12</f>
        <v>4422.6000000000004</v>
      </c>
      <c r="E896">
        <f>'0629'!E12</f>
        <v>4433</v>
      </c>
      <c r="F896" s="66">
        <f t="shared" ref="F896" si="232">+B896+D896</f>
        <v>4587.6000000000004</v>
      </c>
      <c r="G896" s="2">
        <f t="shared" ref="G896" si="233">+C896+E896</f>
        <v>4433</v>
      </c>
      <c r="H896" s="38">
        <f t="shared" ref="H896" si="234">+(F896/G896-1)*100</f>
        <v>3.4874802616738254</v>
      </c>
      <c r="I896">
        <f>'0629'!F12</f>
        <v>23</v>
      </c>
    </row>
    <row r="897" spans="1:9" x14ac:dyDescent="0.25">
      <c r="A897" s="29">
        <f t="shared" si="185"/>
        <v>45113</v>
      </c>
      <c r="B897">
        <f>'0706'!B12</f>
        <v>110</v>
      </c>
      <c r="C897">
        <f>'0706'!C12</f>
        <v>0</v>
      </c>
      <c r="D897">
        <f>'0706'!D12</f>
        <v>4606.2</v>
      </c>
      <c r="E897">
        <f>'0706'!E12</f>
        <v>4564.6000000000004</v>
      </c>
      <c r="F897" s="66">
        <f t="shared" ref="F897" si="235">+B897+D897</f>
        <v>4716.2</v>
      </c>
      <c r="G897" s="2">
        <f t="shared" ref="G897" si="236">+C897+E897</f>
        <v>4564.6000000000004</v>
      </c>
      <c r="H897" s="38">
        <f t="shared" ref="H897" si="237">+(F897/G897-1)*100</f>
        <v>3.3212110590193911</v>
      </c>
      <c r="I897">
        <f>'0706'!F12</f>
        <v>23</v>
      </c>
    </row>
    <row r="898" spans="1:9" x14ac:dyDescent="0.25">
      <c r="A898" s="29">
        <f t="shared" si="185"/>
        <v>45120</v>
      </c>
      <c r="B898">
        <f>'0713'!B12</f>
        <v>110</v>
      </c>
      <c r="C898">
        <f>'0713'!C12</f>
        <v>0</v>
      </c>
      <c r="D898">
        <f>'0713'!D12</f>
        <v>4671.6000000000004</v>
      </c>
      <c r="E898">
        <f>'0713'!E12</f>
        <v>4633.3999999999996</v>
      </c>
      <c r="F898" s="66">
        <f t="shared" ref="F898" si="238">+B898+D898</f>
        <v>4781.6000000000004</v>
      </c>
      <c r="G898" s="2">
        <f t="shared" ref="G898" si="239">+C898+E898</f>
        <v>4633.3999999999996</v>
      </c>
      <c r="H898" s="38">
        <f t="shared" ref="H898" si="240">+(F898/G898-1)*100</f>
        <v>3.1985151292787339</v>
      </c>
      <c r="I898">
        <f>'0713'!F12</f>
        <v>23</v>
      </c>
    </row>
    <row r="899" spans="1:9" x14ac:dyDescent="0.25">
      <c r="A899" s="29">
        <f t="shared" si="185"/>
        <v>45127</v>
      </c>
      <c r="B899">
        <f>'0720'!B12</f>
        <v>55</v>
      </c>
      <c r="C899">
        <f>'0720'!C12</f>
        <v>0</v>
      </c>
      <c r="D899">
        <f>'0720'!D12</f>
        <v>4836.8999999999996</v>
      </c>
      <c r="E899">
        <f>'0720'!E12</f>
        <v>4690.3999999999996</v>
      </c>
      <c r="F899" s="66">
        <f t="shared" ref="F899" si="241">+B899+D899</f>
        <v>4891.8999999999996</v>
      </c>
      <c r="G899" s="2">
        <f t="shared" ref="G899" si="242">+C899+E899</f>
        <v>4690.3999999999996</v>
      </c>
      <c r="H899" s="38">
        <f t="shared" ref="H899" si="243">+(F899/G899-1)*100</f>
        <v>4.2960088691796017</v>
      </c>
      <c r="I899">
        <f>'0720'!F12</f>
        <v>23</v>
      </c>
    </row>
    <row r="900" spans="1:9" x14ac:dyDescent="0.25">
      <c r="A900" s="29">
        <f t="shared" si="185"/>
        <v>45134</v>
      </c>
      <c r="B900">
        <f>'0727'!B12</f>
        <v>0</v>
      </c>
      <c r="C900">
        <f>'0727'!C12</f>
        <v>0</v>
      </c>
      <c r="D900">
        <f>'0727'!D12</f>
        <v>4953.8999999999996</v>
      </c>
      <c r="E900">
        <f>'0727'!E12</f>
        <v>4747.8</v>
      </c>
      <c r="F900" s="66">
        <f t="shared" ref="F900" si="244">+B900+D900</f>
        <v>4953.8999999999996</v>
      </c>
      <c r="G900" s="2">
        <f t="shared" ref="G900" si="245">+C900+E900</f>
        <v>4747.8</v>
      </c>
      <c r="H900" s="38">
        <f t="shared" ref="H900" si="246">+(F900/G900-1)*100</f>
        <v>4.3409579173511847</v>
      </c>
      <c r="I900">
        <f>'0727'!F12</f>
        <v>23</v>
      </c>
    </row>
    <row r="901" spans="1:9" x14ac:dyDescent="0.25">
      <c r="A901" s="29">
        <f t="shared" si="185"/>
        <v>45141</v>
      </c>
      <c r="B901">
        <f>'0803'!B12</f>
        <v>0</v>
      </c>
      <c r="C901">
        <f>'0803'!C12</f>
        <v>0</v>
      </c>
      <c r="D901">
        <f>'0803'!D12</f>
        <v>5024.2</v>
      </c>
      <c r="E901">
        <f>'0803'!E12</f>
        <v>5051.6000000000004</v>
      </c>
      <c r="F901" s="66">
        <f t="shared" ref="F901" si="247">+B901+D901</f>
        <v>5024.2</v>
      </c>
      <c r="G901" s="2">
        <f t="shared" ref="G901" si="248">+C901+E901</f>
        <v>5051.6000000000004</v>
      </c>
      <c r="H901" s="38">
        <f t="shared" ref="H901" si="249">+(F901/G901-1)*100</f>
        <v>-0.54240240715813792</v>
      </c>
      <c r="I901">
        <f>'0803'!F12</f>
        <v>23</v>
      </c>
    </row>
    <row r="902" spans="1:9" x14ac:dyDescent="0.25">
      <c r="A902" s="29">
        <f t="shared" si="185"/>
        <v>45148</v>
      </c>
      <c r="B902">
        <f>'0810'!B12</f>
        <v>0</v>
      </c>
      <c r="C902">
        <f>'0810'!C12</f>
        <v>0</v>
      </c>
      <c r="D902">
        <f>'0810'!D12</f>
        <v>5224.8999999999996</v>
      </c>
      <c r="E902">
        <f>'0810'!E12</f>
        <v>5176</v>
      </c>
      <c r="F902" s="66">
        <f t="shared" ref="F902" si="250">+B902+D902</f>
        <v>5224.8999999999996</v>
      </c>
      <c r="G902" s="2">
        <f t="shared" ref="G902" si="251">+C902+E902</f>
        <v>5176</v>
      </c>
      <c r="H902" s="38">
        <f t="shared" ref="H902" si="252">+(F902/G902-1)*100</f>
        <v>0.94474497681606984</v>
      </c>
      <c r="I902">
        <f>'0810'!F12</f>
        <v>23</v>
      </c>
    </row>
    <row r="903" spans="1:9" x14ac:dyDescent="0.25">
      <c r="A903" s="29">
        <f t="shared" si="185"/>
        <v>45155</v>
      </c>
      <c r="B903">
        <f>'0817'!B12</f>
        <v>0</v>
      </c>
      <c r="C903">
        <f>'0817'!C12</f>
        <v>0</v>
      </c>
      <c r="D903">
        <f>'0817'!D12</f>
        <v>5418.2</v>
      </c>
      <c r="E903">
        <f>'0817'!E12</f>
        <v>5176</v>
      </c>
      <c r="F903" s="66">
        <f t="shared" ref="F903" si="253">+B903+D903</f>
        <v>5418.2</v>
      </c>
      <c r="G903" s="2">
        <f t="shared" ref="G903" si="254">+C903+E903</f>
        <v>5176</v>
      </c>
      <c r="H903" s="38">
        <f t="shared" ref="H903" si="255">+(F903/G903-1)*100</f>
        <v>4.6792890262751019</v>
      </c>
      <c r="I903">
        <f>'0817'!F12</f>
        <v>23</v>
      </c>
    </row>
    <row r="904" spans="1:9" x14ac:dyDescent="0.25">
      <c r="A904" s="29">
        <f t="shared" si="185"/>
        <v>45162</v>
      </c>
      <c r="B904">
        <f>'0824'!B12</f>
        <v>0</v>
      </c>
      <c r="C904">
        <f>'0824'!C12</f>
        <v>0</v>
      </c>
      <c r="D904">
        <f>'0824'!D12</f>
        <v>5418.2</v>
      </c>
      <c r="E904">
        <f>'0824'!E12</f>
        <v>5367.9</v>
      </c>
      <c r="F904" s="66">
        <f t="shared" ref="F904:F931" si="256">+B904+D904</f>
        <v>5418.2</v>
      </c>
      <c r="G904" s="2">
        <f t="shared" ref="G904:G931" si="257">+C904+E904</f>
        <v>5367.9</v>
      </c>
      <c r="H904" s="38">
        <f t="shared" ref="H904:H931" si="258">+(F904/G904-1)*100</f>
        <v>0.9370517334525541</v>
      </c>
      <c r="I904">
        <f>'0824'!F12</f>
        <v>44.5</v>
      </c>
    </row>
    <row r="905" spans="1:9" x14ac:dyDescent="0.25">
      <c r="A905" s="29">
        <f t="shared" si="185"/>
        <v>45169</v>
      </c>
      <c r="B905">
        <f>'0831'!B12</f>
        <v>0</v>
      </c>
      <c r="C905">
        <f>'0831'!C12</f>
        <v>0</v>
      </c>
      <c r="D905">
        <f>'0831'!D12</f>
        <v>5523.9</v>
      </c>
      <c r="E905">
        <f>'0831'!E12</f>
        <v>5367.9</v>
      </c>
      <c r="F905" s="66">
        <f t="shared" si="256"/>
        <v>5523.9</v>
      </c>
      <c r="G905" s="2">
        <f t="shared" si="257"/>
        <v>5367.9</v>
      </c>
      <c r="H905" s="38">
        <f t="shared" si="258"/>
        <v>2.906164421840951</v>
      </c>
      <c r="I905">
        <f>'0831'!F12</f>
        <v>44.5</v>
      </c>
    </row>
    <row r="906" spans="1:9" x14ac:dyDescent="0.25">
      <c r="A906" s="29">
        <f t="shared" ref="A906:A988" si="259">+A905+7</f>
        <v>45176</v>
      </c>
      <c r="B906">
        <f>'0907'!B12</f>
        <v>44.5</v>
      </c>
      <c r="C906">
        <f>'0907'!C12</f>
        <v>301</v>
      </c>
      <c r="D906">
        <f>'0907'!D12</f>
        <v>125.8</v>
      </c>
      <c r="E906" t="str">
        <f>'0907'!E12</f>
        <v>*</v>
      </c>
      <c r="F906" s="66">
        <f t="shared" si="256"/>
        <v>170.3</v>
      </c>
      <c r="G906" s="2" t="e">
        <f t="shared" si="257"/>
        <v>#VALUE!</v>
      </c>
      <c r="H906" s="38" t="e">
        <f t="shared" si="258"/>
        <v>#VALUE!</v>
      </c>
    </row>
    <row r="907" spans="1:9" x14ac:dyDescent="0.25">
      <c r="A907" s="29">
        <f t="shared" si="259"/>
        <v>45183</v>
      </c>
      <c r="B907">
        <f>'0914'!B12</f>
        <v>44.5</v>
      </c>
      <c r="C907">
        <f>'0914'!C12</f>
        <v>301</v>
      </c>
      <c r="D907">
        <f>'0914'!D12</f>
        <v>182.1</v>
      </c>
      <c r="E907" t="str">
        <f>'0914'!E12</f>
        <v>*</v>
      </c>
      <c r="F907" s="66">
        <f t="shared" si="256"/>
        <v>226.6</v>
      </c>
      <c r="G907" s="2" t="e">
        <f t="shared" si="257"/>
        <v>#VALUE!</v>
      </c>
      <c r="H907" s="38" t="e">
        <f t="shared" si="258"/>
        <v>#VALUE!</v>
      </c>
    </row>
    <row r="908" spans="1:9" x14ac:dyDescent="0.25">
      <c r="A908" s="29">
        <f t="shared" si="259"/>
        <v>45190</v>
      </c>
      <c r="B908">
        <f>'0921'!B12</f>
        <v>44.5</v>
      </c>
      <c r="C908">
        <f>'0921'!C12</f>
        <v>301</v>
      </c>
      <c r="D908">
        <f>'0921'!D12</f>
        <v>233.3</v>
      </c>
      <c r="E908">
        <f>'0921'!E12</f>
        <v>0.1</v>
      </c>
      <c r="F908" s="66">
        <f t="shared" si="256"/>
        <v>277.8</v>
      </c>
      <c r="G908" s="2">
        <f t="shared" si="257"/>
        <v>301.10000000000002</v>
      </c>
      <c r="H908" s="38">
        <f t="shared" si="258"/>
        <v>-7.7382929259382287</v>
      </c>
    </row>
    <row r="909" spans="1:9" x14ac:dyDescent="0.25">
      <c r="A909" s="29">
        <f t="shared" si="259"/>
        <v>45197</v>
      </c>
      <c r="B909">
        <f>'0928'!B12</f>
        <v>44.5</v>
      </c>
      <c r="C909">
        <f>'0928'!C12</f>
        <v>257</v>
      </c>
      <c r="D909">
        <f>'0928'!D12</f>
        <v>306.60000000000002</v>
      </c>
      <c r="E909">
        <f>'0928'!E12</f>
        <v>251.4</v>
      </c>
      <c r="F909" s="66">
        <f t="shared" si="256"/>
        <v>351.1</v>
      </c>
      <c r="G909" s="2">
        <f t="shared" si="257"/>
        <v>508.4</v>
      </c>
      <c r="H909" s="38">
        <f t="shared" si="258"/>
        <v>-30.94020456333595</v>
      </c>
    </row>
    <row r="910" spans="1:9" x14ac:dyDescent="0.25">
      <c r="A910" s="29">
        <f t="shared" si="259"/>
        <v>45204</v>
      </c>
      <c r="B910">
        <f>'1005'!B12</f>
        <v>44.5</v>
      </c>
      <c r="C910">
        <f>'1005'!C12</f>
        <v>264.5</v>
      </c>
      <c r="D910">
        <f>'1005'!D12</f>
        <v>459.3</v>
      </c>
      <c r="E910">
        <f>'1005'!E12</f>
        <v>272.10000000000002</v>
      </c>
      <c r="F910" s="66">
        <f t="shared" si="256"/>
        <v>503.8</v>
      </c>
      <c r="G910" s="2">
        <f t="shared" si="257"/>
        <v>536.6</v>
      </c>
      <c r="H910" s="38">
        <f t="shared" si="258"/>
        <v>-6.1125605665300009</v>
      </c>
    </row>
    <row r="911" spans="1:9" x14ac:dyDescent="0.25">
      <c r="A911" s="29">
        <f t="shared" si="259"/>
        <v>45211</v>
      </c>
      <c r="B911">
        <f>'1012'!B12</f>
        <v>44.5</v>
      </c>
      <c r="C911">
        <f>'1012'!C12</f>
        <v>204.5</v>
      </c>
      <c r="D911">
        <f>'1012'!D12</f>
        <v>651.4</v>
      </c>
      <c r="E911">
        <f>'1012'!E12</f>
        <v>409.6</v>
      </c>
      <c r="F911" s="66">
        <f t="shared" si="256"/>
        <v>695.9</v>
      </c>
      <c r="G911" s="2">
        <f t="shared" si="257"/>
        <v>614.1</v>
      </c>
      <c r="H911" s="38">
        <f t="shared" si="258"/>
        <v>13.320306139065297</v>
      </c>
    </row>
    <row r="912" spans="1:9" x14ac:dyDescent="0.25">
      <c r="A912" s="29">
        <f t="shared" si="259"/>
        <v>45218</v>
      </c>
      <c r="B912">
        <f>'1019'!B12</f>
        <v>94.5</v>
      </c>
      <c r="C912">
        <f>'1019'!C12</f>
        <v>180.5</v>
      </c>
      <c r="D912">
        <f>'1019'!D12</f>
        <v>674.8</v>
      </c>
      <c r="E912">
        <f>'1019'!E12</f>
        <v>432.8</v>
      </c>
      <c r="F912" s="66">
        <f t="shared" si="256"/>
        <v>769.3</v>
      </c>
      <c r="G912" s="2">
        <f t="shared" si="257"/>
        <v>613.29999999999995</v>
      </c>
      <c r="H912" s="38">
        <f t="shared" si="258"/>
        <v>25.436165008967883</v>
      </c>
    </row>
    <row r="913" spans="1:8" x14ac:dyDescent="0.25">
      <c r="A913" s="29">
        <f t="shared" si="259"/>
        <v>45225</v>
      </c>
      <c r="B913">
        <f>'1026'!B12</f>
        <v>73</v>
      </c>
      <c r="C913">
        <f>'1026'!C12</f>
        <v>386.8</v>
      </c>
      <c r="D913">
        <f>'1026'!D12</f>
        <v>753.5</v>
      </c>
      <c r="E913">
        <f>'1026'!E12</f>
        <v>617.20000000000005</v>
      </c>
      <c r="F913" s="66">
        <f t="shared" si="256"/>
        <v>826.5</v>
      </c>
      <c r="G913" s="2">
        <f t="shared" si="257"/>
        <v>1004</v>
      </c>
      <c r="H913" s="38">
        <f t="shared" si="258"/>
        <v>-17.679282868525892</v>
      </c>
    </row>
    <row r="914" spans="1:8" x14ac:dyDescent="0.25">
      <c r="A914" s="29">
        <f t="shared" si="259"/>
        <v>45232</v>
      </c>
      <c r="B914">
        <f>'1102'!B12</f>
        <v>139</v>
      </c>
      <c r="C914">
        <f>'1102'!C12</f>
        <v>321.8</v>
      </c>
      <c r="D914">
        <f>'1102'!D12</f>
        <v>933.2</v>
      </c>
      <c r="E914">
        <f>'1102'!E12</f>
        <v>766.8</v>
      </c>
      <c r="F914" s="66">
        <f t="shared" si="256"/>
        <v>1072.2</v>
      </c>
      <c r="G914" s="2">
        <f t="shared" si="257"/>
        <v>1088.5999999999999</v>
      </c>
      <c r="H914" s="38">
        <f t="shared" si="258"/>
        <v>-1.5065221385265337</v>
      </c>
    </row>
    <row r="915" spans="1:8" x14ac:dyDescent="0.25">
      <c r="A915" s="29">
        <f t="shared" si="259"/>
        <v>45239</v>
      </c>
      <c r="B915">
        <f>'1109'!B12</f>
        <v>159</v>
      </c>
      <c r="C915">
        <f>'1109'!C12</f>
        <v>321.8</v>
      </c>
      <c r="D915">
        <f>'1109'!D12</f>
        <v>1133.2</v>
      </c>
      <c r="E915">
        <f>'1109'!E12</f>
        <v>999.9</v>
      </c>
      <c r="F915" s="66">
        <f t="shared" si="256"/>
        <v>1292.2</v>
      </c>
      <c r="G915" s="2">
        <f t="shared" si="257"/>
        <v>1321.7</v>
      </c>
      <c r="H915" s="38">
        <f t="shared" si="258"/>
        <v>-2.2319739729136701</v>
      </c>
    </row>
    <row r="916" spans="1:8" x14ac:dyDescent="0.25">
      <c r="A916" s="29">
        <f t="shared" si="259"/>
        <v>45246</v>
      </c>
      <c r="B916">
        <f>'1116'!B12</f>
        <v>197.5</v>
      </c>
      <c r="C916">
        <f>'1116'!C12</f>
        <v>341.8</v>
      </c>
      <c r="D916">
        <f>'1116'!D12</f>
        <v>1369.1</v>
      </c>
      <c r="E916">
        <f>'1116'!E12</f>
        <v>1177.0999999999999</v>
      </c>
      <c r="F916" s="66">
        <f t="shared" si="256"/>
        <v>1566.6</v>
      </c>
      <c r="G916" s="2">
        <f t="shared" si="257"/>
        <v>1518.8999999999999</v>
      </c>
      <c r="H916" s="38">
        <f t="shared" si="258"/>
        <v>3.1404305747580574</v>
      </c>
    </row>
    <row r="917" spans="1:8" x14ac:dyDescent="0.25">
      <c r="A917" s="29">
        <f t="shared" si="259"/>
        <v>45253</v>
      </c>
      <c r="B917">
        <f>'1123'!B12</f>
        <v>368.5</v>
      </c>
      <c r="C917">
        <f>'1123'!C12</f>
        <v>167.8</v>
      </c>
      <c r="D917">
        <f>'1123'!D12</f>
        <v>1491.7</v>
      </c>
      <c r="E917">
        <f>'1123'!E12</f>
        <v>1528.6</v>
      </c>
      <c r="F917" s="66">
        <f t="shared" si="256"/>
        <v>1860.2</v>
      </c>
      <c r="G917" s="2">
        <f t="shared" si="257"/>
        <v>1696.3999999999999</v>
      </c>
      <c r="H917" s="38">
        <f t="shared" si="258"/>
        <v>9.6557415703843574</v>
      </c>
    </row>
    <row r="918" spans="1:8" x14ac:dyDescent="0.25">
      <c r="A918" s="29">
        <f t="shared" si="259"/>
        <v>45260</v>
      </c>
      <c r="B918">
        <f>'1130'!B12</f>
        <v>331.5</v>
      </c>
      <c r="C918">
        <f>'1130'!C12</f>
        <v>167.8</v>
      </c>
      <c r="D918">
        <f>'1130'!D12</f>
        <v>1951.1</v>
      </c>
      <c r="E918">
        <f>'1130'!E12</f>
        <v>1689.9</v>
      </c>
      <c r="F918" s="66">
        <f t="shared" si="256"/>
        <v>2282.6</v>
      </c>
      <c r="G918" s="2">
        <f t="shared" si="257"/>
        <v>1857.7</v>
      </c>
      <c r="H918" s="38">
        <f t="shared" si="258"/>
        <v>22.872369058513197</v>
      </c>
    </row>
    <row r="919" spans="1:8" x14ac:dyDescent="0.25">
      <c r="A919" s="29">
        <f t="shared" si="259"/>
        <v>45267</v>
      </c>
      <c r="B919">
        <f>'1207'!B12</f>
        <v>390.5</v>
      </c>
      <c r="C919">
        <f>'1207'!C12</f>
        <v>167.8</v>
      </c>
      <c r="D919">
        <f>'1207'!D12</f>
        <v>2087.4</v>
      </c>
      <c r="E919">
        <f>'1207'!E12</f>
        <v>1711.1</v>
      </c>
      <c r="F919" s="66">
        <f t="shared" si="256"/>
        <v>2477.9</v>
      </c>
      <c r="G919" s="2">
        <f t="shared" si="257"/>
        <v>1878.8999999999999</v>
      </c>
      <c r="H919" s="38">
        <f t="shared" si="258"/>
        <v>31.880355527170167</v>
      </c>
    </row>
    <row r="920" spans="1:8" x14ac:dyDescent="0.25">
      <c r="A920" s="29">
        <f t="shared" si="259"/>
        <v>45274</v>
      </c>
      <c r="B920">
        <f>'1214'!B12</f>
        <v>443</v>
      </c>
      <c r="C920">
        <f>'1214'!C12</f>
        <v>86</v>
      </c>
      <c r="D920">
        <f>'1214'!D12</f>
        <v>2347.6</v>
      </c>
      <c r="E920">
        <f>'1214'!E12</f>
        <v>1860.2</v>
      </c>
      <c r="F920" s="66">
        <f t="shared" si="256"/>
        <v>2790.6</v>
      </c>
      <c r="G920" s="2">
        <f t="shared" si="257"/>
        <v>1946.2</v>
      </c>
      <c r="H920" s="38">
        <f t="shared" si="258"/>
        <v>43.387113349090534</v>
      </c>
    </row>
    <row r="921" spans="1:8" x14ac:dyDescent="0.25">
      <c r="A921" s="29">
        <f t="shared" si="259"/>
        <v>45281</v>
      </c>
      <c r="B921">
        <f>'1221'!B12</f>
        <v>390.5</v>
      </c>
      <c r="C921">
        <f>'1221'!C12</f>
        <v>31</v>
      </c>
      <c r="D921">
        <f>'1221'!D12</f>
        <v>2587.8000000000002</v>
      </c>
      <c r="E921">
        <f>'1221'!E12</f>
        <v>1952.2</v>
      </c>
      <c r="F921" s="66">
        <f t="shared" si="256"/>
        <v>2978.3</v>
      </c>
      <c r="G921" s="2">
        <f t="shared" si="257"/>
        <v>1983.2</v>
      </c>
      <c r="H921" s="38">
        <f t="shared" si="258"/>
        <v>50.176482452601867</v>
      </c>
    </row>
    <row r="922" spans="1:8" x14ac:dyDescent="0.25">
      <c r="A922" s="29">
        <f t="shared" si="259"/>
        <v>45288</v>
      </c>
      <c r="B922">
        <f>'1228'!B12</f>
        <v>324.5</v>
      </c>
      <c r="C922">
        <f>'1228'!C12</f>
        <v>31</v>
      </c>
      <c r="D922">
        <f>'1228'!D12</f>
        <v>2875.3</v>
      </c>
      <c r="E922">
        <f>'1228'!E12</f>
        <v>2030</v>
      </c>
      <c r="F922" s="66">
        <f t="shared" si="256"/>
        <v>3199.8</v>
      </c>
      <c r="G922" s="2">
        <f t="shared" si="257"/>
        <v>2061</v>
      </c>
      <c r="H922" s="38">
        <f t="shared" si="258"/>
        <v>55.254730713246005</v>
      </c>
    </row>
    <row r="923" spans="1:8" x14ac:dyDescent="0.25">
      <c r="A923" s="29">
        <f t="shared" si="259"/>
        <v>45295</v>
      </c>
      <c r="B923">
        <f>'0104'!B12</f>
        <v>364</v>
      </c>
      <c r="C923">
        <f>'0104'!C12</f>
        <v>31</v>
      </c>
      <c r="D923">
        <f>'0104'!D12</f>
        <v>2946</v>
      </c>
      <c r="E923">
        <f>'0104'!E12</f>
        <v>2244.4</v>
      </c>
      <c r="F923" s="66">
        <f t="shared" si="256"/>
        <v>3310</v>
      </c>
      <c r="G923" s="2">
        <f t="shared" si="257"/>
        <v>2275.4</v>
      </c>
      <c r="H923" s="38">
        <f t="shared" si="258"/>
        <v>45.468928540036899</v>
      </c>
    </row>
    <row r="924" spans="1:8" x14ac:dyDescent="0.25">
      <c r="A924" s="29">
        <f t="shared" si="259"/>
        <v>45302</v>
      </c>
      <c r="B924">
        <f>'0111'!B12</f>
        <v>260.89999999999998</v>
      </c>
      <c r="C924">
        <f>'0111'!C12</f>
        <v>54</v>
      </c>
      <c r="D924">
        <f>'0111'!D12</f>
        <v>3165.6</v>
      </c>
      <c r="E924">
        <f>'0111'!E12</f>
        <v>2547.3000000000002</v>
      </c>
      <c r="F924" s="66">
        <f t="shared" si="256"/>
        <v>3426.5</v>
      </c>
      <c r="G924" s="2">
        <f t="shared" si="257"/>
        <v>2601.3000000000002</v>
      </c>
      <c r="H924" s="38">
        <f t="shared" si="258"/>
        <v>31.72260023834237</v>
      </c>
    </row>
    <row r="925" spans="1:8" x14ac:dyDescent="0.25">
      <c r="A925" s="29">
        <f t="shared" si="259"/>
        <v>45309</v>
      </c>
      <c r="B925">
        <f>'0118'!B12</f>
        <v>103.1</v>
      </c>
      <c r="C925">
        <f>'0118'!C12</f>
        <v>23</v>
      </c>
      <c r="D925">
        <f>'0118'!D12</f>
        <v>3308.6</v>
      </c>
      <c r="E925">
        <f>'0118'!E12</f>
        <v>2755.3</v>
      </c>
      <c r="F925" s="66">
        <f t="shared" si="256"/>
        <v>3411.7</v>
      </c>
      <c r="G925" s="2">
        <f t="shared" si="257"/>
        <v>2778.3</v>
      </c>
      <c r="H925" s="38">
        <f t="shared" si="258"/>
        <v>22.798113954576515</v>
      </c>
    </row>
    <row r="926" spans="1:8" x14ac:dyDescent="0.25">
      <c r="A926" s="29">
        <f t="shared" si="259"/>
        <v>45316</v>
      </c>
      <c r="B926">
        <f>'0125'!B12</f>
        <v>103.1</v>
      </c>
      <c r="C926">
        <f>'0125'!C12</f>
        <v>23</v>
      </c>
      <c r="D926">
        <f>'0125'!D12</f>
        <v>3375.1</v>
      </c>
      <c r="E926">
        <f>'0125'!E12</f>
        <v>2755.3</v>
      </c>
      <c r="F926" s="66">
        <f t="shared" si="256"/>
        <v>3478.2</v>
      </c>
      <c r="G926" s="2">
        <f t="shared" si="257"/>
        <v>2778.3</v>
      </c>
      <c r="H926" s="38">
        <f t="shared" si="258"/>
        <v>25.191663967174161</v>
      </c>
    </row>
    <row r="927" spans="1:8" x14ac:dyDescent="0.25">
      <c r="A927" s="29">
        <f t="shared" si="259"/>
        <v>45323</v>
      </c>
      <c r="B927">
        <f>'0201'!B12</f>
        <v>103.1</v>
      </c>
      <c r="C927">
        <f>'0201'!C12</f>
        <v>23</v>
      </c>
      <c r="D927">
        <f>'0201'!D12</f>
        <v>3509.6</v>
      </c>
      <c r="E927">
        <f>'0201'!E12</f>
        <v>2895</v>
      </c>
      <c r="F927" s="66">
        <f t="shared" si="256"/>
        <v>3612.7</v>
      </c>
      <c r="G927" s="2">
        <f t="shared" si="257"/>
        <v>2918</v>
      </c>
      <c r="H927" s="38">
        <f t="shared" si="258"/>
        <v>23.807402330363246</v>
      </c>
    </row>
    <row r="928" spans="1:8" x14ac:dyDescent="0.25">
      <c r="A928" s="29">
        <f t="shared" si="259"/>
        <v>45330</v>
      </c>
      <c r="B928">
        <f>'0208'!B12</f>
        <v>53.1</v>
      </c>
      <c r="C928">
        <f>'0208'!C12</f>
        <v>23</v>
      </c>
      <c r="D928">
        <f>'0208'!D12</f>
        <v>3696.9</v>
      </c>
      <c r="E928">
        <f>'0208'!E12</f>
        <v>3253.7</v>
      </c>
      <c r="F928" s="66">
        <f t="shared" si="256"/>
        <v>3750</v>
      </c>
      <c r="G928" s="2">
        <f t="shared" si="257"/>
        <v>3276.7</v>
      </c>
      <c r="H928" s="38">
        <f t="shared" si="258"/>
        <v>14.444410534989483</v>
      </c>
    </row>
    <row r="929" spans="1:9" x14ac:dyDescent="0.25">
      <c r="A929" s="29">
        <f t="shared" si="259"/>
        <v>45337</v>
      </c>
      <c r="B929">
        <f>'0215'!B12</f>
        <v>0.1</v>
      </c>
      <c r="F929" s="66">
        <f t="shared" si="256"/>
        <v>0.1</v>
      </c>
      <c r="G929" s="2">
        <f t="shared" si="257"/>
        <v>0</v>
      </c>
      <c r="H929" s="38" t="e">
        <f t="shared" si="258"/>
        <v>#DIV/0!</v>
      </c>
    </row>
    <row r="930" spans="1:9" x14ac:dyDescent="0.25">
      <c r="A930" s="29">
        <f t="shared" si="259"/>
        <v>45344</v>
      </c>
      <c r="B930">
        <f>'0222'!B12</f>
        <v>0.1</v>
      </c>
      <c r="C930">
        <f>'0222'!C12</f>
        <v>23</v>
      </c>
      <c r="D930">
        <f>'0222'!D12</f>
        <v>3890.6</v>
      </c>
      <c r="E930">
        <f>'0222'!E12</f>
        <v>3503.3</v>
      </c>
      <c r="F930" s="66">
        <f t="shared" si="256"/>
        <v>3890.7</v>
      </c>
      <c r="G930" s="2">
        <f t="shared" si="257"/>
        <v>3526.3</v>
      </c>
      <c r="H930" s="38">
        <f t="shared" si="258"/>
        <v>10.333777613929595</v>
      </c>
    </row>
    <row r="931" spans="1:9" x14ac:dyDescent="0.25">
      <c r="A931" s="29">
        <f t="shared" si="259"/>
        <v>45351</v>
      </c>
      <c r="B931">
        <f>'0229'!B12</f>
        <v>0.1</v>
      </c>
      <c r="C931">
        <f>'0229'!C12</f>
        <v>23</v>
      </c>
      <c r="D931">
        <f>'0229'!D12</f>
        <v>3938</v>
      </c>
      <c r="E931">
        <f>'0229'!E12</f>
        <v>3503.3</v>
      </c>
      <c r="F931" s="66">
        <f t="shared" si="256"/>
        <v>3938.1</v>
      </c>
      <c r="G931" s="2">
        <f t="shared" si="257"/>
        <v>3526.3</v>
      </c>
      <c r="H931" s="38">
        <f t="shared" si="258"/>
        <v>11.677962737146586</v>
      </c>
    </row>
    <row r="932" spans="1:9" x14ac:dyDescent="0.25">
      <c r="A932" s="29">
        <f t="shared" si="259"/>
        <v>45358</v>
      </c>
      <c r="B932">
        <f>'0307'!B12</f>
        <v>0.1</v>
      </c>
      <c r="C932">
        <f>'0307'!C12</f>
        <v>23</v>
      </c>
      <c r="D932">
        <f>'0307'!D12</f>
        <v>4007</v>
      </c>
      <c r="E932">
        <f>'0307'!E12</f>
        <v>3682.2</v>
      </c>
      <c r="F932" s="66">
        <f t="shared" ref="F932" si="260">+B932+D932</f>
        <v>4007.1</v>
      </c>
      <c r="G932" s="2">
        <f t="shared" ref="G932" si="261">+C932+E932</f>
        <v>3705.2</v>
      </c>
      <c r="H932" s="38">
        <f t="shared" ref="H932" si="262">+(F932/G932-1)*100</f>
        <v>8.1480082046853077</v>
      </c>
    </row>
    <row r="933" spans="1:9" x14ac:dyDescent="0.25">
      <c r="A933" s="29">
        <f t="shared" si="259"/>
        <v>45365</v>
      </c>
      <c r="B933">
        <f>'0314'!B12</f>
        <v>0.1</v>
      </c>
      <c r="C933">
        <f>'0314'!C12</f>
        <v>23</v>
      </c>
      <c r="D933">
        <f>'0314'!D12</f>
        <v>4007</v>
      </c>
      <c r="E933">
        <f>'0314'!E12</f>
        <v>3682.2</v>
      </c>
      <c r="F933" s="66">
        <f t="shared" ref="F933:G935" si="263">+B933+D933</f>
        <v>4007.1</v>
      </c>
      <c r="G933" s="2">
        <f t="shared" si="263"/>
        <v>3705.2</v>
      </c>
      <c r="H933" s="38">
        <f t="shared" ref="H933" si="264">+(F933/G933-1)*100</f>
        <v>8.1480082046853077</v>
      </c>
    </row>
    <row r="934" spans="1:9" x14ac:dyDescent="0.25">
      <c r="A934" s="29">
        <f t="shared" si="259"/>
        <v>45372</v>
      </c>
      <c r="B934">
        <f>'0321'!B12</f>
        <v>0.1</v>
      </c>
      <c r="C934">
        <f>'0321'!C12</f>
        <v>23</v>
      </c>
      <c r="D934">
        <f>'0321'!D12</f>
        <v>4007</v>
      </c>
      <c r="E934">
        <f>'0321'!E12</f>
        <v>3816.3</v>
      </c>
      <c r="F934" s="66">
        <f t="shared" si="263"/>
        <v>4007.1</v>
      </c>
      <c r="G934" s="2">
        <f t="shared" si="263"/>
        <v>3839.3</v>
      </c>
      <c r="H934" s="38">
        <f t="shared" ref="H934" si="265">+(F934/G934-1)*100</f>
        <v>4.370588388508323</v>
      </c>
    </row>
    <row r="935" spans="1:9" x14ac:dyDescent="0.25">
      <c r="A935" s="29">
        <f t="shared" si="259"/>
        <v>45379</v>
      </c>
      <c r="B935">
        <f>'0328'!B12</f>
        <v>0</v>
      </c>
      <c r="C935">
        <f>'0328'!C12</f>
        <v>23</v>
      </c>
      <c r="D935">
        <f>'0328'!D12</f>
        <v>4064.5</v>
      </c>
      <c r="E935">
        <f>'0328'!E12</f>
        <v>3885.5</v>
      </c>
      <c r="F935" s="66">
        <f t="shared" si="263"/>
        <v>4064.5</v>
      </c>
      <c r="G935" s="2">
        <f t="shared" si="263"/>
        <v>3908.5</v>
      </c>
      <c r="H935" s="38">
        <f t="shared" ref="H935" si="266">+(F935/G935-1)*100</f>
        <v>3.991301010617887</v>
      </c>
    </row>
    <row r="936" spans="1:9" x14ac:dyDescent="0.25">
      <c r="A936" s="29">
        <f t="shared" si="259"/>
        <v>45386</v>
      </c>
      <c r="B936">
        <f>'0404'!B12</f>
        <v>0</v>
      </c>
      <c r="C936">
        <f>'0404'!C12</f>
        <v>23</v>
      </c>
      <c r="D936">
        <f>'0404'!D12</f>
        <v>4064.5</v>
      </c>
      <c r="E936">
        <f>'0404'!E12</f>
        <v>3906.7</v>
      </c>
      <c r="F936" s="66">
        <f t="shared" ref="F936" si="267">+B936+D936</f>
        <v>4064.5</v>
      </c>
      <c r="G936" s="2">
        <f t="shared" ref="G936" si="268">+C936+E936</f>
        <v>3929.7</v>
      </c>
      <c r="H936" s="38">
        <f t="shared" ref="H936" si="269">+(F936/G936-1)*100</f>
        <v>3.4302872992849398</v>
      </c>
    </row>
    <row r="937" spans="1:9" x14ac:dyDescent="0.25">
      <c r="A937" s="29">
        <f t="shared" si="259"/>
        <v>45393</v>
      </c>
      <c r="B937">
        <f>'0411'!B12</f>
        <v>0</v>
      </c>
      <c r="C937">
        <f>'0411'!C12</f>
        <v>23</v>
      </c>
      <c r="D937">
        <f>'0411'!D12</f>
        <v>4064.6</v>
      </c>
      <c r="E937">
        <f>'0411'!E12</f>
        <v>3906.8</v>
      </c>
      <c r="F937" s="66">
        <f t="shared" ref="F937" si="270">+B937+D937</f>
        <v>4064.6</v>
      </c>
      <c r="G937" s="2">
        <f t="shared" ref="G937" si="271">+C937+E937</f>
        <v>3929.8</v>
      </c>
      <c r="H937" s="38">
        <f t="shared" ref="H937" si="272">+(F937/G937-1)*100</f>
        <v>3.430200010178619</v>
      </c>
    </row>
    <row r="938" spans="1:9" ht="13.95" customHeight="1" x14ac:dyDescent="0.25">
      <c r="A938" s="29">
        <f t="shared" si="259"/>
        <v>45400</v>
      </c>
      <c r="B938">
        <f>'0418'!B13</f>
        <v>0</v>
      </c>
      <c r="C938">
        <f>'0418'!C13</f>
        <v>23</v>
      </c>
      <c r="D938">
        <f>'0418'!D13</f>
        <v>4064.6</v>
      </c>
      <c r="E938">
        <f>'0418'!E13</f>
        <v>3972</v>
      </c>
      <c r="F938" s="66">
        <f t="shared" ref="F938" si="273">+B938+D938</f>
        <v>4064.6</v>
      </c>
      <c r="G938" s="2">
        <f t="shared" ref="G938" si="274">+C938+E938</f>
        <v>3995</v>
      </c>
      <c r="H938" s="38">
        <f t="shared" ref="H938" si="275">+(F938/G938-1)*100</f>
        <v>1.7421777221526824</v>
      </c>
    </row>
    <row r="939" spans="1:9" x14ac:dyDescent="0.25">
      <c r="A939" s="29">
        <f t="shared" si="259"/>
        <v>45407</v>
      </c>
      <c r="B939">
        <f>'0425'!B12</f>
        <v>0</v>
      </c>
      <c r="C939">
        <f>'0425'!C12</f>
        <v>23</v>
      </c>
      <c r="D939">
        <f>'0425'!D12</f>
        <v>4064.6</v>
      </c>
      <c r="E939">
        <f>'0425'!E12</f>
        <v>4185.8</v>
      </c>
      <c r="F939" s="66">
        <f t="shared" ref="F939" si="276">+B939+D939</f>
        <v>4064.6</v>
      </c>
      <c r="G939" s="2">
        <f t="shared" ref="G939" si="277">+C939+E939</f>
        <v>4208.8</v>
      </c>
      <c r="H939" s="38">
        <f t="shared" ref="H939" si="278">+(F939/G939-1)*100</f>
        <v>-3.4261547234366141</v>
      </c>
      <c r="I939">
        <f>'0425'!F12</f>
        <v>0</v>
      </c>
    </row>
    <row r="940" spans="1:9" x14ac:dyDescent="0.25">
      <c r="A940" s="29">
        <f t="shared" si="259"/>
        <v>45414</v>
      </c>
      <c r="B940">
        <f>'0502'!B12</f>
        <v>0</v>
      </c>
      <c r="C940">
        <f>'0502'!C12</f>
        <v>0</v>
      </c>
      <c r="D940">
        <f>'0502'!D12</f>
        <v>4064.6</v>
      </c>
      <c r="E940">
        <f>'0502'!E12</f>
        <v>4185.8</v>
      </c>
      <c r="F940" s="66">
        <f t="shared" ref="F940" si="279">+B940+D940</f>
        <v>4064.6</v>
      </c>
      <c r="G940" s="2">
        <f t="shared" ref="G940" si="280">+C940+E940</f>
        <v>4185.8</v>
      </c>
      <c r="H940" s="38">
        <f t="shared" ref="H940" si="281">+(F940/G940-1)*100</f>
        <v>-2.8955038463376215</v>
      </c>
      <c r="I940">
        <f>'0502'!F12</f>
        <v>0</v>
      </c>
    </row>
    <row r="941" spans="1:9" x14ac:dyDescent="0.25">
      <c r="A941" s="29">
        <f t="shared" si="259"/>
        <v>45421</v>
      </c>
      <c r="B941">
        <f>'0509'!B12</f>
        <v>0</v>
      </c>
      <c r="C941">
        <f>'0509'!C12</f>
        <v>0</v>
      </c>
      <c r="D941">
        <f>'0509'!D12</f>
        <v>4064.6</v>
      </c>
      <c r="E941">
        <f>'0509'!E12</f>
        <v>4185.8</v>
      </c>
      <c r="F941" s="66">
        <f t="shared" ref="F941" si="282">+B941+D941</f>
        <v>4064.6</v>
      </c>
      <c r="G941" s="2">
        <f t="shared" ref="G941" si="283">+C941+E941</f>
        <v>4185.8</v>
      </c>
      <c r="H941" s="38">
        <f t="shared" ref="H941" si="284">+(F941/G941-1)*100</f>
        <v>-2.8955038463376215</v>
      </c>
      <c r="I941">
        <f>'0509'!F12</f>
        <v>0</v>
      </c>
    </row>
    <row r="942" spans="1:9" x14ac:dyDescent="0.25">
      <c r="A942" s="29">
        <f t="shared" si="259"/>
        <v>45428</v>
      </c>
      <c r="B942">
        <f>'0516'!B12</f>
        <v>0</v>
      </c>
      <c r="C942">
        <f>'0516'!C12</f>
        <v>0</v>
      </c>
      <c r="D942">
        <f>'0516'!D12</f>
        <v>4064.6</v>
      </c>
      <c r="E942">
        <f>'0516'!E12</f>
        <v>4243.5</v>
      </c>
      <c r="F942" s="66">
        <f t="shared" ref="F942" si="285">+B942+D942</f>
        <v>4064.6</v>
      </c>
      <c r="G942" s="2">
        <f t="shared" ref="G942" si="286">+C942+E942</f>
        <v>4243.5</v>
      </c>
      <c r="H942" s="38">
        <f t="shared" ref="H942" si="287">+(F942/G942-1)*100</f>
        <v>-4.2158595498998475</v>
      </c>
      <c r="I942">
        <f>'0516'!F12</f>
        <v>0</v>
      </c>
    </row>
    <row r="943" spans="1:9" x14ac:dyDescent="0.25">
      <c r="A943" s="29">
        <f t="shared" si="259"/>
        <v>45435</v>
      </c>
      <c r="B943">
        <f>'0523'!B12</f>
        <v>0</v>
      </c>
      <c r="C943">
        <f>'0523'!C12</f>
        <v>0</v>
      </c>
      <c r="D943">
        <f>'0523'!D12</f>
        <v>4064.7</v>
      </c>
      <c r="E943">
        <f>'0523'!E12</f>
        <v>4243.5</v>
      </c>
      <c r="F943" s="66">
        <f t="shared" ref="F943" si="288">+B943+D943</f>
        <v>4064.7</v>
      </c>
      <c r="G943" s="2">
        <f t="shared" ref="G943" si="289">+C943+E943</f>
        <v>4243.5</v>
      </c>
      <c r="H943" s="38">
        <f t="shared" ref="H943" si="290">+(F943/G943-1)*100</f>
        <v>-4.2135030045952648</v>
      </c>
      <c r="I943">
        <f>'0523'!F12</f>
        <v>0</v>
      </c>
    </row>
    <row r="944" spans="1:9" x14ac:dyDescent="0.25">
      <c r="A944" s="29">
        <f t="shared" si="259"/>
        <v>45442</v>
      </c>
      <c r="B944">
        <f>'0530'!B13</f>
        <v>0</v>
      </c>
      <c r="C944">
        <f>'0530'!C13</f>
        <v>0</v>
      </c>
      <c r="D944">
        <f>'0530'!D13</f>
        <v>4121.3</v>
      </c>
      <c r="E944">
        <f>'0530'!E13</f>
        <v>4312.2</v>
      </c>
      <c r="F944" s="66">
        <f t="shared" ref="F944" si="291">+B944+D944</f>
        <v>4121.3</v>
      </c>
      <c r="G944" s="2">
        <f t="shared" ref="G944" si="292">+C944+E944</f>
        <v>4312.2</v>
      </c>
      <c r="H944" s="38">
        <f t="shared" ref="H944" si="293">+(F944/G944-1)*100</f>
        <v>-4.4269746301191848</v>
      </c>
      <c r="I944">
        <f>'0530'!F13</f>
        <v>0</v>
      </c>
    </row>
    <row r="945" spans="1:9" x14ac:dyDescent="0.25">
      <c r="A945" s="29">
        <f t="shared" si="259"/>
        <v>45449</v>
      </c>
      <c r="B945">
        <f>'0606'!B12</f>
        <v>0</v>
      </c>
      <c r="C945">
        <f>'0606'!C12</f>
        <v>0</v>
      </c>
      <c r="D945">
        <f>'0606'!D12</f>
        <v>4177.8999999999996</v>
      </c>
      <c r="E945">
        <f>'0606'!E12</f>
        <v>4312.2</v>
      </c>
      <c r="F945" s="66">
        <f t="shared" ref="F945" si="294">+B945+D945</f>
        <v>4177.8999999999996</v>
      </c>
      <c r="G945" s="2">
        <f t="shared" ref="G945" si="295">+C945+E945</f>
        <v>4312.2</v>
      </c>
      <c r="H945" s="38">
        <f t="shared" ref="H945" si="296">+(F945/G945-1)*100</f>
        <v>-3.1144195538240438</v>
      </c>
      <c r="I945">
        <f>'0606'!F12</f>
        <v>0</v>
      </c>
    </row>
    <row r="946" spans="1:9" x14ac:dyDescent="0.25">
      <c r="A946" s="29">
        <f t="shared" si="259"/>
        <v>45456</v>
      </c>
      <c r="B946">
        <f>'0613'!B12</f>
        <v>0</v>
      </c>
      <c r="C946">
        <f>'0613'!C12</f>
        <v>165</v>
      </c>
      <c r="D946">
        <f>'0613'!D12</f>
        <v>4236.3</v>
      </c>
      <c r="E946">
        <f>'0613'!E12</f>
        <v>4365.8999999999996</v>
      </c>
      <c r="F946" s="66">
        <f t="shared" ref="F946" si="297">+B946+D946</f>
        <v>4236.3</v>
      </c>
      <c r="G946" s="2">
        <f t="shared" ref="G946" si="298">+C946+E946</f>
        <v>4530.8999999999996</v>
      </c>
      <c r="H946" s="38">
        <f t="shared" ref="H946" si="299">+(F946/G946-1)*100</f>
        <v>-6.502019466331177</v>
      </c>
      <c r="I946">
        <f>'0613'!F12</f>
        <v>0</v>
      </c>
    </row>
    <row r="947" spans="1:9" x14ac:dyDescent="0.25">
      <c r="A947" s="29">
        <f t="shared" si="259"/>
        <v>45463</v>
      </c>
      <c r="B947">
        <f>'0620'!B12</f>
        <v>0</v>
      </c>
      <c r="C947">
        <f>'0620'!C12</f>
        <v>165</v>
      </c>
      <c r="D947">
        <f>'0620'!D12</f>
        <v>4294.5</v>
      </c>
      <c r="E947">
        <f>'0620'!E12</f>
        <v>4365.8999999999996</v>
      </c>
      <c r="F947" s="66">
        <f t="shared" ref="F947" si="300">+B947+D947</f>
        <v>4294.5</v>
      </c>
      <c r="G947" s="2">
        <f t="shared" ref="G947" si="301">+C947+E947</f>
        <v>4530.8999999999996</v>
      </c>
      <c r="H947" s="38">
        <f t="shared" ref="H947" si="302">+(F947/G947-1)*100</f>
        <v>-5.2175064556710504</v>
      </c>
      <c r="I947">
        <f>'0620'!F12</f>
        <v>0</v>
      </c>
    </row>
    <row r="948" spans="1:9" x14ac:dyDescent="0.25">
      <c r="A948" s="29">
        <f t="shared" si="259"/>
        <v>45470</v>
      </c>
      <c r="B948">
        <f>'0627'!B12</f>
        <v>0</v>
      </c>
      <c r="C948">
        <f>'0627'!C12</f>
        <v>165</v>
      </c>
      <c r="D948">
        <f>'0627'!D12</f>
        <v>4353</v>
      </c>
      <c r="E948">
        <f>'0627'!E12</f>
        <v>4366</v>
      </c>
      <c r="F948" s="66">
        <f t="shared" ref="F948" si="303">+B948+D948</f>
        <v>4353</v>
      </c>
      <c r="G948" s="2">
        <f t="shared" ref="G948" si="304">+C948+E948</f>
        <v>4531</v>
      </c>
      <c r="H948" s="38">
        <f t="shared" ref="H948" si="305">+(F948/G948-1)*100</f>
        <v>-3.9284926064886316</v>
      </c>
      <c r="I948">
        <f>'0627'!F12</f>
        <v>0</v>
      </c>
    </row>
    <row r="949" spans="1:9" x14ac:dyDescent="0.25">
      <c r="A949" s="29">
        <f t="shared" si="259"/>
        <v>45477</v>
      </c>
      <c r="B949">
        <f>'0704'!B12</f>
        <v>0</v>
      </c>
      <c r="C949">
        <f>'0704'!C12</f>
        <v>110</v>
      </c>
      <c r="D949">
        <f>'0704'!D12</f>
        <v>4462.8999999999996</v>
      </c>
      <c r="E949">
        <f>'0704'!E12</f>
        <v>4508.6000000000004</v>
      </c>
      <c r="F949" s="66">
        <f t="shared" ref="F949" si="306">+B949+D949</f>
        <v>4462.8999999999996</v>
      </c>
      <c r="G949" s="2">
        <f t="shared" ref="G949" si="307">+C949+E949</f>
        <v>4618.6000000000004</v>
      </c>
      <c r="H949" s="38">
        <f t="shared" ref="H949" si="308">+(F949/G949-1)*100</f>
        <v>-3.3711514311696389</v>
      </c>
      <c r="I949">
        <f>'0704'!F12</f>
        <v>0</v>
      </c>
    </row>
    <row r="950" spans="1:9" x14ac:dyDescent="0.25">
      <c r="A950" s="29">
        <f t="shared" si="259"/>
        <v>45484</v>
      </c>
      <c r="B950">
        <f>'0711'!B12</f>
        <v>0</v>
      </c>
      <c r="C950">
        <f>'0711'!C12</f>
        <v>110</v>
      </c>
      <c r="D950">
        <f>'0711'!D12</f>
        <v>4462.8999999999996</v>
      </c>
      <c r="E950">
        <f>'0711'!E12</f>
        <v>4565.3</v>
      </c>
      <c r="F950" s="66">
        <f t="shared" ref="F950" si="309">+B950+D950</f>
        <v>4462.8999999999996</v>
      </c>
      <c r="G950" s="2">
        <f t="shared" ref="G950" si="310">+C950+E950</f>
        <v>4675.3</v>
      </c>
      <c r="H950" s="38">
        <f t="shared" ref="H950" si="311">+(F950/G950-1)*100</f>
        <v>-4.5430239770710035</v>
      </c>
      <c r="I950">
        <f>'0711'!F12</f>
        <v>0</v>
      </c>
    </row>
    <row r="951" spans="1:9" x14ac:dyDescent="0.25">
      <c r="A951" s="29">
        <f t="shared" si="259"/>
        <v>45491</v>
      </c>
      <c r="B951">
        <f>'0718'!B12</f>
        <v>0</v>
      </c>
      <c r="C951">
        <f>'0718'!C12</f>
        <v>55</v>
      </c>
      <c r="D951">
        <f>'0718'!D12</f>
        <v>4577.3999999999996</v>
      </c>
      <c r="E951">
        <f>'0718'!E12</f>
        <v>4783.8</v>
      </c>
      <c r="F951" s="66">
        <f t="shared" ref="F951" si="312">+B951+D951</f>
        <v>4577.3999999999996</v>
      </c>
      <c r="G951" s="2">
        <f t="shared" ref="G951" si="313">+C951+E951</f>
        <v>4838.8</v>
      </c>
      <c r="H951" s="38">
        <f t="shared" ref="H951" si="314">+(F951/G951-1)*100</f>
        <v>-5.4021658262379262</v>
      </c>
      <c r="I951">
        <f>'0718'!F12</f>
        <v>17.5</v>
      </c>
    </row>
    <row r="952" spans="1:9" x14ac:dyDescent="0.25">
      <c r="A952" s="29">
        <f t="shared" si="259"/>
        <v>45498</v>
      </c>
      <c r="B952">
        <f>'0725'!B12</f>
        <v>0</v>
      </c>
      <c r="C952">
        <f>'0725'!C12</f>
        <v>0</v>
      </c>
      <c r="D952">
        <f>'0725'!D12</f>
        <v>4701.7</v>
      </c>
      <c r="E952">
        <f>'0725'!E12</f>
        <v>4844.3</v>
      </c>
      <c r="F952" s="66">
        <f t="shared" ref="F952" si="315">+B952+D952</f>
        <v>4701.7</v>
      </c>
      <c r="G952" s="2">
        <f t="shared" ref="G952" si="316">+C952+E952</f>
        <v>4844.3</v>
      </c>
      <c r="H952" s="38">
        <f t="shared" ref="H952" si="317">+(F952/G952-1)*100</f>
        <v>-2.9436657515017672</v>
      </c>
      <c r="I952">
        <f>'0725'!F12</f>
        <v>35</v>
      </c>
    </row>
    <row r="953" spans="1:9" x14ac:dyDescent="0.25">
      <c r="A953" s="29">
        <f t="shared" si="259"/>
        <v>45505</v>
      </c>
      <c r="B953">
        <f>'0801'!B12</f>
        <v>100</v>
      </c>
      <c r="C953">
        <f>'0801'!C12</f>
        <v>0</v>
      </c>
      <c r="D953">
        <f>'0801'!D12</f>
        <v>4701.7</v>
      </c>
      <c r="E953">
        <f>'0801'!E12</f>
        <v>4965.8999999999996</v>
      </c>
      <c r="F953" s="66">
        <f t="shared" ref="F953" si="318">+B953+D953</f>
        <v>4801.7</v>
      </c>
      <c r="G953" s="2">
        <f t="shared" ref="G953" si="319">+C953+E953</f>
        <v>4965.8999999999996</v>
      </c>
      <c r="H953" s="38">
        <f t="shared" ref="H953" si="320">+(F953/G953-1)*100</f>
        <v>-3.3065506756076446</v>
      </c>
      <c r="I953">
        <f>'0801'!F12</f>
        <v>80</v>
      </c>
    </row>
    <row r="954" spans="1:9" x14ac:dyDescent="0.25">
      <c r="A954" s="29">
        <f t="shared" si="259"/>
        <v>45512</v>
      </c>
      <c r="B954">
        <f>'0808'!B12</f>
        <v>100</v>
      </c>
      <c r="C954">
        <f>'0808'!C12</f>
        <v>0</v>
      </c>
      <c r="D954">
        <f>'0808'!D12</f>
        <v>4786.7</v>
      </c>
      <c r="E954">
        <f>'0808'!E12</f>
        <v>5024.5</v>
      </c>
      <c r="F954" s="66">
        <f t="shared" ref="F954" si="321">+B954+D954</f>
        <v>4886.7</v>
      </c>
      <c r="G954" s="2">
        <f t="shared" ref="G954" si="322">+C954+E954</f>
        <v>5024.5</v>
      </c>
      <c r="H954" s="38">
        <f t="shared" ref="H954" si="323">+(F954/G954-1)*100</f>
        <v>-2.7425614489003936</v>
      </c>
      <c r="I954">
        <f>'0808'!F12</f>
        <v>145</v>
      </c>
    </row>
    <row r="955" spans="1:9" x14ac:dyDescent="0.25">
      <c r="A955" s="29">
        <f t="shared" si="259"/>
        <v>45519</v>
      </c>
      <c r="B955">
        <f>'0815'!B12</f>
        <v>117</v>
      </c>
      <c r="C955">
        <f>'0815'!C12</f>
        <v>0</v>
      </c>
      <c r="D955">
        <f>'0815'!D12</f>
        <v>4917.3</v>
      </c>
      <c r="E955">
        <f>'0815'!E12</f>
        <v>5274.7</v>
      </c>
      <c r="F955" s="66">
        <f t="shared" ref="F955" si="324">+B955+D955</f>
        <v>5034.3</v>
      </c>
      <c r="G955" s="2">
        <f t="shared" ref="G955" si="325">+C955+E955</f>
        <v>5274.7</v>
      </c>
      <c r="H955" s="38">
        <f t="shared" ref="H955" si="326">+(F955/G955-1)*100</f>
        <v>-4.5576051718581034</v>
      </c>
      <c r="I955">
        <f>'0815'!F12</f>
        <v>148</v>
      </c>
    </row>
    <row r="956" spans="1:9" x14ac:dyDescent="0.25">
      <c r="A956" s="29">
        <f t="shared" si="259"/>
        <v>45526</v>
      </c>
      <c r="B956">
        <f>'0822'!B12</f>
        <v>0</v>
      </c>
      <c r="C956">
        <f>'0822'!C12</f>
        <v>0</v>
      </c>
      <c r="D956">
        <f>'0822'!D12</f>
        <v>5018.3</v>
      </c>
      <c r="E956">
        <f>'0822'!E12</f>
        <v>5274.7</v>
      </c>
      <c r="F956" s="66">
        <f t="shared" ref="F956" si="327">+B956+D956</f>
        <v>5018.3</v>
      </c>
      <c r="G956" s="2">
        <f t="shared" ref="G956" si="328">+C956+E956</f>
        <v>5274.7</v>
      </c>
      <c r="H956" s="38">
        <f t="shared" ref="H956" si="329">+(F956/G956-1)*100</f>
        <v>-4.8609399586706292</v>
      </c>
      <c r="I956">
        <f>'0822'!F12</f>
        <v>248</v>
      </c>
    </row>
    <row r="957" spans="1:9" x14ac:dyDescent="0.25">
      <c r="A957" s="29">
        <f t="shared" si="259"/>
        <v>45533</v>
      </c>
      <c r="B957">
        <f>'0829'!B12</f>
        <v>0</v>
      </c>
      <c r="C957">
        <f>'0829'!C12</f>
        <v>0</v>
      </c>
      <c r="D957">
        <f>'0829'!D12</f>
        <v>5018.3</v>
      </c>
      <c r="E957">
        <f>'0829'!E12</f>
        <v>5523.9</v>
      </c>
      <c r="F957" s="66">
        <f t="shared" ref="F957" si="330">+B957+D957</f>
        <v>5018.3</v>
      </c>
      <c r="G957" s="2">
        <f t="shared" ref="G957" si="331">+C957+E957</f>
        <v>5523.9</v>
      </c>
      <c r="H957" s="38">
        <f t="shared" ref="H957" si="332">+(F957/G957-1)*100</f>
        <v>-9.1529535292094284</v>
      </c>
      <c r="I957">
        <f>'0829'!F12</f>
        <v>248</v>
      </c>
    </row>
    <row r="958" spans="1:9" x14ac:dyDescent="0.25">
      <c r="A958" s="29">
        <f t="shared" si="259"/>
        <v>45540</v>
      </c>
      <c r="B958">
        <f>'090524'!B12</f>
        <v>274.5</v>
      </c>
      <c r="C958">
        <f>'090524'!C12</f>
        <v>0</v>
      </c>
      <c r="D958">
        <f>'090524'!D12</f>
        <v>0</v>
      </c>
      <c r="E958">
        <f>'090524'!E12</f>
        <v>5503.7</v>
      </c>
      <c r="F958" s="66">
        <f t="shared" ref="F958:G960" si="333">+B958+D958</f>
        <v>274.5</v>
      </c>
      <c r="G958" s="2">
        <f t="shared" si="333"/>
        <v>5503.7</v>
      </c>
      <c r="H958" s="38">
        <f t="shared" ref="H958" si="334">+(F958/G958-1)*100</f>
        <v>-95.012446172574812</v>
      </c>
    </row>
    <row r="959" spans="1:9" x14ac:dyDescent="0.25">
      <c r="A959" s="29">
        <f t="shared" si="259"/>
        <v>45547</v>
      </c>
      <c r="B959">
        <f>'912'!B12</f>
        <v>395.5</v>
      </c>
      <c r="C959">
        <f>'912'!C12</f>
        <v>44.5</v>
      </c>
      <c r="D959">
        <f>'912'!D12</f>
        <v>68.400000000000006</v>
      </c>
      <c r="E959">
        <f>'912'!E12</f>
        <v>125.8</v>
      </c>
      <c r="F959" s="66">
        <f t="shared" si="333"/>
        <v>463.9</v>
      </c>
      <c r="G959" s="2">
        <f t="shared" si="333"/>
        <v>170.3</v>
      </c>
      <c r="H959" s="38">
        <f t="shared" ref="H959" si="335">+(F959/G959-1)*100</f>
        <v>172.40164415736933</v>
      </c>
    </row>
    <row r="960" spans="1:9" x14ac:dyDescent="0.25">
      <c r="A960" s="29">
        <f t="shared" si="259"/>
        <v>45554</v>
      </c>
      <c r="B960">
        <f>'919'!B12</f>
        <v>362.5</v>
      </c>
      <c r="C960">
        <f>'919'!C12</f>
        <v>44.5</v>
      </c>
      <c r="D960">
        <f>'919'!D12</f>
        <v>255.4</v>
      </c>
      <c r="E960">
        <f>'919'!E12</f>
        <v>125.8</v>
      </c>
      <c r="F960" s="66">
        <f t="shared" si="333"/>
        <v>617.9</v>
      </c>
      <c r="G960" s="2">
        <f t="shared" si="333"/>
        <v>170.3</v>
      </c>
      <c r="H960" s="38">
        <f t="shared" ref="H960" si="336">+(F960/G960-1)*100</f>
        <v>262.83029947152079</v>
      </c>
    </row>
    <row r="961" spans="1:8" x14ac:dyDescent="0.25">
      <c r="A961" s="29">
        <f t="shared" si="259"/>
        <v>45561</v>
      </c>
      <c r="B961">
        <f>'926'!B12</f>
        <v>317.5</v>
      </c>
      <c r="C961">
        <f>'926'!C12</f>
        <v>44.5</v>
      </c>
      <c r="D961">
        <f>'926'!D12</f>
        <v>437.3</v>
      </c>
      <c r="E961">
        <f>'926'!E12</f>
        <v>199.1</v>
      </c>
      <c r="F961" s="66">
        <f t="shared" ref="F961" si="337">+B961+D961</f>
        <v>754.8</v>
      </c>
      <c r="G961" s="2">
        <f t="shared" ref="G961" si="338">+C961+E961</f>
        <v>243.6</v>
      </c>
      <c r="H961" s="38">
        <f t="shared" ref="H961" si="339">+(F961/G961-1)*100</f>
        <v>209.85221674876846</v>
      </c>
    </row>
    <row r="962" spans="1:8" x14ac:dyDescent="0.25">
      <c r="A962" s="29">
        <f t="shared" si="259"/>
        <v>45568</v>
      </c>
      <c r="B962">
        <f>'103'!B12</f>
        <v>323.5</v>
      </c>
      <c r="C962">
        <f>'103'!C12</f>
        <v>44.5</v>
      </c>
      <c r="D962">
        <f>'103'!D12</f>
        <v>752.3</v>
      </c>
      <c r="E962">
        <f>'103'!E12</f>
        <v>374.5</v>
      </c>
      <c r="F962" s="66">
        <f t="shared" ref="F962" si="340">+B962+D962</f>
        <v>1075.8</v>
      </c>
      <c r="G962" s="2">
        <f t="shared" ref="G962" si="341">+C962+E962</f>
        <v>419</v>
      </c>
      <c r="H962" s="38">
        <f t="shared" ref="H962" si="342">+(F962/G962-1)*100</f>
        <v>156.75417661097853</v>
      </c>
    </row>
    <row r="963" spans="1:8" x14ac:dyDescent="0.25">
      <c r="A963" s="29">
        <f t="shared" si="259"/>
        <v>45575</v>
      </c>
      <c r="B963">
        <f>'101024'!B12</f>
        <v>461.5</v>
      </c>
      <c r="C963">
        <f>'101024'!C12</f>
        <v>44.5</v>
      </c>
      <c r="D963">
        <f>'101024'!D12</f>
        <v>889.4</v>
      </c>
      <c r="E963">
        <f>'101024'!E12</f>
        <v>566.6</v>
      </c>
      <c r="F963" s="66">
        <f t="shared" ref="F963" si="343">+B963+D963</f>
        <v>1350.9</v>
      </c>
      <c r="G963" s="2">
        <f t="shared" ref="G963" si="344">+C963+E963</f>
        <v>611.1</v>
      </c>
      <c r="H963" s="38">
        <f t="shared" ref="H963" si="345">+(F963/G963-1)*100</f>
        <v>121.06038291605303</v>
      </c>
    </row>
    <row r="964" spans="1:8" x14ac:dyDescent="0.25">
      <c r="A964" s="29">
        <f t="shared" si="259"/>
        <v>45582</v>
      </c>
      <c r="B964">
        <f>'101724'!B12</f>
        <v>461.5</v>
      </c>
      <c r="C964">
        <f>'101724'!C12</f>
        <v>94.5</v>
      </c>
      <c r="D964">
        <f>'101724'!D12</f>
        <v>1018.3</v>
      </c>
      <c r="E964">
        <f>'101724'!E12</f>
        <v>566.6</v>
      </c>
      <c r="F964" s="66">
        <f t="shared" ref="F964" si="346">+B964+D964</f>
        <v>1479.8</v>
      </c>
      <c r="G964" s="2">
        <f t="shared" ref="G964" si="347">+C964+E964</f>
        <v>661.1</v>
      </c>
      <c r="H964" s="38">
        <f t="shared" ref="H964" si="348">+(F964/G964-1)*100</f>
        <v>123.83905611859021</v>
      </c>
    </row>
    <row r="965" spans="1:8" x14ac:dyDescent="0.25">
      <c r="A965" s="29">
        <f t="shared" si="259"/>
        <v>45589</v>
      </c>
      <c r="B965">
        <f>'102424'!B12</f>
        <v>518.5</v>
      </c>
      <c r="C965">
        <f>'102424'!C12</f>
        <v>73</v>
      </c>
      <c r="D965">
        <f>'102424'!D12</f>
        <v>1293.9000000000001</v>
      </c>
      <c r="E965">
        <f>'102424'!E12</f>
        <v>645.4</v>
      </c>
      <c r="F965" s="66">
        <f t="shared" ref="F965" si="349">+B965+D965</f>
        <v>1812.4</v>
      </c>
      <c r="G965" s="2">
        <f t="shared" ref="G965" si="350">+C965+E965</f>
        <v>718.4</v>
      </c>
      <c r="H965" s="38">
        <f t="shared" ref="H965" si="351">+(F965/G965-1)*100</f>
        <v>152.28285077951003</v>
      </c>
    </row>
    <row r="966" spans="1:8" x14ac:dyDescent="0.25">
      <c r="A966" s="29">
        <f t="shared" si="259"/>
        <v>45596</v>
      </c>
      <c r="B966">
        <f>'103124'!B12</f>
        <v>521.5</v>
      </c>
      <c r="C966">
        <f>'103124'!C12</f>
        <v>139</v>
      </c>
      <c r="D966">
        <f>'103124'!D12</f>
        <v>1410.8</v>
      </c>
      <c r="E966">
        <f>'103124'!E12</f>
        <v>933.2</v>
      </c>
      <c r="F966" s="66">
        <f t="shared" ref="F966" si="352">+B966+D966</f>
        <v>1932.3</v>
      </c>
      <c r="G966" s="2">
        <f t="shared" ref="G966" si="353">+C966+E966</f>
        <v>1072.2</v>
      </c>
      <c r="H966" s="38">
        <f t="shared" ref="H966" si="354">+(F966/G966-1)*100</f>
        <v>80.218242865137086</v>
      </c>
    </row>
    <row r="967" spans="1:8" x14ac:dyDescent="0.25">
      <c r="A967" s="29">
        <f t="shared" si="259"/>
        <v>45603</v>
      </c>
      <c r="B967">
        <f>'110724'!B12</f>
        <v>576.5</v>
      </c>
      <c r="C967">
        <f>'110724'!C12</f>
        <v>159</v>
      </c>
      <c r="D967">
        <f>'110724'!D12</f>
        <v>1547.2</v>
      </c>
      <c r="E967">
        <f>'110724'!E12</f>
        <v>1068.0999999999999</v>
      </c>
      <c r="F967" s="66">
        <f t="shared" ref="F967" si="355">+B967+D967</f>
        <v>2123.6999999999998</v>
      </c>
      <c r="G967" s="2">
        <f t="shared" ref="G967" si="356">+C967+E967</f>
        <v>1227.0999999999999</v>
      </c>
      <c r="H967" s="38">
        <f t="shared" ref="H967" si="357">+(F967/G967-1)*100</f>
        <v>73.066579740852418</v>
      </c>
    </row>
    <row r="968" spans="1:8" x14ac:dyDescent="0.25">
      <c r="A968" s="29">
        <f t="shared" si="259"/>
        <v>45610</v>
      </c>
      <c r="B968">
        <f>'111424'!B12</f>
        <v>536.5</v>
      </c>
      <c r="C968">
        <f>'111424'!C12</f>
        <v>197.5</v>
      </c>
      <c r="D968">
        <f>'111424'!D12</f>
        <v>1737.7</v>
      </c>
      <c r="E968">
        <f>'111424'!E12</f>
        <v>1301.0999999999999</v>
      </c>
      <c r="F968" s="66">
        <f t="shared" ref="F968" si="358">+B968+D968</f>
        <v>2274.1999999999998</v>
      </c>
      <c r="G968" s="2">
        <f t="shared" ref="G968" si="359">+C968+E968</f>
        <v>1498.6</v>
      </c>
      <c r="H968" s="38">
        <f t="shared" ref="H968" si="360">+(F968/G968-1)*100</f>
        <v>51.754971306552775</v>
      </c>
    </row>
    <row r="969" spans="1:8" x14ac:dyDescent="0.25">
      <c r="A969" s="29">
        <f t="shared" si="259"/>
        <v>45617</v>
      </c>
      <c r="B969">
        <f>'112124'!B12</f>
        <v>536.5</v>
      </c>
      <c r="C969">
        <f>'112124'!C12</f>
        <v>368.5</v>
      </c>
      <c r="D969">
        <f>'112124'!D12</f>
        <v>1947.5</v>
      </c>
      <c r="E969">
        <f>'112124'!E12</f>
        <v>1423.7</v>
      </c>
      <c r="F969" s="66">
        <f t="shared" ref="F969" si="361">+B969+D969</f>
        <v>2484</v>
      </c>
      <c r="G969" s="2">
        <f t="shared" ref="G969" si="362">+C969+E969</f>
        <v>1792.2</v>
      </c>
      <c r="H969" s="38">
        <f t="shared" ref="H969" si="363">+(F969/G969-1)*100</f>
        <v>38.600602611315708</v>
      </c>
    </row>
    <row r="970" spans="1:8" x14ac:dyDescent="0.25">
      <c r="A970" s="29">
        <f t="shared" si="259"/>
        <v>45624</v>
      </c>
      <c r="B970">
        <f>'112824'!B12</f>
        <v>319</v>
      </c>
      <c r="C970">
        <f>'112824'!C12</f>
        <v>331.5</v>
      </c>
      <c r="D970">
        <f>'112824'!D12</f>
        <v>2551.5</v>
      </c>
      <c r="E970">
        <f>'112824'!E12</f>
        <v>1837.9</v>
      </c>
      <c r="F970" s="66">
        <f t="shared" ref="F970" si="364">+B970+D970</f>
        <v>2870.5</v>
      </c>
      <c r="G970" s="2">
        <f t="shared" ref="G970" si="365">+C970+E970</f>
        <v>2169.4</v>
      </c>
      <c r="H970" s="38">
        <f t="shared" ref="H970" si="366">+(F970/G970-1)*100</f>
        <v>32.317691527611323</v>
      </c>
    </row>
    <row r="971" spans="1:8" x14ac:dyDescent="0.25">
      <c r="A971" s="29">
        <f t="shared" si="259"/>
        <v>45631</v>
      </c>
      <c r="B971">
        <f>'120524'!B12</f>
        <v>349</v>
      </c>
      <c r="C971">
        <f>'120524'!C12</f>
        <v>390.5</v>
      </c>
      <c r="D971">
        <f>'120524'!D12</f>
        <v>2767.3</v>
      </c>
      <c r="E971">
        <f>'120524'!E12</f>
        <v>2002.4</v>
      </c>
      <c r="F971" s="66">
        <f t="shared" ref="F971" si="367">+B971+D971</f>
        <v>3116.3</v>
      </c>
      <c r="G971" s="2">
        <f t="shared" ref="G971" si="368">+C971+E971</f>
        <v>2392.9</v>
      </c>
      <c r="H971" s="38">
        <f t="shared" ref="H971" si="369">+(F971/G971-1)*100</f>
        <v>30.231100338501406</v>
      </c>
    </row>
    <row r="972" spans="1:8" x14ac:dyDescent="0.25">
      <c r="A972" s="29">
        <f t="shared" si="259"/>
        <v>45638</v>
      </c>
      <c r="B972">
        <f>'121224'!B12</f>
        <v>294</v>
      </c>
      <c r="C972">
        <f>'121224'!C12</f>
        <v>443</v>
      </c>
      <c r="D972">
        <f>'121224'!D12</f>
        <v>2817.6</v>
      </c>
      <c r="E972">
        <f>'121224'!E12</f>
        <v>2262.6</v>
      </c>
      <c r="F972" s="66">
        <f t="shared" ref="F972" si="370">+B972+D972</f>
        <v>3111.6</v>
      </c>
      <c r="G972" s="2">
        <f t="shared" ref="G972" si="371">+C972+E972</f>
        <v>2705.6</v>
      </c>
      <c r="H972" s="38">
        <f t="shared" ref="H972" si="372">+(F972/G972-1)*100</f>
        <v>15.00591366055588</v>
      </c>
    </row>
    <row r="973" spans="1:8" x14ac:dyDescent="0.25">
      <c r="A973" s="29">
        <f t="shared" si="259"/>
        <v>45645</v>
      </c>
      <c r="B973">
        <f>'121924'!C12</f>
        <v>415</v>
      </c>
      <c r="C973">
        <f>'121924'!D12</f>
        <v>390.5</v>
      </c>
      <c r="D973">
        <f>'121924'!E12</f>
        <v>3026.2</v>
      </c>
      <c r="E973">
        <f>'121924'!F12</f>
        <v>2368.5</v>
      </c>
      <c r="F973" s="66">
        <f t="shared" ref="F973" si="373">+B973+D973</f>
        <v>3441.2</v>
      </c>
      <c r="G973" s="2">
        <f t="shared" ref="G973" si="374">+C973+E973</f>
        <v>2759</v>
      </c>
      <c r="H973" s="38">
        <f t="shared" ref="H973" si="375">+(F973/G973-1)*100</f>
        <v>24.726350126857554</v>
      </c>
    </row>
    <row r="974" spans="1:8" x14ac:dyDescent="0.25">
      <c r="A974" s="29">
        <f t="shared" si="259"/>
        <v>45652</v>
      </c>
      <c r="B974">
        <f>'122624'!B12</f>
        <v>365</v>
      </c>
      <c r="C974">
        <f>'122624'!C12</f>
        <v>324.5</v>
      </c>
      <c r="D974">
        <f>'122624'!D12</f>
        <v>3232.8</v>
      </c>
      <c r="E974">
        <f>'122624'!E12</f>
        <v>2656</v>
      </c>
      <c r="F974" s="66">
        <f t="shared" ref="F974" si="376">+B974+D974</f>
        <v>3597.8</v>
      </c>
      <c r="G974" s="2">
        <f t="shared" ref="G974" si="377">+C974+E974</f>
        <v>2980.5</v>
      </c>
      <c r="H974" s="38">
        <f t="shared" ref="H974" si="378">+(F974/G974-1)*100</f>
        <v>20.711290052004692</v>
      </c>
    </row>
    <row r="975" spans="1:8" x14ac:dyDescent="0.25">
      <c r="A975" s="29">
        <f t="shared" si="259"/>
        <v>45659</v>
      </c>
      <c r="B975">
        <f>'010225'!B12</f>
        <v>365</v>
      </c>
      <c r="C975">
        <f>'010225'!C12</f>
        <v>364</v>
      </c>
      <c r="D975">
        <f>'010225'!D12</f>
        <v>3570.4</v>
      </c>
      <c r="E975">
        <f>'010225'!E12</f>
        <v>2726.7</v>
      </c>
      <c r="F975" s="66">
        <f t="shared" ref="F975" si="379">+B975+D975</f>
        <v>3935.4</v>
      </c>
      <c r="G975" s="2">
        <f t="shared" ref="G975" si="380">+C975+E975</f>
        <v>3090.7</v>
      </c>
      <c r="H975" s="38">
        <f t="shared" ref="H975" si="381">+(F975/G975-1)*100</f>
        <v>27.3303782314686</v>
      </c>
    </row>
    <row r="976" spans="1:8" x14ac:dyDescent="0.25">
      <c r="A976" s="29">
        <f t="shared" si="259"/>
        <v>45666</v>
      </c>
      <c r="B976">
        <f>'010925'!B12</f>
        <v>365</v>
      </c>
      <c r="C976">
        <f>'010925'!C12</f>
        <v>260.89999999999998</v>
      </c>
      <c r="D976">
        <f>'010925'!D12</f>
        <v>3641.5</v>
      </c>
      <c r="E976">
        <f>'010925'!E12</f>
        <v>3165.6</v>
      </c>
      <c r="F976" s="66">
        <f t="shared" ref="F976" si="382">+B976+D976</f>
        <v>4006.5</v>
      </c>
      <c r="G976" s="2">
        <f t="shared" ref="G976" si="383">+C976+E976</f>
        <v>3426.5</v>
      </c>
      <c r="H976" s="38">
        <f t="shared" ref="H976" si="384">+(F976/G976-1)*100</f>
        <v>16.926893331387703</v>
      </c>
    </row>
    <row r="977" spans="1:8" x14ac:dyDescent="0.25">
      <c r="A977" s="29">
        <f t="shared" si="259"/>
        <v>45673</v>
      </c>
      <c r="B977">
        <f>'011625'!B12</f>
        <v>365</v>
      </c>
      <c r="C977">
        <f>'011625'!C12</f>
        <v>103.1</v>
      </c>
      <c r="D977">
        <f>'011625'!D12</f>
        <v>3772.6</v>
      </c>
      <c r="E977">
        <f>'011625'!E12</f>
        <v>3308.6</v>
      </c>
      <c r="F977" s="66">
        <f t="shared" ref="F977" si="385">+B977+D977</f>
        <v>4137.6000000000004</v>
      </c>
      <c r="G977" s="2">
        <f t="shared" ref="G977" si="386">+C977+E977</f>
        <v>3411.7</v>
      </c>
      <c r="H977" s="38">
        <f t="shared" ref="H977" si="387">+(F977/G977-1)*100</f>
        <v>21.276782835536558</v>
      </c>
    </row>
    <row r="978" spans="1:8" x14ac:dyDescent="0.25">
      <c r="A978" s="29">
        <f t="shared" si="259"/>
        <v>45680</v>
      </c>
      <c r="B978">
        <f>'012325'!B12</f>
        <v>365</v>
      </c>
      <c r="C978">
        <f>'012325'!C12</f>
        <v>103.1</v>
      </c>
      <c r="D978">
        <f>'012325'!D12</f>
        <v>3961.5</v>
      </c>
      <c r="E978">
        <f>'012325'!E12</f>
        <v>3375.1</v>
      </c>
      <c r="F978" s="66">
        <f t="shared" ref="F978" si="388">+B978+D978</f>
        <v>4326.5</v>
      </c>
      <c r="G978" s="2">
        <f t="shared" ref="G978" si="389">+C978+E978</f>
        <v>3478.2</v>
      </c>
      <c r="H978" s="38">
        <f t="shared" ref="H978" si="390">+(F978/G978-1)*100</f>
        <v>24.389051808406649</v>
      </c>
    </row>
    <row r="979" spans="1:8" x14ac:dyDescent="0.25">
      <c r="A979" s="29">
        <f t="shared" si="259"/>
        <v>45687</v>
      </c>
      <c r="B979">
        <f>'013025'!B12</f>
        <v>207</v>
      </c>
      <c r="C979">
        <f>'013025'!C12</f>
        <v>103.1</v>
      </c>
      <c r="D979">
        <f>'013025'!D12</f>
        <v>4188.7</v>
      </c>
      <c r="E979">
        <f>'013025'!E12</f>
        <v>3375.1</v>
      </c>
      <c r="F979" s="66">
        <f t="shared" ref="F979" si="391">+B979+D979</f>
        <v>4395.7</v>
      </c>
      <c r="G979" s="2">
        <f t="shared" ref="G979" si="392">+C979+E979</f>
        <v>3478.2</v>
      </c>
      <c r="H979" s="38">
        <f t="shared" ref="H979" si="393">+(F979/G979-1)*100</f>
        <v>26.378586625265953</v>
      </c>
    </row>
    <row r="980" spans="1:8" x14ac:dyDescent="0.25">
      <c r="A980" s="29">
        <f t="shared" si="259"/>
        <v>45694</v>
      </c>
      <c r="B980">
        <f>'020625'!B12</f>
        <v>88</v>
      </c>
      <c r="C980">
        <f>'020625'!C12</f>
        <v>53.1</v>
      </c>
      <c r="D980">
        <f>'020625'!D12</f>
        <v>4307.5</v>
      </c>
      <c r="E980">
        <f>'020625'!E12</f>
        <v>3492.7</v>
      </c>
      <c r="F980" s="66">
        <f t="shared" ref="F980" si="394">+B980+D980</f>
        <v>4395.5</v>
      </c>
      <c r="G980" s="2">
        <f t="shared" ref="G980" si="395">+C980+E980</f>
        <v>3545.7999999999997</v>
      </c>
      <c r="H980" s="38">
        <f t="shared" ref="H980" si="396">+(F980/G980-1)*100</f>
        <v>23.963562524677084</v>
      </c>
    </row>
    <row r="981" spans="1:8" x14ac:dyDescent="0.25">
      <c r="A981" s="29">
        <f t="shared" si="259"/>
        <v>45701</v>
      </c>
      <c r="B981">
        <f>'021325'!B12</f>
        <v>88</v>
      </c>
      <c r="C981">
        <f>'021325'!C12</f>
        <v>0.1</v>
      </c>
      <c r="D981">
        <f>'021325'!D12</f>
        <v>4363.3999999999996</v>
      </c>
      <c r="E981">
        <f>'021325'!E12</f>
        <v>3543.5</v>
      </c>
      <c r="F981" s="66">
        <f t="shared" ref="F981" si="397">+B981+D981</f>
        <v>4451.3999999999996</v>
      </c>
      <c r="G981" s="2">
        <f t="shared" ref="G981" si="398">+C981+E981</f>
        <v>3543.6</v>
      </c>
      <c r="H981" s="38">
        <f t="shared" ref="H981" si="399">+(F981/G981-1)*100</f>
        <v>25.618015577378927</v>
      </c>
    </row>
    <row r="982" spans="1:8" x14ac:dyDescent="0.25">
      <c r="A982" s="29">
        <f t="shared" si="259"/>
        <v>45708</v>
      </c>
      <c r="B982">
        <f>'022025'!B12</f>
        <v>35</v>
      </c>
      <c r="C982">
        <f>'022025'!C12</f>
        <v>0.1</v>
      </c>
      <c r="D982">
        <f>'022025'!D12</f>
        <v>4413.3999999999996</v>
      </c>
      <c r="E982">
        <f>'022025'!E12</f>
        <v>3543.5</v>
      </c>
      <c r="F982" s="66">
        <f t="shared" ref="F982" si="400">+B982+D982</f>
        <v>4448.3999999999996</v>
      </c>
      <c r="G982" s="2">
        <f t="shared" ref="G982" si="401">+C982+E982</f>
        <v>3543.6</v>
      </c>
      <c r="H982" s="38">
        <f t="shared" ref="H982" si="402">+(F982/G982-1)*100</f>
        <v>25.533355909244836</v>
      </c>
    </row>
    <row r="983" spans="1:8" x14ac:dyDescent="0.25">
      <c r="A983" s="29">
        <f t="shared" si="259"/>
        <v>45715</v>
      </c>
      <c r="B983">
        <f>'022725'!B12</f>
        <v>0</v>
      </c>
      <c r="C983">
        <f>'022725'!C12</f>
        <v>0.1</v>
      </c>
      <c r="D983">
        <f>'022725'!D12</f>
        <v>4512.3</v>
      </c>
      <c r="E983">
        <f>'022725'!E12</f>
        <v>3795.3</v>
      </c>
      <c r="F983" s="66">
        <f t="shared" ref="F983" si="403">+B983+D983</f>
        <v>4512.3</v>
      </c>
      <c r="G983" s="2">
        <f t="shared" ref="G983" si="404">+C983+E983</f>
        <v>3795.4</v>
      </c>
      <c r="H983" s="38">
        <f t="shared" ref="H983" si="405">+(F983/G983-1)*100</f>
        <v>18.888654687252981</v>
      </c>
    </row>
    <row r="984" spans="1:8" x14ac:dyDescent="0.25">
      <c r="A984" s="29">
        <f t="shared" si="259"/>
        <v>45722</v>
      </c>
      <c r="B984">
        <f>'030625'!B12</f>
        <v>0</v>
      </c>
      <c r="C984">
        <f>'030625'!C12</f>
        <v>0.1</v>
      </c>
      <c r="D984">
        <f>'030625'!D12</f>
        <v>4641.6000000000004</v>
      </c>
      <c r="E984">
        <f>'030625'!E12</f>
        <v>3938</v>
      </c>
      <c r="F984" s="66">
        <f t="shared" ref="F984" si="406">+B984+D984</f>
        <v>4641.6000000000004</v>
      </c>
      <c r="G984" s="2">
        <f t="shared" ref="G984" si="407">+C984+E984</f>
        <v>3938.1</v>
      </c>
      <c r="H984" s="38">
        <f t="shared" ref="H984" si="408">+(F984/G984-1)*100</f>
        <v>17.863944541784129</v>
      </c>
    </row>
    <row r="985" spans="1:8" x14ac:dyDescent="0.25">
      <c r="A985" s="29">
        <f t="shared" si="259"/>
        <v>45729</v>
      </c>
      <c r="B985">
        <f>'031325'!B12</f>
        <v>0</v>
      </c>
      <c r="C985">
        <f>'031325'!C12</f>
        <v>0.1</v>
      </c>
      <c r="D985">
        <f>'031325'!D12</f>
        <v>4641.6000000000004</v>
      </c>
      <c r="E985">
        <f>'031325'!E12</f>
        <v>3938</v>
      </c>
      <c r="F985" s="66">
        <f t="shared" ref="F985" si="409">+B985+D985</f>
        <v>4641.6000000000004</v>
      </c>
      <c r="G985" s="2">
        <f t="shared" ref="G985" si="410">+C985+E985</f>
        <v>3938.1</v>
      </c>
      <c r="H985" s="38">
        <f t="shared" ref="H985" si="411">+(F985/G985-1)*100</f>
        <v>17.863944541784129</v>
      </c>
    </row>
    <row r="986" spans="1:8" x14ac:dyDescent="0.25">
      <c r="A986" s="29">
        <f t="shared" si="259"/>
        <v>45736</v>
      </c>
      <c r="B986">
        <f>'032025'!B12</f>
        <v>0</v>
      </c>
      <c r="C986">
        <f>'032025'!C12</f>
        <v>0.1</v>
      </c>
      <c r="D986">
        <f>'032025'!D12</f>
        <v>4711.2</v>
      </c>
      <c r="E986">
        <f>'032025'!E12</f>
        <v>4007</v>
      </c>
      <c r="F986" s="66">
        <f t="shared" ref="F986" si="412">+B986+D986</f>
        <v>4711.2</v>
      </c>
      <c r="G986" s="2">
        <f t="shared" ref="G986" si="413">+C986+E986</f>
        <v>4007.1</v>
      </c>
      <c r="H986" s="38">
        <f t="shared" ref="H986" si="414">+(F986/G986-1)*100</f>
        <v>17.571310923111483</v>
      </c>
    </row>
    <row r="987" spans="1:8" x14ac:dyDescent="0.25">
      <c r="A987" s="29">
        <f t="shared" si="259"/>
        <v>45743</v>
      </c>
      <c r="B987">
        <f>'032725'!B12</f>
        <v>0</v>
      </c>
      <c r="C987">
        <f>'032725'!C12</f>
        <v>0</v>
      </c>
      <c r="D987">
        <f>'032725'!D12</f>
        <v>4711.2</v>
      </c>
      <c r="E987">
        <f>'032725'!E12</f>
        <v>4007</v>
      </c>
      <c r="F987" s="66">
        <f t="shared" ref="F987" si="415">+B987+D987</f>
        <v>4711.2</v>
      </c>
      <c r="G987" s="2">
        <f t="shared" ref="G987" si="416">+C987+E987</f>
        <v>4007</v>
      </c>
      <c r="H987" s="38">
        <f t="shared" ref="H987" si="417">+(F987/G987-1)*100</f>
        <v>17.574245071125528</v>
      </c>
    </row>
    <row r="988" spans="1:8" x14ac:dyDescent="0.25">
      <c r="A988" s="29">
        <f t="shared" si="259"/>
        <v>45750</v>
      </c>
      <c r="B988">
        <f>'040325'!B12</f>
        <v>0</v>
      </c>
      <c r="C988">
        <f>'040325'!C12</f>
        <v>0</v>
      </c>
      <c r="D988">
        <f>'040325'!D12</f>
        <v>4780.8999999999996</v>
      </c>
      <c r="E988">
        <f>'040325'!E12</f>
        <v>4007</v>
      </c>
      <c r="F988" s="66">
        <f t="shared" ref="F988" si="418">+B988+D988</f>
        <v>4780.8999999999996</v>
      </c>
      <c r="G988" s="2">
        <f t="shared" ref="G988" si="419">+C988+E988</f>
        <v>4007</v>
      </c>
      <c r="H988" s="38">
        <f t="shared" ref="H988" si="420">+(F988/G988-1)*100</f>
        <v>19.313701023209372</v>
      </c>
    </row>
    <row r="989" spans="1:8" x14ac:dyDescent="0.25">
      <c r="F989" s="298">
        <f>(F988-G988)/G988</f>
        <v>0.19313701023209376</v>
      </c>
    </row>
    <row r="65508" spans="1:8" x14ac:dyDescent="0.25">
      <c r="A65508" s="29"/>
      <c r="F65508" s="9"/>
      <c r="G65508" s="2"/>
      <c r="H65508"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646:H660 H674:H683 H693:H703 H704:H724" evalError="1"/>
  </ignoredErrors>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1174-B1D7-4AB9-91AF-A3471A067B29}">
  <dimension ref="A1:N131"/>
  <sheetViews>
    <sheetView tabSelected="1" workbookViewId="0">
      <selection activeCell="N27" sqref="N27"/>
    </sheetView>
  </sheetViews>
  <sheetFormatPr defaultRowHeight="13.2" x14ac:dyDescent="0.25"/>
  <cols>
    <col min="1" max="1" width="19" customWidth="1"/>
  </cols>
  <sheetData>
    <row r="1" spans="1:14" ht="15" x14ac:dyDescent="0.25">
      <c r="A1" s="282" t="s">
        <v>964</v>
      </c>
    </row>
    <row r="2" spans="1:14" ht="15" x14ac:dyDescent="0.25">
      <c r="A2" s="282" t="s">
        <v>965</v>
      </c>
    </row>
    <row r="3" spans="1:14" ht="15" x14ac:dyDescent="0.25">
      <c r="A3" s="282" t="s">
        <v>705</v>
      </c>
    </row>
    <row r="4" spans="1:14" ht="15" x14ac:dyDescent="0.25">
      <c r="A4" s="282" t="s">
        <v>706</v>
      </c>
    </row>
    <row r="5" spans="1:14" x14ac:dyDescent="0.25">
      <c r="A5" s="59"/>
    </row>
    <row r="6" spans="1:14" ht="15" x14ac:dyDescent="0.25">
      <c r="A6" s="282" t="s">
        <v>966</v>
      </c>
      <c r="D6" t="s">
        <v>967</v>
      </c>
      <c r="F6" t="s">
        <v>780</v>
      </c>
      <c r="H6" t="s">
        <v>781</v>
      </c>
      <c r="J6" t="s">
        <v>782</v>
      </c>
    </row>
    <row r="7" spans="1:14" ht="15" x14ac:dyDescent="0.25">
      <c r="A7" s="282" t="s">
        <v>708</v>
      </c>
      <c r="B7" t="s">
        <v>182</v>
      </c>
      <c r="C7" t="s">
        <v>709</v>
      </c>
      <c r="D7" t="s">
        <v>182</v>
      </c>
      <c r="E7" t="s">
        <v>709</v>
      </c>
      <c r="F7" t="s">
        <v>182</v>
      </c>
      <c r="G7" t="s">
        <v>709</v>
      </c>
      <c r="H7" t="s">
        <v>182</v>
      </c>
      <c r="I7" t="s">
        <v>709</v>
      </c>
      <c r="J7" t="s">
        <v>182</v>
      </c>
      <c r="K7" t="s">
        <v>709</v>
      </c>
    </row>
    <row r="8" spans="1:14" ht="15" x14ac:dyDescent="0.25">
      <c r="A8" s="282" t="s">
        <v>63</v>
      </c>
      <c r="B8" t="s">
        <v>65</v>
      </c>
      <c r="C8" t="s">
        <v>607</v>
      </c>
      <c r="D8" t="s">
        <v>65</v>
      </c>
      <c r="E8" t="s">
        <v>607</v>
      </c>
      <c r="F8" t="s">
        <v>65</v>
      </c>
      <c r="G8" t="s">
        <v>607</v>
      </c>
      <c r="H8" t="s">
        <v>65</v>
      </c>
      <c r="I8" t="s">
        <v>607</v>
      </c>
      <c r="J8" t="s">
        <v>65</v>
      </c>
      <c r="K8" t="s">
        <v>607</v>
      </c>
    </row>
    <row r="9" spans="1:14" ht="15" x14ac:dyDescent="0.25">
      <c r="A9" s="282" t="s">
        <v>710</v>
      </c>
      <c r="B9">
        <v>24306.7</v>
      </c>
      <c r="C9">
        <v>1</v>
      </c>
      <c r="D9">
        <v>31380.799999999999</v>
      </c>
      <c r="E9">
        <v>1</v>
      </c>
      <c r="F9">
        <v>30219</v>
      </c>
      <c r="G9">
        <v>1</v>
      </c>
      <c r="H9">
        <v>35363</v>
      </c>
      <c r="I9">
        <v>1</v>
      </c>
      <c r="J9">
        <v>16266.2</v>
      </c>
      <c r="K9">
        <v>1</v>
      </c>
    </row>
    <row r="10" spans="1:14" x14ac:dyDescent="0.25">
      <c r="A10" s="59"/>
      <c r="L10" s="52" t="s">
        <v>18</v>
      </c>
      <c r="M10">
        <f>AVERAGE(B9,D9,F9)</f>
        <v>28635.5</v>
      </c>
      <c r="N10">
        <v>1</v>
      </c>
    </row>
    <row r="11" spans="1:14" ht="15" x14ac:dyDescent="0.25">
      <c r="A11" s="282" t="s">
        <v>711</v>
      </c>
      <c r="B11">
        <v>4737.7</v>
      </c>
      <c r="C11">
        <v>2</v>
      </c>
      <c r="D11">
        <v>4569.2</v>
      </c>
      <c r="E11">
        <v>2</v>
      </c>
      <c r="F11">
        <v>5445</v>
      </c>
      <c r="G11">
        <v>2</v>
      </c>
      <c r="H11">
        <v>4720.5</v>
      </c>
      <c r="I11">
        <v>2</v>
      </c>
      <c r="J11">
        <v>4622.3999999999996</v>
      </c>
      <c r="K11">
        <v>2</v>
      </c>
      <c r="L11" s="52" t="s">
        <v>19</v>
      </c>
      <c r="M11">
        <f>AVERAGE(B11,D11,F11)</f>
        <v>4917.3</v>
      </c>
      <c r="N11">
        <v>2</v>
      </c>
    </row>
    <row r="12" spans="1:14" x14ac:dyDescent="0.25">
      <c r="A12" s="59"/>
      <c r="L12" s="52" t="s">
        <v>22</v>
      </c>
      <c r="M12">
        <f>AVERAGE(B13,D13,F13)</f>
        <v>1910.1000000000001</v>
      </c>
      <c r="N12">
        <v>5</v>
      </c>
    </row>
    <row r="13" spans="1:14" ht="15" x14ac:dyDescent="0.25">
      <c r="A13" s="282" t="s">
        <v>716</v>
      </c>
      <c r="B13">
        <v>2131</v>
      </c>
      <c r="C13">
        <v>3</v>
      </c>
      <c r="D13">
        <v>1791</v>
      </c>
      <c r="E13">
        <v>5</v>
      </c>
      <c r="F13">
        <v>1808.3</v>
      </c>
      <c r="G13">
        <v>5</v>
      </c>
      <c r="H13">
        <v>2318.8000000000002</v>
      </c>
      <c r="I13">
        <v>4</v>
      </c>
      <c r="J13">
        <v>2219.8000000000002</v>
      </c>
      <c r="K13">
        <v>5</v>
      </c>
      <c r="L13" s="52" t="s">
        <v>21</v>
      </c>
      <c r="M13">
        <f>AVERAGE(B15,D15,F15)</f>
        <v>2231.2000000000003</v>
      </c>
      <c r="N13">
        <v>3</v>
      </c>
    </row>
    <row r="14" spans="1:14" x14ac:dyDescent="0.25">
      <c r="A14" s="59"/>
      <c r="L14" s="52" t="s">
        <v>693</v>
      </c>
      <c r="M14">
        <f>(AVERAGE(B17,D17,F17))</f>
        <v>1630.0666666666668</v>
      </c>
    </row>
    <row r="15" spans="1:14" ht="15" x14ac:dyDescent="0.25">
      <c r="A15" s="282" t="s">
        <v>712</v>
      </c>
      <c r="B15">
        <v>2031.6</v>
      </c>
      <c r="C15">
        <v>4</v>
      </c>
      <c r="D15">
        <v>2249.9</v>
      </c>
      <c r="E15">
        <v>3</v>
      </c>
      <c r="F15">
        <v>2412.1</v>
      </c>
      <c r="G15">
        <v>4</v>
      </c>
      <c r="H15">
        <v>2113.6999999999998</v>
      </c>
      <c r="I15">
        <v>5</v>
      </c>
      <c r="J15">
        <v>2272.6999999999998</v>
      </c>
      <c r="K15">
        <v>4</v>
      </c>
      <c r="L15" s="52" t="s">
        <v>713</v>
      </c>
      <c r="M15">
        <f>AVERAGE(B19,D19,F19)</f>
        <v>1759.8666666666666</v>
      </c>
    </row>
    <row r="16" spans="1:14" x14ac:dyDescent="0.25">
      <c r="A16" s="59"/>
      <c r="L16" s="52" t="s">
        <v>20</v>
      </c>
      <c r="M16">
        <f>AVERAGE(B21,D21,F21)</f>
        <v>2227.9</v>
      </c>
      <c r="N16">
        <v>4</v>
      </c>
    </row>
    <row r="17" spans="1:11" ht="15" x14ac:dyDescent="0.25">
      <c r="A17" s="282" t="s">
        <v>717</v>
      </c>
      <c r="B17">
        <v>1904.4</v>
      </c>
      <c r="C17">
        <v>5</v>
      </c>
      <c r="D17">
        <v>1600.7</v>
      </c>
      <c r="E17">
        <v>6</v>
      </c>
      <c r="F17">
        <v>1385.1</v>
      </c>
      <c r="G17">
        <v>8</v>
      </c>
      <c r="H17">
        <v>990.6</v>
      </c>
      <c r="I17">
        <v>11</v>
      </c>
      <c r="J17">
        <v>1447.4</v>
      </c>
      <c r="K17">
        <v>10</v>
      </c>
    </row>
    <row r="18" spans="1:11" x14ac:dyDescent="0.25">
      <c r="A18" s="59"/>
    </row>
    <row r="19" spans="1:11" ht="15" x14ac:dyDescent="0.25">
      <c r="A19" s="282" t="s">
        <v>714</v>
      </c>
      <c r="B19">
        <v>1687.3</v>
      </c>
      <c r="C19">
        <v>6</v>
      </c>
      <c r="D19">
        <v>2180.6</v>
      </c>
      <c r="E19">
        <v>4</v>
      </c>
      <c r="F19">
        <v>1411.7</v>
      </c>
      <c r="G19">
        <v>7</v>
      </c>
      <c r="H19">
        <v>1186.5999999999999</v>
      </c>
      <c r="I19">
        <v>9</v>
      </c>
      <c r="J19">
        <v>1453.3</v>
      </c>
      <c r="K19">
        <v>9</v>
      </c>
    </row>
    <row r="20" spans="1:11" x14ac:dyDescent="0.25">
      <c r="A20" s="59"/>
    </row>
    <row r="21" spans="1:11" ht="15" x14ac:dyDescent="0.25">
      <c r="A21" s="282" t="s">
        <v>719</v>
      </c>
      <c r="B21">
        <v>1452.3</v>
      </c>
      <c r="C21">
        <v>7</v>
      </c>
      <c r="D21">
        <v>1149</v>
      </c>
      <c r="E21">
        <v>8</v>
      </c>
      <c r="F21">
        <v>4082.4</v>
      </c>
      <c r="G21">
        <v>3</v>
      </c>
      <c r="H21">
        <v>2777.4</v>
      </c>
      <c r="I21">
        <v>3</v>
      </c>
      <c r="J21">
        <v>3798.2</v>
      </c>
      <c r="K21">
        <v>3</v>
      </c>
    </row>
    <row r="22" spans="1:11" x14ac:dyDescent="0.25">
      <c r="A22" s="59"/>
    </row>
    <row r="23" spans="1:11" ht="15" x14ac:dyDescent="0.25">
      <c r="A23" s="282" t="s">
        <v>718</v>
      </c>
      <c r="B23">
        <v>980.2</v>
      </c>
      <c r="C23">
        <v>8</v>
      </c>
      <c r="D23">
        <v>1231.5999999999999</v>
      </c>
      <c r="E23">
        <v>7</v>
      </c>
      <c r="F23">
        <v>1694.8</v>
      </c>
      <c r="G23">
        <v>6</v>
      </c>
      <c r="H23">
        <v>1425.6</v>
      </c>
      <c r="I23">
        <v>6</v>
      </c>
      <c r="J23">
        <v>1514.8</v>
      </c>
      <c r="K23">
        <v>8</v>
      </c>
    </row>
    <row r="24" spans="1:11" x14ac:dyDescent="0.25">
      <c r="A24" s="59"/>
    </row>
    <row r="25" spans="1:11" ht="15" x14ac:dyDescent="0.25">
      <c r="A25" s="282" t="s">
        <v>720</v>
      </c>
      <c r="B25">
        <v>846.8</v>
      </c>
      <c r="C25">
        <v>9</v>
      </c>
      <c r="D25">
        <v>1128.7</v>
      </c>
      <c r="E25">
        <v>9</v>
      </c>
      <c r="F25">
        <v>1369.1</v>
      </c>
      <c r="G25">
        <v>9</v>
      </c>
      <c r="H25">
        <v>1376.6</v>
      </c>
      <c r="I25">
        <v>7</v>
      </c>
      <c r="J25">
        <v>1748.6</v>
      </c>
      <c r="K25">
        <v>6</v>
      </c>
    </row>
    <row r="26" spans="1:11" x14ac:dyDescent="0.25">
      <c r="A26" s="59"/>
    </row>
    <row r="27" spans="1:11" ht="15" x14ac:dyDescent="0.25">
      <c r="A27" s="282" t="s">
        <v>727</v>
      </c>
      <c r="B27">
        <v>603</v>
      </c>
      <c r="C27">
        <v>10</v>
      </c>
      <c r="D27">
        <v>235.4</v>
      </c>
      <c r="E27">
        <v>16</v>
      </c>
      <c r="F27">
        <v>926.5</v>
      </c>
      <c r="G27">
        <v>10</v>
      </c>
      <c r="H27">
        <v>828</v>
      </c>
      <c r="I27">
        <v>13</v>
      </c>
      <c r="J27">
        <v>1619.1</v>
      </c>
      <c r="K27">
        <v>7</v>
      </c>
    </row>
    <row r="28" spans="1:11" x14ac:dyDescent="0.25">
      <c r="A28" s="59"/>
    </row>
    <row r="29" spans="1:11" ht="15" x14ac:dyDescent="0.25">
      <c r="A29" s="282" t="s">
        <v>722</v>
      </c>
      <c r="B29">
        <v>581.1</v>
      </c>
      <c r="C29">
        <v>11</v>
      </c>
      <c r="D29">
        <v>541.4</v>
      </c>
      <c r="E29">
        <v>11</v>
      </c>
      <c r="F29">
        <v>492.2</v>
      </c>
      <c r="G29">
        <v>14</v>
      </c>
      <c r="H29">
        <v>1018.3</v>
      </c>
      <c r="I29">
        <v>10</v>
      </c>
      <c r="J29">
        <v>834.5</v>
      </c>
      <c r="K29">
        <v>13</v>
      </c>
    </row>
    <row r="30" spans="1:11" x14ac:dyDescent="0.25">
      <c r="A30" s="59"/>
    </row>
    <row r="31" spans="1:11" ht="15" x14ac:dyDescent="0.25">
      <c r="A31" s="282" t="s">
        <v>721</v>
      </c>
      <c r="B31">
        <v>531.1</v>
      </c>
      <c r="C31">
        <v>12</v>
      </c>
      <c r="D31">
        <v>670.3</v>
      </c>
      <c r="E31">
        <v>10</v>
      </c>
      <c r="F31">
        <v>553.79999999999995</v>
      </c>
      <c r="G31">
        <v>13</v>
      </c>
      <c r="H31">
        <v>627</v>
      </c>
      <c r="I31">
        <v>14</v>
      </c>
      <c r="J31">
        <v>646.79999999999995</v>
      </c>
      <c r="K31">
        <v>14</v>
      </c>
    </row>
    <row r="32" spans="1:11" x14ac:dyDescent="0.25">
      <c r="A32" s="59"/>
    </row>
    <row r="33" spans="1:11" ht="15" x14ac:dyDescent="0.25">
      <c r="A33" s="282" t="s">
        <v>724</v>
      </c>
      <c r="B33">
        <v>436.9</v>
      </c>
      <c r="C33">
        <v>13</v>
      </c>
      <c r="D33">
        <v>337.5</v>
      </c>
      <c r="E33">
        <v>13</v>
      </c>
      <c r="F33">
        <v>490.1</v>
      </c>
      <c r="G33">
        <v>15</v>
      </c>
      <c r="H33">
        <v>455.3</v>
      </c>
      <c r="I33">
        <v>16</v>
      </c>
      <c r="J33">
        <v>557.70000000000005</v>
      </c>
      <c r="K33">
        <v>16</v>
      </c>
    </row>
    <row r="34" spans="1:11" x14ac:dyDescent="0.25">
      <c r="A34" s="59"/>
    </row>
    <row r="35" spans="1:11" ht="15" x14ac:dyDescent="0.25">
      <c r="A35" s="282" t="s">
        <v>728</v>
      </c>
      <c r="B35">
        <v>296.8</v>
      </c>
      <c r="C35">
        <v>14</v>
      </c>
      <c r="D35">
        <v>221.7</v>
      </c>
      <c r="E35">
        <v>17</v>
      </c>
      <c r="F35">
        <v>371.5</v>
      </c>
      <c r="G35">
        <v>17</v>
      </c>
      <c r="H35">
        <v>463.1</v>
      </c>
      <c r="I35">
        <v>15</v>
      </c>
      <c r="J35">
        <v>591</v>
      </c>
      <c r="K35">
        <v>15</v>
      </c>
    </row>
    <row r="36" spans="1:11" x14ac:dyDescent="0.25">
      <c r="A36" s="59"/>
    </row>
    <row r="37" spans="1:11" ht="15" x14ac:dyDescent="0.25">
      <c r="A37" s="282" t="s">
        <v>725</v>
      </c>
      <c r="B37">
        <v>261.7</v>
      </c>
      <c r="C37">
        <v>15</v>
      </c>
      <c r="D37">
        <v>285.3</v>
      </c>
      <c r="E37">
        <v>14</v>
      </c>
      <c r="F37">
        <v>593.1</v>
      </c>
      <c r="G37">
        <v>12</v>
      </c>
      <c r="H37">
        <v>1209</v>
      </c>
      <c r="I37">
        <v>8</v>
      </c>
      <c r="J37">
        <v>1178</v>
      </c>
      <c r="K37">
        <v>11</v>
      </c>
    </row>
    <row r="38" spans="1:11" x14ac:dyDescent="0.25">
      <c r="A38" s="59"/>
    </row>
    <row r="39" spans="1:11" ht="15" x14ac:dyDescent="0.25">
      <c r="A39" s="282" t="s">
        <v>733</v>
      </c>
      <c r="B39">
        <v>191.5</v>
      </c>
      <c r="C39">
        <v>16</v>
      </c>
      <c r="D39">
        <v>178.6</v>
      </c>
      <c r="E39">
        <v>22</v>
      </c>
      <c r="F39">
        <v>433.6</v>
      </c>
      <c r="G39">
        <v>16</v>
      </c>
      <c r="H39">
        <v>23</v>
      </c>
      <c r="I39">
        <v>41</v>
      </c>
      <c r="J39">
        <v>0</v>
      </c>
      <c r="K39">
        <v>0</v>
      </c>
    </row>
    <row r="40" spans="1:11" x14ac:dyDescent="0.25">
      <c r="A40" s="59"/>
    </row>
    <row r="41" spans="1:11" ht="15" x14ac:dyDescent="0.25">
      <c r="A41" s="282" t="s">
        <v>735</v>
      </c>
      <c r="B41">
        <v>181.9</v>
      </c>
      <c r="C41">
        <v>17</v>
      </c>
      <c r="D41">
        <v>144</v>
      </c>
      <c r="E41">
        <v>24</v>
      </c>
      <c r="F41">
        <v>230.5</v>
      </c>
      <c r="G41">
        <v>23</v>
      </c>
      <c r="H41">
        <v>266.10000000000002</v>
      </c>
      <c r="I41">
        <v>19</v>
      </c>
      <c r="J41">
        <v>286.3</v>
      </c>
      <c r="K41">
        <v>21</v>
      </c>
    </row>
    <row r="42" spans="1:11" x14ac:dyDescent="0.25">
      <c r="A42" s="59"/>
    </row>
    <row r="43" spans="1:11" ht="15" x14ac:dyDescent="0.25">
      <c r="A43" s="282" t="s">
        <v>731</v>
      </c>
      <c r="B43">
        <v>165</v>
      </c>
      <c r="C43">
        <v>18</v>
      </c>
      <c r="D43">
        <v>190.5</v>
      </c>
      <c r="E43">
        <v>20</v>
      </c>
      <c r="F43">
        <v>269.39999999999998</v>
      </c>
      <c r="G43">
        <v>21</v>
      </c>
      <c r="H43">
        <v>249.3</v>
      </c>
      <c r="I43">
        <v>20</v>
      </c>
      <c r="J43">
        <v>313.3</v>
      </c>
      <c r="K43">
        <v>19</v>
      </c>
    </row>
    <row r="44" spans="1:11" x14ac:dyDescent="0.25">
      <c r="A44" s="59"/>
    </row>
    <row r="45" spans="1:11" ht="15" x14ac:dyDescent="0.25">
      <c r="A45" s="282" t="s">
        <v>737</v>
      </c>
      <c r="B45">
        <v>161.1</v>
      </c>
      <c r="C45">
        <v>19</v>
      </c>
      <c r="D45">
        <v>111.3</v>
      </c>
      <c r="E45">
        <v>26</v>
      </c>
      <c r="F45">
        <v>291.8</v>
      </c>
      <c r="G45">
        <v>20</v>
      </c>
      <c r="H45">
        <v>366.3</v>
      </c>
      <c r="I45">
        <v>17</v>
      </c>
      <c r="J45">
        <v>355.1</v>
      </c>
      <c r="K45">
        <v>18</v>
      </c>
    </row>
    <row r="46" spans="1:11" x14ac:dyDescent="0.25">
      <c r="A46" s="59"/>
    </row>
    <row r="47" spans="1:11" ht="15" x14ac:dyDescent="0.25">
      <c r="A47" s="282" t="s">
        <v>726</v>
      </c>
      <c r="B47">
        <v>157.69999999999999</v>
      </c>
      <c r="C47">
        <v>20</v>
      </c>
      <c r="D47">
        <v>267.5</v>
      </c>
      <c r="E47">
        <v>15</v>
      </c>
      <c r="F47">
        <v>308.5</v>
      </c>
      <c r="G47">
        <v>18</v>
      </c>
      <c r="H47">
        <v>272.5</v>
      </c>
      <c r="I47">
        <v>18</v>
      </c>
      <c r="J47">
        <v>292.3</v>
      </c>
      <c r="K47">
        <v>20</v>
      </c>
    </row>
    <row r="48" spans="1:11" x14ac:dyDescent="0.25">
      <c r="A48" s="59"/>
    </row>
    <row r="49" spans="1:11" ht="15" x14ac:dyDescent="0.25">
      <c r="A49" s="282" t="s">
        <v>734</v>
      </c>
      <c r="B49">
        <v>130.4</v>
      </c>
      <c r="C49">
        <v>21</v>
      </c>
      <c r="D49">
        <v>168.7</v>
      </c>
      <c r="E49">
        <v>23</v>
      </c>
      <c r="F49">
        <v>195.3</v>
      </c>
      <c r="G49">
        <v>24</v>
      </c>
      <c r="H49">
        <v>235.4</v>
      </c>
      <c r="I49">
        <v>21</v>
      </c>
      <c r="J49">
        <v>101.2</v>
      </c>
      <c r="K49">
        <v>27</v>
      </c>
    </row>
    <row r="50" spans="1:11" x14ac:dyDescent="0.25">
      <c r="A50" s="59"/>
    </row>
    <row r="51" spans="1:11" ht="15" x14ac:dyDescent="0.25">
      <c r="A51" s="282" t="s">
        <v>730</v>
      </c>
      <c r="B51">
        <v>127.4</v>
      </c>
      <c r="C51">
        <v>22</v>
      </c>
      <c r="D51">
        <v>195.6</v>
      </c>
      <c r="E51">
        <v>19</v>
      </c>
      <c r="F51">
        <v>306.5</v>
      </c>
      <c r="G51">
        <v>19</v>
      </c>
      <c r="H51">
        <v>224</v>
      </c>
      <c r="I51">
        <v>22</v>
      </c>
      <c r="J51">
        <v>382.4</v>
      </c>
      <c r="K51">
        <v>17</v>
      </c>
    </row>
    <row r="52" spans="1:11" x14ac:dyDescent="0.25">
      <c r="A52" s="59"/>
    </row>
    <row r="53" spans="1:11" ht="15" x14ac:dyDescent="0.25">
      <c r="A53" s="282" t="s">
        <v>732</v>
      </c>
      <c r="B53">
        <v>120.4</v>
      </c>
      <c r="C53">
        <v>23</v>
      </c>
      <c r="D53">
        <v>189</v>
      </c>
      <c r="E53">
        <v>21</v>
      </c>
      <c r="F53">
        <v>188</v>
      </c>
      <c r="G53">
        <v>25</v>
      </c>
      <c r="H53">
        <v>103.9</v>
      </c>
      <c r="I53">
        <v>26</v>
      </c>
      <c r="J53">
        <v>192.7</v>
      </c>
      <c r="K53">
        <v>23</v>
      </c>
    </row>
    <row r="54" spans="1:11" x14ac:dyDescent="0.25">
      <c r="A54" s="59"/>
    </row>
    <row r="55" spans="1:11" ht="15" x14ac:dyDescent="0.25">
      <c r="A55" s="282" t="s">
        <v>738</v>
      </c>
      <c r="B55">
        <v>105.8</v>
      </c>
      <c r="C55">
        <v>24</v>
      </c>
      <c r="D55">
        <v>104.9</v>
      </c>
      <c r="E55">
        <v>27</v>
      </c>
      <c r="F55">
        <v>71.900000000000006</v>
      </c>
      <c r="G55">
        <v>28</v>
      </c>
      <c r="H55">
        <v>86.2</v>
      </c>
      <c r="I55">
        <v>27</v>
      </c>
      <c r="J55">
        <v>141.6</v>
      </c>
      <c r="K55">
        <v>24</v>
      </c>
    </row>
    <row r="56" spans="1:11" x14ac:dyDescent="0.25">
      <c r="A56" s="59"/>
    </row>
    <row r="57" spans="1:11" ht="15" x14ac:dyDescent="0.25">
      <c r="A57" s="282" t="s">
        <v>723</v>
      </c>
      <c r="B57">
        <v>87.8</v>
      </c>
      <c r="C57">
        <v>25</v>
      </c>
      <c r="D57">
        <v>356.3</v>
      </c>
      <c r="E57">
        <v>12</v>
      </c>
      <c r="F57">
        <v>261.7</v>
      </c>
      <c r="G57">
        <v>22</v>
      </c>
      <c r="H57">
        <v>108</v>
      </c>
      <c r="I57">
        <v>25</v>
      </c>
      <c r="J57">
        <v>104.8</v>
      </c>
      <c r="K57">
        <v>26</v>
      </c>
    </row>
    <row r="58" spans="1:11" x14ac:dyDescent="0.25">
      <c r="A58" s="59"/>
    </row>
    <row r="59" spans="1:11" ht="15" x14ac:dyDescent="0.25">
      <c r="A59" s="282" t="s">
        <v>739</v>
      </c>
      <c r="B59">
        <v>67.599999999999994</v>
      </c>
      <c r="C59">
        <v>26</v>
      </c>
      <c r="D59">
        <v>62.5</v>
      </c>
      <c r="E59">
        <v>28</v>
      </c>
      <c r="F59">
        <v>100.6</v>
      </c>
      <c r="G59">
        <v>27</v>
      </c>
      <c r="H59">
        <v>53.5</v>
      </c>
      <c r="I59">
        <v>29</v>
      </c>
      <c r="J59">
        <v>20</v>
      </c>
      <c r="K59">
        <v>35</v>
      </c>
    </row>
    <row r="60" spans="1:11" x14ac:dyDescent="0.25">
      <c r="A60" s="59"/>
    </row>
    <row r="61" spans="1:11" ht="15" x14ac:dyDescent="0.25">
      <c r="A61" s="282" t="s">
        <v>740</v>
      </c>
      <c r="B61">
        <v>60</v>
      </c>
      <c r="C61">
        <v>27</v>
      </c>
      <c r="D61">
        <v>49.3</v>
      </c>
      <c r="E61">
        <v>29</v>
      </c>
      <c r="F61">
        <v>50.5</v>
      </c>
      <c r="G61">
        <v>30</v>
      </c>
      <c r="H61">
        <v>36.299999999999997</v>
      </c>
      <c r="I61">
        <v>33</v>
      </c>
      <c r="J61">
        <v>100.5</v>
      </c>
      <c r="K61">
        <v>28</v>
      </c>
    </row>
    <row r="62" spans="1:11" x14ac:dyDescent="0.25">
      <c r="A62" s="59"/>
    </row>
    <row r="63" spans="1:11" ht="15" x14ac:dyDescent="0.25">
      <c r="A63" s="282" t="s">
        <v>744</v>
      </c>
      <c r="B63">
        <v>38.6</v>
      </c>
      <c r="C63">
        <v>28</v>
      </c>
      <c r="D63">
        <v>29.6</v>
      </c>
      <c r="E63">
        <v>33</v>
      </c>
      <c r="F63">
        <v>37.799999999999997</v>
      </c>
      <c r="G63">
        <v>32</v>
      </c>
      <c r="H63">
        <v>27</v>
      </c>
      <c r="I63">
        <v>37</v>
      </c>
      <c r="J63">
        <v>28.1</v>
      </c>
      <c r="K63">
        <v>33</v>
      </c>
    </row>
    <row r="64" spans="1:11" x14ac:dyDescent="0.25">
      <c r="A64" s="59"/>
    </row>
    <row r="65" spans="1:11" ht="15" x14ac:dyDescent="0.25">
      <c r="A65" s="282" t="s">
        <v>742</v>
      </c>
      <c r="B65">
        <v>34.299999999999997</v>
      </c>
      <c r="C65">
        <v>29</v>
      </c>
      <c r="D65">
        <v>37.4</v>
      </c>
      <c r="E65">
        <v>31</v>
      </c>
      <c r="F65">
        <v>29.9</v>
      </c>
      <c r="G65">
        <v>35</v>
      </c>
      <c r="H65">
        <v>35.5</v>
      </c>
      <c r="I65">
        <v>34</v>
      </c>
      <c r="J65">
        <v>40.799999999999997</v>
      </c>
      <c r="K65">
        <v>32</v>
      </c>
    </row>
    <row r="66" spans="1:11" x14ac:dyDescent="0.25">
      <c r="A66" s="59"/>
    </row>
    <row r="67" spans="1:11" ht="15" x14ac:dyDescent="0.25">
      <c r="A67" s="282" t="s">
        <v>746</v>
      </c>
      <c r="B67">
        <v>23.3</v>
      </c>
      <c r="C67">
        <v>30</v>
      </c>
      <c r="D67">
        <v>24</v>
      </c>
      <c r="E67">
        <v>35</v>
      </c>
      <c r="F67">
        <v>24.8</v>
      </c>
      <c r="G67">
        <v>36</v>
      </c>
      <c r="H67">
        <v>23.5</v>
      </c>
      <c r="I67">
        <v>39</v>
      </c>
      <c r="J67">
        <v>23.9</v>
      </c>
      <c r="K67">
        <v>34</v>
      </c>
    </row>
    <row r="68" spans="1:11" x14ac:dyDescent="0.25">
      <c r="A68" s="59"/>
    </row>
    <row r="69" spans="1:11" ht="15" x14ac:dyDescent="0.25">
      <c r="A69" s="282" t="s">
        <v>747</v>
      </c>
      <c r="B69">
        <v>20.9</v>
      </c>
      <c r="C69">
        <v>31</v>
      </c>
      <c r="D69">
        <v>20.8</v>
      </c>
      <c r="E69">
        <v>36</v>
      </c>
      <c r="F69">
        <v>51.7</v>
      </c>
      <c r="G69">
        <v>29</v>
      </c>
      <c r="H69">
        <v>17.2</v>
      </c>
      <c r="I69">
        <v>43</v>
      </c>
      <c r="J69">
        <v>68.7</v>
      </c>
      <c r="K69">
        <v>31</v>
      </c>
    </row>
    <row r="70" spans="1:11" x14ac:dyDescent="0.25">
      <c r="A70" s="59"/>
    </row>
    <row r="71" spans="1:11" ht="15" x14ac:dyDescent="0.25">
      <c r="A71" s="282" t="s">
        <v>749</v>
      </c>
      <c r="B71">
        <v>17.600000000000001</v>
      </c>
      <c r="C71">
        <v>32</v>
      </c>
      <c r="D71">
        <v>12</v>
      </c>
      <c r="E71">
        <v>38</v>
      </c>
      <c r="F71">
        <v>30.3</v>
      </c>
      <c r="G71">
        <v>34</v>
      </c>
      <c r="H71">
        <v>40.6</v>
      </c>
      <c r="I71">
        <v>32</v>
      </c>
      <c r="J71">
        <v>91.4</v>
      </c>
      <c r="K71">
        <v>30</v>
      </c>
    </row>
    <row r="72" spans="1:11" x14ac:dyDescent="0.25">
      <c r="A72" s="59"/>
    </row>
    <row r="73" spans="1:11" ht="15" x14ac:dyDescent="0.25">
      <c r="A73" s="282" t="s">
        <v>750</v>
      </c>
      <c r="B73">
        <v>13.2</v>
      </c>
      <c r="C73">
        <v>33</v>
      </c>
      <c r="D73">
        <v>10.5</v>
      </c>
      <c r="E73">
        <v>39</v>
      </c>
      <c r="F73">
        <v>3.6</v>
      </c>
      <c r="G73">
        <v>44</v>
      </c>
      <c r="H73">
        <v>20</v>
      </c>
      <c r="I73">
        <v>42</v>
      </c>
      <c r="J73">
        <v>3.5</v>
      </c>
      <c r="K73">
        <v>43</v>
      </c>
    </row>
    <row r="74" spans="1:11" x14ac:dyDescent="0.25">
      <c r="A74" s="59"/>
    </row>
    <row r="75" spans="1:11" ht="15" x14ac:dyDescent="0.25">
      <c r="A75" s="282" t="s">
        <v>752</v>
      </c>
      <c r="B75">
        <v>7.5</v>
      </c>
      <c r="C75">
        <v>34</v>
      </c>
      <c r="D75">
        <v>7.5</v>
      </c>
      <c r="E75">
        <v>41</v>
      </c>
      <c r="F75">
        <v>4.4000000000000004</v>
      </c>
      <c r="G75">
        <v>43</v>
      </c>
      <c r="H75">
        <v>1</v>
      </c>
      <c r="I75">
        <v>49</v>
      </c>
      <c r="J75">
        <v>2.2000000000000002</v>
      </c>
      <c r="K75">
        <v>45</v>
      </c>
    </row>
    <row r="76" spans="1:11" x14ac:dyDescent="0.25">
      <c r="A76" s="59"/>
    </row>
    <row r="77" spans="1:11" ht="15" x14ac:dyDescent="0.25">
      <c r="A77" s="282" t="s">
        <v>751</v>
      </c>
      <c r="B77">
        <v>4.3</v>
      </c>
      <c r="C77">
        <v>35</v>
      </c>
      <c r="D77">
        <v>9.5</v>
      </c>
      <c r="E77">
        <v>40</v>
      </c>
      <c r="F77">
        <v>0.5</v>
      </c>
      <c r="G77">
        <v>46</v>
      </c>
      <c r="H77">
        <v>3.5</v>
      </c>
      <c r="I77">
        <v>47</v>
      </c>
      <c r="J77">
        <v>10.7</v>
      </c>
      <c r="K77">
        <v>37</v>
      </c>
    </row>
    <row r="78" spans="1:11" x14ac:dyDescent="0.25">
      <c r="A78" s="59"/>
    </row>
    <row r="79" spans="1:11" ht="15" x14ac:dyDescent="0.25">
      <c r="A79" s="282" t="s">
        <v>753</v>
      </c>
      <c r="B79">
        <v>4</v>
      </c>
      <c r="C79">
        <v>36</v>
      </c>
      <c r="D79">
        <v>7.2</v>
      </c>
      <c r="E79">
        <v>42</v>
      </c>
      <c r="F79">
        <v>20</v>
      </c>
      <c r="G79">
        <v>39</v>
      </c>
      <c r="H79">
        <v>23.4</v>
      </c>
      <c r="I79">
        <v>40</v>
      </c>
      <c r="J79">
        <v>11.3</v>
      </c>
      <c r="K79">
        <v>36</v>
      </c>
    </row>
    <row r="80" spans="1:11" x14ac:dyDescent="0.25">
      <c r="A80" s="59"/>
    </row>
    <row r="81" spans="1:11" ht="15" x14ac:dyDescent="0.25">
      <c r="A81" s="282" t="s">
        <v>756</v>
      </c>
      <c r="B81">
        <v>1</v>
      </c>
      <c r="C81">
        <v>37</v>
      </c>
      <c r="D81">
        <v>0.3</v>
      </c>
      <c r="E81">
        <v>45</v>
      </c>
      <c r="F81">
        <v>0.2</v>
      </c>
      <c r="G81">
        <v>48</v>
      </c>
      <c r="H81">
        <v>1.3</v>
      </c>
      <c r="I81">
        <v>48</v>
      </c>
      <c r="J81">
        <v>1.2</v>
      </c>
      <c r="K81">
        <v>46</v>
      </c>
    </row>
    <row r="82" spans="1:11" x14ac:dyDescent="0.25">
      <c r="A82" s="59"/>
    </row>
    <row r="83" spans="1:11" ht="15" x14ac:dyDescent="0.25">
      <c r="A83" s="282" t="s">
        <v>757</v>
      </c>
      <c r="B83">
        <v>0.2</v>
      </c>
      <c r="C83">
        <v>38</v>
      </c>
      <c r="D83">
        <v>0.1</v>
      </c>
      <c r="E83">
        <v>46</v>
      </c>
      <c r="F83">
        <v>0</v>
      </c>
      <c r="G83">
        <v>0</v>
      </c>
      <c r="H83">
        <v>0</v>
      </c>
      <c r="I83">
        <v>0</v>
      </c>
      <c r="J83">
        <v>0</v>
      </c>
      <c r="K83">
        <v>0</v>
      </c>
    </row>
    <row r="84" spans="1:11" x14ac:dyDescent="0.25">
      <c r="A84" s="59"/>
    </row>
    <row r="85" spans="1:11" ht="15" x14ac:dyDescent="0.25">
      <c r="A85" s="282" t="s">
        <v>729</v>
      </c>
      <c r="B85">
        <v>0</v>
      </c>
      <c r="C85">
        <v>0</v>
      </c>
      <c r="D85">
        <v>206.1</v>
      </c>
      <c r="E85">
        <v>18</v>
      </c>
      <c r="F85">
        <v>709.5</v>
      </c>
      <c r="G85">
        <v>11</v>
      </c>
      <c r="H85">
        <v>887.3</v>
      </c>
      <c r="I85">
        <v>12</v>
      </c>
      <c r="J85">
        <v>1059.0999999999999</v>
      </c>
      <c r="K85">
        <v>12</v>
      </c>
    </row>
    <row r="86" spans="1:11" x14ac:dyDescent="0.25">
      <c r="A86" s="59"/>
    </row>
    <row r="87" spans="1:11" ht="15" x14ac:dyDescent="0.25">
      <c r="A87" s="282" t="s">
        <v>736</v>
      </c>
      <c r="B87">
        <v>0</v>
      </c>
      <c r="C87">
        <v>0</v>
      </c>
      <c r="D87">
        <v>125.5</v>
      </c>
      <c r="E87">
        <v>25</v>
      </c>
      <c r="F87">
        <v>165.4</v>
      </c>
      <c r="G87">
        <v>26</v>
      </c>
      <c r="H87">
        <v>163.30000000000001</v>
      </c>
      <c r="I87">
        <v>23</v>
      </c>
      <c r="J87">
        <v>263.60000000000002</v>
      </c>
      <c r="K87">
        <v>22</v>
      </c>
    </row>
    <row r="88" spans="1:11" x14ac:dyDescent="0.25">
      <c r="A88" s="59"/>
    </row>
    <row r="89" spans="1:11" ht="15" x14ac:dyDescent="0.25">
      <c r="A89" s="282" t="s">
        <v>741</v>
      </c>
      <c r="B89">
        <v>0</v>
      </c>
      <c r="C89">
        <v>0</v>
      </c>
      <c r="D89">
        <v>44.1</v>
      </c>
      <c r="E89">
        <v>30</v>
      </c>
      <c r="F89">
        <v>0</v>
      </c>
      <c r="G89">
        <v>0</v>
      </c>
      <c r="H89">
        <v>0</v>
      </c>
      <c r="I89">
        <v>0</v>
      </c>
      <c r="J89">
        <v>0</v>
      </c>
      <c r="K89">
        <v>0</v>
      </c>
    </row>
    <row r="90" spans="1:11" x14ac:dyDescent="0.25">
      <c r="A90" s="59"/>
    </row>
    <row r="91" spans="1:11" ht="15" x14ac:dyDescent="0.25">
      <c r="A91" s="282" t="s">
        <v>743</v>
      </c>
      <c r="B91">
        <v>0</v>
      </c>
      <c r="C91">
        <v>0</v>
      </c>
      <c r="D91">
        <v>31</v>
      </c>
      <c r="E91">
        <v>32</v>
      </c>
      <c r="F91">
        <v>0</v>
      </c>
      <c r="G91">
        <v>0</v>
      </c>
      <c r="H91">
        <v>0</v>
      </c>
      <c r="I91">
        <v>0</v>
      </c>
      <c r="J91">
        <v>0</v>
      </c>
      <c r="K91">
        <v>0</v>
      </c>
    </row>
    <row r="92" spans="1:11" x14ac:dyDescent="0.25">
      <c r="A92" s="59"/>
    </row>
    <row r="93" spans="1:11" ht="15" x14ac:dyDescent="0.25">
      <c r="A93" s="282" t="s">
        <v>745</v>
      </c>
      <c r="B93">
        <v>0</v>
      </c>
      <c r="C93">
        <v>0</v>
      </c>
      <c r="D93">
        <v>27.5</v>
      </c>
      <c r="E93">
        <v>34</v>
      </c>
      <c r="F93">
        <v>0</v>
      </c>
      <c r="G93">
        <v>0</v>
      </c>
      <c r="H93">
        <v>45.3</v>
      </c>
      <c r="I93">
        <v>31</v>
      </c>
      <c r="J93">
        <v>131.1</v>
      </c>
      <c r="K93">
        <v>25</v>
      </c>
    </row>
    <row r="94" spans="1:11" x14ac:dyDescent="0.25">
      <c r="A94" s="59"/>
    </row>
    <row r="95" spans="1:11" ht="15" x14ac:dyDescent="0.25">
      <c r="A95" s="282" t="s">
        <v>748</v>
      </c>
      <c r="B95">
        <v>0</v>
      </c>
      <c r="C95">
        <v>0</v>
      </c>
      <c r="D95">
        <v>20.2</v>
      </c>
      <c r="E95">
        <v>37</v>
      </c>
      <c r="F95">
        <v>39.1</v>
      </c>
      <c r="G95">
        <v>31</v>
      </c>
      <c r="H95">
        <v>75.8</v>
      </c>
      <c r="I95">
        <v>28</v>
      </c>
      <c r="J95">
        <v>10</v>
      </c>
      <c r="K95">
        <v>38</v>
      </c>
    </row>
    <row r="96" spans="1:11" x14ac:dyDescent="0.25">
      <c r="A96" s="59"/>
    </row>
    <row r="97" spans="1:11" ht="15" x14ac:dyDescent="0.25">
      <c r="A97" s="282" t="s">
        <v>754</v>
      </c>
      <c r="B97">
        <v>0</v>
      </c>
      <c r="C97">
        <v>0</v>
      </c>
      <c r="D97">
        <v>1.7</v>
      </c>
      <c r="E97">
        <v>43</v>
      </c>
      <c r="F97">
        <v>1.3</v>
      </c>
      <c r="G97">
        <v>45</v>
      </c>
      <c r="H97">
        <v>9.6999999999999993</v>
      </c>
      <c r="I97">
        <v>46</v>
      </c>
      <c r="J97">
        <v>7.9</v>
      </c>
      <c r="K97">
        <v>39</v>
      </c>
    </row>
    <row r="98" spans="1:11" x14ac:dyDescent="0.25">
      <c r="A98" s="59"/>
    </row>
    <row r="99" spans="1:11" ht="15" x14ac:dyDescent="0.25">
      <c r="A99" s="282" t="s">
        <v>755</v>
      </c>
      <c r="B99">
        <v>0</v>
      </c>
      <c r="C99">
        <v>0</v>
      </c>
      <c r="D99">
        <v>0.9</v>
      </c>
      <c r="E99">
        <v>44</v>
      </c>
      <c r="F99">
        <v>0</v>
      </c>
      <c r="G99">
        <v>0</v>
      </c>
      <c r="H99">
        <v>0</v>
      </c>
      <c r="I99">
        <v>0</v>
      </c>
      <c r="J99">
        <v>0</v>
      </c>
      <c r="K99">
        <v>0</v>
      </c>
    </row>
    <row r="100" spans="1:11" x14ac:dyDescent="0.25">
      <c r="A100" s="59"/>
    </row>
    <row r="101" spans="1:11" ht="15" x14ac:dyDescent="0.25">
      <c r="A101" s="282" t="s">
        <v>758</v>
      </c>
      <c r="B101">
        <v>0</v>
      </c>
      <c r="C101">
        <v>0</v>
      </c>
      <c r="D101">
        <v>0</v>
      </c>
      <c r="E101">
        <v>0</v>
      </c>
      <c r="F101">
        <v>35</v>
      </c>
      <c r="G101">
        <v>33</v>
      </c>
      <c r="H101">
        <v>25</v>
      </c>
      <c r="I101">
        <v>38</v>
      </c>
      <c r="J101">
        <v>0</v>
      </c>
      <c r="K101">
        <v>0</v>
      </c>
    </row>
    <row r="102" spans="1:11" x14ac:dyDescent="0.25">
      <c r="A102" s="59"/>
    </row>
    <row r="103" spans="1:11" ht="15" x14ac:dyDescent="0.25">
      <c r="A103" s="282" t="s">
        <v>759</v>
      </c>
      <c r="B103">
        <v>0</v>
      </c>
      <c r="C103">
        <v>0</v>
      </c>
      <c r="D103">
        <v>0</v>
      </c>
      <c r="E103">
        <v>0</v>
      </c>
      <c r="F103">
        <v>23.6</v>
      </c>
      <c r="G103">
        <v>37</v>
      </c>
      <c r="H103">
        <v>140</v>
      </c>
      <c r="I103">
        <v>24</v>
      </c>
      <c r="J103">
        <v>98.2</v>
      </c>
      <c r="K103">
        <v>29</v>
      </c>
    </row>
    <row r="104" spans="1:11" x14ac:dyDescent="0.25">
      <c r="A104" s="59"/>
    </row>
    <row r="105" spans="1:11" ht="15" x14ac:dyDescent="0.25">
      <c r="A105" s="282" t="s">
        <v>760</v>
      </c>
      <c r="B105">
        <v>0</v>
      </c>
      <c r="C105">
        <v>0</v>
      </c>
      <c r="D105">
        <v>0</v>
      </c>
      <c r="E105">
        <v>0</v>
      </c>
      <c r="F105">
        <v>21.2</v>
      </c>
      <c r="G105">
        <v>38</v>
      </c>
      <c r="H105">
        <v>28.1</v>
      </c>
      <c r="I105">
        <v>36</v>
      </c>
      <c r="J105">
        <v>0</v>
      </c>
      <c r="K105">
        <v>0</v>
      </c>
    </row>
    <row r="106" spans="1:11" x14ac:dyDescent="0.25">
      <c r="A106" s="59"/>
    </row>
    <row r="107" spans="1:11" ht="15" x14ac:dyDescent="0.25">
      <c r="A107" s="282" t="s">
        <v>761</v>
      </c>
      <c r="B107">
        <v>0</v>
      </c>
      <c r="C107">
        <v>0</v>
      </c>
      <c r="D107">
        <v>0</v>
      </c>
      <c r="E107">
        <v>0</v>
      </c>
      <c r="F107">
        <v>11.1</v>
      </c>
      <c r="G107">
        <v>40</v>
      </c>
      <c r="H107">
        <v>0</v>
      </c>
      <c r="I107">
        <v>0</v>
      </c>
      <c r="J107">
        <v>0</v>
      </c>
      <c r="K107">
        <v>0</v>
      </c>
    </row>
    <row r="108" spans="1:11" x14ac:dyDescent="0.25">
      <c r="A108" s="59"/>
    </row>
    <row r="109" spans="1:11" ht="15" x14ac:dyDescent="0.25">
      <c r="A109" s="282" t="s">
        <v>762</v>
      </c>
      <c r="B109">
        <v>0</v>
      </c>
      <c r="C109">
        <v>0</v>
      </c>
      <c r="D109">
        <v>0</v>
      </c>
      <c r="E109">
        <v>0</v>
      </c>
      <c r="F109">
        <v>8.1</v>
      </c>
      <c r="G109">
        <v>41</v>
      </c>
      <c r="H109">
        <v>10.6</v>
      </c>
      <c r="I109">
        <v>44</v>
      </c>
      <c r="J109">
        <v>4.5999999999999996</v>
      </c>
      <c r="K109">
        <v>42</v>
      </c>
    </row>
    <row r="110" spans="1:11" x14ac:dyDescent="0.25">
      <c r="A110" s="59"/>
    </row>
    <row r="111" spans="1:11" ht="15" x14ac:dyDescent="0.25">
      <c r="A111" s="282" t="s">
        <v>763</v>
      </c>
      <c r="B111">
        <v>0</v>
      </c>
      <c r="C111">
        <v>0</v>
      </c>
      <c r="D111">
        <v>0</v>
      </c>
      <c r="E111">
        <v>0</v>
      </c>
      <c r="F111">
        <v>7.7</v>
      </c>
      <c r="G111">
        <v>42</v>
      </c>
      <c r="H111">
        <v>9.8000000000000007</v>
      </c>
      <c r="I111">
        <v>45</v>
      </c>
      <c r="J111">
        <v>7.6</v>
      </c>
      <c r="K111">
        <v>40</v>
      </c>
    </row>
    <row r="112" spans="1:11" x14ac:dyDescent="0.25">
      <c r="A112" s="59"/>
    </row>
    <row r="113" spans="1:11" ht="15" x14ac:dyDescent="0.25">
      <c r="A113" s="282" t="s">
        <v>764</v>
      </c>
      <c r="B113">
        <v>0</v>
      </c>
      <c r="C113">
        <v>0</v>
      </c>
      <c r="D113">
        <v>0</v>
      </c>
      <c r="E113">
        <v>0</v>
      </c>
      <c r="F113">
        <v>0.5</v>
      </c>
      <c r="G113">
        <v>47</v>
      </c>
      <c r="H113">
        <v>0.5</v>
      </c>
      <c r="I113">
        <v>51</v>
      </c>
      <c r="J113">
        <v>0</v>
      </c>
      <c r="K113">
        <v>0</v>
      </c>
    </row>
    <row r="114" spans="1:11" x14ac:dyDescent="0.25">
      <c r="A114" s="59"/>
    </row>
    <row r="115" spans="1:11" ht="15" x14ac:dyDescent="0.25">
      <c r="A115" s="282" t="s">
        <v>765</v>
      </c>
      <c r="B115">
        <v>0</v>
      </c>
      <c r="C115">
        <v>0</v>
      </c>
      <c r="D115">
        <v>0</v>
      </c>
      <c r="E115">
        <v>0</v>
      </c>
      <c r="F115">
        <v>0.1</v>
      </c>
      <c r="G115">
        <v>49</v>
      </c>
      <c r="H115">
        <v>0.3</v>
      </c>
      <c r="I115">
        <v>52</v>
      </c>
      <c r="J115">
        <v>0</v>
      </c>
      <c r="K115">
        <v>0</v>
      </c>
    </row>
    <row r="116" spans="1:11" x14ac:dyDescent="0.25">
      <c r="A116" s="59"/>
    </row>
    <row r="117" spans="1:11" ht="15" x14ac:dyDescent="0.25">
      <c r="A117" s="282" t="s">
        <v>766</v>
      </c>
      <c r="B117">
        <v>0</v>
      </c>
      <c r="C117">
        <v>0</v>
      </c>
      <c r="D117">
        <v>0</v>
      </c>
      <c r="E117">
        <v>0</v>
      </c>
      <c r="F117">
        <v>0</v>
      </c>
      <c r="G117">
        <v>0</v>
      </c>
      <c r="H117">
        <v>52.7</v>
      </c>
      <c r="I117">
        <v>30</v>
      </c>
      <c r="J117">
        <v>0</v>
      </c>
      <c r="K117">
        <v>0</v>
      </c>
    </row>
    <row r="118" spans="1:11" x14ac:dyDescent="0.25">
      <c r="A118" s="59"/>
    </row>
    <row r="119" spans="1:11" ht="15" x14ac:dyDescent="0.25">
      <c r="A119" s="282" t="s">
        <v>767</v>
      </c>
      <c r="B119">
        <v>0</v>
      </c>
      <c r="C119">
        <v>0</v>
      </c>
      <c r="D119">
        <v>0</v>
      </c>
      <c r="E119">
        <v>0</v>
      </c>
      <c r="F119">
        <v>0</v>
      </c>
      <c r="G119">
        <v>0</v>
      </c>
      <c r="H119">
        <v>30.5</v>
      </c>
      <c r="I119">
        <v>35</v>
      </c>
      <c r="J119">
        <v>0</v>
      </c>
      <c r="K119">
        <v>0</v>
      </c>
    </row>
    <row r="120" spans="1:11" x14ac:dyDescent="0.25">
      <c r="A120" s="59"/>
    </row>
    <row r="121" spans="1:11" ht="15" x14ac:dyDescent="0.25">
      <c r="A121" s="282" t="s">
        <v>768</v>
      </c>
      <c r="B121">
        <v>0</v>
      </c>
      <c r="C121">
        <v>0</v>
      </c>
      <c r="D121">
        <v>0</v>
      </c>
      <c r="E121">
        <v>0</v>
      </c>
      <c r="F121">
        <v>0</v>
      </c>
      <c r="G121">
        <v>0</v>
      </c>
      <c r="H121">
        <v>0.7</v>
      </c>
      <c r="I121">
        <v>50</v>
      </c>
      <c r="J121">
        <v>0</v>
      </c>
      <c r="K121">
        <v>0</v>
      </c>
    </row>
    <row r="122" spans="1:11" x14ac:dyDescent="0.25">
      <c r="A122" s="59"/>
    </row>
    <row r="123" spans="1:11" ht="15" x14ac:dyDescent="0.25">
      <c r="A123" s="282" t="s">
        <v>769</v>
      </c>
      <c r="B123">
        <v>0</v>
      </c>
      <c r="C123">
        <v>0</v>
      </c>
      <c r="D123">
        <v>0</v>
      </c>
      <c r="E123">
        <v>0</v>
      </c>
      <c r="F123">
        <v>0</v>
      </c>
      <c r="G123">
        <v>0</v>
      </c>
      <c r="H123">
        <v>0</v>
      </c>
      <c r="I123">
        <v>0</v>
      </c>
      <c r="J123">
        <v>6.2</v>
      </c>
      <c r="K123">
        <v>41</v>
      </c>
    </row>
    <row r="124" spans="1:11" x14ac:dyDescent="0.25">
      <c r="A124" s="59"/>
    </row>
    <row r="125" spans="1:11" ht="15" x14ac:dyDescent="0.25">
      <c r="A125" s="282" t="s">
        <v>770</v>
      </c>
      <c r="B125">
        <v>0</v>
      </c>
      <c r="C125">
        <v>0</v>
      </c>
      <c r="D125">
        <v>0</v>
      </c>
      <c r="E125">
        <v>0</v>
      </c>
      <c r="F125">
        <v>0</v>
      </c>
      <c r="G125">
        <v>0</v>
      </c>
      <c r="H125">
        <v>0</v>
      </c>
      <c r="I125">
        <v>0</v>
      </c>
      <c r="J125">
        <v>3</v>
      </c>
      <c r="K125">
        <v>44</v>
      </c>
    </row>
    <row r="126" spans="1:11" x14ac:dyDescent="0.25">
      <c r="A126" s="59"/>
    </row>
    <row r="127" spans="1:11" ht="15" x14ac:dyDescent="0.25">
      <c r="A127" s="282" t="s">
        <v>771</v>
      </c>
      <c r="B127">
        <v>0</v>
      </c>
      <c r="C127">
        <v>0</v>
      </c>
      <c r="D127">
        <v>0</v>
      </c>
      <c r="E127">
        <v>0</v>
      </c>
      <c r="F127">
        <v>0</v>
      </c>
      <c r="G127">
        <v>0</v>
      </c>
      <c r="H127">
        <v>0</v>
      </c>
      <c r="I127">
        <v>0</v>
      </c>
      <c r="J127">
        <v>1</v>
      </c>
      <c r="K127">
        <v>47</v>
      </c>
    </row>
    <row r="128" spans="1:11" x14ac:dyDescent="0.25">
      <c r="A128" s="59"/>
    </row>
    <row r="129" spans="1:12" ht="15" x14ac:dyDescent="0.25">
      <c r="A129" s="282" t="s">
        <v>63</v>
      </c>
      <c r="B129" t="s">
        <v>65</v>
      </c>
      <c r="C129" t="s">
        <v>607</v>
      </c>
      <c r="D129" t="s">
        <v>65</v>
      </c>
      <c r="E129" t="s">
        <v>607</v>
      </c>
      <c r="F129" t="s">
        <v>65</v>
      </c>
      <c r="G129" t="s">
        <v>607</v>
      </c>
      <c r="H129" t="s">
        <v>65</v>
      </c>
      <c r="I129" t="s">
        <v>607</v>
      </c>
      <c r="J129" t="s">
        <v>65</v>
      </c>
      <c r="K129" t="s">
        <v>607</v>
      </c>
    </row>
    <row r="130" spans="1:12" ht="15" x14ac:dyDescent="0.25">
      <c r="A130" s="282" t="s">
        <v>776</v>
      </c>
      <c r="B130">
        <v>44510.1</v>
      </c>
      <c r="D130">
        <v>52207.5</v>
      </c>
      <c r="F130">
        <v>57188.9</v>
      </c>
      <c r="H130">
        <v>60570.5</v>
      </c>
      <c r="J130">
        <v>44934.5</v>
      </c>
      <c r="L130">
        <f>AVERAGE(B130,D130,F130)</f>
        <v>51302.166666666664</v>
      </c>
    </row>
    <row r="131" spans="1:12" ht="15" x14ac:dyDescent="0.25">
      <c r="A131" s="282" t="s">
        <v>777</v>
      </c>
    </row>
  </sheetData>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163E-5A61-416E-B151-1E8228BB0B2F}">
  <dimension ref="A1:O139"/>
  <sheetViews>
    <sheetView workbookViewId="0">
      <selection activeCell="N13" sqref="N13"/>
    </sheetView>
  </sheetViews>
  <sheetFormatPr defaultRowHeight="13.2" x14ac:dyDescent="0.25"/>
  <sheetData>
    <row r="1" spans="1:15" ht="15" x14ac:dyDescent="0.25">
      <c r="A1" s="282" t="s">
        <v>703</v>
      </c>
    </row>
    <row r="2" spans="1:15" ht="15" x14ac:dyDescent="0.25">
      <c r="A2" s="282" t="s">
        <v>704</v>
      </c>
    </row>
    <row r="3" spans="1:15" ht="15" x14ac:dyDescent="0.25">
      <c r="A3" s="282" t="s">
        <v>705</v>
      </c>
    </row>
    <row r="4" spans="1:15" ht="15" x14ac:dyDescent="0.25">
      <c r="A4" s="282" t="s">
        <v>706</v>
      </c>
    </row>
    <row r="5" spans="1:15" x14ac:dyDescent="0.25">
      <c r="A5" s="59"/>
    </row>
    <row r="6" spans="1:15" ht="15" x14ac:dyDescent="0.25">
      <c r="A6" s="282" t="s">
        <v>707</v>
      </c>
    </row>
    <row r="7" spans="1:15" ht="15" x14ac:dyDescent="0.25">
      <c r="A7" s="282" t="s">
        <v>708</v>
      </c>
      <c r="B7" t="s">
        <v>182</v>
      </c>
      <c r="C7" t="s">
        <v>709</v>
      </c>
      <c r="D7" t="s">
        <v>182</v>
      </c>
      <c r="E7" t="s">
        <v>709</v>
      </c>
      <c r="F7" t="s">
        <v>182</v>
      </c>
      <c r="G7" t="s">
        <v>709</v>
      </c>
      <c r="H7" t="s">
        <v>182</v>
      </c>
      <c r="I7" t="s">
        <v>709</v>
      </c>
      <c r="J7" t="s">
        <v>182</v>
      </c>
      <c r="K7" t="s">
        <v>709</v>
      </c>
    </row>
    <row r="8" spans="1:15" ht="15" x14ac:dyDescent="0.25">
      <c r="A8" s="282" t="s">
        <v>63</v>
      </c>
      <c r="B8" t="s">
        <v>65</v>
      </c>
      <c r="C8" t="s">
        <v>607</v>
      </c>
      <c r="D8" t="s">
        <v>65</v>
      </c>
      <c r="E8" t="s">
        <v>607</v>
      </c>
      <c r="F8" t="s">
        <v>65</v>
      </c>
      <c r="G8" t="s">
        <v>607</v>
      </c>
      <c r="H8" t="s">
        <v>65</v>
      </c>
      <c r="I8" t="s">
        <v>607</v>
      </c>
      <c r="J8" t="s">
        <v>65</v>
      </c>
      <c r="K8" t="s">
        <v>607</v>
      </c>
    </row>
    <row r="9" spans="1:15" ht="15" x14ac:dyDescent="0.25">
      <c r="A9" s="282" t="s">
        <v>710</v>
      </c>
      <c r="B9">
        <v>31380.799999999999</v>
      </c>
      <c r="C9">
        <v>1</v>
      </c>
      <c r="D9">
        <v>30219</v>
      </c>
      <c r="E9">
        <v>1</v>
      </c>
      <c r="F9">
        <v>35363</v>
      </c>
      <c r="G9">
        <v>1</v>
      </c>
      <c r="H9">
        <v>16266.2</v>
      </c>
      <c r="I9">
        <v>1</v>
      </c>
      <c r="J9">
        <v>13369.9</v>
      </c>
      <c r="K9">
        <v>1</v>
      </c>
      <c r="M9" s="52" t="s">
        <v>18</v>
      </c>
      <c r="N9">
        <f>AVERAGE(B9,D9,F9)</f>
        <v>32320.933333333334</v>
      </c>
      <c r="O9">
        <v>1</v>
      </c>
    </row>
    <row r="10" spans="1:15" x14ac:dyDescent="0.25">
      <c r="A10" s="59"/>
      <c r="M10" s="52" t="s">
        <v>19</v>
      </c>
      <c r="N10">
        <f>AVERAGE(B11,D11,F11)</f>
        <v>4911.5666666666666</v>
      </c>
      <c r="O10">
        <v>2</v>
      </c>
    </row>
    <row r="11" spans="1:15" ht="15" x14ac:dyDescent="0.25">
      <c r="A11" s="282" t="s">
        <v>711</v>
      </c>
      <c r="B11">
        <v>4569.2</v>
      </c>
      <c r="C11">
        <v>2</v>
      </c>
      <c r="D11">
        <v>5445</v>
      </c>
      <c r="E11">
        <v>2</v>
      </c>
      <c r="F11">
        <v>4720.5</v>
      </c>
      <c r="G11">
        <v>2</v>
      </c>
      <c r="H11">
        <v>4622.3999999999996</v>
      </c>
      <c r="I11">
        <v>2</v>
      </c>
      <c r="J11">
        <v>4918.1000000000004</v>
      </c>
      <c r="K11">
        <v>2</v>
      </c>
      <c r="M11" s="52" t="s">
        <v>20</v>
      </c>
      <c r="N11">
        <f>AVERAGE(B23,D23,F23)</f>
        <v>2669.6</v>
      </c>
      <c r="O11">
        <v>3</v>
      </c>
    </row>
    <row r="12" spans="1:15" x14ac:dyDescent="0.25">
      <c r="A12" s="59"/>
      <c r="M12" s="52" t="s">
        <v>21</v>
      </c>
      <c r="N12">
        <f>AVERAGE(B13,D13,F13)</f>
        <v>2258.5666666666666</v>
      </c>
      <c r="O12">
        <v>4</v>
      </c>
    </row>
    <row r="13" spans="1:15" ht="15" x14ac:dyDescent="0.25">
      <c r="A13" s="282" t="s">
        <v>712</v>
      </c>
      <c r="B13">
        <v>2249.9</v>
      </c>
      <c r="C13">
        <v>3</v>
      </c>
      <c r="D13">
        <v>2412.1</v>
      </c>
      <c r="E13">
        <v>4</v>
      </c>
      <c r="F13">
        <v>2113.6999999999998</v>
      </c>
      <c r="G13">
        <v>5</v>
      </c>
      <c r="H13">
        <v>2272.6999999999998</v>
      </c>
      <c r="I13">
        <v>4</v>
      </c>
      <c r="J13">
        <v>2437.1</v>
      </c>
      <c r="K13">
        <v>4</v>
      </c>
      <c r="M13" s="52" t="s">
        <v>22</v>
      </c>
      <c r="N13">
        <f>AVERAGE(B17,D17,F17)</f>
        <v>1972.7</v>
      </c>
      <c r="O13">
        <v>5</v>
      </c>
    </row>
    <row r="14" spans="1:15" x14ac:dyDescent="0.25">
      <c r="A14" s="59"/>
      <c r="M14" s="52" t="s">
        <v>713</v>
      </c>
      <c r="N14">
        <f>AVERAGE(B15,D15,F15)</f>
        <v>1592.9666666666665</v>
      </c>
      <c r="O14">
        <v>6</v>
      </c>
    </row>
    <row r="15" spans="1:15" ht="15" x14ac:dyDescent="0.25">
      <c r="A15" s="282" t="s">
        <v>714</v>
      </c>
      <c r="B15">
        <v>2180.6</v>
      </c>
      <c r="C15">
        <v>4</v>
      </c>
      <c r="D15">
        <v>1411.7</v>
      </c>
      <c r="E15">
        <v>7</v>
      </c>
      <c r="F15">
        <v>1186.5999999999999</v>
      </c>
      <c r="G15">
        <v>9</v>
      </c>
      <c r="H15">
        <v>1453.3</v>
      </c>
      <c r="I15">
        <v>9</v>
      </c>
      <c r="J15">
        <v>1568.5</v>
      </c>
      <c r="K15">
        <v>10</v>
      </c>
      <c r="M15" s="52" t="s">
        <v>715</v>
      </c>
      <c r="N15">
        <f>AVERAGE(B21,D21,F21)</f>
        <v>1450.6666666666667</v>
      </c>
      <c r="O15">
        <v>7</v>
      </c>
    </row>
    <row r="16" spans="1:15" x14ac:dyDescent="0.25">
      <c r="A16" s="59"/>
      <c r="M16" s="52" t="s">
        <v>693</v>
      </c>
      <c r="N16">
        <f>AVERAGE(B19,D19,F19)</f>
        <v>1325.4666666666667</v>
      </c>
      <c r="O16">
        <v>8</v>
      </c>
    </row>
    <row r="17" spans="1:15" ht="15" x14ac:dyDescent="0.25">
      <c r="A17" s="282" t="s">
        <v>716</v>
      </c>
      <c r="B17">
        <v>1791</v>
      </c>
      <c r="C17">
        <v>5</v>
      </c>
      <c r="D17">
        <v>1808.3</v>
      </c>
      <c r="E17">
        <v>5</v>
      </c>
      <c r="F17">
        <v>2318.8000000000002</v>
      </c>
      <c r="G17">
        <v>4</v>
      </c>
      <c r="H17">
        <v>2219.8000000000002</v>
      </c>
      <c r="I17">
        <v>5</v>
      </c>
      <c r="J17">
        <v>2435.6999999999998</v>
      </c>
      <c r="K17">
        <v>5</v>
      </c>
      <c r="M17" s="52" t="s">
        <v>697</v>
      </c>
      <c r="N17">
        <f>AVERAGE(B25,D25,F25)</f>
        <v>1291.4666666666667</v>
      </c>
      <c r="O17">
        <v>9</v>
      </c>
    </row>
    <row r="18" spans="1:15" x14ac:dyDescent="0.25">
      <c r="A18" s="59"/>
      <c r="M18" s="52" t="s">
        <v>672</v>
      </c>
      <c r="N18">
        <f>AVERAGE(B27,D27,F27)</f>
        <v>617.0333333333333</v>
      </c>
      <c r="O18">
        <v>10</v>
      </c>
    </row>
    <row r="19" spans="1:15" ht="15" x14ac:dyDescent="0.25">
      <c r="A19" s="282" t="s">
        <v>717</v>
      </c>
      <c r="B19">
        <v>1600.7</v>
      </c>
      <c r="C19">
        <v>6</v>
      </c>
      <c r="D19">
        <v>1385.1</v>
      </c>
      <c r="E19">
        <v>8</v>
      </c>
      <c r="F19">
        <v>990.6</v>
      </c>
      <c r="G19">
        <v>11</v>
      </c>
      <c r="H19">
        <v>1447.4</v>
      </c>
      <c r="I19">
        <v>10</v>
      </c>
      <c r="J19">
        <v>1928.7</v>
      </c>
      <c r="K19">
        <v>7</v>
      </c>
    </row>
    <row r="20" spans="1:15" x14ac:dyDescent="0.25">
      <c r="A20" s="59"/>
    </row>
    <row r="21" spans="1:15" ht="15" x14ac:dyDescent="0.25">
      <c r="A21" s="282" t="s">
        <v>718</v>
      </c>
      <c r="B21">
        <v>1231.5999999999999</v>
      </c>
      <c r="C21">
        <v>7</v>
      </c>
      <c r="D21">
        <v>1694.8</v>
      </c>
      <c r="E21">
        <v>6</v>
      </c>
      <c r="F21">
        <v>1425.6</v>
      </c>
      <c r="G21">
        <v>6</v>
      </c>
      <c r="H21">
        <v>1514.8</v>
      </c>
      <c r="I21">
        <v>8</v>
      </c>
      <c r="J21">
        <v>2110.9</v>
      </c>
      <c r="K21">
        <v>6</v>
      </c>
    </row>
    <row r="22" spans="1:15" x14ac:dyDescent="0.25">
      <c r="A22" s="59"/>
    </row>
    <row r="23" spans="1:15" ht="15" x14ac:dyDescent="0.25">
      <c r="A23" s="282" t="s">
        <v>719</v>
      </c>
      <c r="B23">
        <v>1149</v>
      </c>
      <c r="C23">
        <v>8</v>
      </c>
      <c r="D23">
        <v>4082.4</v>
      </c>
      <c r="E23">
        <v>3</v>
      </c>
      <c r="F23">
        <v>2777.4</v>
      </c>
      <c r="G23">
        <v>3</v>
      </c>
      <c r="H23">
        <v>3798.2</v>
      </c>
      <c r="I23">
        <v>3</v>
      </c>
      <c r="J23">
        <v>2704.7</v>
      </c>
      <c r="K23">
        <v>3</v>
      </c>
    </row>
    <row r="24" spans="1:15" x14ac:dyDescent="0.25">
      <c r="A24" s="59"/>
    </row>
    <row r="25" spans="1:15" ht="15" x14ac:dyDescent="0.25">
      <c r="A25" s="282" t="s">
        <v>720</v>
      </c>
      <c r="B25">
        <v>1128.7</v>
      </c>
      <c r="C25">
        <v>9</v>
      </c>
      <c r="D25">
        <v>1369.1</v>
      </c>
      <c r="E25">
        <v>9</v>
      </c>
      <c r="F25">
        <v>1376.6</v>
      </c>
      <c r="G25">
        <v>7</v>
      </c>
      <c r="H25">
        <v>1748.6</v>
      </c>
      <c r="I25">
        <v>6</v>
      </c>
      <c r="J25">
        <v>1572</v>
      </c>
      <c r="K25">
        <v>9</v>
      </c>
    </row>
    <row r="26" spans="1:15" x14ac:dyDescent="0.25">
      <c r="A26" s="59"/>
    </row>
    <row r="27" spans="1:15" ht="15" x14ac:dyDescent="0.25">
      <c r="A27" s="282" t="s">
        <v>721</v>
      </c>
      <c r="B27">
        <v>670.3</v>
      </c>
      <c r="C27">
        <v>10</v>
      </c>
      <c r="D27">
        <v>553.79999999999995</v>
      </c>
      <c r="E27">
        <v>13</v>
      </c>
      <c r="F27">
        <v>627</v>
      </c>
      <c r="G27">
        <v>14</v>
      </c>
      <c r="H27">
        <v>646.79999999999995</v>
      </c>
      <c r="I27">
        <v>14</v>
      </c>
      <c r="J27">
        <v>1061.4000000000001</v>
      </c>
      <c r="K27">
        <v>13</v>
      </c>
    </row>
    <row r="28" spans="1:15" x14ac:dyDescent="0.25">
      <c r="A28" s="59"/>
    </row>
    <row r="29" spans="1:15" ht="15" x14ac:dyDescent="0.25">
      <c r="A29" s="282" t="s">
        <v>722</v>
      </c>
      <c r="B29">
        <v>541.4</v>
      </c>
      <c r="C29">
        <v>11</v>
      </c>
      <c r="D29">
        <v>492.2</v>
      </c>
      <c r="E29">
        <v>14</v>
      </c>
      <c r="F29">
        <v>1018.3</v>
      </c>
      <c r="G29">
        <v>10</v>
      </c>
      <c r="H29">
        <v>834.5</v>
      </c>
      <c r="I29">
        <v>13</v>
      </c>
      <c r="J29">
        <v>623.5</v>
      </c>
      <c r="K29">
        <v>18</v>
      </c>
    </row>
    <row r="30" spans="1:15" x14ac:dyDescent="0.25">
      <c r="A30" s="59"/>
    </row>
    <row r="31" spans="1:15" ht="15" x14ac:dyDescent="0.25">
      <c r="A31" s="282" t="s">
        <v>723</v>
      </c>
      <c r="B31">
        <v>356.3</v>
      </c>
      <c r="C31">
        <v>12</v>
      </c>
      <c r="D31">
        <v>261.7</v>
      </c>
      <c r="E31">
        <v>22</v>
      </c>
      <c r="F31">
        <v>108</v>
      </c>
      <c r="G31">
        <v>25</v>
      </c>
      <c r="H31">
        <v>104.8</v>
      </c>
      <c r="I31">
        <v>26</v>
      </c>
      <c r="J31">
        <v>31.2</v>
      </c>
      <c r="K31">
        <v>39</v>
      </c>
    </row>
    <row r="32" spans="1:15" x14ac:dyDescent="0.25">
      <c r="A32" s="59"/>
    </row>
    <row r="33" spans="1:11" ht="15" x14ac:dyDescent="0.25">
      <c r="A33" s="282" t="s">
        <v>724</v>
      </c>
      <c r="B33">
        <v>337.5</v>
      </c>
      <c r="C33">
        <v>13</v>
      </c>
      <c r="D33">
        <v>490.1</v>
      </c>
      <c r="E33">
        <v>15</v>
      </c>
      <c r="F33">
        <v>455.3</v>
      </c>
      <c r="G33">
        <v>16</v>
      </c>
      <c r="H33">
        <v>557.70000000000005</v>
      </c>
      <c r="I33">
        <v>16</v>
      </c>
      <c r="J33">
        <v>645.4</v>
      </c>
      <c r="K33">
        <v>17</v>
      </c>
    </row>
    <row r="34" spans="1:11" x14ac:dyDescent="0.25">
      <c r="A34" s="59"/>
    </row>
    <row r="35" spans="1:11" ht="15" x14ac:dyDescent="0.25">
      <c r="A35" s="282" t="s">
        <v>725</v>
      </c>
      <c r="B35">
        <v>285.3</v>
      </c>
      <c r="C35">
        <v>14</v>
      </c>
      <c r="D35">
        <v>593.1</v>
      </c>
      <c r="E35">
        <v>12</v>
      </c>
      <c r="F35">
        <v>1209</v>
      </c>
      <c r="G35">
        <v>8</v>
      </c>
      <c r="H35">
        <v>1178</v>
      </c>
      <c r="I35">
        <v>11</v>
      </c>
      <c r="J35">
        <v>1462.7</v>
      </c>
      <c r="K35">
        <v>11</v>
      </c>
    </row>
    <row r="36" spans="1:11" x14ac:dyDescent="0.25">
      <c r="A36" s="59"/>
    </row>
    <row r="37" spans="1:11" ht="15" x14ac:dyDescent="0.25">
      <c r="A37" s="282" t="s">
        <v>726</v>
      </c>
      <c r="B37">
        <v>267.5</v>
      </c>
      <c r="C37">
        <v>15</v>
      </c>
      <c r="D37">
        <v>308.5</v>
      </c>
      <c r="E37">
        <v>18</v>
      </c>
      <c r="F37">
        <v>272.5</v>
      </c>
      <c r="G37">
        <v>18</v>
      </c>
      <c r="H37">
        <v>292.3</v>
      </c>
      <c r="I37">
        <v>20</v>
      </c>
      <c r="J37">
        <v>284.10000000000002</v>
      </c>
      <c r="K37">
        <v>25</v>
      </c>
    </row>
    <row r="38" spans="1:11" x14ac:dyDescent="0.25">
      <c r="A38" s="59"/>
    </row>
    <row r="39" spans="1:11" ht="15" x14ac:dyDescent="0.25">
      <c r="A39" s="282" t="s">
        <v>727</v>
      </c>
      <c r="B39">
        <v>235.4</v>
      </c>
      <c r="C39">
        <v>16</v>
      </c>
      <c r="D39">
        <v>926.5</v>
      </c>
      <c r="E39">
        <v>10</v>
      </c>
      <c r="F39">
        <v>828</v>
      </c>
      <c r="G39">
        <v>13</v>
      </c>
      <c r="H39">
        <v>1619.1</v>
      </c>
      <c r="I39">
        <v>7</v>
      </c>
      <c r="J39">
        <v>816.7</v>
      </c>
      <c r="K39">
        <v>14</v>
      </c>
    </row>
    <row r="40" spans="1:11" x14ac:dyDescent="0.25">
      <c r="A40" s="59"/>
    </row>
    <row r="41" spans="1:11" ht="15" x14ac:dyDescent="0.25">
      <c r="A41" s="282" t="s">
        <v>728</v>
      </c>
      <c r="B41">
        <v>221.7</v>
      </c>
      <c r="C41">
        <v>17</v>
      </c>
      <c r="D41">
        <v>371.5</v>
      </c>
      <c r="E41">
        <v>17</v>
      </c>
      <c r="F41">
        <v>463.1</v>
      </c>
      <c r="G41">
        <v>15</v>
      </c>
      <c r="H41">
        <v>591</v>
      </c>
      <c r="I41">
        <v>15</v>
      </c>
      <c r="J41">
        <v>535.9</v>
      </c>
      <c r="K41">
        <v>20</v>
      </c>
    </row>
    <row r="42" spans="1:11" x14ac:dyDescent="0.25">
      <c r="A42" s="59"/>
    </row>
    <row r="43" spans="1:11" ht="15" x14ac:dyDescent="0.25">
      <c r="A43" s="282" t="s">
        <v>729</v>
      </c>
      <c r="B43">
        <v>206.1</v>
      </c>
      <c r="C43">
        <v>18</v>
      </c>
      <c r="D43">
        <v>709.5</v>
      </c>
      <c r="E43">
        <v>11</v>
      </c>
      <c r="F43">
        <v>887.3</v>
      </c>
      <c r="G43">
        <v>12</v>
      </c>
      <c r="H43">
        <v>1059.0999999999999</v>
      </c>
      <c r="I43">
        <v>12</v>
      </c>
      <c r="J43">
        <v>1081.7</v>
      </c>
      <c r="K43">
        <v>12</v>
      </c>
    </row>
    <row r="44" spans="1:11" x14ac:dyDescent="0.25">
      <c r="A44" s="59"/>
    </row>
    <row r="45" spans="1:11" ht="15" x14ac:dyDescent="0.25">
      <c r="A45" s="282" t="s">
        <v>730</v>
      </c>
      <c r="B45">
        <v>195.6</v>
      </c>
      <c r="C45">
        <v>19</v>
      </c>
      <c r="D45">
        <v>306.5</v>
      </c>
      <c r="E45">
        <v>19</v>
      </c>
      <c r="F45">
        <v>224</v>
      </c>
      <c r="G45">
        <v>22</v>
      </c>
      <c r="H45">
        <v>382.4</v>
      </c>
      <c r="I45">
        <v>17</v>
      </c>
      <c r="J45">
        <v>301.10000000000002</v>
      </c>
      <c r="K45">
        <v>23</v>
      </c>
    </row>
    <row r="46" spans="1:11" x14ac:dyDescent="0.25">
      <c r="A46" s="59"/>
    </row>
    <row r="47" spans="1:11" ht="15" x14ac:dyDescent="0.25">
      <c r="A47" s="282" t="s">
        <v>731</v>
      </c>
      <c r="B47">
        <v>190.5</v>
      </c>
      <c r="C47">
        <v>20</v>
      </c>
      <c r="D47">
        <v>269.39999999999998</v>
      </c>
      <c r="E47">
        <v>21</v>
      </c>
      <c r="F47">
        <v>249.3</v>
      </c>
      <c r="G47">
        <v>20</v>
      </c>
      <c r="H47">
        <v>313.3</v>
      </c>
      <c r="I47">
        <v>19</v>
      </c>
      <c r="J47">
        <v>757.7</v>
      </c>
      <c r="K47">
        <v>16</v>
      </c>
    </row>
    <row r="48" spans="1:11" x14ac:dyDescent="0.25">
      <c r="A48" s="59"/>
    </row>
    <row r="49" spans="1:11" ht="15" x14ac:dyDescent="0.25">
      <c r="A49" s="282" t="s">
        <v>732</v>
      </c>
      <c r="B49">
        <v>189</v>
      </c>
      <c r="C49">
        <v>21</v>
      </c>
      <c r="D49">
        <v>188</v>
      </c>
      <c r="E49">
        <v>25</v>
      </c>
      <c r="F49">
        <v>103.9</v>
      </c>
      <c r="G49">
        <v>26</v>
      </c>
      <c r="H49">
        <v>192.7</v>
      </c>
      <c r="I49">
        <v>23</v>
      </c>
      <c r="J49">
        <v>268.2</v>
      </c>
      <c r="K49">
        <v>27</v>
      </c>
    </row>
    <row r="50" spans="1:11" x14ac:dyDescent="0.25">
      <c r="A50" s="59"/>
    </row>
    <row r="51" spans="1:11" ht="15" x14ac:dyDescent="0.25">
      <c r="A51" s="282" t="s">
        <v>733</v>
      </c>
      <c r="B51">
        <v>178.6</v>
      </c>
      <c r="C51">
        <v>22</v>
      </c>
      <c r="D51">
        <v>433.6</v>
      </c>
      <c r="E51">
        <v>16</v>
      </c>
      <c r="F51">
        <v>23</v>
      </c>
      <c r="G51">
        <v>41</v>
      </c>
      <c r="H51">
        <v>0</v>
      </c>
      <c r="I51">
        <v>0</v>
      </c>
      <c r="J51">
        <v>31</v>
      </c>
      <c r="K51">
        <v>41</v>
      </c>
    </row>
    <row r="52" spans="1:11" x14ac:dyDescent="0.25">
      <c r="A52" s="59"/>
    </row>
    <row r="53" spans="1:11" ht="15" x14ac:dyDescent="0.25">
      <c r="A53" s="282" t="s">
        <v>734</v>
      </c>
      <c r="B53">
        <v>168.7</v>
      </c>
      <c r="C53">
        <v>23</v>
      </c>
      <c r="D53">
        <v>195.3</v>
      </c>
      <c r="E53">
        <v>24</v>
      </c>
      <c r="F53">
        <v>235.4</v>
      </c>
      <c r="G53">
        <v>21</v>
      </c>
      <c r="H53">
        <v>101.2</v>
      </c>
      <c r="I53">
        <v>27</v>
      </c>
      <c r="J53">
        <v>783.2</v>
      </c>
      <c r="K53">
        <v>15</v>
      </c>
    </row>
    <row r="54" spans="1:11" x14ac:dyDescent="0.25">
      <c r="A54" s="59"/>
    </row>
    <row r="55" spans="1:11" ht="15" x14ac:dyDescent="0.25">
      <c r="A55" s="282" t="s">
        <v>735</v>
      </c>
      <c r="B55">
        <v>144</v>
      </c>
      <c r="C55">
        <v>24</v>
      </c>
      <c r="D55">
        <v>230.5</v>
      </c>
      <c r="E55">
        <v>23</v>
      </c>
      <c r="F55">
        <v>266.10000000000002</v>
      </c>
      <c r="G55">
        <v>19</v>
      </c>
      <c r="H55">
        <v>286.3</v>
      </c>
      <c r="I55">
        <v>21</v>
      </c>
      <c r="J55">
        <v>325</v>
      </c>
      <c r="K55">
        <v>22</v>
      </c>
    </row>
    <row r="56" spans="1:11" x14ac:dyDescent="0.25">
      <c r="A56" s="59"/>
    </row>
    <row r="57" spans="1:11" ht="15" x14ac:dyDescent="0.25">
      <c r="A57" s="282" t="s">
        <v>736</v>
      </c>
      <c r="B57">
        <v>125.5</v>
      </c>
      <c r="C57">
        <v>25</v>
      </c>
      <c r="D57">
        <v>165.4</v>
      </c>
      <c r="E57">
        <v>26</v>
      </c>
      <c r="F57">
        <v>163.30000000000001</v>
      </c>
      <c r="G57">
        <v>23</v>
      </c>
      <c r="H57">
        <v>263.60000000000002</v>
      </c>
      <c r="I57">
        <v>22</v>
      </c>
      <c r="J57">
        <v>274.60000000000002</v>
      </c>
      <c r="K57">
        <v>26</v>
      </c>
    </row>
    <row r="58" spans="1:11" x14ac:dyDescent="0.25">
      <c r="A58" s="59"/>
    </row>
    <row r="59" spans="1:11" ht="15" x14ac:dyDescent="0.25">
      <c r="A59" s="282" t="s">
        <v>737</v>
      </c>
      <c r="B59">
        <v>111.3</v>
      </c>
      <c r="C59">
        <v>26</v>
      </c>
      <c r="D59">
        <v>291.8</v>
      </c>
      <c r="E59">
        <v>20</v>
      </c>
      <c r="F59">
        <v>366.3</v>
      </c>
      <c r="G59">
        <v>17</v>
      </c>
      <c r="H59">
        <v>355.1</v>
      </c>
      <c r="I59">
        <v>18</v>
      </c>
      <c r="J59">
        <v>549.79999999999995</v>
      </c>
      <c r="K59">
        <v>19</v>
      </c>
    </row>
    <row r="60" spans="1:11" x14ac:dyDescent="0.25">
      <c r="A60" s="59"/>
    </row>
    <row r="61" spans="1:11" ht="15" x14ac:dyDescent="0.25">
      <c r="A61" s="282" t="s">
        <v>738</v>
      </c>
      <c r="B61">
        <v>104.9</v>
      </c>
      <c r="C61">
        <v>27</v>
      </c>
      <c r="D61">
        <v>71.900000000000006</v>
      </c>
      <c r="E61">
        <v>28</v>
      </c>
      <c r="F61">
        <v>86.2</v>
      </c>
      <c r="G61">
        <v>27</v>
      </c>
      <c r="H61">
        <v>141.6</v>
      </c>
      <c r="I61">
        <v>24</v>
      </c>
      <c r="J61">
        <v>123</v>
      </c>
      <c r="K61">
        <v>30</v>
      </c>
    </row>
    <row r="62" spans="1:11" x14ac:dyDescent="0.25">
      <c r="A62" s="59"/>
    </row>
    <row r="63" spans="1:11" ht="15" x14ac:dyDescent="0.25">
      <c r="A63" s="282" t="s">
        <v>739</v>
      </c>
      <c r="B63">
        <v>62.5</v>
      </c>
      <c r="C63">
        <v>28</v>
      </c>
      <c r="D63">
        <v>100.6</v>
      </c>
      <c r="E63">
        <v>27</v>
      </c>
      <c r="F63">
        <v>53.5</v>
      </c>
      <c r="G63">
        <v>29</v>
      </c>
      <c r="H63">
        <v>20</v>
      </c>
      <c r="I63">
        <v>35</v>
      </c>
      <c r="J63">
        <v>0</v>
      </c>
      <c r="K63">
        <v>0</v>
      </c>
    </row>
    <row r="64" spans="1:11" x14ac:dyDescent="0.25">
      <c r="A64" s="59"/>
    </row>
    <row r="65" spans="1:11" ht="15" x14ac:dyDescent="0.25">
      <c r="A65" s="282" t="s">
        <v>740</v>
      </c>
      <c r="B65">
        <v>49.3</v>
      </c>
      <c r="C65">
        <v>29</v>
      </c>
      <c r="D65">
        <v>50.5</v>
      </c>
      <c r="E65">
        <v>30</v>
      </c>
      <c r="F65">
        <v>36.299999999999997</v>
      </c>
      <c r="G65">
        <v>33</v>
      </c>
      <c r="H65">
        <v>100.5</v>
      </c>
      <c r="I65">
        <v>28</v>
      </c>
      <c r="J65">
        <v>32.700000000000003</v>
      </c>
      <c r="K65">
        <v>37</v>
      </c>
    </row>
    <row r="66" spans="1:11" x14ac:dyDescent="0.25">
      <c r="A66" s="59"/>
    </row>
    <row r="67" spans="1:11" ht="15" x14ac:dyDescent="0.25">
      <c r="A67" s="282" t="s">
        <v>741</v>
      </c>
      <c r="B67">
        <v>44.1</v>
      </c>
      <c r="C67">
        <v>30</v>
      </c>
      <c r="D67">
        <v>0</v>
      </c>
      <c r="E67">
        <v>0</v>
      </c>
      <c r="F67">
        <v>0</v>
      </c>
      <c r="G67">
        <v>0</v>
      </c>
      <c r="H67">
        <v>0</v>
      </c>
      <c r="I67">
        <v>0</v>
      </c>
      <c r="J67">
        <v>0</v>
      </c>
      <c r="K67">
        <v>0</v>
      </c>
    </row>
    <row r="68" spans="1:11" x14ac:dyDescent="0.25">
      <c r="A68" s="59"/>
    </row>
    <row r="69" spans="1:11" ht="15" x14ac:dyDescent="0.25">
      <c r="A69" s="282" t="s">
        <v>742</v>
      </c>
      <c r="B69">
        <v>37.4</v>
      </c>
      <c r="C69">
        <v>31</v>
      </c>
      <c r="D69">
        <v>29.9</v>
      </c>
      <c r="E69">
        <v>35</v>
      </c>
      <c r="F69">
        <v>35.5</v>
      </c>
      <c r="G69">
        <v>34</v>
      </c>
      <c r="H69">
        <v>40.799999999999997</v>
      </c>
      <c r="I69">
        <v>32</v>
      </c>
      <c r="J69">
        <v>41.1</v>
      </c>
      <c r="K69">
        <v>36</v>
      </c>
    </row>
    <row r="70" spans="1:11" x14ac:dyDescent="0.25">
      <c r="A70" s="59"/>
    </row>
    <row r="71" spans="1:11" ht="15" x14ac:dyDescent="0.25">
      <c r="A71" s="282" t="s">
        <v>743</v>
      </c>
      <c r="B71">
        <v>31</v>
      </c>
      <c r="C71">
        <v>32</v>
      </c>
      <c r="D71">
        <v>0</v>
      </c>
      <c r="E71">
        <v>0</v>
      </c>
      <c r="F71">
        <v>0</v>
      </c>
      <c r="G71">
        <v>0</v>
      </c>
      <c r="H71">
        <v>0</v>
      </c>
      <c r="I71">
        <v>0</v>
      </c>
      <c r="J71">
        <v>0</v>
      </c>
      <c r="K71">
        <v>0</v>
      </c>
    </row>
    <row r="72" spans="1:11" x14ac:dyDescent="0.25">
      <c r="A72" s="59"/>
    </row>
    <row r="73" spans="1:11" ht="15" x14ac:dyDescent="0.25">
      <c r="A73" s="282" t="s">
        <v>744</v>
      </c>
      <c r="B73">
        <v>29.6</v>
      </c>
      <c r="C73">
        <v>33</v>
      </c>
      <c r="D73">
        <v>37.799999999999997</v>
      </c>
      <c r="E73">
        <v>32</v>
      </c>
      <c r="F73">
        <v>27</v>
      </c>
      <c r="G73">
        <v>37</v>
      </c>
      <c r="H73">
        <v>28.1</v>
      </c>
      <c r="I73">
        <v>33</v>
      </c>
      <c r="J73">
        <v>27.3</v>
      </c>
      <c r="K73">
        <v>42</v>
      </c>
    </row>
    <row r="74" spans="1:11" x14ac:dyDescent="0.25">
      <c r="A74" s="59"/>
    </row>
    <row r="75" spans="1:11" ht="15" x14ac:dyDescent="0.25">
      <c r="A75" s="282" t="s">
        <v>745</v>
      </c>
      <c r="B75">
        <v>27.5</v>
      </c>
      <c r="C75">
        <v>34</v>
      </c>
      <c r="D75">
        <v>0</v>
      </c>
      <c r="E75">
        <v>0</v>
      </c>
      <c r="F75">
        <v>45.3</v>
      </c>
      <c r="G75">
        <v>31</v>
      </c>
      <c r="H75">
        <v>131.1</v>
      </c>
      <c r="I75">
        <v>25</v>
      </c>
      <c r="J75">
        <v>211.2</v>
      </c>
      <c r="K75">
        <v>29</v>
      </c>
    </row>
    <row r="76" spans="1:11" x14ac:dyDescent="0.25">
      <c r="A76" s="59"/>
    </row>
    <row r="77" spans="1:11" ht="15" x14ac:dyDescent="0.25">
      <c r="A77" s="282" t="s">
        <v>746</v>
      </c>
      <c r="B77">
        <v>24</v>
      </c>
      <c r="C77">
        <v>35</v>
      </c>
      <c r="D77">
        <v>24.8</v>
      </c>
      <c r="E77">
        <v>36</v>
      </c>
      <c r="F77">
        <v>23.5</v>
      </c>
      <c r="G77">
        <v>39</v>
      </c>
      <c r="H77">
        <v>23.9</v>
      </c>
      <c r="I77">
        <v>34</v>
      </c>
      <c r="J77">
        <v>32.700000000000003</v>
      </c>
      <c r="K77">
        <v>38</v>
      </c>
    </row>
    <row r="78" spans="1:11" x14ac:dyDescent="0.25">
      <c r="A78" s="59"/>
    </row>
    <row r="79" spans="1:11" ht="15" x14ac:dyDescent="0.25">
      <c r="A79" s="282" t="s">
        <v>747</v>
      </c>
      <c r="B79">
        <v>20.8</v>
      </c>
      <c r="C79">
        <v>36</v>
      </c>
      <c r="D79">
        <v>51.7</v>
      </c>
      <c r="E79">
        <v>29</v>
      </c>
      <c r="F79">
        <v>17.2</v>
      </c>
      <c r="G79">
        <v>43</v>
      </c>
      <c r="H79">
        <v>68.7</v>
      </c>
      <c r="I79">
        <v>31</v>
      </c>
      <c r="J79">
        <v>15.6</v>
      </c>
      <c r="K79">
        <v>45</v>
      </c>
    </row>
    <row r="80" spans="1:11" x14ac:dyDescent="0.25">
      <c r="A80" s="59"/>
    </row>
    <row r="81" spans="1:11" ht="15" x14ac:dyDescent="0.25">
      <c r="A81" s="282" t="s">
        <v>748</v>
      </c>
      <c r="B81">
        <v>20.2</v>
      </c>
      <c r="C81">
        <v>37</v>
      </c>
      <c r="D81">
        <v>39.1</v>
      </c>
      <c r="E81">
        <v>31</v>
      </c>
      <c r="F81">
        <v>75.8</v>
      </c>
      <c r="G81">
        <v>28</v>
      </c>
      <c r="H81">
        <v>10</v>
      </c>
      <c r="I81">
        <v>38</v>
      </c>
      <c r="J81">
        <v>73</v>
      </c>
      <c r="K81">
        <v>33</v>
      </c>
    </row>
    <row r="82" spans="1:11" x14ac:dyDescent="0.25">
      <c r="A82" s="59"/>
    </row>
    <row r="83" spans="1:11" ht="15" x14ac:dyDescent="0.25">
      <c r="A83" s="282" t="s">
        <v>749</v>
      </c>
      <c r="B83">
        <v>12</v>
      </c>
      <c r="C83">
        <v>38</v>
      </c>
      <c r="D83">
        <v>30.3</v>
      </c>
      <c r="E83">
        <v>34</v>
      </c>
      <c r="F83">
        <v>40.6</v>
      </c>
      <c r="G83">
        <v>32</v>
      </c>
      <c r="H83">
        <v>91.4</v>
      </c>
      <c r="I83">
        <v>30</v>
      </c>
      <c r="J83">
        <v>101.4</v>
      </c>
      <c r="K83">
        <v>32</v>
      </c>
    </row>
    <row r="84" spans="1:11" x14ac:dyDescent="0.25">
      <c r="A84" s="59"/>
    </row>
    <row r="85" spans="1:11" ht="15" x14ac:dyDescent="0.25">
      <c r="A85" s="282" t="s">
        <v>750</v>
      </c>
      <c r="B85">
        <v>10.5</v>
      </c>
      <c r="C85">
        <v>39</v>
      </c>
      <c r="D85">
        <v>3.6</v>
      </c>
      <c r="E85">
        <v>44</v>
      </c>
      <c r="F85">
        <v>20</v>
      </c>
      <c r="G85">
        <v>42</v>
      </c>
      <c r="H85">
        <v>3.5</v>
      </c>
      <c r="I85">
        <v>43</v>
      </c>
      <c r="J85">
        <v>17.7</v>
      </c>
      <c r="K85">
        <v>44</v>
      </c>
    </row>
    <row r="86" spans="1:11" x14ac:dyDescent="0.25">
      <c r="A86" s="59"/>
    </row>
    <row r="87" spans="1:11" ht="15" x14ac:dyDescent="0.25">
      <c r="A87" s="282" t="s">
        <v>751</v>
      </c>
      <c r="B87">
        <v>9.5</v>
      </c>
      <c r="C87">
        <v>40</v>
      </c>
      <c r="D87">
        <v>0.5</v>
      </c>
      <c r="E87">
        <v>46</v>
      </c>
      <c r="F87">
        <v>3.5</v>
      </c>
      <c r="G87">
        <v>47</v>
      </c>
      <c r="H87">
        <v>10.7</v>
      </c>
      <c r="I87">
        <v>37</v>
      </c>
      <c r="J87">
        <v>15.4</v>
      </c>
      <c r="K87">
        <v>46</v>
      </c>
    </row>
    <row r="88" spans="1:11" x14ac:dyDescent="0.25">
      <c r="A88" s="59"/>
    </row>
    <row r="89" spans="1:11" ht="15" x14ac:dyDescent="0.25">
      <c r="A89" s="282" t="s">
        <v>752</v>
      </c>
      <c r="B89">
        <v>7.5</v>
      </c>
      <c r="C89">
        <v>41</v>
      </c>
      <c r="D89">
        <v>4.4000000000000004</v>
      </c>
      <c r="E89">
        <v>43</v>
      </c>
      <c r="F89">
        <v>1</v>
      </c>
      <c r="G89">
        <v>49</v>
      </c>
      <c r="H89">
        <v>2.2000000000000002</v>
      </c>
      <c r="I89">
        <v>45</v>
      </c>
      <c r="J89">
        <v>0.4</v>
      </c>
      <c r="K89">
        <v>52</v>
      </c>
    </row>
    <row r="90" spans="1:11" x14ac:dyDescent="0.25">
      <c r="A90" s="59"/>
    </row>
    <row r="91" spans="1:11" ht="15" x14ac:dyDescent="0.25">
      <c r="A91" s="282" t="s">
        <v>753</v>
      </c>
      <c r="B91">
        <v>7.2</v>
      </c>
      <c r="C91">
        <v>42</v>
      </c>
      <c r="D91">
        <v>20</v>
      </c>
      <c r="E91">
        <v>39</v>
      </c>
      <c r="F91">
        <v>23.4</v>
      </c>
      <c r="G91">
        <v>40</v>
      </c>
      <c r="H91">
        <v>11.3</v>
      </c>
      <c r="I91">
        <v>36</v>
      </c>
      <c r="J91">
        <v>48.5</v>
      </c>
      <c r="K91">
        <v>34</v>
      </c>
    </row>
    <row r="92" spans="1:11" x14ac:dyDescent="0.25">
      <c r="A92" s="59"/>
    </row>
    <row r="93" spans="1:11" ht="15" x14ac:dyDescent="0.25">
      <c r="A93" s="282" t="s">
        <v>754</v>
      </c>
      <c r="B93">
        <v>1.7</v>
      </c>
      <c r="C93">
        <v>43</v>
      </c>
      <c r="D93">
        <v>1.3</v>
      </c>
      <c r="E93">
        <v>45</v>
      </c>
      <c r="F93">
        <v>9.6999999999999993</v>
      </c>
      <c r="G93">
        <v>46</v>
      </c>
      <c r="H93">
        <v>7.9</v>
      </c>
      <c r="I93">
        <v>39</v>
      </c>
      <c r="J93">
        <v>2.9</v>
      </c>
      <c r="K93">
        <v>49</v>
      </c>
    </row>
    <row r="94" spans="1:11" x14ac:dyDescent="0.25">
      <c r="A94" s="59"/>
    </row>
    <row r="95" spans="1:11" ht="15" x14ac:dyDescent="0.25">
      <c r="A95" s="282" t="s">
        <v>755</v>
      </c>
      <c r="B95">
        <v>0.9</v>
      </c>
      <c r="C95">
        <v>44</v>
      </c>
      <c r="D95">
        <v>0</v>
      </c>
      <c r="E95">
        <v>0</v>
      </c>
      <c r="F95">
        <v>0</v>
      </c>
      <c r="G95">
        <v>0</v>
      </c>
      <c r="H95">
        <v>0</v>
      </c>
      <c r="I95">
        <v>0</v>
      </c>
      <c r="J95">
        <v>0</v>
      </c>
      <c r="K95">
        <v>0</v>
      </c>
    </row>
    <row r="96" spans="1:11" x14ac:dyDescent="0.25">
      <c r="A96" s="59"/>
    </row>
    <row r="97" spans="1:11" ht="15" x14ac:dyDescent="0.25">
      <c r="A97" s="282" t="s">
        <v>756</v>
      </c>
      <c r="B97">
        <v>0.3</v>
      </c>
      <c r="C97">
        <v>45</v>
      </c>
      <c r="D97">
        <v>0.2</v>
      </c>
      <c r="E97">
        <v>48</v>
      </c>
      <c r="F97">
        <v>1.3</v>
      </c>
      <c r="G97">
        <v>48</v>
      </c>
      <c r="H97">
        <v>1.2</v>
      </c>
      <c r="I97">
        <v>46</v>
      </c>
      <c r="J97">
        <v>0.4</v>
      </c>
      <c r="K97">
        <v>51</v>
      </c>
    </row>
    <row r="98" spans="1:11" x14ac:dyDescent="0.25">
      <c r="A98" s="59"/>
    </row>
    <row r="99" spans="1:11" ht="15" x14ac:dyDescent="0.25">
      <c r="A99" s="282" t="s">
        <v>757</v>
      </c>
      <c r="B99">
        <v>0.1</v>
      </c>
      <c r="C99">
        <v>46</v>
      </c>
      <c r="D99">
        <v>0</v>
      </c>
      <c r="E99">
        <v>0</v>
      </c>
      <c r="F99">
        <v>0</v>
      </c>
      <c r="G99">
        <v>0</v>
      </c>
      <c r="H99">
        <v>0</v>
      </c>
      <c r="I99">
        <v>0</v>
      </c>
      <c r="J99">
        <v>0</v>
      </c>
      <c r="K99">
        <v>0</v>
      </c>
    </row>
    <row r="100" spans="1:11" x14ac:dyDescent="0.25">
      <c r="A100" s="59"/>
    </row>
    <row r="101" spans="1:11" ht="15" x14ac:dyDescent="0.25">
      <c r="A101" s="282" t="s">
        <v>758</v>
      </c>
      <c r="B101">
        <v>0</v>
      </c>
      <c r="C101">
        <v>0</v>
      </c>
      <c r="D101">
        <v>35</v>
      </c>
      <c r="E101">
        <v>33</v>
      </c>
      <c r="F101">
        <v>25</v>
      </c>
      <c r="G101">
        <v>38</v>
      </c>
      <c r="H101">
        <v>0</v>
      </c>
      <c r="I101">
        <v>0</v>
      </c>
      <c r="J101">
        <v>113.5</v>
      </c>
      <c r="K101">
        <v>31</v>
      </c>
    </row>
    <row r="102" spans="1:11" x14ac:dyDescent="0.25">
      <c r="A102" s="59"/>
    </row>
    <row r="103" spans="1:11" ht="15" x14ac:dyDescent="0.25">
      <c r="A103" s="282" t="s">
        <v>759</v>
      </c>
      <c r="B103">
        <v>0</v>
      </c>
      <c r="C103">
        <v>0</v>
      </c>
      <c r="D103">
        <v>23.6</v>
      </c>
      <c r="E103">
        <v>37</v>
      </c>
      <c r="F103">
        <v>140</v>
      </c>
      <c r="G103">
        <v>24</v>
      </c>
      <c r="H103">
        <v>98.2</v>
      </c>
      <c r="I103">
        <v>29</v>
      </c>
      <c r="J103">
        <v>229</v>
      </c>
      <c r="K103">
        <v>28</v>
      </c>
    </row>
    <row r="104" spans="1:11" x14ac:dyDescent="0.25">
      <c r="A104" s="59"/>
    </row>
    <row r="105" spans="1:11" ht="15" x14ac:dyDescent="0.25">
      <c r="A105" s="282" t="s">
        <v>760</v>
      </c>
      <c r="B105">
        <v>0</v>
      </c>
      <c r="C105">
        <v>0</v>
      </c>
      <c r="D105">
        <v>21.2</v>
      </c>
      <c r="E105">
        <v>38</v>
      </c>
      <c r="F105">
        <v>28.1</v>
      </c>
      <c r="G105">
        <v>36</v>
      </c>
      <c r="H105">
        <v>0</v>
      </c>
      <c r="I105">
        <v>0</v>
      </c>
      <c r="J105">
        <v>298.89999999999998</v>
      </c>
      <c r="K105">
        <v>24</v>
      </c>
    </row>
    <row r="106" spans="1:11" x14ac:dyDescent="0.25">
      <c r="A106" s="59"/>
    </row>
    <row r="107" spans="1:11" ht="15" x14ac:dyDescent="0.25">
      <c r="A107" s="282" t="s">
        <v>761</v>
      </c>
      <c r="B107">
        <v>0</v>
      </c>
      <c r="C107">
        <v>0</v>
      </c>
      <c r="D107">
        <v>11.1</v>
      </c>
      <c r="E107">
        <v>40</v>
      </c>
      <c r="F107">
        <v>0</v>
      </c>
      <c r="G107">
        <v>0</v>
      </c>
      <c r="H107">
        <v>0</v>
      </c>
      <c r="I107">
        <v>0</v>
      </c>
      <c r="J107">
        <v>10.5</v>
      </c>
      <c r="K107">
        <v>47</v>
      </c>
    </row>
    <row r="108" spans="1:11" x14ac:dyDescent="0.25">
      <c r="A108" s="59"/>
    </row>
    <row r="109" spans="1:11" ht="15" x14ac:dyDescent="0.25">
      <c r="A109" s="282" t="s">
        <v>762</v>
      </c>
      <c r="B109">
        <v>0</v>
      </c>
      <c r="C109">
        <v>0</v>
      </c>
      <c r="D109">
        <v>8.1</v>
      </c>
      <c r="E109">
        <v>41</v>
      </c>
      <c r="F109">
        <v>10.6</v>
      </c>
      <c r="G109">
        <v>44</v>
      </c>
      <c r="H109">
        <v>4.5999999999999996</v>
      </c>
      <c r="I109">
        <v>42</v>
      </c>
      <c r="J109">
        <v>0</v>
      </c>
      <c r="K109">
        <v>0</v>
      </c>
    </row>
    <row r="110" spans="1:11" x14ac:dyDescent="0.25">
      <c r="A110" s="59"/>
    </row>
    <row r="111" spans="1:11" ht="15" x14ac:dyDescent="0.25">
      <c r="A111" s="282" t="s">
        <v>763</v>
      </c>
      <c r="B111">
        <v>0</v>
      </c>
      <c r="C111">
        <v>0</v>
      </c>
      <c r="D111">
        <v>7.7</v>
      </c>
      <c r="E111">
        <v>42</v>
      </c>
      <c r="F111">
        <v>9.8000000000000007</v>
      </c>
      <c r="G111">
        <v>45</v>
      </c>
      <c r="H111">
        <v>7.6</v>
      </c>
      <c r="I111">
        <v>40</v>
      </c>
      <c r="J111">
        <v>45.8</v>
      </c>
      <c r="K111">
        <v>35</v>
      </c>
    </row>
    <row r="112" spans="1:11" x14ac:dyDescent="0.25">
      <c r="A112" s="59"/>
    </row>
    <row r="113" spans="1:11" ht="15" x14ac:dyDescent="0.25">
      <c r="A113" s="282" t="s">
        <v>764</v>
      </c>
      <c r="B113">
        <v>0</v>
      </c>
      <c r="C113">
        <v>0</v>
      </c>
      <c r="D113">
        <v>0.5</v>
      </c>
      <c r="E113">
        <v>47</v>
      </c>
      <c r="F113">
        <v>0.5</v>
      </c>
      <c r="G113">
        <v>51</v>
      </c>
      <c r="H113">
        <v>0</v>
      </c>
      <c r="I113">
        <v>0</v>
      </c>
      <c r="J113">
        <v>0</v>
      </c>
      <c r="K113">
        <v>0</v>
      </c>
    </row>
    <row r="114" spans="1:11" x14ac:dyDescent="0.25">
      <c r="A114" s="59"/>
    </row>
    <row r="115" spans="1:11" ht="15" x14ac:dyDescent="0.25">
      <c r="A115" s="282" t="s">
        <v>765</v>
      </c>
      <c r="B115">
        <v>0</v>
      </c>
      <c r="C115">
        <v>0</v>
      </c>
      <c r="D115">
        <v>0.1</v>
      </c>
      <c r="E115">
        <v>49</v>
      </c>
      <c r="F115">
        <v>0.3</v>
      </c>
      <c r="G115">
        <v>52</v>
      </c>
      <c r="H115">
        <v>0</v>
      </c>
      <c r="I115">
        <v>0</v>
      </c>
      <c r="J115">
        <v>31.1</v>
      </c>
      <c r="K115">
        <v>40</v>
      </c>
    </row>
    <row r="116" spans="1:11" x14ac:dyDescent="0.25">
      <c r="A116" s="59"/>
    </row>
    <row r="117" spans="1:11" ht="15" x14ac:dyDescent="0.25">
      <c r="A117" s="282" t="s">
        <v>766</v>
      </c>
      <c r="B117">
        <v>0</v>
      </c>
      <c r="C117">
        <v>0</v>
      </c>
      <c r="D117">
        <v>0</v>
      </c>
      <c r="E117">
        <v>0</v>
      </c>
      <c r="F117">
        <v>52.7</v>
      </c>
      <c r="G117">
        <v>30</v>
      </c>
      <c r="H117">
        <v>0</v>
      </c>
      <c r="I117">
        <v>0</v>
      </c>
      <c r="J117">
        <v>0</v>
      </c>
      <c r="K117">
        <v>0</v>
      </c>
    </row>
    <row r="118" spans="1:11" x14ac:dyDescent="0.25">
      <c r="A118" s="59"/>
    </row>
    <row r="119" spans="1:11" ht="15" x14ac:dyDescent="0.25">
      <c r="A119" s="282" t="s">
        <v>767</v>
      </c>
      <c r="B119">
        <v>0</v>
      </c>
      <c r="C119">
        <v>0</v>
      </c>
      <c r="D119">
        <v>0</v>
      </c>
      <c r="E119">
        <v>0</v>
      </c>
      <c r="F119">
        <v>30.5</v>
      </c>
      <c r="G119">
        <v>35</v>
      </c>
      <c r="H119">
        <v>0</v>
      </c>
      <c r="I119">
        <v>0</v>
      </c>
      <c r="J119">
        <v>0</v>
      </c>
      <c r="K119">
        <v>0</v>
      </c>
    </row>
    <row r="120" spans="1:11" x14ac:dyDescent="0.25">
      <c r="A120" s="59"/>
    </row>
    <row r="121" spans="1:11" ht="15" x14ac:dyDescent="0.25">
      <c r="A121" s="282" t="s">
        <v>768</v>
      </c>
      <c r="B121">
        <v>0</v>
      </c>
      <c r="C121">
        <v>0</v>
      </c>
      <c r="D121">
        <v>0</v>
      </c>
      <c r="E121">
        <v>0</v>
      </c>
      <c r="F121">
        <v>0.7</v>
      </c>
      <c r="G121">
        <v>50</v>
      </c>
      <c r="H121">
        <v>0</v>
      </c>
      <c r="I121">
        <v>0</v>
      </c>
      <c r="J121">
        <v>0</v>
      </c>
      <c r="K121">
        <v>0</v>
      </c>
    </row>
    <row r="122" spans="1:11" x14ac:dyDescent="0.25">
      <c r="A122" s="59"/>
    </row>
    <row r="123" spans="1:11" ht="15" x14ac:dyDescent="0.25">
      <c r="A123" s="282" t="s">
        <v>769</v>
      </c>
      <c r="B123">
        <v>0</v>
      </c>
      <c r="C123">
        <v>0</v>
      </c>
      <c r="D123">
        <v>0</v>
      </c>
      <c r="E123">
        <v>0</v>
      </c>
      <c r="F123">
        <v>0</v>
      </c>
      <c r="G123">
        <v>0</v>
      </c>
      <c r="H123">
        <v>6.2</v>
      </c>
      <c r="I123">
        <v>41</v>
      </c>
      <c r="J123">
        <v>19.3</v>
      </c>
      <c r="K123">
        <v>43</v>
      </c>
    </row>
    <row r="124" spans="1:11" x14ac:dyDescent="0.25">
      <c r="A124" s="59"/>
    </row>
    <row r="125" spans="1:11" ht="15" x14ac:dyDescent="0.25">
      <c r="A125" s="282" t="s">
        <v>770</v>
      </c>
      <c r="B125">
        <v>0</v>
      </c>
      <c r="C125">
        <v>0</v>
      </c>
      <c r="D125">
        <v>0</v>
      </c>
      <c r="E125">
        <v>0</v>
      </c>
      <c r="F125">
        <v>0</v>
      </c>
      <c r="G125">
        <v>0</v>
      </c>
      <c r="H125">
        <v>3</v>
      </c>
      <c r="I125">
        <v>44</v>
      </c>
      <c r="J125">
        <v>0</v>
      </c>
      <c r="K125">
        <v>0</v>
      </c>
    </row>
    <row r="126" spans="1:11" x14ac:dyDescent="0.25">
      <c r="A126" s="59"/>
    </row>
    <row r="127" spans="1:11" ht="15" x14ac:dyDescent="0.25">
      <c r="A127" s="282" t="s">
        <v>771</v>
      </c>
      <c r="B127">
        <v>0</v>
      </c>
      <c r="C127">
        <v>0</v>
      </c>
      <c r="D127">
        <v>0</v>
      </c>
      <c r="E127">
        <v>0</v>
      </c>
      <c r="F127">
        <v>0</v>
      </c>
      <c r="G127">
        <v>0</v>
      </c>
      <c r="H127">
        <v>1</v>
      </c>
      <c r="I127">
        <v>47</v>
      </c>
      <c r="J127">
        <v>0</v>
      </c>
      <c r="K127">
        <v>0</v>
      </c>
    </row>
    <row r="128" spans="1:11" x14ac:dyDescent="0.25">
      <c r="A128" s="59"/>
    </row>
    <row r="129" spans="1:13" ht="15" x14ac:dyDescent="0.25">
      <c r="A129" s="282" t="s">
        <v>772</v>
      </c>
      <c r="B129">
        <v>0</v>
      </c>
      <c r="C129">
        <v>0</v>
      </c>
      <c r="D129">
        <v>0</v>
      </c>
      <c r="E129">
        <v>0</v>
      </c>
      <c r="F129">
        <v>0</v>
      </c>
      <c r="G129">
        <v>0</v>
      </c>
      <c r="H129">
        <v>0.1</v>
      </c>
      <c r="I129">
        <v>48</v>
      </c>
      <c r="J129">
        <v>0</v>
      </c>
      <c r="K129">
        <v>0</v>
      </c>
    </row>
    <row r="130" spans="1:13" x14ac:dyDescent="0.25">
      <c r="A130" s="59"/>
    </row>
    <row r="131" spans="1:13" ht="15" x14ac:dyDescent="0.25">
      <c r="A131" s="282" t="s">
        <v>773</v>
      </c>
      <c r="B131">
        <v>0</v>
      </c>
      <c r="C131">
        <v>0</v>
      </c>
      <c r="D131">
        <v>0</v>
      </c>
      <c r="E131">
        <v>0</v>
      </c>
      <c r="F131">
        <v>0</v>
      </c>
      <c r="G131">
        <v>0</v>
      </c>
      <c r="H131">
        <v>0</v>
      </c>
      <c r="I131">
        <v>0</v>
      </c>
      <c r="J131">
        <v>1874.4</v>
      </c>
      <c r="K131">
        <v>8</v>
      </c>
    </row>
    <row r="132" spans="1:13" x14ac:dyDescent="0.25">
      <c r="A132" s="59"/>
    </row>
    <row r="133" spans="1:13" ht="15" x14ac:dyDescent="0.25">
      <c r="A133" s="282" t="s">
        <v>774</v>
      </c>
      <c r="B133">
        <v>0</v>
      </c>
      <c r="C133">
        <v>0</v>
      </c>
      <c r="D133">
        <v>0</v>
      </c>
      <c r="E133">
        <v>0</v>
      </c>
      <c r="F133">
        <v>0</v>
      </c>
      <c r="G133">
        <v>0</v>
      </c>
      <c r="H133">
        <v>0</v>
      </c>
      <c r="I133">
        <v>0</v>
      </c>
      <c r="J133">
        <v>521.1</v>
      </c>
      <c r="K133">
        <v>21</v>
      </c>
    </row>
    <row r="134" spans="1:13" x14ac:dyDescent="0.25">
      <c r="A134" s="59"/>
    </row>
    <row r="135" spans="1:13" ht="15" x14ac:dyDescent="0.25">
      <c r="A135" s="282" t="s">
        <v>775</v>
      </c>
      <c r="B135">
        <v>0</v>
      </c>
      <c r="C135">
        <v>0</v>
      </c>
      <c r="D135">
        <v>0</v>
      </c>
      <c r="E135">
        <v>0</v>
      </c>
      <c r="F135">
        <v>0</v>
      </c>
      <c r="G135">
        <v>0</v>
      </c>
      <c r="H135">
        <v>0</v>
      </c>
      <c r="I135">
        <v>0</v>
      </c>
      <c r="J135">
        <v>4.2</v>
      </c>
      <c r="K135">
        <v>48</v>
      </c>
    </row>
    <row r="136" spans="1:13" x14ac:dyDescent="0.25">
      <c r="A136" s="59"/>
    </row>
    <row r="137" spans="1:13" ht="15" x14ac:dyDescent="0.25">
      <c r="A137" s="282" t="s">
        <v>63</v>
      </c>
      <c r="B137" t="s">
        <v>65</v>
      </c>
      <c r="C137" t="s">
        <v>607</v>
      </c>
      <c r="D137" t="s">
        <v>65</v>
      </c>
      <c r="E137" t="s">
        <v>607</v>
      </c>
      <c r="F137" t="s">
        <v>65</v>
      </c>
      <c r="G137" t="s">
        <v>607</v>
      </c>
      <c r="H137" t="s">
        <v>65</v>
      </c>
      <c r="I137" t="s">
        <v>607</v>
      </c>
      <c r="J137" t="s">
        <v>65</v>
      </c>
      <c r="K137" t="s">
        <v>607</v>
      </c>
    </row>
    <row r="138" spans="1:13" ht="15" x14ac:dyDescent="0.25">
      <c r="A138" s="282" t="s">
        <v>776</v>
      </c>
      <c r="B138">
        <v>52207.5</v>
      </c>
      <c r="D138">
        <v>57188.9</v>
      </c>
      <c r="F138">
        <v>60570.5</v>
      </c>
      <c r="H138">
        <v>44934.5</v>
      </c>
      <c r="J138">
        <v>46770.3</v>
      </c>
      <c r="M138" s="172">
        <f>AVERAGE(B138,D138,F138)</f>
        <v>56655.633333333331</v>
      </c>
    </row>
    <row r="139" spans="1:13" ht="15" x14ac:dyDescent="0.25">
      <c r="A139" s="282" t="s">
        <v>777</v>
      </c>
    </row>
  </sheetData>
  <pageMargins left="0.7" right="0.7" top="0.75" bottom="0.75" header="0.3" footer="0.3"/>
  <ignoredErrors>
    <ignoredError sqref="N13 N11" formula="1"/>
  </ignoredErrors>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35D2-886B-4821-9381-9C3C8861A4AB}">
  <dimension ref="A1:N133"/>
  <sheetViews>
    <sheetView topLeftCell="A4" workbookViewId="0">
      <selection activeCell="Q24" sqref="Q23:Q24"/>
    </sheetView>
  </sheetViews>
  <sheetFormatPr defaultRowHeight="13.2" x14ac:dyDescent="0.25"/>
  <cols>
    <col min="1" max="1" width="15.5546875" customWidth="1"/>
  </cols>
  <sheetData>
    <row r="1" spans="1:14" ht="15" x14ac:dyDescent="0.25">
      <c r="A1" s="285" t="s">
        <v>778</v>
      </c>
    </row>
    <row r="2" spans="1:14" ht="15" x14ac:dyDescent="0.25">
      <c r="A2" s="285" t="s">
        <v>779</v>
      </c>
    </row>
    <row r="3" spans="1:14" ht="15" x14ac:dyDescent="0.25">
      <c r="A3" s="285" t="s">
        <v>705</v>
      </c>
    </row>
    <row r="4" spans="1:14" ht="15" x14ac:dyDescent="0.25">
      <c r="A4" s="285" t="s">
        <v>706</v>
      </c>
    </row>
    <row r="5" spans="1:14" x14ac:dyDescent="0.25">
      <c r="A5" s="59"/>
    </row>
    <row r="6" spans="1:14" ht="15" x14ac:dyDescent="0.25">
      <c r="B6" s="285" t="s">
        <v>780</v>
      </c>
      <c r="C6" s="285" t="s">
        <v>780</v>
      </c>
      <c r="D6" t="s">
        <v>781</v>
      </c>
      <c r="E6" t="s">
        <v>781</v>
      </c>
      <c r="F6" t="s">
        <v>782</v>
      </c>
      <c r="G6" t="s">
        <v>782</v>
      </c>
      <c r="H6" t="s">
        <v>783</v>
      </c>
      <c r="I6" t="s">
        <v>783</v>
      </c>
      <c r="J6" t="s">
        <v>784</v>
      </c>
      <c r="K6" t="s">
        <v>784</v>
      </c>
    </row>
    <row r="7" spans="1:14" ht="15" x14ac:dyDescent="0.25">
      <c r="A7" s="285" t="s">
        <v>708</v>
      </c>
      <c r="B7" t="s">
        <v>182</v>
      </c>
      <c r="C7" t="s">
        <v>709</v>
      </c>
      <c r="D7" t="s">
        <v>182</v>
      </c>
      <c r="E7" t="s">
        <v>709</v>
      </c>
      <c r="F7" t="s">
        <v>182</v>
      </c>
      <c r="G7" t="s">
        <v>709</v>
      </c>
      <c r="H7" t="s">
        <v>182</v>
      </c>
      <c r="I7" t="s">
        <v>709</v>
      </c>
      <c r="J7" t="s">
        <v>182</v>
      </c>
      <c r="K7" t="s">
        <v>709</v>
      </c>
    </row>
    <row r="8" spans="1:14" ht="15" x14ac:dyDescent="0.25">
      <c r="A8" s="285" t="s">
        <v>63</v>
      </c>
      <c r="B8" t="s">
        <v>63</v>
      </c>
      <c r="C8" t="s">
        <v>785</v>
      </c>
      <c r="D8" t="s">
        <v>65</v>
      </c>
      <c r="E8" t="s">
        <v>607</v>
      </c>
      <c r="F8" t="s">
        <v>65</v>
      </c>
      <c r="G8" t="s">
        <v>607</v>
      </c>
      <c r="H8" t="s">
        <v>65</v>
      </c>
      <c r="I8" t="s">
        <v>607</v>
      </c>
      <c r="J8" t="s">
        <v>65</v>
      </c>
      <c r="K8" t="s">
        <v>607</v>
      </c>
      <c r="M8" s="52" t="s">
        <v>18</v>
      </c>
      <c r="N8">
        <f>AVERAGE(B9,D9,F9)</f>
        <v>27282.733333333334</v>
      </c>
    </row>
    <row r="9" spans="1:14" ht="15" x14ac:dyDescent="0.25">
      <c r="A9" s="285" t="s">
        <v>710</v>
      </c>
      <c r="B9">
        <v>30219</v>
      </c>
      <c r="C9">
        <v>1</v>
      </c>
      <c r="D9">
        <v>35363</v>
      </c>
      <c r="E9">
        <v>1</v>
      </c>
      <c r="F9">
        <v>16266.2</v>
      </c>
      <c r="G9">
        <v>1</v>
      </c>
      <c r="H9">
        <v>13369.9</v>
      </c>
      <c r="I9">
        <v>1</v>
      </c>
      <c r="J9">
        <v>27681.8</v>
      </c>
      <c r="K9">
        <v>1</v>
      </c>
      <c r="L9">
        <f>AVERAGE(B9,D9,F9)</f>
        <v>27282.733333333334</v>
      </c>
    </row>
    <row r="10" spans="1:14" x14ac:dyDescent="0.25">
      <c r="A10" s="59"/>
      <c r="M10" s="52" t="s">
        <v>19</v>
      </c>
      <c r="N10">
        <f>AVERAGE(B11,D11,F11)</f>
        <v>4929.3</v>
      </c>
    </row>
    <row r="11" spans="1:14" ht="15" x14ac:dyDescent="0.25">
      <c r="A11" s="285" t="s">
        <v>711</v>
      </c>
      <c r="B11">
        <v>5445</v>
      </c>
      <c r="C11">
        <v>2</v>
      </c>
      <c r="D11">
        <v>4720.5</v>
      </c>
      <c r="E11">
        <v>2</v>
      </c>
      <c r="F11">
        <v>4622.3999999999996</v>
      </c>
      <c r="G11">
        <v>2</v>
      </c>
      <c r="H11">
        <v>4918.1000000000004</v>
      </c>
      <c r="I11">
        <v>2</v>
      </c>
      <c r="J11">
        <v>4231.1000000000004</v>
      </c>
      <c r="K11">
        <v>2</v>
      </c>
      <c r="L11">
        <f>AVERAGE(B11,D11,F11)</f>
        <v>4929.3</v>
      </c>
    </row>
    <row r="12" spans="1:14" x14ac:dyDescent="0.25">
      <c r="A12" s="59"/>
      <c r="M12" s="52" t="s">
        <v>20</v>
      </c>
      <c r="N12">
        <f>AVERAGE(B13,D13,F13)</f>
        <v>3552.6666666666665</v>
      </c>
    </row>
    <row r="13" spans="1:14" ht="15" x14ac:dyDescent="0.25">
      <c r="A13" s="285" t="s">
        <v>719</v>
      </c>
      <c r="B13">
        <v>4082.4</v>
      </c>
      <c r="C13">
        <v>3</v>
      </c>
      <c r="D13">
        <v>2777.4</v>
      </c>
      <c r="E13">
        <v>3</v>
      </c>
      <c r="F13">
        <v>3798.2</v>
      </c>
      <c r="G13">
        <v>3</v>
      </c>
      <c r="H13">
        <v>2704.7</v>
      </c>
      <c r="I13">
        <v>3</v>
      </c>
      <c r="J13">
        <v>2436.5</v>
      </c>
      <c r="K13">
        <v>4</v>
      </c>
      <c r="L13">
        <f>AVERAGE(B13,D13,F13)</f>
        <v>3552.6666666666665</v>
      </c>
    </row>
    <row r="14" spans="1:14" x14ac:dyDescent="0.25">
      <c r="A14" s="59"/>
      <c r="M14" s="52" t="s">
        <v>21</v>
      </c>
      <c r="N14">
        <f>AVERAGE(B15,D15,F15)</f>
        <v>2266.1666666666665</v>
      </c>
    </row>
    <row r="15" spans="1:14" ht="15" x14ac:dyDescent="0.25">
      <c r="A15" s="285" t="s">
        <v>712</v>
      </c>
      <c r="B15">
        <v>2412.1</v>
      </c>
      <c r="C15">
        <v>4</v>
      </c>
      <c r="D15">
        <v>2113.6999999999998</v>
      </c>
      <c r="E15">
        <v>5</v>
      </c>
      <c r="F15">
        <v>2272.6999999999998</v>
      </c>
      <c r="G15">
        <v>4</v>
      </c>
      <c r="H15">
        <v>2437.1</v>
      </c>
      <c r="I15">
        <v>4</v>
      </c>
      <c r="J15">
        <v>2153.5</v>
      </c>
      <c r="K15">
        <v>6</v>
      </c>
      <c r="L15">
        <f>AVERAGE(B15,D15,F15)</f>
        <v>2266.1666666666665</v>
      </c>
    </row>
    <row r="16" spans="1:14" x14ac:dyDescent="0.25">
      <c r="A16" s="59"/>
      <c r="M16" s="52" t="s">
        <v>22</v>
      </c>
      <c r="N16">
        <f>AVERAGE(B17,D17,F17)</f>
        <v>2115.6333333333337</v>
      </c>
    </row>
    <row r="17" spans="1:12" ht="15" x14ac:dyDescent="0.25">
      <c r="A17" s="285" t="s">
        <v>716</v>
      </c>
      <c r="B17">
        <v>1808.3</v>
      </c>
      <c r="C17">
        <v>5</v>
      </c>
      <c r="D17">
        <v>2318.8000000000002</v>
      </c>
      <c r="E17">
        <v>4</v>
      </c>
      <c r="F17">
        <v>2219.8000000000002</v>
      </c>
      <c r="G17">
        <v>5</v>
      </c>
      <c r="H17">
        <v>2435.6999999999998</v>
      </c>
      <c r="I17">
        <v>5</v>
      </c>
      <c r="J17">
        <v>2424.8000000000002</v>
      </c>
      <c r="K17">
        <v>5</v>
      </c>
      <c r="L17">
        <f>AVERAGE(B17,D17,F17)</f>
        <v>2115.6333333333337</v>
      </c>
    </row>
    <row r="18" spans="1:12" x14ac:dyDescent="0.25">
      <c r="A18" s="59"/>
    </row>
    <row r="19" spans="1:12" ht="15" x14ac:dyDescent="0.25">
      <c r="A19" s="285" t="s">
        <v>718</v>
      </c>
      <c r="B19">
        <v>1694.8</v>
      </c>
      <c r="C19">
        <v>6</v>
      </c>
      <c r="D19">
        <v>1425.6</v>
      </c>
      <c r="E19">
        <v>6</v>
      </c>
      <c r="F19">
        <v>1514.8</v>
      </c>
      <c r="G19">
        <v>8</v>
      </c>
      <c r="H19">
        <v>2110.9</v>
      </c>
      <c r="I19">
        <v>6</v>
      </c>
      <c r="J19">
        <v>2544.1999999999998</v>
      </c>
      <c r="K19">
        <v>3</v>
      </c>
      <c r="L19">
        <f>AVERAGE(B19,D19,F19)</f>
        <v>1545.0666666666666</v>
      </c>
    </row>
    <row r="20" spans="1:12" x14ac:dyDescent="0.25">
      <c r="A20" s="59"/>
    </row>
    <row r="21" spans="1:12" ht="15" x14ac:dyDescent="0.25">
      <c r="A21" s="285" t="s">
        <v>714</v>
      </c>
      <c r="B21">
        <v>1411.7</v>
      </c>
      <c r="C21">
        <v>7</v>
      </c>
      <c r="D21">
        <v>1186.5999999999999</v>
      </c>
      <c r="E21">
        <v>9</v>
      </c>
      <c r="F21">
        <v>1453.3</v>
      </c>
      <c r="G21">
        <v>9</v>
      </c>
      <c r="H21">
        <v>1568.5</v>
      </c>
      <c r="I21">
        <v>10</v>
      </c>
      <c r="J21">
        <v>1398.9</v>
      </c>
      <c r="K21">
        <v>9</v>
      </c>
      <c r="L21">
        <f>AVERAGE(B21,D21,F21)</f>
        <v>1350.5333333333335</v>
      </c>
    </row>
    <row r="22" spans="1:12" x14ac:dyDescent="0.25">
      <c r="A22" s="59"/>
    </row>
    <row r="23" spans="1:12" ht="15" x14ac:dyDescent="0.25">
      <c r="A23" s="285" t="s">
        <v>717</v>
      </c>
      <c r="B23">
        <v>1385.1</v>
      </c>
      <c r="C23">
        <v>8</v>
      </c>
      <c r="D23">
        <v>990.6</v>
      </c>
      <c r="E23">
        <v>11</v>
      </c>
      <c r="F23">
        <v>1447.4</v>
      </c>
      <c r="G23">
        <v>10</v>
      </c>
      <c r="H23">
        <v>1928.7</v>
      </c>
      <c r="I23">
        <v>7</v>
      </c>
      <c r="J23">
        <v>848.1</v>
      </c>
      <c r="K23">
        <v>13</v>
      </c>
      <c r="L23">
        <f>AVERAGE(B23,D23,F23)</f>
        <v>1274.3666666666666</v>
      </c>
    </row>
    <row r="24" spans="1:12" x14ac:dyDescent="0.25">
      <c r="A24" s="59"/>
    </row>
    <row r="25" spans="1:12" ht="15" x14ac:dyDescent="0.25">
      <c r="A25" s="285" t="s">
        <v>720</v>
      </c>
      <c r="B25">
        <v>1369.1</v>
      </c>
      <c r="C25">
        <v>9</v>
      </c>
      <c r="D25">
        <v>1376.6</v>
      </c>
      <c r="E25">
        <v>7</v>
      </c>
      <c r="F25">
        <v>1748.6</v>
      </c>
      <c r="G25">
        <v>6</v>
      </c>
      <c r="H25">
        <v>1572</v>
      </c>
      <c r="I25">
        <v>9</v>
      </c>
      <c r="J25">
        <v>1812</v>
      </c>
      <c r="K25">
        <v>7</v>
      </c>
      <c r="L25">
        <f>AVERAGE(B25,D25,F25)</f>
        <v>1498.0999999999997</v>
      </c>
    </row>
    <row r="26" spans="1:12" x14ac:dyDescent="0.25">
      <c r="A26" s="59"/>
    </row>
    <row r="27" spans="1:12" ht="15" x14ac:dyDescent="0.25">
      <c r="A27" s="285" t="s">
        <v>727</v>
      </c>
      <c r="B27">
        <v>926.5</v>
      </c>
      <c r="C27">
        <v>10</v>
      </c>
      <c r="D27">
        <v>828</v>
      </c>
      <c r="E27">
        <v>13</v>
      </c>
      <c r="F27">
        <v>1619.1</v>
      </c>
      <c r="G27">
        <v>7</v>
      </c>
      <c r="H27">
        <v>816.7</v>
      </c>
      <c r="I27">
        <v>14</v>
      </c>
      <c r="J27">
        <v>993.4</v>
      </c>
      <c r="K27">
        <v>12</v>
      </c>
      <c r="L27">
        <f>AVERAGE(B27,D27,F27)</f>
        <v>1124.5333333333333</v>
      </c>
    </row>
    <row r="28" spans="1:12" x14ac:dyDescent="0.25">
      <c r="A28" s="59"/>
    </row>
    <row r="29" spans="1:12" ht="15" x14ac:dyDescent="0.25">
      <c r="A29" s="285" t="s">
        <v>729</v>
      </c>
      <c r="B29">
        <v>709.5</v>
      </c>
      <c r="C29">
        <v>11</v>
      </c>
      <c r="D29">
        <v>887.3</v>
      </c>
      <c r="E29">
        <v>12</v>
      </c>
      <c r="F29">
        <v>1059.0999999999999</v>
      </c>
      <c r="G29">
        <v>12</v>
      </c>
      <c r="H29">
        <v>1081.7</v>
      </c>
      <c r="I29">
        <v>12</v>
      </c>
      <c r="J29">
        <v>1538</v>
      </c>
      <c r="K29">
        <v>8</v>
      </c>
      <c r="L29">
        <f>AVERAGE(B29,D29,F29)</f>
        <v>885.29999999999984</v>
      </c>
    </row>
    <row r="30" spans="1:12" x14ac:dyDescent="0.25">
      <c r="A30" s="59"/>
    </row>
    <row r="31" spans="1:12" ht="15" x14ac:dyDescent="0.25">
      <c r="A31" s="285" t="s">
        <v>725</v>
      </c>
      <c r="B31">
        <v>593.1</v>
      </c>
      <c r="C31">
        <v>12</v>
      </c>
      <c r="D31">
        <v>1209</v>
      </c>
      <c r="E31">
        <v>8</v>
      </c>
      <c r="F31">
        <v>1178</v>
      </c>
      <c r="G31">
        <v>11</v>
      </c>
      <c r="H31">
        <v>1462.7</v>
      </c>
      <c r="I31">
        <v>11</v>
      </c>
      <c r="J31">
        <v>1337.6</v>
      </c>
      <c r="K31">
        <v>10</v>
      </c>
      <c r="L31">
        <f>AVERAGE(B31,D31,F31)</f>
        <v>993.36666666666667</v>
      </c>
    </row>
    <row r="32" spans="1:12" x14ac:dyDescent="0.25">
      <c r="A32" s="59"/>
    </row>
    <row r="33" spans="1:12" ht="15" x14ac:dyDescent="0.25">
      <c r="A33" s="285" t="s">
        <v>721</v>
      </c>
      <c r="B33">
        <v>553.79999999999995</v>
      </c>
      <c r="C33">
        <v>13</v>
      </c>
      <c r="D33">
        <v>627</v>
      </c>
      <c r="E33">
        <v>14</v>
      </c>
      <c r="F33">
        <v>646.79999999999995</v>
      </c>
      <c r="G33">
        <v>14</v>
      </c>
      <c r="H33">
        <v>1061.4000000000001</v>
      </c>
      <c r="I33">
        <v>13</v>
      </c>
      <c r="J33">
        <v>732.5</v>
      </c>
      <c r="K33">
        <v>14</v>
      </c>
      <c r="L33">
        <f>AVERAGE(B33,D33,F33)</f>
        <v>609.19999999999993</v>
      </c>
    </row>
    <row r="34" spans="1:12" x14ac:dyDescent="0.25">
      <c r="A34" s="59"/>
    </row>
    <row r="35" spans="1:12" ht="15" x14ac:dyDescent="0.25">
      <c r="A35" s="285" t="s">
        <v>722</v>
      </c>
      <c r="B35">
        <v>492.2</v>
      </c>
      <c r="C35">
        <v>14</v>
      </c>
      <c r="D35">
        <v>1018.3</v>
      </c>
      <c r="E35">
        <v>10</v>
      </c>
      <c r="F35">
        <v>834.5</v>
      </c>
      <c r="G35">
        <v>13</v>
      </c>
      <c r="H35">
        <v>623.5</v>
      </c>
      <c r="I35">
        <v>18</v>
      </c>
      <c r="J35">
        <v>1155.5999999999999</v>
      </c>
      <c r="K35">
        <v>11</v>
      </c>
      <c r="L35">
        <f>AVERAGE(B35,D35,F35)</f>
        <v>781.66666666666663</v>
      </c>
    </row>
    <row r="36" spans="1:12" x14ac:dyDescent="0.25">
      <c r="A36" s="59"/>
    </row>
    <row r="37" spans="1:12" ht="15" x14ac:dyDescent="0.25">
      <c r="A37" s="285" t="s">
        <v>724</v>
      </c>
      <c r="B37">
        <v>490.1</v>
      </c>
      <c r="C37">
        <v>15</v>
      </c>
      <c r="D37">
        <v>455.3</v>
      </c>
      <c r="E37">
        <v>16</v>
      </c>
      <c r="F37">
        <v>557.70000000000005</v>
      </c>
      <c r="G37">
        <v>16</v>
      </c>
      <c r="H37">
        <v>645.4</v>
      </c>
      <c r="I37">
        <v>17</v>
      </c>
      <c r="J37">
        <v>582.20000000000005</v>
      </c>
      <c r="K37">
        <v>15</v>
      </c>
      <c r="L37">
        <f>AVERAGE(B37,D37,F37)</f>
        <v>501.03333333333336</v>
      </c>
    </row>
    <row r="38" spans="1:12" x14ac:dyDescent="0.25">
      <c r="A38" s="59"/>
    </row>
    <row r="39" spans="1:12" ht="15" x14ac:dyDescent="0.25">
      <c r="A39" s="285" t="s">
        <v>733</v>
      </c>
      <c r="B39">
        <v>433.6</v>
      </c>
      <c r="C39">
        <v>16</v>
      </c>
      <c r="D39">
        <v>23</v>
      </c>
      <c r="E39">
        <v>41</v>
      </c>
      <c r="F39">
        <v>0</v>
      </c>
      <c r="G39">
        <v>0</v>
      </c>
      <c r="H39">
        <v>31</v>
      </c>
      <c r="I39">
        <v>41</v>
      </c>
      <c r="J39">
        <v>482.2</v>
      </c>
      <c r="K39">
        <v>17</v>
      </c>
      <c r="L39">
        <f>AVERAGE(B39,D39,F39)</f>
        <v>152.20000000000002</v>
      </c>
    </row>
    <row r="40" spans="1:12" x14ac:dyDescent="0.25">
      <c r="A40" s="59"/>
    </row>
    <row r="41" spans="1:12" ht="15" x14ac:dyDescent="0.25">
      <c r="A41" s="285" t="s">
        <v>728</v>
      </c>
      <c r="B41">
        <v>371.5</v>
      </c>
      <c r="C41">
        <v>17</v>
      </c>
      <c r="D41">
        <v>463.1</v>
      </c>
      <c r="E41">
        <v>15</v>
      </c>
      <c r="F41">
        <v>591</v>
      </c>
      <c r="G41">
        <v>15</v>
      </c>
      <c r="H41">
        <v>535.9</v>
      </c>
      <c r="I41">
        <v>20</v>
      </c>
      <c r="J41">
        <v>415.8</v>
      </c>
      <c r="K41">
        <v>18</v>
      </c>
      <c r="L41">
        <f>AVERAGE(B41,D41,F41)</f>
        <v>475.2</v>
      </c>
    </row>
    <row r="42" spans="1:12" x14ac:dyDescent="0.25">
      <c r="A42" s="59"/>
    </row>
    <row r="43" spans="1:12" ht="15" x14ac:dyDescent="0.25">
      <c r="A43" s="285" t="s">
        <v>726</v>
      </c>
      <c r="B43">
        <v>308.5</v>
      </c>
      <c r="C43">
        <v>18</v>
      </c>
      <c r="D43">
        <v>272.5</v>
      </c>
      <c r="E43">
        <v>18</v>
      </c>
      <c r="F43">
        <v>292.3</v>
      </c>
      <c r="G43">
        <v>20</v>
      </c>
      <c r="H43">
        <v>284.10000000000002</v>
      </c>
      <c r="I43">
        <v>25</v>
      </c>
      <c r="J43">
        <v>298</v>
      </c>
      <c r="K43">
        <v>21</v>
      </c>
      <c r="L43">
        <f>AVERAGE(B43,D43,F43)</f>
        <v>291.09999999999997</v>
      </c>
    </row>
    <row r="44" spans="1:12" x14ac:dyDescent="0.25">
      <c r="A44" s="59"/>
    </row>
    <row r="45" spans="1:12" ht="15" x14ac:dyDescent="0.25">
      <c r="A45" s="285" t="s">
        <v>730</v>
      </c>
      <c r="B45">
        <v>306.5</v>
      </c>
      <c r="C45">
        <v>19</v>
      </c>
      <c r="D45">
        <v>224</v>
      </c>
      <c r="E45">
        <v>22</v>
      </c>
      <c r="F45">
        <v>382.4</v>
      </c>
      <c r="G45">
        <v>17</v>
      </c>
      <c r="H45">
        <v>301.10000000000002</v>
      </c>
      <c r="I45">
        <v>23</v>
      </c>
      <c r="J45">
        <v>370.6</v>
      </c>
      <c r="K45">
        <v>19</v>
      </c>
      <c r="L45">
        <f>AVERAGE(B45,D45,F45)</f>
        <v>304.3</v>
      </c>
    </row>
    <row r="46" spans="1:12" x14ac:dyDescent="0.25">
      <c r="A46" s="59"/>
    </row>
    <row r="47" spans="1:12" ht="15" x14ac:dyDescent="0.25">
      <c r="A47" s="285" t="s">
        <v>737</v>
      </c>
      <c r="B47">
        <v>291.8</v>
      </c>
      <c r="C47">
        <v>20</v>
      </c>
      <c r="D47">
        <v>366.3</v>
      </c>
      <c r="E47">
        <v>17</v>
      </c>
      <c r="F47">
        <v>355.1</v>
      </c>
      <c r="G47">
        <v>18</v>
      </c>
      <c r="H47">
        <v>549.79999999999995</v>
      </c>
      <c r="I47">
        <v>19</v>
      </c>
      <c r="J47">
        <v>335.1</v>
      </c>
      <c r="K47">
        <v>20</v>
      </c>
    </row>
    <row r="48" spans="1:12" x14ac:dyDescent="0.25">
      <c r="A48" s="59"/>
    </row>
    <row r="49" spans="1:11" ht="15" x14ac:dyDescent="0.25">
      <c r="A49" s="285" t="s">
        <v>731</v>
      </c>
      <c r="B49">
        <v>269.39999999999998</v>
      </c>
      <c r="C49">
        <v>21</v>
      </c>
      <c r="D49">
        <v>249.3</v>
      </c>
      <c r="E49">
        <v>20</v>
      </c>
      <c r="F49">
        <v>313.3</v>
      </c>
      <c r="G49">
        <v>19</v>
      </c>
      <c r="H49">
        <v>757.7</v>
      </c>
      <c r="I49">
        <v>16</v>
      </c>
      <c r="J49">
        <v>281.3</v>
      </c>
      <c r="K49">
        <v>22</v>
      </c>
    </row>
    <row r="50" spans="1:11" x14ac:dyDescent="0.25">
      <c r="A50" s="59"/>
    </row>
    <row r="51" spans="1:11" ht="15" x14ac:dyDescent="0.25">
      <c r="A51" s="285" t="s">
        <v>723</v>
      </c>
      <c r="B51">
        <v>261.7</v>
      </c>
      <c r="C51">
        <v>22</v>
      </c>
      <c r="D51">
        <v>108</v>
      </c>
      <c r="E51">
        <v>25</v>
      </c>
      <c r="F51">
        <v>104.8</v>
      </c>
      <c r="G51">
        <v>26</v>
      </c>
      <c r="H51">
        <v>31.2</v>
      </c>
      <c r="I51">
        <v>39</v>
      </c>
      <c r="J51">
        <v>0</v>
      </c>
      <c r="K51">
        <v>0</v>
      </c>
    </row>
    <row r="52" spans="1:11" x14ac:dyDescent="0.25">
      <c r="A52" s="59"/>
    </row>
    <row r="53" spans="1:11" ht="15" x14ac:dyDescent="0.25">
      <c r="A53" s="285" t="s">
        <v>735</v>
      </c>
      <c r="B53">
        <v>230.5</v>
      </c>
      <c r="C53">
        <v>23</v>
      </c>
      <c r="D53">
        <v>266.10000000000002</v>
      </c>
      <c r="E53">
        <v>19</v>
      </c>
      <c r="F53">
        <v>286.3</v>
      </c>
      <c r="G53">
        <v>21</v>
      </c>
      <c r="H53">
        <v>325</v>
      </c>
      <c r="I53">
        <v>22</v>
      </c>
      <c r="J53">
        <v>147.5</v>
      </c>
      <c r="K53">
        <v>26</v>
      </c>
    </row>
    <row r="54" spans="1:11" x14ac:dyDescent="0.25">
      <c r="A54" s="59"/>
    </row>
    <row r="55" spans="1:11" ht="15" x14ac:dyDescent="0.25">
      <c r="A55" s="285" t="s">
        <v>734</v>
      </c>
      <c r="B55">
        <v>195.3</v>
      </c>
      <c r="C55">
        <v>24</v>
      </c>
      <c r="D55">
        <v>235.4</v>
      </c>
      <c r="E55">
        <v>21</v>
      </c>
      <c r="F55">
        <v>101.2</v>
      </c>
      <c r="G55">
        <v>27</v>
      </c>
      <c r="H55">
        <v>783.2</v>
      </c>
      <c r="I55">
        <v>15</v>
      </c>
      <c r="J55">
        <v>239.3</v>
      </c>
      <c r="K55">
        <v>23</v>
      </c>
    </row>
    <row r="56" spans="1:11" x14ac:dyDescent="0.25">
      <c r="A56" s="59"/>
    </row>
    <row r="57" spans="1:11" ht="15" x14ac:dyDescent="0.25">
      <c r="A57" s="285" t="s">
        <v>732</v>
      </c>
      <c r="B57">
        <v>188</v>
      </c>
      <c r="C57">
        <v>25</v>
      </c>
      <c r="D57">
        <v>103.9</v>
      </c>
      <c r="E57">
        <v>26</v>
      </c>
      <c r="F57">
        <v>192.7</v>
      </c>
      <c r="G57">
        <v>23</v>
      </c>
      <c r="H57">
        <v>268.2</v>
      </c>
      <c r="I57">
        <v>27</v>
      </c>
      <c r="J57">
        <v>123.4</v>
      </c>
      <c r="K57">
        <v>28</v>
      </c>
    </row>
    <row r="58" spans="1:11" x14ac:dyDescent="0.25">
      <c r="A58" s="59"/>
    </row>
    <row r="59" spans="1:11" ht="15" x14ac:dyDescent="0.25">
      <c r="A59" s="285" t="s">
        <v>736</v>
      </c>
      <c r="B59">
        <v>165.4</v>
      </c>
      <c r="C59">
        <v>26</v>
      </c>
      <c r="D59">
        <v>163.30000000000001</v>
      </c>
      <c r="E59">
        <v>23</v>
      </c>
      <c r="F59">
        <v>263.60000000000002</v>
      </c>
      <c r="G59">
        <v>22</v>
      </c>
      <c r="H59">
        <v>274.60000000000002</v>
      </c>
      <c r="I59">
        <v>26</v>
      </c>
      <c r="J59">
        <v>236.3</v>
      </c>
      <c r="K59">
        <v>24</v>
      </c>
    </row>
    <row r="60" spans="1:11" x14ac:dyDescent="0.25">
      <c r="A60" s="59"/>
    </row>
    <row r="61" spans="1:11" ht="15" x14ac:dyDescent="0.25">
      <c r="A61" s="285" t="s">
        <v>739</v>
      </c>
      <c r="B61">
        <v>100.6</v>
      </c>
      <c r="C61">
        <v>27</v>
      </c>
      <c r="D61">
        <v>53.5</v>
      </c>
      <c r="E61">
        <v>29</v>
      </c>
      <c r="F61">
        <v>20</v>
      </c>
      <c r="G61">
        <v>35</v>
      </c>
      <c r="H61">
        <v>0</v>
      </c>
      <c r="I61">
        <v>0</v>
      </c>
      <c r="J61">
        <v>105.4</v>
      </c>
      <c r="K61">
        <v>30</v>
      </c>
    </row>
    <row r="62" spans="1:11" x14ac:dyDescent="0.25">
      <c r="A62" s="59"/>
    </row>
    <row r="63" spans="1:11" ht="15" x14ac:dyDescent="0.25">
      <c r="A63" s="285" t="s">
        <v>738</v>
      </c>
      <c r="B63">
        <v>71.900000000000006</v>
      </c>
      <c r="C63">
        <v>28</v>
      </c>
      <c r="D63">
        <v>86.2</v>
      </c>
      <c r="E63">
        <v>27</v>
      </c>
      <c r="F63">
        <v>141.6</v>
      </c>
      <c r="G63">
        <v>24</v>
      </c>
      <c r="H63">
        <v>123</v>
      </c>
      <c r="I63">
        <v>30</v>
      </c>
      <c r="J63">
        <v>120.2</v>
      </c>
      <c r="K63">
        <v>29</v>
      </c>
    </row>
    <row r="64" spans="1:11" x14ac:dyDescent="0.25">
      <c r="A64" s="59"/>
    </row>
    <row r="65" spans="1:11" ht="15" x14ac:dyDescent="0.25">
      <c r="A65" s="285" t="s">
        <v>747</v>
      </c>
      <c r="B65">
        <v>51.7</v>
      </c>
      <c r="C65">
        <v>29</v>
      </c>
      <c r="D65">
        <v>17.2</v>
      </c>
      <c r="E65">
        <v>43</v>
      </c>
      <c r="F65">
        <v>68.7</v>
      </c>
      <c r="G65">
        <v>31</v>
      </c>
      <c r="H65">
        <v>15.6</v>
      </c>
      <c r="I65">
        <v>45</v>
      </c>
      <c r="J65">
        <v>26.4</v>
      </c>
      <c r="K65">
        <v>36</v>
      </c>
    </row>
    <row r="66" spans="1:11" x14ac:dyDescent="0.25">
      <c r="A66" s="59"/>
    </row>
    <row r="67" spans="1:11" ht="15" x14ac:dyDescent="0.25">
      <c r="A67" s="285" t="s">
        <v>740</v>
      </c>
      <c r="B67">
        <v>50.5</v>
      </c>
      <c r="C67">
        <v>30</v>
      </c>
      <c r="D67">
        <v>36.299999999999997</v>
      </c>
      <c r="E67">
        <v>33</v>
      </c>
      <c r="F67">
        <v>100.5</v>
      </c>
      <c r="G67">
        <v>28</v>
      </c>
      <c r="H67">
        <v>32.700000000000003</v>
      </c>
      <c r="I67">
        <v>37</v>
      </c>
      <c r="J67">
        <v>0</v>
      </c>
      <c r="K67">
        <v>0</v>
      </c>
    </row>
    <row r="68" spans="1:11" x14ac:dyDescent="0.25">
      <c r="A68" s="59"/>
    </row>
    <row r="69" spans="1:11" ht="15" x14ac:dyDescent="0.25">
      <c r="A69" s="285" t="s">
        <v>748</v>
      </c>
      <c r="B69">
        <v>39.1</v>
      </c>
      <c r="C69">
        <v>31</v>
      </c>
      <c r="D69">
        <v>75.8</v>
      </c>
      <c r="E69">
        <v>28</v>
      </c>
      <c r="F69">
        <v>10</v>
      </c>
      <c r="G69">
        <v>38</v>
      </c>
      <c r="H69">
        <v>73</v>
      </c>
      <c r="I69">
        <v>33</v>
      </c>
      <c r="J69">
        <v>0</v>
      </c>
      <c r="K69">
        <v>0</v>
      </c>
    </row>
    <row r="70" spans="1:11" x14ac:dyDescent="0.25">
      <c r="A70" s="59"/>
    </row>
    <row r="71" spans="1:11" ht="15" x14ac:dyDescent="0.25">
      <c r="A71" s="285" t="s">
        <v>744</v>
      </c>
      <c r="B71">
        <v>37.799999999999997</v>
      </c>
      <c r="C71">
        <v>32</v>
      </c>
      <c r="D71">
        <v>27</v>
      </c>
      <c r="E71">
        <v>37</v>
      </c>
      <c r="F71">
        <v>28.1</v>
      </c>
      <c r="G71">
        <v>33</v>
      </c>
      <c r="H71">
        <v>27.3</v>
      </c>
      <c r="I71">
        <v>42</v>
      </c>
      <c r="J71">
        <v>6.9</v>
      </c>
      <c r="K71">
        <v>42</v>
      </c>
    </row>
    <row r="72" spans="1:11" x14ac:dyDescent="0.25">
      <c r="A72" s="59"/>
    </row>
    <row r="73" spans="1:11" ht="15" x14ac:dyDescent="0.25">
      <c r="A73" s="285" t="s">
        <v>758</v>
      </c>
      <c r="B73">
        <v>35</v>
      </c>
      <c r="C73">
        <v>33</v>
      </c>
      <c r="D73">
        <v>25</v>
      </c>
      <c r="E73">
        <v>38</v>
      </c>
      <c r="F73">
        <v>0</v>
      </c>
      <c r="G73">
        <v>0</v>
      </c>
      <c r="H73">
        <v>113.5</v>
      </c>
      <c r="I73">
        <v>31</v>
      </c>
      <c r="J73">
        <v>0</v>
      </c>
      <c r="K73">
        <v>0</v>
      </c>
    </row>
    <row r="74" spans="1:11" x14ac:dyDescent="0.25">
      <c r="A74" s="59"/>
    </row>
    <row r="75" spans="1:11" ht="15" x14ac:dyDescent="0.25">
      <c r="A75" s="285" t="s">
        <v>749</v>
      </c>
      <c r="B75">
        <v>30.3</v>
      </c>
      <c r="C75">
        <v>34</v>
      </c>
      <c r="D75">
        <v>40.6</v>
      </c>
      <c r="E75">
        <v>32</v>
      </c>
      <c r="F75">
        <v>91.4</v>
      </c>
      <c r="G75">
        <v>30</v>
      </c>
      <c r="H75">
        <v>101.4</v>
      </c>
      <c r="I75">
        <v>32</v>
      </c>
      <c r="J75">
        <v>22.5</v>
      </c>
      <c r="K75">
        <v>37</v>
      </c>
    </row>
    <row r="76" spans="1:11" x14ac:dyDescent="0.25">
      <c r="A76" s="59"/>
    </row>
    <row r="77" spans="1:11" ht="15" x14ac:dyDescent="0.25">
      <c r="A77" s="285" t="s">
        <v>742</v>
      </c>
      <c r="B77">
        <v>29.9</v>
      </c>
      <c r="C77">
        <v>35</v>
      </c>
      <c r="D77">
        <v>35.5</v>
      </c>
      <c r="E77">
        <v>34</v>
      </c>
      <c r="F77">
        <v>40.799999999999997</v>
      </c>
      <c r="G77">
        <v>32</v>
      </c>
      <c r="H77">
        <v>41.1</v>
      </c>
      <c r="I77">
        <v>36</v>
      </c>
      <c r="J77">
        <v>33.700000000000003</v>
      </c>
      <c r="K77">
        <v>34</v>
      </c>
    </row>
    <row r="78" spans="1:11" x14ac:dyDescent="0.25">
      <c r="A78" s="59"/>
    </row>
    <row r="79" spans="1:11" ht="15" x14ac:dyDescent="0.25">
      <c r="A79" s="285" t="s">
        <v>746</v>
      </c>
      <c r="B79">
        <v>24.8</v>
      </c>
      <c r="C79">
        <v>36</v>
      </c>
      <c r="D79">
        <v>23.5</v>
      </c>
      <c r="E79">
        <v>39</v>
      </c>
      <c r="F79">
        <v>23.9</v>
      </c>
      <c r="G79">
        <v>34</v>
      </c>
      <c r="H79">
        <v>32.700000000000003</v>
      </c>
      <c r="I79">
        <v>38</v>
      </c>
      <c r="J79">
        <v>26.6</v>
      </c>
      <c r="K79">
        <v>35</v>
      </c>
    </row>
    <row r="80" spans="1:11" x14ac:dyDescent="0.25">
      <c r="A80" s="59"/>
    </row>
    <row r="81" spans="1:11" ht="15" x14ac:dyDescent="0.25">
      <c r="A81" s="285" t="s">
        <v>759</v>
      </c>
      <c r="B81">
        <v>23.6</v>
      </c>
      <c r="C81">
        <v>37</v>
      </c>
      <c r="D81">
        <v>140</v>
      </c>
      <c r="E81">
        <v>24</v>
      </c>
      <c r="F81">
        <v>98.2</v>
      </c>
      <c r="G81">
        <v>29</v>
      </c>
      <c r="H81">
        <v>229</v>
      </c>
      <c r="I81">
        <v>28</v>
      </c>
      <c r="J81">
        <v>146.19999999999999</v>
      </c>
      <c r="K81">
        <v>27</v>
      </c>
    </row>
    <row r="82" spans="1:11" x14ac:dyDescent="0.25">
      <c r="A82" s="59"/>
    </row>
    <row r="83" spans="1:11" ht="15" x14ac:dyDescent="0.25">
      <c r="A83" s="285" t="s">
        <v>760</v>
      </c>
      <c r="B83">
        <v>21.2</v>
      </c>
      <c r="C83">
        <v>38</v>
      </c>
      <c r="D83">
        <v>28.1</v>
      </c>
      <c r="E83">
        <v>36</v>
      </c>
      <c r="F83">
        <v>0</v>
      </c>
      <c r="G83">
        <v>0</v>
      </c>
      <c r="H83">
        <v>298.89999999999998</v>
      </c>
      <c r="I83">
        <v>24</v>
      </c>
      <c r="J83">
        <v>19.3</v>
      </c>
      <c r="K83">
        <v>38</v>
      </c>
    </row>
    <row r="84" spans="1:11" x14ac:dyDescent="0.25">
      <c r="A84" s="59"/>
    </row>
    <row r="85" spans="1:11" ht="15" x14ac:dyDescent="0.25">
      <c r="A85" s="285" t="s">
        <v>753</v>
      </c>
      <c r="B85">
        <v>20</v>
      </c>
      <c r="C85">
        <v>39</v>
      </c>
      <c r="D85">
        <v>23.4</v>
      </c>
      <c r="E85">
        <v>40</v>
      </c>
      <c r="F85">
        <v>11.3</v>
      </c>
      <c r="G85">
        <v>36</v>
      </c>
      <c r="H85">
        <v>48.5</v>
      </c>
      <c r="I85">
        <v>34</v>
      </c>
      <c r="J85">
        <v>96.5</v>
      </c>
      <c r="K85">
        <v>32</v>
      </c>
    </row>
    <row r="86" spans="1:11" x14ac:dyDescent="0.25">
      <c r="A86" s="59"/>
    </row>
    <row r="87" spans="1:11" ht="15" x14ac:dyDescent="0.25">
      <c r="A87" s="285" t="s">
        <v>761</v>
      </c>
      <c r="B87">
        <v>11.1</v>
      </c>
      <c r="C87">
        <v>40</v>
      </c>
      <c r="D87">
        <v>0</v>
      </c>
      <c r="E87">
        <v>0</v>
      </c>
      <c r="F87">
        <v>0</v>
      </c>
      <c r="G87">
        <v>0</v>
      </c>
      <c r="H87">
        <v>10.5</v>
      </c>
      <c r="I87">
        <v>47</v>
      </c>
      <c r="J87">
        <v>0</v>
      </c>
      <c r="K87">
        <v>0</v>
      </c>
    </row>
    <row r="88" spans="1:11" x14ac:dyDescent="0.25">
      <c r="A88" s="59"/>
    </row>
    <row r="89" spans="1:11" ht="15" x14ac:dyDescent="0.25">
      <c r="A89" s="285" t="s">
        <v>762</v>
      </c>
      <c r="B89">
        <v>8.1</v>
      </c>
      <c r="C89">
        <v>41</v>
      </c>
      <c r="D89">
        <v>10.6</v>
      </c>
      <c r="E89">
        <v>44</v>
      </c>
      <c r="F89">
        <v>4.5999999999999996</v>
      </c>
      <c r="G89">
        <v>42</v>
      </c>
      <c r="H89">
        <v>0</v>
      </c>
      <c r="I89">
        <v>0</v>
      </c>
      <c r="J89">
        <v>4.5999999999999996</v>
      </c>
      <c r="K89">
        <v>43</v>
      </c>
    </row>
    <row r="90" spans="1:11" x14ac:dyDescent="0.25">
      <c r="A90" s="59"/>
    </row>
    <row r="91" spans="1:11" ht="15" x14ac:dyDescent="0.25">
      <c r="A91" s="285" t="s">
        <v>763</v>
      </c>
      <c r="B91">
        <v>7.7</v>
      </c>
      <c r="C91">
        <v>42</v>
      </c>
      <c r="D91">
        <v>9.8000000000000007</v>
      </c>
      <c r="E91">
        <v>45</v>
      </c>
      <c r="F91">
        <v>7.6</v>
      </c>
      <c r="G91">
        <v>40</v>
      </c>
      <c r="H91">
        <v>45.8</v>
      </c>
      <c r="I91">
        <v>35</v>
      </c>
      <c r="J91">
        <v>0</v>
      </c>
      <c r="K91">
        <v>0</v>
      </c>
    </row>
    <row r="92" spans="1:11" x14ac:dyDescent="0.25">
      <c r="A92" s="59"/>
    </row>
    <row r="93" spans="1:11" ht="15" x14ac:dyDescent="0.25">
      <c r="A93" s="285" t="s">
        <v>752</v>
      </c>
      <c r="B93">
        <v>4.4000000000000004</v>
      </c>
      <c r="C93">
        <v>43</v>
      </c>
      <c r="D93">
        <v>1</v>
      </c>
      <c r="E93">
        <v>49</v>
      </c>
      <c r="F93">
        <v>2.2000000000000002</v>
      </c>
      <c r="G93">
        <v>45</v>
      </c>
      <c r="H93">
        <v>0.4</v>
      </c>
      <c r="I93">
        <v>52</v>
      </c>
      <c r="J93">
        <v>0</v>
      </c>
      <c r="K93">
        <v>0</v>
      </c>
    </row>
    <row r="94" spans="1:11" x14ac:dyDescent="0.25">
      <c r="A94" s="59"/>
    </row>
    <row r="95" spans="1:11" ht="15" x14ac:dyDescent="0.25">
      <c r="A95" s="285" t="s">
        <v>750</v>
      </c>
      <c r="B95">
        <v>3.6</v>
      </c>
      <c r="C95">
        <v>44</v>
      </c>
      <c r="D95">
        <v>20</v>
      </c>
      <c r="E95">
        <v>42</v>
      </c>
      <c r="F95">
        <v>3.5</v>
      </c>
      <c r="G95">
        <v>43</v>
      </c>
      <c r="H95">
        <v>17.7</v>
      </c>
      <c r="I95">
        <v>44</v>
      </c>
      <c r="J95">
        <v>7</v>
      </c>
      <c r="K95">
        <v>41</v>
      </c>
    </row>
    <row r="96" spans="1:11" x14ac:dyDescent="0.25">
      <c r="A96" s="59"/>
    </row>
    <row r="97" spans="1:11" ht="15" x14ac:dyDescent="0.25">
      <c r="A97" s="285" t="s">
        <v>754</v>
      </c>
      <c r="B97">
        <v>1.3</v>
      </c>
      <c r="C97">
        <v>45</v>
      </c>
      <c r="D97">
        <v>9.6999999999999993</v>
      </c>
      <c r="E97">
        <v>46</v>
      </c>
      <c r="F97">
        <v>7.9</v>
      </c>
      <c r="G97">
        <v>39</v>
      </c>
      <c r="H97">
        <v>2.9</v>
      </c>
      <c r="I97">
        <v>49</v>
      </c>
      <c r="J97">
        <v>0</v>
      </c>
      <c r="K97">
        <v>0</v>
      </c>
    </row>
    <row r="98" spans="1:11" x14ac:dyDescent="0.25">
      <c r="A98" s="59"/>
    </row>
    <row r="99" spans="1:11" ht="15" x14ac:dyDescent="0.25">
      <c r="A99" s="285" t="s">
        <v>751</v>
      </c>
      <c r="B99">
        <v>0.5</v>
      </c>
      <c r="C99">
        <v>46</v>
      </c>
      <c r="D99">
        <v>3.5</v>
      </c>
      <c r="E99">
        <v>47</v>
      </c>
      <c r="F99">
        <v>10.7</v>
      </c>
      <c r="G99">
        <v>37</v>
      </c>
      <c r="H99">
        <v>15.4</v>
      </c>
      <c r="I99">
        <v>46</v>
      </c>
      <c r="J99">
        <v>16.7</v>
      </c>
      <c r="K99">
        <v>39</v>
      </c>
    </row>
    <row r="100" spans="1:11" x14ac:dyDescent="0.25">
      <c r="A100" s="59"/>
    </row>
    <row r="101" spans="1:11" ht="15" x14ac:dyDescent="0.25">
      <c r="A101" s="285" t="s">
        <v>764</v>
      </c>
      <c r="B101">
        <v>0.5</v>
      </c>
      <c r="C101">
        <v>47</v>
      </c>
      <c r="D101">
        <v>0.5</v>
      </c>
      <c r="E101">
        <v>51</v>
      </c>
      <c r="F101">
        <v>0</v>
      </c>
      <c r="G101">
        <v>0</v>
      </c>
      <c r="H101">
        <v>0</v>
      </c>
      <c r="I101">
        <v>0</v>
      </c>
      <c r="J101">
        <v>0</v>
      </c>
      <c r="K101">
        <v>0</v>
      </c>
    </row>
    <row r="102" spans="1:11" x14ac:dyDescent="0.25">
      <c r="A102" s="59"/>
    </row>
    <row r="103" spans="1:11" ht="15" x14ac:dyDescent="0.25">
      <c r="A103" s="285" t="s">
        <v>756</v>
      </c>
      <c r="B103">
        <v>0.2</v>
      </c>
      <c r="C103">
        <v>48</v>
      </c>
      <c r="D103">
        <v>1.3</v>
      </c>
      <c r="E103">
        <v>48</v>
      </c>
      <c r="F103">
        <v>1.2</v>
      </c>
      <c r="G103">
        <v>46</v>
      </c>
      <c r="H103">
        <v>0.4</v>
      </c>
      <c r="I103">
        <v>51</v>
      </c>
      <c r="J103">
        <v>2.2000000000000002</v>
      </c>
      <c r="K103">
        <v>45</v>
      </c>
    </row>
    <row r="104" spans="1:11" x14ac:dyDescent="0.25">
      <c r="A104" s="59"/>
    </row>
    <row r="105" spans="1:11" ht="15" x14ac:dyDescent="0.25">
      <c r="A105" s="285" t="s">
        <v>765</v>
      </c>
      <c r="B105">
        <v>0.1</v>
      </c>
      <c r="C105">
        <v>49</v>
      </c>
      <c r="D105">
        <v>0.3</v>
      </c>
      <c r="E105">
        <v>52</v>
      </c>
      <c r="F105">
        <v>0</v>
      </c>
      <c r="G105">
        <v>0</v>
      </c>
      <c r="H105">
        <v>31.1</v>
      </c>
      <c r="I105">
        <v>40</v>
      </c>
      <c r="J105">
        <v>11.4</v>
      </c>
      <c r="K105">
        <v>40</v>
      </c>
    </row>
    <row r="106" spans="1:11" x14ac:dyDescent="0.25">
      <c r="A106" s="59"/>
    </row>
    <row r="107" spans="1:11" ht="15" x14ac:dyDescent="0.25">
      <c r="A107" s="285" t="s">
        <v>766</v>
      </c>
      <c r="B107">
        <v>0</v>
      </c>
      <c r="C107">
        <v>0</v>
      </c>
      <c r="D107">
        <v>52.7</v>
      </c>
      <c r="E107">
        <v>30</v>
      </c>
      <c r="F107">
        <v>0</v>
      </c>
      <c r="G107">
        <v>0</v>
      </c>
      <c r="H107">
        <v>0</v>
      </c>
      <c r="I107">
        <v>0</v>
      </c>
      <c r="J107">
        <v>0</v>
      </c>
      <c r="K107">
        <v>0</v>
      </c>
    </row>
    <row r="108" spans="1:11" x14ac:dyDescent="0.25">
      <c r="A108" s="59"/>
    </row>
    <row r="109" spans="1:11" ht="15" x14ac:dyDescent="0.25">
      <c r="A109" s="285" t="s">
        <v>745</v>
      </c>
      <c r="B109">
        <v>0</v>
      </c>
      <c r="C109">
        <v>0</v>
      </c>
      <c r="D109">
        <v>45.3</v>
      </c>
      <c r="E109">
        <v>31</v>
      </c>
      <c r="F109">
        <v>131.1</v>
      </c>
      <c r="G109">
        <v>25</v>
      </c>
      <c r="H109">
        <v>211.2</v>
      </c>
      <c r="I109">
        <v>29</v>
      </c>
      <c r="J109">
        <v>100.5</v>
      </c>
      <c r="K109">
        <v>31</v>
      </c>
    </row>
    <row r="110" spans="1:11" x14ac:dyDescent="0.25">
      <c r="A110" s="59"/>
    </row>
    <row r="111" spans="1:11" ht="15" x14ac:dyDescent="0.25">
      <c r="A111" s="285" t="s">
        <v>767</v>
      </c>
      <c r="B111">
        <v>0</v>
      </c>
      <c r="C111">
        <v>0</v>
      </c>
      <c r="D111">
        <v>30.5</v>
      </c>
      <c r="E111">
        <v>35</v>
      </c>
      <c r="F111">
        <v>0</v>
      </c>
      <c r="G111">
        <v>0</v>
      </c>
      <c r="H111">
        <v>0</v>
      </c>
      <c r="I111">
        <v>0</v>
      </c>
      <c r="J111">
        <v>0.1</v>
      </c>
      <c r="K111">
        <v>49</v>
      </c>
    </row>
    <row r="112" spans="1:11" x14ac:dyDescent="0.25">
      <c r="A112" s="59"/>
    </row>
    <row r="113" spans="1:11" ht="15" x14ac:dyDescent="0.25">
      <c r="A113" s="285" t="s">
        <v>768</v>
      </c>
      <c r="B113">
        <v>0</v>
      </c>
      <c r="C113">
        <v>0</v>
      </c>
      <c r="D113">
        <v>0.7</v>
      </c>
      <c r="E113">
        <v>50</v>
      </c>
      <c r="F113">
        <v>0</v>
      </c>
      <c r="G113">
        <v>0</v>
      </c>
      <c r="H113">
        <v>0</v>
      </c>
      <c r="I113">
        <v>0</v>
      </c>
      <c r="J113">
        <v>0</v>
      </c>
      <c r="K113">
        <v>0</v>
      </c>
    </row>
    <row r="114" spans="1:11" x14ac:dyDescent="0.25">
      <c r="A114" s="59"/>
    </row>
    <row r="115" spans="1:11" ht="15" x14ac:dyDescent="0.25">
      <c r="A115" s="285" t="s">
        <v>769</v>
      </c>
      <c r="B115">
        <v>0</v>
      </c>
      <c r="C115">
        <v>0</v>
      </c>
      <c r="D115">
        <v>0</v>
      </c>
      <c r="E115">
        <v>0</v>
      </c>
      <c r="F115">
        <v>6.2</v>
      </c>
      <c r="G115">
        <v>41</v>
      </c>
      <c r="H115">
        <v>19.3</v>
      </c>
      <c r="I115">
        <v>43</v>
      </c>
      <c r="J115">
        <v>1</v>
      </c>
      <c r="K115">
        <v>47</v>
      </c>
    </row>
    <row r="116" spans="1:11" x14ac:dyDescent="0.25">
      <c r="A116" s="59"/>
    </row>
    <row r="117" spans="1:11" ht="15" x14ac:dyDescent="0.25">
      <c r="A117" s="285" t="s">
        <v>770</v>
      </c>
      <c r="B117">
        <v>0</v>
      </c>
      <c r="C117">
        <v>0</v>
      </c>
      <c r="D117">
        <v>0</v>
      </c>
      <c r="E117">
        <v>0</v>
      </c>
      <c r="F117">
        <v>3</v>
      </c>
      <c r="G117">
        <v>44</v>
      </c>
      <c r="H117">
        <v>0</v>
      </c>
      <c r="I117">
        <v>0</v>
      </c>
      <c r="J117">
        <v>2.2999999999999998</v>
      </c>
      <c r="K117">
        <v>44</v>
      </c>
    </row>
    <row r="118" spans="1:11" x14ac:dyDescent="0.25">
      <c r="A118" s="59"/>
    </row>
    <row r="119" spans="1:11" ht="15" x14ac:dyDescent="0.25">
      <c r="A119" s="285" t="s">
        <v>771</v>
      </c>
      <c r="B119">
        <v>0</v>
      </c>
      <c r="C119">
        <v>0</v>
      </c>
      <c r="D119">
        <v>0</v>
      </c>
      <c r="E119">
        <v>0</v>
      </c>
      <c r="F119">
        <v>1</v>
      </c>
      <c r="G119">
        <v>47</v>
      </c>
      <c r="H119">
        <v>0</v>
      </c>
      <c r="I119">
        <v>0</v>
      </c>
      <c r="J119">
        <v>0</v>
      </c>
      <c r="K119">
        <v>0</v>
      </c>
    </row>
    <row r="120" spans="1:11" x14ac:dyDescent="0.25">
      <c r="A120" s="59"/>
    </row>
    <row r="121" spans="1:11" ht="15" x14ac:dyDescent="0.25">
      <c r="A121" s="285" t="s">
        <v>772</v>
      </c>
      <c r="B121">
        <v>0</v>
      </c>
      <c r="C121">
        <v>0</v>
      </c>
      <c r="D121">
        <v>0</v>
      </c>
      <c r="E121">
        <v>0</v>
      </c>
      <c r="F121">
        <v>0.1</v>
      </c>
      <c r="G121">
        <v>48</v>
      </c>
      <c r="H121">
        <v>0</v>
      </c>
      <c r="I121">
        <v>0</v>
      </c>
      <c r="J121">
        <v>0</v>
      </c>
      <c r="K121">
        <v>0</v>
      </c>
    </row>
    <row r="122" spans="1:11" x14ac:dyDescent="0.25">
      <c r="A122" s="59"/>
    </row>
    <row r="123" spans="1:11" ht="15" x14ac:dyDescent="0.25">
      <c r="A123" s="285" t="s">
        <v>773</v>
      </c>
      <c r="B123">
        <v>0</v>
      </c>
      <c r="C123">
        <v>0</v>
      </c>
      <c r="D123">
        <v>0</v>
      </c>
      <c r="E123">
        <v>0</v>
      </c>
      <c r="F123">
        <v>0</v>
      </c>
      <c r="G123">
        <v>0</v>
      </c>
      <c r="H123">
        <v>1874.4</v>
      </c>
      <c r="I123">
        <v>8</v>
      </c>
      <c r="J123">
        <v>203.6</v>
      </c>
      <c r="K123">
        <v>25</v>
      </c>
    </row>
    <row r="124" spans="1:11" x14ac:dyDescent="0.25">
      <c r="A124" s="59"/>
    </row>
    <row r="125" spans="1:11" ht="15" x14ac:dyDescent="0.25">
      <c r="A125" s="285" t="s">
        <v>774</v>
      </c>
      <c r="B125">
        <v>0</v>
      </c>
      <c r="C125">
        <v>0</v>
      </c>
      <c r="D125">
        <v>0</v>
      </c>
      <c r="E125">
        <v>0</v>
      </c>
      <c r="F125">
        <v>0</v>
      </c>
      <c r="G125">
        <v>0</v>
      </c>
      <c r="H125">
        <v>521.1</v>
      </c>
      <c r="I125">
        <v>21</v>
      </c>
      <c r="J125">
        <v>551</v>
      </c>
      <c r="K125">
        <v>16</v>
      </c>
    </row>
    <row r="126" spans="1:11" x14ac:dyDescent="0.25">
      <c r="A126" s="59"/>
    </row>
    <row r="127" spans="1:11" ht="15" x14ac:dyDescent="0.25">
      <c r="A127" s="285" t="s">
        <v>775</v>
      </c>
      <c r="B127">
        <v>0</v>
      </c>
      <c r="C127">
        <v>0</v>
      </c>
      <c r="D127">
        <v>0</v>
      </c>
      <c r="E127">
        <v>0</v>
      </c>
      <c r="F127">
        <v>0</v>
      </c>
      <c r="G127">
        <v>0</v>
      </c>
      <c r="H127">
        <v>4.2</v>
      </c>
      <c r="I127">
        <v>48</v>
      </c>
      <c r="J127">
        <v>0.6</v>
      </c>
      <c r="K127">
        <v>48</v>
      </c>
    </row>
    <row r="128" spans="1:11" x14ac:dyDescent="0.25">
      <c r="A128" s="59"/>
    </row>
    <row r="129" spans="1:13" ht="15" x14ac:dyDescent="0.25">
      <c r="A129" s="285" t="s">
        <v>786</v>
      </c>
      <c r="B129">
        <v>0</v>
      </c>
      <c r="C129">
        <v>0</v>
      </c>
      <c r="D129">
        <v>0</v>
      </c>
      <c r="E129">
        <v>0</v>
      </c>
      <c r="F129">
        <v>0</v>
      </c>
      <c r="G129">
        <v>0</v>
      </c>
      <c r="H129">
        <v>0.9</v>
      </c>
      <c r="I129">
        <v>50</v>
      </c>
      <c r="J129">
        <v>2</v>
      </c>
      <c r="K129">
        <v>46</v>
      </c>
    </row>
    <row r="130" spans="1:13" x14ac:dyDescent="0.25">
      <c r="A130" s="59"/>
    </row>
    <row r="131" spans="1:13" ht="15" x14ac:dyDescent="0.25">
      <c r="A131" s="285" t="s">
        <v>63</v>
      </c>
      <c r="B131" t="s">
        <v>63</v>
      </c>
      <c r="C131" t="s">
        <v>785</v>
      </c>
      <c r="D131" t="s">
        <v>65</v>
      </c>
      <c r="E131" t="s">
        <v>607</v>
      </c>
      <c r="F131" t="s">
        <v>65</v>
      </c>
      <c r="G131" t="s">
        <v>607</v>
      </c>
      <c r="H131" t="s">
        <v>65</v>
      </c>
      <c r="I131" t="s">
        <v>607</v>
      </c>
      <c r="J131" t="s">
        <v>65</v>
      </c>
      <c r="K131" t="s">
        <v>607</v>
      </c>
    </row>
    <row r="132" spans="1:13" ht="15" x14ac:dyDescent="0.25">
      <c r="A132" s="285" t="s">
        <v>776</v>
      </c>
      <c r="B132">
        <v>57188.9</v>
      </c>
      <c r="D132">
        <v>60570.5</v>
      </c>
      <c r="F132">
        <v>44934.5</v>
      </c>
      <c r="H132">
        <v>46770.3</v>
      </c>
      <c r="J132">
        <v>56350</v>
      </c>
      <c r="M132">
        <f>AVERAGE(B132,D132,F132)</f>
        <v>54231.299999999996</v>
      </c>
    </row>
    <row r="133" spans="1:13" ht="15" x14ac:dyDescent="0.25">
      <c r="A133" s="285" t="s">
        <v>777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7F54-E6A4-4C85-B349-CEDD941C4CCD}">
  <dimension ref="A1:G72"/>
  <sheetViews>
    <sheetView topLeftCell="A2" workbookViewId="0">
      <selection activeCell="B1" sqref="B1:D11"/>
    </sheetView>
  </sheetViews>
  <sheetFormatPr defaultRowHeight="13.2" x14ac:dyDescent="0.25"/>
  <cols>
    <col min="1" max="1" width="25.77734375" customWidth="1"/>
    <col min="2" max="2" width="13" customWidth="1"/>
    <col min="3" max="3" width="11.33203125" customWidth="1"/>
    <col min="4" max="4" width="10.6640625" customWidth="1"/>
    <col min="5" max="5" width="10.5546875" customWidth="1"/>
    <col min="6" max="6" width="11.77734375" customWidth="1"/>
  </cols>
  <sheetData>
    <row r="1" spans="1:7" ht="15" x14ac:dyDescent="0.25">
      <c r="A1" s="282" t="s">
        <v>47</v>
      </c>
    </row>
    <row r="2" spans="1:7" ht="15" x14ac:dyDescent="0.25">
      <c r="A2" s="282" t="s">
        <v>48</v>
      </c>
    </row>
    <row r="3" spans="1:7" ht="15" x14ac:dyDescent="0.25">
      <c r="A3" s="282" t="s">
        <v>976</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317.5</v>
      </c>
      <c r="C12">
        <v>44.5</v>
      </c>
      <c r="D12">
        <v>437.3</v>
      </c>
      <c r="E12">
        <v>199.1</v>
      </c>
      <c r="F12">
        <v>0</v>
      </c>
      <c r="G12">
        <v>0</v>
      </c>
    </row>
    <row r="13" spans="1:7" ht="15" x14ac:dyDescent="0.25">
      <c r="A13" s="282" t="s">
        <v>68</v>
      </c>
      <c r="B13">
        <v>0</v>
      </c>
      <c r="C13">
        <v>0</v>
      </c>
      <c r="D13">
        <v>69.2</v>
      </c>
      <c r="E13">
        <v>0</v>
      </c>
      <c r="F13">
        <v>0</v>
      </c>
      <c r="G13">
        <v>0</v>
      </c>
    </row>
    <row r="14" spans="1:7" ht="15" x14ac:dyDescent="0.25">
      <c r="A14" s="282" t="s">
        <v>255</v>
      </c>
      <c r="B14">
        <v>21.5</v>
      </c>
      <c r="C14">
        <v>0</v>
      </c>
      <c r="D14">
        <v>0</v>
      </c>
      <c r="E14">
        <v>0</v>
      </c>
      <c r="F14">
        <v>0</v>
      </c>
      <c r="G14">
        <v>0</v>
      </c>
    </row>
    <row r="15" spans="1:7" ht="15" x14ac:dyDescent="0.25">
      <c r="A15" s="282" t="s">
        <v>70</v>
      </c>
      <c r="B15">
        <v>55</v>
      </c>
      <c r="C15">
        <v>0</v>
      </c>
      <c r="D15" t="s">
        <v>84</v>
      </c>
      <c r="E15" t="s">
        <v>84</v>
      </c>
      <c r="F15">
        <v>0</v>
      </c>
      <c r="G15">
        <v>0</v>
      </c>
    </row>
    <row r="16" spans="1:7" ht="15" x14ac:dyDescent="0.25">
      <c r="A16" s="282" t="s">
        <v>71</v>
      </c>
      <c r="B16">
        <v>0</v>
      </c>
      <c r="C16">
        <v>0</v>
      </c>
      <c r="D16">
        <v>268.60000000000002</v>
      </c>
      <c r="E16">
        <v>67.599999999999994</v>
      </c>
      <c r="F16">
        <v>0</v>
      </c>
      <c r="G16">
        <v>0</v>
      </c>
    </row>
    <row r="17" spans="1:7" ht="15" x14ac:dyDescent="0.25">
      <c r="A17" s="282" t="s">
        <v>72</v>
      </c>
      <c r="B17">
        <v>115</v>
      </c>
      <c r="C17">
        <v>44.5</v>
      </c>
      <c r="D17">
        <v>49.5</v>
      </c>
      <c r="E17">
        <v>0</v>
      </c>
      <c r="F17">
        <v>0</v>
      </c>
      <c r="G17">
        <v>0</v>
      </c>
    </row>
    <row r="18" spans="1:7" ht="15" x14ac:dyDescent="0.25">
      <c r="A18" s="282" t="s">
        <v>73</v>
      </c>
      <c r="B18">
        <v>126</v>
      </c>
      <c r="C18">
        <v>0</v>
      </c>
      <c r="D18">
        <v>50.1</v>
      </c>
      <c r="E18">
        <v>131.5</v>
      </c>
      <c r="F18">
        <v>0</v>
      </c>
      <c r="G18">
        <v>0</v>
      </c>
    </row>
    <row r="19" spans="1:7" ht="15" x14ac:dyDescent="0.25">
      <c r="A19" s="282" t="s">
        <v>66</v>
      </c>
    </row>
    <row r="20" spans="1:7" ht="15" x14ac:dyDescent="0.25">
      <c r="A20" s="282" t="s">
        <v>75</v>
      </c>
      <c r="B20">
        <v>176</v>
      </c>
      <c r="C20">
        <v>0</v>
      </c>
      <c r="D20">
        <v>0</v>
      </c>
      <c r="E20">
        <v>0</v>
      </c>
      <c r="F20">
        <v>0</v>
      </c>
      <c r="G20">
        <v>0</v>
      </c>
    </row>
    <row r="21" spans="1:7" ht="15" x14ac:dyDescent="0.25">
      <c r="A21" s="282" t="s">
        <v>77</v>
      </c>
      <c r="B21">
        <v>176</v>
      </c>
      <c r="C21">
        <v>0</v>
      </c>
      <c r="D21">
        <v>0</v>
      </c>
      <c r="E21">
        <v>0</v>
      </c>
      <c r="F21">
        <v>0</v>
      </c>
      <c r="G21">
        <v>0</v>
      </c>
    </row>
    <row r="22" spans="1:7" ht="15" x14ac:dyDescent="0.25">
      <c r="A22" s="282" t="s">
        <v>66</v>
      </c>
    </row>
    <row r="23" spans="1:7" ht="15" x14ac:dyDescent="0.25">
      <c r="A23" s="282" t="s">
        <v>78</v>
      </c>
      <c r="B23">
        <v>418.1</v>
      </c>
      <c r="C23">
        <v>427.8</v>
      </c>
      <c r="D23">
        <v>96.5</v>
      </c>
      <c r="E23">
        <v>229</v>
      </c>
      <c r="F23">
        <v>9.3000000000000007</v>
      </c>
      <c r="G23">
        <v>0</v>
      </c>
    </row>
    <row r="24" spans="1:7" ht="15" x14ac:dyDescent="0.25">
      <c r="A24" s="282" t="s">
        <v>66</v>
      </c>
    </row>
    <row r="25" spans="1:7" ht="15" x14ac:dyDescent="0.25">
      <c r="A25" s="282" t="s">
        <v>79</v>
      </c>
      <c r="B25">
        <v>243.2</v>
      </c>
      <c r="C25">
        <v>283.7</v>
      </c>
      <c r="D25">
        <v>43.2</v>
      </c>
      <c r="E25">
        <v>28.4</v>
      </c>
      <c r="F25">
        <v>0.1</v>
      </c>
      <c r="G25">
        <v>0</v>
      </c>
    </row>
    <row r="26" spans="1:7" ht="15" x14ac:dyDescent="0.25">
      <c r="A26" s="282" t="s">
        <v>66</v>
      </c>
    </row>
    <row r="27" spans="1:7" ht="15" x14ac:dyDescent="0.25">
      <c r="A27" s="282" t="s">
        <v>80</v>
      </c>
      <c r="B27">
        <v>7039.1</v>
      </c>
      <c r="C27">
        <v>7048.2</v>
      </c>
      <c r="D27">
        <v>499</v>
      </c>
      <c r="E27">
        <v>999</v>
      </c>
      <c r="F27">
        <v>0</v>
      </c>
      <c r="G27">
        <v>0</v>
      </c>
    </row>
    <row r="28" spans="1:7" ht="15" x14ac:dyDescent="0.25">
      <c r="A28" s="282" t="s">
        <v>66</v>
      </c>
    </row>
    <row r="29" spans="1:7" ht="15" x14ac:dyDescent="0.25">
      <c r="A29" s="282" t="s">
        <v>81</v>
      </c>
      <c r="B29">
        <v>1213.4000000000001</v>
      </c>
      <c r="C29">
        <v>819.4</v>
      </c>
      <c r="D29">
        <v>374.3</v>
      </c>
      <c r="E29">
        <v>122.5</v>
      </c>
      <c r="F29">
        <v>0</v>
      </c>
      <c r="G29">
        <v>0</v>
      </c>
    </row>
    <row r="30" spans="1:7" ht="15" x14ac:dyDescent="0.25">
      <c r="A30" s="282" t="s">
        <v>82</v>
      </c>
      <c r="B30">
        <v>0</v>
      </c>
      <c r="C30">
        <v>0.2</v>
      </c>
      <c r="D30">
        <v>0</v>
      </c>
      <c r="E30">
        <v>0</v>
      </c>
      <c r="F30">
        <v>0</v>
      </c>
      <c r="G30">
        <v>0</v>
      </c>
    </row>
    <row r="31" spans="1:7" ht="15" x14ac:dyDescent="0.25">
      <c r="A31" s="282" t="s">
        <v>83</v>
      </c>
      <c r="B31">
        <v>110</v>
      </c>
      <c r="C31">
        <v>114.2</v>
      </c>
      <c r="D31">
        <v>56</v>
      </c>
      <c r="E31">
        <v>0</v>
      </c>
      <c r="F31">
        <v>0</v>
      </c>
      <c r="G31">
        <v>0</v>
      </c>
    </row>
    <row r="32" spans="1:7" ht="15" x14ac:dyDescent="0.25">
      <c r="A32" s="282" t="s">
        <v>85</v>
      </c>
      <c r="B32">
        <v>0</v>
      </c>
      <c r="C32">
        <v>1.8</v>
      </c>
      <c r="D32">
        <v>0</v>
      </c>
      <c r="E32">
        <v>0</v>
      </c>
      <c r="F32">
        <v>0</v>
      </c>
      <c r="G32">
        <v>0</v>
      </c>
    </row>
    <row r="33" spans="1:7" ht="15" x14ac:dyDescent="0.25">
      <c r="A33" s="282" t="s">
        <v>86</v>
      </c>
      <c r="B33">
        <v>3</v>
      </c>
      <c r="C33">
        <v>0.6</v>
      </c>
      <c r="D33">
        <v>1</v>
      </c>
      <c r="E33">
        <v>0</v>
      </c>
      <c r="F33">
        <v>0</v>
      </c>
      <c r="G33">
        <v>0</v>
      </c>
    </row>
    <row r="34" spans="1:7" ht="15" x14ac:dyDescent="0.25">
      <c r="A34" s="282" t="s">
        <v>87</v>
      </c>
      <c r="B34">
        <v>0</v>
      </c>
      <c r="C34">
        <v>0</v>
      </c>
      <c r="D34">
        <v>0</v>
      </c>
      <c r="E34">
        <v>0.9</v>
      </c>
      <c r="F34">
        <v>0</v>
      </c>
      <c r="G34">
        <v>0</v>
      </c>
    </row>
    <row r="35" spans="1:7" ht="15" x14ac:dyDescent="0.25">
      <c r="A35" s="282" t="s">
        <v>88</v>
      </c>
      <c r="B35">
        <v>313.5</v>
      </c>
      <c r="C35">
        <v>267.3</v>
      </c>
      <c r="D35">
        <v>199.1</v>
      </c>
      <c r="E35">
        <v>80.400000000000006</v>
      </c>
      <c r="F35">
        <v>0</v>
      </c>
      <c r="G35">
        <v>0</v>
      </c>
    </row>
    <row r="36" spans="1:7" ht="15" x14ac:dyDescent="0.25">
      <c r="A36" s="282" t="s">
        <v>90</v>
      </c>
      <c r="B36">
        <v>115</v>
      </c>
      <c r="C36">
        <v>0</v>
      </c>
      <c r="D36">
        <v>0</v>
      </c>
      <c r="E36">
        <v>0</v>
      </c>
      <c r="F36">
        <v>0</v>
      </c>
      <c r="G36">
        <v>0</v>
      </c>
    </row>
    <row r="37" spans="1:7" ht="15" x14ac:dyDescent="0.25">
      <c r="A37" s="282" t="s">
        <v>91</v>
      </c>
      <c r="B37">
        <v>33.299999999999997</v>
      </c>
      <c r="C37">
        <v>12.6</v>
      </c>
      <c r="D37">
        <v>0.5</v>
      </c>
      <c r="E37">
        <v>0</v>
      </c>
      <c r="F37">
        <v>0</v>
      </c>
      <c r="G37">
        <v>0</v>
      </c>
    </row>
    <row r="38" spans="1:7" ht="15" x14ac:dyDescent="0.25">
      <c r="A38" s="282" t="s">
        <v>92</v>
      </c>
      <c r="B38">
        <v>18</v>
      </c>
      <c r="C38">
        <v>0</v>
      </c>
      <c r="D38">
        <v>0</v>
      </c>
      <c r="E38">
        <v>0</v>
      </c>
      <c r="F38">
        <v>0</v>
      </c>
      <c r="G38">
        <v>0</v>
      </c>
    </row>
    <row r="39" spans="1:7" ht="15" x14ac:dyDescent="0.25">
      <c r="A39" s="282" t="s">
        <v>93</v>
      </c>
      <c r="B39">
        <v>109.3</v>
      </c>
      <c r="C39">
        <v>98.8</v>
      </c>
      <c r="D39">
        <v>34.299999999999997</v>
      </c>
      <c r="E39">
        <v>5.8</v>
      </c>
      <c r="F39">
        <v>0</v>
      </c>
      <c r="G39">
        <v>0</v>
      </c>
    </row>
    <row r="40" spans="1:7" ht="15" x14ac:dyDescent="0.25">
      <c r="A40" s="282" t="s">
        <v>94</v>
      </c>
      <c r="B40">
        <v>36.4</v>
      </c>
      <c r="C40">
        <v>0</v>
      </c>
      <c r="D40">
        <v>0.6</v>
      </c>
      <c r="E40">
        <v>0</v>
      </c>
      <c r="F40">
        <v>0</v>
      </c>
      <c r="G40">
        <v>0</v>
      </c>
    </row>
    <row r="41" spans="1:7" ht="15" x14ac:dyDescent="0.25">
      <c r="A41" s="282" t="s">
        <v>95</v>
      </c>
      <c r="B41">
        <v>66</v>
      </c>
      <c r="C41">
        <v>132</v>
      </c>
      <c r="D41">
        <v>0</v>
      </c>
      <c r="E41">
        <v>0</v>
      </c>
      <c r="F41">
        <v>0</v>
      </c>
      <c r="G41">
        <v>0</v>
      </c>
    </row>
    <row r="42" spans="1:7" ht="15" x14ac:dyDescent="0.25">
      <c r="A42" s="282" t="s">
        <v>96</v>
      </c>
      <c r="B42">
        <v>14.7</v>
      </c>
      <c r="C42">
        <v>7.2</v>
      </c>
      <c r="D42">
        <v>3.4</v>
      </c>
      <c r="E42">
        <v>3.2</v>
      </c>
      <c r="F42">
        <v>0</v>
      </c>
      <c r="G42">
        <v>0</v>
      </c>
    </row>
    <row r="43" spans="1:7" ht="15" x14ac:dyDescent="0.25">
      <c r="A43" s="282" t="s">
        <v>97</v>
      </c>
      <c r="B43">
        <v>0.4</v>
      </c>
      <c r="C43">
        <v>0.4</v>
      </c>
      <c r="D43">
        <v>0</v>
      </c>
      <c r="E43">
        <v>0</v>
      </c>
      <c r="F43">
        <v>0</v>
      </c>
      <c r="G43">
        <v>0</v>
      </c>
    </row>
    <row r="44" spans="1:7" ht="15" x14ac:dyDescent="0.25">
      <c r="A44" s="282" t="s">
        <v>169</v>
      </c>
      <c r="B44">
        <v>0.4</v>
      </c>
      <c r="C44">
        <v>0</v>
      </c>
      <c r="D44">
        <v>0</v>
      </c>
      <c r="E44">
        <v>0</v>
      </c>
      <c r="F44">
        <v>0</v>
      </c>
      <c r="G44">
        <v>0</v>
      </c>
    </row>
    <row r="45" spans="1:7" ht="15" x14ac:dyDescent="0.25">
      <c r="A45" s="282" t="s">
        <v>99</v>
      </c>
      <c r="B45">
        <v>4.8</v>
      </c>
      <c r="C45">
        <v>11.9</v>
      </c>
      <c r="D45">
        <v>0</v>
      </c>
      <c r="E45">
        <v>0.9</v>
      </c>
      <c r="F45">
        <v>0</v>
      </c>
      <c r="G45">
        <v>0</v>
      </c>
    </row>
    <row r="46" spans="1:7" ht="15" x14ac:dyDescent="0.25">
      <c r="A46" s="282" t="s">
        <v>100</v>
      </c>
      <c r="B46">
        <v>116.1</v>
      </c>
      <c r="C46">
        <v>94.4</v>
      </c>
      <c r="D46">
        <v>26.2</v>
      </c>
      <c r="E46">
        <v>7.1</v>
      </c>
      <c r="F46">
        <v>0</v>
      </c>
      <c r="G46">
        <v>0</v>
      </c>
    </row>
    <row r="47" spans="1:7" ht="15" x14ac:dyDescent="0.25">
      <c r="A47" s="282" t="s">
        <v>101</v>
      </c>
      <c r="B47">
        <v>272.39999999999998</v>
      </c>
      <c r="C47">
        <v>78.099999999999994</v>
      </c>
      <c r="D47">
        <v>53</v>
      </c>
      <c r="E47">
        <v>24.3</v>
      </c>
      <c r="F47">
        <v>0</v>
      </c>
      <c r="G47">
        <v>0</v>
      </c>
    </row>
    <row r="48" spans="1:7" ht="15" x14ac:dyDescent="0.25">
      <c r="A48" s="282" t="s">
        <v>66</v>
      </c>
    </row>
    <row r="49" spans="1:7" ht="15" x14ac:dyDescent="0.25">
      <c r="A49" s="282" t="s">
        <v>102</v>
      </c>
      <c r="B49">
        <v>474.9</v>
      </c>
      <c r="C49">
        <v>70.7</v>
      </c>
      <c r="D49">
        <v>226.1</v>
      </c>
      <c r="E49">
        <v>96.7</v>
      </c>
      <c r="F49">
        <v>0</v>
      </c>
      <c r="G49">
        <v>0</v>
      </c>
    </row>
    <row r="50" spans="1:7" ht="15" x14ac:dyDescent="0.25">
      <c r="A50" s="282" t="s">
        <v>103</v>
      </c>
      <c r="B50">
        <v>45</v>
      </c>
      <c r="C50">
        <v>0</v>
      </c>
      <c r="D50">
        <v>43.2</v>
      </c>
      <c r="E50">
        <v>0</v>
      </c>
      <c r="F50">
        <v>0</v>
      </c>
      <c r="G50">
        <v>0</v>
      </c>
    </row>
    <row r="51" spans="1:7" ht="15" x14ac:dyDescent="0.25">
      <c r="A51" s="282" t="s">
        <v>104</v>
      </c>
      <c r="B51">
        <v>369.9</v>
      </c>
      <c r="C51">
        <v>63.7</v>
      </c>
      <c r="D51">
        <v>126.4</v>
      </c>
      <c r="E51">
        <v>66</v>
      </c>
      <c r="F51">
        <v>0</v>
      </c>
      <c r="G51">
        <v>0</v>
      </c>
    </row>
    <row r="52" spans="1:7" ht="15" x14ac:dyDescent="0.25">
      <c r="A52" s="282" t="s">
        <v>105</v>
      </c>
      <c r="B52">
        <v>0</v>
      </c>
      <c r="C52">
        <v>7</v>
      </c>
      <c r="D52">
        <v>0</v>
      </c>
      <c r="E52">
        <v>0</v>
      </c>
      <c r="F52">
        <v>0</v>
      </c>
      <c r="G52">
        <v>0</v>
      </c>
    </row>
    <row r="53" spans="1:7" ht="15" x14ac:dyDescent="0.25">
      <c r="A53" s="282" t="s">
        <v>107</v>
      </c>
      <c r="B53">
        <v>60</v>
      </c>
      <c r="C53">
        <v>0</v>
      </c>
      <c r="D53">
        <v>56.5</v>
      </c>
      <c r="E53">
        <v>30.7</v>
      </c>
      <c r="F53">
        <v>0</v>
      </c>
      <c r="G53">
        <v>0</v>
      </c>
    </row>
    <row r="54" spans="1:7" ht="15" x14ac:dyDescent="0.25">
      <c r="A54" s="282" t="s">
        <v>66</v>
      </c>
    </row>
    <row r="55" spans="1:7" ht="15" x14ac:dyDescent="0.25">
      <c r="A55" s="282" t="s">
        <v>108</v>
      </c>
      <c r="B55">
        <v>1373.9</v>
      </c>
      <c r="C55">
        <v>1708.2</v>
      </c>
      <c r="D55">
        <v>257.7</v>
      </c>
      <c r="E55">
        <v>385.8</v>
      </c>
      <c r="F55">
        <v>0</v>
      </c>
      <c r="G55">
        <v>0</v>
      </c>
    </row>
    <row r="56" spans="1:7" ht="15" x14ac:dyDescent="0.25">
      <c r="A56" s="282" t="s">
        <v>109</v>
      </c>
      <c r="B56">
        <v>3.2</v>
      </c>
      <c r="C56">
        <v>4</v>
      </c>
      <c r="D56">
        <v>3.2</v>
      </c>
      <c r="E56">
        <v>3.2</v>
      </c>
      <c r="F56">
        <v>0</v>
      </c>
      <c r="G56">
        <v>0</v>
      </c>
    </row>
    <row r="57" spans="1:7" ht="15" x14ac:dyDescent="0.25">
      <c r="A57" s="282" t="s">
        <v>111</v>
      </c>
      <c r="B57">
        <v>57.3</v>
      </c>
      <c r="C57">
        <v>61.8</v>
      </c>
      <c r="D57">
        <v>0</v>
      </c>
      <c r="E57">
        <v>0</v>
      </c>
      <c r="F57">
        <v>0</v>
      </c>
      <c r="G57">
        <v>0</v>
      </c>
    </row>
    <row r="58" spans="1:7" ht="15" x14ac:dyDescent="0.25">
      <c r="A58" s="282" t="s">
        <v>112</v>
      </c>
      <c r="B58">
        <v>60.3</v>
      </c>
      <c r="C58">
        <v>43.2</v>
      </c>
      <c r="D58">
        <v>1</v>
      </c>
      <c r="E58">
        <v>14</v>
      </c>
      <c r="F58">
        <v>0</v>
      </c>
      <c r="G58">
        <v>0</v>
      </c>
    </row>
    <row r="59" spans="1:7" ht="15" x14ac:dyDescent="0.25">
      <c r="A59" s="282" t="s">
        <v>113</v>
      </c>
      <c r="B59">
        <v>37.4</v>
      </c>
      <c r="C59">
        <v>36</v>
      </c>
      <c r="D59">
        <v>26.6</v>
      </c>
      <c r="E59">
        <v>31.1</v>
      </c>
      <c r="F59">
        <v>0</v>
      </c>
      <c r="G59">
        <v>0</v>
      </c>
    </row>
    <row r="60" spans="1:7" ht="15" x14ac:dyDescent="0.25">
      <c r="A60" s="282" t="s">
        <v>114</v>
      </c>
      <c r="B60">
        <v>0</v>
      </c>
      <c r="C60">
        <v>14.4</v>
      </c>
      <c r="D60">
        <v>0</v>
      </c>
      <c r="E60">
        <v>0</v>
      </c>
      <c r="F60">
        <v>0</v>
      </c>
      <c r="G60">
        <v>0</v>
      </c>
    </row>
    <row r="61" spans="1:7" ht="15" x14ac:dyDescent="0.25">
      <c r="A61" s="282" t="s">
        <v>115</v>
      </c>
      <c r="B61">
        <v>5</v>
      </c>
      <c r="C61">
        <v>0</v>
      </c>
      <c r="D61">
        <v>0</v>
      </c>
      <c r="E61">
        <v>0</v>
      </c>
      <c r="F61">
        <v>0</v>
      </c>
      <c r="G61">
        <v>0</v>
      </c>
    </row>
    <row r="62" spans="1:7" ht="15" x14ac:dyDescent="0.25">
      <c r="A62" s="282" t="s">
        <v>117</v>
      </c>
      <c r="B62">
        <v>1175.8</v>
      </c>
      <c r="C62">
        <v>1516.7</v>
      </c>
      <c r="D62">
        <v>208</v>
      </c>
      <c r="E62">
        <v>329.3</v>
      </c>
      <c r="F62">
        <v>0</v>
      </c>
      <c r="G62">
        <v>0</v>
      </c>
    </row>
    <row r="63" spans="1:7" ht="15" x14ac:dyDescent="0.25">
      <c r="A63" s="282" t="s">
        <v>118</v>
      </c>
      <c r="B63">
        <v>18.8</v>
      </c>
      <c r="C63">
        <v>16.100000000000001</v>
      </c>
      <c r="D63">
        <v>19</v>
      </c>
      <c r="E63">
        <v>5.3</v>
      </c>
      <c r="F63">
        <v>0</v>
      </c>
      <c r="G63">
        <v>0</v>
      </c>
    </row>
    <row r="64" spans="1:7" ht="15" x14ac:dyDescent="0.25">
      <c r="A64" s="282" t="s">
        <v>121</v>
      </c>
      <c r="B64">
        <v>16.100000000000001</v>
      </c>
      <c r="C64">
        <v>16</v>
      </c>
      <c r="D64">
        <v>0</v>
      </c>
      <c r="E64">
        <v>3</v>
      </c>
      <c r="F64">
        <v>0</v>
      </c>
      <c r="G64">
        <v>0</v>
      </c>
    </row>
    <row r="65" spans="1:7" ht="15" x14ac:dyDescent="0.25">
      <c r="A65" s="282" t="s">
        <v>62</v>
      </c>
      <c r="B65" t="s">
        <v>63</v>
      </c>
      <c r="C65" t="s">
        <v>64</v>
      </c>
      <c r="D65" t="s">
        <v>63</v>
      </c>
      <c r="E65" t="s">
        <v>63</v>
      </c>
      <c r="F65" t="s">
        <v>63</v>
      </c>
      <c r="G65" t="s">
        <v>65</v>
      </c>
    </row>
    <row r="66" spans="1:7" ht="15" x14ac:dyDescent="0.25">
      <c r="A66" s="282" t="s">
        <v>122</v>
      </c>
      <c r="B66">
        <v>11255.9</v>
      </c>
      <c r="C66">
        <v>10402.4</v>
      </c>
      <c r="D66">
        <v>1934</v>
      </c>
      <c r="E66">
        <v>2060.5</v>
      </c>
      <c r="F66">
        <v>9.4</v>
      </c>
      <c r="G66">
        <v>0</v>
      </c>
    </row>
    <row r="67" spans="1:7" ht="15" x14ac:dyDescent="0.25">
      <c r="A67" s="282" t="s">
        <v>123</v>
      </c>
      <c r="B67">
        <v>5751.8</v>
      </c>
      <c r="C67">
        <v>5989.3</v>
      </c>
      <c r="D67">
        <v>0</v>
      </c>
      <c r="E67">
        <v>0</v>
      </c>
      <c r="F67">
        <v>0</v>
      </c>
      <c r="G67">
        <v>0</v>
      </c>
    </row>
    <row r="68" spans="1:7" ht="15" x14ac:dyDescent="0.25">
      <c r="A68" s="282" t="s">
        <v>62</v>
      </c>
      <c r="B68" t="s">
        <v>63</v>
      </c>
      <c r="C68" t="s">
        <v>64</v>
      </c>
      <c r="D68" t="s">
        <v>63</v>
      </c>
      <c r="E68" t="s">
        <v>63</v>
      </c>
      <c r="F68" t="s">
        <v>63</v>
      </c>
      <c r="G68" t="s">
        <v>65</v>
      </c>
    </row>
    <row r="69" spans="1:7" ht="15" x14ac:dyDescent="0.25">
      <c r="A69" s="282" t="s">
        <v>124</v>
      </c>
      <c r="B69">
        <v>17007.7</v>
      </c>
      <c r="C69">
        <v>16391.7</v>
      </c>
      <c r="D69">
        <v>1934</v>
      </c>
      <c r="E69">
        <v>2060.5</v>
      </c>
      <c r="F69">
        <v>9.4</v>
      </c>
      <c r="G69">
        <v>0</v>
      </c>
    </row>
    <row r="70" spans="1:7" ht="15" x14ac:dyDescent="0.25">
      <c r="A70" s="282" t="s">
        <v>125</v>
      </c>
      <c r="B70" t="s">
        <v>42</v>
      </c>
      <c r="C70" t="s">
        <v>42</v>
      </c>
      <c r="D70">
        <v>3.9</v>
      </c>
      <c r="E70">
        <v>1.9</v>
      </c>
      <c r="F70" t="s">
        <v>42</v>
      </c>
      <c r="G70" t="s">
        <v>42</v>
      </c>
    </row>
    <row r="71" spans="1:7" ht="15" x14ac:dyDescent="0.25">
      <c r="A71" s="282" t="s">
        <v>126</v>
      </c>
      <c r="B71">
        <v>0</v>
      </c>
      <c r="C71">
        <v>0</v>
      </c>
      <c r="D71" t="s">
        <v>42</v>
      </c>
      <c r="E71" t="s">
        <v>42</v>
      </c>
      <c r="F71">
        <v>0</v>
      </c>
      <c r="G71">
        <v>0</v>
      </c>
    </row>
    <row r="72" spans="1:7" ht="15" x14ac:dyDescent="0.25">
      <c r="A72" s="282" t="s">
        <v>62</v>
      </c>
      <c r="B72" t="s">
        <v>63</v>
      </c>
      <c r="C72" t="s">
        <v>64</v>
      </c>
      <c r="D72" t="s">
        <v>63</v>
      </c>
      <c r="E72" t="s">
        <v>63</v>
      </c>
      <c r="F72" t="s">
        <v>63</v>
      </c>
      <c r="G72" t="s">
        <v>65</v>
      </c>
    </row>
  </sheetData>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09CAF-E0F7-48AF-8061-AFA2FBE92105}">
  <dimension ref="A1:K149"/>
  <sheetViews>
    <sheetView topLeftCell="A122" workbookViewId="0">
      <selection activeCell="B150" sqref="B150"/>
    </sheetView>
  </sheetViews>
  <sheetFormatPr defaultRowHeight="13.2" x14ac:dyDescent="0.25"/>
  <cols>
    <col min="1" max="1" width="16.5546875" customWidth="1"/>
    <col min="2" max="2" width="11.44140625" customWidth="1"/>
    <col min="3" max="3" width="12.33203125" customWidth="1"/>
    <col min="4" max="4" width="12.44140625" customWidth="1"/>
    <col min="5" max="6" width="11.33203125" customWidth="1"/>
    <col min="10" max="10" width="11.33203125" customWidth="1"/>
  </cols>
  <sheetData>
    <row r="1" spans="1:11" ht="15" x14ac:dyDescent="0.25">
      <c r="A1" s="285" t="s">
        <v>787</v>
      </c>
    </row>
    <row r="2" spans="1:11" ht="15" x14ac:dyDescent="0.25">
      <c r="A2" s="285" t="s">
        <v>788</v>
      </c>
    </row>
    <row r="3" spans="1:11" ht="15" x14ac:dyDescent="0.25">
      <c r="A3" s="285" t="s">
        <v>705</v>
      </c>
    </row>
    <row r="4" spans="1:11" ht="15" x14ac:dyDescent="0.25">
      <c r="A4" s="285" t="s">
        <v>706</v>
      </c>
    </row>
    <row r="5" spans="1:11" x14ac:dyDescent="0.25">
      <c r="A5" s="59"/>
    </row>
    <row r="6" spans="1:11" ht="15" x14ac:dyDescent="0.25">
      <c r="A6" s="285"/>
      <c r="B6" s="52" t="s">
        <v>781</v>
      </c>
      <c r="C6" s="52" t="s">
        <v>781</v>
      </c>
      <c r="D6" s="52" t="s">
        <v>782</v>
      </c>
      <c r="E6" s="52" t="s">
        <v>782</v>
      </c>
      <c r="F6" s="52" t="s">
        <v>783</v>
      </c>
      <c r="G6" s="52" t="s">
        <v>783</v>
      </c>
      <c r="H6" s="52" t="s">
        <v>784</v>
      </c>
      <c r="I6" s="52" t="s">
        <v>784</v>
      </c>
      <c r="J6" s="52" t="s">
        <v>789</v>
      </c>
      <c r="K6" s="52" t="s">
        <v>789</v>
      </c>
    </row>
    <row r="7" spans="1:11" ht="15" x14ac:dyDescent="0.25">
      <c r="A7" s="285" t="s">
        <v>708</v>
      </c>
      <c r="B7" t="s">
        <v>182</v>
      </c>
      <c r="C7" t="s">
        <v>709</v>
      </c>
      <c r="D7" t="s">
        <v>182</v>
      </c>
      <c r="E7" t="s">
        <v>709</v>
      </c>
      <c r="F7" t="s">
        <v>182</v>
      </c>
      <c r="G7" t="s">
        <v>709</v>
      </c>
      <c r="H7" t="s">
        <v>182</v>
      </c>
      <c r="I7" t="s">
        <v>709</v>
      </c>
      <c r="J7" t="s">
        <v>182</v>
      </c>
      <c r="K7" t="s">
        <v>709</v>
      </c>
    </row>
    <row r="8" spans="1:11" ht="15" x14ac:dyDescent="0.25">
      <c r="A8" s="285" t="s">
        <v>63</v>
      </c>
      <c r="B8" t="s">
        <v>65</v>
      </c>
      <c r="C8" t="s">
        <v>607</v>
      </c>
      <c r="D8" t="s">
        <v>65</v>
      </c>
      <c r="E8" t="s">
        <v>607</v>
      </c>
      <c r="F8" t="s">
        <v>65</v>
      </c>
      <c r="G8" t="s">
        <v>607</v>
      </c>
      <c r="H8" t="s">
        <v>65</v>
      </c>
      <c r="I8" t="s">
        <v>607</v>
      </c>
      <c r="J8" t="s">
        <v>65</v>
      </c>
      <c r="K8" t="s">
        <v>607</v>
      </c>
    </row>
    <row r="9" spans="1:11" ht="15" x14ac:dyDescent="0.25">
      <c r="A9" s="285" t="s">
        <v>710</v>
      </c>
      <c r="B9">
        <v>35363</v>
      </c>
      <c r="C9">
        <v>1</v>
      </c>
      <c r="D9">
        <v>16266.2</v>
      </c>
      <c r="E9">
        <v>1</v>
      </c>
      <c r="F9">
        <v>13369.9</v>
      </c>
      <c r="G9">
        <v>1</v>
      </c>
      <c r="H9">
        <v>27681.8</v>
      </c>
      <c r="I9">
        <v>1</v>
      </c>
      <c r="J9">
        <v>36148.300000000003</v>
      </c>
      <c r="K9">
        <v>1</v>
      </c>
    </row>
    <row r="10" spans="1:11" x14ac:dyDescent="0.25">
      <c r="A10" s="59"/>
    </row>
    <row r="11" spans="1:11" ht="15" x14ac:dyDescent="0.25">
      <c r="A11" s="285" t="s">
        <v>711</v>
      </c>
      <c r="B11">
        <v>4720.5</v>
      </c>
      <c r="C11">
        <v>2</v>
      </c>
      <c r="D11">
        <v>4622.3999999999996</v>
      </c>
      <c r="E11">
        <v>2</v>
      </c>
      <c r="F11">
        <v>4918.1000000000004</v>
      </c>
      <c r="G11">
        <v>2</v>
      </c>
      <c r="H11">
        <v>4231.1000000000004</v>
      </c>
      <c r="I11">
        <v>2</v>
      </c>
      <c r="J11">
        <v>3665</v>
      </c>
      <c r="K11">
        <v>2</v>
      </c>
    </row>
    <row r="12" spans="1:11" x14ac:dyDescent="0.25">
      <c r="A12" s="59"/>
    </row>
    <row r="13" spans="1:11" ht="15" x14ac:dyDescent="0.25">
      <c r="A13" s="285" t="s">
        <v>719</v>
      </c>
      <c r="B13">
        <v>2777.4</v>
      </c>
      <c r="C13">
        <v>3</v>
      </c>
      <c r="D13">
        <v>3798.2</v>
      </c>
      <c r="E13">
        <v>3</v>
      </c>
      <c r="F13">
        <v>2704.7</v>
      </c>
      <c r="G13">
        <v>3</v>
      </c>
      <c r="H13">
        <v>2436.5</v>
      </c>
      <c r="I13">
        <v>4</v>
      </c>
      <c r="J13">
        <v>807.2</v>
      </c>
      <c r="K13">
        <v>10</v>
      </c>
    </row>
    <row r="14" spans="1:11" x14ac:dyDescent="0.25">
      <c r="A14" s="59"/>
    </row>
    <row r="15" spans="1:11" ht="15" x14ac:dyDescent="0.25">
      <c r="A15" s="285" t="s">
        <v>716</v>
      </c>
      <c r="B15">
        <v>2318.8000000000002</v>
      </c>
      <c r="C15">
        <v>4</v>
      </c>
      <c r="D15">
        <v>2219.8000000000002</v>
      </c>
      <c r="E15">
        <v>5</v>
      </c>
      <c r="F15">
        <v>2435.6999999999998</v>
      </c>
      <c r="G15">
        <v>5</v>
      </c>
      <c r="H15">
        <v>2424.8000000000002</v>
      </c>
      <c r="I15">
        <v>5</v>
      </c>
      <c r="J15">
        <v>2296.9</v>
      </c>
      <c r="K15">
        <v>3</v>
      </c>
    </row>
    <row r="16" spans="1:11" x14ac:dyDescent="0.25">
      <c r="A16" s="59"/>
    </row>
    <row r="17" spans="1:11" ht="15" x14ac:dyDescent="0.25">
      <c r="A17" s="285" t="s">
        <v>712</v>
      </c>
      <c r="B17">
        <v>2113.6999999999998</v>
      </c>
      <c r="C17">
        <v>5</v>
      </c>
      <c r="D17">
        <v>2272.6999999999998</v>
      </c>
      <c r="E17">
        <v>4</v>
      </c>
      <c r="F17">
        <v>2437.1</v>
      </c>
      <c r="G17">
        <v>4</v>
      </c>
      <c r="H17">
        <v>2153.5</v>
      </c>
      <c r="I17">
        <v>6</v>
      </c>
      <c r="J17">
        <v>2137.1999999999998</v>
      </c>
      <c r="K17">
        <v>4</v>
      </c>
    </row>
    <row r="18" spans="1:11" x14ac:dyDescent="0.25">
      <c r="A18" s="59"/>
    </row>
    <row r="19" spans="1:11" ht="15" x14ac:dyDescent="0.25">
      <c r="A19" s="285" t="s">
        <v>718</v>
      </c>
      <c r="B19">
        <v>1425.6</v>
      </c>
      <c r="C19">
        <v>6</v>
      </c>
      <c r="D19">
        <v>1514.8</v>
      </c>
      <c r="E19">
        <v>8</v>
      </c>
      <c r="F19">
        <v>2110.9</v>
      </c>
      <c r="G19">
        <v>6</v>
      </c>
      <c r="H19">
        <v>2544.1999999999998</v>
      </c>
      <c r="I19">
        <v>3</v>
      </c>
      <c r="J19">
        <v>2044.9</v>
      </c>
      <c r="K19">
        <v>5</v>
      </c>
    </row>
    <row r="20" spans="1:11" x14ac:dyDescent="0.25">
      <c r="A20" s="59"/>
    </row>
    <row r="21" spans="1:11" ht="15" x14ac:dyDescent="0.25">
      <c r="A21" s="285" t="s">
        <v>720</v>
      </c>
      <c r="B21">
        <v>1376.6</v>
      </c>
      <c r="C21">
        <v>7</v>
      </c>
      <c r="D21">
        <v>1748.6</v>
      </c>
      <c r="E21">
        <v>6</v>
      </c>
      <c r="F21">
        <v>1572</v>
      </c>
      <c r="G21">
        <v>9</v>
      </c>
      <c r="H21">
        <v>1812</v>
      </c>
      <c r="I21">
        <v>7</v>
      </c>
      <c r="J21">
        <v>1292.7</v>
      </c>
      <c r="K21">
        <v>6</v>
      </c>
    </row>
    <row r="22" spans="1:11" x14ac:dyDescent="0.25">
      <c r="A22" s="59"/>
    </row>
    <row r="23" spans="1:11" ht="15" x14ac:dyDescent="0.25">
      <c r="A23" s="285" t="s">
        <v>725</v>
      </c>
      <c r="B23">
        <v>1209</v>
      </c>
      <c r="C23">
        <v>8</v>
      </c>
      <c r="D23">
        <v>1178</v>
      </c>
      <c r="E23">
        <v>11</v>
      </c>
      <c r="F23">
        <v>1462.7</v>
      </c>
      <c r="G23">
        <v>11</v>
      </c>
      <c r="H23">
        <v>1337.6</v>
      </c>
      <c r="I23">
        <v>10</v>
      </c>
      <c r="J23">
        <v>950.6</v>
      </c>
      <c r="K23">
        <v>9</v>
      </c>
    </row>
    <row r="24" spans="1:11" x14ac:dyDescent="0.25">
      <c r="A24" s="59"/>
    </row>
    <row r="25" spans="1:11" ht="15" x14ac:dyDescent="0.25">
      <c r="A25" s="285" t="s">
        <v>714</v>
      </c>
      <c r="B25">
        <v>1186.5999999999999</v>
      </c>
      <c r="C25">
        <v>9</v>
      </c>
      <c r="D25">
        <v>1453.3</v>
      </c>
      <c r="E25">
        <v>9</v>
      </c>
      <c r="F25">
        <v>1568.5</v>
      </c>
      <c r="G25">
        <v>10</v>
      </c>
      <c r="H25">
        <v>1398.9</v>
      </c>
      <c r="I25">
        <v>9</v>
      </c>
      <c r="J25">
        <v>1287.7</v>
      </c>
      <c r="K25">
        <v>7</v>
      </c>
    </row>
    <row r="26" spans="1:11" x14ac:dyDescent="0.25">
      <c r="A26" s="59"/>
    </row>
    <row r="27" spans="1:11" ht="15" x14ac:dyDescent="0.25">
      <c r="A27" s="285" t="s">
        <v>722</v>
      </c>
      <c r="B27">
        <v>1018.3</v>
      </c>
      <c r="C27">
        <v>10</v>
      </c>
      <c r="D27">
        <v>834.5</v>
      </c>
      <c r="E27">
        <v>13</v>
      </c>
      <c r="F27">
        <v>623.5</v>
      </c>
      <c r="G27">
        <v>18</v>
      </c>
      <c r="H27">
        <v>1155.5999999999999</v>
      </c>
      <c r="I27">
        <v>11</v>
      </c>
      <c r="J27">
        <v>596.70000000000005</v>
      </c>
      <c r="K27">
        <v>13</v>
      </c>
    </row>
    <row r="28" spans="1:11" x14ac:dyDescent="0.25">
      <c r="A28" s="59"/>
    </row>
    <row r="29" spans="1:11" ht="15" x14ac:dyDescent="0.25">
      <c r="A29" s="285" t="s">
        <v>717</v>
      </c>
      <c r="B29">
        <v>990.6</v>
      </c>
      <c r="C29">
        <v>11</v>
      </c>
      <c r="D29">
        <v>1447.4</v>
      </c>
      <c r="E29">
        <v>10</v>
      </c>
      <c r="F29">
        <v>1928.7</v>
      </c>
      <c r="G29">
        <v>7</v>
      </c>
      <c r="H29">
        <v>848.1</v>
      </c>
      <c r="I29">
        <v>13</v>
      </c>
      <c r="J29">
        <v>731.8</v>
      </c>
      <c r="K29">
        <v>11</v>
      </c>
    </row>
    <row r="30" spans="1:11" x14ac:dyDescent="0.25">
      <c r="A30" s="59"/>
    </row>
    <row r="31" spans="1:11" ht="15" x14ac:dyDescent="0.25">
      <c r="A31" s="285" t="s">
        <v>729</v>
      </c>
      <c r="B31">
        <v>887.3</v>
      </c>
      <c r="C31">
        <v>12</v>
      </c>
      <c r="D31">
        <v>1059.0999999999999</v>
      </c>
      <c r="E31">
        <v>12</v>
      </c>
      <c r="F31">
        <v>1081.7</v>
      </c>
      <c r="G31">
        <v>12</v>
      </c>
      <c r="H31">
        <v>1538</v>
      </c>
      <c r="I31">
        <v>8</v>
      </c>
      <c r="J31">
        <v>591.29999999999995</v>
      </c>
      <c r="K31">
        <v>14</v>
      </c>
    </row>
    <row r="32" spans="1:11" x14ac:dyDescent="0.25">
      <c r="A32" s="59"/>
    </row>
    <row r="33" spans="1:11" ht="15" x14ac:dyDescent="0.25">
      <c r="A33" s="285" t="s">
        <v>727</v>
      </c>
      <c r="B33">
        <v>828</v>
      </c>
      <c r="C33">
        <v>13</v>
      </c>
      <c r="D33">
        <v>1619.1</v>
      </c>
      <c r="E33">
        <v>7</v>
      </c>
      <c r="F33">
        <v>816.7</v>
      </c>
      <c r="G33">
        <v>14</v>
      </c>
      <c r="H33">
        <v>993.4</v>
      </c>
      <c r="I33">
        <v>12</v>
      </c>
      <c r="J33">
        <v>1050</v>
      </c>
      <c r="K33">
        <v>8</v>
      </c>
    </row>
    <row r="34" spans="1:11" x14ac:dyDescent="0.25">
      <c r="A34" s="59"/>
    </row>
    <row r="35" spans="1:11" ht="15" x14ac:dyDescent="0.25">
      <c r="A35" s="285" t="s">
        <v>721</v>
      </c>
      <c r="B35">
        <v>627</v>
      </c>
      <c r="C35">
        <v>14</v>
      </c>
      <c r="D35">
        <v>646.79999999999995</v>
      </c>
      <c r="E35">
        <v>14</v>
      </c>
      <c r="F35">
        <v>1061.4000000000001</v>
      </c>
      <c r="G35">
        <v>13</v>
      </c>
      <c r="H35">
        <v>732.5</v>
      </c>
      <c r="I35">
        <v>14</v>
      </c>
      <c r="J35">
        <v>653.4</v>
      </c>
      <c r="K35">
        <v>12</v>
      </c>
    </row>
    <row r="36" spans="1:11" x14ac:dyDescent="0.25">
      <c r="A36" s="59"/>
    </row>
    <row r="37" spans="1:11" ht="15" x14ac:dyDescent="0.25">
      <c r="A37" s="285" t="s">
        <v>728</v>
      </c>
      <c r="B37">
        <v>463.1</v>
      </c>
      <c r="C37">
        <v>15</v>
      </c>
      <c r="D37">
        <v>591</v>
      </c>
      <c r="E37">
        <v>15</v>
      </c>
      <c r="F37">
        <v>535.9</v>
      </c>
      <c r="G37">
        <v>20</v>
      </c>
      <c r="H37">
        <v>415.8</v>
      </c>
      <c r="I37">
        <v>18</v>
      </c>
      <c r="J37">
        <v>366.1</v>
      </c>
      <c r="K37">
        <v>17</v>
      </c>
    </row>
    <row r="38" spans="1:11" x14ac:dyDescent="0.25">
      <c r="A38" s="59"/>
    </row>
    <row r="39" spans="1:11" ht="15" x14ac:dyDescent="0.25">
      <c r="A39" s="285" t="s">
        <v>724</v>
      </c>
      <c r="B39">
        <v>455.3</v>
      </c>
      <c r="C39">
        <v>16</v>
      </c>
      <c r="D39">
        <v>557.70000000000005</v>
      </c>
      <c r="E39">
        <v>16</v>
      </c>
      <c r="F39">
        <v>645.4</v>
      </c>
      <c r="G39">
        <v>17</v>
      </c>
      <c r="H39">
        <v>582.20000000000005</v>
      </c>
      <c r="I39">
        <v>15</v>
      </c>
      <c r="J39">
        <v>506.9</v>
      </c>
      <c r="K39">
        <v>15</v>
      </c>
    </row>
    <row r="40" spans="1:11" x14ac:dyDescent="0.25">
      <c r="A40" s="59"/>
    </row>
    <row r="41" spans="1:11" ht="15" x14ac:dyDescent="0.25">
      <c r="A41" s="285" t="s">
        <v>737</v>
      </c>
      <c r="B41">
        <v>366.3</v>
      </c>
      <c r="C41">
        <v>17</v>
      </c>
      <c r="D41">
        <v>355.1</v>
      </c>
      <c r="E41">
        <v>18</v>
      </c>
      <c r="F41">
        <v>549.79999999999995</v>
      </c>
      <c r="G41">
        <v>19</v>
      </c>
      <c r="H41">
        <v>335.1</v>
      </c>
      <c r="I41">
        <v>20</v>
      </c>
      <c r="J41">
        <v>57.8</v>
      </c>
      <c r="K41">
        <v>29</v>
      </c>
    </row>
    <row r="42" spans="1:11" x14ac:dyDescent="0.25">
      <c r="A42" s="59"/>
    </row>
    <row r="43" spans="1:11" ht="15" x14ac:dyDescent="0.25">
      <c r="A43" s="285" t="s">
        <v>726</v>
      </c>
      <c r="B43">
        <v>272.5</v>
      </c>
      <c r="C43">
        <v>18</v>
      </c>
      <c r="D43">
        <v>292.3</v>
      </c>
      <c r="E43">
        <v>20</v>
      </c>
      <c r="F43">
        <v>284.10000000000002</v>
      </c>
      <c r="G43">
        <v>25</v>
      </c>
      <c r="H43">
        <v>298</v>
      </c>
      <c r="I43">
        <v>21</v>
      </c>
      <c r="J43">
        <v>302.3</v>
      </c>
      <c r="K43">
        <v>19</v>
      </c>
    </row>
    <row r="44" spans="1:11" x14ac:dyDescent="0.25">
      <c r="A44" s="59"/>
    </row>
    <row r="45" spans="1:11" ht="15" x14ac:dyDescent="0.25">
      <c r="A45" s="285" t="s">
        <v>735</v>
      </c>
      <c r="B45">
        <v>266.10000000000002</v>
      </c>
      <c r="C45">
        <v>19</v>
      </c>
      <c r="D45">
        <v>286.3</v>
      </c>
      <c r="E45">
        <v>21</v>
      </c>
      <c r="F45">
        <v>325</v>
      </c>
      <c r="G45">
        <v>22</v>
      </c>
      <c r="H45">
        <v>147.5</v>
      </c>
      <c r="I45">
        <v>26</v>
      </c>
      <c r="J45">
        <v>284.39999999999998</v>
      </c>
      <c r="K45">
        <v>20</v>
      </c>
    </row>
    <row r="46" spans="1:11" x14ac:dyDescent="0.25">
      <c r="A46" s="59"/>
    </row>
    <row r="47" spans="1:11" ht="15" x14ac:dyDescent="0.25">
      <c r="A47" s="285" t="s">
        <v>731</v>
      </c>
      <c r="B47">
        <v>249.3</v>
      </c>
      <c r="C47">
        <v>20</v>
      </c>
      <c r="D47">
        <v>313.3</v>
      </c>
      <c r="E47">
        <v>19</v>
      </c>
      <c r="F47">
        <v>757.7</v>
      </c>
      <c r="G47">
        <v>16</v>
      </c>
      <c r="H47">
        <v>281.3</v>
      </c>
      <c r="I47">
        <v>22</v>
      </c>
      <c r="J47">
        <v>201.2</v>
      </c>
      <c r="K47">
        <v>22</v>
      </c>
    </row>
    <row r="48" spans="1:11" x14ac:dyDescent="0.25">
      <c r="A48" s="59"/>
    </row>
    <row r="49" spans="1:11" ht="15" x14ac:dyDescent="0.25">
      <c r="A49" s="285" t="s">
        <v>734</v>
      </c>
      <c r="B49">
        <v>235.4</v>
      </c>
      <c r="C49">
        <v>21</v>
      </c>
      <c r="D49">
        <v>101.2</v>
      </c>
      <c r="E49">
        <v>27</v>
      </c>
      <c r="F49">
        <v>783.2</v>
      </c>
      <c r="G49">
        <v>15</v>
      </c>
      <c r="H49">
        <v>239.3</v>
      </c>
      <c r="I49">
        <v>23</v>
      </c>
      <c r="J49">
        <v>318.5</v>
      </c>
      <c r="K49">
        <v>18</v>
      </c>
    </row>
    <row r="50" spans="1:11" x14ac:dyDescent="0.25">
      <c r="A50" s="59"/>
    </row>
    <row r="51" spans="1:11" ht="15" x14ac:dyDescent="0.25">
      <c r="A51" s="285" t="s">
        <v>730</v>
      </c>
      <c r="B51">
        <v>224</v>
      </c>
      <c r="C51">
        <v>22</v>
      </c>
      <c r="D51">
        <v>382.4</v>
      </c>
      <c r="E51">
        <v>17</v>
      </c>
      <c r="F51">
        <v>301.10000000000002</v>
      </c>
      <c r="G51">
        <v>23</v>
      </c>
      <c r="H51">
        <v>370.6</v>
      </c>
      <c r="I51">
        <v>19</v>
      </c>
      <c r="J51">
        <v>215.6</v>
      </c>
      <c r="K51">
        <v>21</v>
      </c>
    </row>
    <row r="52" spans="1:11" x14ac:dyDescent="0.25">
      <c r="A52" s="59"/>
    </row>
    <row r="53" spans="1:11" ht="15" x14ac:dyDescent="0.25">
      <c r="A53" s="285" t="s">
        <v>736</v>
      </c>
      <c r="B53">
        <v>163.30000000000001</v>
      </c>
      <c r="C53">
        <v>23</v>
      </c>
      <c r="D53">
        <v>263.60000000000002</v>
      </c>
      <c r="E53">
        <v>22</v>
      </c>
      <c r="F53">
        <v>274.60000000000002</v>
      </c>
      <c r="G53">
        <v>26</v>
      </c>
      <c r="H53">
        <v>236.3</v>
      </c>
      <c r="I53">
        <v>24</v>
      </c>
      <c r="J53">
        <v>138.4</v>
      </c>
      <c r="K53">
        <v>27</v>
      </c>
    </row>
    <row r="54" spans="1:11" x14ac:dyDescent="0.25">
      <c r="A54" s="59"/>
    </row>
    <row r="55" spans="1:11" ht="15" x14ac:dyDescent="0.25">
      <c r="A55" s="285" t="s">
        <v>759</v>
      </c>
      <c r="B55">
        <v>140</v>
      </c>
      <c r="C55">
        <v>24</v>
      </c>
      <c r="D55">
        <v>98.2</v>
      </c>
      <c r="E55">
        <v>29</v>
      </c>
      <c r="F55">
        <v>229</v>
      </c>
      <c r="G55">
        <v>28</v>
      </c>
      <c r="H55">
        <v>146.19999999999999</v>
      </c>
      <c r="I55">
        <v>27</v>
      </c>
      <c r="J55">
        <v>198.6</v>
      </c>
      <c r="K55">
        <v>23</v>
      </c>
    </row>
    <row r="56" spans="1:11" x14ac:dyDescent="0.25">
      <c r="A56" s="59"/>
    </row>
    <row r="57" spans="1:11" ht="15" x14ac:dyDescent="0.25">
      <c r="A57" s="285" t="s">
        <v>723</v>
      </c>
      <c r="B57">
        <v>108</v>
      </c>
      <c r="C57">
        <v>25</v>
      </c>
      <c r="D57">
        <v>104.8</v>
      </c>
      <c r="E57">
        <v>26</v>
      </c>
      <c r="F57">
        <v>31.2</v>
      </c>
      <c r="G57">
        <v>39</v>
      </c>
      <c r="H57">
        <v>0</v>
      </c>
      <c r="I57">
        <v>0</v>
      </c>
      <c r="J57">
        <v>0</v>
      </c>
      <c r="K57">
        <v>0</v>
      </c>
    </row>
    <row r="58" spans="1:11" x14ac:dyDescent="0.25">
      <c r="A58" s="59"/>
    </row>
    <row r="59" spans="1:11" ht="15" x14ac:dyDescent="0.25">
      <c r="A59" s="285" t="s">
        <v>732</v>
      </c>
      <c r="B59">
        <v>103.9</v>
      </c>
      <c r="C59">
        <v>26</v>
      </c>
      <c r="D59">
        <v>192.7</v>
      </c>
      <c r="E59">
        <v>23</v>
      </c>
      <c r="F59">
        <v>268.2</v>
      </c>
      <c r="G59">
        <v>27</v>
      </c>
      <c r="H59">
        <v>123.4</v>
      </c>
      <c r="I59">
        <v>28</v>
      </c>
      <c r="J59">
        <v>171.7</v>
      </c>
      <c r="K59">
        <v>25</v>
      </c>
    </row>
    <row r="60" spans="1:11" x14ac:dyDescent="0.25">
      <c r="A60" s="59"/>
    </row>
    <row r="61" spans="1:11" ht="15" x14ac:dyDescent="0.25">
      <c r="A61" s="285" t="s">
        <v>738</v>
      </c>
      <c r="B61">
        <v>86.2</v>
      </c>
      <c r="C61">
        <v>27</v>
      </c>
      <c r="D61">
        <v>141.6</v>
      </c>
      <c r="E61">
        <v>24</v>
      </c>
      <c r="F61">
        <v>123</v>
      </c>
      <c r="G61">
        <v>30</v>
      </c>
      <c r="H61">
        <v>120.2</v>
      </c>
      <c r="I61">
        <v>29</v>
      </c>
      <c r="J61">
        <v>179.9</v>
      </c>
      <c r="K61">
        <v>24</v>
      </c>
    </row>
    <row r="62" spans="1:11" x14ac:dyDescent="0.25">
      <c r="A62" s="59"/>
    </row>
    <row r="63" spans="1:11" ht="15" x14ac:dyDescent="0.25">
      <c r="A63" s="285" t="s">
        <v>748</v>
      </c>
      <c r="B63">
        <v>75.8</v>
      </c>
      <c r="C63">
        <v>28</v>
      </c>
      <c r="D63">
        <v>10</v>
      </c>
      <c r="E63">
        <v>38</v>
      </c>
      <c r="F63">
        <v>73</v>
      </c>
      <c r="G63">
        <v>33</v>
      </c>
      <c r="H63">
        <v>0</v>
      </c>
      <c r="I63">
        <v>0</v>
      </c>
      <c r="J63">
        <v>14.1</v>
      </c>
      <c r="K63">
        <v>37</v>
      </c>
    </row>
    <row r="64" spans="1:11" x14ac:dyDescent="0.25">
      <c r="A64" s="59"/>
    </row>
    <row r="65" spans="1:11" ht="15" x14ac:dyDescent="0.25">
      <c r="A65" s="285" t="s">
        <v>739</v>
      </c>
      <c r="B65">
        <v>53.5</v>
      </c>
      <c r="C65">
        <v>29</v>
      </c>
      <c r="D65">
        <v>20</v>
      </c>
      <c r="E65">
        <v>35</v>
      </c>
      <c r="F65">
        <v>0</v>
      </c>
      <c r="G65">
        <v>0</v>
      </c>
      <c r="H65">
        <v>105.4</v>
      </c>
      <c r="I65">
        <v>30</v>
      </c>
      <c r="J65">
        <v>28</v>
      </c>
      <c r="K65">
        <v>35</v>
      </c>
    </row>
    <row r="66" spans="1:11" x14ac:dyDescent="0.25">
      <c r="A66" s="59"/>
    </row>
    <row r="67" spans="1:11" ht="15" x14ac:dyDescent="0.25">
      <c r="A67" s="285" t="s">
        <v>766</v>
      </c>
      <c r="B67">
        <v>52.7</v>
      </c>
      <c r="C67">
        <v>30</v>
      </c>
      <c r="D67">
        <v>0</v>
      </c>
      <c r="E67">
        <v>0</v>
      </c>
      <c r="F67">
        <v>0</v>
      </c>
      <c r="G67">
        <v>0</v>
      </c>
      <c r="H67">
        <v>0</v>
      </c>
      <c r="I67">
        <v>0</v>
      </c>
      <c r="J67">
        <v>0</v>
      </c>
      <c r="K67">
        <v>0</v>
      </c>
    </row>
    <row r="68" spans="1:11" x14ac:dyDescent="0.25">
      <c r="A68" s="59"/>
    </row>
    <row r="69" spans="1:11" ht="15" x14ac:dyDescent="0.25">
      <c r="A69" s="285" t="s">
        <v>745</v>
      </c>
      <c r="B69">
        <v>45.3</v>
      </c>
      <c r="C69">
        <v>31</v>
      </c>
      <c r="D69">
        <v>131.1</v>
      </c>
      <c r="E69">
        <v>25</v>
      </c>
      <c r="F69">
        <v>211.2</v>
      </c>
      <c r="G69">
        <v>29</v>
      </c>
      <c r="H69">
        <v>100.5</v>
      </c>
      <c r="I69">
        <v>31</v>
      </c>
      <c r="J69">
        <v>30.9</v>
      </c>
      <c r="K69">
        <v>33</v>
      </c>
    </row>
    <row r="70" spans="1:11" x14ac:dyDescent="0.25">
      <c r="A70" s="59"/>
    </row>
    <row r="71" spans="1:11" ht="15" x14ac:dyDescent="0.25">
      <c r="A71" s="285" t="s">
        <v>749</v>
      </c>
      <c r="B71">
        <v>40.6</v>
      </c>
      <c r="C71">
        <v>32</v>
      </c>
      <c r="D71">
        <v>91.4</v>
      </c>
      <c r="E71">
        <v>30</v>
      </c>
      <c r="F71">
        <v>101.4</v>
      </c>
      <c r="G71">
        <v>32</v>
      </c>
      <c r="H71">
        <v>22.5</v>
      </c>
      <c r="I71">
        <v>37</v>
      </c>
      <c r="J71">
        <v>0</v>
      </c>
      <c r="K71">
        <v>0</v>
      </c>
    </row>
    <row r="72" spans="1:11" x14ac:dyDescent="0.25">
      <c r="A72" s="59"/>
    </row>
    <row r="73" spans="1:11" ht="15" x14ac:dyDescent="0.25">
      <c r="A73" s="285" t="s">
        <v>740</v>
      </c>
      <c r="B73">
        <v>36.299999999999997</v>
      </c>
      <c r="C73">
        <v>33</v>
      </c>
      <c r="D73">
        <v>100.5</v>
      </c>
      <c r="E73">
        <v>28</v>
      </c>
      <c r="F73">
        <v>32.700000000000003</v>
      </c>
      <c r="G73">
        <v>37</v>
      </c>
      <c r="H73">
        <v>0</v>
      </c>
      <c r="I73">
        <v>0</v>
      </c>
      <c r="J73">
        <v>0</v>
      </c>
      <c r="K73">
        <v>0</v>
      </c>
    </row>
    <row r="74" spans="1:11" x14ac:dyDescent="0.25">
      <c r="A74" s="59"/>
    </row>
    <row r="75" spans="1:11" ht="15" x14ac:dyDescent="0.25">
      <c r="A75" s="285" t="s">
        <v>742</v>
      </c>
      <c r="B75">
        <v>35.5</v>
      </c>
      <c r="C75">
        <v>34</v>
      </c>
      <c r="D75">
        <v>40.799999999999997</v>
      </c>
      <c r="E75">
        <v>32</v>
      </c>
      <c r="F75">
        <v>41.1</v>
      </c>
      <c r="G75">
        <v>36</v>
      </c>
      <c r="H75">
        <v>33.700000000000003</v>
      </c>
      <c r="I75">
        <v>34</v>
      </c>
      <c r="J75">
        <v>36.1</v>
      </c>
      <c r="K75">
        <v>32</v>
      </c>
    </row>
    <row r="76" spans="1:11" x14ac:dyDescent="0.25">
      <c r="A76" s="59"/>
    </row>
    <row r="77" spans="1:11" ht="15" x14ac:dyDescent="0.25">
      <c r="A77" s="285" t="s">
        <v>767</v>
      </c>
      <c r="B77">
        <v>30.5</v>
      </c>
      <c r="C77">
        <v>35</v>
      </c>
      <c r="D77">
        <v>0</v>
      </c>
      <c r="E77">
        <v>0</v>
      </c>
      <c r="F77">
        <v>0</v>
      </c>
      <c r="G77">
        <v>0</v>
      </c>
      <c r="H77">
        <v>0.1</v>
      </c>
      <c r="I77">
        <v>49</v>
      </c>
      <c r="J77">
        <v>0</v>
      </c>
      <c r="K77">
        <v>0</v>
      </c>
    </row>
    <row r="78" spans="1:11" x14ac:dyDescent="0.25">
      <c r="A78" s="59"/>
    </row>
    <row r="79" spans="1:11" ht="15" x14ac:dyDescent="0.25">
      <c r="A79" s="285" t="s">
        <v>760</v>
      </c>
      <c r="B79">
        <v>28.1</v>
      </c>
      <c r="C79">
        <v>36</v>
      </c>
      <c r="D79">
        <v>0</v>
      </c>
      <c r="E79">
        <v>0</v>
      </c>
      <c r="F79">
        <v>298.89999999999998</v>
      </c>
      <c r="G79">
        <v>24</v>
      </c>
      <c r="H79">
        <v>19.3</v>
      </c>
      <c r="I79">
        <v>38</v>
      </c>
      <c r="J79">
        <v>49.3</v>
      </c>
      <c r="K79">
        <v>30</v>
      </c>
    </row>
    <row r="80" spans="1:11" x14ac:dyDescent="0.25">
      <c r="A80" s="59"/>
    </row>
    <row r="81" spans="1:11" ht="15" x14ac:dyDescent="0.25">
      <c r="A81" s="285" t="s">
        <v>744</v>
      </c>
      <c r="B81">
        <v>27</v>
      </c>
      <c r="C81">
        <v>37</v>
      </c>
      <c r="D81">
        <v>28.1</v>
      </c>
      <c r="E81">
        <v>33</v>
      </c>
      <c r="F81">
        <v>27.3</v>
      </c>
      <c r="G81">
        <v>42</v>
      </c>
      <c r="H81">
        <v>6.9</v>
      </c>
      <c r="I81">
        <v>42</v>
      </c>
      <c r="J81">
        <v>3.1</v>
      </c>
      <c r="K81">
        <v>42</v>
      </c>
    </row>
    <row r="82" spans="1:11" x14ac:dyDescent="0.25">
      <c r="A82" s="59"/>
    </row>
    <row r="83" spans="1:11" ht="15" x14ac:dyDescent="0.25">
      <c r="A83" s="285" t="s">
        <v>758</v>
      </c>
      <c r="B83">
        <v>25</v>
      </c>
      <c r="C83">
        <v>38</v>
      </c>
      <c r="D83">
        <v>0</v>
      </c>
      <c r="E83">
        <v>0</v>
      </c>
      <c r="F83">
        <v>113.5</v>
      </c>
      <c r="G83">
        <v>31</v>
      </c>
      <c r="H83">
        <v>0</v>
      </c>
      <c r="I83">
        <v>0</v>
      </c>
      <c r="J83">
        <v>0</v>
      </c>
      <c r="K83">
        <v>0</v>
      </c>
    </row>
    <row r="84" spans="1:11" x14ac:dyDescent="0.25">
      <c r="A84" s="59"/>
    </row>
    <row r="85" spans="1:11" ht="15" x14ac:dyDescent="0.25">
      <c r="A85" s="285" t="s">
        <v>746</v>
      </c>
      <c r="B85">
        <v>23.5</v>
      </c>
      <c r="C85">
        <v>39</v>
      </c>
      <c r="D85">
        <v>23.9</v>
      </c>
      <c r="E85">
        <v>34</v>
      </c>
      <c r="F85">
        <v>32.700000000000003</v>
      </c>
      <c r="G85">
        <v>38</v>
      </c>
      <c r="H85">
        <v>26.6</v>
      </c>
      <c r="I85">
        <v>35</v>
      </c>
      <c r="J85">
        <v>30.3</v>
      </c>
      <c r="K85">
        <v>34</v>
      </c>
    </row>
    <row r="86" spans="1:11" x14ac:dyDescent="0.25">
      <c r="A86" s="59"/>
    </row>
    <row r="87" spans="1:11" ht="15" x14ac:dyDescent="0.25">
      <c r="A87" s="285" t="s">
        <v>753</v>
      </c>
      <c r="B87">
        <v>23.4</v>
      </c>
      <c r="C87">
        <v>40</v>
      </c>
      <c r="D87">
        <v>11.3</v>
      </c>
      <c r="E87">
        <v>36</v>
      </c>
      <c r="F87">
        <v>48.5</v>
      </c>
      <c r="G87">
        <v>34</v>
      </c>
      <c r="H87">
        <v>96.5</v>
      </c>
      <c r="I87">
        <v>32</v>
      </c>
      <c r="J87">
        <v>88.8</v>
      </c>
      <c r="K87">
        <v>28</v>
      </c>
    </row>
    <row r="88" spans="1:11" x14ac:dyDescent="0.25">
      <c r="A88" s="59"/>
    </row>
    <row r="89" spans="1:11" ht="15" x14ac:dyDescent="0.25">
      <c r="A89" s="285" t="s">
        <v>733</v>
      </c>
      <c r="B89">
        <v>23</v>
      </c>
      <c r="C89">
        <v>41</v>
      </c>
      <c r="D89">
        <v>0</v>
      </c>
      <c r="E89">
        <v>0</v>
      </c>
      <c r="F89">
        <v>31</v>
      </c>
      <c r="G89">
        <v>41</v>
      </c>
      <c r="H89">
        <v>482.2</v>
      </c>
      <c r="I89">
        <v>17</v>
      </c>
      <c r="J89">
        <v>386.1</v>
      </c>
      <c r="K89">
        <v>16</v>
      </c>
    </row>
    <row r="90" spans="1:11" x14ac:dyDescent="0.25">
      <c r="A90" s="59"/>
    </row>
    <row r="91" spans="1:11" ht="15" x14ac:dyDescent="0.25">
      <c r="A91" s="285" t="s">
        <v>750</v>
      </c>
      <c r="B91">
        <v>20</v>
      </c>
      <c r="C91">
        <v>42</v>
      </c>
      <c r="D91">
        <v>3.5</v>
      </c>
      <c r="E91">
        <v>43</v>
      </c>
      <c r="F91">
        <v>17.7</v>
      </c>
      <c r="G91">
        <v>44</v>
      </c>
      <c r="H91">
        <v>7</v>
      </c>
      <c r="I91">
        <v>41</v>
      </c>
      <c r="J91">
        <v>17.5</v>
      </c>
      <c r="K91">
        <v>36</v>
      </c>
    </row>
    <row r="92" spans="1:11" x14ac:dyDescent="0.25">
      <c r="A92" s="59"/>
    </row>
    <row r="93" spans="1:11" ht="15" x14ac:dyDescent="0.25">
      <c r="A93" s="285" t="s">
        <v>747</v>
      </c>
      <c r="B93">
        <v>17.2</v>
      </c>
      <c r="C93">
        <v>43</v>
      </c>
      <c r="D93">
        <v>68.7</v>
      </c>
      <c r="E93">
        <v>31</v>
      </c>
      <c r="F93">
        <v>15.6</v>
      </c>
      <c r="G93">
        <v>45</v>
      </c>
      <c r="H93">
        <v>26.4</v>
      </c>
      <c r="I93">
        <v>36</v>
      </c>
      <c r="J93">
        <v>48</v>
      </c>
      <c r="K93">
        <v>31</v>
      </c>
    </row>
    <row r="94" spans="1:11" x14ac:dyDescent="0.25">
      <c r="A94" s="59"/>
    </row>
    <row r="95" spans="1:11" ht="15" x14ac:dyDescent="0.25">
      <c r="A95" s="285" t="s">
        <v>762</v>
      </c>
      <c r="B95">
        <v>10.6</v>
      </c>
      <c r="C95">
        <v>44</v>
      </c>
      <c r="D95">
        <v>4.5999999999999996</v>
      </c>
      <c r="E95">
        <v>42</v>
      </c>
      <c r="F95">
        <v>0</v>
      </c>
      <c r="G95">
        <v>0</v>
      </c>
      <c r="H95">
        <v>4.5999999999999996</v>
      </c>
      <c r="I95">
        <v>43</v>
      </c>
      <c r="J95">
        <v>2.6</v>
      </c>
      <c r="K95">
        <v>43</v>
      </c>
    </row>
    <row r="96" spans="1:11" x14ac:dyDescent="0.25">
      <c r="A96" s="59"/>
    </row>
    <row r="97" spans="1:11" ht="15" x14ac:dyDescent="0.25">
      <c r="A97" s="285" t="s">
        <v>763</v>
      </c>
      <c r="B97">
        <v>9.8000000000000007</v>
      </c>
      <c r="C97">
        <v>45</v>
      </c>
      <c r="D97">
        <v>7.6</v>
      </c>
      <c r="E97">
        <v>40</v>
      </c>
      <c r="F97">
        <v>45.8</v>
      </c>
      <c r="G97">
        <v>35</v>
      </c>
      <c r="H97">
        <v>0</v>
      </c>
      <c r="I97">
        <v>0</v>
      </c>
      <c r="J97">
        <v>10</v>
      </c>
      <c r="K97">
        <v>38</v>
      </c>
    </row>
    <row r="98" spans="1:11" x14ac:dyDescent="0.25">
      <c r="A98" s="59"/>
    </row>
    <row r="99" spans="1:11" ht="15" x14ac:dyDescent="0.25">
      <c r="A99" s="285" t="s">
        <v>754</v>
      </c>
      <c r="B99">
        <v>9.6999999999999993</v>
      </c>
      <c r="C99">
        <v>46</v>
      </c>
      <c r="D99">
        <v>7.9</v>
      </c>
      <c r="E99">
        <v>39</v>
      </c>
      <c r="F99">
        <v>2.9</v>
      </c>
      <c r="G99">
        <v>49</v>
      </c>
      <c r="H99">
        <v>0</v>
      </c>
      <c r="I99">
        <v>0</v>
      </c>
      <c r="J99">
        <v>0</v>
      </c>
      <c r="K99">
        <v>0</v>
      </c>
    </row>
    <row r="100" spans="1:11" x14ac:dyDescent="0.25">
      <c r="A100" s="59"/>
    </row>
    <row r="101" spans="1:11" ht="15" x14ac:dyDescent="0.25">
      <c r="A101" s="285" t="s">
        <v>751</v>
      </c>
      <c r="B101">
        <v>3.5</v>
      </c>
      <c r="C101">
        <v>47</v>
      </c>
      <c r="D101">
        <v>10.7</v>
      </c>
      <c r="E101">
        <v>37</v>
      </c>
      <c r="F101">
        <v>15.4</v>
      </c>
      <c r="G101">
        <v>46</v>
      </c>
      <c r="H101">
        <v>16.7</v>
      </c>
      <c r="I101">
        <v>39</v>
      </c>
      <c r="J101">
        <v>8.8000000000000007</v>
      </c>
      <c r="K101">
        <v>40</v>
      </c>
    </row>
    <row r="102" spans="1:11" x14ac:dyDescent="0.25">
      <c r="A102" s="59"/>
    </row>
    <row r="103" spans="1:11" ht="15" x14ac:dyDescent="0.25">
      <c r="A103" s="285" t="s">
        <v>756</v>
      </c>
      <c r="B103">
        <v>1.3</v>
      </c>
      <c r="C103">
        <v>48</v>
      </c>
      <c r="D103">
        <v>1.2</v>
      </c>
      <c r="E103">
        <v>46</v>
      </c>
      <c r="F103">
        <v>0.4</v>
      </c>
      <c r="G103">
        <v>51</v>
      </c>
      <c r="H103">
        <v>2.2000000000000002</v>
      </c>
      <c r="I103">
        <v>45</v>
      </c>
      <c r="J103">
        <v>0.5</v>
      </c>
      <c r="K103">
        <v>46</v>
      </c>
    </row>
    <row r="104" spans="1:11" x14ac:dyDescent="0.25">
      <c r="A104" s="59"/>
    </row>
    <row r="105" spans="1:11" ht="15" x14ac:dyDescent="0.25">
      <c r="A105" s="285" t="s">
        <v>752</v>
      </c>
      <c r="B105">
        <v>1</v>
      </c>
      <c r="C105">
        <v>49</v>
      </c>
      <c r="D105">
        <v>2.2000000000000002</v>
      </c>
      <c r="E105">
        <v>45</v>
      </c>
      <c r="F105">
        <v>0.4</v>
      </c>
      <c r="G105">
        <v>52</v>
      </c>
      <c r="H105">
        <v>0</v>
      </c>
      <c r="I105">
        <v>0</v>
      </c>
      <c r="J105">
        <v>0</v>
      </c>
      <c r="K105">
        <v>0</v>
      </c>
    </row>
    <row r="106" spans="1:11" x14ac:dyDescent="0.25">
      <c r="A106" s="59"/>
    </row>
    <row r="107" spans="1:11" ht="15" x14ac:dyDescent="0.25">
      <c r="A107" s="285" t="s">
        <v>768</v>
      </c>
      <c r="B107">
        <v>0.7</v>
      </c>
      <c r="C107">
        <v>50</v>
      </c>
      <c r="D107">
        <v>0</v>
      </c>
      <c r="E107">
        <v>0</v>
      </c>
      <c r="F107">
        <v>0</v>
      </c>
      <c r="G107">
        <v>0</v>
      </c>
      <c r="H107">
        <v>0</v>
      </c>
      <c r="I107">
        <v>0</v>
      </c>
      <c r="J107">
        <v>0</v>
      </c>
      <c r="K107">
        <v>0</v>
      </c>
    </row>
    <row r="108" spans="1:11" x14ac:dyDescent="0.25">
      <c r="A108" s="59"/>
    </row>
    <row r="109" spans="1:11" ht="15" x14ac:dyDescent="0.25">
      <c r="A109" s="285" t="s">
        <v>764</v>
      </c>
      <c r="B109">
        <v>0.5</v>
      </c>
      <c r="C109">
        <v>51</v>
      </c>
      <c r="D109">
        <v>0</v>
      </c>
      <c r="E109">
        <v>0</v>
      </c>
      <c r="F109">
        <v>0</v>
      </c>
      <c r="G109">
        <v>0</v>
      </c>
      <c r="H109">
        <v>0</v>
      </c>
      <c r="I109">
        <v>0</v>
      </c>
      <c r="J109">
        <v>0</v>
      </c>
      <c r="K109">
        <v>0</v>
      </c>
    </row>
    <row r="110" spans="1:11" x14ac:dyDescent="0.25">
      <c r="A110" s="59"/>
    </row>
    <row r="111" spans="1:11" ht="15" x14ac:dyDescent="0.25">
      <c r="A111" s="285" t="s">
        <v>765</v>
      </c>
      <c r="B111">
        <v>0.3</v>
      </c>
      <c r="C111">
        <v>52</v>
      </c>
      <c r="D111">
        <v>0</v>
      </c>
      <c r="E111">
        <v>0</v>
      </c>
      <c r="F111">
        <v>31.1</v>
      </c>
      <c r="G111">
        <v>40</v>
      </c>
      <c r="H111">
        <v>11.4</v>
      </c>
      <c r="I111">
        <v>40</v>
      </c>
      <c r="J111">
        <v>0</v>
      </c>
      <c r="K111">
        <v>0</v>
      </c>
    </row>
    <row r="112" spans="1:11" x14ac:dyDescent="0.25">
      <c r="A112" s="59"/>
    </row>
    <row r="113" spans="1:11" ht="15" x14ac:dyDescent="0.25">
      <c r="A113" s="285" t="s">
        <v>769</v>
      </c>
      <c r="B113">
        <v>0</v>
      </c>
      <c r="C113">
        <v>0</v>
      </c>
      <c r="D113">
        <v>6.2</v>
      </c>
      <c r="E113">
        <v>41</v>
      </c>
      <c r="F113">
        <v>19.3</v>
      </c>
      <c r="G113">
        <v>43</v>
      </c>
      <c r="H113">
        <v>1</v>
      </c>
      <c r="I113">
        <v>47</v>
      </c>
      <c r="J113">
        <v>2.1</v>
      </c>
      <c r="K113">
        <v>44</v>
      </c>
    </row>
    <row r="114" spans="1:11" x14ac:dyDescent="0.25">
      <c r="A114" s="59"/>
    </row>
    <row r="115" spans="1:11" ht="15" x14ac:dyDescent="0.25">
      <c r="A115" s="285" t="s">
        <v>770</v>
      </c>
      <c r="B115">
        <v>0</v>
      </c>
      <c r="C115">
        <v>0</v>
      </c>
      <c r="D115">
        <v>3</v>
      </c>
      <c r="E115">
        <v>44</v>
      </c>
      <c r="F115">
        <v>0</v>
      </c>
      <c r="G115">
        <v>0</v>
      </c>
      <c r="H115">
        <v>2.2999999999999998</v>
      </c>
      <c r="I115">
        <v>44</v>
      </c>
      <c r="J115">
        <v>9.9</v>
      </c>
      <c r="K115">
        <v>39</v>
      </c>
    </row>
    <row r="116" spans="1:11" x14ac:dyDescent="0.25">
      <c r="A116" s="59"/>
    </row>
    <row r="117" spans="1:11" ht="15" x14ac:dyDescent="0.25">
      <c r="A117" s="285" t="s">
        <v>771</v>
      </c>
      <c r="B117">
        <v>0</v>
      </c>
      <c r="C117">
        <v>0</v>
      </c>
      <c r="D117">
        <v>1</v>
      </c>
      <c r="E117">
        <v>47</v>
      </c>
      <c r="F117">
        <v>0</v>
      </c>
      <c r="G117">
        <v>0</v>
      </c>
      <c r="H117">
        <v>0</v>
      </c>
      <c r="I117">
        <v>0</v>
      </c>
      <c r="J117">
        <v>0</v>
      </c>
      <c r="K117">
        <v>0</v>
      </c>
    </row>
    <row r="118" spans="1:11" x14ac:dyDescent="0.25">
      <c r="A118" s="59"/>
    </row>
    <row r="119" spans="1:11" ht="15" x14ac:dyDescent="0.25">
      <c r="A119" s="285" t="s">
        <v>772</v>
      </c>
      <c r="B119">
        <v>0</v>
      </c>
      <c r="C119">
        <v>0</v>
      </c>
      <c r="D119">
        <v>0.1</v>
      </c>
      <c r="E119">
        <v>48</v>
      </c>
      <c r="F119">
        <v>0</v>
      </c>
      <c r="G119">
        <v>0</v>
      </c>
      <c r="H119">
        <v>0</v>
      </c>
      <c r="I119">
        <v>0</v>
      </c>
      <c r="J119">
        <v>0</v>
      </c>
      <c r="K119">
        <v>0</v>
      </c>
    </row>
    <row r="120" spans="1:11" x14ac:dyDescent="0.25">
      <c r="A120" s="59"/>
    </row>
    <row r="121" spans="1:11" ht="15" x14ac:dyDescent="0.25">
      <c r="A121" s="285" t="s">
        <v>773</v>
      </c>
      <c r="B121">
        <v>0</v>
      </c>
      <c r="C121">
        <v>0</v>
      </c>
      <c r="D121">
        <v>0</v>
      </c>
      <c r="E121">
        <v>0</v>
      </c>
      <c r="F121">
        <v>1874.4</v>
      </c>
      <c r="G121">
        <v>8</v>
      </c>
      <c r="H121">
        <v>203.6</v>
      </c>
      <c r="I121">
        <v>25</v>
      </c>
      <c r="J121">
        <v>0</v>
      </c>
      <c r="K121">
        <v>0</v>
      </c>
    </row>
    <row r="122" spans="1:11" x14ac:dyDescent="0.25">
      <c r="A122" s="59"/>
    </row>
    <row r="123" spans="1:11" ht="15" x14ac:dyDescent="0.25">
      <c r="A123" s="285" t="s">
        <v>774</v>
      </c>
      <c r="B123">
        <v>0</v>
      </c>
      <c r="C123">
        <v>0</v>
      </c>
      <c r="D123">
        <v>0</v>
      </c>
      <c r="E123">
        <v>0</v>
      </c>
      <c r="F123">
        <v>521.1</v>
      </c>
      <c r="G123">
        <v>21</v>
      </c>
      <c r="H123">
        <v>551</v>
      </c>
      <c r="I123">
        <v>16</v>
      </c>
      <c r="J123">
        <v>147.5</v>
      </c>
      <c r="K123">
        <v>26</v>
      </c>
    </row>
    <row r="124" spans="1:11" x14ac:dyDescent="0.25">
      <c r="A124" s="59"/>
    </row>
    <row r="125" spans="1:11" ht="15" x14ac:dyDescent="0.25">
      <c r="A125" s="285" t="s">
        <v>761</v>
      </c>
      <c r="B125">
        <v>0</v>
      </c>
      <c r="C125">
        <v>0</v>
      </c>
      <c r="D125">
        <v>0</v>
      </c>
      <c r="E125">
        <v>0</v>
      </c>
      <c r="F125">
        <v>10.5</v>
      </c>
      <c r="G125">
        <v>47</v>
      </c>
      <c r="H125">
        <v>0</v>
      </c>
      <c r="I125">
        <v>0</v>
      </c>
      <c r="J125">
        <v>0</v>
      </c>
      <c r="K125">
        <v>0</v>
      </c>
    </row>
    <row r="126" spans="1:11" x14ac:dyDescent="0.25">
      <c r="A126" s="59"/>
    </row>
    <row r="127" spans="1:11" ht="15" x14ac:dyDescent="0.25">
      <c r="A127" s="285" t="s">
        <v>775</v>
      </c>
      <c r="B127">
        <v>0</v>
      </c>
      <c r="C127">
        <v>0</v>
      </c>
      <c r="D127">
        <v>0</v>
      </c>
      <c r="E127">
        <v>0</v>
      </c>
      <c r="F127">
        <v>4.2</v>
      </c>
      <c r="G127">
        <v>48</v>
      </c>
      <c r="H127">
        <v>0.6</v>
      </c>
      <c r="I127">
        <v>48</v>
      </c>
      <c r="J127">
        <v>1.2</v>
      </c>
      <c r="K127">
        <v>45</v>
      </c>
    </row>
    <row r="128" spans="1:11" x14ac:dyDescent="0.25">
      <c r="A128" s="59"/>
    </row>
    <row r="129" spans="1:11" ht="15" x14ac:dyDescent="0.25">
      <c r="A129" s="285" t="s">
        <v>786</v>
      </c>
      <c r="B129">
        <v>0</v>
      </c>
      <c r="C129">
        <v>0</v>
      </c>
      <c r="D129">
        <v>0</v>
      </c>
      <c r="E129">
        <v>0</v>
      </c>
      <c r="F129">
        <v>0.9</v>
      </c>
      <c r="G129">
        <v>50</v>
      </c>
      <c r="H129">
        <v>2</v>
      </c>
      <c r="I129">
        <v>46</v>
      </c>
      <c r="J129">
        <v>0</v>
      </c>
      <c r="K129">
        <v>0</v>
      </c>
    </row>
    <row r="130" spans="1:11" x14ac:dyDescent="0.25">
      <c r="A130" s="59"/>
    </row>
    <row r="131" spans="1:11" ht="15" x14ac:dyDescent="0.25">
      <c r="A131" s="285" t="s">
        <v>790</v>
      </c>
      <c r="B131">
        <v>0</v>
      </c>
      <c r="C131">
        <v>0</v>
      </c>
      <c r="D131">
        <v>0</v>
      </c>
      <c r="E131">
        <v>0</v>
      </c>
      <c r="F131">
        <v>0</v>
      </c>
      <c r="G131">
        <v>0</v>
      </c>
      <c r="H131">
        <v>43.8</v>
      </c>
      <c r="I131">
        <v>33</v>
      </c>
      <c r="J131">
        <v>0</v>
      </c>
      <c r="K131">
        <v>0</v>
      </c>
    </row>
    <row r="132" spans="1:11" x14ac:dyDescent="0.25">
      <c r="A132" s="59"/>
    </row>
    <row r="133" spans="1:11" ht="15" x14ac:dyDescent="0.25">
      <c r="A133" s="285" t="s">
        <v>63</v>
      </c>
      <c r="B133" t="s">
        <v>65</v>
      </c>
      <c r="C133" t="s">
        <v>607</v>
      </c>
      <c r="D133" t="s">
        <v>65</v>
      </c>
      <c r="E133" t="s">
        <v>607</v>
      </c>
      <c r="F133" t="s">
        <v>65</v>
      </c>
      <c r="G133" t="s">
        <v>607</v>
      </c>
      <c r="H133" t="s">
        <v>65</v>
      </c>
      <c r="I133" t="s">
        <v>607</v>
      </c>
      <c r="J133" t="s">
        <v>65</v>
      </c>
      <c r="K133" t="s">
        <v>607</v>
      </c>
    </row>
    <row r="134" spans="1:11" ht="15" x14ac:dyDescent="0.25">
      <c r="A134" s="285" t="s">
        <v>776</v>
      </c>
      <c r="B134">
        <v>60570.5</v>
      </c>
      <c r="D134">
        <v>44934.5</v>
      </c>
      <c r="F134">
        <v>46770.3</v>
      </c>
      <c r="H134">
        <v>56350</v>
      </c>
      <c r="J134">
        <v>58117.7</v>
      </c>
    </row>
    <row r="135" spans="1:11" ht="15" x14ac:dyDescent="0.25">
      <c r="A135" s="285" t="s">
        <v>777</v>
      </c>
      <c r="B135">
        <f>SUM(B9:B131)</f>
        <v>60570.600000000013</v>
      </c>
    </row>
    <row r="141" spans="1:11" x14ac:dyDescent="0.25">
      <c r="D141" s="52" t="s">
        <v>791</v>
      </c>
      <c r="E141">
        <v>66957.899999999994</v>
      </c>
      <c r="F141">
        <v>21389.9</v>
      </c>
    </row>
    <row r="142" spans="1:11" x14ac:dyDescent="0.25">
      <c r="D142" s="52" t="s">
        <v>792</v>
      </c>
      <c r="E142">
        <f>B134</f>
        <v>60570.5</v>
      </c>
      <c r="F142">
        <f>B9</f>
        <v>35363</v>
      </c>
    </row>
    <row r="143" spans="1:11" x14ac:dyDescent="0.25">
      <c r="D143" s="52" t="s">
        <v>793</v>
      </c>
      <c r="E143">
        <v>24806.6</v>
      </c>
      <c r="F143">
        <v>3212.5</v>
      </c>
    </row>
    <row r="144" spans="1:11" x14ac:dyDescent="0.25">
      <c r="E144">
        <f>SUM(E141:E142)</f>
        <v>127528.4</v>
      </c>
      <c r="F144">
        <f>SUM(F141:F142)</f>
        <v>56752.9</v>
      </c>
    </row>
    <row r="146" spans="5:6" x14ac:dyDescent="0.25">
      <c r="F146">
        <f>F144/E144</f>
        <v>0.44502165792090237</v>
      </c>
    </row>
    <row r="148" spans="5:6" x14ac:dyDescent="0.25">
      <c r="E148">
        <f>E141+E142+E143</f>
        <v>152335</v>
      </c>
      <c r="F148">
        <f>F141+F142+F143</f>
        <v>59965.4</v>
      </c>
    </row>
    <row r="149" spans="5:6" x14ac:dyDescent="0.25">
      <c r="F149">
        <f>F148/E148</f>
        <v>0.39364164505858801</v>
      </c>
    </row>
  </sheetData>
  <phoneticPr fontId="2" type="noConversion"/>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71AC0-54A8-467B-8E59-5E12A7D79295}">
  <dimension ref="A1:T133"/>
  <sheetViews>
    <sheetView workbookViewId="0">
      <selection activeCell="N9" sqref="N9"/>
    </sheetView>
  </sheetViews>
  <sheetFormatPr defaultRowHeight="13.2" x14ac:dyDescent="0.25"/>
  <cols>
    <col min="1" max="1" width="12.33203125" customWidth="1"/>
    <col min="14" max="14" width="11.88671875" customWidth="1"/>
    <col min="15" max="15" width="11.44140625" customWidth="1"/>
  </cols>
  <sheetData>
    <row r="1" spans="1:20" ht="15" x14ac:dyDescent="0.25">
      <c r="A1" s="285" t="s">
        <v>794</v>
      </c>
    </row>
    <row r="2" spans="1:20" ht="15" x14ac:dyDescent="0.25">
      <c r="A2" s="285" t="s">
        <v>795</v>
      </c>
    </row>
    <row r="3" spans="1:20" ht="15" x14ac:dyDescent="0.25">
      <c r="A3" s="285" t="s">
        <v>705</v>
      </c>
    </row>
    <row r="4" spans="1:20" ht="15" x14ac:dyDescent="0.25">
      <c r="A4" s="285" t="s">
        <v>706</v>
      </c>
    </row>
    <row r="5" spans="1:20" x14ac:dyDescent="0.25">
      <c r="A5" s="59"/>
    </row>
    <row r="6" spans="1:20" ht="15" x14ac:dyDescent="0.25">
      <c r="B6" s="285" t="s">
        <v>782</v>
      </c>
      <c r="D6" t="s">
        <v>783</v>
      </c>
      <c r="F6" t="s">
        <v>784</v>
      </c>
      <c r="H6" t="s">
        <v>789</v>
      </c>
      <c r="J6" t="s">
        <v>796</v>
      </c>
    </row>
    <row r="7" spans="1:20" ht="15" x14ac:dyDescent="0.25">
      <c r="A7" s="285" t="s">
        <v>708</v>
      </c>
      <c r="B7" t="s">
        <v>182</v>
      </c>
      <c r="C7" t="s">
        <v>709</v>
      </c>
      <c r="D7" t="s">
        <v>182</v>
      </c>
      <c r="E7" t="s">
        <v>709</v>
      </c>
      <c r="F7" t="s">
        <v>182</v>
      </c>
      <c r="G7" t="s">
        <v>709</v>
      </c>
      <c r="H7" t="s">
        <v>182</v>
      </c>
      <c r="I7" t="s">
        <v>709</v>
      </c>
      <c r="J7" t="s">
        <v>182</v>
      </c>
      <c r="K7" t="s">
        <v>709</v>
      </c>
    </row>
    <row r="8" spans="1:20" ht="15" x14ac:dyDescent="0.25">
      <c r="A8" s="285" t="s">
        <v>63</v>
      </c>
      <c r="B8" t="s">
        <v>65</v>
      </c>
      <c r="C8" t="s">
        <v>607</v>
      </c>
      <c r="D8" t="s">
        <v>65</v>
      </c>
      <c r="E8" t="s">
        <v>607</v>
      </c>
      <c r="F8" t="s">
        <v>65</v>
      </c>
      <c r="G8" t="s">
        <v>607</v>
      </c>
      <c r="H8" t="s">
        <v>65</v>
      </c>
      <c r="I8" t="s">
        <v>607</v>
      </c>
      <c r="J8" t="s">
        <v>65</v>
      </c>
      <c r="K8" t="s">
        <v>607</v>
      </c>
    </row>
    <row r="9" spans="1:20" ht="15" x14ac:dyDescent="0.25">
      <c r="A9" s="285" t="s">
        <v>710</v>
      </c>
      <c r="B9">
        <v>16266.2</v>
      </c>
      <c r="C9">
        <v>1</v>
      </c>
      <c r="D9">
        <v>13369.9</v>
      </c>
      <c r="E9">
        <v>1</v>
      </c>
      <c r="F9">
        <v>27681.8</v>
      </c>
      <c r="G9">
        <v>1</v>
      </c>
      <c r="H9">
        <v>36148.300000000003</v>
      </c>
      <c r="I9">
        <v>1</v>
      </c>
      <c r="J9">
        <v>29855</v>
      </c>
      <c r="K9">
        <v>1</v>
      </c>
      <c r="M9" t="s">
        <v>710</v>
      </c>
      <c r="N9">
        <v>16266.2</v>
      </c>
      <c r="O9">
        <v>1</v>
      </c>
      <c r="R9" t="s">
        <v>773</v>
      </c>
      <c r="S9">
        <v>0</v>
      </c>
      <c r="T9">
        <v>0</v>
      </c>
    </row>
    <row r="10" spans="1:20" x14ac:dyDescent="0.25">
      <c r="A10" s="59"/>
      <c r="M10" t="s">
        <v>711</v>
      </c>
      <c r="N10">
        <v>4622.3999999999996</v>
      </c>
      <c r="O10">
        <v>2</v>
      </c>
      <c r="R10" t="s">
        <v>774</v>
      </c>
      <c r="S10">
        <v>0</v>
      </c>
      <c r="T10">
        <v>0</v>
      </c>
    </row>
    <row r="11" spans="1:20" ht="15" x14ac:dyDescent="0.25">
      <c r="A11" s="285" t="s">
        <v>711</v>
      </c>
      <c r="B11">
        <v>4622.3999999999996</v>
      </c>
      <c r="C11">
        <v>2</v>
      </c>
      <c r="D11">
        <v>4918.1000000000004</v>
      </c>
      <c r="E11">
        <v>2</v>
      </c>
      <c r="F11">
        <v>4231.1000000000004</v>
      </c>
      <c r="G11">
        <v>2</v>
      </c>
      <c r="H11">
        <v>3665</v>
      </c>
      <c r="I11">
        <v>2</v>
      </c>
      <c r="J11">
        <v>3252.6</v>
      </c>
      <c r="K11">
        <v>2</v>
      </c>
      <c r="M11" t="s">
        <v>719</v>
      </c>
      <c r="N11">
        <v>3798.2</v>
      </c>
      <c r="O11">
        <v>3</v>
      </c>
      <c r="R11" t="s">
        <v>760</v>
      </c>
      <c r="S11">
        <v>0</v>
      </c>
      <c r="T11">
        <v>0</v>
      </c>
    </row>
    <row r="12" spans="1:20" x14ac:dyDescent="0.25">
      <c r="A12" s="59"/>
      <c r="M12" t="s">
        <v>712</v>
      </c>
      <c r="N12">
        <v>2272.6999999999998</v>
      </c>
      <c r="O12">
        <v>4</v>
      </c>
      <c r="R12" t="s">
        <v>758</v>
      </c>
      <c r="S12">
        <v>0</v>
      </c>
      <c r="T12">
        <v>0</v>
      </c>
    </row>
    <row r="13" spans="1:20" ht="15" x14ac:dyDescent="0.25">
      <c r="A13" s="285" t="s">
        <v>719</v>
      </c>
      <c r="B13">
        <v>3798.2</v>
      </c>
      <c r="C13">
        <v>3</v>
      </c>
      <c r="D13">
        <v>2704.7</v>
      </c>
      <c r="E13">
        <v>3</v>
      </c>
      <c r="F13">
        <v>2436.5</v>
      </c>
      <c r="G13">
        <v>4</v>
      </c>
      <c r="H13">
        <v>807.2</v>
      </c>
      <c r="I13">
        <v>10</v>
      </c>
      <c r="J13">
        <v>295.39999999999998</v>
      </c>
      <c r="K13">
        <v>19</v>
      </c>
      <c r="M13" t="s">
        <v>716</v>
      </c>
      <c r="N13">
        <v>2219.8000000000002</v>
      </c>
      <c r="O13">
        <v>5</v>
      </c>
      <c r="R13" t="s">
        <v>765</v>
      </c>
      <c r="S13">
        <v>0</v>
      </c>
      <c r="T13">
        <v>0</v>
      </c>
    </row>
    <row r="14" spans="1:20" x14ac:dyDescent="0.25">
      <c r="A14" s="59"/>
      <c r="M14" t="s">
        <v>720</v>
      </c>
      <c r="N14">
        <v>1748.6</v>
      </c>
      <c r="O14">
        <v>6</v>
      </c>
      <c r="R14" t="s">
        <v>733</v>
      </c>
      <c r="S14">
        <v>0</v>
      </c>
      <c r="T14">
        <v>0</v>
      </c>
    </row>
    <row r="15" spans="1:20" ht="15" x14ac:dyDescent="0.25">
      <c r="A15" s="285" t="s">
        <v>712</v>
      </c>
      <c r="B15">
        <v>2272.6999999999998</v>
      </c>
      <c r="C15">
        <v>4</v>
      </c>
      <c r="D15">
        <v>2437.1</v>
      </c>
      <c r="E15">
        <v>4</v>
      </c>
      <c r="F15">
        <v>2153.5</v>
      </c>
      <c r="G15">
        <v>6</v>
      </c>
      <c r="H15">
        <v>2137.1999999999998</v>
      </c>
      <c r="I15">
        <v>4</v>
      </c>
      <c r="J15">
        <v>2145.6</v>
      </c>
      <c r="K15">
        <v>3</v>
      </c>
      <c r="M15" t="s">
        <v>727</v>
      </c>
      <c r="N15">
        <v>1619.1</v>
      </c>
      <c r="O15">
        <v>7</v>
      </c>
      <c r="R15" t="s">
        <v>761</v>
      </c>
      <c r="S15">
        <v>0</v>
      </c>
      <c r="T15">
        <v>0</v>
      </c>
    </row>
    <row r="16" spans="1:20" x14ac:dyDescent="0.25">
      <c r="A16" s="59"/>
      <c r="M16" t="s">
        <v>718</v>
      </c>
      <c r="N16">
        <v>1514.8</v>
      </c>
      <c r="O16">
        <v>8</v>
      </c>
      <c r="R16" t="s">
        <v>775</v>
      </c>
      <c r="S16">
        <v>0</v>
      </c>
      <c r="T16">
        <v>0</v>
      </c>
    </row>
    <row r="17" spans="1:20" ht="15" x14ac:dyDescent="0.25">
      <c r="A17" s="285" t="s">
        <v>716</v>
      </c>
      <c r="B17">
        <v>2219.8000000000002</v>
      </c>
      <c r="C17">
        <v>5</v>
      </c>
      <c r="D17">
        <v>2435.6999999999998</v>
      </c>
      <c r="E17">
        <v>5</v>
      </c>
      <c r="F17">
        <v>2424.8000000000002</v>
      </c>
      <c r="G17">
        <v>5</v>
      </c>
      <c r="H17">
        <v>2296.9</v>
      </c>
      <c r="I17">
        <v>3</v>
      </c>
      <c r="J17">
        <v>2028.6</v>
      </c>
      <c r="K17">
        <v>5</v>
      </c>
      <c r="M17" t="s">
        <v>714</v>
      </c>
      <c r="N17">
        <v>1453.3</v>
      </c>
      <c r="O17">
        <v>9</v>
      </c>
      <c r="R17" t="s">
        <v>786</v>
      </c>
      <c r="S17">
        <v>0</v>
      </c>
      <c r="T17">
        <v>0</v>
      </c>
    </row>
    <row r="18" spans="1:20" x14ac:dyDescent="0.25">
      <c r="A18" s="59"/>
      <c r="M18" t="s">
        <v>717</v>
      </c>
      <c r="N18">
        <v>1447.4</v>
      </c>
      <c r="O18">
        <v>10</v>
      </c>
      <c r="R18" t="s">
        <v>790</v>
      </c>
      <c r="S18">
        <v>0</v>
      </c>
      <c r="T18">
        <v>0</v>
      </c>
    </row>
    <row r="19" spans="1:20" ht="15" x14ac:dyDescent="0.25">
      <c r="A19" s="285" t="s">
        <v>720</v>
      </c>
      <c r="B19">
        <v>1748.6</v>
      </c>
      <c r="C19">
        <v>6</v>
      </c>
      <c r="D19">
        <v>1572</v>
      </c>
      <c r="E19">
        <v>9</v>
      </c>
      <c r="F19">
        <v>1812</v>
      </c>
      <c r="G19">
        <v>7</v>
      </c>
      <c r="H19">
        <v>1292.7</v>
      </c>
      <c r="I19">
        <v>6</v>
      </c>
      <c r="J19">
        <v>1232.9000000000001</v>
      </c>
      <c r="K19">
        <v>7</v>
      </c>
      <c r="M19" t="s">
        <v>725</v>
      </c>
      <c r="N19">
        <v>1178</v>
      </c>
      <c r="O19">
        <v>11</v>
      </c>
      <c r="R19" t="s">
        <v>767</v>
      </c>
      <c r="S19">
        <v>0</v>
      </c>
      <c r="T19">
        <v>0</v>
      </c>
    </row>
    <row r="20" spans="1:20" x14ac:dyDescent="0.25">
      <c r="A20" s="59"/>
      <c r="M20" t="s">
        <v>729</v>
      </c>
      <c r="N20">
        <v>1059.0999999999999</v>
      </c>
      <c r="O20">
        <v>12</v>
      </c>
      <c r="R20" t="s">
        <v>797</v>
      </c>
      <c r="S20">
        <v>0</v>
      </c>
      <c r="T20">
        <v>0</v>
      </c>
    </row>
    <row r="21" spans="1:20" ht="15" x14ac:dyDescent="0.25">
      <c r="A21" s="285" t="s">
        <v>727</v>
      </c>
      <c r="B21">
        <v>1619.1</v>
      </c>
      <c r="C21">
        <v>7</v>
      </c>
      <c r="D21">
        <v>816.7</v>
      </c>
      <c r="E21">
        <v>14</v>
      </c>
      <c r="F21">
        <v>993.4</v>
      </c>
      <c r="G21">
        <v>12</v>
      </c>
      <c r="H21">
        <v>1050</v>
      </c>
      <c r="I21">
        <v>8</v>
      </c>
      <c r="J21">
        <v>551</v>
      </c>
      <c r="K21">
        <v>10</v>
      </c>
      <c r="M21" t="s">
        <v>722</v>
      </c>
      <c r="N21">
        <v>834.5</v>
      </c>
      <c r="O21">
        <v>13</v>
      </c>
      <c r="R21" t="s">
        <v>798</v>
      </c>
      <c r="S21">
        <v>0</v>
      </c>
      <c r="T21">
        <v>0</v>
      </c>
    </row>
    <row r="22" spans="1:20" x14ac:dyDescent="0.25">
      <c r="A22" s="59"/>
      <c r="M22" t="s">
        <v>721</v>
      </c>
      <c r="N22">
        <v>646.79999999999995</v>
      </c>
      <c r="O22">
        <v>14</v>
      </c>
    </row>
    <row r="23" spans="1:20" ht="15" x14ac:dyDescent="0.25">
      <c r="A23" s="285" t="s">
        <v>718</v>
      </c>
      <c r="B23">
        <v>1514.8</v>
      </c>
      <c r="C23">
        <v>8</v>
      </c>
      <c r="D23">
        <v>2110.9</v>
      </c>
      <c r="E23">
        <v>6</v>
      </c>
      <c r="F23">
        <v>2544.1999999999998</v>
      </c>
      <c r="G23">
        <v>3</v>
      </c>
      <c r="H23">
        <v>2044.9</v>
      </c>
      <c r="I23">
        <v>5</v>
      </c>
      <c r="J23">
        <v>2037.7</v>
      </c>
      <c r="K23">
        <v>4</v>
      </c>
      <c r="M23" t="s">
        <v>728</v>
      </c>
      <c r="N23">
        <v>591</v>
      </c>
      <c r="O23">
        <v>15</v>
      </c>
    </row>
    <row r="24" spans="1:20" x14ac:dyDescent="0.25">
      <c r="A24" s="59"/>
      <c r="M24" t="s">
        <v>724</v>
      </c>
      <c r="N24">
        <v>557.70000000000005</v>
      </c>
      <c r="O24">
        <v>16</v>
      </c>
    </row>
    <row r="25" spans="1:20" ht="15" x14ac:dyDescent="0.25">
      <c r="A25" s="285" t="s">
        <v>714</v>
      </c>
      <c r="B25">
        <v>1453.3</v>
      </c>
      <c r="C25">
        <v>9</v>
      </c>
      <c r="D25">
        <v>1568.5</v>
      </c>
      <c r="E25">
        <v>10</v>
      </c>
      <c r="F25">
        <v>1398.9</v>
      </c>
      <c r="G25">
        <v>9</v>
      </c>
      <c r="H25">
        <v>1287.7</v>
      </c>
      <c r="I25">
        <v>7</v>
      </c>
      <c r="J25">
        <v>1757.5</v>
      </c>
      <c r="K25">
        <v>6</v>
      </c>
      <c r="M25" t="s">
        <v>730</v>
      </c>
      <c r="N25">
        <v>382.4</v>
      </c>
      <c r="O25">
        <v>17</v>
      </c>
    </row>
    <row r="26" spans="1:20" x14ac:dyDescent="0.25">
      <c r="A26" s="59"/>
      <c r="M26" t="s">
        <v>737</v>
      </c>
      <c r="N26">
        <v>355.1</v>
      </c>
      <c r="O26">
        <v>18</v>
      </c>
    </row>
    <row r="27" spans="1:20" ht="15" x14ac:dyDescent="0.25">
      <c r="A27" s="285" t="s">
        <v>717</v>
      </c>
      <c r="B27">
        <v>1447.4</v>
      </c>
      <c r="C27">
        <v>10</v>
      </c>
      <c r="D27">
        <v>1928.7</v>
      </c>
      <c r="E27">
        <v>7</v>
      </c>
      <c r="F27">
        <v>848.1</v>
      </c>
      <c r="G27">
        <v>13</v>
      </c>
      <c r="H27">
        <v>731.8</v>
      </c>
      <c r="I27">
        <v>11</v>
      </c>
      <c r="J27">
        <v>964.1</v>
      </c>
      <c r="K27">
        <v>8</v>
      </c>
      <c r="M27" t="s">
        <v>731</v>
      </c>
      <c r="N27">
        <v>313.3</v>
      </c>
      <c r="O27">
        <v>19</v>
      </c>
    </row>
    <row r="28" spans="1:20" x14ac:dyDescent="0.25">
      <c r="A28" s="59"/>
      <c r="M28" t="s">
        <v>726</v>
      </c>
      <c r="N28">
        <v>292.3</v>
      </c>
      <c r="O28">
        <v>20</v>
      </c>
    </row>
    <row r="29" spans="1:20" ht="15" x14ac:dyDescent="0.25">
      <c r="A29" s="285" t="s">
        <v>725</v>
      </c>
      <c r="B29">
        <v>1178</v>
      </c>
      <c r="C29">
        <v>11</v>
      </c>
      <c r="D29">
        <v>1462.7</v>
      </c>
      <c r="E29">
        <v>11</v>
      </c>
      <c r="F29">
        <v>1337.6</v>
      </c>
      <c r="G29">
        <v>10</v>
      </c>
      <c r="H29">
        <v>950.6</v>
      </c>
      <c r="I29">
        <v>9</v>
      </c>
      <c r="J29">
        <v>424.2</v>
      </c>
      <c r="K29">
        <v>15</v>
      </c>
      <c r="M29" t="s">
        <v>735</v>
      </c>
      <c r="N29">
        <v>286.3</v>
      </c>
      <c r="O29">
        <v>21</v>
      </c>
    </row>
    <row r="30" spans="1:20" x14ac:dyDescent="0.25">
      <c r="A30" s="59"/>
      <c r="M30" t="s">
        <v>736</v>
      </c>
      <c r="N30">
        <v>263.60000000000002</v>
      </c>
      <c r="O30">
        <v>22</v>
      </c>
    </row>
    <row r="31" spans="1:20" ht="15" x14ac:dyDescent="0.25">
      <c r="A31" s="285" t="s">
        <v>729</v>
      </c>
      <c r="B31">
        <v>1059.0999999999999</v>
      </c>
      <c r="C31">
        <v>12</v>
      </c>
      <c r="D31">
        <v>1081.7</v>
      </c>
      <c r="E31">
        <v>12</v>
      </c>
      <c r="F31">
        <v>1538</v>
      </c>
      <c r="G31">
        <v>8</v>
      </c>
      <c r="H31">
        <v>591.29999999999995</v>
      </c>
      <c r="I31">
        <v>14</v>
      </c>
      <c r="J31">
        <v>212.7</v>
      </c>
      <c r="K31">
        <v>26</v>
      </c>
      <c r="M31" t="s">
        <v>732</v>
      </c>
      <c r="N31">
        <v>192.7</v>
      </c>
      <c r="O31">
        <v>23</v>
      </c>
    </row>
    <row r="32" spans="1:20" x14ac:dyDescent="0.25">
      <c r="A32" s="59"/>
      <c r="M32" t="s">
        <v>738</v>
      </c>
      <c r="N32">
        <v>141.6</v>
      </c>
      <c r="O32">
        <v>24</v>
      </c>
    </row>
    <row r="33" spans="1:15" ht="15" x14ac:dyDescent="0.25">
      <c r="A33" s="285" t="s">
        <v>722</v>
      </c>
      <c r="B33">
        <v>834.5</v>
      </c>
      <c r="C33">
        <v>13</v>
      </c>
      <c r="D33">
        <v>623.5</v>
      </c>
      <c r="E33">
        <v>18</v>
      </c>
      <c r="F33">
        <v>1155.5999999999999</v>
      </c>
      <c r="G33">
        <v>11</v>
      </c>
      <c r="H33">
        <v>596.70000000000005</v>
      </c>
      <c r="I33">
        <v>13</v>
      </c>
      <c r="J33">
        <v>711.6</v>
      </c>
      <c r="K33">
        <v>9</v>
      </c>
      <c r="M33" t="s">
        <v>745</v>
      </c>
      <c r="N33">
        <v>131.1</v>
      </c>
      <c r="O33">
        <v>25</v>
      </c>
    </row>
    <row r="34" spans="1:15" x14ac:dyDescent="0.25">
      <c r="A34" s="59"/>
      <c r="M34" t="s">
        <v>723</v>
      </c>
      <c r="N34">
        <v>104.8</v>
      </c>
      <c r="O34">
        <v>26</v>
      </c>
    </row>
    <row r="35" spans="1:15" ht="15" x14ac:dyDescent="0.25">
      <c r="A35" s="285" t="s">
        <v>721</v>
      </c>
      <c r="B35">
        <v>646.79999999999995</v>
      </c>
      <c r="C35">
        <v>14</v>
      </c>
      <c r="D35">
        <v>1061.4000000000001</v>
      </c>
      <c r="E35">
        <v>13</v>
      </c>
      <c r="F35">
        <v>732.5</v>
      </c>
      <c r="G35">
        <v>14</v>
      </c>
      <c r="H35">
        <v>653.4</v>
      </c>
      <c r="I35">
        <v>12</v>
      </c>
      <c r="J35">
        <v>480.3</v>
      </c>
      <c r="K35">
        <v>13</v>
      </c>
      <c r="M35" t="s">
        <v>734</v>
      </c>
      <c r="N35">
        <v>101.2</v>
      </c>
      <c r="O35">
        <v>27</v>
      </c>
    </row>
    <row r="36" spans="1:15" x14ac:dyDescent="0.25">
      <c r="A36" s="59"/>
      <c r="M36" t="s">
        <v>740</v>
      </c>
      <c r="N36">
        <v>100.5</v>
      </c>
      <c r="O36">
        <v>28</v>
      </c>
    </row>
    <row r="37" spans="1:15" ht="15" x14ac:dyDescent="0.25">
      <c r="A37" s="285" t="s">
        <v>728</v>
      </c>
      <c r="B37">
        <v>591</v>
      </c>
      <c r="C37">
        <v>15</v>
      </c>
      <c r="D37">
        <v>535.9</v>
      </c>
      <c r="E37">
        <v>20</v>
      </c>
      <c r="F37">
        <v>415.8</v>
      </c>
      <c r="G37">
        <v>18</v>
      </c>
      <c r="H37">
        <v>366.1</v>
      </c>
      <c r="I37">
        <v>17</v>
      </c>
      <c r="J37">
        <v>319</v>
      </c>
      <c r="K37">
        <v>17</v>
      </c>
      <c r="M37" t="s">
        <v>759</v>
      </c>
      <c r="N37">
        <v>98.2</v>
      </c>
      <c r="O37">
        <v>29</v>
      </c>
    </row>
    <row r="38" spans="1:15" x14ac:dyDescent="0.25">
      <c r="A38" s="59"/>
    </row>
    <row r="39" spans="1:15" ht="15" x14ac:dyDescent="0.25">
      <c r="A39" s="285" t="s">
        <v>724</v>
      </c>
      <c r="B39">
        <v>557.70000000000005</v>
      </c>
      <c r="C39">
        <v>16</v>
      </c>
      <c r="D39">
        <v>645.4</v>
      </c>
      <c r="E39">
        <v>17</v>
      </c>
      <c r="F39">
        <v>582.20000000000005</v>
      </c>
      <c r="G39">
        <v>15</v>
      </c>
      <c r="H39">
        <v>506.9</v>
      </c>
      <c r="I39">
        <v>15</v>
      </c>
      <c r="J39">
        <v>523.6</v>
      </c>
      <c r="K39">
        <v>11</v>
      </c>
    </row>
    <row r="40" spans="1:15" x14ac:dyDescent="0.25">
      <c r="A40" s="59"/>
    </row>
    <row r="41" spans="1:15" ht="15" x14ac:dyDescent="0.25">
      <c r="A41" s="285" t="s">
        <v>730</v>
      </c>
      <c r="B41">
        <v>382.4</v>
      </c>
      <c r="C41">
        <v>17</v>
      </c>
      <c r="D41">
        <v>301.10000000000002</v>
      </c>
      <c r="E41">
        <v>23</v>
      </c>
      <c r="F41">
        <v>370.6</v>
      </c>
      <c r="G41">
        <v>19</v>
      </c>
      <c r="H41">
        <v>215.6</v>
      </c>
      <c r="I41">
        <v>21</v>
      </c>
      <c r="J41">
        <v>356.8</v>
      </c>
      <c r="K41">
        <v>16</v>
      </c>
    </row>
    <row r="42" spans="1:15" x14ac:dyDescent="0.25">
      <c r="A42" s="59"/>
    </row>
    <row r="43" spans="1:15" ht="15" x14ac:dyDescent="0.25">
      <c r="A43" s="285" t="s">
        <v>737</v>
      </c>
      <c r="B43">
        <v>355.1</v>
      </c>
      <c r="C43">
        <v>18</v>
      </c>
      <c r="D43">
        <v>549.79999999999995</v>
      </c>
      <c r="E43">
        <v>19</v>
      </c>
      <c r="F43">
        <v>335.1</v>
      </c>
      <c r="G43">
        <v>20</v>
      </c>
      <c r="H43">
        <v>57.8</v>
      </c>
      <c r="I43">
        <v>29</v>
      </c>
      <c r="J43">
        <v>260.8</v>
      </c>
      <c r="K43">
        <v>20</v>
      </c>
    </row>
    <row r="44" spans="1:15" x14ac:dyDescent="0.25">
      <c r="A44" s="59"/>
    </row>
    <row r="45" spans="1:15" ht="15" x14ac:dyDescent="0.25">
      <c r="A45" s="285" t="s">
        <v>731</v>
      </c>
      <c r="B45">
        <v>313.3</v>
      </c>
      <c r="C45">
        <v>19</v>
      </c>
      <c r="D45">
        <v>757.7</v>
      </c>
      <c r="E45">
        <v>16</v>
      </c>
      <c r="F45">
        <v>281.3</v>
      </c>
      <c r="G45">
        <v>22</v>
      </c>
      <c r="H45">
        <v>201.2</v>
      </c>
      <c r="I45">
        <v>22</v>
      </c>
      <c r="J45">
        <v>215.8</v>
      </c>
      <c r="K45">
        <v>24</v>
      </c>
    </row>
    <row r="46" spans="1:15" x14ac:dyDescent="0.25">
      <c r="A46" s="59"/>
    </row>
    <row r="47" spans="1:15" ht="15" x14ac:dyDescent="0.25">
      <c r="A47" s="285" t="s">
        <v>726</v>
      </c>
      <c r="B47">
        <v>292.3</v>
      </c>
      <c r="C47">
        <v>20</v>
      </c>
      <c r="D47">
        <v>284.10000000000002</v>
      </c>
      <c r="E47">
        <v>25</v>
      </c>
      <c r="F47">
        <v>298</v>
      </c>
      <c r="G47">
        <v>21</v>
      </c>
      <c r="H47">
        <v>302.3</v>
      </c>
      <c r="I47">
        <v>19</v>
      </c>
      <c r="J47">
        <v>301.10000000000002</v>
      </c>
      <c r="K47">
        <v>18</v>
      </c>
    </row>
    <row r="48" spans="1:15" x14ac:dyDescent="0.25">
      <c r="A48" s="59"/>
    </row>
    <row r="49" spans="1:11" ht="15" x14ac:dyDescent="0.25">
      <c r="A49" s="285" t="s">
        <v>735</v>
      </c>
      <c r="B49">
        <v>286.3</v>
      </c>
      <c r="C49">
        <v>21</v>
      </c>
      <c r="D49">
        <v>325</v>
      </c>
      <c r="E49">
        <v>22</v>
      </c>
      <c r="F49">
        <v>147.5</v>
      </c>
      <c r="G49">
        <v>26</v>
      </c>
      <c r="H49">
        <v>284.39999999999998</v>
      </c>
      <c r="I49">
        <v>20</v>
      </c>
      <c r="J49">
        <v>213.3</v>
      </c>
      <c r="K49">
        <v>25</v>
      </c>
    </row>
    <row r="50" spans="1:11" x14ac:dyDescent="0.25">
      <c r="A50" s="59"/>
    </row>
    <row r="51" spans="1:11" ht="15" x14ac:dyDescent="0.25">
      <c r="A51" s="285" t="s">
        <v>736</v>
      </c>
      <c r="B51">
        <v>263.60000000000002</v>
      </c>
      <c r="C51">
        <v>22</v>
      </c>
      <c r="D51">
        <v>274.60000000000002</v>
      </c>
      <c r="E51">
        <v>26</v>
      </c>
      <c r="F51">
        <v>236.3</v>
      </c>
      <c r="G51">
        <v>24</v>
      </c>
      <c r="H51">
        <v>138.4</v>
      </c>
      <c r="I51">
        <v>27</v>
      </c>
      <c r="J51">
        <v>184</v>
      </c>
      <c r="K51">
        <v>27</v>
      </c>
    </row>
    <row r="52" spans="1:11" x14ac:dyDescent="0.25">
      <c r="A52" s="59"/>
    </row>
    <row r="53" spans="1:11" ht="15" x14ac:dyDescent="0.25">
      <c r="A53" s="285" t="s">
        <v>732</v>
      </c>
      <c r="B53">
        <v>192.7</v>
      </c>
      <c r="C53">
        <v>23</v>
      </c>
      <c r="D53">
        <v>268.2</v>
      </c>
      <c r="E53">
        <v>27</v>
      </c>
      <c r="F53">
        <v>123.4</v>
      </c>
      <c r="G53">
        <v>28</v>
      </c>
      <c r="H53">
        <v>171.7</v>
      </c>
      <c r="I53">
        <v>25</v>
      </c>
      <c r="J53">
        <v>232.8</v>
      </c>
      <c r="K53">
        <v>23</v>
      </c>
    </row>
    <row r="54" spans="1:11" x14ac:dyDescent="0.25">
      <c r="A54" s="59"/>
    </row>
    <row r="55" spans="1:11" ht="15" x14ac:dyDescent="0.25">
      <c r="A55" s="285" t="s">
        <v>738</v>
      </c>
      <c r="B55">
        <v>141.6</v>
      </c>
      <c r="C55">
        <v>24</v>
      </c>
      <c r="D55">
        <v>123</v>
      </c>
      <c r="E55">
        <v>30</v>
      </c>
      <c r="F55">
        <v>120.2</v>
      </c>
      <c r="G55">
        <v>29</v>
      </c>
      <c r="H55">
        <v>179.9</v>
      </c>
      <c r="I55">
        <v>24</v>
      </c>
      <c r="J55">
        <v>135.30000000000001</v>
      </c>
      <c r="K55">
        <v>28</v>
      </c>
    </row>
    <row r="56" spans="1:11" x14ac:dyDescent="0.25">
      <c r="A56" s="59"/>
    </row>
    <row r="57" spans="1:11" ht="15" x14ac:dyDescent="0.25">
      <c r="A57" s="285" t="s">
        <v>745</v>
      </c>
      <c r="B57">
        <v>131.1</v>
      </c>
      <c r="C57">
        <v>25</v>
      </c>
      <c r="D57">
        <v>211.2</v>
      </c>
      <c r="E57">
        <v>29</v>
      </c>
      <c r="F57">
        <v>100.5</v>
      </c>
      <c r="G57">
        <v>31</v>
      </c>
      <c r="H57">
        <v>30.9</v>
      </c>
      <c r="I57">
        <v>33</v>
      </c>
      <c r="J57">
        <v>88.4</v>
      </c>
      <c r="K57">
        <v>31</v>
      </c>
    </row>
    <row r="58" spans="1:11" x14ac:dyDescent="0.25">
      <c r="A58" s="59"/>
    </row>
    <row r="59" spans="1:11" ht="15" x14ac:dyDescent="0.25">
      <c r="A59" s="285" t="s">
        <v>723</v>
      </c>
      <c r="B59">
        <v>104.8</v>
      </c>
      <c r="C59">
        <v>26</v>
      </c>
      <c r="D59">
        <v>31.2</v>
      </c>
      <c r="E59">
        <v>39</v>
      </c>
      <c r="F59">
        <v>0</v>
      </c>
      <c r="G59">
        <v>0</v>
      </c>
      <c r="H59">
        <v>0</v>
      </c>
      <c r="I59">
        <v>0</v>
      </c>
      <c r="J59">
        <v>0</v>
      </c>
      <c r="K59">
        <v>0</v>
      </c>
    </row>
    <row r="60" spans="1:11" x14ac:dyDescent="0.25">
      <c r="A60" s="59"/>
    </row>
    <row r="61" spans="1:11" ht="15" x14ac:dyDescent="0.25">
      <c r="A61" s="285" t="s">
        <v>734</v>
      </c>
      <c r="B61">
        <v>101.2</v>
      </c>
      <c r="C61">
        <v>27</v>
      </c>
      <c r="D61">
        <v>783.2</v>
      </c>
      <c r="E61">
        <v>15</v>
      </c>
      <c r="F61">
        <v>239.3</v>
      </c>
      <c r="G61">
        <v>23</v>
      </c>
      <c r="H61">
        <v>318.5</v>
      </c>
      <c r="I61">
        <v>18</v>
      </c>
      <c r="J61">
        <v>259.5</v>
      </c>
      <c r="K61">
        <v>21</v>
      </c>
    </row>
    <row r="62" spans="1:11" x14ac:dyDescent="0.25">
      <c r="A62" s="59"/>
    </row>
    <row r="63" spans="1:11" ht="15" x14ac:dyDescent="0.25">
      <c r="A63" s="285" t="s">
        <v>740</v>
      </c>
      <c r="B63">
        <v>100.5</v>
      </c>
      <c r="C63">
        <v>28</v>
      </c>
      <c r="D63">
        <v>32.700000000000003</v>
      </c>
      <c r="E63">
        <v>37</v>
      </c>
      <c r="F63">
        <v>0</v>
      </c>
      <c r="G63">
        <v>0</v>
      </c>
      <c r="H63">
        <v>0</v>
      </c>
      <c r="I63">
        <v>0</v>
      </c>
      <c r="J63">
        <v>2.5</v>
      </c>
      <c r="K63">
        <v>44</v>
      </c>
    </row>
    <row r="64" spans="1:11" x14ac:dyDescent="0.25">
      <c r="A64" s="59"/>
    </row>
    <row r="65" spans="1:15" ht="15" x14ac:dyDescent="0.25">
      <c r="A65" s="285" t="s">
        <v>759</v>
      </c>
      <c r="B65">
        <v>98.2</v>
      </c>
      <c r="C65">
        <v>29</v>
      </c>
      <c r="D65">
        <v>229</v>
      </c>
      <c r="E65">
        <v>28</v>
      </c>
      <c r="F65">
        <v>146.19999999999999</v>
      </c>
      <c r="G65">
        <v>27</v>
      </c>
      <c r="H65">
        <v>198.6</v>
      </c>
      <c r="I65">
        <v>23</v>
      </c>
      <c r="J65">
        <v>251.5</v>
      </c>
      <c r="K65">
        <v>22</v>
      </c>
      <c r="M65" t="s">
        <v>749</v>
      </c>
      <c r="N65">
        <v>91.4</v>
      </c>
      <c r="O65">
        <v>30</v>
      </c>
    </row>
    <row r="66" spans="1:15" x14ac:dyDescent="0.25">
      <c r="A66" s="59"/>
      <c r="M66" t="s">
        <v>747</v>
      </c>
      <c r="N66">
        <v>68.7</v>
      </c>
      <c r="O66">
        <v>31</v>
      </c>
    </row>
    <row r="67" spans="1:15" ht="15" x14ac:dyDescent="0.25">
      <c r="A67" s="285" t="s">
        <v>749</v>
      </c>
      <c r="B67">
        <v>91.4</v>
      </c>
      <c r="C67">
        <v>30</v>
      </c>
      <c r="D67">
        <v>101.4</v>
      </c>
      <c r="E67">
        <v>32</v>
      </c>
      <c r="F67">
        <v>22.5</v>
      </c>
      <c r="G67">
        <v>37</v>
      </c>
      <c r="H67">
        <v>0</v>
      </c>
      <c r="I67">
        <v>0</v>
      </c>
      <c r="J67">
        <v>0</v>
      </c>
      <c r="K67">
        <v>0</v>
      </c>
      <c r="M67" t="s">
        <v>742</v>
      </c>
      <c r="N67">
        <v>40.799999999999997</v>
      </c>
      <c r="O67">
        <v>32</v>
      </c>
    </row>
    <row r="68" spans="1:15" x14ac:dyDescent="0.25">
      <c r="A68" s="59"/>
      <c r="M68" t="s">
        <v>744</v>
      </c>
      <c r="N68">
        <v>28.1</v>
      </c>
      <c r="O68">
        <v>33</v>
      </c>
    </row>
    <row r="69" spans="1:15" ht="15" x14ac:dyDescent="0.25">
      <c r="A69" s="285" t="s">
        <v>747</v>
      </c>
      <c r="B69">
        <v>68.7</v>
      </c>
      <c r="C69">
        <v>31</v>
      </c>
      <c r="D69">
        <v>15.6</v>
      </c>
      <c r="E69">
        <v>45</v>
      </c>
      <c r="F69">
        <v>26.4</v>
      </c>
      <c r="G69">
        <v>36</v>
      </c>
      <c r="H69">
        <v>48</v>
      </c>
      <c r="I69">
        <v>31</v>
      </c>
      <c r="J69">
        <v>88.1</v>
      </c>
      <c r="K69">
        <v>32</v>
      </c>
      <c r="M69" t="s">
        <v>746</v>
      </c>
      <c r="N69">
        <v>23.9</v>
      </c>
      <c r="O69">
        <v>34</v>
      </c>
    </row>
    <row r="70" spans="1:15" x14ac:dyDescent="0.25">
      <c r="A70" s="59"/>
      <c r="M70" t="s">
        <v>739</v>
      </c>
      <c r="N70">
        <v>20</v>
      </c>
      <c r="O70">
        <v>35</v>
      </c>
    </row>
    <row r="71" spans="1:15" ht="15" x14ac:dyDescent="0.25">
      <c r="A71" s="285" t="s">
        <v>742</v>
      </c>
      <c r="B71">
        <v>40.799999999999997</v>
      </c>
      <c r="C71">
        <v>32</v>
      </c>
      <c r="D71">
        <v>41.1</v>
      </c>
      <c r="E71">
        <v>36</v>
      </c>
      <c r="F71">
        <v>33.700000000000003</v>
      </c>
      <c r="G71">
        <v>34</v>
      </c>
      <c r="H71">
        <v>36.1</v>
      </c>
      <c r="I71">
        <v>32</v>
      </c>
      <c r="J71">
        <v>34.6</v>
      </c>
      <c r="K71">
        <v>35</v>
      </c>
      <c r="M71" t="s">
        <v>753</v>
      </c>
      <c r="N71">
        <v>11.3</v>
      </c>
      <c r="O71">
        <v>36</v>
      </c>
    </row>
    <row r="72" spans="1:15" x14ac:dyDescent="0.25">
      <c r="A72" s="59"/>
      <c r="M72" t="s">
        <v>751</v>
      </c>
      <c r="N72">
        <v>10.7</v>
      </c>
      <c r="O72">
        <v>37</v>
      </c>
    </row>
    <row r="73" spans="1:15" ht="15" x14ac:dyDescent="0.25">
      <c r="A73" s="285" t="s">
        <v>744</v>
      </c>
      <c r="B73">
        <v>28.1</v>
      </c>
      <c r="C73">
        <v>33</v>
      </c>
      <c r="D73">
        <v>27.3</v>
      </c>
      <c r="E73">
        <v>42</v>
      </c>
      <c r="F73">
        <v>6.9</v>
      </c>
      <c r="G73">
        <v>42</v>
      </c>
      <c r="H73">
        <v>3.1</v>
      </c>
      <c r="I73">
        <v>42</v>
      </c>
      <c r="J73">
        <v>0</v>
      </c>
      <c r="K73">
        <v>0</v>
      </c>
      <c r="M73" t="s">
        <v>748</v>
      </c>
      <c r="N73">
        <v>10</v>
      </c>
      <c r="O73">
        <v>38</v>
      </c>
    </row>
    <row r="74" spans="1:15" x14ac:dyDescent="0.25">
      <c r="A74" s="59"/>
      <c r="M74" t="s">
        <v>754</v>
      </c>
      <c r="N74">
        <v>7.9</v>
      </c>
      <c r="O74">
        <v>39</v>
      </c>
    </row>
    <row r="75" spans="1:15" ht="15" x14ac:dyDescent="0.25">
      <c r="A75" s="285" t="s">
        <v>746</v>
      </c>
      <c r="B75">
        <v>23.9</v>
      </c>
      <c r="C75">
        <v>34</v>
      </c>
      <c r="D75">
        <v>32.700000000000003</v>
      </c>
      <c r="E75">
        <v>38</v>
      </c>
      <c r="F75">
        <v>26.6</v>
      </c>
      <c r="G75">
        <v>35</v>
      </c>
      <c r="H75">
        <v>30.3</v>
      </c>
      <c r="I75">
        <v>34</v>
      </c>
      <c r="J75">
        <v>26.7</v>
      </c>
      <c r="K75">
        <v>36</v>
      </c>
      <c r="M75" t="s">
        <v>763</v>
      </c>
      <c r="N75">
        <v>7.6</v>
      </c>
      <c r="O75">
        <v>40</v>
      </c>
    </row>
    <row r="76" spans="1:15" x14ac:dyDescent="0.25">
      <c r="A76" s="59"/>
      <c r="M76" t="s">
        <v>769</v>
      </c>
      <c r="N76">
        <v>6.2</v>
      </c>
      <c r="O76">
        <v>41</v>
      </c>
    </row>
    <row r="77" spans="1:15" ht="15" x14ac:dyDescent="0.25">
      <c r="A77" s="285" t="s">
        <v>739</v>
      </c>
      <c r="B77">
        <v>20</v>
      </c>
      <c r="C77">
        <v>35</v>
      </c>
      <c r="D77">
        <v>0</v>
      </c>
      <c r="E77">
        <v>0</v>
      </c>
      <c r="F77">
        <v>105.4</v>
      </c>
      <c r="G77">
        <v>30</v>
      </c>
      <c r="H77">
        <v>28</v>
      </c>
      <c r="I77">
        <v>35</v>
      </c>
      <c r="J77">
        <v>113.8</v>
      </c>
      <c r="K77">
        <v>30</v>
      </c>
      <c r="M77" t="s">
        <v>762</v>
      </c>
      <c r="N77">
        <v>4.5999999999999996</v>
      </c>
      <c r="O77">
        <v>42</v>
      </c>
    </row>
    <row r="78" spans="1:15" x14ac:dyDescent="0.25">
      <c r="A78" s="59"/>
      <c r="M78" t="s">
        <v>750</v>
      </c>
      <c r="N78">
        <v>3.5</v>
      </c>
      <c r="O78">
        <v>43</v>
      </c>
    </row>
    <row r="79" spans="1:15" ht="15" x14ac:dyDescent="0.25">
      <c r="A79" s="285" t="s">
        <v>753</v>
      </c>
      <c r="B79">
        <v>11.3</v>
      </c>
      <c r="C79">
        <v>36</v>
      </c>
      <c r="D79">
        <v>48.5</v>
      </c>
      <c r="E79">
        <v>34</v>
      </c>
      <c r="F79">
        <v>96.5</v>
      </c>
      <c r="G79">
        <v>32</v>
      </c>
      <c r="H79">
        <v>88.8</v>
      </c>
      <c r="I79">
        <v>28</v>
      </c>
      <c r="J79">
        <v>37.4</v>
      </c>
      <c r="K79">
        <v>34</v>
      </c>
      <c r="M79" t="s">
        <v>770</v>
      </c>
      <c r="N79">
        <v>3</v>
      </c>
      <c r="O79">
        <v>44</v>
      </c>
    </row>
    <row r="80" spans="1:15" x14ac:dyDescent="0.25">
      <c r="A80" s="59"/>
      <c r="M80" t="s">
        <v>752</v>
      </c>
      <c r="N80">
        <v>2.2000000000000002</v>
      </c>
      <c r="O80">
        <v>45</v>
      </c>
    </row>
    <row r="81" spans="1:15" ht="15" x14ac:dyDescent="0.25">
      <c r="A81" s="285" t="s">
        <v>751</v>
      </c>
      <c r="B81">
        <v>10.7</v>
      </c>
      <c r="C81">
        <v>37</v>
      </c>
      <c r="D81">
        <v>15.4</v>
      </c>
      <c r="E81">
        <v>46</v>
      </c>
      <c r="F81">
        <v>16.7</v>
      </c>
      <c r="G81">
        <v>39</v>
      </c>
      <c r="H81">
        <v>8.8000000000000007</v>
      </c>
      <c r="I81">
        <v>40</v>
      </c>
      <c r="J81">
        <v>12</v>
      </c>
      <c r="K81">
        <v>41</v>
      </c>
      <c r="M81" t="s">
        <v>756</v>
      </c>
      <c r="N81">
        <v>1.2</v>
      </c>
      <c r="O81">
        <v>46</v>
      </c>
    </row>
    <row r="82" spans="1:15" x14ac:dyDescent="0.25">
      <c r="A82" s="59"/>
      <c r="M82" t="s">
        <v>799</v>
      </c>
      <c r="N82">
        <v>1</v>
      </c>
      <c r="O82">
        <v>47</v>
      </c>
    </row>
    <row r="83" spans="1:15" ht="15" x14ac:dyDescent="0.25">
      <c r="A83" s="285" t="s">
        <v>748</v>
      </c>
      <c r="B83">
        <v>10</v>
      </c>
      <c r="C83">
        <v>38</v>
      </c>
      <c r="D83">
        <v>73</v>
      </c>
      <c r="E83">
        <v>33</v>
      </c>
      <c r="F83">
        <v>0</v>
      </c>
      <c r="G83">
        <v>0</v>
      </c>
      <c r="H83">
        <v>14.1</v>
      </c>
      <c r="I83">
        <v>37</v>
      </c>
      <c r="J83">
        <v>17</v>
      </c>
      <c r="K83">
        <v>38</v>
      </c>
      <c r="M83" t="s">
        <v>800</v>
      </c>
      <c r="N83">
        <v>0.1</v>
      </c>
      <c r="O83">
        <v>48</v>
      </c>
    </row>
    <row r="84" spans="1:15" x14ac:dyDescent="0.25">
      <c r="A84" s="59"/>
    </row>
    <row r="85" spans="1:15" ht="15" x14ac:dyDescent="0.25">
      <c r="A85" s="285" t="s">
        <v>754</v>
      </c>
      <c r="B85">
        <v>7.9</v>
      </c>
      <c r="C85">
        <v>39</v>
      </c>
      <c r="D85">
        <v>2.9</v>
      </c>
      <c r="E85">
        <v>49</v>
      </c>
      <c r="F85">
        <v>0</v>
      </c>
      <c r="G85">
        <v>0</v>
      </c>
      <c r="H85">
        <v>0</v>
      </c>
      <c r="I85">
        <v>0</v>
      </c>
      <c r="J85">
        <v>0</v>
      </c>
      <c r="K85">
        <v>0</v>
      </c>
    </row>
    <row r="86" spans="1:15" x14ac:dyDescent="0.25">
      <c r="A86" s="59"/>
    </row>
    <row r="87" spans="1:15" ht="15" x14ac:dyDescent="0.25">
      <c r="A87" s="285" t="s">
        <v>763</v>
      </c>
      <c r="B87">
        <v>7.6</v>
      </c>
      <c r="C87">
        <v>40</v>
      </c>
      <c r="D87">
        <v>45.8</v>
      </c>
      <c r="E87">
        <v>35</v>
      </c>
      <c r="F87">
        <v>0</v>
      </c>
      <c r="G87">
        <v>0</v>
      </c>
      <c r="H87">
        <v>10</v>
      </c>
      <c r="I87">
        <v>38</v>
      </c>
      <c r="J87">
        <v>0</v>
      </c>
      <c r="K87">
        <v>0</v>
      </c>
    </row>
    <row r="88" spans="1:15" x14ac:dyDescent="0.25">
      <c r="A88" s="59"/>
    </row>
    <row r="89" spans="1:15" ht="15" x14ac:dyDescent="0.25">
      <c r="A89" s="285" t="s">
        <v>769</v>
      </c>
      <c r="B89">
        <v>6.2</v>
      </c>
      <c r="C89">
        <v>41</v>
      </c>
      <c r="D89">
        <v>19.3</v>
      </c>
      <c r="E89">
        <v>43</v>
      </c>
      <c r="F89">
        <v>1</v>
      </c>
      <c r="G89">
        <v>47</v>
      </c>
      <c r="H89">
        <v>2.1</v>
      </c>
      <c r="I89">
        <v>44</v>
      </c>
      <c r="J89">
        <v>2.2999999999999998</v>
      </c>
      <c r="K89">
        <v>45</v>
      </c>
    </row>
    <row r="90" spans="1:15" x14ac:dyDescent="0.25">
      <c r="A90" s="59"/>
    </row>
    <row r="91" spans="1:15" ht="15" x14ac:dyDescent="0.25">
      <c r="A91" s="285" t="s">
        <v>762</v>
      </c>
      <c r="B91">
        <v>4.5999999999999996</v>
      </c>
      <c r="C91">
        <v>42</v>
      </c>
      <c r="D91">
        <v>0</v>
      </c>
      <c r="E91">
        <v>0</v>
      </c>
      <c r="F91">
        <v>4.5999999999999996</v>
      </c>
      <c r="G91">
        <v>43</v>
      </c>
      <c r="H91">
        <v>2.6</v>
      </c>
      <c r="I91">
        <v>43</v>
      </c>
      <c r="J91">
        <v>0</v>
      </c>
      <c r="K91">
        <v>0</v>
      </c>
    </row>
    <row r="92" spans="1:15" x14ac:dyDescent="0.25">
      <c r="A92" s="59"/>
    </row>
    <row r="93" spans="1:15" ht="15" x14ac:dyDescent="0.25">
      <c r="A93" s="285" t="s">
        <v>750</v>
      </c>
      <c r="B93">
        <v>3.5</v>
      </c>
      <c r="C93">
        <v>43</v>
      </c>
      <c r="D93">
        <v>17.7</v>
      </c>
      <c r="E93">
        <v>44</v>
      </c>
      <c r="F93">
        <v>7</v>
      </c>
      <c r="G93">
        <v>41</v>
      </c>
      <c r="H93">
        <v>17.5</v>
      </c>
      <c r="I93">
        <v>36</v>
      </c>
      <c r="J93">
        <v>0.4</v>
      </c>
      <c r="K93">
        <v>46</v>
      </c>
    </row>
    <row r="94" spans="1:15" x14ac:dyDescent="0.25">
      <c r="A94" s="59"/>
    </row>
    <row r="95" spans="1:15" ht="15" x14ac:dyDescent="0.25">
      <c r="A95" s="285" t="s">
        <v>770</v>
      </c>
      <c r="B95">
        <v>3</v>
      </c>
      <c r="C95">
        <v>44</v>
      </c>
      <c r="D95">
        <v>0</v>
      </c>
      <c r="E95">
        <v>0</v>
      </c>
      <c r="F95">
        <v>2.2999999999999998</v>
      </c>
      <c r="G95">
        <v>44</v>
      </c>
      <c r="H95">
        <v>9.9</v>
      </c>
      <c r="I95">
        <v>39</v>
      </c>
      <c r="J95">
        <v>16.3</v>
      </c>
      <c r="K95">
        <v>40</v>
      </c>
    </row>
    <row r="96" spans="1:15" x14ac:dyDescent="0.25">
      <c r="A96" s="59"/>
    </row>
    <row r="97" spans="1:11" ht="15" x14ac:dyDescent="0.25">
      <c r="A97" s="285" t="s">
        <v>752</v>
      </c>
      <c r="B97">
        <v>2.2000000000000002</v>
      </c>
      <c r="C97">
        <v>45</v>
      </c>
      <c r="D97">
        <v>0.4</v>
      </c>
      <c r="E97">
        <v>52</v>
      </c>
      <c r="F97">
        <v>0</v>
      </c>
      <c r="G97">
        <v>0</v>
      </c>
      <c r="H97">
        <v>0</v>
      </c>
      <c r="I97">
        <v>0</v>
      </c>
      <c r="J97">
        <v>0</v>
      </c>
      <c r="K97">
        <v>0</v>
      </c>
    </row>
    <row r="98" spans="1:11" x14ac:dyDescent="0.25">
      <c r="A98" s="59"/>
    </row>
    <row r="99" spans="1:11" ht="15" x14ac:dyDescent="0.25">
      <c r="A99" s="285" t="s">
        <v>756</v>
      </c>
      <c r="B99">
        <v>1.2</v>
      </c>
      <c r="C99">
        <v>46</v>
      </c>
      <c r="D99">
        <v>0.4</v>
      </c>
      <c r="E99">
        <v>51</v>
      </c>
      <c r="F99">
        <v>2.2000000000000002</v>
      </c>
      <c r="G99">
        <v>45</v>
      </c>
      <c r="H99">
        <v>0.5</v>
      </c>
      <c r="I99">
        <v>46</v>
      </c>
      <c r="J99">
        <v>3.5</v>
      </c>
      <c r="K99">
        <v>43</v>
      </c>
    </row>
    <row r="100" spans="1:11" x14ac:dyDescent="0.25">
      <c r="A100" s="59"/>
    </row>
    <row r="101" spans="1:11" ht="15" x14ac:dyDescent="0.25">
      <c r="A101" s="285" t="s">
        <v>771</v>
      </c>
      <c r="B101">
        <v>1</v>
      </c>
      <c r="C101">
        <v>47</v>
      </c>
      <c r="D101">
        <v>0</v>
      </c>
      <c r="E101">
        <v>0</v>
      </c>
      <c r="F101">
        <v>0</v>
      </c>
      <c r="G101">
        <v>0</v>
      </c>
      <c r="H101">
        <v>0</v>
      </c>
      <c r="I101">
        <v>0</v>
      </c>
      <c r="J101">
        <v>0</v>
      </c>
      <c r="K101">
        <v>0</v>
      </c>
    </row>
    <row r="102" spans="1:11" x14ac:dyDescent="0.25">
      <c r="A102" s="59"/>
    </row>
    <row r="103" spans="1:11" ht="15" x14ac:dyDescent="0.25">
      <c r="A103" s="285" t="s">
        <v>772</v>
      </c>
      <c r="B103">
        <v>0.1</v>
      </c>
      <c r="C103">
        <v>48</v>
      </c>
      <c r="D103">
        <v>0</v>
      </c>
      <c r="E103">
        <v>0</v>
      </c>
      <c r="F103">
        <v>0</v>
      </c>
      <c r="G103">
        <v>0</v>
      </c>
      <c r="H103">
        <v>0</v>
      </c>
      <c r="I103">
        <v>0</v>
      </c>
      <c r="J103">
        <v>0</v>
      </c>
      <c r="K103">
        <v>0</v>
      </c>
    </row>
    <row r="104" spans="1:11" x14ac:dyDescent="0.25">
      <c r="A104" s="59"/>
    </row>
    <row r="105" spans="1:11" ht="15" x14ac:dyDescent="0.25">
      <c r="A105" s="285" t="s">
        <v>773</v>
      </c>
      <c r="B105">
        <v>0</v>
      </c>
      <c r="C105">
        <v>0</v>
      </c>
      <c r="D105">
        <v>1874.4</v>
      </c>
      <c r="E105">
        <v>8</v>
      </c>
      <c r="F105">
        <v>203.6</v>
      </c>
      <c r="G105">
        <v>25</v>
      </c>
      <c r="H105">
        <v>0</v>
      </c>
      <c r="I105">
        <v>0</v>
      </c>
      <c r="J105">
        <v>0</v>
      </c>
      <c r="K105">
        <v>0</v>
      </c>
    </row>
    <row r="106" spans="1:11" x14ac:dyDescent="0.25">
      <c r="A106" s="59"/>
    </row>
    <row r="107" spans="1:11" ht="15" x14ac:dyDescent="0.25">
      <c r="A107" s="285" t="s">
        <v>774</v>
      </c>
      <c r="B107">
        <v>0</v>
      </c>
      <c r="C107">
        <v>0</v>
      </c>
      <c r="D107">
        <v>521.1</v>
      </c>
      <c r="E107">
        <v>21</v>
      </c>
      <c r="F107">
        <v>551</v>
      </c>
      <c r="G107">
        <v>16</v>
      </c>
      <c r="H107">
        <v>147.5</v>
      </c>
      <c r="I107">
        <v>26</v>
      </c>
      <c r="J107">
        <v>123.6</v>
      </c>
      <c r="K107">
        <v>29</v>
      </c>
    </row>
    <row r="108" spans="1:11" x14ac:dyDescent="0.25">
      <c r="A108" s="59"/>
    </row>
    <row r="109" spans="1:11" ht="15" x14ac:dyDescent="0.25">
      <c r="A109" s="285" t="s">
        <v>760</v>
      </c>
      <c r="B109">
        <v>0</v>
      </c>
      <c r="C109">
        <v>0</v>
      </c>
      <c r="D109">
        <v>298.89999999999998</v>
      </c>
      <c r="E109">
        <v>24</v>
      </c>
      <c r="F109">
        <v>19.3</v>
      </c>
      <c r="G109">
        <v>38</v>
      </c>
      <c r="H109">
        <v>49.3</v>
      </c>
      <c r="I109">
        <v>30</v>
      </c>
      <c r="J109">
        <v>0</v>
      </c>
      <c r="K109">
        <v>0</v>
      </c>
    </row>
    <row r="110" spans="1:11" x14ac:dyDescent="0.25">
      <c r="A110" s="59"/>
    </row>
    <row r="111" spans="1:11" ht="15" x14ac:dyDescent="0.25">
      <c r="A111" s="285" t="s">
        <v>758</v>
      </c>
      <c r="B111">
        <v>0</v>
      </c>
      <c r="C111">
        <v>0</v>
      </c>
      <c r="D111">
        <v>113.5</v>
      </c>
      <c r="E111">
        <v>31</v>
      </c>
      <c r="F111">
        <v>0</v>
      </c>
      <c r="G111">
        <v>0</v>
      </c>
      <c r="H111">
        <v>0</v>
      </c>
      <c r="I111">
        <v>0</v>
      </c>
      <c r="J111">
        <v>67.8</v>
      </c>
      <c r="K111">
        <v>33</v>
      </c>
    </row>
    <row r="112" spans="1:11" x14ac:dyDescent="0.25">
      <c r="A112" s="59"/>
    </row>
    <row r="113" spans="1:11" ht="15" x14ac:dyDescent="0.25">
      <c r="A113" s="285" t="s">
        <v>765</v>
      </c>
      <c r="B113">
        <v>0</v>
      </c>
      <c r="C113">
        <v>0</v>
      </c>
      <c r="D113">
        <v>31.1</v>
      </c>
      <c r="E113">
        <v>40</v>
      </c>
      <c r="F113">
        <v>11.4</v>
      </c>
      <c r="G113">
        <v>40</v>
      </c>
      <c r="H113">
        <v>0</v>
      </c>
      <c r="I113">
        <v>0</v>
      </c>
      <c r="J113">
        <v>26.1</v>
      </c>
      <c r="K113">
        <v>37</v>
      </c>
    </row>
    <row r="114" spans="1:11" x14ac:dyDescent="0.25">
      <c r="A114" s="59"/>
    </row>
    <row r="115" spans="1:11" ht="15" x14ac:dyDescent="0.25">
      <c r="A115" s="285" t="s">
        <v>733</v>
      </c>
      <c r="B115">
        <v>0</v>
      </c>
      <c r="C115">
        <v>0</v>
      </c>
      <c r="D115">
        <v>31</v>
      </c>
      <c r="E115">
        <v>41</v>
      </c>
      <c r="F115">
        <v>482.2</v>
      </c>
      <c r="G115">
        <v>17</v>
      </c>
      <c r="H115">
        <v>386.1</v>
      </c>
      <c r="I115">
        <v>16</v>
      </c>
      <c r="J115">
        <v>467</v>
      </c>
      <c r="K115">
        <v>14</v>
      </c>
    </row>
    <row r="116" spans="1:11" x14ac:dyDescent="0.25">
      <c r="A116" s="59"/>
    </row>
    <row r="117" spans="1:11" ht="15" x14ac:dyDescent="0.25">
      <c r="A117" s="285" t="s">
        <v>761</v>
      </c>
      <c r="B117">
        <v>0</v>
      </c>
      <c r="C117">
        <v>0</v>
      </c>
      <c r="D117">
        <v>10.5</v>
      </c>
      <c r="E117">
        <v>47</v>
      </c>
      <c r="F117">
        <v>0</v>
      </c>
      <c r="G117">
        <v>0</v>
      </c>
      <c r="H117">
        <v>0</v>
      </c>
      <c r="I117">
        <v>0</v>
      </c>
      <c r="J117">
        <v>0</v>
      </c>
      <c r="K117">
        <v>0</v>
      </c>
    </row>
    <row r="118" spans="1:11" x14ac:dyDescent="0.25">
      <c r="A118" s="59"/>
    </row>
    <row r="119" spans="1:11" ht="15" x14ac:dyDescent="0.25">
      <c r="A119" s="285" t="s">
        <v>775</v>
      </c>
      <c r="B119">
        <v>0</v>
      </c>
      <c r="C119">
        <v>0</v>
      </c>
      <c r="D119">
        <v>4.2</v>
      </c>
      <c r="E119">
        <v>48</v>
      </c>
      <c r="F119">
        <v>0.6</v>
      </c>
      <c r="G119">
        <v>48</v>
      </c>
      <c r="H119">
        <v>1.2</v>
      </c>
      <c r="I119">
        <v>45</v>
      </c>
      <c r="J119">
        <v>17</v>
      </c>
      <c r="K119">
        <v>39</v>
      </c>
    </row>
    <row r="120" spans="1:11" x14ac:dyDescent="0.25">
      <c r="A120" s="59"/>
    </row>
    <row r="121" spans="1:11" ht="15" x14ac:dyDescent="0.25">
      <c r="A121" s="285" t="s">
        <v>786</v>
      </c>
      <c r="B121">
        <v>0</v>
      </c>
      <c r="C121">
        <v>0</v>
      </c>
      <c r="D121">
        <v>0.9</v>
      </c>
      <c r="E121">
        <v>50</v>
      </c>
      <c r="F121">
        <v>2</v>
      </c>
      <c r="G121">
        <v>46</v>
      </c>
      <c r="H121">
        <v>0</v>
      </c>
      <c r="I121">
        <v>0</v>
      </c>
      <c r="J121">
        <v>0</v>
      </c>
      <c r="K121">
        <v>0</v>
      </c>
    </row>
    <row r="122" spans="1:11" x14ac:dyDescent="0.25">
      <c r="A122" s="59"/>
    </row>
    <row r="123" spans="1:11" ht="15" x14ac:dyDescent="0.25">
      <c r="A123" s="285" t="s">
        <v>790</v>
      </c>
      <c r="B123">
        <v>0</v>
      </c>
      <c r="C123">
        <v>0</v>
      </c>
      <c r="D123">
        <v>0</v>
      </c>
      <c r="E123">
        <v>0</v>
      </c>
      <c r="F123">
        <v>43.8</v>
      </c>
      <c r="G123">
        <v>33</v>
      </c>
      <c r="H123">
        <v>0</v>
      </c>
      <c r="I123">
        <v>0</v>
      </c>
      <c r="J123">
        <v>0</v>
      </c>
      <c r="K123">
        <v>0</v>
      </c>
    </row>
    <row r="124" spans="1:11" x14ac:dyDescent="0.25">
      <c r="A124" s="59"/>
    </row>
    <row r="125" spans="1:11" ht="15" x14ac:dyDescent="0.25">
      <c r="A125" s="285" t="s">
        <v>767</v>
      </c>
      <c r="B125">
        <v>0</v>
      </c>
      <c r="C125">
        <v>0</v>
      </c>
      <c r="D125">
        <v>0</v>
      </c>
      <c r="E125">
        <v>0</v>
      </c>
      <c r="F125">
        <v>0.1</v>
      </c>
      <c r="G125">
        <v>49</v>
      </c>
      <c r="H125">
        <v>0</v>
      </c>
      <c r="I125">
        <v>0</v>
      </c>
      <c r="J125">
        <v>0</v>
      </c>
      <c r="K125">
        <v>0</v>
      </c>
    </row>
    <row r="126" spans="1:11" x14ac:dyDescent="0.25">
      <c r="A126" s="59"/>
    </row>
    <row r="127" spans="1:11" ht="15" x14ac:dyDescent="0.25">
      <c r="A127" s="285" t="s">
        <v>797</v>
      </c>
      <c r="B127">
        <v>0</v>
      </c>
      <c r="C127">
        <v>0</v>
      </c>
      <c r="D127">
        <v>0</v>
      </c>
      <c r="E127">
        <v>0</v>
      </c>
      <c r="F127">
        <v>0</v>
      </c>
      <c r="G127">
        <v>0</v>
      </c>
      <c r="H127">
        <v>8</v>
      </c>
      <c r="I127">
        <v>41</v>
      </c>
      <c r="J127">
        <v>0</v>
      </c>
      <c r="K127">
        <v>0</v>
      </c>
    </row>
    <row r="128" spans="1:11" x14ac:dyDescent="0.25">
      <c r="A128" s="59"/>
    </row>
    <row r="129" spans="1:11" ht="15" x14ac:dyDescent="0.25">
      <c r="A129" s="285" t="s">
        <v>798</v>
      </c>
      <c r="B129">
        <v>0</v>
      </c>
      <c r="C129">
        <v>0</v>
      </c>
      <c r="D129">
        <v>0</v>
      </c>
      <c r="E129">
        <v>0</v>
      </c>
      <c r="F129">
        <v>0</v>
      </c>
      <c r="G129">
        <v>0</v>
      </c>
      <c r="H129">
        <v>0</v>
      </c>
      <c r="I129">
        <v>0</v>
      </c>
      <c r="J129">
        <v>486.1</v>
      </c>
      <c r="K129">
        <v>12</v>
      </c>
    </row>
    <row r="130" spans="1:11" x14ac:dyDescent="0.25">
      <c r="A130" s="59"/>
    </row>
    <row r="131" spans="1:11" ht="15" x14ac:dyDescent="0.25">
      <c r="A131" s="285" t="s">
        <v>63</v>
      </c>
      <c r="B131" t="s">
        <v>65</v>
      </c>
      <c r="C131" t="s">
        <v>607</v>
      </c>
      <c r="D131" t="s">
        <v>65</v>
      </c>
      <c r="E131" t="s">
        <v>607</v>
      </c>
      <c r="F131" t="s">
        <v>65</v>
      </c>
      <c r="G131" t="s">
        <v>607</v>
      </c>
      <c r="H131" t="s">
        <v>65</v>
      </c>
      <c r="I131" t="s">
        <v>607</v>
      </c>
      <c r="J131" t="s">
        <v>65</v>
      </c>
      <c r="K131" t="s">
        <v>607</v>
      </c>
    </row>
    <row r="132" spans="1:11" ht="15" x14ac:dyDescent="0.25">
      <c r="A132" s="285" t="s">
        <v>776</v>
      </c>
      <c r="B132">
        <v>44934.5</v>
      </c>
      <c r="D132">
        <v>46770.3</v>
      </c>
      <c r="F132">
        <v>56350</v>
      </c>
      <c r="H132">
        <v>58117.7</v>
      </c>
      <c r="J132">
        <v>50839.199999999997</v>
      </c>
    </row>
    <row r="133" spans="1:11" x14ac:dyDescent="0.25">
      <c r="B133">
        <f>SUM(B9:B129)</f>
        <v>44934.899999999987</v>
      </c>
    </row>
  </sheetData>
  <sortState xmlns:xlrd2="http://schemas.microsoft.com/office/spreadsheetml/2017/richdata2" ref="M9:O129">
    <sortCondition ref="O9:O129"/>
  </sortState>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21AA-99F5-4260-B44C-3FA579192C56}">
  <dimension ref="A1:CL238"/>
  <sheetViews>
    <sheetView topLeftCell="L127" workbookViewId="0">
      <selection activeCell="Q138" sqref="Q138"/>
    </sheetView>
  </sheetViews>
  <sheetFormatPr defaultColWidth="17.109375" defaultRowHeight="13.2" x14ac:dyDescent="0.25"/>
  <sheetData>
    <row r="1" spans="1:90" ht="15" x14ac:dyDescent="0.25">
      <c r="AA1" s="58"/>
      <c r="AC1" t="s">
        <v>801</v>
      </c>
      <c r="AD1" t="s">
        <v>802</v>
      </c>
      <c r="AE1" t="s">
        <v>803</v>
      </c>
      <c r="AF1" t="s">
        <v>804</v>
      </c>
      <c r="AG1" t="s">
        <v>805</v>
      </c>
      <c r="AH1" t="s">
        <v>806</v>
      </c>
      <c r="AI1" t="s">
        <v>708</v>
      </c>
      <c r="AP1" s="58" t="s">
        <v>807</v>
      </c>
      <c r="AQ1" t="s">
        <v>190</v>
      </c>
      <c r="AR1" t="s">
        <v>808</v>
      </c>
      <c r="AS1" t="s">
        <v>809</v>
      </c>
      <c r="AT1" t="s">
        <v>810</v>
      </c>
      <c r="AU1" t="s">
        <v>811</v>
      </c>
      <c r="AV1" t="s">
        <v>812</v>
      </c>
      <c r="AW1" t="s">
        <v>813</v>
      </c>
      <c r="BC1" s="285"/>
      <c r="BE1" t="s">
        <v>801</v>
      </c>
      <c r="BF1" t="s">
        <v>802</v>
      </c>
      <c r="BG1" t="s">
        <v>803</v>
      </c>
      <c r="BH1" t="s">
        <v>804</v>
      </c>
      <c r="BI1" t="s">
        <v>805</v>
      </c>
      <c r="BJ1" t="s">
        <v>806</v>
      </c>
      <c r="BK1" t="s">
        <v>708</v>
      </c>
      <c r="BZ1" s="285" t="s">
        <v>814</v>
      </c>
      <c r="CA1" t="s">
        <v>815</v>
      </c>
      <c r="CB1" t="s">
        <v>816</v>
      </c>
      <c r="CC1" t="s">
        <v>817</v>
      </c>
      <c r="CD1" t="s">
        <v>818</v>
      </c>
      <c r="CE1" t="s">
        <v>819</v>
      </c>
      <c r="CF1" t="s">
        <v>820</v>
      </c>
      <c r="CG1" t="s">
        <v>821</v>
      </c>
    </row>
    <row r="2" spans="1:90" ht="15" x14ac:dyDescent="0.25">
      <c r="AA2" s="58"/>
      <c r="AC2" t="s">
        <v>822</v>
      </c>
      <c r="AD2" t="s">
        <v>823</v>
      </c>
      <c r="AE2" t="s">
        <v>824</v>
      </c>
      <c r="AF2" t="s">
        <v>825</v>
      </c>
      <c r="AG2" t="s">
        <v>826</v>
      </c>
      <c r="AH2" t="s">
        <v>827</v>
      </c>
      <c r="AI2" t="s">
        <v>828</v>
      </c>
      <c r="AJ2" s="54">
        <v>41699</v>
      </c>
      <c r="AP2" s="58"/>
      <c r="AR2" t="s">
        <v>822</v>
      </c>
      <c r="AS2" t="s">
        <v>829</v>
      </c>
      <c r="AT2" t="s">
        <v>830</v>
      </c>
      <c r="AU2" t="s">
        <v>831</v>
      </c>
      <c r="AV2" t="s">
        <v>832</v>
      </c>
      <c r="AW2" t="s">
        <v>827</v>
      </c>
      <c r="AX2" t="s">
        <v>828</v>
      </c>
      <c r="AY2" s="54">
        <v>41306</v>
      </c>
      <c r="BC2" s="285"/>
      <c r="BE2" t="s">
        <v>822</v>
      </c>
      <c r="BF2" t="s">
        <v>823</v>
      </c>
      <c r="BG2" t="s">
        <v>824</v>
      </c>
      <c r="BH2" t="s">
        <v>825</v>
      </c>
      <c r="BI2" t="s">
        <v>826</v>
      </c>
      <c r="BJ2" t="s">
        <v>827</v>
      </c>
      <c r="BK2" t="s">
        <v>833</v>
      </c>
      <c r="BL2" s="54">
        <v>40422</v>
      </c>
      <c r="BZ2" s="285"/>
      <c r="CB2" t="s">
        <v>822</v>
      </c>
      <c r="CC2" t="s">
        <v>823</v>
      </c>
      <c r="CD2" t="s">
        <v>824</v>
      </c>
      <c r="CE2" t="s">
        <v>825</v>
      </c>
      <c r="CF2" t="s">
        <v>826</v>
      </c>
      <c r="CG2" t="s">
        <v>827</v>
      </c>
      <c r="CH2" t="s">
        <v>828</v>
      </c>
      <c r="CI2" t="s">
        <v>834</v>
      </c>
    </row>
    <row r="3" spans="1:90" ht="15" x14ac:dyDescent="0.25">
      <c r="AA3" s="58"/>
      <c r="AD3" t="s">
        <v>835</v>
      </c>
      <c r="AE3" t="s">
        <v>836</v>
      </c>
      <c r="AF3" t="s">
        <v>837</v>
      </c>
      <c r="AG3" t="s">
        <v>838</v>
      </c>
      <c r="AH3" t="s">
        <v>839</v>
      </c>
      <c r="AI3" t="s">
        <v>840</v>
      </c>
      <c r="AP3" s="58"/>
      <c r="AS3" t="s">
        <v>841</v>
      </c>
      <c r="AT3" t="s">
        <v>842</v>
      </c>
      <c r="AU3" t="s">
        <v>843</v>
      </c>
      <c r="AV3" t="s">
        <v>844</v>
      </c>
      <c r="AW3" t="s">
        <v>845</v>
      </c>
      <c r="AX3" t="s">
        <v>846</v>
      </c>
      <c r="BC3" s="285"/>
      <c r="BF3" t="s">
        <v>835</v>
      </c>
      <c r="BG3" t="s">
        <v>836</v>
      </c>
      <c r="BH3" t="s">
        <v>837</v>
      </c>
      <c r="BI3" t="s">
        <v>838</v>
      </c>
      <c r="BJ3" t="s">
        <v>839</v>
      </c>
      <c r="BK3" t="s">
        <v>840</v>
      </c>
      <c r="BR3" s="285" t="s">
        <v>140</v>
      </c>
      <c r="BZ3" s="285"/>
      <c r="CC3" t="s">
        <v>835</v>
      </c>
      <c r="CD3" t="s">
        <v>836</v>
      </c>
      <c r="CE3" t="s">
        <v>837</v>
      </c>
      <c r="CF3" t="s">
        <v>838</v>
      </c>
      <c r="CG3" t="s">
        <v>845</v>
      </c>
      <c r="CH3" t="s">
        <v>846</v>
      </c>
    </row>
    <row r="4" spans="1:90" ht="15" x14ac:dyDescent="0.25">
      <c r="AA4" s="58"/>
      <c r="AE4" s="3" t="s">
        <v>847</v>
      </c>
      <c r="AF4" s="3"/>
      <c r="AG4" s="3" t="s">
        <v>848</v>
      </c>
      <c r="AP4" s="58"/>
      <c r="AT4" t="s">
        <v>849</v>
      </c>
      <c r="AU4" t="s">
        <v>850</v>
      </c>
      <c r="AV4" t="s">
        <v>851</v>
      </c>
      <c r="AW4" t="s">
        <v>852</v>
      </c>
      <c r="BC4" s="285"/>
      <c r="BG4" t="s">
        <v>849</v>
      </c>
      <c r="BH4" t="s">
        <v>850</v>
      </c>
      <c r="BI4" t="s">
        <v>851</v>
      </c>
      <c r="BJ4" t="s">
        <v>852</v>
      </c>
      <c r="BR4" s="285" t="s">
        <v>853</v>
      </c>
      <c r="BS4" t="s">
        <v>854</v>
      </c>
      <c r="BT4" t="s">
        <v>855</v>
      </c>
      <c r="BU4" t="s">
        <v>856</v>
      </c>
      <c r="BV4" t="s">
        <v>857</v>
      </c>
      <c r="BW4" t="s">
        <v>858</v>
      </c>
      <c r="BZ4" s="285"/>
      <c r="CD4" t="s">
        <v>849</v>
      </c>
      <c r="CE4" t="s">
        <v>850</v>
      </c>
      <c r="CF4" t="s">
        <v>851</v>
      </c>
      <c r="CG4" t="s">
        <v>852</v>
      </c>
    </row>
    <row r="5" spans="1:90" ht="15" x14ac:dyDescent="0.25">
      <c r="P5" s="115" t="s">
        <v>859</v>
      </c>
      <c r="Q5" s="115" t="s">
        <v>859</v>
      </c>
      <c r="R5" s="115" t="s">
        <v>859</v>
      </c>
      <c r="S5" s="115"/>
      <c r="T5" s="115"/>
      <c r="AA5" s="58"/>
      <c r="AP5" s="58"/>
      <c r="BC5" s="59"/>
      <c r="BR5" s="285" t="s">
        <v>860</v>
      </c>
      <c r="BS5" t="s">
        <v>861</v>
      </c>
      <c r="BT5" t="s">
        <v>862</v>
      </c>
      <c r="BU5" t="s">
        <v>863</v>
      </c>
      <c r="BV5" s="11">
        <v>37499</v>
      </c>
      <c r="BW5">
        <v>11</v>
      </c>
      <c r="BZ5" s="59"/>
    </row>
    <row r="6" spans="1:90" ht="15" x14ac:dyDescent="0.25">
      <c r="A6" s="282"/>
      <c r="B6" s="282" t="s">
        <v>864</v>
      </c>
      <c r="C6" s="282"/>
      <c r="D6" s="207" t="s">
        <v>865</v>
      </c>
      <c r="E6" s="282"/>
      <c r="F6" s="3" t="s">
        <v>866</v>
      </c>
      <c r="G6" s="3"/>
      <c r="H6" s="3" t="s">
        <v>867</v>
      </c>
      <c r="I6" s="3"/>
      <c r="J6" s="3" t="s">
        <v>868</v>
      </c>
      <c r="K6" s="3"/>
      <c r="L6" s="3" t="s">
        <v>869</v>
      </c>
      <c r="M6" s="3"/>
      <c r="N6" s="3" t="s">
        <v>870</v>
      </c>
      <c r="P6" s="115" t="s">
        <v>871</v>
      </c>
      <c r="Q6" s="115" t="s">
        <v>871</v>
      </c>
      <c r="R6" s="115" t="s">
        <v>871</v>
      </c>
      <c r="S6" s="115"/>
      <c r="T6" s="115"/>
      <c r="AA6" s="58"/>
      <c r="AC6" s="52" t="s">
        <v>872</v>
      </c>
      <c r="AD6" s="284">
        <v>2014</v>
      </c>
      <c r="AE6" s="52" t="s">
        <v>873</v>
      </c>
      <c r="AF6" s="284">
        <v>2013</v>
      </c>
      <c r="AG6" s="52" t="s">
        <v>874</v>
      </c>
      <c r="AH6" s="284">
        <v>2012</v>
      </c>
      <c r="AI6" s="52" t="s">
        <v>875</v>
      </c>
      <c r="AJ6" s="284">
        <v>2011</v>
      </c>
      <c r="AK6" s="52" t="s">
        <v>876</v>
      </c>
      <c r="AL6" s="284">
        <v>2010</v>
      </c>
      <c r="AP6" s="58"/>
      <c r="AR6" t="s">
        <v>877</v>
      </c>
      <c r="AS6">
        <v>2013</v>
      </c>
      <c r="AT6" t="s">
        <v>878</v>
      </c>
      <c r="AU6">
        <v>2012</v>
      </c>
      <c r="AV6" t="s">
        <v>879</v>
      </c>
      <c r="AW6">
        <v>2011</v>
      </c>
      <c r="AX6" t="s">
        <v>880</v>
      </c>
      <c r="AY6">
        <v>2010</v>
      </c>
      <c r="AZ6" t="s">
        <v>881</v>
      </c>
      <c r="BA6">
        <v>2009</v>
      </c>
      <c r="BC6" s="285"/>
      <c r="BE6" t="s">
        <v>880</v>
      </c>
      <c r="BF6">
        <v>2010</v>
      </c>
      <c r="BG6" t="s">
        <v>881</v>
      </c>
      <c r="BH6">
        <v>2009</v>
      </c>
      <c r="BI6" t="s">
        <v>882</v>
      </c>
      <c r="BJ6">
        <v>2008</v>
      </c>
      <c r="BK6" t="s">
        <v>883</v>
      </c>
      <c r="BL6">
        <v>2007</v>
      </c>
      <c r="BM6" t="s">
        <v>884</v>
      </c>
      <c r="BN6">
        <v>2006</v>
      </c>
      <c r="BR6" s="285" t="s">
        <v>150</v>
      </c>
      <c r="BZ6" s="285"/>
      <c r="CB6" t="s">
        <v>879</v>
      </c>
      <c r="CC6">
        <v>2011</v>
      </c>
      <c r="CD6" t="s">
        <v>880</v>
      </c>
      <c r="CE6">
        <v>2010</v>
      </c>
      <c r="CF6" t="s">
        <v>881</v>
      </c>
      <c r="CG6">
        <v>2009</v>
      </c>
      <c r="CH6" t="s">
        <v>882</v>
      </c>
      <c r="CI6">
        <v>2008</v>
      </c>
      <c r="CJ6" t="s">
        <v>883</v>
      </c>
      <c r="CK6">
        <v>2007</v>
      </c>
    </row>
    <row r="7" spans="1:90" ht="15" x14ac:dyDescent="0.25">
      <c r="A7" s="282" t="s">
        <v>708</v>
      </c>
      <c r="B7" t="s">
        <v>182</v>
      </c>
      <c r="C7" t="s">
        <v>709</v>
      </c>
      <c r="D7" t="s">
        <v>182</v>
      </c>
      <c r="E7" t="s">
        <v>709</v>
      </c>
      <c r="F7" t="s">
        <v>182</v>
      </c>
      <c r="G7" t="s">
        <v>709</v>
      </c>
      <c r="H7" t="s">
        <v>182</v>
      </c>
      <c r="I7" t="s">
        <v>709</v>
      </c>
      <c r="J7" t="s">
        <v>182</v>
      </c>
      <c r="K7" t="s">
        <v>709</v>
      </c>
      <c r="L7" t="s">
        <v>182</v>
      </c>
      <c r="M7" t="s">
        <v>709</v>
      </c>
      <c r="N7" t="s">
        <v>182</v>
      </c>
      <c r="O7" t="s">
        <v>709</v>
      </c>
      <c r="P7" s="52" t="s">
        <v>885</v>
      </c>
      <c r="Q7" s="52" t="s">
        <v>886</v>
      </c>
      <c r="R7" s="52" t="s">
        <v>887</v>
      </c>
      <c r="Z7" s="52" t="s">
        <v>888</v>
      </c>
      <c r="AA7" s="58" t="s">
        <v>708</v>
      </c>
      <c r="AC7" t="s">
        <v>182</v>
      </c>
      <c r="AD7" t="s">
        <v>709</v>
      </c>
      <c r="AE7" t="s">
        <v>182</v>
      </c>
      <c r="AF7" t="s">
        <v>709</v>
      </c>
      <c r="AG7" t="s">
        <v>182</v>
      </c>
      <c r="AH7" t="s">
        <v>709</v>
      </c>
      <c r="AI7" t="s">
        <v>182</v>
      </c>
      <c r="AJ7" t="s">
        <v>709</v>
      </c>
      <c r="AK7" t="s">
        <v>182</v>
      </c>
      <c r="AL7" t="s">
        <v>709</v>
      </c>
      <c r="AP7" s="58" t="s">
        <v>708</v>
      </c>
      <c r="AR7" t="s">
        <v>182</v>
      </c>
      <c r="AS7" t="s">
        <v>709</v>
      </c>
      <c r="AT7" t="s">
        <v>182</v>
      </c>
      <c r="AU7" t="s">
        <v>889</v>
      </c>
      <c r="AV7" t="s">
        <v>890</v>
      </c>
      <c r="AW7" t="s">
        <v>709</v>
      </c>
      <c r="AX7" t="s">
        <v>182</v>
      </c>
      <c r="AY7" t="s">
        <v>709</v>
      </c>
      <c r="AZ7" t="s">
        <v>182</v>
      </c>
      <c r="BA7" t="s">
        <v>709</v>
      </c>
      <c r="BC7" s="285" t="s">
        <v>708</v>
      </c>
      <c r="BE7" t="s">
        <v>182</v>
      </c>
      <c r="BF7" t="s">
        <v>709</v>
      </c>
      <c r="BG7" t="s">
        <v>182</v>
      </c>
      <c r="BH7" t="s">
        <v>709</v>
      </c>
      <c r="BI7" t="s">
        <v>182</v>
      </c>
      <c r="BJ7" t="s">
        <v>709</v>
      </c>
      <c r="BK7" t="s">
        <v>182</v>
      </c>
      <c r="BL7" t="s">
        <v>709</v>
      </c>
      <c r="BM7" t="s">
        <v>182</v>
      </c>
      <c r="BN7" t="s">
        <v>709</v>
      </c>
      <c r="BR7" s="285" t="s">
        <v>891</v>
      </c>
      <c r="BS7" t="s">
        <v>42</v>
      </c>
      <c r="BT7" t="s">
        <v>64</v>
      </c>
      <c r="BU7" t="s">
        <v>131</v>
      </c>
      <c r="BV7" t="s">
        <v>189</v>
      </c>
      <c r="BW7" t="s">
        <v>189</v>
      </c>
      <c r="BX7" t="s">
        <v>785</v>
      </c>
      <c r="BZ7" s="285" t="s">
        <v>708</v>
      </c>
      <c r="CB7" t="s">
        <v>182</v>
      </c>
      <c r="CC7" t="s">
        <v>709</v>
      </c>
      <c r="CD7" t="s">
        <v>182</v>
      </c>
      <c r="CE7" t="s">
        <v>709</v>
      </c>
      <c r="CF7" t="s">
        <v>182</v>
      </c>
      <c r="CG7" t="s">
        <v>709</v>
      </c>
      <c r="CH7" t="s">
        <v>182</v>
      </c>
      <c r="CI7" t="s">
        <v>709</v>
      </c>
      <c r="CJ7" t="s">
        <v>182</v>
      </c>
      <c r="CK7" t="s">
        <v>889</v>
      </c>
      <c r="CL7" t="s">
        <v>892</v>
      </c>
    </row>
    <row r="8" spans="1:90" ht="15" x14ac:dyDescent="0.25">
      <c r="A8" s="282" t="s">
        <v>63</v>
      </c>
      <c r="B8" s="282"/>
      <c r="C8" s="282"/>
      <c r="D8" s="282"/>
      <c r="E8" s="282"/>
      <c r="F8" t="s">
        <v>65</v>
      </c>
      <c r="G8" t="s">
        <v>607</v>
      </c>
      <c r="H8" t="s">
        <v>65</v>
      </c>
      <c r="I8" t="s">
        <v>607</v>
      </c>
      <c r="J8" t="s">
        <v>65</v>
      </c>
      <c r="K8" t="s">
        <v>607</v>
      </c>
      <c r="L8" t="s">
        <v>65</v>
      </c>
      <c r="M8" t="s">
        <v>607</v>
      </c>
      <c r="N8" t="s">
        <v>65</v>
      </c>
      <c r="O8" t="s">
        <v>607</v>
      </c>
      <c r="AA8" s="58" t="s">
        <v>64</v>
      </c>
      <c r="AB8" t="s">
        <v>893</v>
      </c>
      <c r="AC8" t="s">
        <v>65</v>
      </c>
      <c r="AD8" t="s">
        <v>607</v>
      </c>
      <c r="AE8" t="s">
        <v>65</v>
      </c>
      <c r="AF8" t="s">
        <v>607</v>
      </c>
      <c r="AG8" t="s">
        <v>65</v>
      </c>
      <c r="AH8" t="s">
        <v>279</v>
      </c>
      <c r="AI8" t="s">
        <v>64</v>
      </c>
      <c r="AJ8" t="s">
        <v>279</v>
      </c>
      <c r="AK8" t="s">
        <v>64</v>
      </c>
      <c r="AL8" t="s">
        <v>607</v>
      </c>
      <c r="AP8" s="58" t="s">
        <v>64</v>
      </c>
      <c r="AQ8" t="s">
        <v>893</v>
      </c>
      <c r="AR8" t="s">
        <v>65</v>
      </c>
      <c r="AS8" t="s">
        <v>279</v>
      </c>
      <c r="AT8" t="s">
        <v>64</v>
      </c>
      <c r="AU8" t="s">
        <v>785</v>
      </c>
      <c r="AV8" t="s">
        <v>63</v>
      </c>
      <c r="AW8" t="s">
        <v>607</v>
      </c>
      <c r="AX8" t="s">
        <v>65</v>
      </c>
      <c r="AY8" t="s">
        <v>279</v>
      </c>
      <c r="AZ8" t="s">
        <v>64</v>
      </c>
      <c r="BA8" t="s">
        <v>607</v>
      </c>
      <c r="BC8" s="285" t="s">
        <v>64</v>
      </c>
      <c r="BD8" t="s">
        <v>893</v>
      </c>
      <c r="BE8" t="s">
        <v>65</v>
      </c>
      <c r="BF8" t="s">
        <v>607</v>
      </c>
      <c r="BG8" t="s">
        <v>65</v>
      </c>
      <c r="BH8" t="s">
        <v>607</v>
      </c>
      <c r="BI8" t="s">
        <v>65</v>
      </c>
      <c r="BJ8" t="s">
        <v>279</v>
      </c>
      <c r="BK8" t="s">
        <v>64</v>
      </c>
      <c r="BL8" t="s">
        <v>279</v>
      </c>
      <c r="BM8" t="s">
        <v>64</v>
      </c>
      <c r="BN8" t="s">
        <v>607</v>
      </c>
      <c r="BR8" s="285"/>
      <c r="BS8" t="s">
        <v>66</v>
      </c>
      <c r="BT8" t="s">
        <v>894</v>
      </c>
      <c r="BU8" t="s">
        <v>895</v>
      </c>
      <c r="BV8" t="s">
        <v>896</v>
      </c>
      <c r="BW8" t="s">
        <v>897</v>
      </c>
      <c r="BZ8" s="285" t="s">
        <v>64</v>
      </c>
      <c r="CA8" t="s">
        <v>893</v>
      </c>
      <c r="CB8" t="s">
        <v>65</v>
      </c>
      <c r="CC8" t="s">
        <v>607</v>
      </c>
      <c r="CD8" t="s">
        <v>65</v>
      </c>
      <c r="CE8" t="s">
        <v>607</v>
      </c>
      <c r="CF8" t="s">
        <v>65</v>
      </c>
      <c r="CG8" t="s">
        <v>607</v>
      </c>
      <c r="CH8" t="s">
        <v>65</v>
      </c>
      <c r="CI8" t="s">
        <v>279</v>
      </c>
      <c r="CJ8" t="s">
        <v>64</v>
      </c>
      <c r="CK8" t="s">
        <v>785</v>
      </c>
      <c r="CL8" t="s">
        <v>42</v>
      </c>
    </row>
    <row r="9" spans="1:90" ht="15" x14ac:dyDescent="0.25">
      <c r="A9" s="188" t="s">
        <v>710</v>
      </c>
      <c r="B9" s="188">
        <f>'Rankings 2020-21'!B9</f>
        <v>35363</v>
      </c>
      <c r="C9" s="188">
        <f>'Rankings 2020-21'!C9</f>
        <v>1</v>
      </c>
      <c r="D9" s="188">
        <f>'Rankings 2019-20'!B9</f>
        <v>16266.2</v>
      </c>
      <c r="E9" s="188">
        <f>'Rankings 2019-20'!C9</f>
        <v>1</v>
      </c>
      <c r="F9" s="110">
        <v>13369.9</v>
      </c>
      <c r="G9">
        <v>1</v>
      </c>
      <c r="H9">
        <v>27681.8</v>
      </c>
      <c r="I9">
        <v>1</v>
      </c>
      <c r="J9">
        <v>36148.300000000003</v>
      </c>
      <c r="K9">
        <v>1</v>
      </c>
      <c r="L9">
        <v>29855</v>
      </c>
      <c r="M9">
        <v>1</v>
      </c>
      <c r="N9">
        <v>29640.799999999999</v>
      </c>
      <c r="O9">
        <v>1</v>
      </c>
      <c r="P9" s="191">
        <f>AVERAGE(B9,D9,F9)</f>
        <v>21666.366666666665</v>
      </c>
      <c r="Q9" s="191">
        <f>AVERAGE(D9,F9,H9)</f>
        <v>19105.966666666664</v>
      </c>
      <c r="R9" s="191">
        <f>AVERAGE(F9,H9,J9)</f>
        <v>25733.333333333332</v>
      </c>
      <c r="S9" s="191"/>
      <c r="T9" s="85"/>
      <c r="W9">
        <v>24210.5</v>
      </c>
      <c r="X9" s="58" t="s">
        <v>447</v>
      </c>
      <c r="Z9">
        <v>24210.5</v>
      </c>
      <c r="AA9" s="58" t="s">
        <v>447</v>
      </c>
      <c r="AB9" t="s">
        <v>66</v>
      </c>
      <c r="AC9" s="56">
        <v>27602.2</v>
      </c>
      <c r="AD9">
        <v>1</v>
      </c>
      <c r="AE9" s="56">
        <v>21522.400000000001</v>
      </c>
      <c r="AF9">
        <v>1</v>
      </c>
      <c r="AG9" s="56">
        <v>23506.9</v>
      </c>
      <c r="AH9">
        <v>1</v>
      </c>
      <c r="AI9" s="56">
        <v>24444.7</v>
      </c>
      <c r="AJ9">
        <v>1</v>
      </c>
      <c r="AK9" s="56">
        <v>22453.8</v>
      </c>
      <c r="AL9">
        <v>1</v>
      </c>
      <c r="AP9" s="58" t="s">
        <v>447</v>
      </c>
      <c r="AQ9" t="s">
        <v>66</v>
      </c>
      <c r="AR9">
        <v>21522.400000000001</v>
      </c>
      <c r="AS9">
        <v>1</v>
      </c>
      <c r="AT9">
        <v>23506.9</v>
      </c>
      <c r="AU9">
        <v>1</v>
      </c>
      <c r="AV9">
        <v>24444.7</v>
      </c>
      <c r="AW9">
        <v>1</v>
      </c>
      <c r="AX9">
        <v>22453.8</v>
      </c>
      <c r="AY9">
        <v>1</v>
      </c>
      <c r="AZ9">
        <v>18681.3</v>
      </c>
      <c r="BA9">
        <v>1</v>
      </c>
      <c r="BC9" s="285" t="s">
        <v>447</v>
      </c>
      <c r="BD9" t="s">
        <v>66</v>
      </c>
      <c r="BE9">
        <v>22453.8</v>
      </c>
      <c r="BF9">
        <v>1</v>
      </c>
      <c r="BG9">
        <v>18681.3</v>
      </c>
      <c r="BH9">
        <v>1</v>
      </c>
      <c r="BI9">
        <v>13353.3</v>
      </c>
      <c r="BJ9">
        <v>1</v>
      </c>
      <c r="BK9">
        <v>11454.6</v>
      </c>
      <c r="BL9">
        <v>1</v>
      </c>
      <c r="BM9">
        <v>9706.2999999999993</v>
      </c>
      <c r="BN9">
        <v>1</v>
      </c>
      <c r="BR9" s="285"/>
      <c r="BS9" t="s">
        <v>66</v>
      </c>
      <c r="BT9" t="s">
        <v>64</v>
      </c>
      <c r="BU9" t="s">
        <v>131</v>
      </c>
      <c r="BV9" t="s">
        <v>189</v>
      </c>
      <c r="BW9" t="s">
        <v>189</v>
      </c>
      <c r="BX9" t="s">
        <v>785</v>
      </c>
      <c r="BZ9" s="285" t="s">
        <v>447</v>
      </c>
      <c r="CA9" t="s">
        <v>66</v>
      </c>
      <c r="CB9">
        <v>24444.7</v>
      </c>
      <c r="CC9">
        <v>1</v>
      </c>
      <c r="CD9">
        <v>22453.8</v>
      </c>
      <c r="CE9">
        <v>1</v>
      </c>
      <c r="CF9">
        <v>18681.3</v>
      </c>
      <c r="CG9">
        <v>1</v>
      </c>
      <c r="CH9">
        <v>13353.3</v>
      </c>
      <c r="CI9">
        <v>1</v>
      </c>
      <c r="CJ9">
        <v>11454.6</v>
      </c>
      <c r="CK9">
        <v>1</v>
      </c>
    </row>
    <row r="10" spans="1:90" ht="15" x14ac:dyDescent="0.25">
      <c r="A10" s="189"/>
      <c r="B10" s="189"/>
      <c r="C10" s="189"/>
      <c r="D10" s="189"/>
      <c r="E10" s="189"/>
      <c r="F10" s="110"/>
      <c r="R10" s="115"/>
      <c r="S10" s="115"/>
      <c r="W10">
        <v>2971</v>
      </c>
      <c r="X10" s="58" t="s">
        <v>481</v>
      </c>
      <c r="AA10" s="58"/>
      <c r="AP10" s="58"/>
      <c r="BC10" s="59"/>
      <c r="BR10" s="285" t="s">
        <v>432</v>
      </c>
      <c r="BS10" t="s">
        <v>66</v>
      </c>
      <c r="BT10" t="s">
        <v>875</v>
      </c>
      <c r="BU10" t="s">
        <v>898</v>
      </c>
      <c r="BV10" t="s">
        <v>899</v>
      </c>
      <c r="BW10" t="s">
        <v>898</v>
      </c>
      <c r="BZ10" s="59"/>
    </row>
    <row r="11" spans="1:90" ht="15" x14ac:dyDescent="0.25">
      <c r="A11" s="188" t="s">
        <v>711</v>
      </c>
      <c r="B11" s="188">
        <f>'Rankings 2020-21'!B11</f>
        <v>4720.5</v>
      </c>
      <c r="C11" s="188">
        <f>'Rankings 2020-21'!C11</f>
        <v>2</v>
      </c>
      <c r="D11" s="188">
        <f>'Rankings 2019-20'!B11</f>
        <v>4622.3999999999996</v>
      </c>
      <c r="E11" s="188">
        <f>'Rankings 2019-20'!C11</f>
        <v>2</v>
      </c>
      <c r="F11" s="110">
        <v>4918.1000000000004</v>
      </c>
      <c r="G11">
        <v>2</v>
      </c>
      <c r="H11">
        <v>4231.1000000000004</v>
      </c>
      <c r="I11">
        <v>2</v>
      </c>
      <c r="J11">
        <v>3665</v>
      </c>
      <c r="K11">
        <v>2</v>
      </c>
      <c r="L11">
        <v>3252.6</v>
      </c>
      <c r="M11">
        <v>2</v>
      </c>
      <c r="N11">
        <v>3438.8</v>
      </c>
      <c r="O11">
        <v>2</v>
      </c>
      <c r="P11" s="191">
        <f>AVERAGE(B11,D11,F11)</f>
        <v>4753.666666666667</v>
      </c>
      <c r="Q11" s="191">
        <f>AVERAGE(D11,F11,H11)</f>
        <v>4590.5333333333338</v>
      </c>
      <c r="R11" s="191">
        <f>AVERAGE(F11,H11,J11)</f>
        <v>4271.4000000000005</v>
      </c>
      <c r="S11" s="191"/>
      <c r="T11" s="85"/>
      <c r="W11">
        <v>1894.9666666666665</v>
      </c>
      <c r="X11" s="58" t="s">
        <v>454</v>
      </c>
      <c r="Z11">
        <v>2971</v>
      </c>
      <c r="AA11" s="58" t="s">
        <v>481</v>
      </c>
      <c r="AB11" t="s">
        <v>66</v>
      </c>
      <c r="AC11" s="56">
        <v>3194.5</v>
      </c>
      <c r="AD11" s="56">
        <v>2</v>
      </c>
      <c r="AE11" s="56">
        <v>2565.4</v>
      </c>
      <c r="AF11" s="56">
        <v>2</v>
      </c>
      <c r="AG11" s="56">
        <v>3153.1</v>
      </c>
      <c r="AH11">
        <v>2</v>
      </c>
      <c r="AI11">
        <v>3214.7</v>
      </c>
      <c r="AJ11">
        <v>2</v>
      </c>
      <c r="AK11">
        <v>3276.4</v>
      </c>
      <c r="AL11">
        <v>2</v>
      </c>
      <c r="AP11" s="58" t="s">
        <v>481</v>
      </c>
      <c r="AQ11" t="s">
        <v>66</v>
      </c>
      <c r="AR11">
        <v>2565.4</v>
      </c>
      <c r="AS11">
        <v>2</v>
      </c>
      <c r="AT11">
        <v>3153.1</v>
      </c>
      <c r="AU11">
        <v>2</v>
      </c>
      <c r="AV11">
        <v>3214.7</v>
      </c>
      <c r="AW11">
        <v>2</v>
      </c>
      <c r="AX11">
        <v>3276.4</v>
      </c>
      <c r="AY11">
        <v>2</v>
      </c>
      <c r="AZ11">
        <v>3097.8</v>
      </c>
      <c r="BA11">
        <v>2</v>
      </c>
      <c r="BC11" s="285" t="s">
        <v>481</v>
      </c>
      <c r="BD11" t="s">
        <v>66</v>
      </c>
      <c r="BE11">
        <v>3276.4</v>
      </c>
      <c r="BF11">
        <v>2</v>
      </c>
      <c r="BG11">
        <v>3097.8</v>
      </c>
      <c r="BH11">
        <v>2</v>
      </c>
      <c r="BI11">
        <v>3575</v>
      </c>
      <c r="BJ11">
        <v>2</v>
      </c>
      <c r="BK11">
        <v>3853.5</v>
      </c>
      <c r="BL11">
        <v>2</v>
      </c>
      <c r="BM11">
        <v>3594</v>
      </c>
      <c r="BN11">
        <v>2</v>
      </c>
      <c r="BR11" s="285" t="s">
        <v>891</v>
      </c>
      <c r="BS11" t="s">
        <v>42</v>
      </c>
      <c r="BT11" t="s">
        <v>64</v>
      </c>
      <c r="BU11" t="s">
        <v>131</v>
      </c>
      <c r="BV11" t="s">
        <v>189</v>
      </c>
      <c r="BW11" t="s">
        <v>189</v>
      </c>
      <c r="BX11" t="s">
        <v>785</v>
      </c>
      <c r="BZ11" s="285" t="s">
        <v>481</v>
      </c>
      <c r="CA11" t="s">
        <v>66</v>
      </c>
      <c r="CB11">
        <v>3214.7</v>
      </c>
      <c r="CC11">
        <v>2</v>
      </c>
      <c r="CD11">
        <v>3276.4</v>
      </c>
      <c r="CE11">
        <v>2</v>
      </c>
      <c r="CF11">
        <v>3097.8</v>
      </c>
      <c r="CG11">
        <v>2</v>
      </c>
      <c r="CH11">
        <v>3575</v>
      </c>
      <c r="CI11">
        <v>2</v>
      </c>
      <c r="CJ11">
        <v>3853.5</v>
      </c>
      <c r="CK11">
        <v>2</v>
      </c>
    </row>
    <row r="12" spans="1:90" ht="15" x14ac:dyDescent="0.25">
      <c r="A12" s="189"/>
      <c r="B12" s="189"/>
      <c r="C12" s="189"/>
      <c r="D12" s="189"/>
      <c r="E12" s="189"/>
      <c r="F12" s="110"/>
      <c r="R12" s="115"/>
      <c r="S12" s="115"/>
      <c r="W12">
        <v>1750.3333333333333</v>
      </c>
      <c r="X12" s="58" t="s">
        <v>445</v>
      </c>
      <c r="AA12" s="58"/>
      <c r="AP12" s="58"/>
      <c r="BC12" s="59"/>
      <c r="BR12" s="285"/>
      <c r="BS12" t="s">
        <v>66</v>
      </c>
      <c r="BZ12" s="59"/>
    </row>
    <row r="13" spans="1:90" ht="15" x14ac:dyDescent="0.25">
      <c r="A13" s="188" t="s">
        <v>719</v>
      </c>
      <c r="B13" s="188">
        <f>'Rankings 2020-21'!B13</f>
        <v>2777.4</v>
      </c>
      <c r="C13" s="188">
        <f>'Rankings 2020-21'!C13</f>
        <v>3</v>
      </c>
      <c r="D13" s="188">
        <f>'Rankings 2019-20'!B13</f>
        <v>3798.2</v>
      </c>
      <c r="E13" s="188">
        <f>'Rankings 2019-20'!C13</f>
        <v>3</v>
      </c>
      <c r="F13" s="110">
        <v>2704.7</v>
      </c>
      <c r="G13">
        <v>3</v>
      </c>
      <c r="H13">
        <v>2436.5</v>
      </c>
      <c r="I13">
        <v>4</v>
      </c>
      <c r="J13">
        <v>807.2</v>
      </c>
      <c r="K13">
        <v>10</v>
      </c>
      <c r="L13">
        <v>295.39999999999998</v>
      </c>
      <c r="M13">
        <v>19</v>
      </c>
      <c r="N13">
        <v>712.4</v>
      </c>
      <c r="O13">
        <v>11</v>
      </c>
      <c r="P13" s="191">
        <f>AVERAGE(B13,D13,F13)</f>
        <v>3093.4333333333329</v>
      </c>
      <c r="Q13" s="191">
        <f>AVERAGE(D13,F13,H13)</f>
        <v>2979.7999999999997</v>
      </c>
      <c r="R13" s="191">
        <f>AVERAGE(F13,H13,J13)</f>
        <v>1982.8</v>
      </c>
      <c r="S13" s="191"/>
      <c r="T13" s="85"/>
      <c r="W13">
        <v>1055.3999999999999</v>
      </c>
      <c r="X13" s="58" t="s">
        <v>446</v>
      </c>
      <c r="Z13">
        <v>1894.9666666666665</v>
      </c>
      <c r="AA13" s="58" t="s">
        <v>454</v>
      </c>
      <c r="AB13" t="s">
        <v>66</v>
      </c>
      <c r="AC13" s="56">
        <v>2291.5</v>
      </c>
      <c r="AD13" s="56">
        <v>3</v>
      </c>
      <c r="AE13" s="56">
        <v>1682.4</v>
      </c>
      <c r="AF13" s="56">
        <v>4</v>
      </c>
      <c r="AG13" s="56">
        <v>1711</v>
      </c>
      <c r="AH13">
        <v>3</v>
      </c>
      <c r="AI13">
        <v>1680.1</v>
      </c>
      <c r="AJ13">
        <v>4</v>
      </c>
      <c r="AK13">
        <v>1461.5</v>
      </c>
      <c r="AL13">
        <v>5</v>
      </c>
      <c r="AP13" s="58" t="s">
        <v>445</v>
      </c>
      <c r="AQ13" t="s">
        <v>66</v>
      </c>
      <c r="AR13">
        <v>1751</v>
      </c>
      <c r="AS13">
        <v>3</v>
      </c>
      <c r="AT13">
        <v>1673.6</v>
      </c>
      <c r="AU13">
        <v>4</v>
      </c>
      <c r="AV13">
        <v>1887.3</v>
      </c>
      <c r="AW13">
        <v>3</v>
      </c>
      <c r="AX13">
        <v>2346.6</v>
      </c>
      <c r="AY13">
        <v>3</v>
      </c>
      <c r="AZ13">
        <v>2410</v>
      </c>
      <c r="BA13">
        <v>3</v>
      </c>
      <c r="BC13" s="285" t="s">
        <v>445</v>
      </c>
      <c r="BD13" t="s">
        <v>66</v>
      </c>
      <c r="BE13">
        <v>2346.6</v>
      </c>
      <c r="BF13">
        <v>3</v>
      </c>
      <c r="BG13">
        <v>2410</v>
      </c>
      <c r="BH13">
        <v>3</v>
      </c>
      <c r="BI13">
        <v>2709.4</v>
      </c>
      <c r="BJ13">
        <v>3</v>
      </c>
      <c r="BK13">
        <v>3158.7</v>
      </c>
      <c r="BL13">
        <v>3</v>
      </c>
      <c r="BM13">
        <v>3018.8</v>
      </c>
      <c r="BN13">
        <v>3</v>
      </c>
      <c r="BR13" s="285" t="s">
        <v>900</v>
      </c>
      <c r="BS13" t="s">
        <v>66</v>
      </c>
      <c r="BT13" t="s">
        <v>84</v>
      </c>
      <c r="BU13">
        <v>5.0999999999999996</v>
      </c>
      <c r="BV13">
        <v>2599.3000000000002</v>
      </c>
      <c r="BW13">
        <v>2697.9</v>
      </c>
      <c r="BZ13" s="285" t="s">
        <v>445</v>
      </c>
      <c r="CA13" t="s">
        <v>66</v>
      </c>
      <c r="CB13">
        <v>1887.3</v>
      </c>
      <c r="CC13">
        <v>3</v>
      </c>
      <c r="CD13">
        <v>2346.6</v>
      </c>
      <c r="CE13">
        <v>3</v>
      </c>
      <c r="CF13">
        <v>2410</v>
      </c>
      <c r="CG13">
        <v>3</v>
      </c>
      <c r="CH13">
        <v>2709.4</v>
      </c>
      <c r="CI13">
        <v>3</v>
      </c>
      <c r="CJ13">
        <v>3158.7</v>
      </c>
      <c r="CK13">
        <v>3</v>
      </c>
    </row>
    <row r="14" spans="1:90" ht="15" x14ac:dyDescent="0.25">
      <c r="A14" s="189"/>
      <c r="B14" s="189"/>
      <c r="C14" s="189"/>
      <c r="D14" s="189"/>
      <c r="E14" s="189"/>
      <c r="F14" s="110"/>
      <c r="R14" s="115"/>
      <c r="S14" s="115"/>
      <c r="W14">
        <v>835.33333333333337</v>
      </c>
      <c r="X14" s="58" t="s">
        <v>469</v>
      </c>
      <c r="AA14" s="58"/>
      <c r="AP14" s="58"/>
      <c r="BC14" s="59"/>
      <c r="BR14" s="285" t="s">
        <v>901</v>
      </c>
      <c r="BS14" t="s">
        <v>66</v>
      </c>
      <c r="BT14">
        <v>0</v>
      </c>
      <c r="BU14">
        <v>0</v>
      </c>
      <c r="BV14">
        <v>0</v>
      </c>
      <c r="BW14">
        <v>34.799999999999997</v>
      </c>
      <c r="BZ14" s="59"/>
    </row>
    <row r="15" spans="1:90" ht="15" x14ac:dyDescent="0.25">
      <c r="A15" s="188" t="s">
        <v>712</v>
      </c>
      <c r="B15" s="188">
        <f>'Rankings 2020-21'!B17</f>
        <v>2113.6999999999998</v>
      </c>
      <c r="C15" s="188">
        <f>'Rankings 2020-21'!C17</f>
        <v>5</v>
      </c>
      <c r="D15" s="188">
        <f>'Rankings 2019-20'!B15</f>
        <v>2272.6999999999998</v>
      </c>
      <c r="E15" s="188">
        <f>'Rankings 2019-20'!C15</f>
        <v>4</v>
      </c>
      <c r="F15" s="110">
        <v>2437.1</v>
      </c>
      <c r="G15">
        <v>4</v>
      </c>
      <c r="H15">
        <v>2153.5</v>
      </c>
      <c r="I15">
        <v>6</v>
      </c>
      <c r="J15">
        <v>2137.1999999999998</v>
      </c>
      <c r="K15">
        <v>4</v>
      </c>
      <c r="L15">
        <v>2145.6</v>
      </c>
      <c r="M15">
        <v>3</v>
      </c>
      <c r="N15">
        <v>2011.4</v>
      </c>
      <c r="O15">
        <v>3</v>
      </c>
      <c r="P15" s="191">
        <f>AVERAGE(B15,D15,F15)</f>
        <v>2274.5</v>
      </c>
      <c r="Q15" s="191">
        <f>AVERAGE(D15,F15,H15)</f>
        <v>2287.7666666666664</v>
      </c>
      <c r="R15" s="191">
        <f>AVERAGE(F15,H15,J15)</f>
        <v>2242.6</v>
      </c>
      <c r="S15" s="191"/>
      <c r="T15" s="85"/>
      <c r="W15">
        <v>785.66666666666663</v>
      </c>
      <c r="X15" s="58" t="s">
        <v>441</v>
      </c>
      <c r="Z15">
        <v>1750.3333333333333</v>
      </c>
      <c r="AA15" s="58" t="s">
        <v>445</v>
      </c>
      <c r="AB15" t="s">
        <v>66</v>
      </c>
      <c r="AC15" s="56">
        <v>1826.4</v>
      </c>
      <c r="AD15" s="56">
        <v>4</v>
      </c>
      <c r="AE15" s="56">
        <v>1751</v>
      </c>
      <c r="AF15" s="56">
        <v>3</v>
      </c>
      <c r="AG15" s="56">
        <v>1673.6</v>
      </c>
      <c r="AH15">
        <v>4</v>
      </c>
      <c r="AI15">
        <v>1887.3</v>
      </c>
      <c r="AJ15">
        <v>3</v>
      </c>
      <c r="AK15">
        <v>2346.6</v>
      </c>
      <c r="AL15">
        <v>3</v>
      </c>
      <c r="AP15" s="58" t="s">
        <v>454</v>
      </c>
      <c r="AQ15" t="s">
        <v>66</v>
      </c>
      <c r="AR15">
        <v>1682.4</v>
      </c>
      <c r="AS15">
        <v>4</v>
      </c>
      <c r="AT15">
        <v>1711</v>
      </c>
      <c r="AU15">
        <v>3</v>
      </c>
      <c r="AV15">
        <v>1680.1</v>
      </c>
      <c r="AW15">
        <v>4</v>
      </c>
      <c r="AX15">
        <v>1461.5</v>
      </c>
      <c r="AY15">
        <v>5</v>
      </c>
      <c r="AZ15">
        <v>1340.4</v>
      </c>
      <c r="BA15">
        <v>5</v>
      </c>
      <c r="BC15" s="285" t="s">
        <v>446</v>
      </c>
      <c r="BD15" t="s">
        <v>66</v>
      </c>
      <c r="BE15">
        <v>1556.1</v>
      </c>
      <c r="BF15">
        <v>4</v>
      </c>
      <c r="BG15">
        <v>1592</v>
      </c>
      <c r="BH15">
        <v>4</v>
      </c>
      <c r="BI15">
        <v>1732.8</v>
      </c>
      <c r="BJ15">
        <v>4</v>
      </c>
      <c r="BK15">
        <v>1942</v>
      </c>
      <c r="BL15">
        <v>4</v>
      </c>
      <c r="BM15">
        <v>1850.3</v>
      </c>
      <c r="BN15">
        <v>4</v>
      </c>
      <c r="BR15" s="285" t="s">
        <v>902</v>
      </c>
      <c r="BS15" t="s">
        <v>66</v>
      </c>
      <c r="BT15">
        <v>0</v>
      </c>
      <c r="BU15">
        <v>0</v>
      </c>
      <c r="BV15">
        <v>0</v>
      </c>
      <c r="BW15">
        <v>0.2</v>
      </c>
      <c r="BZ15" s="285" t="s">
        <v>454</v>
      </c>
      <c r="CA15" t="s">
        <v>66</v>
      </c>
      <c r="CB15">
        <v>1680.1</v>
      </c>
      <c r="CC15">
        <v>4</v>
      </c>
      <c r="CD15">
        <v>1461.5</v>
      </c>
      <c r="CE15">
        <v>5</v>
      </c>
      <c r="CF15">
        <v>1340.4</v>
      </c>
      <c r="CG15">
        <v>5</v>
      </c>
      <c r="CH15">
        <v>1068</v>
      </c>
      <c r="CI15">
        <v>7</v>
      </c>
      <c r="CJ15">
        <v>1454.3</v>
      </c>
      <c r="CK15">
        <v>5</v>
      </c>
    </row>
    <row r="16" spans="1:90" ht="15" x14ac:dyDescent="0.25">
      <c r="A16" s="189"/>
      <c r="B16" s="189"/>
      <c r="C16" s="189"/>
      <c r="D16" s="189"/>
      <c r="E16" s="189"/>
      <c r="F16" s="110"/>
      <c r="R16" s="115"/>
      <c r="S16" s="115"/>
      <c r="W16">
        <v>731.6</v>
      </c>
      <c r="X16" s="58" t="s">
        <v>437</v>
      </c>
      <c r="AA16" s="58"/>
      <c r="AP16" s="58"/>
      <c r="BC16" s="59"/>
      <c r="BR16" s="285" t="s">
        <v>436</v>
      </c>
      <c r="BS16" t="s">
        <v>66</v>
      </c>
      <c r="BT16">
        <v>0</v>
      </c>
      <c r="BU16">
        <v>0</v>
      </c>
      <c r="BV16">
        <v>234.5</v>
      </c>
      <c r="BW16">
        <v>225</v>
      </c>
      <c r="BZ16" s="59"/>
    </row>
    <row r="17" spans="1:89" ht="15" x14ac:dyDescent="0.25">
      <c r="A17" s="188" t="s">
        <v>716</v>
      </c>
      <c r="B17" s="188">
        <f>'Rankings 2020-21'!B15</f>
        <v>2318.8000000000002</v>
      </c>
      <c r="C17" s="188">
        <f>'Rankings 2020-21'!C15</f>
        <v>4</v>
      </c>
      <c r="D17" s="188">
        <f>'Rankings 2019-20'!B17</f>
        <v>2219.8000000000002</v>
      </c>
      <c r="E17" s="188">
        <f>'Rankings 2019-20'!C17</f>
        <v>5</v>
      </c>
      <c r="F17" s="110">
        <v>2435.6999999999998</v>
      </c>
      <c r="G17">
        <v>5</v>
      </c>
      <c r="H17">
        <v>2424.8000000000002</v>
      </c>
      <c r="I17">
        <v>5</v>
      </c>
      <c r="J17">
        <v>2296.9</v>
      </c>
      <c r="K17">
        <v>3</v>
      </c>
      <c r="L17">
        <v>2028.6</v>
      </c>
      <c r="M17">
        <v>5</v>
      </c>
      <c r="N17">
        <v>1875.9</v>
      </c>
      <c r="O17">
        <v>5</v>
      </c>
      <c r="P17" s="191">
        <f>AVERAGE(B17,D17,F17)</f>
        <v>2324.7666666666669</v>
      </c>
      <c r="Q17" s="191">
        <f>AVERAGE(D17,F17,H17)</f>
        <v>2360.1</v>
      </c>
      <c r="R17" s="191">
        <f>AVERAGE(F17,H17,J17)</f>
        <v>2385.7999999999997</v>
      </c>
      <c r="S17" s="191"/>
      <c r="T17" s="85"/>
      <c r="W17">
        <v>662.73333333333335</v>
      </c>
      <c r="X17" s="58" t="s">
        <v>443</v>
      </c>
      <c r="Z17">
        <v>1055.3999999999999</v>
      </c>
      <c r="AA17" s="58" t="s">
        <v>446</v>
      </c>
      <c r="AB17" t="s">
        <v>66</v>
      </c>
      <c r="AC17" s="56">
        <v>1133.5999999999999</v>
      </c>
      <c r="AD17" s="56">
        <v>5</v>
      </c>
      <c r="AE17" s="56">
        <v>1120</v>
      </c>
      <c r="AF17" s="56">
        <v>5</v>
      </c>
      <c r="AG17" s="56">
        <v>912.6</v>
      </c>
      <c r="AH17">
        <v>6</v>
      </c>
      <c r="AI17">
        <v>1397.4</v>
      </c>
      <c r="AJ17">
        <v>5</v>
      </c>
      <c r="AK17">
        <v>1556.1</v>
      </c>
      <c r="AL17">
        <v>4</v>
      </c>
      <c r="AP17" s="58" t="s">
        <v>446</v>
      </c>
      <c r="AQ17" t="s">
        <v>66</v>
      </c>
      <c r="AR17">
        <v>1120</v>
      </c>
      <c r="AS17">
        <v>5</v>
      </c>
      <c r="AT17">
        <v>912.6</v>
      </c>
      <c r="AU17">
        <v>6</v>
      </c>
      <c r="AV17">
        <v>1397.4</v>
      </c>
      <c r="AW17">
        <v>5</v>
      </c>
      <c r="AX17">
        <v>1556.1</v>
      </c>
      <c r="AY17">
        <v>4</v>
      </c>
      <c r="AZ17">
        <v>1592</v>
      </c>
      <c r="BA17">
        <v>4</v>
      </c>
      <c r="BC17" s="285" t="s">
        <v>454</v>
      </c>
      <c r="BD17" t="s">
        <v>66</v>
      </c>
      <c r="BE17">
        <v>1461.5</v>
      </c>
      <c r="BF17">
        <v>5</v>
      </c>
      <c r="BG17">
        <v>1340.4</v>
      </c>
      <c r="BH17">
        <v>5</v>
      </c>
      <c r="BI17">
        <v>1068</v>
      </c>
      <c r="BJ17">
        <v>7</v>
      </c>
      <c r="BK17">
        <v>1454.3</v>
      </c>
      <c r="BL17">
        <v>5</v>
      </c>
      <c r="BM17">
        <v>1211.0999999999999</v>
      </c>
      <c r="BN17">
        <v>5</v>
      </c>
      <c r="BR17" s="285" t="s">
        <v>437</v>
      </c>
      <c r="BS17" t="s">
        <v>66</v>
      </c>
      <c r="BT17">
        <v>0</v>
      </c>
      <c r="BU17">
        <v>0</v>
      </c>
      <c r="BV17">
        <v>352.8</v>
      </c>
      <c r="BW17">
        <v>657.4</v>
      </c>
      <c r="BZ17" s="285" t="s">
        <v>446</v>
      </c>
      <c r="CA17" t="s">
        <v>66</v>
      </c>
      <c r="CB17">
        <v>1397.4</v>
      </c>
      <c r="CC17">
        <v>5</v>
      </c>
      <c r="CD17">
        <v>1556.1</v>
      </c>
      <c r="CE17">
        <v>4</v>
      </c>
      <c r="CF17">
        <v>1592</v>
      </c>
      <c r="CG17">
        <v>4</v>
      </c>
      <c r="CH17">
        <v>1732.8</v>
      </c>
      <c r="CI17">
        <v>4</v>
      </c>
      <c r="CJ17">
        <v>1942</v>
      </c>
      <c r="CK17">
        <v>4</v>
      </c>
    </row>
    <row r="18" spans="1:89" ht="15" x14ac:dyDescent="0.25">
      <c r="A18" s="189"/>
      <c r="B18" s="189"/>
      <c r="C18" s="189"/>
      <c r="D18" s="189"/>
      <c r="E18" s="189"/>
      <c r="R18" s="115"/>
      <c r="S18" s="115"/>
      <c r="W18">
        <v>486.40000000000003</v>
      </c>
      <c r="X18" s="58" t="s">
        <v>457</v>
      </c>
      <c r="AA18" s="58"/>
      <c r="AP18" s="58"/>
      <c r="BC18" s="59"/>
      <c r="BR18" s="285" t="s">
        <v>438</v>
      </c>
      <c r="BS18" t="s">
        <v>66</v>
      </c>
      <c r="BT18">
        <v>0</v>
      </c>
      <c r="BU18">
        <v>0</v>
      </c>
      <c r="BV18">
        <v>38.6</v>
      </c>
      <c r="BW18">
        <v>22.4</v>
      </c>
      <c r="BZ18" s="59"/>
    </row>
    <row r="19" spans="1:89" ht="15" x14ac:dyDescent="0.25">
      <c r="A19" s="282" t="s">
        <v>718</v>
      </c>
      <c r="B19" s="282">
        <f>'Rankings 2020-21'!B19</f>
        <v>1425.6</v>
      </c>
      <c r="C19" s="282">
        <f>'Rankings 2020-21'!C19</f>
        <v>6</v>
      </c>
      <c r="D19" s="282">
        <f>'Rankings 2019-20'!B23</f>
        <v>1514.8</v>
      </c>
      <c r="E19" s="282">
        <f>'Rankings 2019-20'!C23</f>
        <v>8</v>
      </c>
      <c r="F19">
        <v>2110.9</v>
      </c>
      <c r="G19">
        <v>6</v>
      </c>
      <c r="H19">
        <v>2544.1999999999998</v>
      </c>
      <c r="I19">
        <v>3</v>
      </c>
      <c r="J19">
        <v>2044.9</v>
      </c>
      <c r="K19">
        <v>5</v>
      </c>
      <c r="L19">
        <v>2037.7</v>
      </c>
      <c r="M19">
        <v>4</v>
      </c>
      <c r="N19">
        <v>1879.4</v>
      </c>
      <c r="O19">
        <v>4</v>
      </c>
      <c r="P19" s="191">
        <f>AVERAGE(B19,D19,F19)</f>
        <v>1683.7666666666664</v>
      </c>
      <c r="Q19" s="191">
        <f>AVERAGE(D19,F19,H19)</f>
        <v>2056.6333333333332</v>
      </c>
      <c r="R19" s="191">
        <f>AVERAGE(F19,H19,J19)</f>
        <v>2233.3333333333335</v>
      </c>
      <c r="S19" s="191"/>
      <c r="T19" s="85"/>
      <c r="X19" s="58"/>
      <c r="Z19">
        <v>662.73333333333335</v>
      </c>
      <c r="AA19" s="58" t="s">
        <v>443</v>
      </c>
      <c r="AB19" t="s">
        <v>66</v>
      </c>
      <c r="AC19">
        <v>1099.5</v>
      </c>
      <c r="AD19">
        <v>6</v>
      </c>
      <c r="AE19">
        <v>837.8</v>
      </c>
      <c r="AF19">
        <v>7</v>
      </c>
      <c r="AG19">
        <v>50.9</v>
      </c>
      <c r="AH19">
        <v>22</v>
      </c>
      <c r="AI19">
        <v>855.8</v>
      </c>
      <c r="AJ19">
        <v>8</v>
      </c>
      <c r="AK19">
        <v>626.70000000000005</v>
      </c>
      <c r="AL19">
        <v>11</v>
      </c>
      <c r="AP19" s="58" t="s">
        <v>437</v>
      </c>
      <c r="AQ19" t="s">
        <v>66</v>
      </c>
      <c r="AR19">
        <v>1085.2</v>
      </c>
      <c r="AS19">
        <v>6</v>
      </c>
      <c r="AT19">
        <v>433.5</v>
      </c>
      <c r="AU19">
        <v>9</v>
      </c>
      <c r="AV19">
        <v>352.8</v>
      </c>
      <c r="AW19">
        <v>11</v>
      </c>
      <c r="AX19">
        <v>657.4</v>
      </c>
      <c r="AY19">
        <v>10</v>
      </c>
      <c r="AZ19">
        <v>706.7</v>
      </c>
      <c r="BA19">
        <v>9</v>
      </c>
      <c r="BC19" s="285" t="s">
        <v>469</v>
      </c>
      <c r="BD19" t="s">
        <v>66</v>
      </c>
      <c r="BE19">
        <v>945</v>
      </c>
      <c r="BF19">
        <v>6</v>
      </c>
      <c r="BG19">
        <v>1116.9000000000001</v>
      </c>
      <c r="BH19">
        <v>6</v>
      </c>
      <c r="BI19">
        <v>845.5</v>
      </c>
      <c r="BJ19">
        <v>8</v>
      </c>
      <c r="BK19">
        <v>763.2</v>
      </c>
      <c r="BL19">
        <v>8</v>
      </c>
      <c r="BM19">
        <v>549.20000000000005</v>
      </c>
      <c r="BN19">
        <v>8</v>
      </c>
      <c r="BR19" s="285" t="s">
        <v>439</v>
      </c>
      <c r="BS19" t="s">
        <v>66</v>
      </c>
      <c r="BT19">
        <v>0</v>
      </c>
      <c r="BU19">
        <v>5</v>
      </c>
      <c r="BV19">
        <v>12.7</v>
      </c>
      <c r="BW19">
        <v>13.4</v>
      </c>
      <c r="BZ19" s="285" t="s">
        <v>441</v>
      </c>
      <c r="CA19" t="s">
        <v>66</v>
      </c>
      <c r="CB19">
        <v>970</v>
      </c>
      <c r="CC19">
        <v>6</v>
      </c>
      <c r="CD19">
        <v>803.6</v>
      </c>
      <c r="CE19">
        <v>8</v>
      </c>
      <c r="CF19">
        <v>884.9</v>
      </c>
      <c r="CG19">
        <v>7</v>
      </c>
      <c r="CH19">
        <v>1176.7</v>
      </c>
      <c r="CI19">
        <v>6</v>
      </c>
      <c r="CJ19">
        <v>1442.2</v>
      </c>
      <c r="CK19">
        <v>6</v>
      </c>
    </row>
    <row r="20" spans="1:89" ht="15" x14ac:dyDescent="0.25">
      <c r="A20" s="59"/>
      <c r="B20" s="59"/>
      <c r="C20" s="59"/>
      <c r="D20" s="59"/>
      <c r="E20" s="59"/>
      <c r="R20" s="115"/>
      <c r="S20" s="115"/>
      <c r="X20" s="58"/>
      <c r="AA20" s="58"/>
      <c r="AP20" s="58"/>
      <c r="BC20" s="59"/>
      <c r="BR20" s="285" t="s">
        <v>440</v>
      </c>
      <c r="BS20" t="s">
        <v>66</v>
      </c>
      <c r="BT20">
        <v>0</v>
      </c>
      <c r="BU20">
        <v>0</v>
      </c>
      <c r="BV20">
        <v>18.2</v>
      </c>
      <c r="BW20">
        <v>195.5</v>
      </c>
      <c r="BZ20" s="59"/>
    </row>
    <row r="21" spans="1:89" ht="15" x14ac:dyDescent="0.25">
      <c r="A21" s="282" t="s">
        <v>717</v>
      </c>
      <c r="B21" s="282">
        <f>'Rankings 2020-21'!B29</f>
        <v>990.6</v>
      </c>
      <c r="C21" s="282">
        <f>'Rankings 2020-21'!C29</f>
        <v>11</v>
      </c>
      <c r="D21" s="282">
        <f>'Rankings 2019-20'!B27</f>
        <v>1447.4</v>
      </c>
      <c r="E21" s="282">
        <f>'Rankings 2019-20'!C27</f>
        <v>10</v>
      </c>
      <c r="F21">
        <v>1928.7</v>
      </c>
      <c r="G21">
        <v>7</v>
      </c>
      <c r="H21">
        <v>848.1</v>
      </c>
      <c r="I21">
        <v>13</v>
      </c>
      <c r="J21">
        <v>731.8</v>
      </c>
      <c r="K21">
        <v>11</v>
      </c>
      <c r="L21">
        <v>964.1</v>
      </c>
      <c r="M21">
        <v>8</v>
      </c>
      <c r="N21">
        <v>852.4</v>
      </c>
      <c r="O21">
        <v>8</v>
      </c>
      <c r="P21" s="191">
        <f>AVERAGE(B21,D21,F21)</f>
        <v>1455.5666666666666</v>
      </c>
      <c r="Q21" s="191">
        <f>AVERAGE(D21,F21,H21)</f>
        <v>1408.0666666666668</v>
      </c>
      <c r="R21" s="191"/>
      <c r="S21" s="191"/>
      <c r="T21" s="85"/>
      <c r="X21" s="58"/>
      <c r="Z21">
        <v>785.66666666666663</v>
      </c>
      <c r="AA21" s="58" t="s">
        <v>441</v>
      </c>
      <c r="AB21" t="s">
        <v>66</v>
      </c>
      <c r="AC21">
        <v>1015.6</v>
      </c>
      <c r="AD21">
        <v>7</v>
      </c>
      <c r="AE21">
        <v>734.6</v>
      </c>
      <c r="AF21">
        <v>8</v>
      </c>
      <c r="AG21">
        <v>606.79999999999995</v>
      </c>
      <c r="AH21">
        <v>7</v>
      </c>
      <c r="AI21">
        <v>970</v>
      </c>
      <c r="AJ21">
        <v>6</v>
      </c>
      <c r="AK21">
        <v>803.6</v>
      </c>
      <c r="AL21">
        <v>8</v>
      </c>
      <c r="AP21" s="58" t="s">
        <v>443</v>
      </c>
      <c r="AQ21" t="s">
        <v>66</v>
      </c>
      <c r="AR21">
        <v>837.8</v>
      </c>
      <c r="AS21">
        <v>7</v>
      </c>
      <c r="AT21">
        <v>50.9</v>
      </c>
      <c r="AU21">
        <v>22</v>
      </c>
      <c r="AV21">
        <v>855.8</v>
      </c>
      <c r="AW21">
        <v>8</v>
      </c>
      <c r="AX21">
        <v>626.70000000000005</v>
      </c>
      <c r="AY21">
        <v>11</v>
      </c>
      <c r="AZ21">
        <v>337.6</v>
      </c>
      <c r="BA21">
        <v>12</v>
      </c>
      <c r="BC21" s="285" t="s">
        <v>903</v>
      </c>
      <c r="BD21" t="s">
        <v>66</v>
      </c>
      <c r="BE21">
        <v>890.1</v>
      </c>
      <c r="BF21">
        <v>7</v>
      </c>
      <c r="BG21">
        <v>736.6</v>
      </c>
      <c r="BH21">
        <v>8</v>
      </c>
      <c r="BI21">
        <v>408.2</v>
      </c>
      <c r="BJ21">
        <v>12</v>
      </c>
      <c r="BK21">
        <v>537.4</v>
      </c>
      <c r="BL21">
        <v>10</v>
      </c>
      <c r="BM21">
        <v>650.20000000000005</v>
      </c>
      <c r="BN21">
        <v>7</v>
      </c>
      <c r="BR21" s="285" t="s">
        <v>441</v>
      </c>
      <c r="BS21" t="s">
        <v>66</v>
      </c>
      <c r="BT21">
        <v>0</v>
      </c>
      <c r="BU21">
        <v>0</v>
      </c>
      <c r="BV21">
        <v>970</v>
      </c>
      <c r="BW21">
        <v>803.6</v>
      </c>
      <c r="BZ21" s="285" t="s">
        <v>469</v>
      </c>
      <c r="CA21" t="s">
        <v>66</v>
      </c>
      <c r="CB21">
        <v>897.3</v>
      </c>
      <c r="CC21">
        <v>7</v>
      </c>
      <c r="CD21">
        <v>945</v>
      </c>
      <c r="CE21">
        <v>6</v>
      </c>
      <c r="CF21">
        <v>1116.9000000000001</v>
      </c>
      <c r="CG21">
        <v>6</v>
      </c>
      <c r="CH21">
        <v>845.5</v>
      </c>
      <c r="CI21">
        <v>8</v>
      </c>
      <c r="CJ21">
        <v>763.2</v>
      </c>
      <c r="CK21">
        <v>8</v>
      </c>
    </row>
    <row r="22" spans="1:89" ht="15" x14ac:dyDescent="0.25">
      <c r="A22" s="59"/>
      <c r="B22" s="59"/>
      <c r="C22" s="59"/>
      <c r="D22" s="59"/>
      <c r="E22" s="59"/>
      <c r="X22" s="58"/>
      <c r="AA22" s="58"/>
      <c r="AP22" s="58"/>
      <c r="BC22" s="59"/>
      <c r="BR22" s="285" t="s">
        <v>442</v>
      </c>
      <c r="BS22" t="s">
        <v>66</v>
      </c>
      <c r="BT22">
        <v>0</v>
      </c>
      <c r="BU22">
        <v>0</v>
      </c>
      <c r="BV22">
        <v>41.8</v>
      </c>
      <c r="BW22">
        <v>52.4</v>
      </c>
      <c r="BZ22" s="59"/>
    </row>
    <row r="23" spans="1:89" ht="15" x14ac:dyDescent="0.25">
      <c r="A23" s="282" t="s">
        <v>773</v>
      </c>
      <c r="B23" s="282">
        <f>'Rankings 2020-21'!B121</f>
        <v>0</v>
      </c>
      <c r="C23" s="282">
        <f>'Rankings 2020-21'!C121</f>
        <v>0</v>
      </c>
      <c r="D23" s="282">
        <f>'Rankings 2019-20'!B105</f>
        <v>0</v>
      </c>
      <c r="E23" s="282">
        <f>'Rankings 2019-20'!C105</f>
        <v>0</v>
      </c>
      <c r="F23">
        <v>1874.4</v>
      </c>
      <c r="G23">
        <v>8</v>
      </c>
      <c r="H23">
        <v>203.6</v>
      </c>
      <c r="I23">
        <v>25</v>
      </c>
      <c r="J23">
        <v>0</v>
      </c>
      <c r="K23">
        <v>0</v>
      </c>
      <c r="L23">
        <v>0</v>
      </c>
      <c r="M23">
        <v>0</v>
      </c>
      <c r="N23">
        <v>0</v>
      </c>
      <c r="O23">
        <v>0</v>
      </c>
      <c r="P23" s="191">
        <f>AVERAGE(B23,D23,F23)</f>
        <v>624.80000000000007</v>
      </c>
      <c r="Q23" s="191">
        <f>AVERAGE(D23,F23,H23)</f>
        <v>692.66666666666663</v>
      </c>
      <c r="X23" s="58"/>
      <c r="Z23">
        <v>731.6</v>
      </c>
      <c r="AA23" s="58" t="s">
        <v>437</v>
      </c>
      <c r="AB23" t="s">
        <v>66</v>
      </c>
      <c r="AC23">
        <v>676.1</v>
      </c>
      <c r="AD23">
        <v>8</v>
      </c>
      <c r="AE23">
        <v>1085.2</v>
      </c>
      <c r="AF23">
        <v>6</v>
      </c>
      <c r="AG23">
        <v>433.5</v>
      </c>
      <c r="AH23">
        <v>9</v>
      </c>
      <c r="AI23">
        <v>352.8</v>
      </c>
      <c r="AJ23">
        <v>11</v>
      </c>
      <c r="AK23">
        <v>657.4</v>
      </c>
      <c r="AL23">
        <v>10</v>
      </c>
      <c r="AP23" s="58" t="s">
        <v>441</v>
      </c>
      <c r="AQ23" t="s">
        <v>66</v>
      </c>
      <c r="AR23">
        <v>734.6</v>
      </c>
      <c r="AS23">
        <v>8</v>
      </c>
      <c r="AT23">
        <v>606.79999999999995</v>
      </c>
      <c r="AU23">
        <v>7</v>
      </c>
      <c r="AV23">
        <v>970</v>
      </c>
      <c r="AW23">
        <v>6</v>
      </c>
      <c r="AX23">
        <v>803.6</v>
      </c>
      <c r="AY23">
        <v>8</v>
      </c>
      <c r="AZ23">
        <v>884.9</v>
      </c>
      <c r="BA23">
        <v>7</v>
      </c>
      <c r="BC23" s="285" t="s">
        <v>441</v>
      </c>
      <c r="BD23" t="s">
        <v>66</v>
      </c>
      <c r="BE23">
        <v>803.6</v>
      </c>
      <c r="BF23">
        <v>8</v>
      </c>
      <c r="BG23">
        <v>884.9</v>
      </c>
      <c r="BH23">
        <v>7</v>
      </c>
      <c r="BI23">
        <v>1176.7</v>
      </c>
      <c r="BJ23">
        <v>6</v>
      </c>
      <c r="BK23">
        <v>1442.2</v>
      </c>
      <c r="BL23">
        <v>6</v>
      </c>
      <c r="BM23">
        <v>1096.9000000000001</v>
      </c>
      <c r="BN23">
        <v>6</v>
      </c>
      <c r="BR23" s="285" t="s">
        <v>904</v>
      </c>
      <c r="BS23" t="s">
        <v>66</v>
      </c>
      <c r="BT23">
        <v>0</v>
      </c>
      <c r="BU23">
        <v>0</v>
      </c>
      <c r="BV23">
        <v>0</v>
      </c>
      <c r="BW23">
        <v>17.100000000000001</v>
      </c>
      <c r="BZ23" s="285" t="s">
        <v>443</v>
      </c>
      <c r="CA23" t="s">
        <v>66</v>
      </c>
      <c r="CB23">
        <v>855.8</v>
      </c>
      <c r="CC23">
        <v>8</v>
      </c>
      <c r="CD23">
        <v>626.70000000000005</v>
      </c>
      <c r="CE23">
        <v>11</v>
      </c>
      <c r="CF23">
        <v>337.6</v>
      </c>
      <c r="CG23">
        <v>12</v>
      </c>
      <c r="CH23">
        <v>521.70000000000005</v>
      </c>
      <c r="CI23">
        <v>9</v>
      </c>
      <c r="CJ23">
        <v>368.7</v>
      </c>
      <c r="CK23">
        <v>12</v>
      </c>
    </row>
    <row r="24" spans="1:89" ht="15" x14ac:dyDescent="0.25">
      <c r="A24" s="59"/>
      <c r="B24" s="59"/>
      <c r="C24" s="59"/>
      <c r="D24" s="59"/>
      <c r="E24" s="59"/>
      <c r="X24" s="58"/>
      <c r="AA24" s="58"/>
      <c r="AP24" s="58"/>
      <c r="BC24" s="59"/>
      <c r="BR24" s="285" t="s">
        <v>443</v>
      </c>
      <c r="BS24" t="s">
        <v>66</v>
      </c>
      <c r="BT24" t="s">
        <v>84</v>
      </c>
      <c r="BU24">
        <v>0.1</v>
      </c>
      <c r="BV24">
        <v>855.8</v>
      </c>
      <c r="BW24">
        <v>626.70000000000005</v>
      </c>
      <c r="BZ24" s="59"/>
    </row>
    <row r="25" spans="1:89" ht="15" x14ac:dyDescent="0.25">
      <c r="A25" s="282" t="s">
        <v>720</v>
      </c>
      <c r="B25" s="282">
        <f>'Rankings 2020-21'!B21</f>
        <v>1376.6</v>
      </c>
      <c r="C25" s="282">
        <f>'Rankings 2020-21'!C21</f>
        <v>7</v>
      </c>
      <c r="D25" s="282">
        <f>'Rankings 2019-20'!B19</f>
        <v>1748.6</v>
      </c>
      <c r="E25" s="282">
        <f>'Rankings 2019-20'!C19</f>
        <v>6</v>
      </c>
      <c r="F25">
        <v>1572</v>
      </c>
      <c r="G25">
        <v>9</v>
      </c>
      <c r="H25">
        <v>1812</v>
      </c>
      <c r="I25">
        <v>7</v>
      </c>
      <c r="J25">
        <v>1292.7</v>
      </c>
      <c r="K25">
        <v>6</v>
      </c>
      <c r="L25">
        <v>1232.9000000000001</v>
      </c>
      <c r="M25">
        <v>7</v>
      </c>
      <c r="N25">
        <v>1310.8</v>
      </c>
      <c r="O25">
        <v>6</v>
      </c>
      <c r="P25" s="191">
        <f>AVERAGE(B25,D25,F25)</f>
        <v>1565.7333333333333</v>
      </c>
      <c r="Q25" s="191">
        <f>AVERAGE(D25,F25,H25)</f>
        <v>1710.8666666666668</v>
      </c>
      <c r="X25" s="58"/>
      <c r="Z25">
        <v>835.33333333333337</v>
      </c>
      <c r="AA25" s="58" t="s">
        <v>469</v>
      </c>
      <c r="AB25" t="s">
        <v>66</v>
      </c>
      <c r="AC25">
        <v>604.6</v>
      </c>
      <c r="AD25">
        <v>9</v>
      </c>
      <c r="AE25">
        <v>677.3</v>
      </c>
      <c r="AF25">
        <v>9</v>
      </c>
      <c r="AG25">
        <v>1224.0999999999999</v>
      </c>
      <c r="AH25">
        <v>5</v>
      </c>
      <c r="AI25">
        <v>897.3</v>
      </c>
      <c r="AJ25">
        <v>7</v>
      </c>
      <c r="AK25">
        <v>945</v>
      </c>
      <c r="AL25">
        <v>6</v>
      </c>
      <c r="AP25" s="58" t="s">
        <v>469</v>
      </c>
      <c r="AQ25" t="s">
        <v>66</v>
      </c>
      <c r="AR25">
        <v>677.3</v>
      </c>
      <c r="AS25">
        <v>9</v>
      </c>
      <c r="AT25">
        <v>1224.0999999999999</v>
      </c>
      <c r="AU25">
        <v>5</v>
      </c>
      <c r="AV25">
        <v>897.3</v>
      </c>
      <c r="AW25">
        <v>7</v>
      </c>
      <c r="AX25">
        <v>945</v>
      </c>
      <c r="AY25">
        <v>6</v>
      </c>
      <c r="AZ25">
        <v>1116.9000000000001</v>
      </c>
      <c r="BA25">
        <v>6</v>
      </c>
      <c r="BC25" s="285" t="s">
        <v>457</v>
      </c>
      <c r="BD25" t="s">
        <v>66</v>
      </c>
      <c r="BE25">
        <v>683.4</v>
      </c>
      <c r="BF25">
        <v>9</v>
      </c>
      <c r="BG25">
        <v>346.3</v>
      </c>
      <c r="BH25">
        <v>11</v>
      </c>
      <c r="BI25">
        <v>459</v>
      </c>
      <c r="BJ25">
        <v>10</v>
      </c>
      <c r="BK25">
        <v>593.6</v>
      </c>
      <c r="BL25">
        <v>9</v>
      </c>
      <c r="BM25">
        <v>486.8</v>
      </c>
      <c r="BN25">
        <v>9</v>
      </c>
      <c r="BR25" s="285" t="s">
        <v>905</v>
      </c>
      <c r="BS25" t="s">
        <v>66</v>
      </c>
      <c r="BT25">
        <v>0</v>
      </c>
      <c r="BU25">
        <v>0</v>
      </c>
      <c r="BV25" t="s">
        <v>84</v>
      </c>
      <c r="BW25">
        <v>0</v>
      </c>
      <c r="BZ25" s="285" t="s">
        <v>457</v>
      </c>
      <c r="CA25" t="s">
        <v>66</v>
      </c>
      <c r="CB25">
        <v>690.8</v>
      </c>
      <c r="CC25">
        <v>9</v>
      </c>
      <c r="CD25">
        <v>683.4</v>
      </c>
      <c r="CE25">
        <v>9</v>
      </c>
      <c r="CF25">
        <v>346.3</v>
      </c>
      <c r="CG25">
        <v>11</v>
      </c>
      <c r="CH25">
        <v>459</v>
      </c>
      <c r="CI25">
        <v>10</v>
      </c>
      <c r="CJ25">
        <v>593.6</v>
      </c>
      <c r="CK25">
        <v>9</v>
      </c>
    </row>
    <row r="26" spans="1:89" ht="15" x14ac:dyDescent="0.25">
      <c r="A26" s="59"/>
      <c r="B26" s="59"/>
      <c r="C26" s="59"/>
      <c r="D26" s="59"/>
      <c r="E26" s="59"/>
      <c r="X26" s="58"/>
      <c r="AA26" s="58"/>
      <c r="AP26" s="58"/>
      <c r="BC26" s="59"/>
      <c r="BR26" s="285" t="s">
        <v>444</v>
      </c>
      <c r="BS26" t="s">
        <v>66</v>
      </c>
      <c r="BT26">
        <v>0</v>
      </c>
      <c r="BU26">
        <v>0</v>
      </c>
      <c r="BV26">
        <v>75</v>
      </c>
      <c r="BW26">
        <v>49.5</v>
      </c>
      <c r="BZ26" s="59"/>
    </row>
    <row r="27" spans="1:89" ht="15" x14ac:dyDescent="0.25">
      <c r="A27" s="282" t="s">
        <v>714</v>
      </c>
      <c r="B27" s="282">
        <f>'Rankings 2020-21'!B25</f>
        <v>1186.5999999999999</v>
      </c>
      <c r="C27" s="282">
        <f>'Rankings 2020-21'!C25</f>
        <v>9</v>
      </c>
      <c r="D27" s="282">
        <f>'Rankings 2019-20'!B25</f>
        <v>1453.3</v>
      </c>
      <c r="E27" s="282">
        <f>'Rankings 2019-20'!C25</f>
        <v>9</v>
      </c>
      <c r="F27">
        <v>1568.5</v>
      </c>
      <c r="G27">
        <v>10</v>
      </c>
      <c r="H27">
        <v>1398.9</v>
      </c>
      <c r="I27">
        <v>9</v>
      </c>
      <c r="J27">
        <v>1287.7</v>
      </c>
      <c r="K27">
        <v>7</v>
      </c>
      <c r="L27">
        <v>1757.5</v>
      </c>
      <c r="M27">
        <v>6</v>
      </c>
      <c r="N27">
        <v>1005.9</v>
      </c>
      <c r="O27">
        <v>7</v>
      </c>
      <c r="P27" s="191">
        <f>AVERAGE(B27,D27,F27)</f>
        <v>1402.8</v>
      </c>
      <c r="Q27" s="191">
        <f>AVERAGE(D27,F27,H27)</f>
        <v>1473.5666666666668</v>
      </c>
      <c r="X27" s="58"/>
      <c r="Z27">
        <v>486.40000000000003</v>
      </c>
      <c r="AA27" s="58" t="s">
        <v>457</v>
      </c>
      <c r="AB27" t="s">
        <v>66</v>
      </c>
      <c r="AC27">
        <v>599.20000000000005</v>
      </c>
      <c r="AD27">
        <v>10</v>
      </c>
      <c r="AE27">
        <v>561.79999999999995</v>
      </c>
      <c r="AF27">
        <v>12</v>
      </c>
      <c r="AG27">
        <v>298.2</v>
      </c>
      <c r="AH27">
        <v>12</v>
      </c>
      <c r="AI27">
        <v>690.8</v>
      </c>
      <c r="AJ27">
        <v>9</v>
      </c>
      <c r="AK27">
        <v>683.4</v>
      </c>
      <c r="AL27">
        <v>9</v>
      </c>
      <c r="AP27" s="58" t="s">
        <v>466</v>
      </c>
      <c r="AQ27" t="s">
        <v>66</v>
      </c>
      <c r="AR27">
        <v>607.6</v>
      </c>
      <c r="AS27">
        <v>10</v>
      </c>
      <c r="AT27">
        <v>296.8</v>
      </c>
      <c r="AU27">
        <v>13</v>
      </c>
      <c r="AV27">
        <v>178.3</v>
      </c>
      <c r="AW27">
        <v>20</v>
      </c>
      <c r="AX27">
        <v>81.2</v>
      </c>
      <c r="AY27">
        <v>28</v>
      </c>
      <c r="AZ27">
        <v>87.6</v>
      </c>
      <c r="BA27">
        <v>22</v>
      </c>
      <c r="BC27" s="285" t="s">
        <v>437</v>
      </c>
      <c r="BD27" t="s">
        <v>66</v>
      </c>
      <c r="BE27">
        <v>657.4</v>
      </c>
      <c r="BF27">
        <v>10</v>
      </c>
      <c r="BG27">
        <v>706.7</v>
      </c>
      <c r="BH27">
        <v>9</v>
      </c>
      <c r="BI27">
        <v>1235.5</v>
      </c>
      <c r="BJ27">
        <v>5</v>
      </c>
      <c r="BK27">
        <v>1045.8</v>
      </c>
      <c r="BL27">
        <v>7</v>
      </c>
      <c r="BM27">
        <v>326.2</v>
      </c>
      <c r="BN27">
        <v>10</v>
      </c>
      <c r="BR27" s="285"/>
      <c r="BS27" t="s">
        <v>66</v>
      </c>
      <c r="BZ27" s="285" t="s">
        <v>465</v>
      </c>
      <c r="CA27" t="s">
        <v>66</v>
      </c>
      <c r="CB27">
        <v>485.2</v>
      </c>
      <c r="CC27">
        <v>10</v>
      </c>
      <c r="CD27">
        <v>423</v>
      </c>
      <c r="CE27">
        <v>12</v>
      </c>
      <c r="CF27">
        <v>178.1</v>
      </c>
      <c r="CG27">
        <v>16</v>
      </c>
      <c r="CH27">
        <v>145.80000000000001</v>
      </c>
      <c r="CI27">
        <v>21</v>
      </c>
      <c r="CJ27">
        <v>531.5</v>
      </c>
      <c r="CK27">
        <v>11</v>
      </c>
    </row>
    <row r="28" spans="1:89" ht="15" x14ac:dyDescent="0.25">
      <c r="A28" s="59"/>
      <c r="B28" s="59"/>
      <c r="C28" s="59"/>
      <c r="D28" s="59"/>
      <c r="E28" s="59"/>
      <c r="AA28" s="58"/>
      <c r="AP28" s="58"/>
      <c r="BC28" s="59"/>
      <c r="BR28" s="285" t="s">
        <v>906</v>
      </c>
      <c r="BS28" t="s">
        <v>66</v>
      </c>
      <c r="BT28">
        <v>0</v>
      </c>
      <c r="BU28">
        <v>0</v>
      </c>
      <c r="BV28">
        <v>276.8</v>
      </c>
      <c r="BW28">
        <v>905.4</v>
      </c>
      <c r="BZ28" s="59"/>
    </row>
    <row r="29" spans="1:89" ht="15" x14ac:dyDescent="0.25">
      <c r="A29" s="282" t="s">
        <v>725</v>
      </c>
      <c r="B29" s="282">
        <f>'Rankings 2020-21'!B23</f>
        <v>1209</v>
      </c>
      <c r="C29" s="282">
        <f>'Rankings 2020-21'!C23</f>
        <v>8</v>
      </c>
      <c r="D29" s="282">
        <f>'Rankings 2019-20'!B29</f>
        <v>1178</v>
      </c>
      <c r="E29" s="282">
        <f>'Rankings 2019-20'!C29</f>
        <v>11</v>
      </c>
      <c r="F29">
        <v>1462.7</v>
      </c>
      <c r="G29">
        <v>11</v>
      </c>
      <c r="H29">
        <v>1337.6</v>
      </c>
      <c r="I29">
        <v>10</v>
      </c>
      <c r="J29">
        <v>950.6</v>
      </c>
      <c r="K29">
        <v>9</v>
      </c>
      <c r="L29">
        <v>424.2</v>
      </c>
      <c r="M29">
        <v>15</v>
      </c>
      <c r="N29">
        <v>518.20000000000005</v>
      </c>
      <c r="O29">
        <v>14</v>
      </c>
      <c r="AA29" s="58" t="s">
        <v>466</v>
      </c>
      <c r="AB29" t="s">
        <v>66</v>
      </c>
      <c r="AC29">
        <v>522.1</v>
      </c>
      <c r="AD29">
        <v>11</v>
      </c>
      <c r="AE29">
        <v>607.6</v>
      </c>
      <c r="AF29">
        <v>10</v>
      </c>
      <c r="AG29">
        <v>296.8</v>
      </c>
      <c r="AH29">
        <v>13</v>
      </c>
      <c r="AI29">
        <v>178.3</v>
      </c>
      <c r="AJ29">
        <v>20</v>
      </c>
      <c r="AK29">
        <v>81.2</v>
      </c>
      <c r="AL29">
        <v>28</v>
      </c>
      <c r="AP29" s="58" t="s">
        <v>465</v>
      </c>
      <c r="AQ29" t="s">
        <v>66</v>
      </c>
      <c r="AR29">
        <v>567.9</v>
      </c>
      <c r="AS29">
        <v>11</v>
      </c>
      <c r="AT29">
        <v>359.2</v>
      </c>
      <c r="AU29">
        <v>11</v>
      </c>
      <c r="AV29">
        <v>485.2</v>
      </c>
      <c r="AW29">
        <v>10</v>
      </c>
      <c r="AX29">
        <v>423.1</v>
      </c>
      <c r="AY29">
        <v>12</v>
      </c>
      <c r="AZ29">
        <v>178.2</v>
      </c>
      <c r="BA29">
        <v>16</v>
      </c>
      <c r="BC29" s="285" t="s">
        <v>443</v>
      </c>
      <c r="BD29" t="s">
        <v>66</v>
      </c>
      <c r="BE29">
        <v>626.70000000000005</v>
      </c>
      <c r="BF29">
        <v>11</v>
      </c>
      <c r="BG29">
        <v>337.6</v>
      </c>
      <c r="BH29">
        <v>12</v>
      </c>
      <c r="BI29">
        <v>521.70000000000005</v>
      </c>
      <c r="BJ29">
        <v>9</v>
      </c>
      <c r="BK29">
        <v>368.7</v>
      </c>
      <c r="BL29">
        <v>12</v>
      </c>
      <c r="BM29">
        <v>158.30000000000001</v>
      </c>
      <c r="BN29">
        <v>19</v>
      </c>
      <c r="BR29" s="285" t="s">
        <v>907</v>
      </c>
      <c r="BS29" t="s">
        <v>66</v>
      </c>
      <c r="BT29">
        <v>0</v>
      </c>
      <c r="BU29">
        <v>0</v>
      </c>
      <c r="BV29">
        <v>7.1</v>
      </c>
      <c r="BW29">
        <v>15.3</v>
      </c>
      <c r="BZ29" s="285" t="s">
        <v>437</v>
      </c>
      <c r="CA29" t="s">
        <v>66</v>
      </c>
      <c r="CB29">
        <v>352.8</v>
      </c>
      <c r="CC29">
        <v>11</v>
      </c>
      <c r="CD29">
        <v>657.4</v>
      </c>
      <c r="CE29">
        <v>10</v>
      </c>
      <c r="CF29">
        <v>706.7</v>
      </c>
      <c r="CG29">
        <v>9</v>
      </c>
      <c r="CH29">
        <v>1235.5</v>
      </c>
      <c r="CI29">
        <v>5</v>
      </c>
      <c r="CJ29">
        <v>1045.8</v>
      </c>
      <c r="CK29">
        <v>7</v>
      </c>
    </row>
    <row r="30" spans="1:89" ht="15" x14ac:dyDescent="0.25">
      <c r="A30" s="59"/>
      <c r="B30" s="59"/>
      <c r="C30" s="59"/>
      <c r="D30" s="59"/>
      <c r="E30" s="59"/>
      <c r="AA30" s="58"/>
      <c r="AP30" s="58"/>
      <c r="BC30" s="59"/>
      <c r="BR30" s="285" t="s">
        <v>903</v>
      </c>
      <c r="BS30" t="s">
        <v>66</v>
      </c>
      <c r="BT30">
        <v>0</v>
      </c>
      <c r="BU30">
        <v>0</v>
      </c>
      <c r="BV30">
        <v>269.8</v>
      </c>
      <c r="BW30">
        <v>890.1</v>
      </c>
      <c r="BZ30" s="59"/>
    </row>
    <row r="31" spans="1:89" ht="15" x14ac:dyDescent="0.25">
      <c r="A31" s="282" t="s">
        <v>729</v>
      </c>
      <c r="B31" s="282">
        <f>'Rankings 2020-21'!B31</f>
        <v>887.3</v>
      </c>
      <c r="C31" s="282">
        <f>'Rankings 2020-21'!C31</f>
        <v>12</v>
      </c>
      <c r="D31" s="282">
        <f>'Rankings 2019-20'!B31</f>
        <v>1059.0999999999999</v>
      </c>
      <c r="E31" s="282">
        <f>'Rankings 2019-20'!C31</f>
        <v>12</v>
      </c>
      <c r="F31">
        <v>1081.7</v>
      </c>
      <c r="G31">
        <v>12</v>
      </c>
      <c r="H31">
        <v>1538</v>
      </c>
      <c r="I31">
        <v>8</v>
      </c>
      <c r="J31">
        <v>591.29999999999995</v>
      </c>
      <c r="K31">
        <v>14</v>
      </c>
      <c r="L31">
        <v>212.7</v>
      </c>
      <c r="M31">
        <v>26</v>
      </c>
      <c r="N31">
        <v>314.39999999999998</v>
      </c>
      <c r="O31">
        <v>19</v>
      </c>
      <c r="AA31" s="58" t="s">
        <v>908</v>
      </c>
      <c r="AB31" t="s">
        <v>66</v>
      </c>
      <c r="AC31">
        <v>449.7</v>
      </c>
      <c r="AD31">
        <v>12</v>
      </c>
      <c r="AE31">
        <v>81</v>
      </c>
      <c r="AF31">
        <v>25</v>
      </c>
      <c r="AG31">
        <v>30.3</v>
      </c>
      <c r="AH31">
        <v>26</v>
      </c>
      <c r="AI31">
        <v>52.5</v>
      </c>
      <c r="AJ31">
        <v>26</v>
      </c>
      <c r="AK31">
        <v>98.5</v>
      </c>
      <c r="AL31">
        <v>27</v>
      </c>
      <c r="AP31" s="58" t="s">
        <v>457</v>
      </c>
      <c r="AQ31" t="s">
        <v>66</v>
      </c>
      <c r="AR31">
        <v>561.79999999999995</v>
      </c>
      <c r="AS31">
        <v>12</v>
      </c>
      <c r="AT31">
        <v>298.2</v>
      </c>
      <c r="AU31">
        <v>12</v>
      </c>
      <c r="AV31">
        <v>690.8</v>
      </c>
      <c r="AW31">
        <v>9</v>
      </c>
      <c r="AX31">
        <v>683.4</v>
      </c>
      <c r="AY31">
        <v>9</v>
      </c>
      <c r="AZ31">
        <v>346.3</v>
      </c>
      <c r="BA31">
        <v>11</v>
      </c>
      <c r="BC31" s="285" t="s">
        <v>465</v>
      </c>
      <c r="BD31" t="s">
        <v>66</v>
      </c>
      <c r="BE31">
        <v>423</v>
      </c>
      <c r="BF31">
        <v>12</v>
      </c>
      <c r="BG31">
        <v>178.1</v>
      </c>
      <c r="BH31">
        <v>16</v>
      </c>
      <c r="BI31">
        <v>145.80000000000001</v>
      </c>
      <c r="BJ31">
        <v>21</v>
      </c>
      <c r="BK31">
        <v>531.5</v>
      </c>
      <c r="BL31">
        <v>11</v>
      </c>
      <c r="BM31">
        <v>289.8</v>
      </c>
      <c r="BN31">
        <v>12</v>
      </c>
      <c r="BR31" s="285"/>
      <c r="BS31" t="s">
        <v>66</v>
      </c>
      <c r="BZ31" s="285" t="s">
        <v>476</v>
      </c>
      <c r="CA31" t="s">
        <v>66</v>
      </c>
      <c r="CB31">
        <v>279</v>
      </c>
      <c r="CC31">
        <v>12</v>
      </c>
      <c r="CD31">
        <v>338.4</v>
      </c>
      <c r="CE31">
        <v>14</v>
      </c>
      <c r="CF31">
        <v>294.60000000000002</v>
      </c>
      <c r="CG31">
        <v>13</v>
      </c>
      <c r="CH31">
        <v>190.3</v>
      </c>
      <c r="CI31">
        <v>19</v>
      </c>
      <c r="CJ31">
        <v>134.4</v>
      </c>
      <c r="CK31">
        <v>24</v>
      </c>
    </row>
    <row r="32" spans="1:89" ht="15" x14ac:dyDescent="0.25">
      <c r="A32" s="59"/>
      <c r="B32" s="59"/>
      <c r="C32" s="59"/>
      <c r="D32" s="59"/>
      <c r="E32" s="59"/>
      <c r="AA32" s="58"/>
      <c r="AP32" s="58"/>
      <c r="BC32" s="59"/>
      <c r="BR32" s="285" t="s">
        <v>909</v>
      </c>
      <c r="BS32" t="s">
        <v>66</v>
      </c>
      <c r="BT32">
        <v>0</v>
      </c>
      <c r="BU32">
        <v>0</v>
      </c>
      <c r="BV32">
        <v>52.5</v>
      </c>
      <c r="BW32">
        <v>98.4</v>
      </c>
      <c r="BZ32" s="59"/>
    </row>
    <row r="33" spans="1:89" ht="15" x14ac:dyDescent="0.25">
      <c r="A33" s="282" t="s">
        <v>721</v>
      </c>
      <c r="B33" s="282">
        <f>'Rankings 2020-21'!B35</f>
        <v>627</v>
      </c>
      <c r="C33" s="282">
        <f>'Rankings 2020-21'!C35</f>
        <v>14</v>
      </c>
      <c r="D33" s="282">
        <f>'Rankings 2019-20'!B35</f>
        <v>646.79999999999995</v>
      </c>
      <c r="E33" s="282">
        <f>'Rankings 2019-20'!C35</f>
        <v>14</v>
      </c>
      <c r="F33">
        <v>1061.4000000000001</v>
      </c>
      <c r="G33">
        <v>13</v>
      </c>
      <c r="H33">
        <v>732.5</v>
      </c>
      <c r="I33">
        <v>14</v>
      </c>
      <c r="J33">
        <v>653.4</v>
      </c>
      <c r="K33">
        <v>12</v>
      </c>
      <c r="L33">
        <v>480.3</v>
      </c>
      <c r="M33">
        <v>13</v>
      </c>
      <c r="N33">
        <v>548.1</v>
      </c>
      <c r="O33">
        <v>12</v>
      </c>
      <c r="AA33" s="58" t="s">
        <v>465</v>
      </c>
      <c r="AB33" t="s">
        <v>66</v>
      </c>
      <c r="AC33">
        <v>432.4</v>
      </c>
      <c r="AD33">
        <v>13</v>
      </c>
      <c r="AE33">
        <v>567.9</v>
      </c>
      <c r="AF33">
        <v>11</v>
      </c>
      <c r="AG33">
        <v>359.2</v>
      </c>
      <c r="AH33">
        <v>11</v>
      </c>
      <c r="AI33">
        <v>485.2</v>
      </c>
      <c r="AJ33">
        <v>10</v>
      </c>
      <c r="AK33">
        <v>423.1</v>
      </c>
      <c r="AL33">
        <v>12</v>
      </c>
      <c r="AP33" s="58" t="s">
        <v>903</v>
      </c>
      <c r="AQ33" t="s">
        <v>66</v>
      </c>
      <c r="AR33">
        <v>381.6</v>
      </c>
      <c r="AS33">
        <v>13</v>
      </c>
      <c r="AT33">
        <v>604.29999999999995</v>
      </c>
      <c r="AU33">
        <v>8</v>
      </c>
      <c r="AV33">
        <v>269.8</v>
      </c>
      <c r="AW33">
        <v>13</v>
      </c>
      <c r="AX33">
        <v>890.1</v>
      </c>
      <c r="AY33">
        <v>7</v>
      </c>
      <c r="AZ33">
        <v>736.6</v>
      </c>
      <c r="BA33">
        <v>8</v>
      </c>
      <c r="BC33" s="285" t="s">
        <v>910</v>
      </c>
      <c r="BD33" t="s">
        <v>66</v>
      </c>
      <c r="BE33">
        <v>350</v>
      </c>
      <c r="BF33">
        <v>13</v>
      </c>
      <c r="BG33">
        <v>422.1</v>
      </c>
      <c r="BH33">
        <v>10</v>
      </c>
      <c r="BI33">
        <v>451.3</v>
      </c>
      <c r="BJ33">
        <v>11</v>
      </c>
      <c r="BK33">
        <v>249.5</v>
      </c>
      <c r="BL33">
        <v>18</v>
      </c>
      <c r="BM33">
        <v>149.6</v>
      </c>
      <c r="BN33">
        <v>20</v>
      </c>
      <c r="BR33" s="285" t="s">
        <v>908</v>
      </c>
      <c r="BS33" t="s">
        <v>66</v>
      </c>
      <c r="BT33">
        <v>0</v>
      </c>
      <c r="BU33">
        <v>0</v>
      </c>
      <c r="BV33">
        <v>52.5</v>
      </c>
      <c r="BW33">
        <v>98.4</v>
      </c>
      <c r="BZ33" s="285" t="s">
        <v>903</v>
      </c>
      <c r="CA33" t="s">
        <v>66</v>
      </c>
      <c r="CB33">
        <v>269.8</v>
      </c>
      <c r="CC33">
        <v>13</v>
      </c>
      <c r="CD33">
        <v>890.1</v>
      </c>
      <c r="CE33">
        <v>7</v>
      </c>
      <c r="CF33">
        <v>736.6</v>
      </c>
      <c r="CG33">
        <v>8</v>
      </c>
      <c r="CH33">
        <v>408.2</v>
      </c>
      <c r="CI33">
        <v>12</v>
      </c>
      <c r="CJ33">
        <v>537.4</v>
      </c>
      <c r="CK33">
        <v>10</v>
      </c>
    </row>
    <row r="34" spans="1:89" ht="15" x14ac:dyDescent="0.25">
      <c r="A34" s="59"/>
      <c r="B34" s="59"/>
      <c r="C34" s="59"/>
      <c r="D34" s="59"/>
      <c r="E34" s="59"/>
      <c r="AA34" s="58"/>
      <c r="AP34" s="58"/>
      <c r="BC34" s="59"/>
      <c r="BR34" s="285"/>
      <c r="BS34" t="s">
        <v>66</v>
      </c>
      <c r="BZ34" s="59"/>
    </row>
    <row r="35" spans="1:89" ht="15" x14ac:dyDescent="0.25">
      <c r="A35" s="282" t="s">
        <v>727</v>
      </c>
      <c r="B35" s="282">
        <f>'Rankings 2020-21'!B33</f>
        <v>828</v>
      </c>
      <c r="C35" s="282">
        <f>'Rankings 2020-21'!C33</f>
        <v>13</v>
      </c>
      <c r="D35" s="282">
        <f>'Rankings 2019-20'!B21</f>
        <v>1619.1</v>
      </c>
      <c r="E35" s="282">
        <f>'Rankings 2019-20'!C21</f>
        <v>7</v>
      </c>
      <c r="F35">
        <v>816.7</v>
      </c>
      <c r="G35">
        <v>14</v>
      </c>
      <c r="H35">
        <v>993.4</v>
      </c>
      <c r="I35">
        <v>12</v>
      </c>
      <c r="J35">
        <v>1050</v>
      </c>
      <c r="K35">
        <v>8</v>
      </c>
      <c r="L35">
        <v>551</v>
      </c>
      <c r="M35">
        <v>10</v>
      </c>
      <c r="N35">
        <v>545.70000000000005</v>
      </c>
      <c r="O35">
        <v>13</v>
      </c>
      <c r="AA35" s="58" t="s">
        <v>903</v>
      </c>
      <c r="AB35" t="s">
        <v>66</v>
      </c>
      <c r="AC35">
        <v>384.9</v>
      </c>
      <c r="AD35">
        <v>14</v>
      </c>
      <c r="AE35">
        <v>381.6</v>
      </c>
      <c r="AF35">
        <v>13</v>
      </c>
      <c r="AG35">
        <v>604.29999999999995</v>
      </c>
      <c r="AH35">
        <v>8</v>
      </c>
      <c r="AI35">
        <v>269.8</v>
      </c>
      <c r="AJ35">
        <v>13</v>
      </c>
      <c r="AK35">
        <v>890.1</v>
      </c>
      <c r="AL35">
        <v>7</v>
      </c>
      <c r="AP35" s="58" t="s">
        <v>459</v>
      </c>
      <c r="AQ35" t="s">
        <v>66</v>
      </c>
      <c r="AR35">
        <v>267.2</v>
      </c>
      <c r="AS35">
        <v>14</v>
      </c>
      <c r="AT35">
        <v>246</v>
      </c>
      <c r="AU35">
        <v>16</v>
      </c>
      <c r="AV35">
        <v>250.4</v>
      </c>
      <c r="AW35">
        <v>14</v>
      </c>
      <c r="AX35">
        <v>237.5</v>
      </c>
      <c r="AY35">
        <v>16</v>
      </c>
      <c r="AZ35">
        <v>82</v>
      </c>
      <c r="BA35">
        <v>23</v>
      </c>
      <c r="BC35" s="285" t="s">
        <v>476</v>
      </c>
      <c r="BD35" t="s">
        <v>66</v>
      </c>
      <c r="BE35">
        <v>338.4</v>
      </c>
      <c r="BF35">
        <v>14</v>
      </c>
      <c r="BG35">
        <v>294.60000000000002</v>
      </c>
      <c r="BH35">
        <v>13</v>
      </c>
      <c r="BI35">
        <v>190.3</v>
      </c>
      <c r="BJ35">
        <v>19</v>
      </c>
      <c r="BK35">
        <v>134.4</v>
      </c>
      <c r="BL35">
        <v>24</v>
      </c>
      <c r="BM35">
        <v>205.8</v>
      </c>
      <c r="BN35">
        <v>17</v>
      </c>
      <c r="BR35" s="285" t="s">
        <v>445</v>
      </c>
      <c r="BS35" t="s">
        <v>66</v>
      </c>
      <c r="BT35">
        <v>366.5</v>
      </c>
      <c r="BU35">
        <v>262.10000000000002</v>
      </c>
      <c r="BV35">
        <v>1887.3</v>
      </c>
      <c r="BW35">
        <v>2346.6</v>
      </c>
      <c r="BZ35" s="285" t="s">
        <v>459</v>
      </c>
      <c r="CA35" t="s">
        <v>66</v>
      </c>
      <c r="CB35">
        <v>250.4</v>
      </c>
      <c r="CC35">
        <v>14</v>
      </c>
      <c r="CD35">
        <v>237.5</v>
      </c>
      <c r="CE35">
        <v>16</v>
      </c>
      <c r="CF35">
        <v>82</v>
      </c>
      <c r="CG35">
        <v>23</v>
      </c>
      <c r="CH35">
        <v>84.3</v>
      </c>
      <c r="CI35">
        <v>24</v>
      </c>
      <c r="CJ35">
        <v>310.5</v>
      </c>
      <c r="CK35">
        <v>14</v>
      </c>
    </row>
    <row r="36" spans="1:89" ht="15" x14ac:dyDescent="0.25">
      <c r="A36" s="59"/>
      <c r="B36" s="59"/>
      <c r="C36" s="59"/>
      <c r="D36" s="59"/>
      <c r="E36" s="59"/>
      <c r="AA36" s="58"/>
      <c r="AP36" s="58"/>
      <c r="BC36" s="59"/>
      <c r="BR36" s="285"/>
      <c r="BS36" t="s">
        <v>66</v>
      </c>
      <c r="BZ36" s="59"/>
    </row>
    <row r="37" spans="1:89" ht="15" x14ac:dyDescent="0.25">
      <c r="A37" s="282" t="s">
        <v>734</v>
      </c>
      <c r="B37" s="282">
        <f>'Rankings 2020-21'!B49</f>
        <v>235.4</v>
      </c>
      <c r="C37" s="282">
        <f>'Rankings 2020-21'!C49</f>
        <v>21</v>
      </c>
      <c r="D37" s="282">
        <f>'Rankings 2019-20'!B61</f>
        <v>101.2</v>
      </c>
      <c r="E37" s="282">
        <f>'Rankings 2019-20'!C61</f>
        <v>27</v>
      </c>
      <c r="F37">
        <v>783.2</v>
      </c>
      <c r="G37">
        <v>15</v>
      </c>
      <c r="H37">
        <v>239.3</v>
      </c>
      <c r="I37">
        <v>23</v>
      </c>
      <c r="J37">
        <v>318.5</v>
      </c>
      <c r="K37">
        <v>18</v>
      </c>
      <c r="L37">
        <v>259.5</v>
      </c>
      <c r="M37">
        <v>21</v>
      </c>
      <c r="N37">
        <v>408.7</v>
      </c>
      <c r="O37">
        <v>16</v>
      </c>
      <c r="AA37" s="58" t="s">
        <v>436</v>
      </c>
      <c r="AB37" t="s">
        <v>66</v>
      </c>
      <c r="AC37">
        <v>352.6</v>
      </c>
      <c r="AD37">
        <v>15</v>
      </c>
      <c r="AE37">
        <v>129.9</v>
      </c>
      <c r="AF37">
        <v>21</v>
      </c>
      <c r="AG37">
        <v>45.6</v>
      </c>
      <c r="AH37">
        <v>23</v>
      </c>
      <c r="AI37">
        <v>234.5</v>
      </c>
      <c r="AJ37">
        <v>17</v>
      </c>
      <c r="AK37">
        <v>225</v>
      </c>
      <c r="AL37">
        <v>18</v>
      </c>
      <c r="AP37" s="58" t="s">
        <v>463</v>
      </c>
      <c r="AQ37" t="s">
        <v>66</v>
      </c>
      <c r="AR37">
        <v>213.5</v>
      </c>
      <c r="AS37">
        <v>15</v>
      </c>
      <c r="AT37">
        <v>146.4</v>
      </c>
      <c r="AU37">
        <v>17</v>
      </c>
      <c r="AV37">
        <v>157.19999999999999</v>
      </c>
      <c r="AW37">
        <v>21</v>
      </c>
      <c r="AX37">
        <v>120.6</v>
      </c>
      <c r="AY37">
        <v>24</v>
      </c>
      <c r="AZ37">
        <v>0</v>
      </c>
      <c r="BA37">
        <v>0</v>
      </c>
      <c r="BC37" s="285" t="s">
        <v>911</v>
      </c>
      <c r="BD37" t="s">
        <v>66</v>
      </c>
      <c r="BE37">
        <v>297</v>
      </c>
      <c r="BF37">
        <v>15</v>
      </c>
      <c r="BG37">
        <v>130.1</v>
      </c>
      <c r="BH37">
        <v>19</v>
      </c>
      <c r="BI37">
        <v>15.4</v>
      </c>
      <c r="BJ37">
        <v>34</v>
      </c>
      <c r="BK37">
        <v>0</v>
      </c>
      <c r="BL37">
        <v>0</v>
      </c>
      <c r="BM37">
        <v>0</v>
      </c>
      <c r="BN37">
        <v>0</v>
      </c>
      <c r="BR37" s="285" t="s">
        <v>446</v>
      </c>
      <c r="BS37" t="s">
        <v>66</v>
      </c>
      <c r="BT37">
        <v>92.7</v>
      </c>
      <c r="BU37">
        <v>21.5</v>
      </c>
      <c r="BV37">
        <v>1397.4</v>
      </c>
      <c r="BW37">
        <v>1556.1</v>
      </c>
      <c r="BZ37" s="285" t="s">
        <v>471</v>
      </c>
      <c r="CA37" t="s">
        <v>66</v>
      </c>
      <c r="CB37">
        <v>249.2</v>
      </c>
      <c r="CC37">
        <v>15</v>
      </c>
      <c r="CD37">
        <v>232.9</v>
      </c>
      <c r="CE37">
        <v>17</v>
      </c>
      <c r="CF37">
        <v>145.69999999999999</v>
      </c>
      <c r="CG37">
        <v>18</v>
      </c>
      <c r="CH37">
        <v>0</v>
      </c>
      <c r="CI37">
        <v>0</v>
      </c>
      <c r="CJ37">
        <v>0</v>
      </c>
      <c r="CK37">
        <v>0</v>
      </c>
    </row>
    <row r="38" spans="1:89" ht="15" x14ac:dyDescent="0.25">
      <c r="A38" s="59"/>
      <c r="B38" s="59"/>
      <c r="C38" s="59"/>
      <c r="D38" s="59"/>
      <c r="E38" s="59"/>
      <c r="AA38" s="58"/>
      <c r="AP38" s="58"/>
      <c r="BC38" s="59"/>
      <c r="BR38" s="285"/>
      <c r="BS38" t="s">
        <v>66</v>
      </c>
      <c r="BZ38" s="59"/>
    </row>
    <row r="39" spans="1:89" ht="15" x14ac:dyDescent="0.25">
      <c r="A39" s="282" t="s">
        <v>731</v>
      </c>
      <c r="B39" s="282">
        <f>'Rankings 2020-21'!B47</f>
        <v>249.3</v>
      </c>
      <c r="C39" s="282">
        <f>'Rankings 2020-21'!C47</f>
        <v>20</v>
      </c>
      <c r="D39" s="282">
        <f>'Rankings 2019-20'!B45</f>
        <v>313.3</v>
      </c>
      <c r="E39" s="282">
        <f>'Rankings 2019-20'!C45</f>
        <v>19</v>
      </c>
      <c r="F39">
        <v>757.7</v>
      </c>
      <c r="G39">
        <v>16</v>
      </c>
      <c r="H39">
        <v>281.3</v>
      </c>
      <c r="I39">
        <v>22</v>
      </c>
      <c r="J39">
        <v>201.2</v>
      </c>
      <c r="K39">
        <v>22</v>
      </c>
      <c r="L39">
        <v>215.8</v>
      </c>
      <c r="M39">
        <v>24</v>
      </c>
      <c r="N39">
        <v>2</v>
      </c>
      <c r="O39">
        <v>39</v>
      </c>
      <c r="AA39" s="58" t="s">
        <v>476</v>
      </c>
      <c r="AB39" t="s">
        <v>66</v>
      </c>
      <c r="AC39">
        <v>309.39999999999998</v>
      </c>
      <c r="AD39">
        <v>16</v>
      </c>
      <c r="AE39">
        <v>208.2</v>
      </c>
      <c r="AF39">
        <v>16</v>
      </c>
      <c r="AG39">
        <v>367.2</v>
      </c>
      <c r="AH39">
        <v>10</v>
      </c>
      <c r="AI39">
        <v>279</v>
      </c>
      <c r="AJ39">
        <v>12</v>
      </c>
      <c r="AK39">
        <v>338.4</v>
      </c>
      <c r="AL39">
        <v>14</v>
      </c>
      <c r="AP39" s="58" t="s">
        <v>476</v>
      </c>
      <c r="AQ39" t="s">
        <v>66</v>
      </c>
      <c r="AR39">
        <v>208.2</v>
      </c>
      <c r="AS39">
        <v>16</v>
      </c>
      <c r="AT39">
        <v>367.2</v>
      </c>
      <c r="AU39">
        <v>10</v>
      </c>
      <c r="AV39">
        <v>279</v>
      </c>
      <c r="AW39">
        <v>12</v>
      </c>
      <c r="AX39">
        <v>338.4</v>
      </c>
      <c r="AY39">
        <v>14</v>
      </c>
      <c r="AZ39">
        <v>294.60000000000002</v>
      </c>
      <c r="BA39">
        <v>13</v>
      </c>
      <c r="BC39" s="285" t="s">
        <v>459</v>
      </c>
      <c r="BD39" t="s">
        <v>66</v>
      </c>
      <c r="BE39">
        <v>237.5</v>
      </c>
      <c r="BF39">
        <v>16</v>
      </c>
      <c r="BG39">
        <v>82</v>
      </c>
      <c r="BH39">
        <v>23</v>
      </c>
      <c r="BI39">
        <v>84.3</v>
      </c>
      <c r="BJ39">
        <v>24</v>
      </c>
      <c r="BK39">
        <v>310.5</v>
      </c>
      <c r="BL39">
        <v>14</v>
      </c>
      <c r="BM39">
        <v>226.7</v>
      </c>
      <c r="BN39">
        <v>15</v>
      </c>
      <c r="BR39" s="285" t="s">
        <v>447</v>
      </c>
      <c r="BS39" t="s">
        <v>66</v>
      </c>
      <c r="BT39">
        <v>1182</v>
      </c>
      <c r="BU39">
        <v>746.5</v>
      </c>
      <c r="BV39">
        <v>24444.7</v>
      </c>
      <c r="BW39">
        <v>22453.8</v>
      </c>
      <c r="BZ39" s="285" t="s">
        <v>475</v>
      </c>
      <c r="CA39" t="s">
        <v>66</v>
      </c>
      <c r="CB39">
        <v>248.4</v>
      </c>
      <c r="CC39">
        <v>16</v>
      </c>
      <c r="CD39">
        <v>221.2</v>
      </c>
      <c r="CE39">
        <v>19</v>
      </c>
      <c r="CF39">
        <v>173.1</v>
      </c>
      <c r="CG39">
        <v>17</v>
      </c>
      <c r="CH39">
        <v>246.6</v>
      </c>
      <c r="CI39">
        <v>16</v>
      </c>
      <c r="CJ39">
        <v>272.8</v>
      </c>
      <c r="CK39">
        <v>15</v>
      </c>
    </row>
    <row r="40" spans="1:89" ht="15" x14ac:dyDescent="0.25">
      <c r="A40" s="59"/>
      <c r="B40" s="59"/>
      <c r="C40" s="59"/>
      <c r="D40" s="59"/>
      <c r="E40" s="59"/>
      <c r="AA40" s="58"/>
      <c r="AP40" s="58"/>
      <c r="BC40" s="59"/>
      <c r="BR40" s="285"/>
      <c r="BS40" t="s">
        <v>66</v>
      </c>
      <c r="BZ40" s="59"/>
    </row>
    <row r="41" spans="1:89" ht="15" x14ac:dyDescent="0.25">
      <c r="A41" s="282" t="s">
        <v>724</v>
      </c>
      <c r="B41" s="282">
        <f>'Rankings 2020-21'!B39</f>
        <v>455.3</v>
      </c>
      <c r="C41" s="282">
        <f>'Rankings 2020-21'!C39</f>
        <v>16</v>
      </c>
      <c r="D41" s="282">
        <f>'Rankings 2019-20'!B39</f>
        <v>557.70000000000005</v>
      </c>
      <c r="E41" s="282">
        <f>'Rankings 2019-20'!C39</f>
        <v>16</v>
      </c>
      <c r="F41">
        <v>645.4</v>
      </c>
      <c r="G41">
        <v>17</v>
      </c>
      <c r="H41">
        <v>582.20000000000005</v>
      </c>
      <c r="I41">
        <v>15</v>
      </c>
      <c r="J41">
        <v>506.9</v>
      </c>
      <c r="K41">
        <v>15</v>
      </c>
      <c r="L41">
        <v>523.6</v>
      </c>
      <c r="M41">
        <v>11</v>
      </c>
      <c r="N41">
        <v>486.2</v>
      </c>
      <c r="O41">
        <v>15</v>
      </c>
      <c r="AA41" s="58" t="s">
        <v>463</v>
      </c>
      <c r="AB41" t="s">
        <v>66</v>
      </c>
      <c r="AC41">
        <v>276.3</v>
      </c>
      <c r="AD41">
        <v>17</v>
      </c>
      <c r="AE41">
        <v>213.5</v>
      </c>
      <c r="AF41">
        <v>15</v>
      </c>
      <c r="AG41">
        <v>146.4</v>
      </c>
      <c r="AH41">
        <v>17</v>
      </c>
      <c r="AI41">
        <v>157.19999999999999</v>
      </c>
      <c r="AJ41">
        <v>21</v>
      </c>
      <c r="AK41">
        <v>120.6</v>
      </c>
      <c r="AL41">
        <v>24</v>
      </c>
      <c r="AP41" s="58" t="s">
        <v>444</v>
      </c>
      <c r="AQ41" t="s">
        <v>66</v>
      </c>
      <c r="AR41">
        <v>188.3</v>
      </c>
      <c r="AS41">
        <v>17</v>
      </c>
      <c r="AT41">
        <v>0</v>
      </c>
      <c r="AU41">
        <v>0</v>
      </c>
      <c r="AV41">
        <v>75</v>
      </c>
      <c r="AW41">
        <v>25</v>
      </c>
      <c r="AX41">
        <v>49.5</v>
      </c>
      <c r="AY41">
        <v>31</v>
      </c>
      <c r="AZ41">
        <v>0</v>
      </c>
      <c r="BA41">
        <v>0</v>
      </c>
      <c r="BC41" s="285" t="s">
        <v>471</v>
      </c>
      <c r="BD41" t="s">
        <v>66</v>
      </c>
      <c r="BE41">
        <v>232.9</v>
      </c>
      <c r="BF41">
        <v>17</v>
      </c>
      <c r="BG41">
        <v>145.69999999999999</v>
      </c>
      <c r="BH41">
        <v>18</v>
      </c>
      <c r="BI41">
        <v>0</v>
      </c>
      <c r="BJ41">
        <v>0</v>
      </c>
      <c r="BK41">
        <v>0</v>
      </c>
      <c r="BL41">
        <v>0</v>
      </c>
      <c r="BM41">
        <v>0</v>
      </c>
      <c r="BN41">
        <v>0</v>
      </c>
      <c r="BR41" s="285" t="s">
        <v>912</v>
      </c>
      <c r="BS41" t="s">
        <v>66</v>
      </c>
      <c r="BT41">
        <v>216.7</v>
      </c>
      <c r="BU41">
        <v>182.2</v>
      </c>
      <c r="BV41">
        <v>4009.9</v>
      </c>
      <c r="BW41">
        <v>3922.2</v>
      </c>
      <c r="BZ41" s="285" t="s">
        <v>436</v>
      </c>
      <c r="CA41" t="s">
        <v>66</v>
      </c>
      <c r="CB41">
        <v>234.5</v>
      </c>
      <c r="CC41">
        <v>17</v>
      </c>
      <c r="CD41">
        <v>225</v>
      </c>
      <c r="CE41">
        <v>18</v>
      </c>
      <c r="CF41">
        <v>60.9</v>
      </c>
      <c r="CG41">
        <v>25</v>
      </c>
      <c r="CH41">
        <v>122.9</v>
      </c>
      <c r="CI41">
        <v>22</v>
      </c>
      <c r="CJ41">
        <v>170.2</v>
      </c>
      <c r="CK41">
        <v>23</v>
      </c>
    </row>
    <row r="42" spans="1:89" ht="15" x14ac:dyDescent="0.25">
      <c r="A42" s="59"/>
      <c r="B42" s="59"/>
      <c r="C42" s="59"/>
      <c r="D42" s="59"/>
      <c r="E42" s="59"/>
      <c r="AA42" s="58"/>
      <c r="AP42" s="58"/>
      <c r="BC42" s="59"/>
      <c r="BR42" s="285" t="s">
        <v>450</v>
      </c>
      <c r="BS42" t="s">
        <v>66</v>
      </c>
      <c r="BT42">
        <v>0</v>
      </c>
      <c r="BU42">
        <v>0</v>
      </c>
      <c r="BV42">
        <v>49.5</v>
      </c>
      <c r="BW42">
        <v>0</v>
      </c>
      <c r="BZ42" s="59"/>
    </row>
    <row r="43" spans="1:89" ht="15" x14ac:dyDescent="0.25">
      <c r="A43" s="282" t="s">
        <v>722</v>
      </c>
      <c r="B43" s="282">
        <f>'Rankings 2020-21'!B27</f>
        <v>1018.3</v>
      </c>
      <c r="C43" s="282">
        <f>'Rankings 2020-21'!C27</f>
        <v>10</v>
      </c>
      <c r="D43" s="282">
        <f>'Rankings 2019-20'!B33</f>
        <v>834.5</v>
      </c>
      <c r="E43" s="282">
        <f>'Rankings 2019-20'!C33</f>
        <v>13</v>
      </c>
      <c r="F43">
        <v>623.5</v>
      </c>
      <c r="G43">
        <v>18</v>
      </c>
      <c r="H43">
        <v>1155.5999999999999</v>
      </c>
      <c r="I43">
        <v>11</v>
      </c>
      <c r="J43">
        <v>596.70000000000005</v>
      </c>
      <c r="K43">
        <v>13</v>
      </c>
      <c r="L43">
        <v>711.6</v>
      </c>
      <c r="M43">
        <v>9</v>
      </c>
      <c r="N43">
        <v>727.6</v>
      </c>
      <c r="O43">
        <v>10</v>
      </c>
      <c r="AA43" s="58" t="s">
        <v>471</v>
      </c>
      <c r="AB43" t="s">
        <v>66</v>
      </c>
      <c r="AC43">
        <v>241.8</v>
      </c>
      <c r="AD43">
        <v>18</v>
      </c>
      <c r="AE43">
        <v>158.30000000000001</v>
      </c>
      <c r="AF43">
        <v>19</v>
      </c>
      <c r="AG43">
        <v>268.8</v>
      </c>
      <c r="AH43">
        <v>14</v>
      </c>
      <c r="AI43">
        <v>249.2</v>
      </c>
      <c r="AJ43">
        <v>15</v>
      </c>
      <c r="AK43">
        <v>232.9</v>
      </c>
      <c r="AL43">
        <v>17</v>
      </c>
      <c r="AP43" s="58" t="s">
        <v>477</v>
      </c>
      <c r="AQ43" t="s">
        <v>66</v>
      </c>
      <c r="AR43">
        <v>176.8</v>
      </c>
      <c r="AS43">
        <v>18</v>
      </c>
      <c r="AT43">
        <v>83.9</v>
      </c>
      <c r="AU43">
        <v>21</v>
      </c>
      <c r="AV43">
        <v>125.7</v>
      </c>
      <c r="AW43">
        <v>22</v>
      </c>
      <c r="AX43">
        <v>217.3</v>
      </c>
      <c r="AY43">
        <v>20</v>
      </c>
      <c r="AZ43">
        <v>185.5</v>
      </c>
      <c r="BA43">
        <v>15</v>
      </c>
      <c r="BC43" s="285" t="s">
        <v>436</v>
      </c>
      <c r="BD43" t="s">
        <v>66</v>
      </c>
      <c r="BE43">
        <v>225</v>
      </c>
      <c r="BF43">
        <v>18</v>
      </c>
      <c r="BG43">
        <v>60.9</v>
      </c>
      <c r="BH43">
        <v>25</v>
      </c>
      <c r="BI43">
        <v>122.9</v>
      </c>
      <c r="BJ43">
        <v>22</v>
      </c>
      <c r="BK43">
        <v>170.2</v>
      </c>
      <c r="BL43">
        <v>23</v>
      </c>
      <c r="BM43">
        <v>60.2</v>
      </c>
      <c r="BN43">
        <v>26</v>
      </c>
      <c r="BR43" s="285" t="s">
        <v>453</v>
      </c>
      <c r="BS43" t="s">
        <v>66</v>
      </c>
      <c r="BT43">
        <v>0</v>
      </c>
      <c r="BU43">
        <v>0</v>
      </c>
      <c r="BV43">
        <v>10.1</v>
      </c>
      <c r="BW43" t="s">
        <v>84</v>
      </c>
      <c r="BZ43" s="285" t="s">
        <v>455</v>
      </c>
      <c r="CA43" t="s">
        <v>66</v>
      </c>
      <c r="CB43">
        <v>225.4</v>
      </c>
      <c r="CC43">
        <v>18</v>
      </c>
      <c r="CD43">
        <v>187.2</v>
      </c>
      <c r="CE43">
        <v>22</v>
      </c>
      <c r="CF43">
        <v>219.3</v>
      </c>
      <c r="CG43">
        <v>14</v>
      </c>
      <c r="CH43">
        <v>335.2</v>
      </c>
      <c r="CI43">
        <v>14</v>
      </c>
      <c r="CJ43">
        <v>257</v>
      </c>
      <c r="CK43">
        <v>16</v>
      </c>
    </row>
    <row r="44" spans="1:89" ht="15" x14ac:dyDescent="0.25">
      <c r="A44" s="59"/>
      <c r="B44" s="59"/>
      <c r="C44" s="59"/>
      <c r="D44" s="59"/>
      <c r="E44" s="59"/>
      <c r="AA44" s="58"/>
      <c r="AP44" s="58"/>
      <c r="BC44" s="59"/>
      <c r="BR44" s="285" t="s">
        <v>454</v>
      </c>
      <c r="BS44" t="s">
        <v>66</v>
      </c>
      <c r="BT44">
        <v>147</v>
      </c>
      <c r="BU44">
        <v>50.7</v>
      </c>
      <c r="BV44">
        <v>1680.1</v>
      </c>
      <c r="BW44">
        <v>1461.5</v>
      </c>
      <c r="BZ44" s="59"/>
    </row>
    <row r="45" spans="1:89" ht="15" x14ac:dyDescent="0.25">
      <c r="A45" s="282" t="s">
        <v>737</v>
      </c>
      <c r="B45" s="282">
        <f>'Rankings 2020-21'!B41</f>
        <v>366.3</v>
      </c>
      <c r="C45" s="282">
        <f>'Rankings 2020-21'!C41</f>
        <v>17</v>
      </c>
      <c r="D45" s="282">
        <f>'Rankings 2019-20'!B43</f>
        <v>355.1</v>
      </c>
      <c r="E45" s="282">
        <f>'Rankings 2019-20'!C43</f>
        <v>18</v>
      </c>
      <c r="F45">
        <v>549.79999999999995</v>
      </c>
      <c r="G45">
        <v>19</v>
      </c>
      <c r="H45">
        <v>335.1</v>
      </c>
      <c r="I45">
        <v>20</v>
      </c>
      <c r="J45">
        <v>57.8</v>
      </c>
      <c r="K45">
        <v>29</v>
      </c>
      <c r="L45">
        <v>260.8</v>
      </c>
      <c r="M45">
        <v>20</v>
      </c>
      <c r="N45">
        <v>404.5</v>
      </c>
      <c r="O45">
        <v>17</v>
      </c>
      <c r="AA45" s="58" t="s">
        <v>459</v>
      </c>
      <c r="AB45" t="s">
        <v>66</v>
      </c>
      <c r="AC45">
        <v>203.5</v>
      </c>
      <c r="AD45">
        <v>19</v>
      </c>
      <c r="AE45">
        <v>267.2</v>
      </c>
      <c r="AF45">
        <v>14</v>
      </c>
      <c r="AG45">
        <v>246</v>
      </c>
      <c r="AH45">
        <v>16</v>
      </c>
      <c r="AI45">
        <v>250.4</v>
      </c>
      <c r="AJ45">
        <v>14</v>
      </c>
      <c r="AK45">
        <v>237.5</v>
      </c>
      <c r="AL45">
        <v>16</v>
      </c>
      <c r="AP45" s="58" t="s">
        <v>471</v>
      </c>
      <c r="AQ45" t="s">
        <v>66</v>
      </c>
      <c r="AR45">
        <v>158.30000000000001</v>
      </c>
      <c r="AS45">
        <v>19</v>
      </c>
      <c r="AT45">
        <v>268.8</v>
      </c>
      <c r="AU45">
        <v>14</v>
      </c>
      <c r="AV45">
        <v>249.2</v>
      </c>
      <c r="AW45">
        <v>15</v>
      </c>
      <c r="AX45">
        <v>232.9</v>
      </c>
      <c r="AY45">
        <v>17</v>
      </c>
      <c r="AZ45">
        <v>145.69999999999999</v>
      </c>
      <c r="BA45">
        <v>18</v>
      </c>
      <c r="BC45" s="285" t="s">
        <v>475</v>
      </c>
      <c r="BD45" t="s">
        <v>66</v>
      </c>
      <c r="BE45">
        <v>221.2</v>
      </c>
      <c r="BF45">
        <v>19</v>
      </c>
      <c r="BG45">
        <v>173.1</v>
      </c>
      <c r="BH45">
        <v>17</v>
      </c>
      <c r="BI45">
        <v>246.6</v>
      </c>
      <c r="BJ45">
        <v>16</v>
      </c>
      <c r="BK45">
        <v>272.8</v>
      </c>
      <c r="BL45">
        <v>15</v>
      </c>
      <c r="BM45">
        <v>255.4</v>
      </c>
      <c r="BN45">
        <v>13</v>
      </c>
      <c r="BR45" s="285" t="s">
        <v>911</v>
      </c>
      <c r="BS45" t="s">
        <v>66</v>
      </c>
      <c r="BT45">
        <v>0</v>
      </c>
      <c r="BU45">
        <v>0</v>
      </c>
      <c r="BV45">
        <v>0</v>
      </c>
      <c r="BW45">
        <v>297</v>
      </c>
      <c r="BZ45" s="285" t="s">
        <v>910</v>
      </c>
      <c r="CA45" t="s">
        <v>66</v>
      </c>
      <c r="CB45">
        <v>218.3</v>
      </c>
      <c r="CC45">
        <v>19</v>
      </c>
      <c r="CD45">
        <v>350</v>
      </c>
      <c r="CE45">
        <v>13</v>
      </c>
      <c r="CF45">
        <v>422.1</v>
      </c>
      <c r="CG45">
        <v>10</v>
      </c>
      <c r="CH45">
        <v>451.3</v>
      </c>
      <c r="CI45">
        <v>11</v>
      </c>
      <c r="CJ45">
        <v>249.5</v>
      </c>
      <c r="CK45">
        <v>18</v>
      </c>
    </row>
    <row r="46" spans="1:89" ht="15" x14ac:dyDescent="0.25">
      <c r="A46" s="59"/>
      <c r="B46" s="59"/>
      <c r="C46" s="59"/>
      <c r="D46" s="59"/>
      <c r="E46" s="59"/>
      <c r="AA46" s="58"/>
      <c r="AP46" s="58"/>
      <c r="BC46" s="59"/>
      <c r="BR46" s="285" t="s">
        <v>455</v>
      </c>
      <c r="BS46" t="s">
        <v>66</v>
      </c>
      <c r="BT46">
        <v>0</v>
      </c>
      <c r="BU46">
        <v>0</v>
      </c>
      <c r="BV46">
        <v>225.4</v>
      </c>
      <c r="BW46">
        <v>187.2</v>
      </c>
      <c r="BZ46" s="59"/>
    </row>
    <row r="47" spans="1:89" ht="15" x14ac:dyDescent="0.25">
      <c r="A47" s="282" t="s">
        <v>728</v>
      </c>
      <c r="B47" s="282">
        <f>'Rankings 2020-21'!B37</f>
        <v>463.1</v>
      </c>
      <c r="C47" s="282">
        <f>'Rankings 2020-21'!C37</f>
        <v>15</v>
      </c>
      <c r="D47" s="282">
        <f>'Rankings 2019-20'!B37</f>
        <v>591</v>
      </c>
      <c r="E47" s="282">
        <f>'Rankings 2019-20'!C37</f>
        <v>15</v>
      </c>
      <c r="F47">
        <v>535.9</v>
      </c>
      <c r="G47">
        <v>20</v>
      </c>
      <c r="H47">
        <v>415.8</v>
      </c>
      <c r="I47">
        <v>18</v>
      </c>
      <c r="J47">
        <v>366.1</v>
      </c>
      <c r="K47">
        <v>17</v>
      </c>
      <c r="L47">
        <v>319</v>
      </c>
      <c r="M47">
        <v>17</v>
      </c>
      <c r="N47">
        <v>277.60000000000002</v>
      </c>
      <c r="O47">
        <v>20</v>
      </c>
      <c r="AA47" s="58" t="s">
        <v>442</v>
      </c>
      <c r="AB47" t="s">
        <v>66</v>
      </c>
      <c r="AC47">
        <v>171.3</v>
      </c>
      <c r="AD47">
        <v>20</v>
      </c>
      <c r="AE47">
        <v>17.600000000000001</v>
      </c>
      <c r="AF47">
        <v>31</v>
      </c>
      <c r="AG47">
        <v>83.9</v>
      </c>
      <c r="AH47">
        <v>20</v>
      </c>
      <c r="AI47">
        <v>41.8</v>
      </c>
      <c r="AJ47">
        <v>29</v>
      </c>
      <c r="AK47">
        <v>52.4</v>
      </c>
      <c r="AL47">
        <v>30</v>
      </c>
      <c r="AP47" s="58" t="s">
        <v>475</v>
      </c>
      <c r="AQ47" t="s">
        <v>66</v>
      </c>
      <c r="AR47">
        <v>156.69999999999999</v>
      </c>
      <c r="AS47">
        <v>20</v>
      </c>
      <c r="AT47">
        <v>260.10000000000002</v>
      </c>
      <c r="AU47">
        <v>15</v>
      </c>
      <c r="AV47">
        <v>248.5</v>
      </c>
      <c r="AW47">
        <v>16</v>
      </c>
      <c r="AX47">
        <v>221.2</v>
      </c>
      <c r="AY47">
        <v>19</v>
      </c>
      <c r="AZ47">
        <v>173.1</v>
      </c>
      <c r="BA47">
        <v>17</v>
      </c>
      <c r="BC47" s="285" t="s">
        <v>477</v>
      </c>
      <c r="BD47" t="s">
        <v>66</v>
      </c>
      <c r="BE47">
        <v>217.3</v>
      </c>
      <c r="BF47">
        <v>20</v>
      </c>
      <c r="BG47">
        <v>185.5</v>
      </c>
      <c r="BH47">
        <v>15</v>
      </c>
      <c r="BI47">
        <v>276.89999999999998</v>
      </c>
      <c r="BJ47">
        <v>15</v>
      </c>
      <c r="BK47">
        <v>328.3</v>
      </c>
      <c r="BL47">
        <v>13</v>
      </c>
      <c r="BM47">
        <v>215.1</v>
      </c>
      <c r="BN47">
        <v>16</v>
      </c>
      <c r="BR47" s="285" t="s">
        <v>457</v>
      </c>
      <c r="BS47" t="s">
        <v>66</v>
      </c>
      <c r="BT47">
        <v>15.8</v>
      </c>
      <c r="BU47">
        <v>73</v>
      </c>
      <c r="BV47">
        <v>690.8</v>
      </c>
      <c r="BW47">
        <v>683.4</v>
      </c>
      <c r="BZ47" s="285" t="s">
        <v>466</v>
      </c>
      <c r="CA47" t="s">
        <v>66</v>
      </c>
      <c r="CB47">
        <v>178.3</v>
      </c>
      <c r="CC47">
        <v>20</v>
      </c>
      <c r="CD47">
        <v>81.2</v>
      </c>
      <c r="CE47">
        <v>28</v>
      </c>
      <c r="CF47">
        <v>87.6</v>
      </c>
      <c r="CG47">
        <v>22</v>
      </c>
      <c r="CH47">
        <v>71.900000000000006</v>
      </c>
      <c r="CI47">
        <v>25</v>
      </c>
      <c r="CJ47">
        <v>12.4</v>
      </c>
      <c r="CK47">
        <v>31</v>
      </c>
    </row>
    <row r="48" spans="1:89" ht="15" x14ac:dyDescent="0.25">
      <c r="A48" s="59"/>
      <c r="B48" s="59"/>
      <c r="C48" s="59"/>
      <c r="D48" s="59"/>
      <c r="E48" s="59"/>
      <c r="AA48" s="58"/>
      <c r="AP48" s="58"/>
      <c r="BC48" s="59"/>
      <c r="BR48" s="285" t="s">
        <v>459</v>
      </c>
      <c r="BS48" t="s">
        <v>66</v>
      </c>
      <c r="BT48">
        <v>2.4</v>
      </c>
      <c r="BU48">
        <v>0</v>
      </c>
      <c r="BV48">
        <v>250.4</v>
      </c>
      <c r="BW48">
        <v>237.5</v>
      </c>
      <c r="BZ48" s="59"/>
    </row>
    <row r="49" spans="1:89" ht="15" x14ac:dyDescent="0.25">
      <c r="A49" s="282" t="s">
        <v>774</v>
      </c>
      <c r="B49" s="282">
        <f>'Rankings 2020-21'!B123</f>
        <v>0</v>
      </c>
      <c r="C49" s="282">
        <f>'Rankings 2020-21'!C123</f>
        <v>0</v>
      </c>
      <c r="D49" s="282">
        <f>'Rankings 2019-20'!B107</f>
        <v>0</v>
      </c>
      <c r="E49" s="282">
        <f>'Rankings 2019-20'!C107</f>
        <v>0</v>
      </c>
      <c r="F49">
        <v>521.1</v>
      </c>
      <c r="G49">
        <v>21</v>
      </c>
      <c r="H49">
        <v>551</v>
      </c>
      <c r="I49">
        <v>16</v>
      </c>
      <c r="J49">
        <v>147.5</v>
      </c>
      <c r="K49">
        <v>26</v>
      </c>
      <c r="L49">
        <v>123.6</v>
      </c>
      <c r="M49">
        <v>29</v>
      </c>
      <c r="N49">
        <v>0</v>
      </c>
      <c r="O49">
        <v>0</v>
      </c>
      <c r="AA49" s="58" t="s">
        <v>450</v>
      </c>
      <c r="AB49" t="s">
        <v>66</v>
      </c>
      <c r="AC49">
        <v>160.5</v>
      </c>
      <c r="AD49">
        <v>21</v>
      </c>
      <c r="AE49">
        <v>55.5</v>
      </c>
      <c r="AF49">
        <v>27</v>
      </c>
      <c r="AG49">
        <v>0.5</v>
      </c>
      <c r="AH49">
        <v>35</v>
      </c>
      <c r="AI49">
        <v>49.5</v>
      </c>
      <c r="AJ49">
        <v>27</v>
      </c>
      <c r="AK49">
        <v>0</v>
      </c>
      <c r="AL49">
        <v>0</v>
      </c>
      <c r="AP49" s="58" t="s">
        <v>436</v>
      </c>
      <c r="AQ49" t="s">
        <v>66</v>
      </c>
      <c r="AR49">
        <v>129.9</v>
      </c>
      <c r="AS49">
        <v>21</v>
      </c>
      <c r="AT49">
        <v>45.6</v>
      </c>
      <c r="AU49">
        <v>23</v>
      </c>
      <c r="AV49">
        <v>234.5</v>
      </c>
      <c r="AW49">
        <v>17</v>
      </c>
      <c r="AX49">
        <v>225</v>
      </c>
      <c r="AY49">
        <v>18</v>
      </c>
      <c r="AZ49">
        <v>60.9</v>
      </c>
      <c r="BA49">
        <v>25</v>
      </c>
      <c r="BC49" s="285" t="s">
        <v>440</v>
      </c>
      <c r="BD49" t="s">
        <v>66</v>
      </c>
      <c r="BE49">
        <v>195.5</v>
      </c>
      <c r="BF49">
        <v>21</v>
      </c>
      <c r="BG49">
        <v>60.7</v>
      </c>
      <c r="BH49">
        <v>26</v>
      </c>
      <c r="BI49">
        <v>180</v>
      </c>
      <c r="BJ49">
        <v>20</v>
      </c>
      <c r="BK49">
        <v>35.700000000000003</v>
      </c>
      <c r="BL49">
        <v>28</v>
      </c>
      <c r="BM49">
        <v>20.5</v>
      </c>
      <c r="BN49">
        <v>30</v>
      </c>
      <c r="BR49" s="285" t="s">
        <v>462</v>
      </c>
      <c r="BS49" t="s">
        <v>66</v>
      </c>
      <c r="BT49">
        <v>0.2</v>
      </c>
      <c r="BU49">
        <v>1.1000000000000001</v>
      </c>
      <c r="BV49">
        <v>44.3</v>
      </c>
      <c r="BW49">
        <v>54.5</v>
      </c>
      <c r="BZ49" s="285" t="s">
        <v>463</v>
      </c>
      <c r="CA49" t="s">
        <v>66</v>
      </c>
      <c r="CB49">
        <v>157.19999999999999</v>
      </c>
      <c r="CC49">
        <v>21</v>
      </c>
      <c r="CD49">
        <v>120.6</v>
      </c>
      <c r="CE49">
        <v>24</v>
      </c>
      <c r="CF49">
        <v>0</v>
      </c>
      <c r="CG49">
        <v>0</v>
      </c>
      <c r="CH49">
        <v>62.5</v>
      </c>
      <c r="CI49">
        <v>27</v>
      </c>
      <c r="CJ49">
        <v>0</v>
      </c>
      <c r="CK49">
        <v>0</v>
      </c>
    </row>
    <row r="50" spans="1:89" ht="15" x14ac:dyDescent="0.25">
      <c r="A50" s="59"/>
      <c r="B50" s="59"/>
      <c r="C50" s="59"/>
      <c r="D50" s="59"/>
      <c r="E50" s="59"/>
      <c r="AA50" s="58"/>
      <c r="AP50" s="58"/>
      <c r="BC50" s="59"/>
      <c r="BR50" s="285" t="s">
        <v>463</v>
      </c>
      <c r="BS50" t="s">
        <v>66</v>
      </c>
      <c r="BT50">
        <v>0</v>
      </c>
      <c r="BU50">
        <v>0</v>
      </c>
      <c r="BV50">
        <v>157.19999999999999</v>
      </c>
      <c r="BW50">
        <v>120.6</v>
      </c>
      <c r="BZ50" s="59"/>
    </row>
    <row r="51" spans="1:89" ht="15" x14ac:dyDescent="0.25">
      <c r="A51" s="282" t="s">
        <v>735</v>
      </c>
      <c r="B51" s="282">
        <f>'Rankings 2020-21'!B45</f>
        <v>266.10000000000002</v>
      </c>
      <c r="C51" s="282">
        <f>'Rankings 2020-21'!C45</f>
        <v>19</v>
      </c>
      <c r="D51" s="282">
        <f>'Rankings 2019-20'!B49</f>
        <v>286.3</v>
      </c>
      <c r="E51" s="282">
        <f>'Rankings 2019-20'!C49</f>
        <v>21</v>
      </c>
      <c r="F51">
        <v>325</v>
      </c>
      <c r="G51">
        <v>22</v>
      </c>
      <c r="H51">
        <v>147.5</v>
      </c>
      <c r="I51">
        <v>26</v>
      </c>
      <c r="J51">
        <v>284.39999999999998</v>
      </c>
      <c r="K51">
        <v>20</v>
      </c>
      <c r="L51">
        <v>213.3</v>
      </c>
      <c r="M51">
        <v>25</v>
      </c>
      <c r="N51">
        <v>206.8</v>
      </c>
      <c r="O51">
        <v>23</v>
      </c>
      <c r="AA51" s="58" t="s">
        <v>444</v>
      </c>
      <c r="AB51" t="s">
        <v>66</v>
      </c>
      <c r="AC51">
        <v>144.80000000000001</v>
      </c>
      <c r="AD51">
        <v>22</v>
      </c>
      <c r="AE51">
        <v>188.3</v>
      </c>
      <c r="AF51">
        <v>17</v>
      </c>
      <c r="AG51">
        <v>0</v>
      </c>
      <c r="AH51">
        <v>0</v>
      </c>
      <c r="AI51">
        <v>75</v>
      </c>
      <c r="AJ51">
        <v>25</v>
      </c>
      <c r="AK51">
        <v>49.5</v>
      </c>
      <c r="AL51">
        <v>31</v>
      </c>
      <c r="AP51" s="58" t="s">
        <v>455</v>
      </c>
      <c r="AQ51" t="s">
        <v>66</v>
      </c>
      <c r="AR51">
        <v>99.8</v>
      </c>
      <c r="AS51">
        <v>22</v>
      </c>
      <c r="AT51">
        <v>106.6</v>
      </c>
      <c r="AU51">
        <v>18</v>
      </c>
      <c r="AV51">
        <v>225.4</v>
      </c>
      <c r="AW51">
        <v>18</v>
      </c>
      <c r="AX51">
        <v>187.2</v>
      </c>
      <c r="AY51">
        <v>22</v>
      </c>
      <c r="AZ51">
        <v>219.3</v>
      </c>
      <c r="BA51">
        <v>14</v>
      </c>
      <c r="BC51" s="285" t="s">
        <v>455</v>
      </c>
      <c r="BD51" t="s">
        <v>66</v>
      </c>
      <c r="BE51">
        <v>187.2</v>
      </c>
      <c r="BF51">
        <v>22</v>
      </c>
      <c r="BG51">
        <v>219.3</v>
      </c>
      <c r="BH51">
        <v>14</v>
      </c>
      <c r="BI51">
        <v>335.2</v>
      </c>
      <c r="BJ51">
        <v>14</v>
      </c>
      <c r="BK51">
        <v>257</v>
      </c>
      <c r="BL51">
        <v>16</v>
      </c>
      <c r="BM51">
        <v>236.3</v>
      </c>
      <c r="BN51">
        <v>14</v>
      </c>
      <c r="BR51" s="285" t="s">
        <v>464</v>
      </c>
      <c r="BS51" t="s">
        <v>66</v>
      </c>
      <c r="BT51">
        <v>5.5</v>
      </c>
      <c r="BU51" t="s">
        <v>84</v>
      </c>
      <c r="BV51">
        <v>20.100000000000001</v>
      </c>
      <c r="BW51">
        <v>26.2</v>
      </c>
      <c r="BZ51" s="285" t="s">
        <v>477</v>
      </c>
      <c r="CA51" t="s">
        <v>66</v>
      </c>
      <c r="CB51">
        <v>125.7</v>
      </c>
      <c r="CC51">
        <v>22</v>
      </c>
      <c r="CD51">
        <v>217.3</v>
      </c>
      <c r="CE51">
        <v>20</v>
      </c>
      <c r="CF51">
        <v>185.5</v>
      </c>
      <c r="CG51">
        <v>15</v>
      </c>
      <c r="CH51">
        <v>276.89999999999998</v>
      </c>
      <c r="CI51">
        <v>15</v>
      </c>
      <c r="CJ51">
        <v>328.3</v>
      </c>
      <c r="CK51">
        <v>13</v>
      </c>
    </row>
    <row r="52" spans="1:89" ht="15" x14ac:dyDescent="0.25">
      <c r="A52" s="59"/>
      <c r="B52" s="59"/>
      <c r="C52" s="59"/>
      <c r="D52" s="59"/>
      <c r="E52" s="59"/>
      <c r="AA52" s="58"/>
      <c r="AP52" s="58"/>
      <c r="BC52" s="59"/>
      <c r="BR52" s="285" t="s">
        <v>910</v>
      </c>
      <c r="BS52" t="s">
        <v>66</v>
      </c>
      <c r="BT52">
        <v>0</v>
      </c>
      <c r="BU52">
        <v>25</v>
      </c>
      <c r="BV52">
        <v>218.3</v>
      </c>
      <c r="BW52">
        <v>350</v>
      </c>
      <c r="BZ52" s="59"/>
    </row>
    <row r="53" spans="1:89" ht="15" x14ac:dyDescent="0.25">
      <c r="A53" s="282" t="s">
        <v>730</v>
      </c>
      <c r="B53" s="282">
        <f>'Rankings 2020-21'!B51</f>
        <v>224</v>
      </c>
      <c r="C53" s="282">
        <f>'Rankings 2020-21'!C51</f>
        <v>22</v>
      </c>
      <c r="D53" s="282">
        <f>'Rankings 2019-20'!B41</f>
        <v>382.4</v>
      </c>
      <c r="E53" s="282">
        <f>'Rankings 2019-20'!C41</f>
        <v>17</v>
      </c>
      <c r="F53">
        <v>301.10000000000002</v>
      </c>
      <c r="G53">
        <v>23</v>
      </c>
      <c r="H53">
        <v>370.6</v>
      </c>
      <c r="I53">
        <v>19</v>
      </c>
      <c r="J53">
        <v>215.6</v>
      </c>
      <c r="K53">
        <v>21</v>
      </c>
      <c r="L53">
        <v>356.8</v>
      </c>
      <c r="M53">
        <v>16</v>
      </c>
      <c r="N53">
        <v>187.8</v>
      </c>
      <c r="O53">
        <v>24</v>
      </c>
      <c r="AA53" s="58" t="s">
        <v>477</v>
      </c>
      <c r="AB53" t="s">
        <v>66</v>
      </c>
      <c r="AC53">
        <v>129.6</v>
      </c>
      <c r="AD53">
        <v>23</v>
      </c>
      <c r="AE53">
        <v>176.8</v>
      </c>
      <c r="AF53">
        <v>18</v>
      </c>
      <c r="AG53">
        <v>83.9</v>
      </c>
      <c r="AH53">
        <v>21</v>
      </c>
      <c r="AI53">
        <v>125.7</v>
      </c>
      <c r="AJ53">
        <v>22</v>
      </c>
      <c r="AK53">
        <v>217.3</v>
      </c>
      <c r="AL53">
        <v>20</v>
      </c>
      <c r="AP53" s="58" t="s">
        <v>913</v>
      </c>
      <c r="AQ53" t="s">
        <v>66</v>
      </c>
      <c r="AR53">
        <v>92.3</v>
      </c>
      <c r="AS53">
        <v>23</v>
      </c>
      <c r="AT53">
        <v>0</v>
      </c>
      <c r="AU53">
        <v>0</v>
      </c>
      <c r="AV53">
        <v>95.8</v>
      </c>
      <c r="AW53">
        <v>24</v>
      </c>
      <c r="AX53">
        <v>105.3</v>
      </c>
      <c r="AY53">
        <v>25</v>
      </c>
      <c r="AZ53">
        <v>122.3</v>
      </c>
      <c r="BA53">
        <v>21</v>
      </c>
      <c r="BC53" s="285" t="s">
        <v>478</v>
      </c>
      <c r="BD53" t="s">
        <v>66</v>
      </c>
      <c r="BE53">
        <v>148.4</v>
      </c>
      <c r="BF53">
        <v>23</v>
      </c>
      <c r="BG53">
        <v>123.9</v>
      </c>
      <c r="BH53">
        <v>20</v>
      </c>
      <c r="BI53">
        <v>111.8</v>
      </c>
      <c r="BJ53">
        <v>23</v>
      </c>
      <c r="BK53">
        <v>181.9</v>
      </c>
      <c r="BL53">
        <v>22</v>
      </c>
      <c r="BM53">
        <v>149.19999999999999</v>
      </c>
      <c r="BN53">
        <v>21</v>
      </c>
      <c r="BR53" s="285" t="s">
        <v>465</v>
      </c>
      <c r="BS53" t="s">
        <v>66</v>
      </c>
      <c r="BT53">
        <v>16</v>
      </c>
      <c r="BU53">
        <v>24.5</v>
      </c>
      <c r="BV53">
        <v>485.2</v>
      </c>
      <c r="BW53">
        <v>423</v>
      </c>
      <c r="BZ53" s="285" t="s">
        <v>478</v>
      </c>
      <c r="CA53" t="s">
        <v>66</v>
      </c>
      <c r="CB53">
        <v>120.6</v>
      </c>
      <c r="CC53">
        <v>23</v>
      </c>
      <c r="CD53">
        <v>148.4</v>
      </c>
      <c r="CE53">
        <v>23</v>
      </c>
      <c r="CF53">
        <v>123.9</v>
      </c>
      <c r="CG53">
        <v>20</v>
      </c>
      <c r="CH53">
        <v>111.8</v>
      </c>
      <c r="CI53">
        <v>23</v>
      </c>
      <c r="CJ53">
        <v>181.9</v>
      </c>
      <c r="CK53">
        <v>22</v>
      </c>
    </row>
    <row r="54" spans="1:89" ht="15" x14ac:dyDescent="0.25">
      <c r="A54" s="59"/>
      <c r="B54" s="59"/>
      <c r="C54" s="59"/>
      <c r="D54" s="59"/>
      <c r="E54" s="59"/>
      <c r="AA54" s="58"/>
      <c r="AP54" s="58"/>
      <c r="BC54" s="59"/>
      <c r="BR54" s="285" t="s">
        <v>466</v>
      </c>
      <c r="BS54" t="s">
        <v>66</v>
      </c>
      <c r="BT54">
        <v>29.8</v>
      </c>
      <c r="BU54">
        <v>7.8</v>
      </c>
      <c r="BV54">
        <v>178.3</v>
      </c>
      <c r="BW54">
        <v>81.2</v>
      </c>
      <c r="BZ54" s="59"/>
    </row>
    <row r="55" spans="1:89" ht="15" x14ac:dyDescent="0.25">
      <c r="A55" s="282" t="s">
        <v>760</v>
      </c>
      <c r="B55" s="282">
        <f>'Rankings 2020-21'!B79</f>
        <v>28.1</v>
      </c>
      <c r="C55" s="282">
        <f>'Rankings 2020-21'!C79</f>
        <v>36</v>
      </c>
      <c r="D55" s="282">
        <f>'Rankings 2019-20'!B109</f>
        <v>0</v>
      </c>
      <c r="E55" s="282">
        <f>'Rankings 2019-20'!C109</f>
        <v>0</v>
      </c>
      <c r="F55">
        <v>298.89999999999998</v>
      </c>
      <c r="G55">
        <v>24</v>
      </c>
      <c r="H55">
        <v>19.3</v>
      </c>
      <c r="I55">
        <v>38</v>
      </c>
      <c r="J55">
        <v>49.3</v>
      </c>
      <c r="K55">
        <v>30</v>
      </c>
      <c r="L55">
        <v>0</v>
      </c>
      <c r="M55">
        <v>0</v>
      </c>
      <c r="N55">
        <v>0</v>
      </c>
      <c r="O55">
        <v>0</v>
      </c>
      <c r="AA55" s="58" t="s">
        <v>455</v>
      </c>
      <c r="AB55" t="s">
        <v>66</v>
      </c>
      <c r="AC55">
        <v>119.3</v>
      </c>
      <c r="AD55">
        <v>24</v>
      </c>
      <c r="AE55">
        <v>99.8</v>
      </c>
      <c r="AF55">
        <v>22</v>
      </c>
      <c r="AG55">
        <v>106.6</v>
      </c>
      <c r="AH55">
        <v>18</v>
      </c>
      <c r="AI55">
        <v>225.4</v>
      </c>
      <c r="AJ55">
        <v>18</v>
      </c>
      <c r="AK55">
        <v>187.2</v>
      </c>
      <c r="AL55">
        <v>22</v>
      </c>
      <c r="AP55" s="58" t="s">
        <v>478</v>
      </c>
      <c r="AQ55" t="s">
        <v>66</v>
      </c>
      <c r="AR55">
        <v>91.4</v>
      </c>
      <c r="AS55">
        <v>24</v>
      </c>
      <c r="AT55">
        <v>100.4</v>
      </c>
      <c r="AU55">
        <v>19</v>
      </c>
      <c r="AV55">
        <v>120.6</v>
      </c>
      <c r="AW55">
        <v>23</v>
      </c>
      <c r="AX55">
        <v>148.4</v>
      </c>
      <c r="AY55">
        <v>23</v>
      </c>
      <c r="AZ55">
        <v>123.9</v>
      </c>
      <c r="BA55">
        <v>20</v>
      </c>
      <c r="BC55" s="285" t="s">
        <v>463</v>
      </c>
      <c r="BD55" t="s">
        <v>66</v>
      </c>
      <c r="BE55">
        <v>120.6</v>
      </c>
      <c r="BF55">
        <v>24</v>
      </c>
      <c r="BG55">
        <v>0</v>
      </c>
      <c r="BH55">
        <v>0</v>
      </c>
      <c r="BI55">
        <v>62.5</v>
      </c>
      <c r="BJ55">
        <v>27</v>
      </c>
      <c r="BK55">
        <v>0</v>
      </c>
      <c r="BL55">
        <v>0</v>
      </c>
      <c r="BM55">
        <v>0</v>
      </c>
      <c r="BN55">
        <v>0</v>
      </c>
      <c r="BR55" s="285"/>
      <c r="BS55" t="s">
        <v>66</v>
      </c>
      <c r="BZ55" s="285" t="s">
        <v>913</v>
      </c>
      <c r="CA55" t="s">
        <v>66</v>
      </c>
      <c r="CB55">
        <v>95.8</v>
      </c>
      <c r="CC55">
        <v>24</v>
      </c>
      <c r="CD55">
        <v>105.3</v>
      </c>
      <c r="CE55">
        <v>25</v>
      </c>
      <c r="CF55">
        <v>122.3</v>
      </c>
      <c r="CG55">
        <v>21</v>
      </c>
      <c r="CH55">
        <v>217.2</v>
      </c>
      <c r="CI55">
        <v>17</v>
      </c>
      <c r="CJ55">
        <v>253.2</v>
      </c>
      <c r="CK55">
        <v>17</v>
      </c>
    </row>
    <row r="56" spans="1:89" ht="15" x14ac:dyDescent="0.25">
      <c r="A56" s="59"/>
      <c r="B56" s="59"/>
      <c r="C56" s="59"/>
      <c r="D56" s="59"/>
      <c r="E56" s="59"/>
      <c r="AA56" s="58"/>
      <c r="AP56" s="58"/>
      <c r="BC56" s="59"/>
      <c r="BR56" s="285" t="s">
        <v>467</v>
      </c>
      <c r="BS56" t="s">
        <v>66</v>
      </c>
      <c r="BT56">
        <v>0</v>
      </c>
      <c r="BU56">
        <v>60</v>
      </c>
      <c r="BV56">
        <v>1242.3</v>
      </c>
      <c r="BW56">
        <v>1283.3</v>
      </c>
      <c r="BZ56" s="59"/>
    </row>
    <row r="57" spans="1:89" ht="15" x14ac:dyDescent="0.25">
      <c r="A57" s="282" t="s">
        <v>726</v>
      </c>
      <c r="B57" s="282">
        <f>'Rankings 2020-21'!B43</f>
        <v>272.5</v>
      </c>
      <c r="C57" s="282">
        <f>'Rankings 2020-21'!C43</f>
        <v>18</v>
      </c>
      <c r="D57" s="282">
        <f>'Rankings 2019-20'!B47</f>
        <v>292.3</v>
      </c>
      <c r="E57" s="282">
        <f>'Rankings 2019-20'!C47</f>
        <v>20</v>
      </c>
      <c r="F57">
        <v>284.10000000000002</v>
      </c>
      <c r="G57">
        <v>25</v>
      </c>
      <c r="H57">
        <v>298</v>
      </c>
      <c r="I57">
        <v>21</v>
      </c>
      <c r="J57">
        <v>302.3</v>
      </c>
      <c r="K57">
        <v>19</v>
      </c>
      <c r="L57">
        <v>301.10000000000002</v>
      </c>
      <c r="M57">
        <v>18</v>
      </c>
      <c r="N57">
        <v>274.60000000000002</v>
      </c>
      <c r="O57">
        <v>21</v>
      </c>
      <c r="AA57" s="58" t="s">
        <v>475</v>
      </c>
      <c r="AB57" t="s">
        <v>66</v>
      </c>
      <c r="AC57">
        <v>95.2</v>
      </c>
      <c r="AD57">
        <v>25</v>
      </c>
      <c r="AE57">
        <v>156.69999999999999</v>
      </c>
      <c r="AF57">
        <v>20</v>
      </c>
      <c r="AG57">
        <v>260.10000000000002</v>
      </c>
      <c r="AH57">
        <v>15</v>
      </c>
      <c r="AI57">
        <v>248.5</v>
      </c>
      <c r="AJ57">
        <v>16</v>
      </c>
      <c r="AK57">
        <v>221.2</v>
      </c>
      <c r="AL57">
        <v>19</v>
      </c>
      <c r="AP57" s="58" t="s">
        <v>908</v>
      </c>
      <c r="AQ57" t="s">
        <v>66</v>
      </c>
      <c r="AR57">
        <v>81</v>
      </c>
      <c r="AS57">
        <v>25</v>
      </c>
      <c r="AT57">
        <v>30.3</v>
      </c>
      <c r="AU57">
        <v>26</v>
      </c>
      <c r="AV57">
        <v>52.5</v>
      </c>
      <c r="AW57">
        <v>26</v>
      </c>
      <c r="AX57">
        <v>98.5</v>
      </c>
      <c r="AY57">
        <v>27</v>
      </c>
      <c r="AZ57">
        <v>25.9</v>
      </c>
      <c r="BA57">
        <v>30</v>
      </c>
      <c r="BC57" s="285" t="s">
        <v>913</v>
      </c>
      <c r="BD57" t="s">
        <v>66</v>
      </c>
      <c r="BE57">
        <v>105.3</v>
      </c>
      <c r="BF57">
        <v>25</v>
      </c>
      <c r="BG57">
        <v>122.3</v>
      </c>
      <c r="BH57">
        <v>21</v>
      </c>
      <c r="BI57">
        <v>217.2</v>
      </c>
      <c r="BJ57">
        <v>17</v>
      </c>
      <c r="BK57">
        <v>253.2</v>
      </c>
      <c r="BL57">
        <v>17</v>
      </c>
      <c r="BM57">
        <v>303.10000000000002</v>
      </c>
      <c r="BN57">
        <v>11</v>
      </c>
      <c r="BR57" s="285" t="s">
        <v>469</v>
      </c>
      <c r="BS57" t="s">
        <v>66</v>
      </c>
      <c r="BT57">
        <v>0</v>
      </c>
      <c r="BU57">
        <v>60</v>
      </c>
      <c r="BV57">
        <v>897.3</v>
      </c>
      <c r="BW57">
        <v>945</v>
      </c>
      <c r="BZ57" s="285" t="s">
        <v>444</v>
      </c>
      <c r="CA57" t="s">
        <v>66</v>
      </c>
      <c r="CB57">
        <v>75</v>
      </c>
      <c r="CC57">
        <v>25</v>
      </c>
      <c r="CD57">
        <v>49.5</v>
      </c>
      <c r="CE57">
        <v>31</v>
      </c>
      <c r="CF57">
        <v>0</v>
      </c>
      <c r="CG57">
        <v>0</v>
      </c>
      <c r="CH57">
        <v>2.5</v>
      </c>
      <c r="CI57">
        <v>38</v>
      </c>
      <c r="CJ57">
        <v>64</v>
      </c>
      <c r="CK57">
        <v>27</v>
      </c>
    </row>
    <row r="58" spans="1:89" ht="15" x14ac:dyDescent="0.25">
      <c r="A58" s="59"/>
      <c r="B58" s="59"/>
      <c r="C58" s="59"/>
      <c r="D58" s="59"/>
      <c r="E58" s="59"/>
      <c r="AA58" s="58"/>
      <c r="AP58" s="58"/>
      <c r="BC58" s="59"/>
      <c r="BR58" s="285" t="s">
        <v>913</v>
      </c>
      <c r="BS58" t="s">
        <v>66</v>
      </c>
      <c r="BT58">
        <v>0</v>
      </c>
      <c r="BU58">
        <v>0</v>
      </c>
      <c r="BV58">
        <v>95.8</v>
      </c>
      <c r="BW58">
        <v>105.3</v>
      </c>
      <c r="BZ58" s="59"/>
    </row>
    <row r="59" spans="1:89" ht="15" x14ac:dyDescent="0.25">
      <c r="A59" s="282" t="s">
        <v>736</v>
      </c>
      <c r="B59" s="282">
        <f>'Rankings 2020-21'!B53</f>
        <v>163.30000000000001</v>
      </c>
      <c r="C59" s="282">
        <f>'Rankings 2020-21'!C53</f>
        <v>23</v>
      </c>
      <c r="D59" s="282">
        <f>'Rankings 2019-20'!B51</f>
        <v>263.60000000000002</v>
      </c>
      <c r="E59" s="282">
        <f>'Rankings 2019-20'!C51</f>
        <v>22</v>
      </c>
      <c r="F59">
        <v>274.60000000000002</v>
      </c>
      <c r="G59">
        <v>26</v>
      </c>
      <c r="H59">
        <v>236.3</v>
      </c>
      <c r="I59">
        <v>24</v>
      </c>
      <c r="J59">
        <v>138.4</v>
      </c>
      <c r="K59">
        <v>27</v>
      </c>
      <c r="L59">
        <v>184</v>
      </c>
      <c r="M59">
        <v>27</v>
      </c>
      <c r="N59">
        <v>103.2</v>
      </c>
      <c r="O59">
        <v>28</v>
      </c>
      <c r="AA59" s="58" t="s">
        <v>440</v>
      </c>
      <c r="AB59" t="s">
        <v>66</v>
      </c>
      <c r="AC59">
        <v>80.2</v>
      </c>
      <c r="AD59">
        <v>26</v>
      </c>
      <c r="AE59">
        <v>50.3</v>
      </c>
      <c r="AF59">
        <v>28</v>
      </c>
      <c r="AG59">
        <v>1.8</v>
      </c>
      <c r="AH59">
        <v>33</v>
      </c>
      <c r="AI59">
        <v>18.2</v>
      </c>
      <c r="AJ59">
        <v>35</v>
      </c>
      <c r="AK59">
        <v>195.5</v>
      </c>
      <c r="AL59">
        <v>21</v>
      </c>
      <c r="AP59" s="58" t="s">
        <v>485</v>
      </c>
      <c r="AQ59" t="s">
        <v>66</v>
      </c>
      <c r="AR59">
        <v>72</v>
      </c>
      <c r="AS59">
        <v>26</v>
      </c>
      <c r="AT59">
        <v>41.9</v>
      </c>
      <c r="AU59">
        <v>24</v>
      </c>
      <c r="AV59">
        <v>39</v>
      </c>
      <c r="AW59">
        <v>30</v>
      </c>
      <c r="AX59">
        <v>104.6</v>
      </c>
      <c r="AY59">
        <v>26</v>
      </c>
      <c r="AZ59">
        <v>44.5</v>
      </c>
      <c r="BA59">
        <v>28</v>
      </c>
      <c r="BC59" s="285" t="s">
        <v>485</v>
      </c>
      <c r="BD59" t="s">
        <v>66</v>
      </c>
      <c r="BE59">
        <v>104.6</v>
      </c>
      <c r="BF59">
        <v>26</v>
      </c>
      <c r="BG59">
        <v>44.5</v>
      </c>
      <c r="BH59">
        <v>28</v>
      </c>
      <c r="BI59">
        <v>5</v>
      </c>
      <c r="BJ59">
        <v>37</v>
      </c>
      <c r="BK59">
        <v>0</v>
      </c>
      <c r="BL59">
        <v>0</v>
      </c>
      <c r="BM59">
        <v>45</v>
      </c>
      <c r="BN59">
        <v>28</v>
      </c>
      <c r="BR59" s="285" t="s">
        <v>471</v>
      </c>
      <c r="BS59" t="s">
        <v>66</v>
      </c>
      <c r="BT59">
        <v>0</v>
      </c>
      <c r="BU59">
        <v>0</v>
      </c>
      <c r="BV59">
        <v>249.2</v>
      </c>
      <c r="BW59">
        <v>232.9</v>
      </c>
      <c r="BZ59" s="285" t="s">
        <v>908</v>
      </c>
      <c r="CA59" t="s">
        <v>66</v>
      </c>
      <c r="CB59">
        <v>52.5</v>
      </c>
      <c r="CC59">
        <v>26</v>
      </c>
      <c r="CD59">
        <v>98.4</v>
      </c>
      <c r="CE59">
        <v>27</v>
      </c>
      <c r="CF59">
        <v>25.9</v>
      </c>
      <c r="CG59">
        <v>30</v>
      </c>
      <c r="CH59">
        <v>0</v>
      </c>
      <c r="CI59">
        <v>0</v>
      </c>
      <c r="CJ59">
        <v>0</v>
      </c>
      <c r="CK59">
        <v>0</v>
      </c>
    </row>
    <row r="60" spans="1:89" ht="15" x14ac:dyDescent="0.25">
      <c r="A60" s="59"/>
      <c r="B60" s="59"/>
      <c r="C60" s="59"/>
      <c r="D60" s="59"/>
      <c r="E60" s="59"/>
      <c r="AA60" s="58"/>
      <c r="AP60" s="58"/>
      <c r="BC60" s="59"/>
      <c r="BR60" s="285"/>
      <c r="BS60" t="s">
        <v>66</v>
      </c>
      <c r="BZ60" s="59"/>
    </row>
    <row r="61" spans="1:89" ht="15" x14ac:dyDescent="0.25">
      <c r="A61" s="282" t="s">
        <v>732</v>
      </c>
      <c r="B61" s="282">
        <f>'Rankings 2020-21'!B59</f>
        <v>103.9</v>
      </c>
      <c r="C61" s="282">
        <f>'Rankings 2020-21'!C59</f>
        <v>26</v>
      </c>
      <c r="D61" s="282">
        <f>'Rankings 2019-20'!B53</f>
        <v>192.7</v>
      </c>
      <c r="E61" s="282">
        <f>'Rankings 2019-20'!C53</f>
        <v>23</v>
      </c>
      <c r="F61">
        <v>268.2</v>
      </c>
      <c r="G61">
        <v>27</v>
      </c>
      <c r="H61">
        <v>123.4</v>
      </c>
      <c r="I61">
        <v>28</v>
      </c>
      <c r="J61">
        <v>171.7</v>
      </c>
      <c r="K61">
        <v>25</v>
      </c>
      <c r="L61">
        <v>232.8</v>
      </c>
      <c r="M61">
        <v>23</v>
      </c>
      <c r="N61">
        <v>257.2</v>
      </c>
      <c r="O61">
        <v>22</v>
      </c>
      <c r="AA61" s="58" t="s">
        <v>462</v>
      </c>
      <c r="AB61" t="s">
        <v>66</v>
      </c>
      <c r="AC61">
        <v>75.8</v>
      </c>
      <c r="AD61">
        <v>27</v>
      </c>
      <c r="AE61">
        <v>38</v>
      </c>
      <c r="AF61">
        <v>29</v>
      </c>
      <c r="AG61">
        <v>41.5</v>
      </c>
      <c r="AH61">
        <v>25</v>
      </c>
      <c r="AI61">
        <v>44.3</v>
      </c>
      <c r="AJ61">
        <v>28</v>
      </c>
      <c r="AK61">
        <v>54.5</v>
      </c>
      <c r="AL61">
        <v>29</v>
      </c>
      <c r="AP61" s="58" t="s">
        <v>450</v>
      </c>
      <c r="AQ61" t="s">
        <v>66</v>
      </c>
      <c r="AR61">
        <v>55.5</v>
      </c>
      <c r="AS61">
        <v>27</v>
      </c>
      <c r="AT61">
        <v>0.5</v>
      </c>
      <c r="AU61">
        <v>35</v>
      </c>
      <c r="AV61">
        <v>49.5</v>
      </c>
      <c r="AW61">
        <v>27</v>
      </c>
      <c r="AX61">
        <v>0</v>
      </c>
      <c r="AY61">
        <v>0</v>
      </c>
      <c r="AZ61">
        <v>0</v>
      </c>
      <c r="BA61">
        <v>0</v>
      </c>
      <c r="BC61" s="285" t="s">
        <v>908</v>
      </c>
      <c r="BD61" t="s">
        <v>66</v>
      </c>
      <c r="BE61">
        <v>98.4</v>
      </c>
      <c r="BF61">
        <v>27</v>
      </c>
      <c r="BG61">
        <v>25.9</v>
      </c>
      <c r="BH61">
        <v>30</v>
      </c>
      <c r="BI61">
        <v>0</v>
      </c>
      <c r="BJ61">
        <v>0</v>
      </c>
      <c r="BK61">
        <v>0</v>
      </c>
      <c r="BL61">
        <v>0</v>
      </c>
      <c r="BM61">
        <v>0</v>
      </c>
      <c r="BN61">
        <v>0</v>
      </c>
      <c r="BR61" s="285" t="s">
        <v>914</v>
      </c>
      <c r="BS61" t="s">
        <v>66</v>
      </c>
      <c r="BT61">
        <v>156.9</v>
      </c>
      <c r="BU61">
        <v>141.6</v>
      </c>
      <c r="BV61">
        <v>4082.9</v>
      </c>
      <c r="BW61">
        <v>4378.3999999999996</v>
      </c>
      <c r="BZ61" s="285" t="s">
        <v>450</v>
      </c>
      <c r="CA61" t="s">
        <v>66</v>
      </c>
      <c r="CB61">
        <v>49.5</v>
      </c>
      <c r="CC61">
        <v>27</v>
      </c>
      <c r="CD61">
        <v>0</v>
      </c>
      <c r="CE61">
        <v>0</v>
      </c>
      <c r="CF61">
        <v>0</v>
      </c>
      <c r="CG61">
        <v>0</v>
      </c>
      <c r="CH61">
        <v>0</v>
      </c>
      <c r="CI61">
        <v>0</v>
      </c>
      <c r="CJ61">
        <v>0</v>
      </c>
      <c r="CK61">
        <v>0</v>
      </c>
    </row>
    <row r="62" spans="1:89" ht="15" x14ac:dyDescent="0.25">
      <c r="A62" s="59"/>
      <c r="B62" s="59"/>
      <c r="C62" s="59"/>
      <c r="D62" s="59"/>
      <c r="E62" s="59"/>
      <c r="AA62" s="58"/>
      <c r="AP62" s="58"/>
      <c r="BC62" s="59"/>
      <c r="BR62" s="285" t="s">
        <v>474</v>
      </c>
      <c r="BS62" t="s">
        <v>66</v>
      </c>
      <c r="BT62">
        <v>0.2</v>
      </c>
      <c r="BU62">
        <v>0.1</v>
      </c>
      <c r="BV62">
        <v>23.3</v>
      </c>
      <c r="BW62">
        <v>25.2</v>
      </c>
      <c r="BZ62" s="59"/>
    </row>
    <row r="63" spans="1:89" ht="15" x14ac:dyDescent="0.25">
      <c r="A63" s="282" t="s">
        <v>759</v>
      </c>
      <c r="B63" s="282">
        <f>'Rankings 2020-21'!B55</f>
        <v>140</v>
      </c>
      <c r="C63" s="282">
        <f>'Rankings 2020-21'!C55</f>
        <v>24</v>
      </c>
      <c r="D63" s="282">
        <f>'Rankings 2019-20'!B65</f>
        <v>98.2</v>
      </c>
      <c r="E63" s="282">
        <f>'Rankings 2019-20'!C65</f>
        <v>29</v>
      </c>
      <c r="F63">
        <v>229</v>
      </c>
      <c r="G63">
        <v>28</v>
      </c>
      <c r="H63">
        <v>146.19999999999999</v>
      </c>
      <c r="I63">
        <v>27</v>
      </c>
      <c r="J63">
        <v>198.6</v>
      </c>
      <c r="K63">
        <v>23</v>
      </c>
      <c r="L63">
        <v>251.5</v>
      </c>
      <c r="M63">
        <v>22</v>
      </c>
      <c r="N63">
        <v>118.7</v>
      </c>
      <c r="O63">
        <v>26</v>
      </c>
      <c r="AA63" s="58" t="s">
        <v>911</v>
      </c>
      <c r="AB63" t="s">
        <v>66</v>
      </c>
      <c r="AC63">
        <v>68.3</v>
      </c>
      <c r="AD63">
        <v>28</v>
      </c>
      <c r="AE63">
        <v>0</v>
      </c>
      <c r="AF63">
        <v>0</v>
      </c>
      <c r="AG63">
        <v>0</v>
      </c>
      <c r="AH63">
        <v>0</v>
      </c>
      <c r="AI63">
        <v>0</v>
      </c>
      <c r="AJ63">
        <v>0</v>
      </c>
      <c r="AK63">
        <v>297</v>
      </c>
      <c r="AL63">
        <v>15</v>
      </c>
      <c r="AP63" s="58" t="s">
        <v>440</v>
      </c>
      <c r="AQ63" t="s">
        <v>66</v>
      </c>
      <c r="AR63">
        <v>50.3</v>
      </c>
      <c r="AS63">
        <v>28</v>
      </c>
      <c r="AT63">
        <v>1.8</v>
      </c>
      <c r="AU63">
        <v>33</v>
      </c>
      <c r="AV63">
        <v>18.2</v>
      </c>
      <c r="AW63">
        <v>35</v>
      </c>
      <c r="AX63">
        <v>195.5</v>
      </c>
      <c r="AY63">
        <v>21</v>
      </c>
      <c r="AZ63">
        <v>60.7</v>
      </c>
      <c r="BA63">
        <v>26</v>
      </c>
      <c r="BC63" s="285" t="s">
        <v>466</v>
      </c>
      <c r="BD63" t="s">
        <v>66</v>
      </c>
      <c r="BE63">
        <v>81.2</v>
      </c>
      <c r="BF63">
        <v>28</v>
      </c>
      <c r="BG63">
        <v>87.6</v>
      </c>
      <c r="BH63">
        <v>22</v>
      </c>
      <c r="BI63">
        <v>71.900000000000006</v>
      </c>
      <c r="BJ63">
        <v>25</v>
      </c>
      <c r="BK63">
        <v>12.4</v>
      </c>
      <c r="BL63">
        <v>31</v>
      </c>
      <c r="BM63">
        <v>1</v>
      </c>
      <c r="BN63">
        <v>39</v>
      </c>
      <c r="BR63" s="285" t="s">
        <v>475</v>
      </c>
      <c r="BS63" t="s">
        <v>66</v>
      </c>
      <c r="BT63">
        <v>31</v>
      </c>
      <c r="BU63">
        <v>12.5</v>
      </c>
      <c r="BV63">
        <v>248.4</v>
      </c>
      <c r="BW63">
        <v>221.2</v>
      </c>
      <c r="BZ63" s="285" t="s">
        <v>462</v>
      </c>
      <c r="CA63" t="s">
        <v>66</v>
      </c>
      <c r="CB63">
        <v>44.3</v>
      </c>
      <c r="CC63">
        <v>28</v>
      </c>
      <c r="CD63">
        <v>54.5</v>
      </c>
      <c r="CE63">
        <v>29</v>
      </c>
      <c r="CF63">
        <v>45.1</v>
      </c>
      <c r="CG63">
        <v>27</v>
      </c>
      <c r="CH63">
        <v>50.6</v>
      </c>
      <c r="CI63">
        <v>28</v>
      </c>
      <c r="CJ63">
        <v>71.900000000000006</v>
      </c>
      <c r="CK63">
        <v>26</v>
      </c>
    </row>
    <row r="64" spans="1:89" ht="15" x14ac:dyDescent="0.25">
      <c r="A64" s="59"/>
      <c r="B64" s="59"/>
      <c r="C64" s="59"/>
      <c r="D64" s="59"/>
      <c r="E64" s="59"/>
      <c r="AA64" s="58"/>
      <c r="AP64" s="58"/>
      <c r="BC64" s="59"/>
      <c r="BR64" s="285" t="s">
        <v>476</v>
      </c>
      <c r="BS64" t="s">
        <v>66</v>
      </c>
      <c r="BT64">
        <v>28.1</v>
      </c>
      <c r="BU64">
        <v>25.6</v>
      </c>
      <c r="BV64">
        <v>279</v>
      </c>
      <c r="BW64">
        <v>338.4</v>
      </c>
      <c r="BZ64" s="59"/>
    </row>
    <row r="65" spans="1:89" ht="15" x14ac:dyDescent="0.25">
      <c r="A65" s="282" t="s">
        <v>745</v>
      </c>
      <c r="B65" s="282">
        <f>'Rankings 2020-21'!B69</f>
        <v>45.3</v>
      </c>
      <c r="C65" s="282">
        <f>'Rankings 2020-21'!C69</f>
        <v>31</v>
      </c>
      <c r="D65" s="282">
        <f>'Rankings 2019-20'!B57</f>
        <v>131.1</v>
      </c>
      <c r="E65" s="282">
        <f>'Rankings 2019-20'!C57</f>
        <v>25</v>
      </c>
      <c r="F65">
        <v>211.2</v>
      </c>
      <c r="G65">
        <v>29</v>
      </c>
      <c r="H65">
        <v>100.5</v>
      </c>
      <c r="I65">
        <v>31</v>
      </c>
      <c r="J65">
        <v>30.9</v>
      </c>
      <c r="K65">
        <v>33</v>
      </c>
      <c r="L65">
        <v>88.4</v>
      </c>
      <c r="M65">
        <v>31</v>
      </c>
      <c r="N65">
        <v>84.9</v>
      </c>
      <c r="O65">
        <v>29</v>
      </c>
      <c r="AA65" s="58" t="s">
        <v>485</v>
      </c>
      <c r="AB65" t="s">
        <v>66</v>
      </c>
      <c r="AC65">
        <v>50.1</v>
      </c>
      <c r="AD65">
        <v>29</v>
      </c>
      <c r="AE65">
        <v>72</v>
      </c>
      <c r="AF65">
        <v>26</v>
      </c>
      <c r="AG65">
        <v>41.9</v>
      </c>
      <c r="AH65">
        <v>24</v>
      </c>
      <c r="AI65">
        <v>39</v>
      </c>
      <c r="AJ65">
        <v>30</v>
      </c>
      <c r="AK65">
        <v>104.6</v>
      </c>
      <c r="AL65">
        <v>26</v>
      </c>
      <c r="AP65" s="58" t="s">
        <v>462</v>
      </c>
      <c r="AQ65" t="s">
        <v>66</v>
      </c>
      <c r="AR65">
        <v>38</v>
      </c>
      <c r="AS65">
        <v>29</v>
      </c>
      <c r="AT65">
        <v>41.5</v>
      </c>
      <c r="AU65">
        <v>25</v>
      </c>
      <c r="AV65">
        <v>44.3</v>
      </c>
      <c r="AW65">
        <v>28</v>
      </c>
      <c r="AX65">
        <v>54.5</v>
      </c>
      <c r="AY65">
        <v>29</v>
      </c>
      <c r="AZ65">
        <v>45.1</v>
      </c>
      <c r="BA65">
        <v>27</v>
      </c>
      <c r="BC65" s="285" t="s">
        <v>462</v>
      </c>
      <c r="BD65" t="s">
        <v>66</v>
      </c>
      <c r="BE65">
        <v>54.5</v>
      </c>
      <c r="BF65">
        <v>29</v>
      </c>
      <c r="BG65">
        <v>45.1</v>
      </c>
      <c r="BH65">
        <v>27</v>
      </c>
      <c r="BI65">
        <v>50.6</v>
      </c>
      <c r="BJ65">
        <v>28</v>
      </c>
      <c r="BK65">
        <v>71.900000000000006</v>
      </c>
      <c r="BL65">
        <v>26</v>
      </c>
      <c r="BM65">
        <v>104</v>
      </c>
      <c r="BN65">
        <v>23</v>
      </c>
      <c r="BR65" s="285" t="s">
        <v>477</v>
      </c>
      <c r="BS65" t="s">
        <v>66</v>
      </c>
      <c r="BT65">
        <v>7</v>
      </c>
      <c r="BU65">
        <v>33</v>
      </c>
      <c r="BV65">
        <v>125.7</v>
      </c>
      <c r="BW65">
        <v>217.3</v>
      </c>
      <c r="BZ65" s="285" t="s">
        <v>442</v>
      </c>
      <c r="CA65" t="s">
        <v>66</v>
      </c>
      <c r="CB65">
        <v>41.8</v>
      </c>
      <c r="CC65">
        <v>29</v>
      </c>
      <c r="CD65">
        <v>52.4</v>
      </c>
      <c r="CE65">
        <v>30</v>
      </c>
      <c r="CF65">
        <v>81.3</v>
      </c>
      <c r="CG65">
        <v>24</v>
      </c>
      <c r="CH65">
        <v>396.3</v>
      </c>
      <c r="CI65">
        <v>13</v>
      </c>
      <c r="CJ65">
        <v>183.7</v>
      </c>
      <c r="CK65">
        <v>21</v>
      </c>
    </row>
    <row r="66" spans="1:89" ht="15" x14ac:dyDescent="0.25">
      <c r="A66" s="59"/>
      <c r="B66" s="59"/>
      <c r="C66" s="59"/>
      <c r="D66" s="59"/>
      <c r="E66" s="59"/>
      <c r="AA66" s="58"/>
      <c r="AP66" s="58"/>
      <c r="BC66" s="59"/>
      <c r="BR66" s="285" t="s">
        <v>478</v>
      </c>
      <c r="BS66" t="s">
        <v>66</v>
      </c>
      <c r="BT66">
        <v>8</v>
      </c>
      <c r="BU66">
        <v>15.2</v>
      </c>
      <c r="BV66">
        <v>120.6</v>
      </c>
      <c r="BW66">
        <v>148.4</v>
      </c>
      <c r="BZ66" s="59"/>
    </row>
    <row r="67" spans="1:89" ht="15" x14ac:dyDescent="0.25">
      <c r="A67" s="282" t="s">
        <v>738</v>
      </c>
      <c r="B67" s="282">
        <f>'Rankings 2020-21'!B61</f>
        <v>86.2</v>
      </c>
      <c r="C67" s="282">
        <f>'Rankings 2020-21'!C61</f>
        <v>27</v>
      </c>
      <c r="D67" s="282">
        <f>'Rankings 2019-20'!B55</f>
        <v>141.6</v>
      </c>
      <c r="E67" s="282">
        <f>'Rankings 2019-20'!C55</f>
        <v>24</v>
      </c>
      <c r="F67">
        <v>123</v>
      </c>
      <c r="G67">
        <v>30</v>
      </c>
      <c r="H67">
        <v>120.2</v>
      </c>
      <c r="I67">
        <v>29</v>
      </c>
      <c r="J67">
        <v>179.9</v>
      </c>
      <c r="K67">
        <v>24</v>
      </c>
      <c r="L67">
        <v>135.30000000000001</v>
      </c>
      <c r="M67">
        <v>28</v>
      </c>
      <c r="N67">
        <v>108.2</v>
      </c>
      <c r="O67">
        <v>27</v>
      </c>
      <c r="AA67" s="58" t="s">
        <v>478</v>
      </c>
      <c r="AB67" t="s">
        <v>66</v>
      </c>
      <c r="AC67">
        <v>47.9</v>
      </c>
      <c r="AD67">
        <v>30</v>
      </c>
      <c r="AE67">
        <v>91.4</v>
      </c>
      <c r="AF67">
        <v>24</v>
      </c>
      <c r="AG67">
        <v>100.4</v>
      </c>
      <c r="AH67">
        <v>19</v>
      </c>
      <c r="AI67">
        <v>120.6</v>
      </c>
      <c r="AJ67">
        <v>23</v>
      </c>
      <c r="AK67">
        <v>148.4</v>
      </c>
      <c r="AL67">
        <v>23</v>
      </c>
      <c r="AP67" s="58" t="s">
        <v>474</v>
      </c>
      <c r="AQ67" t="s">
        <v>66</v>
      </c>
      <c r="AR67">
        <v>19.8</v>
      </c>
      <c r="AS67">
        <v>30</v>
      </c>
      <c r="AT67">
        <v>23.8</v>
      </c>
      <c r="AU67">
        <v>28</v>
      </c>
      <c r="AV67">
        <v>23.3</v>
      </c>
      <c r="AW67">
        <v>32</v>
      </c>
      <c r="AX67">
        <v>25.2</v>
      </c>
      <c r="AY67">
        <v>35</v>
      </c>
      <c r="AZ67">
        <v>24.6</v>
      </c>
      <c r="BA67">
        <v>31</v>
      </c>
      <c r="BC67" s="285" t="s">
        <v>442</v>
      </c>
      <c r="BD67" t="s">
        <v>66</v>
      </c>
      <c r="BE67">
        <v>52.4</v>
      </c>
      <c r="BF67">
        <v>30</v>
      </c>
      <c r="BG67">
        <v>81.3</v>
      </c>
      <c r="BH67">
        <v>24</v>
      </c>
      <c r="BI67">
        <v>396.3</v>
      </c>
      <c r="BJ67">
        <v>13</v>
      </c>
      <c r="BK67">
        <v>183.7</v>
      </c>
      <c r="BL67">
        <v>21</v>
      </c>
      <c r="BM67">
        <v>129.30000000000001</v>
      </c>
      <c r="BN67">
        <v>22</v>
      </c>
      <c r="BR67" s="285" t="s">
        <v>915</v>
      </c>
      <c r="BS67" t="s">
        <v>66</v>
      </c>
      <c r="BT67">
        <v>1.9</v>
      </c>
      <c r="BU67">
        <v>3.7</v>
      </c>
      <c r="BV67">
        <v>7.7</v>
      </c>
      <c r="BW67">
        <v>14.4</v>
      </c>
      <c r="BZ67" s="285" t="s">
        <v>485</v>
      </c>
      <c r="CA67" t="s">
        <v>66</v>
      </c>
      <c r="CB67">
        <v>39</v>
      </c>
      <c r="CC67">
        <v>30</v>
      </c>
      <c r="CD67">
        <v>104.6</v>
      </c>
      <c r="CE67">
        <v>26</v>
      </c>
      <c r="CF67">
        <v>44.5</v>
      </c>
      <c r="CG67">
        <v>28</v>
      </c>
      <c r="CH67">
        <v>5</v>
      </c>
      <c r="CI67">
        <v>37</v>
      </c>
      <c r="CJ67">
        <v>0</v>
      </c>
      <c r="CK67">
        <v>0</v>
      </c>
    </row>
    <row r="68" spans="1:89" ht="15" x14ac:dyDescent="0.25">
      <c r="A68" s="59"/>
      <c r="B68" s="59"/>
      <c r="C68" s="59"/>
      <c r="D68" s="59"/>
      <c r="E68" s="59"/>
      <c r="AA68" s="58"/>
      <c r="AP68" s="58"/>
      <c r="BC68" s="59"/>
      <c r="BR68" s="285" t="s">
        <v>480</v>
      </c>
      <c r="BS68" t="s">
        <v>66</v>
      </c>
      <c r="BT68">
        <v>0</v>
      </c>
      <c r="BU68">
        <v>0</v>
      </c>
      <c r="BV68">
        <v>0.3</v>
      </c>
      <c r="BW68">
        <v>0</v>
      </c>
      <c r="BZ68" s="59"/>
    </row>
    <row r="69" spans="1:89" ht="15" x14ac:dyDescent="0.25">
      <c r="A69" s="282" t="s">
        <v>758</v>
      </c>
      <c r="B69" s="282">
        <f>'Rankings 2020-21'!B83</f>
        <v>25</v>
      </c>
      <c r="C69" s="282">
        <f>'Rankings 2020-21'!C83</f>
        <v>38</v>
      </c>
      <c r="D69" s="282">
        <f>'Rankings 2019-20'!B111</f>
        <v>0</v>
      </c>
      <c r="E69" s="282">
        <f>'Rankings 2019-20'!C111</f>
        <v>0</v>
      </c>
      <c r="F69">
        <v>113.5</v>
      </c>
      <c r="G69">
        <v>31</v>
      </c>
      <c r="H69">
        <v>0</v>
      </c>
      <c r="I69">
        <v>0</v>
      </c>
      <c r="J69">
        <v>0</v>
      </c>
      <c r="K69">
        <v>0</v>
      </c>
      <c r="L69">
        <v>67.8</v>
      </c>
      <c r="M69">
        <v>33</v>
      </c>
      <c r="N69">
        <v>0</v>
      </c>
      <c r="O69">
        <v>0</v>
      </c>
      <c r="AA69" s="58" t="s">
        <v>913</v>
      </c>
      <c r="AB69" t="s">
        <v>66</v>
      </c>
      <c r="AC69">
        <v>45</v>
      </c>
      <c r="AD69">
        <v>31</v>
      </c>
      <c r="AE69">
        <v>92.3</v>
      </c>
      <c r="AF69">
        <v>23</v>
      </c>
      <c r="AG69">
        <v>0</v>
      </c>
      <c r="AH69">
        <v>0</v>
      </c>
      <c r="AI69">
        <v>95.8</v>
      </c>
      <c r="AJ69">
        <v>24</v>
      </c>
      <c r="AK69">
        <v>105.3</v>
      </c>
      <c r="AL69">
        <v>25</v>
      </c>
      <c r="AP69" s="58" t="s">
        <v>442</v>
      </c>
      <c r="AQ69" t="s">
        <v>66</v>
      </c>
      <c r="AR69">
        <v>17.600000000000001</v>
      </c>
      <c r="AS69">
        <v>31</v>
      </c>
      <c r="AT69">
        <v>83.9</v>
      </c>
      <c r="AU69">
        <v>20</v>
      </c>
      <c r="AV69">
        <v>41.8</v>
      </c>
      <c r="AW69">
        <v>29</v>
      </c>
      <c r="AX69">
        <v>52.4</v>
      </c>
      <c r="AY69">
        <v>30</v>
      </c>
      <c r="AZ69">
        <v>81.3</v>
      </c>
      <c r="BA69">
        <v>24</v>
      </c>
      <c r="BC69" s="285" t="s">
        <v>444</v>
      </c>
      <c r="BD69" t="s">
        <v>66</v>
      </c>
      <c r="BE69">
        <v>49.5</v>
      </c>
      <c r="BF69">
        <v>31</v>
      </c>
      <c r="BG69">
        <v>0</v>
      </c>
      <c r="BH69">
        <v>0</v>
      </c>
      <c r="BI69">
        <v>2.5</v>
      </c>
      <c r="BJ69">
        <v>38</v>
      </c>
      <c r="BK69">
        <v>64</v>
      </c>
      <c r="BL69">
        <v>27</v>
      </c>
      <c r="BM69">
        <v>47.3</v>
      </c>
      <c r="BN69">
        <v>27</v>
      </c>
      <c r="BR69" s="285" t="s">
        <v>481</v>
      </c>
      <c r="BS69" t="s">
        <v>66</v>
      </c>
      <c r="BT69">
        <v>80.7</v>
      </c>
      <c r="BU69">
        <v>51.5</v>
      </c>
      <c r="BV69">
        <v>3214.7</v>
      </c>
      <c r="BW69">
        <v>3276.4</v>
      </c>
      <c r="BZ69" s="285" t="s">
        <v>438</v>
      </c>
      <c r="CA69" t="s">
        <v>66</v>
      </c>
      <c r="CB69">
        <v>38.6</v>
      </c>
      <c r="CC69">
        <v>31</v>
      </c>
      <c r="CD69">
        <v>22.4</v>
      </c>
      <c r="CE69">
        <v>36</v>
      </c>
      <c r="CF69">
        <v>15</v>
      </c>
      <c r="CG69">
        <v>33</v>
      </c>
      <c r="CH69">
        <v>65.8</v>
      </c>
      <c r="CI69">
        <v>26</v>
      </c>
      <c r="CJ69">
        <v>0</v>
      </c>
      <c r="CK69">
        <v>0</v>
      </c>
    </row>
    <row r="70" spans="1:89" ht="15" x14ac:dyDescent="0.25">
      <c r="A70" s="59"/>
      <c r="B70" s="59"/>
      <c r="C70" s="59"/>
      <c r="D70" s="59"/>
      <c r="E70" s="59"/>
      <c r="AA70" s="58"/>
      <c r="AP70" s="58"/>
      <c r="BC70" s="59"/>
      <c r="BR70" s="285" t="s">
        <v>483</v>
      </c>
      <c r="BS70" t="s">
        <v>66</v>
      </c>
      <c r="BT70">
        <v>0</v>
      </c>
      <c r="BU70">
        <v>0</v>
      </c>
      <c r="BV70">
        <v>2.8</v>
      </c>
      <c r="BW70">
        <v>6.6</v>
      </c>
      <c r="BZ70" s="59"/>
    </row>
    <row r="71" spans="1:89" ht="15" x14ac:dyDescent="0.25">
      <c r="A71" s="282" t="s">
        <v>749</v>
      </c>
      <c r="B71" s="282">
        <f>'Rankings 2020-21'!B71</f>
        <v>40.6</v>
      </c>
      <c r="C71" s="282">
        <f>'Rankings 2020-21'!C71</f>
        <v>32</v>
      </c>
      <c r="D71" s="282">
        <f>'Rankings 2019-20'!B67</f>
        <v>91.4</v>
      </c>
      <c r="E71" s="282">
        <f>'Rankings 2019-20'!C67</f>
        <v>30</v>
      </c>
      <c r="F71">
        <v>101.4</v>
      </c>
      <c r="G71">
        <v>32</v>
      </c>
      <c r="H71">
        <v>22.5</v>
      </c>
      <c r="I71">
        <v>37</v>
      </c>
      <c r="J71">
        <v>0</v>
      </c>
      <c r="K71">
        <v>0</v>
      </c>
      <c r="L71">
        <v>0</v>
      </c>
      <c r="M71">
        <v>0</v>
      </c>
      <c r="N71">
        <v>0</v>
      </c>
      <c r="O71">
        <v>0</v>
      </c>
      <c r="AA71" s="58" t="s">
        <v>464</v>
      </c>
      <c r="AB71" t="s">
        <v>66</v>
      </c>
      <c r="AC71">
        <v>36.700000000000003</v>
      </c>
      <c r="AD71">
        <v>32</v>
      </c>
      <c r="AE71">
        <v>8.5</v>
      </c>
      <c r="AF71">
        <v>33</v>
      </c>
      <c r="AG71">
        <v>29.7</v>
      </c>
      <c r="AH71">
        <v>27</v>
      </c>
      <c r="AI71">
        <v>20.2</v>
      </c>
      <c r="AJ71">
        <v>34</v>
      </c>
      <c r="AK71">
        <v>26.2</v>
      </c>
      <c r="AL71">
        <v>33</v>
      </c>
      <c r="AP71" s="58" t="s">
        <v>915</v>
      </c>
      <c r="AQ71" t="s">
        <v>66</v>
      </c>
      <c r="AR71">
        <v>14</v>
      </c>
      <c r="AS71">
        <v>32</v>
      </c>
      <c r="AT71">
        <v>13.8</v>
      </c>
      <c r="AU71">
        <v>29</v>
      </c>
      <c r="AV71">
        <v>7.7</v>
      </c>
      <c r="AW71">
        <v>38</v>
      </c>
      <c r="AX71">
        <v>14.4</v>
      </c>
      <c r="AY71">
        <v>39</v>
      </c>
      <c r="AZ71">
        <v>7.1</v>
      </c>
      <c r="BA71">
        <v>35</v>
      </c>
      <c r="BC71" s="285" t="s">
        <v>901</v>
      </c>
      <c r="BD71" t="s">
        <v>66</v>
      </c>
      <c r="BE71">
        <v>34.799999999999997</v>
      </c>
      <c r="BF71">
        <v>32</v>
      </c>
      <c r="BG71">
        <v>0</v>
      </c>
      <c r="BH71">
        <v>0</v>
      </c>
      <c r="BI71">
        <v>194.2</v>
      </c>
      <c r="BJ71">
        <v>18</v>
      </c>
      <c r="BK71">
        <v>228.3</v>
      </c>
      <c r="BL71">
        <v>20</v>
      </c>
      <c r="BM71">
        <v>167.3</v>
      </c>
      <c r="BN71">
        <v>18</v>
      </c>
      <c r="BR71" s="285" t="s">
        <v>484</v>
      </c>
      <c r="BS71" t="s">
        <v>66</v>
      </c>
      <c r="BT71">
        <v>0</v>
      </c>
      <c r="BU71">
        <v>0</v>
      </c>
      <c r="BV71">
        <v>21.5</v>
      </c>
      <c r="BW71">
        <v>25.8</v>
      </c>
      <c r="BZ71" s="285" t="s">
        <v>474</v>
      </c>
      <c r="CA71" t="s">
        <v>66</v>
      </c>
      <c r="CB71">
        <v>23.3</v>
      </c>
      <c r="CC71">
        <v>32</v>
      </c>
      <c r="CD71">
        <v>25.2</v>
      </c>
      <c r="CE71">
        <v>35</v>
      </c>
      <c r="CF71">
        <v>24.6</v>
      </c>
      <c r="CG71">
        <v>31</v>
      </c>
      <c r="CH71">
        <v>24.5</v>
      </c>
      <c r="CI71">
        <v>30</v>
      </c>
      <c r="CJ71">
        <v>27.1</v>
      </c>
      <c r="CK71">
        <v>29</v>
      </c>
    </row>
    <row r="72" spans="1:89" ht="15" x14ac:dyDescent="0.25">
      <c r="A72" s="59"/>
      <c r="B72" s="59"/>
      <c r="C72" s="59"/>
      <c r="D72" s="59"/>
      <c r="E72" s="59"/>
      <c r="AA72" s="58"/>
      <c r="AP72" s="58"/>
      <c r="BC72" s="59"/>
      <c r="BR72" s="285" t="s">
        <v>485</v>
      </c>
      <c r="BS72" t="s">
        <v>66</v>
      </c>
      <c r="BT72">
        <v>0</v>
      </c>
      <c r="BU72">
        <v>0</v>
      </c>
      <c r="BV72">
        <v>39</v>
      </c>
      <c r="BW72">
        <v>104.6</v>
      </c>
      <c r="BZ72" s="59"/>
    </row>
    <row r="73" spans="1:89" ht="15" x14ac:dyDescent="0.25">
      <c r="A73" s="282" t="s">
        <v>748</v>
      </c>
      <c r="B73" s="282">
        <f>'Rankings 2020-21'!B63</f>
        <v>75.8</v>
      </c>
      <c r="C73" s="282">
        <f>'Rankings 2020-21'!C63</f>
        <v>28</v>
      </c>
      <c r="D73" s="282">
        <f>'Rankings 2019-20'!B83</f>
        <v>10</v>
      </c>
      <c r="E73" s="282">
        <f>'Rankings 2019-20'!C83</f>
        <v>38</v>
      </c>
      <c r="F73">
        <v>73</v>
      </c>
      <c r="G73">
        <v>33</v>
      </c>
      <c r="H73">
        <v>0</v>
      </c>
      <c r="I73">
        <v>0</v>
      </c>
      <c r="J73">
        <v>14.1</v>
      </c>
      <c r="K73">
        <v>37</v>
      </c>
      <c r="L73">
        <v>17</v>
      </c>
      <c r="M73">
        <v>38</v>
      </c>
      <c r="N73">
        <v>35.5</v>
      </c>
      <c r="O73">
        <v>31</v>
      </c>
      <c r="AA73" s="58" t="s">
        <v>474</v>
      </c>
      <c r="AB73" t="s">
        <v>66</v>
      </c>
      <c r="AC73">
        <v>25.3</v>
      </c>
      <c r="AD73">
        <v>33</v>
      </c>
      <c r="AE73">
        <v>19.8</v>
      </c>
      <c r="AF73">
        <v>30</v>
      </c>
      <c r="AG73">
        <v>23.8</v>
      </c>
      <c r="AH73">
        <v>28</v>
      </c>
      <c r="AI73">
        <v>23.3</v>
      </c>
      <c r="AJ73">
        <v>32</v>
      </c>
      <c r="AK73">
        <v>25.2</v>
      </c>
      <c r="AL73">
        <v>35</v>
      </c>
      <c r="AP73" s="58" t="s">
        <v>464</v>
      </c>
      <c r="AQ73" t="s">
        <v>66</v>
      </c>
      <c r="AR73">
        <v>8.5</v>
      </c>
      <c r="AS73">
        <v>33</v>
      </c>
      <c r="AT73">
        <v>29.7</v>
      </c>
      <c r="AU73">
        <v>27</v>
      </c>
      <c r="AV73">
        <v>20.2</v>
      </c>
      <c r="AW73">
        <v>34</v>
      </c>
      <c r="AX73">
        <v>26.2</v>
      </c>
      <c r="AY73">
        <v>33</v>
      </c>
      <c r="AZ73">
        <v>3.4</v>
      </c>
      <c r="BA73">
        <v>38</v>
      </c>
      <c r="BC73" s="285" t="s">
        <v>464</v>
      </c>
      <c r="BD73" t="s">
        <v>66</v>
      </c>
      <c r="BE73">
        <v>26.2</v>
      </c>
      <c r="BF73">
        <v>33</v>
      </c>
      <c r="BG73">
        <v>3.4</v>
      </c>
      <c r="BH73">
        <v>38</v>
      </c>
      <c r="BI73">
        <v>8.4</v>
      </c>
      <c r="BJ73">
        <v>36</v>
      </c>
      <c r="BK73">
        <v>0.9</v>
      </c>
      <c r="BL73">
        <v>36</v>
      </c>
      <c r="BM73">
        <v>0.2</v>
      </c>
      <c r="BN73">
        <v>41</v>
      </c>
      <c r="BR73" s="285" t="s">
        <v>891</v>
      </c>
      <c r="BS73" t="s">
        <v>42</v>
      </c>
      <c r="BT73" t="s">
        <v>64</v>
      </c>
      <c r="BU73" t="s">
        <v>131</v>
      </c>
      <c r="BV73" t="s">
        <v>189</v>
      </c>
      <c r="BW73" t="s">
        <v>189</v>
      </c>
      <c r="BX73" t="s">
        <v>785</v>
      </c>
      <c r="BZ73" s="285" t="s">
        <v>484</v>
      </c>
      <c r="CA73" t="s">
        <v>66</v>
      </c>
      <c r="CB73">
        <v>21.5</v>
      </c>
      <c r="CC73">
        <v>33</v>
      </c>
      <c r="CD73">
        <v>25.8</v>
      </c>
      <c r="CE73">
        <v>34</v>
      </c>
      <c r="CF73">
        <v>11</v>
      </c>
      <c r="CG73">
        <v>34</v>
      </c>
      <c r="CH73">
        <v>19.3</v>
      </c>
      <c r="CI73">
        <v>31</v>
      </c>
      <c r="CJ73">
        <v>6.3</v>
      </c>
      <c r="CK73">
        <v>34</v>
      </c>
    </row>
    <row r="74" spans="1:89" ht="15" x14ac:dyDescent="0.25">
      <c r="A74" s="59"/>
      <c r="B74" s="59"/>
      <c r="C74" s="59"/>
      <c r="D74" s="59"/>
      <c r="E74" s="59"/>
      <c r="AA74" s="58"/>
      <c r="AP74" s="58"/>
      <c r="BC74" s="59"/>
      <c r="BR74" s="285" t="s">
        <v>486</v>
      </c>
      <c r="BS74" t="s">
        <v>66</v>
      </c>
      <c r="BT74">
        <v>2014.9</v>
      </c>
      <c r="BU74">
        <v>1418.9</v>
      </c>
      <c r="BV74">
        <v>39993.1</v>
      </c>
      <c r="BW74">
        <v>39642.199999999997</v>
      </c>
      <c r="BZ74" s="59"/>
    </row>
    <row r="75" spans="1:89" ht="15" x14ac:dyDescent="0.25">
      <c r="A75" s="282" t="s">
        <v>753</v>
      </c>
      <c r="B75" s="282">
        <f>'Rankings 2020-21'!B87</f>
        <v>23.4</v>
      </c>
      <c r="C75" s="282">
        <f>'Rankings 2020-21'!C87</f>
        <v>40</v>
      </c>
      <c r="D75" s="282">
        <f>'Rankings 2019-20'!B79</f>
        <v>11.3</v>
      </c>
      <c r="E75" s="282">
        <f>'Rankings 2019-20'!C79</f>
        <v>36</v>
      </c>
      <c r="F75">
        <v>48.5</v>
      </c>
      <c r="G75">
        <v>34</v>
      </c>
      <c r="H75">
        <v>96.5</v>
      </c>
      <c r="I75">
        <v>32</v>
      </c>
      <c r="J75">
        <v>88.8</v>
      </c>
      <c r="K75">
        <v>28</v>
      </c>
      <c r="L75">
        <v>37.4</v>
      </c>
      <c r="M75">
        <v>34</v>
      </c>
      <c r="N75">
        <v>29.5</v>
      </c>
      <c r="O75">
        <v>33</v>
      </c>
      <c r="AA75" s="58" t="s">
        <v>438</v>
      </c>
      <c r="AB75" t="s">
        <v>66</v>
      </c>
      <c r="AC75">
        <v>21</v>
      </c>
      <c r="AD75">
        <v>34</v>
      </c>
      <c r="AE75">
        <v>0</v>
      </c>
      <c r="AF75">
        <v>0</v>
      </c>
      <c r="AG75">
        <v>0</v>
      </c>
      <c r="AH75">
        <v>0</v>
      </c>
      <c r="AI75">
        <v>38.6</v>
      </c>
      <c r="AJ75">
        <v>31</v>
      </c>
      <c r="AK75">
        <v>22.4</v>
      </c>
      <c r="AL75">
        <v>36</v>
      </c>
      <c r="AP75" s="58" t="s">
        <v>483</v>
      </c>
      <c r="AQ75" t="s">
        <v>66</v>
      </c>
      <c r="AR75">
        <v>8.5</v>
      </c>
      <c r="AS75">
        <v>34</v>
      </c>
      <c r="AT75">
        <v>2.8</v>
      </c>
      <c r="AU75">
        <v>32</v>
      </c>
      <c r="AV75">
        <v>2.8</v>
      </c>
      <c r="AW75">
        <v>40</v>
      </c>
      <c r="AX75">
        <v>6.6</v>
      </c>
      <c r="AY75">
        <v>41</v>
      </c>
      <c r="AZ75">
        <v>3.7</v>
      </c>
      <c r="BA75">
        <v>37</v>
      </c>
      <c r="BC75" s="285" t="s">
        <v>484</v>
      </c>
      <c r="BD75" t="s">
        <v>66</v>
      </c>
      <c r="BE75">
        <v>25.8</v>
      </c>
      <c r="BF75">
        <v>34</v>
      </c>
      <c r="BG75">
        <v>11</v>
      </c>
      <c r="BH75">
        <v>34</v>
      </c>
      <c r="BI75">
        <v>19.3</v>
      </c>
      <c r="BJ75">
        <v>31</v>
      </c>
      <c r="BK75">
        <v>6.3</v>
      </c>
      <c r="BL75">
        <v>34</v>
      </c>
      <c r="BM75">
        <v>3.3</v>
      </c>
      <c r="BN75">
        <v>36</v>
      </c>
      <c r="BR75" s="285" t="s">
        <v>487</v>
      </c>
      <c r="BS75" t="s">
        <v>66</v>
      </c>
      <c r="BT75">
        <v>267</v>
      </c>
      <c r="BU75">
        <v>204.2</v>
      </c>
      <c r="BV75">
        <v>0</v>
      </c>
      <c r="BW75">
        <v>0</v>
      </c>
      <c r="BZ75" s="285" t="s">
        <v>464</v>
      </c>
      <c r="CA75" t="s">
        <v>66</v>
      </c>
      <c r="CB75">
        <v>20.100000000000001</v>
      </c>
      <c r="CC75">
        <v>34</v>
      </c>
      <c r="CD75">
        <v>26.2</v>
      </c>
      <c r="CE75">
        <v>33</v>
      </c>
      <c r="CF75">
        <v>3.4</v>
      </c>
      <c r="CG75">
        <v>38</v>
      </c>
      <c r="CH75">
        <v>8.4</v>
      </c>
      <c r="CI75">
        <v>36</v>
      </c>
      <c r="CJ75">
        <v>0.9</v>
      </c>
      <c r="CK75">
        <v>36</v>
      </c>
    </row>
    <row r="76" spans="1:89" ht="15" x14ac:dyDescent="0.25">
      <c r="A76" s="59"/>
      <c r="B76" s="59"/>
      <c r="C76" s="59"/>
      <c r="D76" s="59"/>
      <c r="E76" s="59"/>
      <c r="AA76" s="58"/>
      <c r="AP76" s="58"/>
      <c r="BC76" s="59"/>
      <c r="BR76" s="285" t="s">
        <v>891</v>
      </c>
      <c r="BS76" t="s">
        <v>42</v>
      </c>
      <c r="BT76" t="s">
        <v>64</v>
      </c>
      <c r="BU76" t="s">
        <v>131</v>
      </c>
      <c r="BV76" t="s">
        <v>189</v>
      </c>
      <c r="BW76" t="s">
        <v>189</v>
      </c>
      <c r="BX76" t="s">
        <v>785</v>
      </c>
      <c r="BZ76" s="59"/>
    </row>
    <row r="77" spans="1:89" ht="15" x14ac:dyDescent="0.25">
      <c r="A77" s="282" t="s">
        <v>763</v>
      </c>
      <c r="B77" s="282">
        <f>'Rankings 2020-21'!B97</f>
        <v>9.8000000000000007</v>
      </c>
      <c r="C77" s="282">
        <f>'Rankings 2020-21'!C97</f>
        <v>45</v>
      </c>
      <c r="D77" s="282">
        <f>'Rankings 2019-20'!B87</f>
        <v>7.6</v>
      </c>
      <c r="E77" s="282">
        <f>'Rankings 2019-20'!C87</f>
        <v>40</v>
      </c>
      <c r="F77">
        <v>45.8</v>
      </c>
      <c r="G77">
        <v>35</v>
      </c>
      <c r="H77">
        <v>0</v>
      </c>
      <c r="I77">
        <v>0</v>
      </c>
      <c r="J77">
        <v>10</v>
      </c>
      <c r="K77">
        <v>38</v>
      </c>
      <c r="L77">
        <v>0</v>
      </c>
      <c r="M77">
        <v>0</v>
      </c>
      <c r="N77">
        <v>0</v>
      </c>
      <c r="O77">
        <v>0</v>
      </c>
      <c r="AA77" s="58" t="s">
        <v>915</v>
      </c>
      <c r="AB77" t="s">
        <v>66</v>
      </c>
      <c r="AC77">
        <v>20.100000000000001</v>
      </c>
      <c r="AD77">
        <v>35</v>
      </c>
      <c r="AE77">
        <v>14</v>
      </c>
      <c r="AF77">
        <v>32</v>
      </c>
      <c r="AG77">
        <v>13.8</v>
      </c>
      <c r="AH77">
        <v>29</v>
      </c>
      <c r="AI77">
        <v>7.7</v>
      </c>
      <c r="AJ77">
        <v>38</v>
      </c>
      <c r="AK77">
        <v>14.4</v>
      </c>
      <c r="AL77">
        <v>39</v>
      </c>
      <c r="AP77" s="58" t="s">
        <v>480</v>
      </c>
      <c r="AQ77" t="s">
        <v>66</v>
      </c>
      <c r="AR77">
        <v>0.4</v>
      </c>
      <c r="AS77">
        <v>35</v>
      </c>
      <c r="AT77">
        <v>0.4</v>
      </c>
      <c r="AU77">
        <v>36</v>
      </c>
      <c r="AV77">
        <v>0.3</v>
      </c>
      <c r="AW77">
        <v>41</v>
      </c>
      <c r="AX77">
        <v>0</v>
      </c>
      <c r="AY77">
        <v>0</v>
      </c>
      <c r="AZ77">
        <v>0</v>
      </c>
      <c r="BA77">
        <v>0</v>
      </c>
      <c r="BC77" s="285" t="s">
        <v>474</v>
      </c>
      <c r="BD77" t="s">
        <v>66</v>
      </c>
      <c r="BE77">
        <v>25.2</v>
      </c>
      <c r="BF77">
        <v>35</v>
      </c>
      <c r="BG77">
        <v>24.6</v>
      </c>
      <c r="BH77">
        <v>31</v>
      </c>
      <c r="BI77">
        <v>24.5</v>
      </c>
      <c r="BJ77">
        <v>30</v>
      </c>
      <c r="BK77">
        <v>27.1</v>
      </c>
      <c r="BL77">
        <v>29</v>
      </c>
      <c r="BM77">
        <v>22.1</v>
      </c>
      <c r="BN77">
        <v>29</v>
      </c>
      <c r="BR77" s="285" t="s">
        <v>332</v>
      </c>
      <c r="BS77" t="s">
        <v>66</v>
      </c>
      <c r="BT77">
        <v>2281.9</v>
      </c>
      <c r="BU77">
        <v>1623.1</v>
      </c>
      <c r="BV77">
        <v>39993.1</v>
      </c>
      <c r="BW77">
        <v>39642.199999999997</v>
      </c>
      <c r="BZ77" s="285" t="s">
        <v>440</v>
      </c>
      <c r="CA77" t="s">
        <v>66</v>
      </c>
      <c r="CB77">
        <v>18.2</v>
      </c>
      <c r="CC77">
        <v>35</v>
      </c>
      <c r="CD77">
        <v>195.5</v>
      </c>
      <c r="CE77">
        <v>21</v>
      </c>
      <c r="CF77">
        <v>60.7</v>
      </c>
      <c r="CG77">
        <v>26</v>
      </c>
      <c r="CH77">
        <v>180</v>
      </c>
      <c r="CI77">
        <v>20</v>
      </c>
      <c r="CJ77">
        <v>35.700000000000003</v>
      </c>
      <c r="CK77">
        <v>28</v>
      </c>
    </row>
    <row r="78" spans="1:89" ht="15" x14ac:dyDescent="0.25">
      <c r="A78" s="59"/>
      <c r="B78" s="59"/>
      <c r="C78" s="59"/>
      <c r="D78" s="59"/>
      <c r="E78" s="59"/>
      <c r="AA78" s="58"/>
      <c r="AP78" s="58"/>
      <c r="BC78" s="59"/>
      <c r="BR78" s="285" t="s">
        <v>333</v>
      </c>
      <c r="BS78" t="s">
        <v>66</v>
      </c>
      <c r="BT78" t="s">
        <v>42</v>
      </c>
      <c r="BU78" t="s">
        <v>42</v>
      </c>
      <c r="BV78">
        <v>0</v>
      </c>
      <c r="BW78">
        <v>22.8</v>
      </c>
      <c r="BZ78" s="59"/>
    </row>
    <row r="79" spans="1:89" ht="15" x14ac:dyDescent="0.25">
      <c r="A79" s="282" t="s">
        <v>742</v>
      </c>
      <c r="B79" s="282">
        <f>'Rankings 2020-21'!B75</f>
        <v>35.5</v>
      </c>
      <c r="C79" s="282">
        <f>'Rankings 2020-21'!C75</f>
        <v>34</v>
      </c>
      <c r="D79" s="282">
        <f>'Rankings 2019-20'!B71</f>
        <v>40.799999999999997</v>
      </c>
      <c r="E79" s="282">
        <f>'Rankings 2019-20'!C71</f>
        <v>32</v>
      </c>
      <c r="F79">
        <v>41.1</v>
      </c>
      <c r="G79">
        <v>36</v>
      </c>
      <c r="H79">
        <v>33.700000000000003</v>
      </c>
      <c r="I79">
        <v>34</v>
      </c>
      <c r="J79">
        <v>36.1</v>
      </c>
      <c r="K79">
        <v>32</v>
      </c>
      <c r="L79">
        <v>34.6</v>
      </c>
      <c r="M79">
        <v>35</v>
      </c>
      <c r="N79">
        <v>32.799999999999997</v>
      </c>
      <c r="O79">
        <v>32</v>
      </c>
      <c r="AA79" s="58" t="s">
        <v>483</v>
      </c>
      <c r="AB79" t="s">
        <v>66</v>
      </c>
      <c r="AC79">
        <v>17.2</v>
      </c>
      <c r="AD79">
        <v>36</v>
      </c>
      <c r="AE79">
        <v>8.5</v>
      </c>
      <c r="AF79">
        <v>34</v>
      </c>
      <c r="AG79">
        <v>2.8</v>
      </c>
      <c r="AH79">
        <v>32</v>
      </c>
      <c r="AI79">
        <v>2.8</v>
      </c>
      <c r="AJ79">
        <v>40</v>
      </c>
      <c r="AK79">
        <v>6.6</v>
      </c>
      <c r="AL79">
        <v>41</v>
      </c>
      <c r="AP79" s="58" t="s">
        <v>453</v>
      </c>
      <c r="AQ79" t="s">
        <v>66</v>
      </c>
      <c r="AR79">
        <v>0.2</v>
      </c>
      <c r="AS79">
        <v>36</v>
      </c>
      <c r="AT79">
        <v>5.0999999999999996</v>
      </c>
      <c r="AU79">
        <v>31</v>
      </c>
      <c r="AV79">
        <v>10.1</v>
      </c>
      <c r="AW79">
        <v>37</v>
      </c>
      <c r="AX79">
        <v>0</v>
      </c>
      <c r="AY79">
        <v>0</v>
      </c>
      <c r="AZ79">
        <v>0.3</v>
      </c>
      <c r="BA79">
        <v>39</v>
      </c>
      <c r="BC79" s="285" t="s">
        <v>438</v>
      </c>
      <c r="BD79" t="s">
        <v>66</v>
      </c>
      <c r="BE79">
        <v>22.4</v>
      </c>
      <c r="BF79">
        <v>36</v>
      </c>
      <c r="BG79">
        <v>15</v>
      </c>
      <c r="BH79">
        <v>33</v>
      </c>
      <c r="BI79">
        <v>65.8</v>
      </c>
      <c r="BJ79">
        <v>26</v>
      </c>
      <c r="BK79">
        <v>0</v>
      </c>
      <c r="BL79">
        <v>0</v>
      </c>
      <c r="BM79">
        <v>0</v>
      </c>
      <c r="BN79">
        <v>0</v>
      </c>
      <c r="BR79" s="285" t="s">
        <v>335</v>
      </c>
      <c r="BS79" t="s">
        <v>66</v>
      </c>
      <c r="BT79">
        <v>0</v>
      </c>
      <c r="BU79">
        <v>0</v>
      </c>
      <c r="BV79" t="s">
        <v>42</v>
      </c>
      <c r="BW79" t="s">
        <v>42</v>
      </c>
      <c r="BZ79" s="285" t="s">
        <v>439</v>
      </c>
      <c r="CA79" t="s">
        <v>66</v>
      </c>
      <c r="CB79">
        <v>12.7</v>
      </c>
      <c r="CC79">
        <v>36</v>
      </c>
      <c r="CD79">
        <v>13.4</v>
      </c>
      <c r="CE79">
        <v>40</v>
      </c>
      <c r="CF79">
        <v>5</v>
      </c>
      <c r="CG79">
        <v>36</v>
      </c>
      <c r="CH79">
        <v>0</v>
      </c>
      <c r="CI79">
        <v>0</v>
      </c>
      <c r="CJ79">
        <v>0</v>
      </c>
      <c r="CK79">
        <v>0</v>
      </c>
    </row>
    <row r="80" spans="1:89" ht="15" x14ac:dyDescent="0.25">
      <c r="A80" s="59"/>
      <c r="B80" s="59"/>
      <c r="C80" s="59"/>
      <c r="D80" s="59"/>
      <c r="E80" s="59"/>
      <c r="AA80" s="58"/>
      <c r="AP80" s="58"/>
      <c r="BC80" s="59"/>
      <c r="BR80" s="285" t="s">
        <v>891</v>
      </c>
      <c r="BS80" t="s">
        <v>42</v>
      </c>
      <c r="BT80" t="s">
        <v>64</v>
      </c>
      <c r="BU80" t="s">
        <v>131</v>
      </c>
      <c r="BV80" t="s">
        <v>189</v>
      </c>
      <c r="BW80" t="s">
        <v>189</v>
      </c>
      <c r="BX80" t="s">
        <v>785</v>
      </c>
      <c r="BZ80" s="59"/>
    </row>
    <row r="81" spans="1:89" ht="15" x14ac:dyDescent="0.25">
      <c r="A81" s="282" t="s">
        <v>740</v>
      </c>
      <c r="B81" s="282">
        <f>'Rankings 2020-21'!B73</f>
        <v>36.299999999999997</v>
      </c>
      <c r="C81" s="282">
        <f>'Rankings 2020-21'!C73</f>
        <v>33</v>
      </c>
      <c r="D81" s="282">
        <f>'Rankings 2019-20'!B63</f>
        <v>100.5</v>
      </c>
      <c r="E81" s="282">
        <f>'Rankings 2019-20'!C63</f>
        <v>28</v>
      </c>
      <c r="F81">
        <v>32.700000000000003</v>
      </c>
      <c r="G81">
        <v>37</v>
      </c>
      <c r="H81">
        <v>0</v>
      </c>
      <c r="I81">
        <v>0</v>
      </c>
      <c r="J81">
        <v>0</v>
      </c>
      <c r="K81">
        <v>0</v>
      </c>
      <c r="L81">
        <v>2.5</v>
      </c>
      <c r="M81">
        <v>44</v>
      </c>
      <c r="N81">
        <v>0</v>
      </c>
      <c r="O81">
        <v>0</v>
      </c>
      <c r="AA81" s="58" t="s">
        <v>453</v>
      </c>
      <c r="AB81" t="s">
        <v>66</v>
      </c>
      <c r="AC81">
        <v>1.1000000000000001</v>
      </c>
      <c r="AD81">
        <v>37</v>
      </c>
      <c r="AE81">
        <v>0.2</v>
      </c>
      <c r="AF81">
        <v>36</v>
      </c>
      <c r="AG81">
        <v>5.0999999999999996</v>
      </c>
      <c r="AH81">
        <v>31</v>
      </c>
      <c r="AI81">
        <v>10.1</v>
      </c>
      <c r="AJ81">
        <v>37</v>
      </c>
      <c r="AK81">
        <v>0</v>
      </c>
      <c r="AL81">
        <v>0</v>
      </c>
      <c r="AP81" s="58" t="s">
        <v>439</v>
      </c>
      <c r="AQ81" t="s">
        <v>66</v>
      </c>
      <c r="AR81">
        <v>0</v>
      </c>
      <c r="AS81">
        <v>0</v>
      </c>
      <c r="AT81">
        <v>7.3</v>
      </c>
      <c r="AU81">
        <v>30</v>
      </c>
      <c r="AV81">
        <v>12.7</v>
      </c>
      <c r="AW81">
        <v>36</v>
      </c>
      <c r="AX81">
        <v>13.4</v>
      </c>
      <c r="AY81">
        <v>40</v>
      </c>
      <c r="AZ81">
        <v>5</v>
      </c>
      <c r="BA81">
        <v>36</v>
      </c>
      <c r="BC81" s="285" t="s">
        <v>904</v>
      </c>
      <c r="BD81" t="s">
        <v>66</v>
      </c>
      <c r="BE81">
        <v>17.100000000000001</v>
      </c>
      <c r="BF81">
        <v>37</v>
      </c>
      <c r="BG81">
        <v>27.4</v>
      </c>
      <c r="BH81">
        <v>29</v>
      </c>
      <c r="BI81">
        <v>0</v>
      </c>
      <c r="BJ81">
        <v>0</v>
      </c>
      <c r="BK81">
        <v>0</v>
      </c>
      <c r="BL81">
        <v>0</v>
      </c>
      <c r="BM81">
        <v>0</v>
      </c>
      <c r="BN81">
        <v>0</v>
      </c>
      <c r="BZ81" s="285" t="s">
        <v>453</v>
      </c>
      <c r="CA81" t="s">
        <v>66</v>
      </c>
      <c r="CB81">
        <v>10.1</v>
      </c>
      <c r="CC81">
        <v>37</v>
      </c>
      <c r="CD81">
        <v>0</v>
      </c>
      <c r="CE81">
        <v>0</v>
      </c>
      <c r="CF81">
        <v>0.3</v>
      </c>
      <c r="CG81">
        <v>39</v>
      </c>
      <c r="CH81">
        <v>0.4</v>
      </c>
      <c r="CI81">
        <v>40</v>
      </c>
      <c r="CJ81">
        <v>0</v>
      </c>
      <c r="CK81">
        <v>0</v>
      </c>
    </row>
    <row r="82" spans="1:89" x14ac:dyDescent="0.25">
      <c r="A82" s="59"/>
      <c r="B82" s="59"/>
      <c r="C82" s="59"/>
      <c r="D82" s="59"/>
      <c r="E82" s="59"/>
      <c r="AA82" s="58"/>
      <c r="AP82" s="58"/>
      <c r="BC82" s="59"/>
      <c r="BZ82" s="59"/>
    </row>
    <row r="83" spans="1:89" ht="15" x14ac:dyDescent="0.25">
      <c r="A83" s="282" t="s">
        <v>746</v>
      </c>
      <c r="B83" s="282">
        <f>'Rankings 2020-21'!B85</f>
        <v>23.5</v>
      </c>
      <c r="C83" s="282">
        <f>'Rankings 2020-21'!C85</f>
        <v>39</v>
      </c>
      <c r="D83" s="282">
        <f>'Rankings 2019-20'!B75</f>
        <v>23.9</v>
      </c>
      <c r="E83" s="282">
        <f>'Rankings 2019-20'!C75</f>
        <v>34</v>
      </c>
      <c r="F83">
        <v>32.700000000000003</v>
      </c>
      <c r="G83">
        <v>38</v>
      </c>
      <c r="H83">
        <v>26.6</v>
      </c>
      <c r="I83">
        <v>35</v>
      </c>
      <c r="J83">
        <v>30.3</v>
      </c>
      <c r="K83">
        <v>34</v>
      </c>
      <c r="L83">
        <v>26.7</v>
      </c>
      <c r="M83">
        <v>36</v>
      </c>
      <c r="N83">
        <v>23.6</v>
      </c>
      <c r="O83">
        <v>35</v>
      </c>
      <c r="AA83" s="58" t="s">
        <v>907</v>
      </c>
      <c r="AB83" t="s">
        <v>66</v>
      </c>
      <c r="AC83">
        <v>1</v>
      </c>
      <c r="AD83">
        <v>38</v>
      </c>
      <c r="AE83">
        <v>0</v>
      </c>
      <c r="AF83">
        <v>0</v>
      </c>
      <c r="AG83">
        <v>1</v>
      </c>
      <c r="AH83">
        <v>34</v>
      </c>
      <c r="AI83">
        <v>7.1</v>
      </c>
      <c r="AJ83">
        <v>39</v>
      </c>
      <c r="AK83">
        <v>15.3</v>
      </c>
      <c r="AL83">
        <v>38</v>
      </c>
      <c r="AP83" s="58" t="s">
        <v>907</v>
      </c>
      <c r="AQ83" t="s">
        <v>66</v>
      </c>
      <c r="AR83">
        <v>0</v>
      </c>
      <c r="AS83">
        <v>0</v>
      </c>
      <c r="AT83">
        <v>1</v>
      </c>
      <c r="AU83">
        <v>34</v>
      </c>
      <c r="AV83">
        <v>7.1</v>
      </c>
      <c r="AW83">
        <v>39</v>
      </c>
      <c r="AX83">
        <v>15.3</v>
      </c>
      <c r="AY83">
        <v>38</v>
      </c>
      <c r="AZ83">
        <v>22.9</v>
      </c>
      <c r="BA83">
        <v>32</v>
      </c>
      <c r="BC83" s="285" t="s">
        <v>907</v>
      </c>
      <c r="BD83" t="s">
        <v>66</v>
      </c>
      <c r="BE83">
        <v>15.3</v>
      </c>
      <c r="BF83">
        <v>38</v>
      </c>
      <c r="BG83">
        <v>22.9</v>
      </c>
      <c r="BH83">
        <v>32</v>
      </c>
      <c r="BI83">
        <v>17.3</v>
      </c>
      <c r="BJ83">
        <v>33</v>
      </c>
      <c r="BK83">
        <v>0</v>
      </c>
      <c r="BL83">
        <v>0</v>
      </c>
      <c r="BM83">
        <v>0</v>
      </c>
      <c r="BN83">
        <v>0</v>
      </c>
      <c r="BZ83" s="285" t="s">
        <v>915</v>
      </c>
      <c r="CA83" t="s">
        <v>66</v>
      </c>
      <c r="CB83">
        <v>7.7</v>
      </c>
      <c r="CC83">
        <v>38</v>
      </c>
      <c r="CD83">
        <v>14.4</v>
      </c>
      <c r="CE83">
        <v>39</v>
      </c>
      <c r="CF83">
        <v>7.1</v>
      </c>
      <c r="CG83">
        <v>35</v>
      </c>
      <c r="CH83">
        <v>17.899999999999999</v>
      </c>
      <c r="CI83">
        <v>32</v>
      </c>
      <c r="CJ83">
        <v>13.4</v>
      </c>
      <c r="CK83">
        <v>30</v>
      </c>
    </row>
    <row r="84" spans="1:89" x14ac:dyDescent="0.25">
      <c r="A84" s="59"/>
      <c r="B84" s="59"/>
      <c r="C84" s="59"/>
      <c r="D84" s="59"/>
      <c r="E84" s="59"/>
      <c r="AA84" s="58"/>
      <c r="AP84" s="58"/>
      <c r="BC84" s="59"/>
      <c r="BZ84" s="59"/>
    </row>
    <row r="85" spans="1:89" ht="15" x14ac:dyDescent="0.25">
      <c r="A85" s="282" t="s">
        <v>723</v>
      </c>
      <c r="B85" s="282">
        <f>'Rankings 2020-21'!B57</f>
        <v>108</v>
      </c>
      <c r="C85" s="282">
        <f>'Rankings 2020-21'!C57</f>
        <v>25</v>
      </c>
      <c r="D85" s="282">
        <f>'Rankings 2019-20'!B59</f>
        <v>104.8</v>
      </c>
      <c r="E85" s="282">
        <f>'Rankings 2019-20'!C59</f>
        <v>26</v>
      </c>
      <c r="F85">
        <v>31.2</v>
      </c>
      <c r="G85">
        <v>39</v>
      </c>
      <c r="H85">
        <v>0</v>
      </c>
      <c r="I85">
        <v>0</v>
      </c>
      <c r="J85">
        <v>0</v>
      </c>
      <c r="K85">
        <v>0</v>
      </c>
      <c r="L85">
        <v>0</v>
      </c>
      <c r="M85">
        <v>0</v>
      </c>
      <c r="N85">
        <v>0</v>
      </c>
      <c r="O85">
        <v>0</v>
      </c>
      <c r="AA85" s="58" t="s">
        <v>480</v>
      </c>
      <c r="AB85" t="s">
        <v>66</v>
      </c>
      <c r="AC85">
        <v>0</v>
      </c>
      <c r="AD85">
        <v>0</v>
      </c>
      <c r="AE85">
        <v>0.4</v>
      </c>
      <c r="AF85">
        <v>35</v>
      </c>
      <c r="AG85">
        <v>0.4</v>
      </c>
      <c r="AH85">
        <v>36</v>
      </c>
      <c r="AI85">
        <v>0.3</v>
      </c>
      <c r="AJ85">
        <v>41</v>
      </c>
      <c r="AK85">
        <v>0</v>
      </c>
      <c r="AL85">
        <v>0</v>
      </c>
      <c r="AP85" s="58" t="s">
        <v>902</v>
      </c>
      <c r="AQ85" t="s">
        <v>66</v>
      </c>
      <c r="AR85">
        <v>0</v>
      </c>
      <c r="AS85">
        <v>0</v>
      </c>
      <c r="AT85">
        <v>0.1</v>
      </c>
      <c r="AU85">
        <v>37</v>
      </c>
      <c r="AV85">
        <v>0</v>
      </c>
      <c r="AW85">
        <v>0</v>
      </c>
      <c r="AX85">
        <v>0.2</v>
      </c>
      <c r="AY85">
        <v>42</v>
      </c>
      <c r="AZ85">
        <v>0.2</v>
      </c>
      <c r="BA85">
        <v>40</v>
      </c>
      <c r="BC85" s="285" t="s">
        <v>915</v>
      </c>
      <c r="BD85" t="s">
        <v>66</v>
      </c>
      <c r="BE85">
        <v>14.4</v>
      </c>
      <c r="BF85">
        <v>39</v>
      </c>
      <c r="BG85">
        <v>7.1</v>
      </c>
      <c r="BH85">
        <v>35</v>
      </c>
      <c r="BI85">
        <v>17.899999999999999</v>
      </c>
      <c r="BJ85">
        <v>32</v>
      </c>
      <c r="BK85">
        <v>13.4</v>
      </c>
      <c r="BL85">
        <v>30</v>
      </c>
      <c r="BM85">
        <v>14.6</v>
      </c>
      <c r="BN85">
        <v>32</v>
      </c>
      <c r="BZ85" s="285" t="s">
        <v>907</v>
      </c>
      <c r="CA85" t="s">
        <v>66</v>
      </c>
      <c r="CB85">
        <v>7.1</v>
      </c>
      <c r="CC85">
        <v>39</v>
      </c>
      <c r="CD85">
        <v>15.3</v>
      </c>
      <c r="CE85">
        <v>38</v>
      </c>
      <c r="CF85">
        <v>22.9</v>
      </c>
      <c r="CG85">
        <v>32</v>
      </c>
      <c r="CH85">
        <v>17.3</v>
      </c>
      <c r="CI85">
        <v>33</v>
      </c>
      <c r="CJ85">
        <v>0</v>
      </c>
      <c r="CK85">
        <v>0</v>
      </c>
    </row>
    <row r="86" spans="1:89" x14ac:dyDescent="0.25">
      <c r="A86" s="59"/>
      <c r="B86" s="59"/>
      <c r="C86" s="59"/>
      <c r="D86" s="59"/>
      <c r="E86" s="59"/>
      <c r="AA86" s="58"/>
      <c r="AP86" s="58"/>
      <c r="BC86" s="59"/>
      <c r="BZ86" s="59"/>
    </row>
    <row r="87" spans="1:89" ht="15" x14ac:dyDescent="0.25">
      <c r="A87" s="282" t="s">
        <v>765</v>
      </c>
      <c r="B87" s="282">
        <f>'Rankings 2020-21'!B111</f>
        <v>0.3</v>
      </c>
      <c r="C87" s="282">
        <f>'Rankings 2020-21'!C111</f>
        <v>52</v>
      </c>
      <c r="D87" s="282">
        <f>'Rankings 2019-20'!B113</f>
        <v>0</v>
      </c>
      <c r="E87" s="282">
        <f>'Rankings 2019-20'!C113</f>
        <v>0</v>
      </c>
      <c r="F87">
        <v>31.1</v>
      </c>
      <c r="G87">
        <v>40</v>
      </c>
      <c r="H87">
        <v>11.4</v>
      </c>
      <c r="I87">
        <v>40</v>
      </c>
      <c r="J87">
        <v>0</v>
      </c>
      <c r="K87">
        <v>0</v>
      </c>
      <c r="L87">
        <v>26.1</v>
      </c>
      <c r="M87">
        <v>37</v>
      </c>
      <c r="N87">
        <v>15</v>
      </c>
      <c r="O87">
        <v>37</v>
      </c>
      <c r="AA87" s="58" t="s">
        <v>439</v>
      </c>
      <c r="AB87" t="s">
        <v>66</v>
      </c>
      <c r="AC87">
        <v>0</v>
      </c>
      <c r="AD87">
        <v>0</v>
      </c>
      <c r="AE87">
        <v>0</v>
      </c>
      <c r="AF87">
        <v>0</v>
      </c>
      <c r="AG87">
        <v>7.3</v>
      </c>
      <c r="AH87">
        <v>30</v>
      </c>
      <c r="AI87">
        <v>12.7</v>
      </c>
      <c r="AJ87">
        <v>36</v>
      </c>
      <c r="AK87">
        <v>13.4</v>
      </c>
      <c r="AL87">
        <v>40</v>
      </c>
      <c r="AP87" s="58" t="s">
        <v>910</v>
      </c>
      <c r="AQ87" t="s">
        <v>66</v>
      </c>
      <c r="AR87">
        <v>0</v>
      </c>
      <c r="AS87">
        <v>0</v>
      </c>
      <c r="AT87">
        <v>0</v>
      </c>
      <c r="AU87">
        <v>0</v>
      </c>
      <c r="AV87">
        <v>218.3</v>
      </c>
      <c r="AW87">
        <v>19</v>
      </c>
      <c r="AX87">
        <v>350</v>
      </c>
      <c r="AY87">
        <v>13</v>
      </c>
      <c r="AZ87">
        <v>422.1</v>
      </c>
      <c r="BA87">
        <v>10</v>
      </c>
      <c r="BC87" s="285" t="s">
        <v>439</v>
      </c>
      <c r="BD87" t="s">
        <v>66</v>
      </c>
      <c r="BE87">
        <v>13.4</v>
      </c>
      <c r="BF87">
        <v>40</v>
      </c>
      <c r="BG87">
        <v>5</v>
      </c>
      <c r="BH87">
        <v>36</v>
      </c>
      <c r="BI87">
        <v>0</v>
      </c>
      <c r="BJ87">
        <v>0</v>
      </c>
      <c r="BK87">
        <v>0</v>
      </c>
      <c r="BL87">
        <v>0</v>
      </c>
      <c r="BM87">
        <v>0</v>
      </c>
      <c r="BN87">
        <v>0</v>
      </c>
      <c r="BZ87" s="285" t="s">
        <v>483</v>
      </c>
      <c r="CA87" t="s">
        <v>66</v>
      </c>
      <c r="CB87">
        <v>2.8</v>
      </c>
      <c r="CC87">
        <v>40</v>
      </c>
      <c r="CD87">
        <v>6.6</v>
      </c>
      <c r="CE87">
        <v>41</v>
      </c>
      <c r="CF87">
        <v>3.7</v>
      </c>
      <c r="CG87">
        <v>37</v>
      </c>
      <c r="CH87">
        <v>1</v>
      </c>
      <c r="CI87">
        <v>39</v>
      </c>
      <c r="CJ87">
        <v>7.8</v>
      </c>
      <c r="CK87">
        <v>33</v>
      </c>
    </row>
    <row r="88" spans="1:89" x14ac:dyDescent="0.25">
      <c r="A88" s="59"/>
      <c r="B88" s="59"/>
      <c r="C88" s="59"/>
      <c r="D88" s="59"/>
      <c r="E88" s="59"/>
      <c r="AA88" s="58"/>
      <c r="AP88" s="58"/>
      <c r="BC88" s="59"/>
      <c r="BZ88" s="59"/>
    </row>
    <row r="89" spans="1:89" ht="15" x14ac:dyDescent="0.25">
      <c r="A89" s="282" t="s">
        <v>733</v>
      </c>
      <c r="B89" s="282">
        <f>'Rankings 2020-21'!B89</f>
        <v>23</v>
      </c>
      <c r="C89" s="282">
        <f>'Rankings 2020-21'!C89</f>
        <v>41</v>
      </c>
      <c r="D89" s="282">
        <f>'Rankings 2019-20'!B115</f>
        <v>0</v>
      </c>
      <c r="E89" s="282">
        <f>'Rankings 2019-20'!C115</f>
        <v>0</v>
      </c>
      <c r="F89">
        <v>31</v>
      </c>
      <c r="G89">
        <v>41</v>
      </c>
      <c r="H89">
        <v>482.2</v>
      </c>
      <c r="I89">
        <v>17</v>
      </c>
      <c r="J89">
        <v>386.1</v>
      </c>
      <c r="K89">
        <v>16</v>
      </c>
      <c r="L89">
        <v>467</v>
      </c>
      <c r="M89">
        <v>14</v>
      </c>
      <c r="N89">
        <v>823.7</v>
      </c>
      <c r="O89">
        <v>9</v>
      </c>
      <c r="AA89" s="58" t="s">
        <v>902</v>
      </c>
      <c r="AB89" t="s">
        <v>66</v>
      </c>
      <c r="AC89">
        <v>0</v>
      </c>
      <c r="AD89">
        <v>0</v>
      </c>
      <c r="AE89">
        <v>0</v>
      </c>
      <c r="AF89">
        <v>0</v>
      </c>
      <c r="AG89">
        <v>0.1</v>
      </c>
      <c r="AH89">
        <v>37</v>
      </c>
      <c r="AI89">
        <v>0</v>
      </c>
      <c r="AJ89">
        <v>0</v>
      </c>
      <c r="AK89">
        <v>0.2</v>
      </c>
      <c r="AL89">
        <v>42</v>
      </c>
      <c r="AP89" s="58" t="s">
        <v>438</v>
      </c>
      <c r="AQ89" t="s">
        <v>66</v>
      </c>
      <c r="AR89">
        <v>0</v>
      </c>
      <c r="AS89">
        <v>0</v>
      </c>
      <c r="AT89">
        <v>0</v>
      </c>
      <c r="AU89">
        <v>0</v>
      </c>
      <c r="AV89">
        <v>38.6</v>
      </c>
      <c r="AW89">
        <v>31</v>
      </c>
      <c r="AX89">
        <v>22.4</v>
      </c>
      <c r="AY89">
        <v>36</v>
      </c>
      <c r="AZ89">
        <v>15</v>
      </c>
      <c r="BA89">
        <v>33</v>
      </c>
      <c r="BC89" s="285" t="s">
        <v>483</v>
      </c>
      <c r="BD89" t="s">
        <v>66</v>
      </c>
      <c r="BE89">
        <v>6.6</v>
      </c>
      <c r="BF89">
        <v>41</v>
      </c>
      <c r="BG89">
        <v>3.7</v>
      </c>
      <c r="BH89">
        <v>37</v>
      </c>
      <c r="BI89">
        <v>1</v>
      </c>
      <c r="BJ89">
        <v>39</v>
      </c>
      <c r="BK89">
        <v>7.8</v>
      </c>
      <c r="BL89">
        <v>33</v>
      </c>
      <c r="BM89">
        <v>1.9</v>
      </c>
      <c r="BN89">
        <v>38</v>
      </c>
      <c r="BZ89" s="285" t="s">
        <v>480</v>
      </c>
      <c r="CA89" t="s">
        <v>66</v>
      </c>
      <c r="CB89">
        <v>0.3</v>
      </c>
      <c r="CC89">
        <v>41</v>
      </c>
      <c r="CD89">
        <v>0</v>
      </c>
      <c r="CE89">
        <v>0</v>
      </c>
      <c r="CF89">
        <v>0</v>
      </c>
      <c r="CG89">
        <v>0</v>
      </c>
      <c r="CH89">
        <v>0</v>
      </c>
      <c r="CI89">
        <v>0</v>
      </c>
      <c r="CJ89">
        <v>0</v>
      </c>
      <c r="CK89">
        <v>0</v>
      </c>
    </row>
    <row r="90" spans="1:89" x14ac:dyDescent="0.25">
      <c r="A90" s="59"/>
      <c r="B90" s="59"/>
      <c r="C90" s="59"/>
      <c r="D90" s="59"/>
      <c r="E90" s="59"/>
      <c r="AA90" s="58"/>
      <c r="AP90" s="58"/>
      <c r="BC90" s="59"/>
      <c r="BZ90" s="59"/>
    </row>
    <row r="91" spans="1:89" ht="15" x14ac:dyDescent="0.25">
      <c r="A91" s="282" t="s">
        <v>744</v>
      </c>
      <c r="B91" s="282">
        <f>'Rankings 2020-21'!B81</f>
        <v>27</v>
      </c>
      <c r="C91" s="282">
        <f>'Rankings 2020-21'!C81</f>
        <v>37</v>
      </c>
      <c r="D91" s="282">
        <f>'Rankings 2019-20'!B73</f>
        <v>28.1</v>
      </c>
      <c r="E91" s="282">
        <f>'Rankings 2019-20'!C73</f>
        <v>33</v>
      </c>
      <c r="F91">
        <v>27.3</v>
      </c>
      <c r="G91">
        <v>42</v>
      </c>
      <c r="H91">
        <v>6.9</v>
      </c>
      <c r="I91">
        <v>42</v>
      </c>
      <c r="J91">
        <v>3.1</v>
      </c>
      <c r="K91">
        <v>42</v>
      </c>
      <c r="L91">
        <v>0</v>
      </c>
      <c r="M91">
        <v>0</v>
      </c>
      <c r="N91">
        <v>0</v>
      </c>
      <c r="O91">
        <v>0</v>
      </c>
      <c r="AA91" s="58" t="s">
        <v>910</v>
      </c>
      <c r="AB91" t="s">
        <v>66</v>
      </c>
      <c r="AC91">
        <v>0</v>
      </c>
      <c r="AD91">
        <v>0</v>
      </c>
      <c r="AE91">
        <v>0</v>
      </c>
      <c r="AF91">
        <v>0</v>
      </c>
      <c r="AG91">
        <v>0</v>
      </c>
      <c r="AH91">
        <v>0</v>
      </c>
      <c r="AI91">
        <v>218.3</v>
      </c>
      <c r="AJ91">
        <v>19</v>
      </c>
      <c r="AK91">
        <v>350</v>
      </c>
      <c r="AL91">
        <v>13</v>
      </c>
      <c r="AP91" s="58" t="s">
        <v>484</v>
      </c>
      <c r="AQ91" t="s">
        <v>66</v>
      </c>
      <c r="AR91">
        <v>0</v>
      </c>
      <c r="AS91">
        <v>0</v>
      </c>
      <c r="AT91">
        <v>0</v>
      </c>
      <c r="AU91">
        <v>0</v>
      </c>
      <c r="AV91">
        <v>21.5</v>
      </c>
      <c r="AW91">
        <v>33</v>
      </c>
      <c r="AX91">
        <v>25.8</v>
      </c>
      <c r="AY91">
        <v>34</v>
      </c>
      <c r="AZ91">
        <v>11</v>
      </c>
      <c r="BA91">
        <v>34</v>
      </c>
      <c r="BC91" s="285" t="s">
        <v>902</v>
      </c>
      <c r="BD91" t="s">
        <v>66</v>
      </c>
      <c r="BE91">
        <v>0.2</v>
      </c>
      <c r="BF91">
        <v>42</v>
      </c>
      <c r="BG91">
        <v>0.2</v>
      </c>
      <c r="BH91">
        <v>40</v>
      </c>
      <c r="BI91">
        <v>0</v>
      </c>
      <c r="BJ91">
        <v>0</v>
      </c>
      <c r="BK91">
        <v>2.5</v>
      </c>
      <c r="BL91">
        <v>35</v>
      </c>
      <c r="BM91">
        <v>20</v>
      </c>
      <c r="BN91">
        <v>31</v>
      </c>
      <c r="BZ91" s="285" t="s">
        <v>911</v>
      </c>
      <c r="CA91" t="s">
        <v>66</v>
      </c>
      <c r="CB91">
        <v>0</v>
      </c>
      <c r="CC91">
        <v>0</v>
      </c>
      <c r="CD91">
        <v>297</v>
      </c>
      <c r="CE91">
        <v>15</v>
      </c>
      <c r="CF91">
        <v>130.1</v>
      </c>
      <c r="CG91">
        <v>19</v>
      </c>
      <c r="CH91">
        <v>15.4</v>
      </c>
      <c r="CI91">
        <v>34</v>
      </c>
      <c r="CJ91">
        <v>0</v>
      </c>
      <c r="CK91">
        <v>0</v>
      </c>
    </row>
    <row r="92" spans="1:89" x14ac:dyDescent="0.25">
      <c r="A92" s="59"/>
      <c r="B92" s="59"/>
      <c r="C92" s="59"/>
      <c r="D92" s="59"/>
      <c r="E92" s="59"/>
      <c r="AA92" s="58"/>
      <c r="AP92" s="58"/>
      <c r="BC92" s="59"/>
      <c r="BZ92" s="59"/>
    </row>
    <row r="93" spans="1:89" ht="15" x14ac:dyDescent="0.25">
      <c r="A93" s="282" t="s">
        <v>769</v>
      </c>
      <c r="B93" s="282">
        <f>'Rankings 2020-21'!B113</f>
        <v>0</v>
      </c>
      <c r="C93" s="282">
        <f>'Rankings 2020-21'!C113</f>
        <v>0</v>
      </c>
      <c r="D93" s="282">
        <f>'Rankings 2019-20'!B89</f>
        <v>6.2</v>
      </c>
      <c r="E93" s="282">
        <f>'Rankings 2019-20'!C89</f>
        <v>41</v>
      </c>
      <c r="F93">
        <v>19.3</v>
      </c>
      <c r="G93">
        <v>43</v>
      </c>
      <c r="H93">
        <v>1</v>
      </c>
      <c r="I93">
        <v>47</v>
      </c>
      <c r="J93">
        <v>2.1</v>
      </c>
      <c r="K93">
        <v>44</v>
      </c>
      <c r="L93">
        <v>2.2999999999999998</v>
      </c>
      <c r="M93">
        <v>45</v>
      </c>
      <c r="N93">
        <v>0.8</v>
      </c>
      <c r="O93">
        <v>40</v>
      </c>
      <c r="AA93" s="58" t="s">
        <v>484</v>
      </c>
      <c r="AB93" t="s">
        <v>66</v>
      </c>
      <c r="AC93">
        <v>0</v>
      </c>
      <c r="AD93">
        <v>0</v>
      </c>
      <c r="AE93">
        <v>0</v>
      </c>
      <c r="AF93">
        <v>0</v>
      </c>
      <c r="AG93">
        <v>0</v>
      </c>
      <c r="AH93">
        <v>0</v>
      </c>
      <c r="AI93">
        <v>21.5</v>
      </c>
      <c r="AJ93">
        <v>33</v>
      </c>
      <c r="AK93">
        <v>25.8</v>
      </c>
      <c r="AL93">
        <v>34</v>
      </c>
      <c r="AP93" s="58" t="s">
        <v>911</v>
      </c>
      <c r="AQ93" t="s">
        <v>66</v>
      </c>
      <c r="AR93">
        <v>0</v>
      </c>
      <c r="AS93">
        <v>0</v>
      </c>
      <c r="AT93">
        <v>0</v>
      </c>
      <c r="AU93">
        <v>0</v>
      </c>
      <c r="AV93">
        <v>0</v>
      </c>
      <c r="AW93">
        <v>0</v>
      </c>
      <c r="AX93">
        <v>297</v>
      </c>
      <c r="AY93">
        <v>15</v>
      </c>
      <c r="AZ93">
        <v>130.1</v>
      </c>
      <c r="BA93">
        <v>19</v>
      </c>
      <c r="BC93" s="285" t="s">
        <v>453</v>
      </c>
      <c r="BD93" t="s">
        <v>66</v>
      </c>
      <c r="BE93">
        <v>0</v>
      </c>
      <c r="BF93">
        <v>0</v>
      </c>
      <c r="BG93">
        <v>0.3</v>
      </c>
      <c r="BH93">
        <v>39</v>
      </c>
      <c r="BI93">
        <v>0.4</v>
      </c>
      <c r="BJ93">
        <v>40</v>
      </c>
      <c r="BK93">
        <v>0</v>
      </c>
      <c r="BL93">
        <v>0</v>
      </c>
      <c r="BM93">
        <v>0</v>
      </c>
      <c r="BN93">
        <v>0</v>
      </c>
      <c r="BZ93" s="285" t="s">
        <v>901</v>
      </c>
      <c r="CA93" t="s">
        <v>66</v>
      </c>
      <c r="CB93">
        <v>0</v>
      </c>
      <c r="CC93">
        <v>0</v>
      </c>
      <c r="CD93">
        <v>34.799999999999997</v>
      </c>
      <c r="CE93">
        <v>32</v>
      </c>
      <c r="CF93">
        <v>0</v>
      </c>
      <c r="CG93">
        <v>0</v>
      </c>
      <c r="CH93">
        <v>194.2</v>
      </c>
      <c r="CI93">
        <v>18</v>
      </c>
      <c r="CJ93">
        <v>228.3</v>
      </c>
      <c r="CK93">
        <v>20</v>
      </c>
    </row>
    <row r="94" spans="1:89" x14ac:dyDescent="0.25">
      <c r="A94" s="59"/>
      <c r="B94" s="59"/>
      <c r="C94" s="59"/>
      <c r="D94" s="59"/>
      <c r="E94" s="59"/>
      <c r="AA94" s="58"/>
      <c r="AP94" s="58"/>
      <c r="BC94" s="59"/>
      <c r="BZ94" s="59"/>
    </row>
    <row r="95" spans="1:89" ht="15" x14ac:dyDescent="0.25">
      <c r="A95" s="282" t="s">
        <v>750</v>
      </c>
      <c r="B95" s="282">
        <f>'Rankings 2020-21'!B91</f>
        <v>20</v>
      </c>
      <c r="C95" s="282">
        <f>'Rankings 2020-21'!C91</f>
        <v>42</v>
      </c>
      <c r="D95" s="282">
        <f>'Rankings 2019-20'!B93</f>
        <v>3.5</v>
      </c>
      <c r="E95" s="282">
        <f>'Rankings 2019-20'!C93</f>
        <v>43</v>
      </c>
      <c r="F95">
        <v>17.7</v>
      </c>
      <c r="G95">
        <v>44</v>
      </c>
      <c r="H95">
        <v>7</v>
      </c>
      <c r="I95">
        <v>41</v>
      </c>
      <c r="J95">
        <v>17.5</v>
      </c>
      <c r="K95">
        <v>36</v>
      </c>
      <c r="L95">
        <v>0.4</v>
      </c>
      <c r="M95">
        <v>46</v>
      </c>
      <c r="N95">
        <v>19.5</v>
      </c>
      <c r="O95">
        <v>36</v>
      </c>
      <c r="AA95" s="58" t="s">
        <v>901</v>
      </c>
      <c r="AB95" t="s">
        <v>66</v>
      </c>
      <c r="AC95">
        <v>0</v>
      </c>
      <c r="AD95">
        <v>0</v>
      </c>
      <c r="AE95">
        <v>0</v>
      </c>
      <c r="AF95">
        <v>0</v>
      </c>
      <c r="AG95">
        <v>0</v>
      </c>
      <c r="AH95">
        <v>0</v>
      </c>
      <c r="AI95">
        <v>0</v>
      </c>
      <c r="AJ95">
        <v>0</v>
      </c>
      <c r="AK95">
        <v>34.799999999999997</v>
      </c>
      <c r="AL95">
        <v>32</v>
      </c>
      <c r="AP95" s="58" t="s">
        <v>901</v>
      </c>
      <c r="AQ95" t="s">
        <v>66</v>
      </c>
      <c r="AR95">
        <v>0</v>
      </c>
      <c r="AS95">
        <v>0</v>
      </c>
      <c r="AT95">
        <v>0</v>
      </c>
      <c r="AU95">
        <v>0</v>
      </c>
      <c r="AV95">
        <v>0</v>
      </c>
      <c r="AW95">
        <v>0</v>
      </c>
      <c r="AX95">
        <v>34.799999999999997</v>
      </c>
      <c r="AY95">
        <v>32</v>
      </c>
      <c r="AZ95">
        <v>0</v>
      </c>
      <c r="BA95">
        <v>0</v>
      </c>
      <c r="BC95" s="285" t="s">
        <v>916</v>
      </c>
      <c r="BD95" t="s">
        <v>66</v>
      </c>
      <c r="BE95">
        <v>0</v>
      </c>
      <c r="BF95">
        <v>0</v>
      </c>
      <c r="BG95">
        <v>0</v>
      </c>
      <c r="BH95">
        <v>0</v>
      </c>
      <c r="BI95">
        <v>37.5</v>
      </c>
      <c r="BJ95">
        <v>29</v>
      </c>
      <c r="BK95">
        <v>248.8</v>
      </c>
      <c r="BL95">
        <v>19</v>
      </c>
      <c r="BM95">
        <v>77</v>
      </c>
      <c r="BN95">
        <v>25</v>
      </c>
      <c r="BZ95" s="285" t="s">
        <v>904</v>
      </c>
      <c r="CA95" t="s">
        <v>66</v>
      </c>
      <c r="CB95">
        <v>0</v>
      </c>
      <c r="CC95">
        <v>0</v>
      </c>
      <c r="CD95">
        <v>17.100000000000001</v>
      </c>
      <c r="CE95">
        <v>37</v>
      </c>
      <c r="CF95">
        <v>27.4</v>
      </c>
      <c r="CG95">
        <v>29</v>
      </c>
      <c r="CH95">
        <v>0</v>
      </c>
      <c r="CI95">
        <v>0</v>
      </c>
      <c r="CJ95">
        <v>0</v>
      </c>
      <c r="CK95">
        <v>0</v>
      </c>
    </row>
    <row r="96" spans="1:89" x14ac:dyDescent="0.25">
      <c r="A96" s="59"/>
      <c r="B96" s="59"/>
      <c r="C96" s="59"/>
      <c r="D96" s="59"/>
      <c r="E96" s="59"/>
      <c r="AA96" s="58"/>
      <c r="AP96" s="58"/>
      <c r="BC96" s="59"/>
      <c r="BZ96" s="59"/>
    </row>
    <row r="97" spans="1:89" ht="15" x14ac:dyDescent="0.25">
      <c r="A97" s="282" t="s">
        <v>747</v>
      </c>
      <c r="B97" s="282">
        <f>'Rankings 2020-21'!B93</f>
        <v>17.2</v>
      </c>
      <c r="C97" s="282">
        <f>'Rankings 2020-21'!C93</f>
        <v>43</v>
      </c>
      <c r="D97" s="282">
        <f>'Rankings 2019-20'!B69</f>
        <v>68.7</v>
      </c>
      <c r="E97" s="282">
        <f>'Rankings 2019-20'!C69</f>
        <v>31</v>
      </c>
      <c r="F97">
        <v>15.6</v>
      </c>
      <c r="G97">
        <v>45</v>
      </c>
      <c r="H97">
        <v>26.4</v>
      </c>
      <c r="I97">
        <v>36</v>
      </c>
      <c r="J97">
        <v>48</v>
      </c>
      <c r="K97">
        <v>31</v>
      </c>
      <c r="L97">
        <v>88.1</v>
      </c>
      <c r="M97">
        <v>32</v>
      </c>
      <c r="N97">
        <v>125.8</v>
      </c>
      <c r="O97">
        <v>25</v>
      </c>
      <c r="AA97" s="58" t="s">
        <v>64</v>
      </c>
      <c r="AB97" t="s">
        <v>893</v>
      </c>
      <c r="AC97" t="s">
        <v>65</v>
      </c>
      <c r="AD97" t="s">
        <v>607</v>
      </c>
      <c r="AE97" t="s">
        <v>65</v>
      </c>
      <c r="AF97" t="s">
        <v>607</v>
      </c>
      <c r="AG97" t="s">
        <v>65</v>
      </c>
      <c r="AH97" t="s">
        <v>279</v>
      </c>
      <c r="AI97" t="s">
        <v>64</v>
      </c>
      <c r="AJ97" t="s">
        <v>279</v>
      </c>
      <c r="AK97" t="s">
        <v>64</v>
      </c>
      <c r="AL97" t="s">
        <v>607</v>
      </c>
      <c r="AP97" s="58" t="s">
        <v>64</v>
      </c>
      <c r="AQ97" t="s">
        <v>893</v>
      </c>
      <c r="AR97" t="s">
        <v>65</v>
      </c>
      <c r="AS97" t="s">
        <v>279</v>
      </c>
      <c r="AT97" t="s">
        <v>64</v>
      </c>
      <c r="AU97" t="s">
        <v>785</v>
      </c>
      <c r="AV97" t="s">
        <v>63</v>
      </c>
      <c r="AW97" t="s">
        <v>607</v>
      </c>
      <c r="AX97" t="s">
        <v>65</v>
      </c>
      <c r="AY97" t="s">
        <v>279</v>
      </c>
      <c r="AZ97" t="s">
        <v>64</v>
      </c>
      <c r="BA97" t="s">
        <v>607</v>
      </c>
      <c r="BC97" s="285" t="s">
        <v>458</v>
      </c>
      <c r="BD97" t="s">
        <v>66</v>
      </c>
      <c r="BE97">
        <v>0</v>
      </c>
      <c r="BF97">
        <v>0</v>
      </c>
      <c r="BG97">
        <v>0</v>
      </c>
      <c r="BH97">
        <v>0</v>
      </c>
      <c r="BI97">
        <v>10.9</v>
      </c>
      <c r="BJ97">
        <v>35</v>
      </c>
      <c r="BK97">
        <v>0</v>
      </c>
      <c r="BL97">
        <v>0</v>
      </c>
      <c r="BM97">
        <v>0</v>
      </c>
      <c r="BN97">
        <v>0</v>
      </c>
      <c r="BZ97" s="285" t="s">
        <v>902</v>
      </c>
      <c r="CA97" t="s">
        <v>66</v>
      </c>
      <c r="CB97">
        <v>0</v>
      </c>
      <c r="CC97">
        <v>0</v>
      </c>
      <c r="CD97">
        <v>0.2</v>
      </c>
      <c r="CE97">
        <v>42</v>
      </c>
      <c r="CF97">
        <v>0.2</v>
      </c>
      <c r="CG97">
        <v>40</v>
      </c>
      <c r="CH97">
        <v>0</v>
      </c>
      <c r="CI97">
        <v>0</v>
      </c>
      <c r="CJ97">
        <v>2.5</v>
      </c>
      <c r="CK97">
        <v>35</v>
      </c>
    </row>
    <row r="98" spans="1:89" x14ac:dyDescent="0.25">
      <c r="A98" s="59"/>
      <c r="B98" s="59"/>
      <c r="C98" s="59"/>
      <c r="D98" s="59"/>
      <c r="E98" s="59"/>
      <c r="Z98">
        <f>AVERAGE(AC98,AE98,AG98)</f>
        <v>39169.466666666667</v>
      </c>
      <c r="AA98" s="58" t="s">
        <v>801</v>
      </c>
      <c r="AB98" t="s">
        <v>66</v>
      </c>
      <c r="AC98">
        <v>44526.1</v>
      </c>
      <c r="AE98">
        <v>36243</v>
      </c>
      <c r="AG98">
        <v>36739.300000000003</v>
      </c>
      <c r="AI98">
        <v>39993.1</v>
      </c>
      <c r="AK98">
        <v>39642.199999999997</v>
      </c>
      <c r="AP98" s="58" t="s">
        <v>801</v>
      </c>
      <c r="AQ98" t="s">
        <v>66</v>
      </c>
      <c r="AR98">
        <v>36243</v>
      </c>
      <c r="AT98">
        <v>36739.300000000003</v>
      </c>
      <c r="AV98">
        <v>39993.1</v>
      </c>
      <c r="AX98">
        <v>39642.199999999997</v>
      </c>
      <c r="AZ98">
        <v>33853.599999999999</v>
      </c>
      <c r="BC98" s="59"/>
      <c r="BZ98" s="59"/>
    </row>
    <row r="99" spans="1:89" ht="15" x14ac:dyDescent="0.25">
      <c r="A99" s="282" t="s">
        <v>751</v>
      </c>
      <c r="B99" s="282">
        <f>'Rankings 2020-21'!B101</f>
        <v>3.5</v>
      </c>
      <c r="C99" s="282">
        <f>'Rankings 2020-21'!C101</f>
        <v>47</v>
      </c>
      <c r="D99" s="282">
        <f>'Rankings 2019-20'!B81</f>
        <v>10.7</v>
      </c>
      <c r="E99" s="282">
        <f>'Rankings 2019-20'!C81</f>
        <v>37</v>
      </c>
      <c r="F99">
        <v>15.4</v>
      </c>
      <c r="G99">
        <v>46</v>
      </c>
      <c r="H99">
        <v>16.7</v>
      </c>
      <c r="I99">
        <v>39</v>
      </c>
      <c r="J99">
        <v>8.8000000000000007</v>
      </c>
      <c r="K99">
        <v>40</v>
      </c>
      <c r="L99">
        <v>12</v>
      </c>
      <c r="M99">
        <v>41</v>
      </c>
      <c r="N99">
        <v>0.5</v>
      </c>
      <c r="O99">
        <v>41</v>
      </c>
      <c r="AA99" s="58"/>
      <c r="AP99" s="58"/>
      <c r="BC99" s="285" t="s">
        <v>917</v>
      </c>
      <c r="BD99" t="s">
        <v>66</v>
      </c>
      <c r="BE99">
        <v>0</v>
      </c>
      <c r="BF99">
        <v>0</v>
      </c>
      <c r="BG99">
        <v>0</v>
      </c>
      <c r="BH99">
        <v>0</v>
      </c>
      <c r="BI99">
        <v>0.4</v>
      </c>
      <c r="BJ99">
        <v>41</v>
      </c>
      <c r="BK99">
        <v>0</v>
      </c>
      <c r="BL99">
        <v>0</v>
      </c>
      <c r="BM99">
        <v>0</v>
      </c>
      <c r="BN99">
        <v>0</v>
      </c>
      <c r="BZ99" s="285" t="s">
        <v>916</v>
      </c>
      <c r="CA99" t="s">
        <v>66</v>
      </c>
      <c r="CB99">
        <v>0</v>
      </c>
      <c r="CC99">
        <v>0</v>
      </c>
      <c r="CD99">
        <v>0</v>
      </c>
      <c r="CE99">
        <v>0</v>
      </c>
      <c r="CF99">
        <v>0</v>
      </c>
      <c r="CG99">
        <v>0</v>
      </c>
      <c r="CH99">
        <v>37.5</v>
      </c>
      <c r="CI99">
        <v>29</v>
      </c>
      <c r="CJ99">
        <v>248.8</v>
      </c>
      <c r="CK99">
        <v>19</v>
      </c>
    </row>
    <row r="100" spans="1:89" x14ac:dyDescent="0.25">
      <c r="A100" s="59"/>
      <c r="B100" s="59"/>
      <c r="C100" s="59"/>
      <c r="D100" s="59"/>
      <c r="E100" s="59"/>
      <c r="AA100" s="97"/>
      <c r="AP100" s="97"/>
      <c r="BC100" s="59"/>
      <c r="BZ100" s="59"/>
    </row>
    <row r="101" spans="1:89" ht="15" x14ac:dyDescent="0.25">
      <c r="A101" s="282" t="s">
        <v>761</v>
      </c>
      <c r="B101" s="282">
        <f>'Rankings 2020-21'!B125</f>
        <v>0</v>
      </c>
      <c r="C101" s="282">
        <f>'Rankings 2020-21'!C125</f>
        <v>0</v>
      </c>
      <c r="D101" s="282">
        <f>'Rankings 2019-20'!B117</f>
        <v>0</v>
      </c>
      <c r="E101" s="282">
        <f>'Rankings 2019-20'!C117</f>
        <v>0</v>
      </c>
      <c r="F101">
        <v>10.5</v>
      </c>
      <c r="G101">
        <v>47</v>
      </c>
      <c r="H101">
        <v>0</v>
      </c>
      <c r="I101">
        <v>0</v>
      </c>
      <c r="J101">
        <v>0</v>
      </c>
      <c r="K101">
        <v>0</v>
      </c>
      <c r="L101">
        <v>0</v>
      </c>
      <c r="M101">
        <v>0</v>
      </c>
      <c r="N101">
        <v>0</v>
      </c>
      <c r="O101">
        <v>0</v>
      </c>
      <c r="BC101" s="285" t="s">
        <v>918</v>
      </c>
      <c r="BD101" t="s">
        <v>66</v>
      </c>
      <c r="BE101">
        <v>0</v>
      </c>
      <c r="BF101">
        <v>0</v>
      </c>
      <c r="BG101">
        <v>0</v>
      </c>
      <c r="BH101">
        <v>0</v>
      </c>
      <c r="BI101">
        <v>0</v>
      </c>
      <c r="BJ101">
        <v>0</v>
      </c>
      <c r="BK101">
        <v>74.099999999999994</v>
      </c>
      <c r="BL101">
        <v>25</v>
      </c>
      <c r="BM101">
        <v>97</v>
      </c>
      <c r="BN101">
        <v>24</v>
      </c>
      <c r="BZ101" s="285" t="s">
        <v>458</v>
      </c>
      <c r="CA101" t="s">
        <v>66</v>
      </c>
      <c r="CB101">
        <v>0</v>
      </c>
      <c r="CC101">
        <v>0</v>
      </c>
      <c r="CD101">
        <v>0</v>
      </c>
      <c r="CE101">
        <v>0</v>
      </c>
      <c r="CF101">
        <v>0</v>
      </c>
      <c r="CG101">
        <v>0</v>
      </c>
      <c r="CH101">
        <v>10.9</v>
      </c>
      <c r="CI101">
        <v>35</v>
      </c>
      <c r="CJ101">
        <v>0</v>
      </c>
      <c r="CK101">
        <v>0</v>
      </c>
    </row>
    <row r="102" spans="1:89" x14ac:dyDescent="0.25">
      <c r="A102" s="59"/>
      <c r="B102" s="59"/>
      <c r="C102" s="59"/>
      <c r="D102" s="59"/>
      <c r="E102" s="59"/>
      <c r="BC102" s="59"/>
      <c r="BZ102" s="59"/>
    </row>
    <row r="103" spans="1:89" ht="15" x14ac:dyDescent="0.25">
      <c r="A103" s="282" t="s">
        <v>775</v>
      </c>
      <c r="B103" s="282">
        <f>'Rankings 2020-21'!B127</f>
        <v>0</v>
      </c>
      <c r="C103" s="282">
        <f>'Rankings 2020-21'!C127</f>
        <v>0</v>
      </c>
      <c r="D103" s="282">
        <f>'Rankings 2019-20'!B119</f>
        <v>0</v>
      </c>
      <c r="E103" s="282">
        <f>'Rankings 2019-20'!C119</f>
        <v>0</v>
      </c>
      <c r="F103">
        <v>4.2</v>
      </c>
      <c r="G103">
        <v>48</v>
      </c>
      <c r="H103">
        <v>0.6</v>
      </c>
      <c r="I103">
        <v>48</v>
      </c>
      <c r="J103">
        <v>1.2</v>
      </c>
      <c r="K103">
        <v>45</v>
      </c>
      <c r="L103">
        <v>17</v>
      </c>
      <c r="M103">
        <v>39</v>
      </c>
      <c r="N103">
        <v>0</v>
      </c>
      <c r="O103">
        <v>0</v>
      </c>
      <c r="BC103" s="285" t="s">
        <v>919</v>
      </c>
      <c r="BD103" t="s">
        <v>66</v>
      </c>
      <c r="BE103">
        <v>0</v>
      </c>
      <c r="BF103">
        <v>0</v>
      </c>
      <c r="BG103">
        <v>0</v>
      </c>
      <c r="BH103">
        <v>0</v>
      </c>
      <c r="BI103">
        <v>0</v>
      </c>
      <c r="BJ103">
        <v>0</v>
      </c>
      <c r="BK103">
        <v>7.9</v>
      </c>
      <c r="BL103">
        <v>32</v>
      </c>
      <c r="BM103">
        <v>0</v>
      </c>
      <c r="BN103">
        <v>0</v>
      </c>
      <c r="BZ103" s="285" t="s">
        <v>917</v>
      </c>
      <c r="CA103" t="s">
        <v>66</v>
      </c>
      <c r="CB103">
        <v>0</v>
      </c>
      <c r="CC103">
        <v>0</v>
      </c>
      <c r="CD103">
        <v>0</v>
      </c>
      <c r="CE103">
        <v>0</v>
      </c>
      <c r="CF103">
        <v>0</v>
      </c>
      <c r="CG103">
        <v>0</v>
      </c>
      <c r="CH103">
        <v>0.4</v>
      </c>
      <c r="CI103">
        <v>41</v>
      </c>
      <c r="CJ103">
        <v>0</v>
      </c>
      <c r="CK103">
        <v>0</v>
      </c>
    </row>
    <row r="104" spans="1:89" x14ac:dyDescent="0.25">
      <c r="A104" s="59"/>
      <c r="B104" s="59"/>
      <c r="C104" s="59"/>
      <c r="D104" s="59"/>
      <c r="E104" s="59"/>
      <c r="BC104" s="59"/>
      <c r="BZ104" s="59"/>
    </row>
    <row r="105" spans="1:89" ht="15" x14ac:dyDescent="0.25">
      <c r="A105" s="282" t="s">
        <v>754</v>
      </c>
      <c r="B105" s="282">
        <f>'Rankings 2020-21'!B99</f>
        <v>9.6999999999999993</v>
      </c>
      <c r="C105" s="282">
        <f>'Rankings 2020-21'!C99</f>
        <v>46</v>
      </c>
      <c r="D105" s="282">
        <f>'Rankings 2019-20'!B85</f>
        <v>7.9</v>
      </c>
      <c r="E105" s="282">
        <f>'Rankings 2019-20'!C85</f>
        <v>39</v>
      </c>
      <c r="F105">
        <v>2.9</v>
      </c>
      <c r="G105">
        <v>49</v>
      </c>
      <c r="H105">
        <v>0</v>
      </c>
      <c r="I105">
        <v>0</v>
      </c>
      <c r="J105">
        <v>0</v>
      </c>
      <c r="K105">
        <v>0</v>
      </c>
      <c r="L105">
        <v>0</v>
      </c>
      <c r="M105">
        <v>0</v>
      </c>
      <c r="N105">
        <v>0</v>
      </c>
      <c r="O105">
        <v>0</v>
      </c>
      <c r="BC105" s="285" t="s">
        <v>920</v>
      </c>
      <c r="BD105" t="s">
        <v>66</v>
      </c>
      <c r="BE105">
        <v>0</v>
      </c>
      <c r="BF105">
        <v>0</v>
      </c>
      <c r="BG105">
        <v>0</v>
      </c>
      <c r="BH105">
        <v>0</v>
      </c>
      <c r="BI105">
        <v>0</v>
      </c>
      <c r="BJ105">
        <v>0</v>
      </c>
      <c r="BK105">
        <v>0.4</v>
      </c>
      <c r="BL105">
        <v>37</v>
      </c>
      <c r="BM105">
        <v>0</v>
      </c>
      <c r="BN105">
        <v>0</v>
      </c>
      <c r="BZ105" s="285" t="s">
        <v>918</v>
      </c>
      <c r="CA105" t="s">
        <v>66</v>
      </c>
      <c r="CB105">
        <v>0</v>
      </c>
      <c r="CC105">
        <v>0</v>
      </c>
      <c r="CD105">
        <v>0</v>
      </c>
      <c r="CE105">
        <v>0</v>
      </c>
      <c r="CF105">
        <v>0</v>
      </c>
      <c r="CG105">
        <v>0</v>
      </c>
      <c r="CH105">
        <v>0</v>
      </c>
      <c r="CI105">
        <v>0</v>
      </c>
      <c r="CJ105">
        <v>74.099999999999994</v>
      </c>
      <c r="CK105">
        <v>25</v>
      </c>
    </row>
    <row r="106" spans="1:89" x14ac:dyDescent="0.25">
      <c r="A106" s="59"/>
      <c r="B106" s="59"/>
      <c r="C106" s="59"/>
      <c r="D106" s="59"/>
      <c r="E106" s="59"/>
      <c r="BC106" s="59"/>
      <c r="BZ106" s="59"/>
    </row>
    <row r="107" spans="1:89" ht="15" x14ac:dyDescent="0.25">
      <c r="A107" s="282" t="s">
        <v>786</v>
      </c>
      <c r="B107" s="282">
        <f>'Rankings 2020-21'!B129</f>
        <v>0</v>
      </c>
      <c r="C107" s="282">
        <f>'Rankings 2020-21'!C129</f>
        <v>0</v>
      </c>
      <c r="D107" s="282">
        <f>'Rankings 2019-20'!B121</f>
        <v>0</v>
      </c>
      <c r="E107" s="282">
        <f>'Rankings 2019-20'!C121</f>
        <v>0</v>
      </c>
      <c r="F107">
        <v>0.9</v>
      </c>
      <c r="G107">
        <v>50</v>
      </c>
      <c r="H107">
        <v>2</v>
      </c>
      <c r="I107">
        <v>46</v>
      </c>
      <c r="J107">
        <v>0</v>
      </c>
      <c r="K107">
        <v>0</v>
      </c>
      <c r="L107">
        <v>0</v>
      </c>
      <c r="M107">
        <v>0</v>
      </c>
      <c r="N107">
        <v>0</v>
      </c>
      <c r="O107">
        <v>0</v>
      </c>
      <c r="BC107" s="285" t="s">
        <v>921</v>
      </c>
      <c r="BD107" t="s">
        <v>66</v>
      </c>
      <c r="BE107">
        <v>0</v>
      </c>
      <c r="BF107">
        <v>0</v>
      </c>
      <c r="BG107">
        <v>0</v>
      </c>
      <c r="BH107">
        <v>0</v>
      </c>
      <c r="BI107">
        <v>0</v>
      </c>
      <c r="BJ107">
        <v>0</v>
      </c>
      <c r="BK107">
        <v>0.1</v>
      </c>
      <c r="BL107">
        <v>38</v>
      </c>
      <c r="BM107">
        <v>0.7</v>
      </c>
      <c r="BN107">
        <v>40</v>
      </c>
      <c r="BZ107" s="285" t="s">
        <v>919</v>
      </c>
      <c r="CA107" t="s">
        <v>66</v>
      </c>
      <c r="CB107">
        <v>0</v>
      </c>
      <c r="CC107">
        <v>0</v>
      </c>
      <c r="CD107">
        <v>0</v>
      </c>
      <c r="CE107">
        <v>0</v>
      </c>
      <c r="CF107">
        <v>0</v>
      </c>
      <c r="CG107">
        <v>0</v>
      </c>
      <c r="CH107">
        <v>0</v>
      </c>
      <c r="CI107">
        <v>0</v>
      </c>
      <c r="CJ107">
        <v>7.9</v>
      </c>
      <c r="CK107">
        <v>32</v>
      </c>
    </row>
    <row r="108" spans="1:89" x14ac:dyDescent="0.25">
      <c r="A108" s="59"/>
      <c r="B108" s="59"/>
      <c r="C108" s="59"/>
      <c r="D108" s="59"/>
      <c r="E108" s="59"/>
      <c r="BC108" s="59"/>
      <c r="BZ108" s="59"/>
    </row>
    <row r="109" spans="1:89" ht="15" x14ac:dyDescent="0.25">
      <c r="A109" s="282" t="s">
        <v>756</v>
      </c>
      <c r="B109" s="282">
        <f>'Rankings 2020-21'!B103</f>
        <v>1.3</v>
      </c>
      <c r="C109" s="282">
        <f>'Rankings 2020-21'!C103</f>
        <v>48</v>
      </c>
      <c r="D109" s="282">
        <f>'Rankings 2019-20'!B99</f>
        <v>1.2</v>
      </c>
      <c r="E109" s="282">
        <f>'Rankings 2019-20'!C99</f>
        <v>46</v>
      </c>
      <c r="F109">
        <v>0.4</v>
      </c>
      <c r="G109">
        <v>51</v>
      </c>
      <c r="H109">
        <v>2.2000000000000002</v>
      </c>
      <c r="I109">
        <v>45</v>
      </c>
      <c r="J109">
        <v>0.5</v>
      </c>
      <c r="K109">
        <v>46</v>
      </c>
      <c r="L109">
        <v>3.5</v>
      </c>
      <c r="M109">
        <v>43</v>
      </c>
      <c r="N109">
        <v>12.3</v>
      </c>
      <c r="O109">
        <v>38</v>
      </c>
      <c r="BC109" s="285" t="s">
        <v>480</v>
      </c>
      <c r="BD109" t="s">
        <v>66</v>
      </c>
      <c r="BE109">
        <v>0</v>
      </c>
      <c r="BF109">
        <v>0</v>
      </c>
      <c r="BG109">
        <v>0</v>
      </c>
      <c r="BH109">
        <v>0</v>
      </c>
      <c r="BI109">
        <v>0</v>
      </c>
      <c r="BJ109">
        <v>0</v>
      </c>
      <c r="BK109">
        <v>0</v>
      </c>
      <c r="BL109">
        <v>0</v>
      </c>
      <c r="BM109">
        <v>6.5</v>
      </c>
      <c r="BN109">
        <v>33</v>
      </c>
      <c r="BZ109" s="285" t="s">
        <v>920</v>
      </c>
      <c r="CA109" t="s">
        <v>66</v>
      </c>
      <c r="CB109">
        <v>0</v>
      </c>
      <c r="CC109">
        <v>0</v>
      </c>
      <c r="CD109">
        <v>0</v>
      </c>
      <c r="CE109">
        <v>0</v>
      </c>
      <c r="CF109">
        <v>0</v>
      </c>
      <c r="CG109">
        <v>0</v>
      </c>
      <c r="CH109">
        <v>0</v>
      </c>
      <c r="CI109">
        <v>0</v>
      </c>
      <c r="CJ109">
        <v>0.4</v>
      </c>
      <c r="CK109">
        <v>37</v>
      </c>
    </row>
    <row r="110" spans="1:89" x14ac:dyDescent="0.25">
      <c r="A110" s="59"/>
      <c r="B110" s="59"/>
      <c r="C110" s="59"/>
      <c r="D110" s="59"/>
      <c r="E110" s="59"/>
      <c r="BC110" s="59"/>
      <c r="BZ110" s="59"/>
    </row>
    <row r="111" spans="1:89" ht="15" x14ac:dyDescent="0.25">
      <c r="A111" s="282" t="s">
        <v>752</v>
      </c>
      <c r="B111" s="282">
        <f>'Rankings 2020-21'!B105</f>
        <v>1</v>
      </c>
      <c r="C111" s="282">
        <f>'Rankings 2020-21'!C105</f>
        <v>49</v>
      </c>
      <c r="D111" s="282">
        <f>'Rankings 2019-20'!B97</f>
        <v>2.2000000000000002</v>
      </c>
      <c r="E111" s="282">
        <f>'Rankings 2019-20'!C97</f>
        <v>45</v>
      </c>
      <c r="F111">
        <v>0.4</v>
      </c>
      <c r="G111">
        <v>52</v>
      </c>
      <c r="H111">
        <v>0</v>
      </c>
      <c r="I111">
        <v>0</v>
      </c>
      <c r="J111">
        <v>0</v>
      </c>
      <c r="K111">
        <v>0</v>
      </c>
      <c r="L111">
        <v>0</v>
      </c>
      <c r="M111">
        <v>0</v>
      </c>
      <c r="N111">
        <v>0</v>
      </c>
      <c r="O111">
        <v>0</v>
      </c>
      <c r="BC111" s="285" t="s">
        <v>922</v>
      </c>
      <c r="BD111" t="s">
        <v>66</v>
      </c>
      <c r="BE111">
        <v>0</v>
      </c>
      <c r="BF111">
        <v>0</v>
      </c>
      <c r="BG111">
        <v>0</v>
      </c>
      <c r="BH111">
        <v>0</v>
      </c>
      <c r="BI111">
        <v>0</v>
      </c>
      <c r="BJ111">
        <v>0</v>
      </c>
      <c r="BK111">
        <v>0</v>
      </c>
      <c r="BL111">
        <v>0</v>
      </c>
      <c r="BM111">
        <v>5.8</v>
      </c>
      <c r="BN111">
        <v>34</v>
      </c>
      <c r="BZ111" s="285" t="s">
        <v>921</v>
      </c>
      <c r="CA111" t="s">
        <v>66</v>
      </c>
      <c r="CB111">
        <v>0</v>
      </c>
      <c r="CC111">
        <v>0</v>
      </c>
      <c r="CD111">
        <v>0</v>
      </c>
      <c r="CE111">
        <v>0</v>
      </c>
      <c r="CF111">
        <v>0</v>
      </c>
      <c r="CG111">
        <v>0</v>
      </c>
      <c r="CH111">
        <v>0</v>
      </c>
      <c r="CI111">
        <v>0</v>
      </c>
      <c r="CJ111">
        <v>0.1</v>
      </c>
      <c r="CK111">
        <v>38</v>
      </c>
    </row>
    <row r="112" spans="1:89" x14ac:dyDescent="0.25">
      <c r="A112" s="59"/>
      <c r="B112" s="59"/>
      <c r="C112" s="59"/>
      <c r="D112" s="59"/>
      <c r="E112" s="59"/>
      <c r="BC112" s="59"/>
      <c r="BZ112" s="59"/>
    </row>
    <row r="113" spans="1:90" ht="15" x14ac:dyDescent="0.25">
      <c r="A113" s="282" t="s">
        <v>739</v>
      </c>
      <c r="B113" s="282">
        <f>'Rankings 2020-21'!B65</f>
        <v>53.5</v>
      </c>
      <c r="C113" s="282">
        <f>'Rankings 2020-21'!C65</f>
        <v>29</v>
      </c>
      <c r="D113" s="282">
        <f>'Rankings 2019-20'!B77</f>
        <v>20</v>
      </c>
      <c r="E113" s="282">
        <f>'Rankings 2019-20'!C77</f>
        <v>35</v>
      </c>
      <c r="F113">
        <v>0</v>
      </c>
      <c r="G113">
        <v>0</v>
      </c>
      <c r="H113">
        <v>105.4</v>
      </c>
      <c r="I113">
        <v>30</v>
      </c>
      <c r="J113">
        <v>28</v>
      </c>
      <c r="K113">
        <v>35</v>
      </c>
      <c r="L113">
        <v>113.8</v>
      </c>
      <c r="M113">
        <v>30</v>
      </c>
      <c r="N113">
        <v>37.5</v>
      </c>
      <c r="O113">
        <v>30</v>
      </c>
      <c r="BC113" s="285" t="s">
        <v>450</v>
      </c>
      <c r="BD113" t="s">
        <v>66</v>
      </c>
      <c r="BE113">
        <v>0</v>
      </c>
      <c r="BF113">
        <v>0</v>
      </c>
      <c r="BG113">
        <v>0</v>
      </c>
      <c r="BH113">
        <v>0</v>
      </c>
      <c r="BI113">
        <v>0</v>
      </c>
      <c r="BJ113">
        <v>0</v>
      </c>
      <c r="BK113">
        <v>0</v>
      </c>
      <c r="BL113">
        <v>0</v>
      </c>
      <c r="BM113">
        <v>4.7</v>
      </c>
      <c r="BN113">
        <v>35</v>
      </c>
      <c r="BZ113" s="285" t="s">
        <v>64</v>
      </c>
      <c r="CA113" t="s">
        <v>893</v>
      </c>
      <c r="CB113" t="s">
        <v>65</v>
      </c>
      <c r="CC113" t="s">
        <v>607</v>
      </c>
      <c r="CD113" t="s">
        <v>65</v>
      </c>
      <c r="CE113" t="s">
        <v>607</v>
      </c>
      <c r="CF113" t="s">
        <v>65</v>
      </c>
      <c r="CG113" t="s">
        <v>607</v>
      </c>
      <c r="CH113" t="s">
        <v>65</v>
      </c>
      <c r="CI113" t="s">
        <v>279</v>
      </c>
      <c r="CJ113" t="s">
        <v>64</v>
      </c>
      <c r="CK113" t="s">
        <v>785</v>
      </c>
      <c r="CL113" t="s">
        <v>42</v>
      </c>
    </row>
    <row r="114" spans="1:90" ht="15" x14ac:dyDescent="0.25">
      <c r="A114" s="59"/>
      <c r="B114" s="59"/>
      <c r="C114" s="59"/>
      <c r="D114" s="59"/>
      <c r="E114" s="59"/>
      <c r="BC114" s="59"/>
      <c r="BZ114" s="285" t="s">
        <v>801</v>
      </c>
      <c r="CA114" t="s">
        <v>66</v>
      </c>
      <c r="CB114">
        <v>39993.1</v>
      </c>
      <c r="CD114">
        <v>39642.199999999997</v>
      </c>
      <c r="CF114">
        <v>33853.599999999999</v>
      </c>
      <c r="CH114">
        <v>30449.5</v>
      </c>
      <c r="CJ114">
        <v>30288.3</v>
      </c>
    </row>
    <row r="115" spans="1:90" ht="15" x14ac:dyDescent="0.25">
      <c r="A115" s="282" t="s">
        <v>790</v>
      </c>
      <c r="B115" s="282">
        <f>'Rankings 2020-21'!B131</f>
        <v>0</v>
      </c>
      <c r="C115" s="282">
        <f>'Rankings 2020-21'!C131</f>
        <v>0</v>
      </c>
      <c r="D115" s="282">
        <f>'Rankings 2019-20'!B123</f>
        <v>0</v>
      </c>
      <c r="E115" s="282">
        <f>'Rankings 2019-20'!C123</f>
        <v>0</v>
      </c>
      <c r="F115">
        <v>0</v>
      </c>
      <c r="G115">
        <v>0</v>
      </c>
      <c r="H115">
        <v>43.8</v>
      </c>
      <c r="I115">
        <v>33</v>
      </c>
      <c r="J115">
        <v>0</v>
      </c>
      <c r="K115">
        <v>0</v>
      </c>
      <c r="L115">
        <v>0</v>
      </c>
      <c r="M115">
        <v>0</v>
      </c>
      <c r="N115">
        <v>0</v>
      </c>
      <c r="O115">
        <v>0</v>
      </c>
      <c r="BC115" s="285" t="s">
        <v>470</v>
      </c>
      <c r="BD115" t="s">
        <v>66</v>
      </c>
      <c r="BE115">
        <v>0</v>
      </c>
      <c r="BF115">
        <v>0</v>
      </c>
      <c r="BG115">
        <v>0</v>
      </c>
      <c r="BH115">
        <v>0</v>
      </c>
      <c r="BI115">
        <v>0</v>
      </c>
      <c r="BJ115">
        <v>0</v>
      </c>
      <c r="BK115">
        <v>0</v>
      </c>
      <c r="BL115">
        <v>0</v>
      </c>
      <c r="BM115">
        <v>3.1</v>
      </c>
      <c r="BN115">
        <v>37</v>
      </c>
    </row>
    <row r="116" spans="1:90" x14ac:dyDescent="0.25">
      <c r="A116" s="59"/>
      <c r="B116" s="59"/>
      <c r="C116" s="59"/>
      <c r="D116" s="59"/>
      <c r="E116" s="59"/>
      <c r="BC116" s="59"/>
    </row>
    <row r="117" spans="1:90" ht="15" x14ac:dyDescent="0.25">
      <c r="A117" s="282" t="s">
        <v>762</v>
      </c>
      <c r="B117" s="282">
        <f>'Rankings 2020-21'!B95</f>
        <v>10.6</v>
      </c>
      <c r="C117" s="282">
        <f>'Rankings 2020-21'!C95</f>
        <v>44</v>
      </c>
      <c r="D117" s="282">
        <f>'Rankings 2019-20'!B91</f>
        <v>4.5999999999999996</v>
      </c>
      <c r="E117" s="282">
        <f>'Rankings 2019-20'!C91</f>
        <v>42</v>
      </c>
      <c r="F117">
        <v>0</v>
      </c>
      <c r="G117">
        <v>0</v>
      </c>
      <c r="H117">
        <v>4.5999999999999996</v>
      </c>
      <c r="I117">
        <v>43</v>
      </c>
      <c r="J117">
        <v>2.6</v>
      </c>
      <c r="K117">
        <v>43</v>
      </c>
      <c r="L117">
        <v>0</v>
      </c>
      <c r="M117">
        <v>0</v>
      </c>
      <c r="N117">
        <v>0</v>
      </c>
      <c r="O117">
        <v>0</v>
      </c>
      <c r="BC117" s="285" t="s">
        <v>64</v>
      </c>
      <c r="BD117" t="s">
        <v>893</v>
      </c>
      <c r="BE117" t="s">
        <v>65</v>
      </c>
      <c r="BF117" t="s">
        <v>607</v>
      </c>
      <c r="BG117" t="s">
        <v>65</v>
      </c>
      <c r="BH117" t="s">
        <v>607</v>
      </c>
      <c r="BI117" t="s">
        <v>65</v>
      </c>
      <c r="BJ117" t="s">
        <v>279</v>
      </c>
      <c r="BK117" t="s">
        <v>64</v>
      </c>
      <c r="BL117" t="s">
        <v>279</v>
      </c>
      <c r="BM117" t="s">
        <v>64</v>
      </c>
      <c r="BN117" t="s">
        <v>607</v>
      </c>
    </row>
    <row r="118" spans="1:90" ht="15" x14ac:dyDescent="0.25">
      <c r="A118" s="59"/>
      <c r="B118" s="59"/>
      <c r="C118" s="59"/>
      <c r="D118" s="59"/>
      <c r="E118" s="59"/>
      <c r="BC118" s="285" t="s">
        <v>801</v>
      </c>
      <c r="BD118" t="s">
        <v>66</v>
      </c>
      <c r="BE118">
        <v>39642.199999999997</v>
      </c>
      <c r="BG118">
        <v>33853.599999999999</v>
      </c>
      <c r="BI118">
        <v>30449.5</v>
      </c>
      <c r="BK118">
        <v>30288.3</v>
      </c>
      <c r="BM118">
        <v>25510.3</v>
      </c>
    </row>
    <row r="119" spans="1:90" ht="15" x14ac:dyDescent="0.25">
      <c r="A119" s="282" t="s">
        <v>770</v>
      </c>
      <c r="B119" s="282">
        <f>'Rankings 2020-21'!B115</f>
        <v>0</v>
      </c>
      <c r="C119" s="282">
        <f>'Rankings 2020-21'!C115</f>
        <v>0</v>
      </c>
      <c r="D119" s="282">
        <f>'Rankings 2019-20'!B95</f>
        <v>3</v>
      </c>
      <c r="E119" s="282">
        <f>'Rankings 2019-20'!C95</f>
        <v>44</v>
      </c>
      <c r="F119">
        <v>0</v>
      </c>
      <c r="G119">
        <v>0</v>
      </c>
      <c r="H119">
        <v>2.2999999999999998</v>
      </c>
      <c r="I119">
        <v>44</v>
      </c>
      <c r="J119">
        <v>9.9</v>
      </c>
      <c r="K119">
        <v>39</v>
      </c>
      <c r="L119">
        <v>16.3</v>
      </c>
      <c r="M119">
        <v>40</v>
      </c>
      <c r="N119">
        <v>25.9</v>
      </c>
      <c r="O119">
        <v>34</v>
      </c>
    </row>
    <row r="120" spans="1:90" ht="15" x14ac:dyDescent="0.25">
      <c r="A120" s="59"/>
      <c r="B120" s="59"/>
      <c r="C120" s="59"/>
      <c r="D120" s="59"/>
      <c r="E120" s="59"/>
      <c r="BC120" s="285" t="s">
        <v>698</v>
      </c>
      <c r="BE120">
        <f>+BE101+BE91+BE87+BE83+BE79+BE23+BE27+BE29+BE43+BE49+BE67+BE71</f>
        <v>2646.7000000000003</v>
      </c>
    </row>
    <row r="121" spans="1:90" ht="15" x14ac:dyDescent="0.25">
      <c r="A121" s="282" t="s">
        <v>767</v>
      </c>
      <c r="B121" s="282">
        <f>'Rankings 2020-21'!B77</f>
        <v>30.5</v>
      </c>
      <c r="C121" s="282">
        <f>'Rankings 2020-21'!C77</f>
        <v>35</v>
      </c>
      <c r="D121" s="282">
        <f>'Rankings 2019-20'!B125</f>
        <v>0</v>
      </c>
      <c r="E121" s="282">
        <f>'Rankings 2019-20'!C125</f>
        <v>0</v>
      </c>
      <c r="F121">
        <v>0</v>
      </c>
      <c r="G121">
        <v>0</v>
      </c>
      <c r="H121">
        <v>0.1</v>
      </c>
      <c r="I121">
        <v>49</v>
      </c>
      <c r="J121">
        <v>0</v>
      </c>
      <c r="K121">
        <v>0</v>
      </c>
      <c r="L121">
        <v>0</v>
      </c>
      <c r="M121">
        <v>0</v>
      </c>
      <c r="N121">
        <v>0</v>
      </c>
      <c r="O121">
        <v>0</v>
      </c>
    </row>
    <row r="122" spans="1:90" x14ac:dyDescent="0.25">
      <c r="A122" s="59"/>
      <c r="B122" s="59"/>
      <c r="C122" s="59"/>
      <c r="D122" s="59"/>
      <c r="E122" s="59"/>
      <c r="T122" s="85"/>
    </row>
    <row r="123" spans="1:90" ht="15" x14ac:dyDescent="0.25">
      <c r="A123" s="282" t="s">
        <v>797</v>
      </c>
      <c r="B123" s="282"/>
      <c r="C123" s="282"/>
      <c r="D123" s="282">
        <f>'Rankings 2019-20'!B127</f>
        <v>0</v>
      </c>
      <c r="E123" s="282">
        <f>'Rankings 2019-20'!C127</f>
        <v>0</v>
      </c>
      <c r="F123">
        <v>0</v>
      </c>
      <c r="G123">
        <v>0</v>
      </c>
      <c r="H123">
        <v>0</v>
      </c>
      <c r="I123">
        <v>0</v>
      </c>
      <c r="J123">
        <v>8</v>
      </c>
      <c r="K123">
        <v>41</v>
      </c>
      <c r="L123">
        <v>0</v>
      </c>
      <c r="M123">
        <v>0</v>
      </c>
      <c r="N123">
        <v>0</v>
      </c>
      <c r="O123">
        <v>0</v>
      </c>
    </row>
    <row r="124" spans="1:90" x14ac:dyDescent="0.25">
      <c r="A124" s="59"/>
      <c r="B124" s="59"/>
      <c r="C124" s="59"/>
      <c r="D124" s="59"/>
      <c r="E124" s="59"/>
    </row>
    <row r="125" spans="1:90" ht="15" x14ac:dyDescent="0.25">
      <c r="A125" s="282" t="s">
        <v>798</v>
      </c>
      <c r="B125" s="282"/>
      <c r="C125" s="282"/>
      <c r="D125" s="282">
        <f>'Rankings 2019-20'!B129</f>
        <v>0</v>
      </c>
      <c r="E125" s="282">
        <f>'Rankings 2019-20'!C129</f>
        <v>0</v>
      </c>
      <c r="F125">
        <v>0</v>
      </c>
      <c r="G125">
        <v>0</v>
      </c>
      <c r="H125">
        <v>0</v>
      </c>
      <c r="I125">
        <v>0</v>
      </c>
      <c r="J125">
        <v>0</v>
      </c>
      <c r="K125">
        <v>0</v>
      </c>
      <c r="L125">
        <v>486.1</v>
      </c>
      <c r="M125">
        <v>12</v>
      </c>
      <c r="N125">
        <v>316.89999999999998</v>
      </c>
      <c r="O125">
        <v>18</v>
      </c>
    </row>
    <row r="126" spans="1:90" ht="15" x14ac:dyDescent="0.25">
      <c r="A126" s="282"/>
      <c r="B126" s="282"/>
      <c r="C126" s="282"/>
      <c r="D126" s="282"/>
      <c r="E126" s="282"/>
    </row>
    <row r="127" spans="1:90" ht="15" x14ac:dyDescent="0.25">
      <c r="A127" s="282" t="s">
        <v>799</v>
      </c>
      <c r="B127" s="282"/>
      <c r="C127" s="282"/>
      <c r="D127" s="282">
        <f>'Rankings 2019-20'!B101</f>
        <v>1</v>
      </c>
      <c r="E127" s="282">
        <f>'Rankings 2019-20'!C101</f>
        <v>47</v>
      </c>
    </row>
    <row r="128" spans="1:90" ht="15" x14ac:dyDescent="0.25">
      <c r="A128" s="282"/>
      <c r="B128" s="282"/>
      <c r="C128" s="282"/>
      <c r="D128" s="282"/>
      <c r="E128" s="282"/>
    </row>
    <row r="129" spans="1:76" ht="15" x14ac:dyDescent="0.25">
      <c r="A129" s="282" t="s">
        <v>800</v>
      </c>
      <c r="B129" s="282">
        <f>'Rankings 2020-21'!B119</f>
        <v>0</v>
      </c>
      <c r="C129" s="282">
        <f>'Rankings 2020-21'!C119</f>
        <v>0</v>
      </c>
      <c r="D129" s="282">
        <f>'Rankings 2019-20'!B103</f>
        <v>0.1</v>
      </c>
      <c r="E129" s="282">
        <f>'Rankings 2019-20'!C103</f>
        <v>48</v>
      </c>
    </row>
    <row r="130" spans="1:76" ht="15" x14ac:dyDescent="0.25">
      <c r="A130" s="282"/>
      <c r="B130" s="282"/>
      <c r="C130" s="282"/>
      <c r="D130" s="282"/>
      <c r="E130" s="282"/>
    </row>
    <row r="131" spans="1:76" ht="15" x14ac:dyDescent="0.25">
      <c r="A131" s="285" t="s">
        <v>768</v>
      </c>
      <c r="B131" s="282">
        <f>'Rankings 2020-21'!B107</f>
        <v>0.7</v>
      </c>
      <c r="C131" s="282">
        <f>'Rankings 2020-21'!C107</f>
        <v>50</v>
      </c>
      <c r="D131" s="282"/>
      <c r="E131" s="282"/>
    </row>
    <row r="132" spans="1:76" ht="15" x14ac:dyDescent="0.25">
      <c r="A132" s="285"/>
      <c r="B132" s="282"/>
      <c r="C132" s="282"/>
      <c r="D132" s="282"/>
      <c r="E132" s="282"/>
    </row>
    <row r="133" spans="1:76" ht="15" x14ac:dyDescent="0.25">
      <c r="A133" s="285" t="s">
        <v>764</v>
      </c>
      <c r="B133" s="282">
        <f>'Rankings 2020-21'!B109</f>
        <v>0.5</v>
      </c>
      <c r="C133" s="282">
        <f>'Rankings 2020-21'!C109</f>
        <v>51</v>
      </c>
      <c r="D133" s="282"/>
      <c r="E133" s="282"/>
    </row>
    <row r="134" spans="1:76" ht="15" x14ac:dyDescent="0.25">
      <c r="A134" s="282"/>
      <c r="B134" s="282"/>
      <c r="C134" s="282"/>
      <c r="D134" s="282"/>
      <c r="E134" s="282"/>
    </row>
    <row r="135" spans="1:76" ht="15" x14ac:dyDescent="0.25">
      <c r="A135" s="285" t="s">
        <v>766</v>
      </c>
      <c r="B135" s="59">
        <f>'Rankings 2020-21'!B67</f>
        <v>52.7</v>
      </c>
      <c r="C135" s="59">
        <f>'Rankings 2020-21'!C67</f>
        <v>30</v>
      </c>
      <c r="D135" s="59"/>
      <c r="E135" s="59"/>
      <c r="BC135" s="285" t="s">
        <v>807</v>
      </c>
      <c r="BD135" t="s">
        <v>190</v>
      </c>
      <c r="BE135" t="s">
        <v>808</v>
      </c>
      <c r="BF135" t="s">
        <v>809</v>
      </c>
      <c r="BG135" t="s">
        <v>810</v>
      </c>
      <c r="BH135" t="s">
        <v>811</v>
      </c>
      <c r="BI135" t="s">
        <v>812</v>
      </c>
      <c r="BJ135" t="s">
        <v>813</v>
      </c>
    </row>
    <row r="136" spans="1:76" ht="15" x14ac:dyDescent="0.25">
      <c r="A136" s="282" t="s">
        <v>63</v>
      </c>
      <c r="B136" s="282"/>
      <c r="C136" s="282"/>
      <c r="D136" s="282"/>
      <c r="E136" s="282"/>
      <c r="F136" t="s">
        <v>65</v>
      </c>
      <c r="G136" t="s">
        <v>607</v>
      </c>
      <c r="H136" t="s">
        <v>65</v>
      </c>
      <c r="I136" t="s">
        <v>607</v>
      </c>
      <c r="J136" t="s">
        <v>65</v>
      </c>
      <c r="K136" t="s">
        <v>607</v>
      </c>
      <c r="L136" t="s">
        <v>65</v>
      </c>
      <c r="M136" t="s">
        <v>607</v>
      </c>
      <c r="N136" t="s">
        <v>65</v>
      </c>
      <c r="O136" t="s">
        <v>607</v>
      </c>
      <c r="BC136" s="285"/>
      <c r="BE136" t="s">
        <v>822</v>
      </c>
      <c r="BF136" t="s">
        <v>829</v>
      </c>
      <c r="BG136" t="s">
        <v>830</v>
      </c>
      <c r="BH136" t="s">
        <v>831</v>
      </c>
      <c r="BI136" t="s">
        <v>832</v>
      </c>
      <c r="BJ136" t="s">
        <v>827</v>
      </c>
      <c r="BK136" t="s">
        <v>828</v>
      </c>
      <c r="BL136" s="54">
        <v>40909</v>
      </c>
    </row>
    <row r="137" spans="1:76" ht="15" x14ac:dyDescent="0.25">
      <c r="A137" s="282" t="s">
        <v>776</v>
      </c>
      <c r="B137" s="282">
        <f>SUM(B9:B135)</f>
        <v>60570.600000000013</v>
      </c>
      <c r="C137" s="282"/>
      <c r="D137" s="282">
        <f>'Rankings 2020-21'!D134</f>
        <v>44934.5</v>
      </c>
      <c r="E137" s="282"/>
      <c r="F137" s="3">
        <f>'Rankings 2020-21'!F134</f>
        <v>46770.3</v>
      </c>
      <c r="G137" s="3"/>
      <c r="H137" s="3">
        <v>56350</v>
      </c>
      <c r="I137" s="3"/>
      <c r="J137" s="3">
        <v>58117.7</v>
      </c>
      <c r="K137" s="3"/>
      <c r="L137" s="3">
        <v>50839.199999999997</v>
      </c>
      <c r="M137" s="3"/>
      <c r="N137" s="3">
        <v>49801.3</v>
      </c>
      <c r="Q137" s="208">
        <f>AVERAGE(B138,D137,F137)</f>
        <v>50758.433333333327</v>
      </c>
      <c r="T137" s="190">
        <f>AVERAGE(F137,H137,J137)</f>
        <v>53746</v>
      </c>
      <c r="BC137" s="285"/>
      <c r="BF137" t="s">
        <v>841</v>
      </c>
      <c r="BG137" t="s">
        <v>842</v>
      </c>
      <c r="BH137" t="s">
        <v>843</v>
      </c>
      <c r="BI137" t="s">
        <v>844</v>
      </c>
      <c r="BJ137" t="s">
        <v>845</v>
      </c>
      <c r="BK137" t="s">
        <v>846</v>
      </c>
    </row>
    <row r="138" spans="1:76" ht="15" x14ac:dyDescent="0.25">
      <c r="B138">
        <f>'Rankings 2020-21'!B134</f>
        <v>60570.5</v>
      </c>
      <c r="D138" s="282">
        <f>'Rankings 2019-20'!B132</f>
        <v>44934.5</v>
      </c>
      <c r="F138">
        <f>SUM(F9:F125)</f>
        <v>46770.799999999981</v>
      </c>
      <c r="H138">
        <f>SUM(H9:H125)</f>
        <v>56350.2</v>
      </c>
      <c r="J138">
        <f>SUM(J9:J125)</f>
        <v>58117.9</v>
      </c>
      <c r="Q138" s="208">
        <f>AVERAGE(B138,D138,F138)</f>
        <v>50758.6</v>
      </c>
      <c r="T138" s="190">
        <f>AVERAGE(F138,H138,J138)</f>
        <v>53746.299999999988</v>
      </c>
      <c r="BC138" s="285"/>
      <c r="BG138" t="s">
        <v>849</v>
      </c>
      <c r="BH138" t="s">
        <v>850</v>
      </c>
      <c r="BI138" t="s">
        <v>851</v>
      </c>
      <c r="BJ138" t="s">
        <v>852</v>
      </c>
      <c r="BQ138" s="285" t="s">
        <v>140</v>
      </c>
    </row>
    <row r="139" spans="1:76" ht="15" x14ac:dyDescent="0.25">
      <c r="B139">
        <f>B137-B138</f>
        <v>0.10000000001309672</v>
      </c>
      <c r="BC139" s="59"/>
      <c r="BQ139" s="285" t="s">
        <v>923</v>
      </c>
      <c r="BR139" t="s">
        <v>924</v>
      </c>
      <c r="BS139" t="s">
        <v>855</v>
      </c>
      <c r="BT139" t="s">
        <v>856</v>
      </c>
      <c r="BU139" t="s">
        <v>925</v>
      </c>
      <c r="BV139" t="s">
        <v>926</v>
      </c>
      <c r="BW139" t="s">
        <v>924</v>
      </c>
      <c r="BX139" t="s">
        <v>927</v>
      </c>
    </row>
    <row r="140" spans="1:76" ht="15" x14ac:dyDescent="0.25">
      <c r="BC140" s="285"/>
      <c r="BE140" t="s">
        <v>878</v>
      </c>
      <c r="BF140">
        <v>2012</v>
      </c>
      <c r="BG140" t="s">
        <v>879</v>
      </c>
      <c r="BH140">
        <v>2011</v>
      </c>
      <c r="BI140" t="s">
        <v>880</v>
      </c>
      <c r="BJ140">
        <v>2010</v>
      </c>
      <c r="BK140" t="s">
        <v>881</v>
      </c>
      <c r="BL140">
        <v>2009</v>
      </c>
      <c r="BM140" t="s">
        <v>882</v>
      </c>
      <c r="BN140">
        <v>2008</v>
      </c>
      <c r="BQ140" s="285" t="s">
        <v>874</v>
      </c>
      <c r="BR140" t="s">
        <v>928</v>
      </c>
      <c r="BS140" t="s">
        <v>862</v>
      </c>
      <c r="BT140" t="s">
        <v>863</v>
      </c>
      <c r="BU140" t="s">
        <v>929</v>
      </c>
      <c r="BV140" t="s">
        <v>930</v>
      </c>
      <c r="BW140">
        <v>12</v>
      </c>
    </row>
    <row r="141" spans="1:76" ht="15" x14ac:dyDescent="0.25">
      <c r="BC141" s="285" t="s">
        <v>708</v>
      </c>
      <c r="BE141" t="s">
        <v>182</v>
      </c>
      <c r="BF141" t="s">
        <v>709</v>
      </c>
      <c r="BG141" t="s">
        <v>182</v>
      </c>
      <c r="BH141" t="s">
        <v>889</v>
      </c>
      <c r="BI141" t="s">
        <v>890</v>
      </c>
      <c r="BJ141" t="s">
        <v>709</v>
      </c>
      <c r="BK141" t="s">
        <v>182</v>
      </c>
      <c r="BL141" t="s">
        <v>709</v>
      </c>
      <c r="BM141" t="s">
        <v>182</v>
      </c>
      <c r="BN141" t="s">
        <v>709</v>
      </c>
      <c r="BQ141" s="285" t="s">
        <v>150</v>
      </c>
    </row>
    <row r="142" spans="1:76" ht="15" x14ac:dyDescent="0.25">
      <c r="BC142" s="285" t="s">
        <v>64</v>
      </c>
      <c r="BD142" t="s">
        <v>893</v>
      </c>
      <c r="BE142" t="s">
        <v>65</v>
      </c>
      <c r="BF142" t="s">
        <v>279</v>
      </c>
      <c r="BG142" t="s">
        <v>64</v>
      </c>
      <c r="BH142" t="s">
        <v>785</v>
      </c>
      <c r="BI142" t="s">
        <v>63</v>
      </c>
      <c r="BJ142" t="s">
        <v>607</v>
      </c>
      <c r="BK142" t="s">
        <v>65</v>
      </c>
      <c r="BL142" t="s">
        <v>279</v>
      </c>
      <c r="BM142" t="s">
        <v>64</v>
      </c>
      <c r="BN142" t="s">
        <v>607</v>
      </c>
      <c r="BQ142" s="285" t="s">
        <v>931</v>
      </c>
      <c r="BR142" t="s">
        <v>932</v>
      </c>
      <c r="BS142" t="s">
        <v>64</v>
      </c>
      <c r="BT142" t="s">
        <v>131</v>
      </c>
      <c r="BU142" t="s">
        <v>785</v>
      </c>
      <c r="BV142" t="s">
        <v>65</v>
      </c>
      <c r="BW142" t="s">
        <v>932</v>
      </c>
      <c r="BX142" t="s">
        <v>606</v>
      </c>
    </row>
    <row r="143" spans="1:76" ht="15" x14ac:dyDescent="0.25">
      <c r="BC143" s="285" t="s">
        <v>447</v>
      </c>
      <c r="BD143" t="s">
        <v>66</v>
      </c>
      <c r="BE143">
        <v>23506.9</v>
      </c>
      <c r="BF143">
        <v>1</v>
      </c>
      <c r="BG143">
        <v>24444.7</v>
      </c>
      <c r="BH143">
        <v>1</v>
      </c>
      <c r="BI143">
        <v>22453.8</v>
      </c>
      <c r="BJ143">
        <v>1</v>
      </c>
      <c r="BK143">
        <v>18681.3</v>
      </c>
      <c r="BL143">
        <v>1</v>
      </c>
      <c r="BM143">
        <v>13353.3</v>
      </c>
      <c r="BN143">
        <v>1</v>
      </c>
      <c r="BQ143" s="285"/>
      <c r="BR143" t="s">
        <v>66</v>
      </c>
      <c r="BS143" t="s">
        <v>894</v>
      </c>
      <c r="BT143" t="s">
        <v>895</v>
      </c>
      <c r="BU143" t="s">
        <v>66</v>
      </c>
      <c r="BV143" t="s">
        <v>933</v>
      </c>
      <c r="BW143" t="s">
        <v>934</v>
      </c>
      <c r="BX143" t="s">
        <v>182</v>
      </c>
    </row>
    <row r="144" spans="1:76" ht="15" x14ac:dyDescent="0.25">
      <c r="BC144" s="59"/>
      <c r="BQ144" s="285"/>
      <c r="BR144" t="s">
        <v>66</v>
      </c>
      <c r="BS144" t="s">
        <v>64</v>
      </c>
      <c r="BT144" t="s">
        <v>131</v>
      </c>
      <c r="BU144" t="s">
        <v>785</v>
      </c>
      <c r="BV144" t="s">
        <v>65</v>
      </c>
      <c r="BW144" t="s">
        <v>932</v>
      </c>
      <c r="BX144" t="s">
        <v>606</v>
      </c>
    </row>
    <row r="145" spans="55:78" ht="15" x14ac:dyDescent="0.25">
      <c r="BC145" s="285" t="s">
        <v>481</v>
      </c>
      <c r="BD145" t="s">
        <v>66</v>
      </c>
      <c r="BE145">
        <v>3153.1</v>
      </c>
      <c r="BF145">
        <v>2</v>
      </c>
      <c r="BG145">
        <v>3214.7</v>
      </c>
      <c r="BH145">
        <v>2</v>
      </c>
      <c r="BI145">
        <v>3276.4</v>
      </c>
      <c r="BJ145">
        <v>2</v>
      </c>
      <c r="BK145">
        <v>3097.8</v>
      </c>
      <c r="BL145">
        <v>2</v>
      </c>
      <c r="BM145">
        <v>3575</v>
      </c>
      <c r="BN145">
        <v>2</v>
      </c>
      <c r="BQ145" s="285" t="s">
        <v>432</v>
      </c>
      <c r="BR145" t="s">
        <v>66</v>
      </c>
      <c r="BS145" t="s">
        <v>874</v>
      </c>
      <c r="BT145" t="s">
        <v>899</v>
      </c>
      <c r="BU145" t="s">
        <v>66</v>
      </c>
      <c r="BV145" t="s">
        <v>874</v>
      </c>
      <c r="BW145" t="s">
        <v>66</v>
      </c>
      <c r="BX145" t="s">
        <v>875</v>
      </c>
    </row>
    <row r="146" spans="55:78" ht="15" x14ac:dyDescent="0.25">
      <c r="BC146" s="59"/>
      <c r="BQ146" s="285" t="s">
        <v>931</v>
      </c>
      <c r="BR146" t="s">
        <v>932</v>
      </c>
      <c r="BS146" t="s">
        <v>64</v>
      </c>
      <c r="BT146" t="s">
        <v>131</v>
      </c>
      <c r="BU146" t="s">
        <v>785</v>
      </c>
      <c r="BV146" t="s">
        <v>65</v>
      </c>
      <c r="BW146" t="s">
        <v>932</v>
      </c>
      <c r="BX146" t="s">
        <v>606</v>
      </c>
    </row>
    <row r="147" spans="55:78" ht="15" x14ac:dyDescent="0.25">
      <c r="BC147" s="285" t="s">
        <v>454</v>
      </c>
      <c r="BD147" t="s">
        <v>66</v>
      </c>
      <c r="BE147">
        <v>1711</v>
      </c>
      <c r="BF147">
        <v>3</v>
      </c>
      <c r="BG147">
        <v>1680.1</v>
      </c>
      <c r="BH147">
        <v>4</v>
      </c>
      <c r="BI147">
        <v>1461.5</v>
      </c>
      <c r="BJ147">
        <v>5</v>
      </c>
      <c r="BK147">
        <v>1340.4</v>
      </c>
      <c r="BL147">
        <v>5</v>
      </c>
      <c r="BM147">
        <v>1068</v>
      </c>
      <c r="BN147">
        <v>7</v>
      </c>
      <c r="BQ147" s="285"/>
      <c r="BR147" t="s">
        <v>66</v>
      </c>
    </row>
    <row r="148" spans="55:78" ht="15" x14ac:dyDescent="0.25">
      <c r="BC148" s="59"/>
      <c r="BQ148" s="285" t="s">
        <v>900</v>
      </c>
      <c r="BR148" t="s">
        <v>66</v>
      </c>
      <c r="BS148">
        <v>0.8</v>
      </c>
      <c r="BT148" t="s">
        <v>84</v>
      </c>
      <c r="BV148">
        <v>1229.7</v>
      </c>
      <c r="BX148">
        <v>2599.3000000000002</v>
      </c>
      <c r="BZ148">
        <f>+BV148+BS148</f>
        <v>1230.5</v>
      </c>
    </row>
    <row r="149" spans="55:78" ht="15" x14ac:dyDescent="0.25">
      <c r="BC149" s="285" t="s">
        <v>445</v>
      </c>
      <c r="BD149" t="s">
        <v>66</v>
      </c>
      <c r="BE149">
        <v>1673.6</v>
      </c>
      <c r="BF149">
        <v>4</v>
      </c>
      <c r="BG149">
        <v>1887.3</v>
      </c>
      <c r="BH149">
        <v>3</v>
      </c>
      <c r="BI149">
        <v>2346.6</v>
      </c>
      <c r="BJ149">
        <v>3</v>
      </c>
      <c r="BK149">
        <v>2410</v>
      </c>
      <c r="BL149">
        <v>3</v>
      </c>
      <c r="BM149">
        <v>2709.4</v>
      </c>
      <c r="BN149">
        <v>3</v>
      </c>
      <c r="BQ149" s="285" t="s">
        <v>902</v>
      </c>
      <c r="BR149" t="s">
        <v>66</v>
      </c>
      <c r="BS149">
        <v>0</v>
      </c>
      <c r="BT149">
        <v>0</v>
      </c>
      <c r="BV149">
        <v>0.1</v>
      </c>
      <c r="BX149">
        <v>0</v>
      </c>
    </row>
    <row r="150" spans="55:78" ht="15" x14ac:dyDescent="0.25">
      <c r="BC150" s="59"/>
      <c r="BQ150" s="285" t="s">
        <v>436</v>
      </c>
      <c r="BR150" t="s">
        <v>66</v>
      </c>
      <c r="BS150">
        <v>0</v>
      </c>
      <c r="BT150">
        <v>0</v>
      </c>
      <c r="BV150">
        <v>45.6</v>
      </c>
      <c r="BX150">
        <v>234.5</v>
      </c>
    </row>
    <row r="151" spans="55:78" ht="15" x14ac:dyDescent="0.25">
      <c r="BC151" s="285" t="s">
        <v>469</v>
      </c>
      <c r="BD151" t="s">
        <v>66</v>
      </c>
      <c r="BE151">
        <v>1224.0999999999999</v>
      </c>
      <c r="BF151">
        <v>5</v>
      </c>
      <c r="BG151">
        <v>897.3</v>
      </c>
      <c r="BH151">
        <v>7</v>
      </c>
      <c r="BI151">
        <v>945</v>
      </c>
      <c r="BJ151">
        <v>6</v>
      </c>
      <c r="BK151">
        <v>1116.9000000000001</v>
      </c>
      <c r="BL151">
        <v>6</v>
      </c>
      <c r="BM151">
        <v>845.5</v>
      </c>
      <c r="BN151">
        <v>8</v>
      </c>
      <c r="BQ151" s="285" t="s">
        <v>437</v>
      </c>
      <c r="BR151" t="s">
        <v>66</v>
      </c>
      <c r="BS151">
        <v>0</v>
      </c>
      <c r="BT151">
        <v>0</v>
      </c>
      <c r="BV151">
        <v>433.5</v>
      </c>
      <c r="BX151">
        <v>352.8</v>
      </c>
    </row>
    <row r="152" spans="55:78" ht="15" x14ac:dyDescent="0.25">
      <c r="BC152" s="59"/>
      <c r="BQ152" s="285" t="s">
        <v>438</v>
      </c>
      <c r="BR152" t="s">
        <v>66</v>
      </c>
      <c r="BS152">
        <v>0</v>
      </c>
      <c r="BT152">
        <v>0</v>
      </c>
      <c r="BV152">
        <v>0</v>
      </c>
      <c r="BX152">
        <v>38.6</v>
      </c>
    </row>
    <row r="153" spans="55:78" ht="15" x14ac:dyDescent="0.25">
      <c r="BC153" s="285" t="s">
        <v>446</v>
      </c>
      <c r="BD153" t="s">
        <v>66</v>
      </c>
      <c r="BE153">
        <v>912.6</v>
      </c>
      <c r="BF153">
        <v>6</v>
      </c>
      <c r="BG153">
        <v>1397.4</v>
      </c>
      <c r="BH153">
        <v>5</v>
      </c>
      <c r="BI153">
        <v>1556.1</v>
      </c>
      <c r="BJ153">
        <v>4</v>
      </c>
      <c r="BK153">
        <v>1592</v>
      </c>
      <c r="BL153">
        <v>4</v>
      </c>
      <c r="BM153">
        <v>1732.8</v>
      </c>
      <c r="BN153">
        <v>4</v>
      </c>
      <c r="BQ153" s="285" t="s">
        <v>439</v>
      </c>
      <c r="BR153" t="s">
        <v>66</v>
      </c>
      <c r="BS153">
        <v>0.8</v>
      </c>
      <c r="BT153">
        <v>0</v>
      </c>
      <c r="BV153">
        <v>7.3</v>
      </c>
      <c r="BX153">
        <v>12.7</v>
      </c>
    </row>
    <row r="154" spans="55:78" ht="15" x14ac:dyDescent="0.25">
      <c r="BC154" s="59"/>
      <c r="BQ154" s="285" t="s">
        <v>440</v>
      </c>
      <c r="BR154" t="s">
        <v>66</v>
      </c>
      <c r="BS154">
        <v>0</v>
      </c>
      <c r="BT154">
        <v>0</v>
      </c>
      <c r="BV154">
        <v>1.8</v>
      </c>
      <c r="BX154">
        <v>18.2</v>
      </c>
    </row>
    <row r="155" spans="55:78" ht="15" x14ac:dyDescent="0.25">
      <c r="BC155" s="285" t="s">
        <v>441</v>
      </c>
      <c r="BD155" t="s">
        <v>66</v>
      </c>
      <c r="BE155">
        <v>606.79999999999995</v>
      </c>
      <c r="BF155">
        <v>7</v>
      </c>
      <c r="BG155">
        <v>970</v>
      </c>
      <c r="BH155">
        <v>6</v>
      </c>
      <c r="BI155">
        <v>803.6</v>
      </c>
      <c r="BJ155">
        <v>8</v>
      </c>
      <c r="BK155">
        <v>884.9</v>
      </c>
      <c r="BL155">
        <v>7</v>
      </c>
      <c r="BM155">
        <v>1176.7</v>
      </c>
      <c r="BN155">
        <v>6</v>
      </c>
      <c r="BQ155" s="285" t="s">
        <v>441</v>
      </c>
      <c r="BR155" t="s">
        <v>66</v>
      </c>
      <c r="BS155">
        <v>0</v>
      </c>
      <c r="BT155">
        <v>0</v>
      </c>
      <c r="BV155">
        <v>606.79999999999995</v>
      </c>
      <c r="BX155">
        <v>970</v>
      </c>
    </row>
    <row r="156" spans="55:78" ht="15" x14ac:dyDescent="0.25">
      <c r="BC156" s="59"/>
      <c r="BQ156" s="285" t="s">
        <v>442</v>
      </c>
      <c r="BR156" t="s">
        <v>66</v>
      </c>
      <c r="BS156">
        <v>0</v>
      </c>
      <c r="BT156">
        <v>0</v>
      </c>
      <c r="BV156">
        <v>83.9</v>
      </c>
      <c r="BX156">
        <v>41.8</v>
      </c>
    </row>
    <row r="157" spans="55:78" ht="15" x14ac:dyDescent="0.25">
      <c r="BC157" s="285" t="s">
        <v>903</v>
      </c>
      <c r="BD157" t="s">
        <v>66</v>
      </c>
      <c r="BE157">
        <v>604.29999999999995</v>
      </c>
      <c r="BF157">
        <v>8</v>
      </c>
      <c r="BG157">
        <v>269.8</v>
      </c>
      <c r="BH157">
        <v>13</v>
      </c>
      <c r="BI157">
        <v>890.1</v>
      </c>
      <c r="BJ157">
        <v>7</v>
      </c>
      <c r="BK157">
        <v>736.6</v>
      </c>
      <c r="BL157">
        <v>8</v>
      </c>
      <c r="BM157">
        <v>408.2</v>
      </c>
      <c r="BN157">
        <v>12</v>
      </c>
      <c r="BQ157" s="285" t="s">
        <v>443</v>
      </c>
      <c r="BR157" t="s">
        <v>66</v>
      </c>
      <c r="BS157">
        <v>0</v>
      </c>
      <c r="BT157" t="s">
        <v>84</v>
      </c>
      <c r="BV157">
        <v>50.9</v>
      </c>
      <c r="BX157">
        <v>855.8</v>
      </c>
    </row>
    <row r="158" spans="55:78" ht="15" x14ac:dyDescent="0.25">
      <c r="BC158" s="59"/>
      <c r="BQ158" s="285" t="s">
        <v>905</v>
      </c>
      <c r="BR158" t="s">
        <v>66</v>
      </c>
      <c r="BS158">
        <v>0</v>
      </c>
      <c r="BT158">
        <v>0</v>
      </c>
      <c r="BV158">
        <v>0</v>
      </c>
      <c r="BX158" t="s">
        <v>84</v>
      </c>
    </row>
    <row r="159" spans="55:78" ht="15" x14ac:dyDescent="0.25">
      <c r="BC159" s="285" t="s">
        <v>437</v>
      </c>
      <c r="BD159" t="s">
        <v>66</v>
      </c>
      <c r="BE159">
        <v>433.5</v>
      </c>
      <c r="BF159">
        <v>9</v>
      </c>
      <c r="BG159">
        <v>352.8</v>
      </c>
      <c r="BH159">
        <v>11</v>
      </c>
      <c r="BI159">
        <v>657.4</v>
      </c>
      <c r="BJ159">
        <v>10</v>
      </c>
      <c r="BK159">
        <v>706.7</v>
      </c>
      <c r="BL159">
        <v>9</v>
      </c>
      <c r="BM159">
        <v>1235.5</v>
      </c>
      <c r="BN159">
        <v>5</v>
      </c>
      <c r="BQ159" s="285" t="s">
        <v>444</v>
      </c>
      <c r="BR159" t="s">
        <v>66</v>
      </c>
      <c r="BS159">
        <v>0</v>
      </c>
      <c r="BT159">
        <v>0</v>
      </c>
      <c r="BV159">
        <v>0</v>
      </c>
      <c r="BX159">
        <v>75</v>
      </c>
    </row>
    <row r="160" spans="55:78" ht="15" x14ac:dyDescent="0.25">
      <c r="BC160" s="59"/>
      <c r="BQ160" s="285"/>
      <c r="BR160" t="s">
        <v>66</v>
      </c>
    </row>
    <row r="161" spans="55:78" ht="15" x14ac:dyDescent="0.25">
      <c r="BC161" s="285" t="s">
        <v>476</v>
      </c>
      <c r="BD161" t="s">
        <v>66</v>
      </c>
      <c r="BE161">
        <v>367.2</v>
      </c>
      <c r="BF161">
        <v>10</v>
      </c>
      <c r="BG161">
        <v>279</v>
      </c>
      <c r="BH161">
        <v>12</v>
      </c>
      <c r="BI161">
        <v>338.4</v>
      </c>
      <c r="BJ161">
        <v>14</v>
      </c>
      <c r="BK161">
        <v>294.60000000000002</v>
      </c>
      <c r="BL161">
        <v>13</v>
      </c>
      <c r="BM161">
        <v>190.3</v>
      </c>
      <c r="BN161">
        <v>19</v>
      </c>
      <c r="BQ161" s="285" t="s">
        <v>906</v>
      </c>
      <c r="BR161" t="s">
        <v>66</v>
      </c>
      <c r="BS161">
        <v>16</v>
      </c>
      <c r="BT161">
        <v>0</v>
      </c>
      <c r="BV161">
        <v>605.29999999999995</v>
      </c>
      <c r="BX161">
        <v>276.8</v>
      </c>
    </row>
    <row r="162" spans="55:78" ht="15" x14ac:dyDescent="0.25">
      <c r="BC162" s="59"/>
      <c r="BQ162" s="285" t="s">
        <v>907</v>
      </c>
      <c r="BR162" t="s">
        <v>66</v>
      </c>
      <c r="BS162">
        <v>0</v>
      </c>
      <c r="BT162">
        <v>0</v>
      </c>
      <c r="BV162">
        <v>1</v>
      </c>
      <c r="BX162">
        <v>7.1</v>
      </c>
    </row>
    <row r="163" spans="55:78" ht="15" x14ac:dyDescent="0.25">
      <c r="BC163" s="285" t="s">
        <v>465</v>
      </c>
      <c r="BD163" t="s">
        <v>66</v>
      </c>
      <c r="BE163">
        <v>359.2</v>
      </c>
      <c r="BF163">
        <v>11</v>
      </c>
      <c r="BG163">
        <v>485.2</v>
      </c>
      <c r="BH163">
        <v>10</v>
      </c>
      <c r="BI163">
        <v>423.1</v>
      </c>
      <c r="BJ163">
        <v>12</v>
      </c>
      <c r="BK163">
        <v>178.2</v>
      </c>
      <c r="BL163">
        <v>16</v>
      </c>
      <c r="BM163">
        <v>145.80000000000001</v>
      </c>
      <c r="BN163">
        <v>21</v>
      </c>
      <c r="BQ163" s="285" t="s">
        <v>903</v>
      </c>
      <c r="BR163" t="s">
        <v>66</v>
      </c>
      <c r="BS163">
        <v>16</v>
      </c>
      <c r="BT163">
        <v>0</v>
      </c>
      <c r="BV163">
        <v>604.29999999999995</v>
      </c>
      <c r="BX163">
        <v>269.8</v>
      </c>
    </row>
    <row r="164" spans="55:78" ht="15" x14ac:dyDescent="0.25">
      <c r="BC164" s="59"/>
      <c r="BQ164" s="285"/>
      <c r="BR164" t="s">
        <v>66</v>
      </c>
    </row>
    <row r="165" spans="55:78" ht="15" x14ac:dyDescent="0.25">
      <c r="BC165" s="285" t="s">
        <v>457</v>
      </c>
      <c r="BD165" t="s">
        <v>66</v>
      </c>
      <c r="BE165">
        <v>298.2</v>
      </c>
      <c r="BF165">
        <v>12</v>
      </c>
      <c r="BG165">
        <v>690.8</v>
      </c>
      <c r="BH165">
        <v>9</v>
      </c>
      <c r="BI165">
        <v>683.4</v>
      </c>
      <c r="BJ165">
        <v>9</v>
      </c>
      <c r="BK165">
        <v>346.3</v>
      </c>
      <c r="BL165">
        <v>11</v>
      </c>
      <c r="BM165">
        <v>459</v>
      </c>
      <c r="BN165">
        <v>10</v>
      </c>
      <c r="BQ165" s="285" t="s">
        <v>909</v>
      </c>
      <c r="BR165" t="s">
        <v>66</v>
      </c>
      <c r="BS165">
        <v>0</v>
      </c>
      <c r="BT165">
        <v>0</v>
      </c>
      <c r="BV165">
        <v>30.3</v>
      </c>
      <c r="BX165">
        <v>52.5</v>
      </c>
    </row>
    <row r="166" spans="55:78" ht="15" x14ac:dyDescent="0.25">
      <c r="BC166" s="59"/>
      <c r="BQ166" s="285" t="s">
        <v>908</v>
      </c>
      <c r="BR166" t="s">
        <v>66</v>
      </c>
      <c r="BS166">
        <v>0</v>
      </c>
      <c r="BT166">
        <v>0</v>
      </c>
      <c r="BV166">
        <v>30.3</v>
      </c>
      <c r="BX166">
        <v>52.5</v>
      </c>
    </row>
    <row r="167" spans="55:78" ht="15" x14ac:dyDescent="0.25">
      <c r="BC167" s="285" t="s">
        <v>466</v>
      </c>
      <c r="BD167" t="s">
        <v>66</v>
      </c>
      <c r="BE167">
        <v>296.8</v>
      </c>
      <c r="BF167">
        <v>13</v>
      </c>
      <c r="BG167">
        <v>178.3</v>
      </c>
      <c r="BH167">
        <v>20</v>
      </c>
      <c r="BI167">
        <v>81.2</v>
      </c>
      <c r="BJ167">
        <v>28</v>
      </c>
      <c r="BK167">
        <v>87.6</v>
      </c>
      <c r="BL167">
        <v>22</v>
      </c>
      <c r="BM167">
        <v>72</v>
      </c>
      <c r="BN167">
        <v>25</v>
      </c>
      <c r="BQ167" s="285"/>
      <c r="BR167" t="s">
        <v>66</v>
      </c>
    </row>
    <row r="168" spans="55:78" ht="15" x14ac:dyDescent="0.25">
      <c r="BC168" s="59"/>
      <c r="BQ168" s="285" t="s">
        <v>445</v>
      </c>
      <c r="BR168" t="s">
        <v>66</v>
      </c>
      <c r="BS168">
        <v>216.9</v>
      </c>
      <c r="BT168">
        <v>366.5</v>
      </c>
      <c r="BV168">
        <v>1673.6</v>
      </c>
      <c r="BX168">
        <v>1887.3</v>
      </c>
      <c r="BZ168">
        <f>+BV168+BS168</f>
        <v>1890.5</v>
      </c>
    </row>
    <row r="169" spans="55:78" ht="15" x14ac:dyDescent="0.25">
      <c r="BC169" s="285" t="s">
        <v>471</v>
      </c>
      <c r="BD169" t="s">
        <v>66</v>
      </c>
      <c r="BE169">
        <v>268.8</v>
      </c>
      <c r="BF169">
        <v>14</v>
      </c>
      <c r="BG169">
        <v>249.2</v>
      </c>
      <c r="BH169">
        <v>15</v>
      </c>
      <c r="BI169">
        <v>232.9</v>
      </c>
      <c r="BJ169">
        <v>17</v>
      </c>
      <c r="BK169">
        <v>145.69999999999999</v>
      </c>
      <c r="BL169">
        <v>18</v>
      </c>
      <c r="BM169">
        <v>0</v>
      </c>
      <c r="BN169">
        <v>0</v>
      </c>
      <c r="BQ169" s="285"/>
      <c r="BR169" t="s">
        <v>66</v>
      </c>
    </row>
    <row r="170" spans="55:78" ht="15" x14ac:dyDescent="0.25">
      <c r="BC170" s="59"/>
      <c r="BQ170" s="285" t="s">
        <v>446</v>
      </c>
      <c r="BR170" t="s">
        <v>66</v>
      </c>
      <c r="BS170">
        <v>87.4</v>
      </c>
      <c r="BT170">
        <v>92.7</v>
      </c>
      <c r="BV170">
        <v>912.6</v>
      </c>
      <c r="BX170">
        <v>1397.4</v>
      </c>
      <c r="BZ170">
        <f>+BV170+BS170</f>
        <v>1000</v>
      </c>
    </row>
    <row r="171" spans="55:78" ht="15" x14ac:dyDescent="0.25">
      <c r="BC171" s="285" t="s">
        <v>475</v>
      </c>
      <c r="BD171" t="s">
        <v>66</v>
      </c>
      <c r="BE171">
        <v>260.10000000000002</v>
      </c>
      <c r="BF171">
        <v>15</v>
      </c>
      <c r="BG171">
        <v>248.5</v>
      </c>
      <c r="BH171">
        <v>16</v>
      </c>
      <c r="BI171">
        <v>221.2</v>
      </c>
      <c r="BJ171">
        <v>19</v>
      </c>
      <c r="BK171">
        <v>173.1</v>
      </c>
      <c r="BL171">
        <v>17</v>
      </c>
      <c r="BM171">
        <v>246.6</v>
      </c>
      <c r="BN171">
        <v>16</v>
      </c>
      <c r="BQ171" s="285"/>
      <c r="BR171" t="s">
        <v>66</v>
      </c>
    </row>
    <row r="172" spans="55:78" ht="15" x14ac:dyDescent="0.25">
      <c r="BC172" s="59"/>
      <c r="BQ172" s="285" t="s">
        <v>447</v>
      </c>
      <c r="BR172" t="s">
        <v>66</v>
      </c>
      <c r="BS172">
        <v>1095.5</v>
      </c>
      <c r="BT172">
        <v>1182</v>
      </c>
      <c r="BV172">
        <v>23506.9</v>
      </c>
      <c r="BX172">
        <v>24444.7</v>
      </c>
      <c r="BZ172">
        <f>+BV172+BS172</f>
        <v>24602.400000000001</v>
      </c>
    </row>
    <row r="173" spans="55:78" ht="15" x14ac:dyDescent="0.25">
      <c r="BC173" s="285" t="s">
        <v>459</v>
      </c>
      <c r="BD173" t="s">
        <v>66</v>
      </c>
      <c r="BE173">
        <v>246</v>
      </c>
      <c r="BF173">
        <v>16</v>
      </c>
      <c r="BG173">
        <v>250.4</v>
      </c>
      <c r="BH173">
        <v>14</v>
      </c>
      <c r="BI173">
        <v>237.5</v>
      </c>
      <c r="BJ173">
        <v>16</v>
      </c>
      <c r="BK173">
        <v>82</v>
      </c>
      <c r="BL173">
        <v>23</v>
      </c>
      <c r="BM173">
        <v>84.3</v>
      </c>
      <c r="BN173">
        <v>24</v>
      </c>
      <c r="BQ173" s="285"/>
      <c r="BR173" t="s">
        <v>66</v>
      </c>
    </row>
    <row r="174" spans="55:78" ht="15" x14ac:dyDescent="0.25">
      <c r="BC174" s="59"/>
      <c r="BQ174" s="285" t="s">
        <v>912</v>
      </c>
      <c r="BR174" t="s">
        <v>66</v>
      </c>
      <c r="BS174">
        <v>108.1</v>
      </c>
      <c r="BT174">
        <v>216.7</v>
      </c>
      <c r="BV174">
        <v>3240.8</v>
      </c>
      <c r="BX174">
        <v>4009.9</v>
      </c>
    </row>
    <row r="175" spans="55:78" ht="15" x14ac:dyDescent="0.25">
      <c r="BC175" s="285" t="s">
        <v>463</v>
      </c>
      <c r="BD175" t="s">
        <v>66</v>
      </c>
      <c r="BE175">
        <v>146.4</v>
      </c>
      <c r="BF175">
        <v>17</v>
      </c>
      <c r="BG175">
        <v>157.19999999999999</v>
      </c>
      <c r="BH175">
        <v>21</v>
      </c>
      <c r="BI175">
        <v>120.6</v>
      </c>
      <c r="BJ175">
        <v>24</v>
      </c>
      <c r="BK175">
        <v>0</v>
      </c>
      <c r="BL175">
        <v>0</v>
      </c>
      <c r="BM175">
        <v>62.5</v>
      </c>
      <c r="BN175">
        <v>27</v>
      </c>
      <c r="BQ175" s="285" t="s">
        <v>450</v>
      </c>
      <c r="BR175" t="s">
        <v>66</v>
      </c>
      <c r="BS175">
        <v>0</v>
      </c>
      <c r="BT175">
        <v>0</v>
      </c>
      <c r="BV175">
        <v>0.5</v>
      </c>
      <c r="BX175">
        <v>49.5</v>
      </c>
    </row>
    <row r="176" spans="55:78" ht="15" x14ac:dyDescent="0.25">
      <c r="BC176" s="59"/>
      <c r="BQ176" s="285" t="s">
        <v>453</v>
      </c>
      <c r="BR176" t="s">
        <v>66</v>
      </c>
      <c r="BS176">
        <v>0</v>
      </c>
      <c r="BT176">
        <v>0</v>
      </c>
      <c r="BV176">
        <v>5.0999999999999996</v>
      </c>
      <c r="BX176">
        <v>10.1</v>
      </c>
    </row>
    <row r="177" spans="55:78" ht="15" x14ac:dyDescent="0.25">
      <c r="BC177" s="285" t="s">
        <v>455</v>
      </c>
      <c r="BD177" t="s">
        <v>66</v>
      </c>
      <c r="BE177">
        <v>106.6</v>
      </c>
      <c r="BF177">
        <v>18</v>
      </c>
      <c r="BG177">
        <v>225.4</v>
      </c>
      <c r="BH177">
        <v>18</v>
      </c>
      <c r="BI177">
        <v>187.2</v>
      </c>
      <c r="BJ177">
        <v>22</v>
      </c>
      <c r="BK177">
        <v>219.3</v>
      </c>
      <c r="BL177">
        <v>14</v>
      </c>
      <c r="BM177">
        <v>335.2</v>
      </c>
      <c r="BN177">
        <v>14</v>
      </c>
      <c r="BQ177" s="285" t="s">
        <v>454</v>
      </c>
      <c r="BR177" t="s">
        <v>66</v>
      </c>
      <c r="BS177">
        <v>30.4</v>
      </c>
      <c r="BT177">
        <v>147</v>
      </c>
      <c r="BV177">
        <v>1711</v>
      </c>
      <c r="BX177">
        <v>1680.1</v>
      </c>
      <c r="BZ177">
        <f>+BV177+BS177</f>
        <v>1741.4</v>
      </c>
    </row>
    <row r="178" spans="55:78" ht="15" x14ac:dyDescent="0.25">
      <c r="BC178" s="59"/>
      <c r="BQ178" s="285" t="s">
        <v>455</v>
      </c>
      <c r="BR178" t="s">
        <v>66</v>
      </c>
      <c r="BS178">
        <v>0</v>
      </c>
      <c r="BT178">
        <v>0</v>
      </c>
      <c r="BV178">
        <v>106.6</v>
      </c>
      <c r="BX178">
        <v>225.4</v>
      </c>
    </row>
    <row r="179" spans="55:78" ht="15" x14ac:dyDescent="0.25">
      <c r="BC179" s="285" t="s">
        <v>478</v>
      </c>
      <c r="BD179" t="s">
        <v>66</v>
      </c>
      <c r="BE179">
        <v>100.4</v>
      </c>
      <c r="BF179">
        <v>19</v>
      </c>
      <c r="BG179">
        <v>120.6</v>
      </c>
      <c r="BH179">
        <v>23</v>
      </c>
      <c r="BI179">
        <v>148.4</v>
      </c>
      <c r="BJ179">
        <v>23</v>
      </c>
      <c r="BK179">
        <v>123.9</v>
      </c>
      <c r="BL179">
        <v>20</v>
      </c>
      <c r="BM179">
        <v>111.8</v>
      </c>
      <c r="BN179">
        <v>23</v>
      </c>
      <c r="BQ179" s="285" t="s">
        <v>457</v>
      </c>
      <c r="BR179" t="s">
        <v>66</v>
      </c>
      <c r="BS179">
        <v>5.5</v>
      </c>
      <c r="BT179">
        <v>15.8</v>
      </c>
      <c r="BV179">
        <v>298.2</v>
      </c>
      <c r="BX179">
        <v>690.8</v>
      </c>
    </row>
    <row r="180" spans="55:78" ht="15" x14ac:dyDescent="0.25">
      <c r="BC180" s="59"/>
      <c r="BQ180" s="285" t="s">
        <v>459</v>
      </c>
      <c r="BR180" t="s">
        <v>66</v>
      </c>
      <c r="BS180">
        <v>2.2999999999999998</v>
      </c>
      <c r="BT180">
        <v>2.4</v>
      </c>
      <c r="BV180">
        <v>246</v>
      </c>
      <c r="BX180">
        <v>250.4</v>
      </c>
    </row>
    <row r="181" spans="55:78" ht="15" x14ac:dyDescent="0.25">
      <c r="BC181" s="285" t="s">
        <v>442</v>
      </c>
      <c r="BD181" t="s">
        <v>66</v>
      </c>
      <c r="BE181">
        <v>83.9</v>
      </c>
      <c r="BF181">
        <v>20</v>
      </c>
      <c r="BG181">
        <v>41.8</v>
      </c>
      <c r="BH181">
        <v>29</v>
      </c>
      <c r="BI181">
        <v>52.4</v>
      </c>
      <c r="BJ181">
        <v>30</v>
      </c>
      <c r="BK181">
        <v>81.3</v>
      </c>
      <c r="BL181">
        <v>24</v>
      </c>
      <c r="BM181">
        <v>396.3</v>
      </c>
      <c r="BN181">
        <v>13</v>
      </c>
      <c r="BQ181" s="285" t="s">
        <v>462</v>
      </c>
      <c r="BR181" t="s">
        <v>66</v>
      </c>
      <c r="BS181">
        <v>2.2000000000000002</v>
      </c>
      <c r="BT181">
        <v>0.2</v>
      </c>
      <c r="BV181">
        <v>41.5</v>
      </c>
      <c r="BX181">
        <v>44.3</v>
      </c>
    </row>
    <row r="182" spans="55:78" ht="15" x14ac:dyDescent="0.25">
      <c r="BC182" s="59"/>
      <c r="BQ182" s="285" t="s">
        <v>463</v>
      </c>
      <c r="BR182" t="s">
        <v>66</v>
      </c>
      <c r="BS182">
        <v>0</v>
      </c>
      <c r="BT182">
        <v>0</v>
      </c>
      <c r="BV182">
        <v>146.4</v>
      </c>
      <c r="BX182">
        <v>157.19999999999999</v>
      </c>
    </row>
    <row r="183" spans="55:78" ht="15" x14ac:dyDescent="0.25">
      <c r="BC183" s="285" t="s">
        <v>477</v>
      </c>
      <c r="BD183" t="s">
        <v>66</v>
      </c>
      <c r="BE183">
        <v>83.9</v>
      </c>
      <c r="BF183">
        <v>21</v>
      </c>
      <c r="BG183">
        <v>125.7</v>
      </c>
      <c r="BH183">
        <v>22</v>
      </c>
      <c r="BI183">
        <v>217.3</v>
      </c>
      <c r="BJ183">
        <v>20</v>
      </c>
      <c r="BK183">
        <v>185.5</v>
      </c>
      <c r="BL183">
        <v>15</v>
      </c>
      <c r="BM183">
        <v>276.89999999999998</v>
      </c>
      <c r="BN183">
        <v>15</v>
      </c>
      <c r="BQ183" s="285" t="s">
        <v>464</v>
      </c>
      <c r="BR183" t="s">
        <v>66</v>
      </c>
      <c r="BS183">
        <v>3.6</v>
      </c>
      <c r="BT183">
        <v>5.5</v>
      </c>
      <c r="BV183">
        <v>29.7</v>
      </c>
      <c r="BX183">
        <v>20.2</v>
      </c>
    </row>
    <row r="184" spans="55:78" ht="15" x14ac:dyDescent="0.25">
      <c r="BC184" s="59"/>
      <c r="BQ184" s="285" t="s">
        <v>910</v>
      </c>
      <c r="BR184" t="s">
        <v>66</v>
      </c>
      <c r="BS184">
        <v>27</v>
      </c>
      <c r="BT184">
        <v>0</v>
      </c>
      <c r="BV184">
        <v>0</v>
      </c>
      <c r="BX184">
        <v>218.3</v>
      </c>
    </row>
    <row r="185" spans="55:78" ht="15" x14ac:dyDescent="0.25">
      <c r="BC185" s="285" t="s">
        <v>443</v>
      </c>
      <c r="BD185" t="s">
        <v>66</v>
      </c>
      <c r="BE185">
        <v>50.9</v>
      </c>
      <c r="BF185">
        <v>22</v>
      </c>
      <c r="BG185">
        <v>855.8</v>
      </c>
      <c r="BH185">
        <v>8</v>
      </c>
      <c r="BI185">
        <v>626.70000000000005</v>
      </c>
      <c r="BJ185">
        <v>11</v>
      </c>
      <c r="BK185">
        <v>337.6</v>
      </c>
      <c r="BL185">
        <v>12</v>
      </c>
      <c r="BM185">
        <v>521.70000000000005</v>
      </c>
      <c r="BN185">
        <v>9</v>
      </c>
      <c r="BQ185" s="285" t="s">
        <v>465</v>
      </c>
      <c r="BR185" t="s">
        <v>66</v>
      </c>
      <c r="BS185">
        <v>18.2</v>
      </c>
      <c r="BT185">
        <v>16</v>
      </c>
      <c r="BV185">
        <v>359.2</v>
      </c>
      <c r="BX185">
        <v>485.2</v>
      </c>
    </row>
    <row r="186" spans="55:78" ht="15" x14ac:dyDescent="0.25">
      <c r="BC186" s="59"/>
      <c r="BQ186" s="285" t="s">
        <v>466</v>
      </c>
      <c r="BR186" t="s">
        <v>66</v>
      </c>
      <c r="BS186">
        <v>19</v>
      </c>
      <c r="BT186">
        <v>29.8</v>
      </c>
      <c r="BV186">
        <v>296.8</v>
      </c>
      <c r="BX186">
        <v>178.3</v>
      </c>
    </row>
    <row r="187" spans="55:78" ht="15" x14ac:dyDescent="0.25">
      <c r="BC187" s="285" t="s">
        <v>436</v>
      </c>
      <c r="BD187" t="s">
        <v>66</v>
      </c>
      <c r="BE187">
        <v>45.6</v>
      </c>
      <c r="BF187">
        <v>23</v>
      </c>
      <c r="BG187">
        <v>234.5</v>
      </c>
      <c r="BH187">
        <v>17</v>
      </c>
      <c r="BI187">
        <v>225</v>
      </c>
      <c r="BJ187">
        <v>18</v>
      </c>
      <c r="BK187">
        <v>60.9</v>
      </c>
      <c r="BL187">
        <v>25</v>
      </c>
      <c r="BM187">
        <v>122.9</v>
      </c>
      <c r="BN187">
        <v>22</v>
      </c>
      <c r="BQ187" s="285"/>
      <c r="BR187" t="s">
        <v>66</v>
      </c>
    </row>
    <row r="188" spans="55:78" ht="15" x14ac:dyDescent="0.25">
      <c r="BC188" s="59"/>
      <c r="BQ188" s="285" t="s">
        <v>467</v>
      </c>
      <c r="BR188" t="s">
        <v>66</v>
      </c>
      <c r="BS188">
        <v>68</v>
      </c>
      <c r="BT188">
        <v>0</v>
      </c>
      <c r="BV188">
        <v>1492.9</v>
      </c>
      <c r="BX188">
        <v>1242.3</v>
      </c>
    </row>
    <row r="189" spans="55:78" ht="15" x14ac:dyDescent="0.25">
      <c r="BC189" s="285" t="s">
        <v>485</v>
      </c>
      <c r="BD189" t="s">
        <v>66</v>
      </c>
      <c r="BE189">
        <v>41.9</v>
      </c>
      <c r="BF189">
        <v>24</v>
      </c>
      <c r="BG189">
        <v>39</v>
      </c>
      <c r="BH189">
        <v>30</v>
      </c>
      <c r="BI189">
        <v>104.6</v>
      </c>
      <c r="BJ189">
        <v>26</v>
      </c>
      <c r="BK189">
        <v>44.5</v>
      </c>
      <c r="BL189">
        <v>28</v>
      </c>
      <c r="BM189">
        <v>5</v>
      </c>
      <c r="BN189">
        <v>37</v>
      </c>
      <c r="BQ189" s="285" t="s">
        <v>469</v>
      </c>
      <c r="BR189" t="s">
        <v>66</v>
      </c>
      <c r="BS189">
        <v>68</v>
      </c>
      <c r="BT189">
        <v>0</v>
      </c>
      <c r="BV189">
        <v>1224.0999999999999</v>
      </c>
      <c r="BX189">
        <v>897.3</v>
      </c>
      <c r="BZ189">
        <f>+BV189+BS189</f>
        <v>1292.0999999999999</v>
      </c>
    </row>
    <row r="190" spans="55:78" ht="15" x14ac:dyDescent="0.25">
      <c r="BC190" s="59"/>
      <c r="BQ190" s="285" t="s">
        <v>913</v>
      </c>
      <c r="BR190" t="s">
        <v>66</v>
      </c>
      <c r="BS190">
        <v>0</v>
      </c>
      <c r="BT190">
        <v>0</v>
      </c>
      <c r="BV190">
        <v>0</v>
      </c>
      <c r="BX190">
        <v>95.8</v>
      </c>
    </row>
    <row r="191" spans="55:78" ht="15" x14ac:dyDescent="0.25">
      <c r="BC191" s="285" t="s">
        <v>462</v>
      </c>
      <c r="BD191" t="s">
        <v>66</v>
      </c>
      <c r="BE191">
        <v>41.5</v>
      </c>
      <c r="BF191">
        <v>25</v>
      </c>
      <c r="BG191">
        <v>44.3</v>
      </c>
      <c r="BH191">
        <v>28</v>
      </c>
      <c r="BI191">
        <v>54.5</v>
      </c>
      <c r="BJ191">
        <v>29</v>
      </c>
      <c r="BK191">
        <v>45.1</v>
      </c>
      <c r="BL191">
        <v>27</v>
      </c>
      <c r="BM191">
        <v>50.6</v>
      </c>
      <c r="BN191">
        <v>28</v>
      </c>
      <c r="BQ191" s="285" t="s">
        <v>471</v>
      </c>
      <c r="BR191" t="s">
        <v>66</v>
      </c>
      <c r="BS191">
        <v>0</v>
      </c>
      <c r="BT191">
        <v>0</v>
      </c>
      <c r="BV191">
        <v>268.8</v>
      </c>
      <c r="BX191">
        <v>249.2</v>
      </c>
    </row>
    <row r="192" spans="55:78" ht="15" x14ac:dyDescent="0.25">
      <c r="BC192" s="59"/>
      <c r="BQ192" s="285"/>
      <c r="BR192" t="s">
        <v>66</v>
      </c>
    </row>
    <row r="193" spans="55:78" ht="15" x14ac:dyDescent="0.25">
      <c r="BC193" s="285" t="s">
        <v>908</v>
      </c>
      <c r="BD193" t="s">
        <v>66</v>
      </c>
      <c r="BE193">
        <v>30.3</v>
      </c>
      <c r="BF193">
        <v>26</v>
      </c>
      <c r="BG193">
        <v>52.5</v>
      </c>
      <c r="BH193">
        <v>26</v>
      </c>
      <c r="BI193">
        <v>98.5</v>
      </c>
      <c r="BJ193">
        <v>27</v>
      </c>
      <c r="BK193">
        <v>25.9</v>
      </c>
      <c r="BL193">
        <v>30</v>
      </c>
      <c r="BM193">
        <v>0</v>
      </c>
      <c r="BN193">
        <v>0</v>
      </c>
      <c r="BQ193" s="285" t="s">
        <v>914</v>
      </c>
      <c r="BR193" t="s">
        <v>66</v>
      </c>
      <c r="BS193">
        <v>172.7</v>
      </c>
      <c r="BT193">
        <v>156.9</v>
      </c>
      <c r="BV193">
        <v>4047.3</v>
      </c>
      <c r="BX193">
        <v>4083</v>
      </c>
    </row>
    <row r="194" spans="55:78" ht="15" x14ac:dyDescent="0.25">
      <c r="BC194" s="59"/>
      <c r="BQ194" s="285" t="s">
        <v>474</v>
      </c>
      <c r="BR194" t="s">
        <v>66</v>
      </c>
      <c r="BS194">
        <v>0</v>
      </c>
      <c r="BT194">
        <v>0.2</v>
      </c>
      <c r="BV194">
        <v>23.8</v>
      </c>
      <c r="BX194">
        <v>23.3</v>
      </c>
    </row>
    <row r="195" spans="55:78" ht="15" x14ac:dyDescent="0.25">
      <c r="BC195" s="285" t="s">
        <v>464</v>
      </c>
      <c r="BD195" t="s">
        <v>66</v>
      </c>
      <c r="BE195">
        <v>29.7</v>
      </c>
      <c r="BF195">
        <v>27</v>
      </c>
      <c r="BG195">
        <v>20.2</v>
      </c>
      <c r="BH195">
        <v>34</v>
      </c>
      <c r="BI195">
        <v>26.2</v>
      </c>
      <c r="BJ195">
        <v>33</v>
      </c>
      <c r="BK195">
        <v>3.4</v>
      </c>
      <c r="BL195">
        <v>38</v>
      </c>
      <c r="BM195">
        <v>8.5</v>
      </c>
      <c r="BN195">
        <v>36</v>
      </c>
      <c r="BQ195" s="285" t="s">
        <v>475</v>
      </c>
      <c r="BR195" t="s">
        <v>66</v>
      </c>
      <c r="BS195">
        <v>46</v>
      </c>
      <c r="BT195">
        <v>31</v>
      </c>
      <c r="BV195">
        <v>260.10000000000002</v>
      </c>
      <c r="BX195">
        <v>248.5</v>
      </c>
    </row>
    <row r="196" spans="55:78" ht="15" x14ac:dyDescent="0.25">
      <c r="BC196" s="59"/>
      <c r="BQ196" s="285" t="s">
        <v>476</v>
      </c>
      <c r="BR196" t="s">
        <v>66</v>
      </c>
      <c r="BS196">
        <v>51.9</v>
      </c>
      <c r="BT196">
        <v>28.2</v>
      </c>
      <c r="BV196">
        <v>367.2</v>
      </c>
      <c r="BX196">
        <v>279</v>
      </c>
    </row>
    <row r="197" spans="55:78" ht="15" x14ac:dyDescent="0.25">
      <c r="BC197" s="285" t="s">
        <v>474</v>
      </c>
      <c r="BD197" t="s">
        <v>66</v>
      </c>
      <c r="BE197">
        <v>23.8</v>
      </c>
      <c r="BF197">
        <v>28</v>
      </c>
      <c r="BG197">
        <v>23.3</v>
      </c>
      <c r="BH197">
        <v>32</v>
      </c>
      <c r="BI197">
        <v>25.2</v>
      </c>
      <c r="BJ197">
        <v>35</v>
      </c>
      <c r="BK197">
        <v>24.6</v>
      </c>
      <c r="BL197">
        <v>31</v>
      </c>
      <c r="BM197">
        <v>24.6</v>
      </c>
      <c r="BN197">
        <v>30</v>
      </c>
      <c r="BQ197" s="285" t="s">
        <v>477</v>
      </c>
      <c r="BR197" t="s">
        <v>66</v>
      </c>
      <c r="BS197">
        <v>28.2</v>
      </c>
      <c r="BT197">
        <v>7</v>
      </c>
      <c r="BV197">
        <v>83.9</v>
      </c>
      <c r="BX197">
        <v>125.7</v>
      </c>
    </row>
    <row r="198" spans="55:78" ht="15" x14ac:dyDescent="0.25">
      <c r="BC198" s="59"/>
      <c r="BQ198" s="285" t="s">
        <v>478</v>
      </c>
      <c r="BR198" t="s">
        <v>66</v>
      </c>
      <c r="BS198">
        <v>0</v>
      </c>
      <c r="BT198">
        <v>8</v>
      </c>
      <c r="BV198">
        <v>100.4</v>
      </c>
      <c r="BX198">
        <v>120.6</v>
      </c>
    </row>
    <row r="199" spans="55:78" ht="15" x14ac:dyDescent="0.25">
      <c r="BC199" s="285" t="s">
        <v>915</v>
      </c>
      <c r="BD199" t="s">
        <v>66</v>
      </c>
      <c r="BE199">
        <v>13.8</v>
      </c>
      <c r="BF199">
        <v>29</v>
      </c>
      <c r="BG199">
        <v>7.7</v>
      </c>
      <c r="BH199">
        <v>38</v>
      </c>
      <c r="BI199">
        <v>14.4</v>
      </c>
      <c r="BJ199">
        <v>39</v>
      </c>
      <c r="BK199">
        <v>7.1</v>
      </c>
      <c r="BL199">
        <v>35</v>
      </c>
      <c r="BM199">
        <v>17.899999999999999</v>
      </c>
      <c r="BN199">
        <v>32</v>
      </c>
      <c r="BQ199" s="285" t="s">
        <v>915</v>
      </c>
      <c r="BR199" t="s">
        <v>66</v>
      </c>
      <c r="BS199">
        <v>0</v>
      </c>
      <c r="BT199">
        <v>1.9</v>
      </c>
      <c r="BV199">
        <v>13.8</v>
      </c>
      <c r="BX199">
        <v>7.7</v>
      </c>
    </row>
    <row r="200" spans="55:78" ht="15" x14ac:dyDescent="0.25">
      <c r="BC200" s="59"/>
      <c r="BQ200" s="285" t="s">
        <v>480</v>
      </c>
      <c r="BR200" t="s">
        <v>66</v>
      </c>
      <c r="BS200">
        <v>0</v>
      </c>
      <c r="BT200">
        <v>0</v>
      </c>
      <c r="BV200">
        <v>0.4</v>
      </c>
      <c r="BX200">
        <v>0.3</v>
      </c>
    </row>
    <row r="201" spans="55:78" ht="15" x14ac:dyDescent="0.25">
      <c r="BC201" s="285" t="s">
        <v>439</v>
      </c>
      <c r="BD201" t="s">
        <v>66</v>
      </c>
      <c r="BE201">
        <v>7.3</v>
      </c>
      <c r="BF201">
        <v>30</v>
      </c>
      <c r="BG201">
        <v>12.7</v>
      </c>
      <c r="BH201">
        <v>36</v>
      </c>
      <c r="BI201">
        <v>13.4</v>
      </c>
      <c r="BJ201">
        <v>40</v>
      </c>
      <c r="BK201">
        <v>5</v>
      </c>
      <c r="BL201">
        <v>36</v>
      </c>
      <c r="BM201">
        <v>0</v>
      </c>
      <c r="BN201">
        <v>0</v>
      </c>
      <c r="BQ201" s="285" t="s">
        <v>481</v>
      </c>
      <c r="BR201" t="s">
        <v>66</v>
      </c>
      <c r="BS201">
        <v>26.7</v>
      </c>
      <c r="BT201">
        <v>80.7</v>
      </c>
      <c r="BV201">
        <v>3153.1</v>
      </c>
      <c r="BX201">
        <v>3214.7</v>
      </c>
      <c r="BZ201">
        <f>+BV201+BS201</f>
        <v>3179.7999999999997</v>
      </c>
    </row>
    <row r="202" spans="55:78" ht="15" x14ac:dyDescent="0.25">
      <c r="BC202" s="59"/>
      <c r="BQ202" s="285" t="s">
        <v>483</v>
      </c>
      <c r="BR202" t="s">
        <v>66</v>
      </c>
      <c r="BS202">
        <v>20</v>
      </c>
      <c r="BT202">
        <v>0</v>
      </c>
      <c r="BV202">
        <v>2.8</v>
      </c>
      <c r="BX202">
        <v>2.8</v>
      </c>
    </row>
    <row r="203" spans="55:78" ht="15" x14ac:dyDescent="0.25">
      <c r="BC203" s="285" t="s">
        <v>453</v>
      </c>
      <c r="BD203" t="s">
        <v>66</v>
      </c>
      <c r="BE203">
        <v>5.0999999999999996</v>
      </c>
      <c r="BF203">
        <v>31</v>
      </c>
      <c r="BG203">
        <v>10.1</v>
      </c>
      <c r="BH203">
        <v>37</v>
      </c>
      <c r="BI203">
        <v>0</v>
      </c>
      <c r="BJ203">
        <v>0</v>
      </c>
      <c r="BK203">
        <v>0.3</v>
      </c>
      <c r="BL203">
        <v>39</v>
      </c>
      <c r="BM203">
        <v>0.4</v>
      </c>
      <c r="BN203">
        <v>40</v>
      </c>
      <c r="BQ203" s="285" t="s">
        <v>484</v>
      </c>
      <c r="BR203" t="s">
        <v>66</v>
      </c>
      <c r="BS203">
        <v>0</v>
      </c>
      <c r="BT203">
        <v>0</v>
      </c>
      <c r="BV203">
        <v>0</v>
      </c>
      <c r="BX203">
        <v>21.5</v>
      </c>
    </row>
    <row r="204" spans="55:78" ht="15" x14ac:dyDescent="0.25">
      <c r="BC204" s="59"/>
      <c r="BQ204" s="285" t="s">
        <v>485</v>
      </c>
      <c r="BR204" t="s">
        <v>66</v>
      </c>
      <c r="BS204">
        <v>0</v>
      </c>
      <c r="BT204">
        <v>0</v>
      </c>
      <c r="BV204">
        <v>41.9</v>
      </c>
      <c r="BX204">
        <v>39</v>
      </c>
    </row>
    <row r="205" spans="55:78" ht="15" x14ac:dyDescent="0.25">
      <c r="BC205" s="285" t="s">
        <v>483</v>
      </c>
      <c r="BD205" t="s">
        <v>66</v>
      </c>
      <c r="BE205">
        <v>2.8</v>
      </c>
      <c r="BF205">
        <v>32</v>
      </c>
      <c r="BG205">
        <v>2.8</v>
      </c>
      <c r="BH205">
        <v>40</v>
      </c>
      <c r="BI205">
        <v>6.6</v>
      </c>
      <c r="BJ205">
        <v>41</v>
      </c>
      <c r="BK205">
        <v>3.7</v>
      </c>
      <c r="BL205">
        <v>37</v>
      </c>
      <c r="BM205">
        <v>1.1000000000000001</v>
      </c>
      <c r="BN205">
        <v>39</v>
      </c>
      <c r="BQ205" s="285" t="s">
        <v>931</v>
      </c>
      <c r="BR205" t="s">
        <v>932</v>
      </c>
      <c r="BS205" t="s">
        <v>64</v>
      </c>
      <c r="BT205" t="s">
        <v>131</v>
      </c>
      <c r="BU205" t="s">
        <v>785</v>
      </c>
      <c r="BV205" t="s">
        <v>65</v>
      </c>
      <c r="BW205" t="s">
        <v>932</v>
      </c>
      <c r="BX205" t="s">
        <v>606</v>
      </c>
    </row>
    <row r="206" spans="55:78" ht="15" x14ac:dyDescent="0.25">
      <c r="BC206" s="59"/>
      <c r="BQ206" s="285" t="s">
        <v>486</v>
      </c>
      <c r="BR206" t="s">
        <v>66</v>
      </c>
      <c r="BS206">
        <v>1765.4</v>
      </c>
      <c r="BT206">
        <v>2014.9</v>
      </c>
      <c r="BV206">
        <v>36739.300000000003</v>
      </c>
      <c r="BX206">
        <v>39993.1</v>
      </c>
    </row>
    <row r="207" spans="55:78" ht="15" x14ac:dyDescent="0.25">
      <c r="BC207" s="285" t="s">
        <v>440</v>
      </c>
      <c r="BD207" t="s">
        <v>66</v>
      </c>
      <c r="BE207">
        <v>1.8</v>
      </c>
      <c r="BF207">
        <v>33</v>
      </c>
      <c r="BG207">
        <v>18.2</v>
      </c>
      <c r="BH207">
        <v>35</v>
      </c>
      <c r="BI207">
        <v>195.5</v>
      </c>
      <c r="BJ207">
        <v>21</v>
      </c>
      <c r="BK207">
        <v>60.7</v>
      </c>
      <c r="BL207">
        <v>26</v>
      </c>
      <c r="BM207">
        <v>180</v>
      </c>
      <c r="BN207">
        <v>20</v>
      </c>
      <c r="BQ207" s="285" t="s">
        <v>487</v>
      </c>
      <c r="BR207" t="s">
        <v>66</v>
      </c>
      <c r="BS207">
        <v>251.5</v>
      </c>
      <c r="BT207">
        <v>267</v>
      </c>
      <c r="BV207">
        <v>0</v>
      </c>
      <c r="BX207">
        <v>0</v>
      </c>
    </row>
    <row r="208" spans="55:78" ht="15" x14ac:dyDescent="0.25">
      <c r="BC208" s="59"/>
      <c r="BQ208" s="285" t="s">
        <v>931</v>
      </c>
      <c r="BR208" t="s">
        <v>932</v>
      </c>
      <c r="BS208" t="s">
        <v>64</v>
      </c>
      <c r="BT208" t="s">
        <v>131</v>
      </c>
      <c r="BU208" t="s">
        <v>785</v>
      </c>
      <c r="BV208" t="s">
        <v>65</v>
      </c>
      <c r="BW208" t="s">
        <v>932</v>
      </c>
      <c r="BX208" t="s">
        <v>606</v>
      </c>
    </row>
    <row r="209" spans="55:76" ht="15" x14ac:dyDescent="0.25">
      <c r="BC209" s="285" t="s">
        <v>907</v>
      </c>
      <c r="BD209" t="s">
        <v>66</v>
      </c>
      <c r="BE209">
        <v>1</v>
      </c>
      <c r="BF209">
        <v>34</v>
      </c>
      <c r="BG209">
        <v>7.1</v>
      </c>
      <c r="BH209">
        <v>39</v>
      </c>
      <c r="BI209">
        <v>15.3</v>
      </c>
      <c r="BJ209">
        <v>38</v>
      </c>
      <c r="BK209">
        <v>22.9</v>
      </c>
      <c r="BL209">
        <v>32</v>
      </c>
      <c r="BM209">
        <v>17.3</v>
      </c>
      <c r="BN209">
        <v>33</v>
      </c>
      <c r="BQ209" s="285" t="s">
        <v>332</v>
      </c>
      <c r="BR209" t="s">
        <v>66</v>
      </c>
      <c r="BS209">
        <v>2016.9</v>
      </c>
      <c r="BT209">
        <v>2281.9</v>
      </c>
      <c r="BV209">
        <v>36739.300000000003</v>
      </c>
      <c r="BX209">
        <v>39993.1</v>
      </c>
    </row>
    <row r="210" spans="55:76" ht="15" x14ac:dyDescent="0.25">
      <c r="BC210" s="59"/>
      <c r="BQ210" s="285" t="s">
        <v>333</v>
      </c>
      <c r="BR210" t="s">
        <v>66</v>
      </c>
      <c r="BS210">
        <v>0</v>
      </c>
      <c r="BT210">
        <v>0</v>
      </c>
      <c r="BV210">
        <v>0</v>
      </c>
      <c r="BX210">
        <v>0</v>
      </c>
    </row>
    <row r="211" spans="55:76" ht="15" x14ac:dyDescent="0.25">
      <c r="BC211" s="285" t="s">
        <v>450</v>
      </c>
      <c r="BD211" t="s">
        <v>66</v>
      </c>
      <c r="BE211">
        <v>0.5</v>
      </c>
      <c r="BF211">
        <v>35</v>
      </c>
      <c r="BG211">
        <v>49.5</v>
      </c>
      <c r="BH211">
        <v>27</v>
      </c>
      <c r="BI211">
        <v>0</v>
      </c>
      <c r="BJ211">
        <v>0</v>
      </c>
      <c r="BK211">
        <v>0</v>
      </c>
      <c r="BL211">
        <v>0</v>
      </c>
      <c r="BM211">
        <v>0</v>
      </c>
      <c r="BN211">
        <v>0</v>
      </c>
      <c r="BQ211" s="285" t="s">
        <v>335</v>
      </c>
      <c r="BR211" t="s">
        <v>66</v>
      </c>
      <c r="BS211">
        <v>0</v>
      </c>
      <c r="BT211">
        <v>0</v>
      </c>
      <c r="BV211">
        <v>0</v>
      </c>
      <c r="BX211">
        <v>0</v>
      </c>
    </row>
    <row r="212" spans="55:76" ht="15" x14ac:dyDescent="0.25">
      <c r="BC212" s="59"/>
      <c r="BQ212" s="285" t="s">
        <v>931</v>
      </c>
      <c r="BR212" t="s">
        <v>932</v>
      </c>
      <c r="BS212" t="s">
        <v>64</v>
      </c>
      <c r="BT212" t="s">
        <v>131</v>
      </c>
      <c r="BU212" t="s">
        <v>785</v>
      </c>
      <c r="BV212" t="s">
        <v>65</v>
      </c>
      <c r="BW212" t="s">
        <v>932</v>
      </c>
      <c r="BX212" t="s">
        <v>606</v>
      </c>
    </row>
    <row r="213" spans="55:76" ht="15" x14ac:dyDescent="0.25">
      <c r="BC213" s="285" t="s">
        <v>480</v>
      </c>
      <c r="BD213" t="s">
        <v>66</v>
      </c>
      <c r="BE213">
        <v>0.4</v>
      </c>
      <c r="BF213">
        <v>36</v>
      </c>
      <c r="BG213">
        <v>0.3</v>
      </c>
      <c r="BH213">
        <v>41</v>
      </c>
      <c r="BI213">
        <v>0</v>
      </c>
      <c r="BJ213">
        <v>0</v>
      </c>
      <c r="BK213">
        <v>0</v>
      </c>
      <c r="BL213">
        <v>0</v>
      </c>
      <c r="BM213">
        <v>0</v>
      </c>
      <c r="BN213">
        <v>0</v>
      </c>
    </row>
    <row r="214" spans="55:76" x14ac:dyDescent="0.25">
      <c r="BC214" s="59"/>
    </row>
    <row r="215" spans="55:76" ht="15" x14ac:dyDescent="0.25">
      <c r="BC215" s="285" t="s">
        <v>902</v>
      </c>
      <c r="BD215" t="s">
        <v>66</v>
      </c>
      <c r="BE215">
        <v>0.1</v>
      </c>
      <c r="BF215">
        <v>37</v>
      </c>
      <c r="BG215">
        <v>0</v>
      </c>
      <c r="BH215">
        <v>0</v>
      </c>
      <c r="BI215">
        <v>0.2</v>
      </c>
      <c r="BJ215">
        <v>42</v>
      </c>
      <c r="BK215">
        <v>0.2</v>
      </c>
      <c r="BL215">
        <v>40</v>
      </c>
      <c r="BM215">
        <v>0</v>
      </c>
      <c r="BN215">
        <v>0</v>
      </c>
    </row>
    <row r="216" spans="55:76" x14ac:dyDescent="0.25">
      <c r="BC216" s="59"/>
    </row>
    <row r="217" spans="55:76" ht="15" x14ac:dyDescent="0.25">
      <c r="BC217" s="285" t="s">
        <v>910</v>
      </c>
      <c r="BD217" t="s">
        <v>66</v>
      </c>
      <c r="BE217">
        <v>0</v>
      </c>
      <c r="BF217">
        <v>0</v>
      </c>
      <c r="BG217">
        <v>218.3</v>
      </c>
      <c r="BH217">
        <v>19</v>
      </c>
      <c r="BI217">
        <v>350</v>
      </c>
      <c r="BJ217">
        <v>13</v>
      </c>
      <c r="BK217">
        <v>422.1</v>
      </c>
      <c r="BL217">
        <v>10</v>
      </c>
      <c r="BM217">
        <v>451.3</v>
      </c>
      <c r="BN217">
        <v>11</v>
      </c>
    </row>
    <row r="218" spans="55:76" x14ac:dyDescent="0.25">
      <c r="BC218" s="59"/>
    </row>
    <row r="219" spans="55:76" ht="15" x14ac:dyDescent="0.25">
      <c r="BC219" s="285" t="s">
        <v>913</v>
      </c>
      <c r="BD219" t="s">
        <v>66</v>
      </c>
      <c r="BE219">
        <v>0</v>
      </c>
      <c r="BF219">
        <v>0</v>
      </c>
      <c r="BG219">
        <v>95.8</v>
      </c>
      <c r="BH219">
        <v>24</v>
      </c>
      <c r="BI219">
        <v>105.3</v>
      </c>
      <c r="BJ219">
        <v>25</v>
      </c>
      <c r="BK219">
        <v>122.3</v>
      </c>
      <c r="BL219">
        <v>21</v>
      </c>
      <c r="BM219">
        <v>217.2</v>
      </c>
      <c r="BN219">
        <v>17</v>
      </c>
    </row>
    <row r="220" spans="55:76" x14ac:dyDescent="0.25">
      <c r="BC220" s="59"/>
    </row>
    <row r="221" spans="55:76" ht="15" x14ac:dyDescent="0.25">
      <c r="BC221" s="285" t="s">
        <v>444</v>
      </c>
      <c r="BD221" t="s">
        <v>66</v>
      </c>
      <c r="BE221">
        <v>0</v>
      </c>
      <c r="BF221">
        <v>0</v>
      </c>
      <c r="BG221">
        <v>75</v>
      </c>
      <c r="BH221">
        <v>25</v>
      </c>
      <c r="BI221">
        <v>49.5</v>
      </c>
      <c r="BJ221">
        <v>31</v>
      </c>
      <c r="BK221">
        <v>0</v>
      </c>
      <c r="BL221">
        <v>0</v>
      </c>
      <c r="BM221">
        <v>2.5</v>
      </c>
      <c r="BN221">
        <v>38</v>
      </c>
    </row>
    <row r="222" spans="55:76" x14ac:dyDescent="0.25">
      <c r="BC222" s="59"/>
    </row>
    <row r="223" spans="55:76" ht="15" x14ac:dyDescent="0.25">
      <c r="BC223" s="285" t="s">
        <v>438</v>
      </c>
      <c r="BD223" t="s">
        <v>66</v>
      </c>
      <c r="BE223">
        <v>0</v>
      </c>
      <c r="BF223">
        <v>0</v>
      </c>
      <c r="BG223">
        <v>38.6</v>
      </c>
      <c r="BH223">
        <v>31</v>
      </c>
      <c r="BI223">
        <v>22.4</v>
      </c>
      <c r="BJ223">
        <v>36</v>
      </c>
      <c r="BK223">
        <v>15</v>
      </c>
      <c r="BL223">
        <v>33</v>
      </c>
      <c r="BM223">
        <v>65.8</v>
      </c>
      <c r="BN223">
        <v>26</v>
      </c>
    </row>
    <row r="224" spans="55:76" x14ac:dyDescent="0.25">
      <c r="BC224" s="59"/>
    </row>
    <row r="225" spans="55:66" ht="15" x14ac:dyDescent="0.25">
      <c r="BC225" s="285" t="s">
        <v>484</v>
      </c>
      <c r="BD225" t="s">
        <v>66</v>
      </c>
      <c r="BE225">
        <v>0</v>
      </c>
      <c r="BF225">
        <v>0</v>
      </c>
      <c r="BG225">
        <v>21.5</v>
      </c>
      <c r="BH225">
        <v>33</v>
      </c>
      <c r="BI225">
        <v>25.8</v>
      </c>
      <c r="BJ225">
        <v>34</v>
      </c>
      <c r="BK225">
        <v>11</v>
      </c>
      <c r="BL225">
        <v>34</v>
      </c>
      <c r="BM225">
        <v>19.3</v>
      </c>
      <c r="BN225">
        <v>31</v>
      </c>
    </row>
    <row r="226" spans="55:66" x14ac:dyDescent="0.25">
      <c r="BC226" s="59"/>
    </row>
    <row r="227" spans="55:66" ht="15" x14ac:dyDescent="0.25">
      <c r="BC227" s="285" t="s">
        <v>911</v>
      </c>
      <c r="BD227" t="s">
        <v>66</v>
      </c>
      <c r="BE227">
        <v>0</v>
      </c>
      <c r="BF227">
        <v>0</v>
      </c>
      <c r="BG227">
        <v>0</v>
      </c>
      <c r="BH227">
        <v>0</v>
      </c>
      <c r="BI227">
        <v>297</v>
      </c>
      <c r="BJ227">
        <v>15</v>
      </c>
      <c r="BK227">
        <v>130.1</v>
      </c>
      <c r="BL227">
        <v>19</v>
      </c>
      <c r="BM227">
        <v>15.4</v>
      </c>
      <c r="BN227">
        <v>34</v>
      </c>
    </row>
    <row r="228" spans="55:66" x14ac:dyDescent="0.25">
      <c r="BC228" s="59"/>
    </row>
    <row r="229" spans="55:66" ht="15" x14ac:dyDescent="0.25">
      <c r="BC229" s="285" t="s">
        <v>901</v>
      </c>
      <c r="BD229" t="s">
        <v>66</v>
      </c>
      <c r="BE229">
        <v>0</v>
      </c>
      <c r="BF229">
        <v>0</v>
      </c>
      <c r="BG229">
        <v>0</v>
      </c>
      <c r="BH229">
        <v>0</v>
      </c>
      <c r="BI229">
        <v>34.799999999999997</v>
      </c>
      <c r="BJ229">
        <v>32</v>
      </c>
      <c r="BK229">
        <v>0</v>
      </c>
      <c r="BL229">
        <v>0</v>
      </c>
      <c r="BM229">
        <v>194.2</v>
      </c>
      <c r="BN229">
        <v>18</v>
      </c>
    </row>
    <row r="230" spans="55:66" x14ac:dyDescent="0.25">
      <c r="BC230" s="59"/>
    </row>
    <row r="231" spans="55:66" ht="15" x14ac:dyDescent="0.25">
      <c r="BC231" s="285" t="s">
        <v>904</v>
      </c>
      <c r="BD231" t="s">
        <v>66</v>
      </c>
      <c r="BE231">
        <v>0</v>
      </c>
      <c r="BF231">
        <v>0</v>
      </c>
      <c r="BG231">
        <v>0</v>
      </c>
      <c r="BH231">
        <v>0</v>
      </c>
      <c r="BI231">
        <v>17.100000000000001</v>
      </c>
      <c r="BJ231">
        <v>37</v>
      </c>
      <c r="BK231">
        <v>27.4</v>
      </c>
      <c r="BL231">
        <v>29</v>
      </c>
      <c r="BM231">
        <v>0</v>
      </c>
      <c r="BN231">
        <v>0</v>
      </c>
    </row>
    <row r="232" spans="55:66" x14ac:dyDescent="0.25">
      <c r="BC232" s="59"/>
    </row>
    <row r="233" spans="55:66" ht="15" x14ac:dyDescent="0.25">
      <c r="BC233" s="285" t="s">
        <v>916</v>
      </c>
      <c r="BD233" t="s">
        <v>66</v>
      </c>
      <c r="BE233">
        <v>0</v>
      </c>
      <c r="BF233">
        <v>0</v>
      </c>
      <c r="BG233">
        <v>0</v>
      </c>
      <c r="BH233">
        <v>0</v>
      </c>
      <c r="BI233">
        <v>0</v>
      </c>
      <c r="BJ233">
        <v>0</v>
      </c>
      <c r="BK233">
        <v>0</v>
      </c>
      <c r="BL233">
        <v>0</v>
      </c>
      <c r="BM233">
        <v>37.5</v>
      </c>
      <c r="BN233">
        <v>29</v>
      </c>
    </row>
    <row r="234" spans="55:66" x14ac:dyDescent="0.25">
      <c r="BC234" s="59"/>
    </row>
    <row r="235" spans="55:66" ht="15" x14ac:dyDescent="0.25">
      <c r="BC235" s="285" t="s">
        <v>458</v>
      </c>
      <c r="BD235" t="s">
        <v>66</v>
      </c>
      <c r="BE235">
        <v>0</v>
      </c>
      <c r="BF235">
        <v>0</v>
      </c>
      <c r="BG235">
        <v>0</v>
      </c>
      <c r="BH235">
        <v>0</v>
      </c>
      <c r="BI235">
        <v>0</v>
      </c>
      <c r="BJ235">
        <v>0</v>
      </c>
      <c r="BK235">
        <v>0</v>
      </c>
      <c r="BL235">
        <v>0</v>
      </c>
      <c r="BM235">
        <v>10.9</v>
      </c>
      <c r="BN235">
        <v>35</v>
      </c>
    </row>
    <row r="236" spans="55:66" x14ac:dyDescent="0.25">
      <c r="BC236" s="59"/>
    </row>
    <row r="237" spans="55:66" ht="15" x14ac:dyDescent="0.25">
      <c r="BC237" s="285" t="s">
        <v>64</v>
      </c>
      <c r="BD237" t="s">
        <v>893</v>
      </c>
      <c r="BE237" t="s">
        <v>65</v>
      </c>
      <c r="BF237" t="s">
        <v>279</v>
      </c>
      <c r="BG237" t="s">
        <v>64</v>
      </c>
      <c r="BH237" t="s">
        <v>785</v>
      </c>
      <c r="BI237" t="s">
        <v>63</v>
      </c>
      <c r="BJ237" t="s">
        <v>607</v>
      </c>
      <c r="BK237" t="s">
        <v>65</v>
      </c>
      <c r="BL237" t="s">
        <v>279</v>
      </c>
      <c r="BM237" t="s">
        <v>64</v>
      </c>
      <c r="BN237" t="s">
        <v>607</v>
      </c>
    </row>
    <row r="238" spans="55:66" ht="15" x14ac:dyDescent="0.25">
      <c r="BC238" s="285" t="s">
        <v>801</v>
      </c>
      <c r="BD238" t="s">
        <v>66</v>
      </c>
      <c r="BE238">
        <v>36739.300000000003</v>
      </c>
      <c r="BG238">
        <v>39993.1</v>
      </c>
      <c r="BI238">
        <v>39642.199999999997</v>
      </c>
      <c r="BK238">
        <v>33853.599999999999</v>
      </c>
      <c r="BM238">
        <v>30449.5</v>
      </c>
    </row>
  </sheetData>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00B8-D0CB-4957-B42C-173F95497BD2}">
  <sheetPr>
    <tabColor rgb="FF00B0F0"/>
  </sheetPr>
  <dimension ref="A1:CI234"/>
  <sheetViews>
    <sheetView zoomScale="115" zoomScaleNormal="115" workbookViewId="0">
      <selection activeCell="K21" sqref="A1:XFD1048576"/>
    </sheetView>
  </sheetViews>
  <sheetFormatPr defaultRowHeight="13.2" x14ac:dyDescent="0.25"/>
  <cols>
    <col min="14" max="14" width="12.44140625" customWidth="1"/>
    <col min="15" max="15" width="11.33203125" customWidth="1"/>
    <col min="25" max="25" width="2.6640625" customWidth="1"/>
    <col min="28" max="28" width="10.5546875" customWidth="1"/>
    <col min="30" max="30" width="10.88671875" customWidth="1"/>
    <col min="67" max="67" width="2.109375" customWidth="1"/>
    <col min="70" max="70" width="3.6640625" customWidth="1"/>
    <col min="72" max="72" width="2.6640625" customWidth="1"/>
  </cols>
  <sheetData>
    <row r="1" spans="1:87" ht="15" x14ac:dyDescent="0.25">
      <c r="X1" s="58"/>
      <c r="Z1" t="s">
        <v>801</v>
      </c>
      <c r="AA1" t="s">
        <v>802</v>
      </c>
      <c r="AB1" t="s">
        <v>803</v>
      </c>
      <c r="AC1" t="s">
        <v>804</v>
      </c>
      <c r="AD1" t="s">
        <v>805</v>
      </c>
      <c r="AE1" t="s">
        <v>806</v>
      </c>
      <c r="AF1" t="s">
        <v>708</v>
      </c>
      <c r="AM1" s="58" t="s">
        <v>807</v>
      </c>
      <c r="AN1" t="s">
        <v>190</v>
      </c>
      <c r="AO1" t="s">
        <v>808</v>
      </c>
      <c r="AP1" t="s">
        <v>809</v>
      </c>
      <c r="AQ1" t="s">
        <v>810</v>
      </c>
      <c r="AR1" t="s">
        <v>811</v>
      </c>
      <c r="AS1" t="s">
        <v>812</v>
      </c>
      <c r="AT1" t="s">
        <v>813</v>
      </c>
      <c r="AZ1" s="285"/>
      <c r="BB1" t="s">
        <v>801</v>
      </c>
      <c r="BC1" t="s">
        <v>802</v>
      </c>
      <c r="BD1" t="s">
        <v>803</v>
      </c>
      <c r="BE1" t="s">
        <v>804</v>
      </c>
      <c r="BF1" t="s">
        <v>805</v>
      </c>
      <c r="BG1" t="s">
        <v>806</v>
      </c>
      <c r="BH1" t="s">
        <v>708</v>
      </c>
      <c r="BW1" s="285" t="s">
        <v>814</v>
      </c>
      <c r="BX1" t="s">
        <v>815</v>
      </c>
      <c r="BY1" t="s">
        <v>816</v>
      </c>
      <c r="BZ1" t="s">
        <v>817</v>
      </c>
      <c r="CA1" t="s">
        <v>818</v>
      </c>
      <c r="CB1" t="s">
        <v>819</v>
      </c>
      <c r="CC1" t="s">
        <v>820</v>
      </c>
      <c r="CD1" t="s">
        <v>821</v>
      </c>
    </row>
    <row r="2" spans="1:87" ht="15" x14ac:dyDescent="0.25">
      <c r="X2" s="58"/>
      <c r="Z2" t="s">
        <v>822</v>
      </c>
      <c r="AA2" t="s">
        <v>823</v>
      </c>
      <c r="AB2" t="s">
        <v>824</v>
      </c>
      <c r="AC2" t="s">
        <v>825</v>
      </c>
      <c r="AD2" t="s">
        <v>826</v>
      </c>
      <c r="AE2" t="s">
        <v>827</v>
      </c>
      <c r="AF2" t="s">
        <v>828</v>
      </c>
      <c r="AG2" s="54">
        <v>41699</v>
      </c>
      <c r="AM2" s="58"/>
      <c r="AO2" t="s">
        <v>822</v>
      </c>
      <c r="AP2" t="s">
        <v>829</v>
      </c>
      <c r="AQ2" t="s">
        <v>830</v>
      </c>
      <c r="AR2" t="s">
        <v>831</v>
      </c>
      <c r="AS2" t="s">
        <v>832</v>
      </c>
      <c r="AT2" t="s">
        <v>827</v>
      </c>
      <c r="AU2" t="s">
        <v>828</v>
      </c>
      <c r="AV2" s="54">
        <v>41306</v>
      </c>
      <c r="AZ2" s="285"/>
      <c r="BB2" t="s">
        <v>822</v>
      </c>
      <c r="BC2" t="s">
        <v>823</v>
      </c>
      <c r="BD2" t="s">
        <v>824</v>
      </c>
      <c r="BE2" t="s">
        <v>825</v>
      </c>
      <c r="BF2" t="s">
        <v>826</v>
      </c>
      <c r="BG2" t="s">
        <v>827</v>
      </c>
      <c r="BH2" t="s">
        <v>833</v>
      </c>
      <c r="BI2" s="54">
        <v>40422</v>
      </c>
      <c r="BW2" s="285"/>
      <c r="BY2" t="s">
        <v>822</v>
      </c>
      <c r="BZ2" t="s">
        <v>823</v>
      </c>
      <c r="CA2" t="s">
        <v>824</v>
      </c>
      <c r="CB2" t="s">
        <v>825</v>
      </c>
      <c r="CC2" t="s">
        <v>826</v>
      </c>
      <c r="CD2" t="s">
        <v>827</v>
      </c>
      <c r="CE2" t="s">
        <v>828</v>
      </c>
      <c r="CF2" t="s">
        <v>834</v>
      </c>
    </row>
    <row r="3" spans="1:87" ht="15" x14ac:dyDescent="0.25">
      <c r="X3" s="58"/>
      <c r="AA3" t="s">
        <v>835</v>
      </c>
      <c r="AB3" t="s">
        <v>836</v>
      </c>
      <c r="AC3" t="s">
        <v>837</v>
      </c>
      <c r="AD3" t="s">
        <v>838</v>
      </c>
      <c r="AE3" t="s">
        <v>839</v>
      </c>
      <c r="AF3" t="s">
        <v>840</v>
      </c>
      <c r="AM3" s="58"/>
      <c r="AP3" t="s">
        <v>841</v>
      </c>
      <c r="AQ3" t="s">
        <v>842</v>
      </c>
      <c r="AR3" t="s">
        <v>843</v>
      </c>
      <c r="AS3" t="s">
        <v>844</v>
      </c>
      <c r="AT3" t="s">
        <v>845</v>
      </c>
      <c r="AU3" t="s">
        <v>846</v>
      </c>
      <c r="AZ3" s="285"/>
      <c r="BC3" t="s">
        <v>835</v>
      </c>
      <c r="BD3" t="s">
        <v>836</v>
      </c>
      <c r="BE3" t="s">
        <v>837</v>
      </c>
      <c r="BF3" t="s">
        <v>838</v>
      </c>
      <c r="BG3" t="s">
        <v>839</v>
      </c>
      <c r="BH3" t="s">
        <v>840</v>
      </c>
      <c r="BO3" s="285" t="s">
        <v>140</v>
      </c>
      <c r="BW3" s="285"/>
      <c r="BZ3" t="s">
        <v>835</v>
      </c>
      <c r="CA3" t="s">
        <v>836</v>
      </c>
      <c r="CB3" t="s">
        <v>837</v>
      </c>
      <c r="CC3" t="s">
        <v>838</v>
      </c>
      <c r="CD3" t="s">
        <v>845</v>
      </c>
      <c r="CE3" t="s">
        <v>846</v>
      </c>
    </row>
    <row r="4" spans="1:87" ht="15" x14ac:dyDescent="0.25">
      <c r="X4" s="58"/>
      <c r="AB4" s="3" t="s">
        <v>847</v>
      </c>
      <c r="AC4" s="3"/>
      <c r="AD4" s="3" t="s">
        <v>848</v>
      </c>
      <c r="AM4" s="58"/>
      <c r="AQ4" t="s">
        <v>849</v>
      </c>
      <c r="AR4" t="s">
        <v>850</v>
      </c>
      <c r="AS4" t="s">
        <v>851</v>
      </c>
      <c r="AT4" t="s">
        <v>852</v>
      </c>
      <c r="AZ4" s="285"/>
      <c r="BD4" t="s">
        <v>849</v>
      </c>
      <c r="BE4" t="s">
        <v>850</v>
      </c>
      <c r="BF4" t="s">
        <v>851</v>
      </c>
      <c r="BG4" t="s">
        <v>852</v>
      </c>
      <c r="BO4" s="285" t="s">
        <v>853</v>
      </c>
      <c r="BP4" t="s">
        <v>854</v>
      </c>
      <c r="BQ4" t="s">
        <v>855</v>
      </c>
      <c r="BR4" t="s">
        <v>856</v>
      </c>
      <c r="BS4" t="s">
        <v>857</v>
      </c>
      <c r="BT4" t="s">
        <v>858</v>
      </c>
      <c r="BW4" s="285"/>
      <c r="CA4" t="s">
        <v>849</v>
      </c>
      <c r="CB4" t="s">
        <v>850</v>
      </c>
      <c r="CC4" t="s">
        <v>851</v>
      </c>
      <c r="CD4" t="s">
        <v>852</v>
      </c>
    </row>
    <row r="5" spans="1:87" ht="15" x14ac:dyDescent="0.25">
      <c r="N5" s="115" t="s">
        <v>859</v>
      </c>
      <c r="O5" s="115" t="s">
        <v>859</v>
      </c>
      <c r="P5" s="115"/>
      <c r="Q5" s="115"/>
      <c r="X5" s="58"/>
      <c r="AM5" s="58"/>
      <c r="AZ5" s="59"/>
      <c r="BO5" s="285" t="s">
        <v>860</v>
      </c>
      <c r="BP5" t="s">
        <v>861</v>
      </c>
      <c r="BQ5" t="s">
        <v>862</v>
      </c>
      <c r="BR5" t="s">
        <v>863</v>
      </c>
      <c r="BS5" s="11">
        <v>37499</v>
      </c>
      <c r="BT5">
        <v>11</v>
      </c>
      <c r="BW5" s="59"/>
    </row>
    <row r="6" spans="1:87" ht="15" x14ac:dyDescent="0.25">
      <c r="A6" s="282"/>
      <c r="B6" s="207" t="s">
        <v>865</v>
      </c>
      <c r="C6" s="282"/>
      <c r="D6" s="3" t="s">
        <v>866</v>
      </c>
      <c r="E6" s="3"/>
      <c r="F6" s="3" t="s">
        <v>867</v>
      </c>
      <c r="G6" s="3"/>
      <c r="H6" s="3" t="s">
        <v>868</v>
      </c>
      <c r="I6" s="3"/>
      <c r="J6" s="3" t="s">
        <v>869</v>
      </c>
      <c r="K6" s="3"/>
      <c r="L6" s="3" t="s">
        <v>870</v>
      </c>
      <c r="N6" s="115" t="s">
        <v>871</v>
      </c>
      <c r="O6" s="115" t="s">
        <v>871</v>
      </c>
      <c r="P6" s="115"/>
      <c r="Q6" s="115"/>
      <c r="X6" s="58"/>
      <c r="Z6" s="52" t="s">
        <v>872</v>
      </c>
      <c r="AA6" s="284">
        <v>2014</v>
      </c>
      <c r="AB6" s="52" t="s">
        <v>873</v>
      </c>
      <c r="AC6" s="284">
        <v>2013</v>
      </c>
      <c r="AD6" s="52" t="s">
        <v>874</v>
      </c>
      <c r="AE6" s="284">
        <v>2012</v>
      </c>
      <c r="AF6" s="52" t="s">
        <v>875</v>
      </c>
      <c r="AG6" s="284">
        <v>2011</v>
      </c>
      <c r="AH6" s="52" t="s">
        <v>876</v>
      </c>
      <c r="AI6" s="284">
        <v>2010</v>
      </c>
      <c r="AM6" s="58"/>
      <c r="AO6" t="s">
        <v>877</v>
      </c>
      <c r="AP6">
        <v>2013</v>
      </c>
      <c r="AQ6" t="s">
        <v>878</v>
      </c>
      <c r="AR6">
        <v>2012</v>
      </c>
      <c r="AS6" t="s">
        <v>879</v>
      </c>
      <c r="AT6">
        <v>2011</v>
      </c>
      <c r="AU6" t="s">
        <v>880</v>
      </c>
      <c r="AV6">
        <v>2010</v>
      </c>
      <c r="AW6" t="s">
        <v>881</v>
      </c>
      <c r="AX6">
        <v>2009</v>
      </c>
      <c r="AZ6" s="285"/>
      <c r="BB6" t="s">
        <v>880</v>
      </c>
      <c r="BC6">
        <v>2010</v>
      </c>
      <c r="BD6" t="s">
        <v>881</v>
      </c>
      <c r="BE6">
        <v>2009</v>
      </c>
      <c r="BF6" t="s">
        <v>882</v>
      </c>
      <c r="BG6">
        <v>2008</v>
      </c>
      <c r="BH6" t="s">
        <v>883</v>
      </c>
      <c r="BI6">
        <v>2007</v>
      </c>
      <c r="BJ6" t="s">
        <v>884</v>
      </c>
      <c r="BK6">
        <v>2006</v>
      </c>
      <c r="BO6" s="285" t="s">
        <v>150</v>
      </c>
      <c r="BW6" s="285"/>
      <c r="BY6" t="s">
        <v>879</v>
      </c>
      <c r="BZ6">
        <v>2011</v>
      </c>
      <c r="CA6" t="s">
        <v>880</v>
      </c>
      <c r="CB6">
        <v>2010</v>
      </c>
      <c r="CC6" t="s">
        <v>881</v>
      </c>
      <c r="CD6">
        <v>2009</v>
      </c>
      <c r="CE6" t="s">
        <v>882</v>
      </c>
      <c r="CF6">
        <v>2008</v>
      </c>
      <c r="CG6" t="s">
        <v>883</v>
      </c>
      <c r="CH6">
        <v>2007</v>
      </c>
    </row>
    <row r="7" spans="1:87" ht="15" x14ac:dyDescent="0.25">
      <c r="A7" s="282" t="s">
        <v>708</v>
      </c>
      <c r="B7" t="s">
        <v>182</v>
      </c>
      <c r="C7" t="s">
        <v>709</v>
      </c>
      <c r="D7" t="s">
        <v>182</v>
      </c>
      <c r="E7" t="s">
        <v>709</v>
      </c>
      <c r="F7" t="s">
        <v>182</v>
      </c>
      <c r="G7" t="s">
        <v>709</v>
      </c>
      <c r="H7" t="s">
        <v>182</v>
      </c>
      <c r="I7" t="s">
        <v>709</v>
      </c>
      <c r="J7" t="s">
        <v>182</v>
      </c>
      <c r="K7" t="s">
        <v>709</v>
      </c>
      <c r="L7" t="s">
        <v>182</v>
      </c>
      <c r="M7" t="s">
        <v>709</v>
      </c>
      <c r="N7" s="52" t="s">
        <v>886</v>
      </c>
      <c r="O7" s="52" t="s">
        <v>887</v>
      </c>
      <c r="W7" s="52" t="s">
        <v>888</v>
      </c>
      <c r="X7" s="58" t="s">
        <v>708</v>
      </c>
      <c r="Z7" t="s">
        <v>182</v>
      </c>
      <c r="AA7" t="s">
        <v>709</v>
      </c>
      <c r="AB7" t="s">
        <v>182</v>
      </c>
      <c r="AC7" t="s">
        <v>709</v>
      </c>
      <c r="AD7" t="s">
        <v>182</v>
      </c>
      <c r="AE7" t="s">
        <v>709</v>
      </c>
      <c r="AF7" t="s">
        <v>182</v>
      </c>
      <c r="AG7" t="s">
        <v>709</v>
      </c>
      <c r="AH7" t="s">
        <v>182</v>
      </c>
      <c r="AI7" t="s">
        <v>709</v>
      </c>
      <c r="AM7" s="58" t="s">
        <v>708</v>
      </c>
      <c r="AO7" t="s">
        <v>182</v>
      </c>
      <c r="AP7" t="s">
        <v>709</v>
      </c>
      <c r="AQ7" t="s">
        <v>182</v>
      </c>
      <c r="AR7" t="s">
        <v>889</v>
      </c>
      <c r="AS7" t="s">
        <v>890</v>
      </c>
      <c r="AT7" t="s">
        <v>709</v>
      </c>
      <c r="AU7" t="s">
        <v>182</v>
      </c>
      <c r="AV7" t="s">
        <v>709</v>
      </c>
      <c r="AW7" t="s">
        <v>182</v>
      </c>
      <c r="AX7" t="s">
        <v>709</v>
      </c>
      <c r="AZ7" s="285" t="s">
        <v>708</v>
      </c>
      <c r="BB7" t="s">
        <v>182</v>
      </c>
      <c r="BC7" t="s">
        <v>709</v>
      </c>
      <c r="BD7" t="s">
        <v>182</v>
      </c>
      <c r="BE7" t="s">
        <v>709</v>
      </c>
      <c r="BF7" t="s">
        <v>182</v>
      </c>
      <c r="BG7" t="s">
        <v>709</v>
      </c>
      <c r="BH7" t="s">
        <v>182</v>
      </c>
      <c r="BI7" t="s">
        <v>709</v>
      </c>
      <c r="BJ7" t="s">
        <v>182</v>
      </c>
      <c r="BK7" t="s">
        <v>709</v>
      </c>
      <c r="BO7" s="285" t="s">
        <v>891</v>
      </c>
      <c r="BP7" t="s">
        <v>42</v>
      </c>
      <c r="BQ7" t="s">
        <v>64</v>
      </c>
      <c r="BR7" t="s">
        <v>131</v>
      </c>
      <c r="BS7" t="s">
        <v>189</v>
      </c>
      <c r="BT7" t="s">
        <v>189</v>
      </c>
      <c r="BU7" t="s">
        <v>785</v>
      </c>
      <c r="BW7" s="285" t="s">
        <v>708</v>
      </c>
      <c r="BY7" t="s">
        <v>182</v>
      </c>
      <c r="BZ7" t="s">
        <v>709</v>
      </c>
      <c r="CA7" t="s">
        <v>182</v>
      </c>
      <c r="CB7" t="s">
        <v>709</v>
      </c>
      <c r="CC7" t="s">
        <v>182</v>
      </c>
      <c r="CD7" t="s">
        <v>709</v>
      </c>
      <c r="CE7" t="s">
        <v>182</v>
      </c>
      <c r="CF7" t="s">
        <v>709</v>
      </c>
      <c r="CG7" t="s">
        <v>182</v>
      </c>
      <c r="CH7" t="s">
        <v>889</v>
      </c>
      <c r="CI7" t="s">
        <v>892</v>
      </c>
    </row>
    <row r="8" spans="1:87" ht="15" x14ac:dyDescent="0.25">
      <c r="A8" s="282" t="s">
        <v>63</v>
      </c>
      <c r="B8" s="282"/>
      <c r="C8" s="282"/>
      <c r="D8" t="s">
        <v>65</v>
      </c>
      <c r="E8" t="s">
        <v>607</v>
      </c>
      <c r="F8" t="s">
        <v>65</v>
      </c>
      <c r="G8" t="s">
        <v>607</v>
      </c>
      <c r="H8" t="s">
        <v>65</v>
      </c>
      <c r="I8" t="s">
        <v>607</v>
      </c>
      <c r="J8" t="s">
        <v>65</v>
      </c>
      <c r="K8" t="s">
        <v>607</v>
      </c>
      <c r="L8" t="s">
        <v>65</v>
      </c>
      <c r="M8" t="s">
        <v>607</v>
      </c>
      <c r="X8" s="58" t="s">
        <v>64</v>
      </c>
      <c r="Y8" t="s">
        <v>893</v>
      </c>
      <c r="Z8" t="s">
        <v>65</v>
      </c>
      <c r="AA8" t="s">
        <v>607</v>
      </c>
      <c r="AB8" t="s">
        <v>65</v>
      </c>
      <c r="AC8" t="s">
        <v>607</v>
      </c>
      <c r="AD8" t="s">
        <v>65</v>
      </c>
      <c r="AE8" t="s">
        <v>279</v>
      </c>
      <c r="AF8" t="s">
        <v>64</v>
      </c>
      <c r="AG8" t="s">
        <v>279</v>
      </c>
      <c r="AH8" t="s">
        <v>64</v>
      </c>
      <c r="AI8" t="s">
        <v>607</v>
      </c>
      <c r="AM8" s="58" t="s">
        <v>64</v>
      </c>
      <c r="AN8" t="s">
        <v>893</v>
      </c>
      <c r="AO8" t="s">
        <v>65</v>
      </c>
      <c r="AP8" t="s">
        <v>279</v>
      </c>
      <c r="AQ8" t="s">
        <v>64</v>
      </c>
      <c r="AR8" t="s">
        <v>785</v>
      </c>
      <c r="AS8" t="s">
        <v>63</v>
      </c>
      <c r="AT8" t="s">
        <v>607</v>
      </c>
      <c r="AU8" t="s">
        <v>65</v>
      </c>
      <c r="AV8" t="s">
        <v>279</v>
      </c>
      <c r="AW8" t="s">
        <v>64</v>
      </c>
      <c r="AX8" t="s">
        <v>607</v>
      </c>
      <c r="AZ8" s="285" t="s">
        <v>64</v>
      </c>
      <c r="BA8" t="s">
        <v>893</v>
      </c>
      <c r="BB8" t="s">
        <v>65</v>
      </c>
      <c r="BC8" t="s">
        <v>607</v>
      </c>
      <c r="BD8" t="s">
        <v>65</v>
      </c>
      <c r="BE8" t="s">
        <v>607</v>
      </c>
      <c r="BF8" t="s">
        <v>65</v>
      </c>
      <c r="BG8" t="s">
        <v>279</v>
      </c>
      <c r="BH8" t="s">
        <v>64</v>
      </c>
      <c r="BI8" t="s">
        <v>279</v>
      </c>
      <c r="BJ8" t="s">
        <v>64</v>
      </c>
      <c r="BK8" t="s">
        <v>607</v>
      </c>
      <c r="BO8" s="285"/>
      <c r="BP8" t="s">
        <v>66</v>
      </c>
      <c r="BQ8" t="s">
        <v>894</v>
      </c>
      <c r="BR8" t="s">
        <v>895</v>
      </c>
      <c r="BS8" t="s">
        <v>896</v>
      </c>
      <c r="BT8" t="s">
        <v>897</v>
      </c>
      <c r="BW8" s="285" t="s">
        <v>64</v>
      </c>
      <c r="BX8" t="s">
        <v>893</v>
      </c>
      <c r="BY8" t="s">
        <v>65</v>
      </c>
      <c r="BZ8" t="s">
        <v>607</v>
      </c>
      <c r="CA8" t="s">
        <v>65</v>
      </c>
      <c r="CB8" t="s">
        <v>607</v>
      </c>
      <c r="CC8" t="s">
        <v>65</v>
      </c>
      <c r="CD8" t="s">
        <v>607</v>
      </c>
      <c r="CE8" t="s">
        <v>65</v>
      </c>
      <c r="CF8" t="s">
        <v>279</v>
      </c>
      <c r="CG8" t="s">
        <v>64</v>
      </c>
      <c r="CH8" t="s">
        <v>785</v>
      </c>
      <c r="CI8" t="s">
        <v>42</v>
      </c>
    </row>
    <row r="9" spans="1:87" ht="15" x14ac:dyDescent="0.25">
      <c r="A9" s="188" t="s">
        <v>710</v>
      </c>
      <c r="B9" s="188">
        <f>'Rankings 2019-20'!B9</f>
        <v>16266.2</v>
      </c>
      <c r="C9" s="188">
        <f>'Rankings 2019-20'!C9</f>
        <v>1</v>
      </c>
      <c r="D9" s="110">
        <v>13369.9</v>
      </c>
      <c r="E9">
        <v>1</v>
      </c>
      <c r="F9">
        <v>27681.8</v>
      </c>
      <c r="G9">
        <v>1</v>
      </c>
      <c r="H9">
        <v>36148.300000000003</v>
      </c>
      <c r="I9">
        <v>1</v>
      </c>
      <c r="J9">
        <v>29855</v>
      </c>
      <c r="K9">
        <v>1</v>
      </c>
      <c r="L9">
        <v>29640.799999999999</v>
      </c>
      <c r="M9">
        <v>1</v>
      </c>
      <c r="N9" s="191">
        <f>AVERAGE(B9,D9,F9)</f>
        <v>19105.966666666664</v>
      </c>
      <c r="O9" s="191">
        <f>AVERAGE(D9,F9,H9)</f>
        <v>25733.333333333332</v>
      </c>
      <c r="P9" s="191"/>
      <c r="Q9" s="85"/>
      <c r="T9">
        <v>24210.5</v>
      </c>
      <c r="U9" s="58" t="s">
        <v>447</v>
      </c>
      <c r="W9">
        <v>24210.5</v>
      </c>
      <c r="X9" s="58" t="s">
        <v>447</v>
      </c>
      <c r="Y9" t="s">
        <v>66</v>
      </c>
      <c r="Z9" s="56">
        <v>27602.2</v>
      </c>
      <c r="AA9">
        <v>1</v>
      </c>
      <c r="AB9" s="56">
        <v>21522.400000000001</v>
      </c>
      <c r="AC9">
        <v>1</v>
      </c>
      <c r="AD9" s="56">
        <v>23506.9</v>
      </c>
      <c r="AE9">
        <v>1</v>
      </c>
      <c r="AF9" s="56">
        <v>24444.7</v>
      </c>
      <c r="AG9">
        <v>1</v>
      </c>
      <c r="AH9" s="56">
        <v>22453.8</v>
      </c>
      <c r="AI9">
        <v>1</v>
      </c>
      <c r="AM9" s="58" t="s">
        <v>447</v>
      </c>
      <c r="AN9" t="s">
        <v>66</v>
      </c>
      <c r="AO9">
        <v>21522.400000000001</v>
      </c>
      <c r="AP9">
        <v>1</v>
      </c>
      <c r="AQ9">
        <v>23506.9</v>
      </c>
      <c r="AR9">
        <v>1</v>
      </c>
      <c r="AS9">
        <v>24444.7</v>
      </c>
      <c r="AT9">
        <v>1</v>
      </c>
      <c r="AU9">
        <v>22453.8</v>
      </c>
      <c r="AV9">
        <v>1</v>
      </c>
      <c r="AW9">
        <v>18681.3</v>
      </c>
      <c r="AX9">
        <v>1</v>
      </c>
      <c r="AZ9" s="285" t="s">
        <v>447</v>
      </c>
      <c r="BA9" t="s">
        <v>66</v>
      </c>
      <c r="BB9">
        <v>22453.8</v>
      </c>
      <c r="BC9">
        <v>1</v>
      </c>
      <c r="BD9">
        <v>18681.3</v>
      </c>
      <c r="BE9">
        <v>1</v>
      </c>
      <c r="BF9">
        <v>13353.3</v>
      </c>
      <c r="BG9">
        <v>1</v>
      </c>
      <c r="BH9">
        <v>11454.6</v>
      </c>
      <c r="BI9">
        <v>1</v>
      </c>
      <c r="BJ9">
        <v>9706.2999999999993</v>
      </c>
      <c r="BK9">
        <v>1</v>
      </c>
      <c r="BO9" s="285"/>
      <c r="BP9" t="s">
        <v>66</v>
      </c>
      <c r="BQ9" t="s">
        <v>64</v>
      </c>
      <c r="BR9" t="s">
        <v>131</v>
      </c>
      <c r="BS9" t="s">
        <v>189</v>
      </c>
      <c r="BT9" t="s">
        <v>189</v>
      </c>
      <c r="BU9" t="s">
        <v>785</v>
      </c>
      <c r="BW9" s="285" t="s">
        <v>447</v>
      </c>
      <c r="BX9" t="s">
        <v>66</v>
      </c>
      <c r="BY9">
        <v>24444.7</v>
      </c>
      <c r="BZ9">
        <v>1</v>
      </c>
      <c r="CA9">
        <v>22453.8</v>
      </c>
      <c r="CB9">
        <v>1</v>
      </c>
      <c r="CC9">
        <v>18681.3</v>
      </c>
      <c r="CD9">
        <v>1</v>
      </c>
      <c r="CE9">
        <v>13353.3</v>
      </c>
      <c r="CF9">
        <v>1</v>
      </c>
      <c r="CG9">
        <v>11454.6</v>
      </c>
      <c r="CH9">
        <v>1</v>
      </c>
    </row>
    <row r="10" spans="1:87" ht="15" x14ac:dyDescent="0.25">
      <c r="A10" s="189"/>
      <c r="B10" s="189"/>
      <c r="C10" s="189"/>
      <c r="D10" s="110"/>
      <c r="O10" s="115"/>
      <c r="P10" s="115"/>
      <c r="T10">
        <v>2971</v>
      </c>
      <c r="U10" s="58" t="s">
        <v>481</v>
      </c>
      <c r="X10" s="58"/>
      <c r="AM10" s="58"/>
      <c r="AZ10" s="59"/>
      <c r="BO10" s="285" t="s">
        <v>432</v>
      </c>
      <c r="BP10" t="s">
        <v>66</v>
      </c>
      <c r="BQ10" t="s">
        <v>875</v>
      </c>
      <c r="BR10" t="s">
        <v>898</v>
      </c>
      <c r="BS10" t="s">
        <v>899</v>
      </c>
      <c r="BT10" t="s">
        <v>898</v>
      </c>
      <c r="BW10" s="59"/>
    </row>
    <row r="11" spans="1:87" ht="15" x14ac:dyDescent="0.25">
      <c r="A11" s="188" t="s">
        <v>711</v>
      </c>
      <c r="B11" s="188">
        <f>'Rankings 2019-20'!B11</f>
        <v>4622.3999999999996</v>
      </c>
      <c r="C11" s="188">
        <f>'Rankings 2019-20'!C11</f>
        <v>2</v>
      </c>
      <c r="D11" s="110">
        <v>4918.1000000000004</v>
      </c>
      <c r="E11">
        <v>2</v>
      </c>
      <c r="F11">
        <v>4231.1000000000004</v>
      </c>
      <c r="G11">
        <v>2</v>
      </c>
      <c r="H11">
        <v>3665</v>
      </c>
      <c r="I11">
        <v>2</v>
      </c>
      <c r="J11">
        <v>3252.6</v>
      </c>
      <c r="K11">
        <v>2</v>
      </c>
      <c r="L11">
        <v>3438.8</v>
      </c>
      <c r="M11">
        <v>2</v>
      </c>
      <c r="N11" s="191">
        <f>AVERAGE(B11,D11,F11)</f>
        <v>4590.5333333333338</v>
      </c>
      <c r="O11" s="191">
        <f>AVERAGE(D11,F11,H11)</f>
        <v>4271.4000000000005</v>
      </c>
      <c r="P11" s="191"/>
      <c r="Q11" s="85"/>
      <c r="T11">
        <v>1894.9666666666665</v>
      </c>
      <c r="U11" s="58" t="s">
        <v>454</v>
      </c>
      <c r="W11">
        <v>2971</v>
      </c>
      <c r="X11" s="58" t="s">
        <v>481</v>
      </c>
      <c r="Y11" t="s">
        <v>66</v>
      </c>
      <c r="Z11" s="56">
        <v>3194.5</v>
      </c>
      <c r="AA11" s="56">
        <v>2</v>
      </c>
      <c r="AB11" s="56">
        <v>2565.4</v>
      </c>
      <c r="AC11" s="56">
        <v>2</v>
      </c>
      <c r="AD11" s="56">
        <v>3153.1</v>
      </c>
      <c r="AE11">
        <v>2</v>
      </c>
      <c r="AF11">
        <v>3214.7</v>
      </c>
      <c r="AG11">
        <v>2</v>
      </c>
      <c r="AH11">
        <v>3276.4</v>
      </c>
      <c r="AI11">
        <v>2</v>
      </c>
      <c r="AM11" s="58" t="s">
        <v>481</v>
      </c>
      <c r="AN11" t="s">
        <v>66</v>
      </c>
      <c r="AO11">
        <v>2565.4</v>
      </c>
      <c r="AP11">
        <v>2</v>
      </c>
      <c r="AQ11">
        <v>3153.1</v>
      </c>
      <c r="AR11">
        <v>2</v>
      </c>
      <c r="AS11">
        <v>3214.7</v>
      </c>
      <c r="AT11">
        <v>2</v>
      </c>
      <c r="AU11">
        <v>3276.4</v>
      </c>
      <c r="AV11">
        <v>2</v>
      </c>
      <c r="AW11">
        <v>3097.8</v>
      </c>
      <c r="AX11">
        <v>2</v>
      </c>
      <c r="AZ11" s="285" t="s">
        <v>481</v>
      </c>
      <c r="BA11" t="s">
        <v>66</v>
      </c>
      <c r="BB11">
        <v>3276.4</v>
      </c>
      <c r="BC11">
        <v>2</v>
      </c>
      <c r="BD11">
        <v>3097.8</v>
      </c>
      <c r="BE11">
        <v>2</v>
      </c>
      <c r="BF11">
        <v>3575</v>
      </c>
      <c r="BG11">
        <v>2</v>
      </c>
      <c r="BH11">
        <v>3853.5</v>
      </c>
      <c r="BI11">
        <v>2</v>
      </c>
      <c r="BJ11">
        <v>3594</v>
      </c>
      <c r="BK11">
        <v>2</v>
      </c>
      <c r="BO11" s="285" t="s">
        <v>891</v>
      </c>
      <c r="BP11" t="s">
        <v>42</v>
      </c>
      <c r="BQ11" t="s">
        <v>64</v>
      </c>
      <c r="BR11" t="s">
        <v>131</v>
      </c>
      <c r="BS11" t="s">
        <v>189</v>
      </c>
      <c r="BT11" t="s">
        <v>189</v>
      </c>
      <c r="BU11" t="s">
        <v>785</v>
      </c>
      <c r="BW11" s="285" t="s">
        <v>481</v>
      </c>
      <c r="BX11" t="s">
        <v>66</v>
      </c>
      <c r="BY11">
        <v>3214.7</v>
      </c>
      <c r="BZ11">
        <v>2</v>
      </c>
      <c r="CA11">
        <v>3276.4</v>
      </c>
      <c r="CB11">
        <v>2</v>
      </c>
      <c r="CC11">
        <v>3097.8</v>
      </c>
      <c r="CD11">
        <v>2</v>
      </c>
      <c r="CE11">
        <v>3575</v>
      </c>
      <c r="CF11">
        <v>2</v>
      </c>
      <c r="CG11">
        <v>3853.5</v>
      </c>
      <c r="CH11">
        <v>2</v>
      </c>
    </row>
    <row r="12" spans="1:87" ht="15" x14ac:dyDescent="0.25">
      <c r="A12" s="189"/>
      <c r="B12" s="189"/>
      <c r="C12" s="189"/>
      <c r="D12" s="110"/>
      <c r="O12" s="115"/>
      <c r="P12" s="115"/>
      <c r="T12">
        <v>1750.3333333333333</v>
      </c>
      <c r="U12" s="58" t="s">
        <v>445</v>
      </c>
      <c r="X12" s="58"/>
      <c r="AM12" s="58"/>
      <c r="AZ12" s="59"/>
      <c r="BO12" s="285"/>
      <c r="BP12" t="s">
        <v>66</v>
      </c>
      <c r="BW12" s="59"/>
    </row>
    <row r="13" spans="1:87" ht="15" x14ac:dyDescent="0.25">
      <c r="A13" s="188" t="s">
        <v>719</v>
      </c>
      <c r="B13" s="188">
        <f>'Rankings 2019-20'!B13</f>
        <v>3798.2</v>
      </c>
      <c r="C13" s="188">
        <f>'Rankings 2019-20'!C13</f>
        <v>3</v>
      </c>
      <c r="D13" s="110">
        <v>2704.7</v>
      </c>
      <c r="E13">
        <v>3</v>
      </c>
      <c r="F13">
        <v>2436.5</v>
      </c>
      <c r="G13">
        <v>4</v>
      </c>
      <c r="H13">
        <v>807.2</v>
      </c>
      <c r="I13">
        <v>10</v>
      </c>
      <c r="J13">
        <v>295.39999999999998</v>
      </c>
      <c r="K13">
        <v>19</v>
      </c>
      <c r="L13">
        <v>712.4</v>
      </c>
      <c r="M13">
        <v>11</v>
      </c>
      <c r="N13" s="191">
        <f>AVERAGE(B13,D13,F13)</f>
        <v>2979.7999999999997</v>
      </c>
      <c r="O13" s="191">
        <f>AVERAGE(D13,F13,H13)</f>
        <v>1982.8</v>
      </c>
      <c r="P13" s="191"/>
      <c r="Q13" s="85"/>
      <c r="T13">
        <v>1055.3999999999999</v>
      </c>
      <c r="U13" s="58" t="s">
        <v>446</v>
      </c>
      <c r="W13">
        <v>1894.9666666666665</v>
      </c>
      <c r="X13" s="58" t="s">
        <v>454</v>
      </c>
      <c r="Y13" t="s">
        <v>66</v>
      </c>
      <c r="Z13" s="56">
        <v>2291.5</v>
      </c>
      <c r="AA13" s="56">
        <v>3</v>
      </c>
      <c r="AB13" s="56">
        <v>1682.4</v>
      </c>
      <c r="AC13" s="56">
        <v>4</v>
      </c>
      <c r="AD13" s="56">
        <v>1711</v>
      </c>
      <c r="AE13">
        <v>3</v>
      </c>
      <c r="AF13">
        <v>1680.1</v>
      </c>
      <c r="AG13">
        <v>4</v>
      </c>
      <c r="AH13">
        <v>1461.5</v>
      </c>
      <c r="AI13">
        <v>5</v>
      </c>
      <c r="AM13" s="58" t="s">
        <v>445</v>
      </c>
      <c r="AN13" t="s">
        <v>66</v>
      </c>
      <c r="AO13">
        <v>1751</v>
      </c>
      <c r="AP13">
        <v>3</v>
      </c>
      <c r="AQ13">
        <v>1673.6</v>
      </c>
      <c r="AR13">
        <v>4</v>
      </c>
      <c r="AS13">
        <v>1887.3</v>
      </c>
      <c r="AT13">
        <v>3</v>
      </c>
      <c r="AU13">
        <v>2346.6</v>
      </c>
      <c r="AV13">
        <v>3</v>
      </c>
      <c r="AW13">
        <v>2410</v>
      </c>
      <c r="AX13">
        <v>3</v>
      </c>
      <c r="AZ13" s="285" t="s">
        <v>445</v>
      </c>
      <c r="BA13" t="s">
        <v>66</v>
      </c>
      <c r="BB13">
        <v>2346.6</v>
      </c>
      <c r="BC13">
        <v>3</v>
      </c>
      <c r="BD13">
        <v>2410</v>
      </c>
      <c r="BE13">
        <v>3</v>
      </c>
      <c r="BF13">
        <v>2709.4</v>
      </c>
      <c r="BG13">
        <v>3</v>
      </c>
      <c r="BH13">
        <v>3158.7</v>
      </c>
      <c r="BI13">
        <v>3</v>
      </c>
      <c r="BJ13">
        <v>3018.8</v>
      </c>
      <c r="BK13">
        <v>3</v>
      </c>
      <c r="BO13" s="285" t="s">
        <v>900</v>
      </c>
      <c r="BP13" t="s">
        <v>66</v>
      </c>
      <c r="BQ13" t="s">
        <v>84</v>
      </c>
      <c r="BR13">
        <v>5.0999999999999996</v>
      </c>
      <c r="BS13">
        <v>2599.3000000000002</v>
      </c>
      <c r="BT13">
        <v>2697.9</v>
      </c>
      <c r="BW13" s="285" t="s">
        <v>445</v>
      </c>
      <c r="BX13" t="s">
        <v>66</v>
      </c>
      <c r="BY13">
        <v>1887.3</v>
      </c>
      <c r="BZ13">
        <v>3</v>
      </c>
      <c r="CA13">
        <v>2346.6</v>
      </c>
      <c r="CB13">
        <v>3</v>
      </c>
      <c r="CC13">
        <v>2410</v>
      </c>
      <c r="CD13">
        <v>3</v>
      </c>
      <c r="CE13">
        <v>2709.4</v>
      </c>
      <c r="CF13">
        <v>3</v>
      </c>
      <c r="CG13">
        <v>3158.7</v>
      </c>
      <c r="CH13">
        <v>3</v>
      </c>
    </row>
    <row r="14" spans="1:87" ht="15" x14ac:dyDescent="0.25">
      <c r="A14" s="189"/>
      <c r="B14" s="189"/>
      <c r="C14" s="189"/>
      <c r="D14" s="110"/>
      <c r="O14" s="115"/>
      <c r="P14" s="115"/>
      <c r="T14">
        <v>835.33333333333337</v>
      </c>
      <c r="U14" s="58" t="s">
        <v>469</v>
      </c>
      <c r="X14" s="58"/>
      <c r="AM14" s="58"/>
      <c r="AZ14" s="59"/>
      <c r="BO14" s="285" t="s">
        <v>901</v>
      </c>
      <c r="BP14" t="s">
        <v>66</v>
      </c>
      <c r="BQ14">
        <v>0</v>
      </c>
      <c r="BR14">
        <v>0</v>
      </c>
      <c r="BS14">
        <v>0</v>
      </c>
      <c r="BT14">
        <v>34.799999999999997</v>
      </c>
      <c r="BW14" s="59"/>
    </row>
    <row r="15" spans="1:87" ht="15" x14ac:dyDescent="0.25">
      <c r="A15" s="188" t="s">
        <v>712</v>
      </c>
      <c r="B15" s="188">
        <f>'Rankings 2019-20'!B15</f>
        <v>2272.6999999999998</v>
      </c>
      <c r="C15" s="188">
        <f>'Rankings 2019-20'!C15</f>
        <v>4</v>
      </c>
      <c r="D15" s="110">
        <v>2437.1</v>
      </c>
      <c r="E15">
        <v>4</v>
      </c>
      <c r="F15">
        <v>2153.5</v>
      </c>
      <c r="G15">
        <v>6</v>
      </c>
      <c r="H15">
        <v>2137.1999999999998</v>
      </c>
      <c r="I15">
        <v>4</v>
      </c>
      <c r="J15">
        <v>2145.6</v>
      </c>
      <c r="K15">
        <v>3</v>
      </c>
      <c r="L15">
        <v>2011.4</v>
      </c>
      <c r="M15">
        <v>3</v>
      </c>
      <c r="N15" s="191">
        <f>AVERAGE(B15,D15,F15)</f>
        <v>2287.7666666666664</v>
      </c>
      <c r="O15" s="191">
        <f>AVERAGE(D15,F15,H15)</f>
        <v>2242.6</v>
      </c>
      <c r="P15" s="191"/>
      <c r="Q15" s="85"/>
      <c r="T15">
        <v>785.66666666666663</v>
      </c>
      <c r="U15" s="58" t="s">
        <v>441</v>
      </c>
      <c r="W15">
        <v>1750.3333333333333</v>
      </c>
      <c r="X15" s="58" t="s">
        <v>445</v>
      </c>
      <c r="Y15" t="s">
        <v>66</v>
      </c>
      <c r="Z15" s="56">
        <v>1826.4</v>
      </c>
      <c r="AA15" s="56">
        <v>4</v>
      </c>
      <c r="AB15" s="56">
        <v>1751</v>
      </c>
      <c r="AC15" s="56">
        <v>3</v>
      </c>
      <c r="AD15" s="56">
        <v>1673.6</v>
      </c>
      <c r="AE15">
        <v>4</v>
      </c>
      <c r="AF15">
        <v>1887.3</v>
      </c>
      <c r="AG15">
        <v>3</v>
      </c>
      <c r="AH15">
        <v>2346.6</v>
      </c>
      <c r="AI15">
        <v>3</v>
      </c>
      <c r="AM15" s="58" t="s">
        <v>454</v>
      </c>
      <c r="AN15" t="s">
        <v>66</v>
      </c>
      <c r="AO15">
        <v>1682.4</v>
      </c>
      <c r="AP15">
        <v>4</v>
      </c>
      <c r="AQ15">
        <v>1711</v>
      </c>
      <c r="AR15">
        <v>3</v>
      </c>
      <c r="AS15">
        <v>1680.1</v>
      </c>
      <c r="AT15">
        <v>4</v>
      </c>
      <c r="AU15">
        <v>1461.5</v>
      </c>
      <c r="AV15">
        <v>5</v>
      </c>
      <c r="AW15">
        <v>1340.4</v>
      </c>
      <c r="AX15">
        <v>5</v>
      </c>
      <c r="AZ15" s="285" t="s">
        <v>446</v>
      </c>
      <c r="BA15" t="s">
        <v>66</v>
      </c>
      <c r="BB15">
        <v>1556.1</v>
      </c>
      <c r="BC15">
        <v>4</v>
      </c>
      <c r="BD15">
        <v>1592</v>
      </c>
      <c r="BE15">
        <v>4</v>
      </c>
      <c r="BF15">
        <v>1732.8</v>
      </c>
      <c r="BG15">
        <v>4</v>
      </c>
      <c r="BH15">
        <v>1942</v>
      </c>
      <c r="BI15">
        <v>4</v>
      </c>
      <c r="BJ15">
        <v>1850.3</v>
      </c>
      <c r="BK15">
        <v>4</v>
      </c>
      <c r="BO15" s="285" t="s">
        <v>902</v>
      </c>
      <c r="BP15" t="s">
        <v>66</v>
      </c>
      <c r="BQ15">
        <v>0</v>
      </c>
      <c r="BR15">
        <v>0</v>
      </c>
      <c r="BS15">
        <v>0</v>
      </c>
      <c r="BT15">
        <v>0.2</v>
      </c>
      <c r="BW15" s="285" t="s">
        <v>454</v>
      </c>
      <c r="BX15" t="s">
        <v>66</v>
      </c>
      <c r="BY15">
        <v>1680.1</v>
      </c>
      <c r="BZ15">
        <v>4</v>
      </c>
      <c r="CA15">
        <v>1461.5</v>
      </c>
      <c r="CB15">
        <v>5</v>
      </c>
      <c r="CC15">
        <v>1340.4</v>
      </c>
      <c r="CD15">
        <v>5</v>
      </c>
      <c r="CE15">
        <v>1068</v>
      </c>
      <c r="CF15">
        <v>7</v>
      </c>
      <c r="CG15">
        <v>1454.3</v>
      </c>
      <c r="CH15">
        <v>5</v>
      </c>
    </row>
    <row r="16" spans="1:87" ht="15" x14ac:dyDescent="0.25">
      <c r="A16" s="189"/>
      <c r="B16" s="189"/>
      <c r="C16" s="189"/>
      <c r="D16" s="110"/>
      <c r="O16" s="115"/>
      <c r="P16" s="115"/>
      <c r="T16">
        <v>731.6</v>
      </c>
      <c r="U16" s="58" t="s">
        <v>437</v>
      </c>
      <c r="X16" s="58"/>
      <c r="AM16" s="58"/>
      <c r="AZ16" s="59"/>
      <c r="BO16" s="285" t="s">
        <v>436</v>
      </c>
      <c r="BP16" t="s">
        <v>66</v>
      </c>
      <c r="BQ16">
        <v>0</v>
      </c>
      <c r="BR16">
        <v>0</v>
      </c>
      <c r="BS16">
        <v>234.5</v>
      </c>
      <c r="BT16">
        <v>225</v>
      </c>
      <c r="BW16" s="59"/>
    </row>
    <row r="17" spans="1:86" ht="15" x14ac:dyDescent="0.25">
      <c r="A17" s="188" t="s">
        <v>716</v>
      </c>
      <c r="B17" s="188">
        <f>'Rankings 2019-20'!B17</f>
        <v>2219.8000000000002</v>
      </c>
      <c r="C17" s="188">
        <f>'Rankings 2019-20'!C17</f>
        <v>5</v>
      </c>
      <c r="D17" s="110">
        <v>2435.6999999999998</v>
      </c>
      <c r="E17">
        <v>5</v>
      </c>
      <c r="F17">
        <v>2424.8000000000002</v>
      </c>
      <c r="G17">
        <v>5</v>
      </c>
      <c r="H17">
        <v>2296.9</v>
      </c>
      <c r="I17">
        <v>3</v>
      </c>
      <c r="J17">
        <v>2028.6</v>
      </c>
      <c r="K17">
        <v>5</v>
      </c>
      <c r="L17">
        <v>1875.9</v>
      </c>
      <c r="M17">
        <v>5</v>
      </c>
      <c r="N17" s="191">
        <f>AVERAGE(B17,D17,F17)</f>
        <v>2360.1</v>
      </c>
      <c r="O17" s="191">
        <f>AVERAGE(D17,F17,H17)</f>
        <v>2385.7999999999997</v>
      </c>
      <c r="P17" s="191"/>
      <c r="Q17" s="85"/>
      <c r="T17">
        <v>662.73333333333335</v>
      </c>
      <c r="U17" s="58" t="s">
        <v>443</v>
      </c>
      <c r="W17">
        <v>1055.3999999999999</v>
      </c>
      <c r="X17" s="58" t="s">
        <v>446</v>
      </c>
      <c r="Y17" t="s">
        <v>66</v>
      </c>
      <c r="Z17" s="56">
        <v>1133.5999999999999</v>
      </c>
      <c r="AA17" s="56">
        <v>5</v>
      </c>
      <c r="AB17" s="56">
        <v>1120</v>
      </c>
      <c r="AC17" s="56">
        <v>5</v>
      </c>
      <c r="AD17" s="56">
        <v>912.6</v>
      </c>
      <c r="AE17">
        <v>6</v>
      </c>
      <c r="AF17">
        <v>1397.4</v>
      </c>
      <c r="AG17">
        <v>5</v>
      </c>
      <c r="AH17">
        <v>1556.1</v>
      </c>
      <c r="AI17">
        <v>4</v>
      </c>
      <c r="AM17" s="58" t="s">
        <v>446</v>
      </c>
      <c r="AN17" t="s">
        <v>66</v>
      </c>
      <c r="AO17">
        <v>1120</v>
      </c>
      <c r="AP17">
        <v>5</v>
      </c>
      <c r="AQ17">
        <v>912.6</v>
      </c>
      <c r="AR17">
        <v>6</v>
      </c>
      <c r="AS17">
        <v>1397.4</v>
      </c>
      <c r="AT17">
        <v>5</v>
      </c>
      <c r="AU17">
        <v>1556.1</v>
      </c>
      <c r="AV17">
        <v>4</v>
      </c>
      <c r="AW17">
        <v>1592</v>
      </c>
      <c r="AX17">
        <v>4</v>
      </c>
      <c r="AZ17" s="285" t="s">
        <v>454</v>
      </c>
      <c r="BA17" t="s">
        <v>66</v>
      </c>
      <c r="BB17">
        <v>1461.5</v>
      </c>
      <c r="BC17">
        <v>5</v>
      </c>
      <c r="BD17">
        <v>1340.4</v>
      </c>
      <c r="BE17">
        <v>5</v>
      </c>
      <c r="BF17">
        <v>1068</v>
      </c>
      <c r="BG17">
        <v>7</v>
      </c>
      <c r="BH17">
        <v>1454.3</v>
      </c>
      <c r="BI17">
        <v>5</v>
      </c>
      <c r="BJ17">
        <v>1211.0999999999999</v>
      </c>
      <c r="BK17">
        <v>5</v>
      </c>
      <c r="BO17" s="285" t="s">
        <v>437</v>
      </c>
      <c r="BP17" t="s">
        <v>66</v>
      </c>
      <c r="BQ17">
        <v>0</v>
      </c>
      <c r="BR17">
        <v>0</v>
      </c>
      <c r="BS17">
        <v>352.8</v>
      </c>
      <c r="BT17">
        <v>657.4</v>
      </c>
      <c r="BW17" s="285" t="s">
        <v>446</v>
      </c>
      <c r="BX17" t="s">
        <v>66</v>
      </c>
      <c r="BY17">
        <v>1397.4</v>
      </c>
      <c r="BZ17">
        <v>5</v>
      </c>
      <c r="CA17">
        <v>1556.1</v>
      </c>
      <c r="CB17">
        <v>4</v>
      </c>
      <c r="CC17">
        <v>1592</v>
      </c>
      <c r="CD17">
        <v>4</v>
      </c>
      <c r="CE17">
        <v>1732.8</v>
      </c>
      <c r="CF17">
        <v>4</v>
      </c>
      <c r="CG17">
        <v>1942</v>
      </c>
      <c r="CH17">
        <v>4</v>
      </c>
    </row>
    <row r="18" spans="1:86" ht="15" x14ac:dyDescent="0.25">
      <c r="A18" s="189"/>
      <c r="B18" s="189"/>
      <c r="C18" s="189"/>
      <c r="O18" s="115"/>
      <c r="P18" s="115"/>
      <c r="T18">
        <v>486.40000000000003</v>
      </c>
      <c r="U18" s="58" t="s">
        <v>457</v>
      </c>
      <c r="X18" s="58"/>
      <c r="AM18" s="58"/>
      <c r="AZ18" s="59"/>
      <c r="BO18" s="285" t="s">
        <v>438</v>
      </c>
      <c r="BP18" t="s">
        <v>66</v>
      </c>
      <c r="BQ18">
        <v>0</v>
      </c>
      <c r="BR18">
        <v>0</v>
      </c>
      <c r="BS18">
        <v>38.6</v>
      </c>
      <c r="BT18">
        <v>22.4</v>
      </c>
      <c r="BW18" s="59"/>
    </row>
    <row r="19" spans="1:86" ht="15" x14ac:dyDescent="0.25">
      <c r="A19" s="282" t="s">
        <v>718</v>
      </c>
      <c r="B19" s="282">
        <f>'Rankings 2019-20'!B23</f>
        <v>1514.8</v>
      </c>
      <c r="C19" s="282">
        <f>'Rankings 2019-20'!C23</f>
        <v>8</v>
      </c>
      <c r="D19">
        <v>2110.9</v>
      </c>
      <c r="E19">
        <v>6</v>
      </c>
      <c r="F19">
        <v>2544.1999999999998</v>
      </c>
      <c r="G19">
        <v>3</v>
      </c>
      <c r="H19">
        <v>2044.9</v>
      </c>
      <c r="I19">
        <v>5</v>
      </c>
      <c r="J19">
        <v>2037.7</v>
      </c>
      <c r="K19">
        <v>4</v>
      </c>
      <c r="L19">
        <v>1879.4</v>
      </c>
      <c r="M19">
        <v>4</v>
      </c>
      <c r="N19" s="191">
        <f>AVERAGE(B19,D19,F19)</f>
        <v>2056.6333333333332</v>
      </c>
      <c r="O19" s="191">
        <f>AVERAGE(D19,F19,H19)</f>
        <v>2233.3333333333335</v>
      </c>
      <c r="P19" s="191"/>
      <c r="Q19" s="85"/>
      <c r="U19" s="58"/>
      <c r="W19">
        <v>662.73333333333335</v>
      </c>
      <c r="X19" s="58" t="s">
        <v>443</v>
      </c>
      <c r="Y19" t="s">
        <v>66</v>
      </c>
      <c r="Z19">
        <v>1099.5</v>
      </c>
      <c r="AA19">
        <v>6</v>
      </c>
      <c r="AB19">
        <v>837.8</v>
      </c>
      <c r="AC19">
        <v>7</v>
      </c>
      <c r="AD19">
        <v>50.9</v>
      </c>
      <c r="AE19">
        <v>22</v>
      </c>
      <c r="AF19">
        <v>855.8</v>
      </c>
      <c r="AG19">
        <v>8</v>
      </c>
      <c r="AH19">
        <v>626.70000000000005</v>
      </c>
      <c r="AI19">
        <v>11</v>
      </c>
      <c r="AM19" s="58" t="s">
        <v>437</v>
      </c>
      <c r="AN19" t="s">
        <v>66</v>
      </c>
      <c r="AO19">
        <v>1085.2</v>
      </c>
      <c r="AP19">
        <v>6</v>
      </c>
      <c r="AQ19">
        <v>433.5</v>
      </c>
      <c r="AR19">
        <v>9</v>
      </c>
      <c r="AS19">
        <v>352.8</v>
      </c>
      <c r="AT19">
        <v>11</v>
      </c>
      <c r="AU19">
        <v>657.4</v>
      </c>
      <c r="AV19">
        <v>10</v>
      </c>
      <c r="AW19">
        <v>706.7</v>
      </c>
      <c r="AX19">
        <v>9</v>
      </c>
      <c r="AZ19" s="285" t="s">
        <v>469</v>
      </c>
      <c r="BA19" t="s">
        <v>66</v>
      </c>
      <c r="BB19">
        <v>945</v>
      </c>
      <c r="BC19">
        <v>6</v>
      </c>
      <c r="BD19">
        <v>1116.9000000000001</v>
      </c>
      <c r="BE19">
        <v>6</v>
      </c>
      <c r="BF19">
        <v>845.5</v>
      </c>
      <c r="BG19">
        <v>8</v>
      </c>
      <c r="BH19">
        <v>763.2</v>
      </c>
      <c r="BI19">
        <v>8</v>
      </c>
      <c r="BJ19">
        <v>549.20000000000005</v>
      </c>
      <c r="BK19">
        <v>8</v>
      </c>
      <c r="BO19" s="285" t="s">
        <v>439</v>
      </c>
      <c r="BP19" t="s">
        <v>66</v>
      </c>
      <c r="BQ19">
        <v>0</v>
      </c>
      <c r="BR19">
        <v>5</v>
      </c>
      <c r="BS19">
        <v>12.7</v>
      </c>
      <c r="BT19">
        <v>13.4</v>
      </c>
      <c r="BW19" s="285" t="s">
        <v>441</v>
      </c>
      <c r="BX19" t="s">
        <v>66</v>
      </c>
      <c r="BY19">
        <v>970</v>
      </c>
      <c r="BZ19">
        <v>6</v>
      </c>
      <c r="CA19">
        <v>803.6</v>
      </c>
      <c r="CB19">
        <v>8</v>
      </c>
      <c r="CC19">
        <v>884.9</v>
      </c>
      <c r="CD19">
        <v>7</v>
      </c>
      <c r="CE19">
        <v>1176.7</v>
      </c>
      <c r="CF19">
        <v>6</v>
      </c>
      <c r="CG19">
        <v>1442.2</v>
      </c>
      <c r="CH19">
        <v>6</v>
      </c>
    </row>
    <row r="20" spans="1:86" ht="15" x14ac:dyDescent="0.25">
      <c r="A20" s="59"/>
      <c r="B20" s="59"/>
      <c r="C20" s="59"/>
      <c r="O20" s="115"/>
      <c r="P20" s="115"/>
      <c r="U20" s="58"/>
      <c r="X20" s="58"/>
      <c r="AM20" s="58"/>
      <c r="AZ20" s="59"/>
      <c r="BO20" s="285" t="s">
        <v>440</v>
      </c>
      <c r="BP20" t="s">
        <v>66</v>
      </c>
      <c r="BQ20">
        <v>0</v>
      </c>
      <c r="BR20">
        <v>0</v>
      </c>
      <c r="BS20">
        <v>18.2</v>
      </c>
      <c r="BT20">
        <v>195.5</v>
      </c>
      <c r="BW20" s="59"/>
    </row>
    <row r="21" spans="1:86" ht="15" x14ac:dyDescent="0.25">
      <c r="A21" s="282" t="s">
        <v>717</v>
      </c>
      <c r="B21" s="282">
        <f>'Rankings 2019-20'!B27</f>
        <v>1447.4</v>
      </c>
      <c r="C21" s="282">
        <f>'Rankings 2019-20'!C27</f>
        <v>10</v>
      </c>
      <c r="D21">
        <v>1928.7</v>
      </c>
      <c r="E21">
        <v>7</v>
      </c>
      <c r="F21">
        <v>848.1</v>
      </c>
      <c r="G21">
        <v>13</v>
      </c>
      <c r="H21">
        <v>731.8</v>
      </c>
      <c r="I21">
        <v>11</v>
      </c>
      <c r="J21">
        <v>964.1</v>
      </c>
      <c r="K21">
        <v>8</v>
      </c>
      <c r="L21">
        <v>852.4</v>
      </c>
      <c r="M21">
        <v>8</v>
      </c>
      <c r="N21" s="191">
        <f>AVERAGE(B21,D21,F21)</f>
        <v>1408.0666666666668</v>
      </c>
      <c r="O21" s="191"/>
      <c r="P21" s="191"/>
      <c r="Q21" s="85"/>
      <c r="U21" s="58"/>
      <c r="W21">
        <v>785.66666666666663</v>
      </c>
      <c r="X21" s="58" t="s">
        <v>441</v>
      </c>
      <c r="Y21" t="s">
        <v>66</v>
      </c>
      <c r="Z21">
        <v>1015.6</v>
      </c>
      <c r="AA21">
        <v>7</v>
      </c>
      <c r="AB21">
        <v>734.6</v>
      </c>
      <c r="AC21">
        <v>8</v>
      </c>
      <c r="AD21">
        <v>606.79999999999995</v>
      </c>
      <c r="AE21">
        <v>7</v>
      </c>
      <c r="AF21">
        <v>970</v>
      </c>
      <c r="AG21">
        <v>6</v>
      </c>
      <c r="AH21">
        <v>803.6</v>
      </c>
      <c r="AI21">
        <v>8</v>
      </c>
      <c r="AM21" s="58" t="s">
        <v>443</v>
      </c>
      <c r="AN21" t="s">
        <v>66</v>
      </c>
      <c r="AO21">
        <v>837.8</v>
      </c>
      <c r="AP21">
        <v>7</v>
      </c>
      <c r="AQ21">
        <v>50.9</v>
      </c>
      <c r="AR21">
        <v>22</v>
      </c>
      <c r="AS21">
        <v>855.8</v>
      </c>
      <c r="AT21">
        <v>8</v>
      </c>
      <c r="AU21">
        <v>626.70000000000005</v>
      </c>
      <c r="AV21">
        <v>11</v>
      </c>
      <c r="AW21">
        <v>337.6</v>
      </c>
      <c r="AX21">
        <v>12</v>
      </c>
      <c r="AZ21" s="285" t="s">
        <v>903</v>
      </c>
      <c r="BA21" t="s">
        <v>66</v>
      </c>
      <c r="BB21">
        <v>890.1</v>
      </c>
      <c r="BC21">
        <v>7</v>
      </c>
      <c r="BD21">
        <v>736.6</v>
      </c>
      <c r="BE21">
        <v>8</v>
      </c>
      <c r="BF21">
        <v>408.2</v>
      </c>
      <c r="BG21">
        <v>12</v>
      </c>
      <c r="BH21">
        <v>537.4</v>
      </c>
      <c r="BI21">
        <v>10</v>
      </c>
      <c r="BJ21">
        <v>650.20000000000005</v>
      </c>
      <c r="BK21">
        <v>7</v>
      </c>
      <c r="BO21" s="285" t="s">
        <v>441</v>
      </c>
      <c r="BP21" t="s">
        <v>66</v>
      </c>
      <c r="BQ21">
        <v>0</v>
      </c>
      <c r="BR21">
        <v>0</v>
      </c>
      <c r="BS21">
        <v>970</v>
      </c>
      <c r="BT21">
        <v>803.6</v>
      </c>
      <c r="BW21" s="285" t="s">
        <v>469</v>
      </c>
      <c r="BX21" t="s">
        <v>66</v>
      </c>
      <c r="BY21">
        <v>897.3</v>
      </c>
      <c r="BZ21">
        <v>7</v>
      </c>
      <c r="CA21">
        <v>945</v>
      </c>
      <c r="CB21">
        <v>6</v>
      </c>
      <c r="CC21">
        <v>1116.9000000000001</v>
      </c>
      <c r="CD21">
        <v>6</v>
      </c>
      <c r="CE21">
        <v>845.5</v>
      </c>
      <c r="CF21">
        <v>8</v>
      </c>
      <c r="CG21">
        <v>763.2</v>
      </c>
      <c r="CH21">
        <v>8</v>
      </c>
    </row>
    <row r="22" spans="1:86" ht="15" x14ac:dyDescent="0.25">
      <c r="A22" s="59"/>
      <c r="B22" s="59"/>
      <c r="C22" s="59"/>
      <c r="U22" s="58"/>
      <c r="X22" s="58"/>
      <c r="AM22" s="58"/>
      <c r="AZ22" s="59"/>
      <c r="BO22" s="285" t="s">
        <v>442</v>
      </c>
      <c r="BP22" t="s">
        <v>66</v>
      </c>
      <c r="BQ22">
        <v>0</v>
      </c>
      <c r="BR22">
        <v>0</v>
      </c>
      <c r="BS22">
        <v>41.8</v>
      </c>
      <c r="BT22">
        <v>52.4</v>
      </c>
      <c r="BW22" s="59"/>
    </row>
    <row r="23" spans="1:86" ht="15" x14ac:dyDescent="0.25">
      <c r="A23" s="282" t="s">
        <v>773</v>
      </c>
      <c r="B23" s="282">
        <f>'Rankings 2019-20'!B105</f>
        <v>0</v>
      </c>
      <c r="C23" s="282">
        <f>'Rankings 2019-20'!C105</f>
        <v>0</v>
      </c>
      <c r="D23">
        <v>1874.4</v>
      </c>
      <c r="E23">
        <v>8</v>
      </c>
      <c r="F23">
        <v>203.6</v>
      </c>
      <c r="G23">
        <v>25</v>
      </c>
      <c r="H23">
        <v>0</v>
      </c>
      <c r="I23">
        <v>0</v>
      </c>
      <c r="J23">
        <v>0</v>
      </c>
      <c r="K23">
        <v>0</v>
      </c>
      <c r="L23">
        <v>0</v>
      </c>
      <c r="M23">
        <v>0</v>
      </c>
      <c r="N23" s="191">
        <f>AVERAGE(B23,D23,F23)</f>
        <v>692.66666666666663</v>
      </c>
      <c r="U23" s="58"/>
      <c r="W23">
        <v>731.6</v>
      </c>
      <c r="X23" s="58" t="s">
        <v>437</v>
      </c>
      <c r="Y23" t="s">
        <v>66</v>
      </c>
      <c r="Z23">
        <v>676.1</v>
      </c>
      <c r="AA23">
        <v>8</v>
      </c>
      <c r="AB23">
        <v>1085.2</v>
      </c>
      <c r="AC23">
        <v>6</v>
      </c>
      <c r="AD23">
        <v>433.5</v>
      </c>
      <c r="AE23">
        <v>9</v>
      </c>
      <c r="AF23">
        <v>352.8</v>
      </c>
      <c r="AG23">
        <v>11</v>
      </c>
      <c r="AH23">
        <v>657.4</v>
      </c>
      <c r="AI23">
        <v>10</v>
      </c>
      <c r="AM23" s="58" t="s">
        <v>441</v>
      </c>
      <c r="AN23" t="s">
        <v>66</v>
      </c>
      <c r="AO23">
        <v>734.6</v>
      </c>
      <c r="AP23">
        <v>8</v>
      </c>
      <c r="AQ23">
        <v>606.79999999999995</v>
      </c>
      <c r="AR23">
        <v>7</v>
      </c>
      <c r="AS23">
        <v>970</v>
      </c>
      <c r="AT23">
        <v>6</v>
      </c>
      <c r="AU23">
        <v>803.6</v>
      </c>
      <c r="AV23">
        <v>8</v>
      </c>
      <c r="AW23">
        <v>884.9</v>
      </c>
      <c r="AX23">
        <v>7</v>
      </c>
      <c r="AZ23" s="285" t="s">
        <v>441</v>
      </c>
      <c r="BA23" t="s">
        <v>66</v>
      </c>
      <c r="BB23">
        <v>803.6</v>
      </c>
      <c r="BC23">
        <v>8</v>
      </c>
      <c r="BD23">
        <v>884.9</v>
      </c>
      <c r="BE23">
        <v>7</v>
      </c>
      <c r="BF23">
        <v>1176.7</v>
      </c>
      <c r="BG23">
        <v>6</v>
      </c>
      <c r="BH23">
        <v>1442.2</v>
      </c>
      <c r="BI23">
        <v>6</v>
      </c>
      <c r="BJ23">
        <v>1096.9000000000001</v>
      </c>
      <c r="BK23">
        <v>6</v>
      </c>
      <c r="BO23" s="285" t="s">
        <v>904</v>
      </c>
      <c r="BP23" t="s">
        <v>66</v>
      </c>
      <c r="BQ23">
        <v>0</v>
      </c>
      <c r="BR23">
        <v>0</v>
      </c>
      <c r="BS23">
        <v>0</v>
      </c>
      <c r="BT23">
        <v>17.100000000000001</v>
      </c>
      <c r="BW23" s="285" t="s">
        <v>443</v>
      </c>
      <c r="BX23" t="s">
        <v>66</v>
      </c>
      <c r="BY23">
        <v>855.8</v>
      </c>
      <c r="BZ23">
        <v>8</v>
      </c>
      <c r="CA23">
        <v>626.70000000000005</v>
      </c>
      <c r="CB23">
        <v>11</v>
      </c>
      <c r="CC23">
        <v>337.6</v>
      </c>
      <c r="CD23">
        <v>12</v>
      </c>
      <c r="CE23">
        <v>521.70000000000005</v>
      </c>
      <c r="CF23">
        <v>9</v>
      </c>
      <c r="CG23">
        <v>368.7</v>
      </c>
      <c r="CH23">
        <v>12</v>
      </c>
    </row>
    <row r="24" spans="1:86" ht="15" x14ac:dyDescent="0.25">
      <c r="A24" s="59"/>
      <c r="B24" s="59"/>
      <c r="C24" s="59"/>
      <c r="U24" s="58"/>
      <c r="X24" s="58"/>
      <c r="AM24" s="58"/>
      <c r="AZ24" s="59"/>
      <c r="BO24" s="285" t="s">
        <v>443</v>
      </c>
      <c r="BP24" t="s">
        <v>66</v>
      </c>
      <c r="BQ24" t="s">
        <v>84</v>
      </c>
      <c r="BR24">
        <v>0.1</v>
      </c>
      <c r="BS24">
        <v>855.8</v>
      </c>
      <c r="BT24">
        <v>626.70000000000005</v>
      </c>
      <c r="BW24" s="59"/>
    </row>
    <row r="25" spans="1:86" ht="15" x14ac:dyDescent="0.25">
      <c r="A25" s="282" t="s">
        <v>720</v>
      </c>
      <c r="B25" s="282">
        <f>'Rankings 2019-20'!B19</f>
        <v>1748.6</v>
      </c>
      <c r="C25" s="282">
        <f>'Rankings 2019-20'!C19</f>
        <v>6</v>
      </c>
      <c r="D25">
        <v>1572</v>
      </c>
      <c r="E25">
        <v>9</v>
      </c>
      <c r="F25">
        <v>1812</v>
      </c>
      <c r="G25">
        <v>7</v>
      </c>
      <c r="H25">
        <v>1292.7</v>
      </c>
      <c r="I25">
        <v>6</v>
      </c>
      <c r="J25">
        <v>1232.9000000000001</v>
      </c>
      <c r="K25">
        <v>7</v>
      </c>
      <c r="L25">
        <v>1310.8</v>
      </c>
      <c r="M25">
        <v>6</v>
      </c>
      <c r="N25" s="191">
        <f>AVERAGE(B25,D25,F25)</f>
        <v>1710.8666666666668</v>
      </c>
      <c r="U25" s="58"/>
      <c r="W25">
        <v>835.33333333333337</v>
      </c>
      <c r="X25" s="58" t="s">
        <v>469</v>
      </c>
      <c r="Y25" t="s">
        <v>66</v>
      </c>
      <c r="Z25">
        <v>604.6</v>
      </c>
      <c r="AA25">
        <v>9</v>
      </c>
      <c r="AB25">
        <v>677.3</v>
      </c>
      <c r="AC25">
        <v>9</v>
      </c>
      <c r="AD25">
        <v>1224.0999999999999</v>
      </c>
      <c r="AE25">
        <v>5</v>
      </c>
      <c r="AF25">
        <v>897.3</v>
      </c>
      <c r="AG25">
        <v>7</v>
      </c>
      <c r="AH25">
        <v>945</v>
      </c>
      <c r="AI25">
        <v>6</v>
      </c>
      <c r="AM25" s="58" t="s">
        <v>469</v>
      </c>
      <c r="AN25" t="s">
        <v>66</v>
      </c>
      <c r="AO25">
        <v>677.3</v>
      </c>
      <c r="AP25">
        <v>9</v>
      </c>
      <c r="AQ25">
        <v>1224.0999999999999</v>
      </c>
      <c r="AR25">
        <v>5</v>
      </c>
      <c r="AS25">
        <v>897.3</v>
      </c>
      <c r="AT25">
        <v>7</v>
      </c>
      <c r="AU25">
        <v>945</v>
      </c>
      <c r="AV25">
        <v>6</v>
      </c>
      <c r="AW25">
        <v>1116.9000000000001</v>
      </c>
      <c r="AX25">
        <v>6</v>
      </c>
      <c r="AZ25" s="285" t="s">
        <v>457</v>
      </c>
      <c r="BA25" t="s">
        <v>66</v>
      </c>
      <c r="BB25">
        <v>683.4</v>
      </c>
      <c r="BC25">
        <v>9</v>
      </c>
      <c r="BD25">
        <v>346.3</v>
      </c>
      <c r="BE25">
        <v>11</v>
      </c>
      <c r="BF25">
        <v>459</v>
      </c>
      <c r="BG25">
        <v>10</v>
      </c>
      <c r="BH25">
        <v>593.6</v>
      </c>
      <c r="BI25">
        <v>9</v>
      </c>
      <c r="BJ25">
        <v>486.8</v>
      </c>
      <c r="BK25">
        <v>9</v>
      </c>
      <c r="BO25" s="285" t="s">
        <v>905</v>
      </c>
      <c r="BP25" t="s">
        <v>66</v>
      </c>
      <c r="BQ25">
        <v>0</v>
      </c>
      <c r="BR25">
        <v>0</v>
      </c>
      <c r="BS25" t="s">
        <v>84</v>
      </c>
      <c r="BT25">
        <v>0</v>
      </c>
      <c r="BW25" s="285" t="s">
        <v>457</v>
      </c>
      <c r="BX25" t="s">
        <v>66</v>
      </c>
      <c r="BY25">
        <v>690.8</v>
      </c>
      <c r="BZ25">
        <v>9</v>
      </c>
      <c r="CA25">
        <v>683.4</v>
      </c>
      <c r="CB25">
        <v>9</v>
      </c>
      <c r="CC25">
        <v>346.3</v>
      </c>
      <c r="CD25">
        <v>11</v>
      </c>
      <c r="CE25">
        <v>459</v>
      </c>
      <c r="CF25">
        <v>10</v>
      </c>
      <c r="CG25">
        <v>593.6</v>
      </c>
      <c r="CH25">
        <v>9</v>
      </c>
    </row>
    <row r="26" spans="1:86" ht="15" x14ac:dyDescent="0.25">
      <c r="A26" s="59"/>
      <c r="B26" s="59"/>
      <c r="C26" s="59"/>
      <c r="U26" s="58"/>
      <c r="X26" s="58"/>
      <c r="AM26" s="58"/>
      <c r="AZ26" s="59"/>
      <c r="BO26" s="285" t="s">
        <v>444</v>
      </c>
      <c r="BP26" t="s">
        <v>66</v>
      </c>
      <c r="BQ26">
        <v>0</v>
      </c>
      <c r="BR26">
        <v>0</v>
      </c>
      <c r="BS26">
        <v>75</v>
      </c>
      <c r="BT26">
        <v>49.5</v>
      </c>
      <c r="BW26" s="59"/>
    </row>
    <row r="27" spans="1:86" ht="15" x14ac:dyDescent="0.25">
      <c r="A27" s="282" t="s">
        <v>714</v>
      </c>
      <c r="B27" s="282">
        <f>'Rankings 2019-20'!B25</f>
        <v>1453.3</v>
      </c>
      <c r="C27" s="282">
        <f>'Rankings 2019-20'!C25</f>
        <v>9</v>
      </c>
      <c r="D27">
        <v>1568.5</v>
      </c>
      <c r="E27">
        <v>10</v>
      </c>
      <c r="F27">
        <v>1398.9</v>
      </c>
      <c r="G27">
        <v>9</v>
      </c>
      <c r="H27">
        <v>1287.7</v>
      </c>
      <c r="I27">
        <v>7</v>
      </c>
      <c r="J27">
        <v>1757.5</v>
      </c>
      <c r="K27">
        <v>6</v>
      </c>
      <c r="L27">
        <v>1005.9</v>
      </c>
      <c r="M27">
        <v>7</v>
      </c>
      <c r="N27" s="191">
        <f>AVERAGE(B27,D27,F27)</f>
        <v>1473.5666666666668</v>
      </c>
      <c r="U27" s="58"/>
      <c r="W27">
        <v>486.40000000000003</v>
      </c>
      <c r="X27" s="58" t="s">
        <v>457</v>
      </c>
      <c r="Y27" t="s">
        <v>66</v>
      </c>
      <c r="Z27">
        <v>599.20000000000005</v>
      </c>
      <c r="AA27">
        <v>10</v>
      </c>
      <c r="AB27">
        <v>561.79999999999995</v>
      </c>
      <c r="AC27">
        <v>12</v>
      </c>
      <c r="AD27">
        <v>298.2</v>
      </c>
      <c r="AE27">
        <v>12</v>
      </c>
      <c r="AF27">
        <v>690.8</v>
      </c>
      <c r="AG27">
        <v>9</v>
      </c>
      <c r="AH27">
        <v>683.4</v>
      </c>
      <c r="AI27">
        <v>9</v>
      </c>
      <c r="AM27" s="58" t="s">
        <v>466</v>
      </c>
      <c r="AN27" t="s">
        <v>66</v>
      </c>
      <c r="AO27">
        <v>607.6</v>
      </c>
      <c r="AP27">
        <v>10</v>
      </c>
      <c r="AQ27">
        <v>296.8</v>
      </c>
      <c r="AR27">
        <v>13</v>
      </c>
      <c r="AS27">
        <v>178.3</v>
      </c>
      <c r="AT27">
        <v>20</v>
      </c>
      <c r="AU27">
        <v>81.2</v>
      </c>
      <c r="AV27">
        <v>28</v>
      </c>
      <c r="AW27">
        <v>87.6</v>
      </c>
      <c r="AX27">
        <v>22</v>
      </c>
      <c r="AZ27" s="285" t="s">
        <v>437</v>
      </c>
      <c r="BA27" t="s">
        <v>66</v>
      </c>
      <c r="BB27">
        <v>657.4</v>
      </c>
      <c r="BC27">
        <v>10</v>
      </c>
      <c r="BD27">
        <v>706.7</v>
      </c>
      <c r="BE27">
        <v>9</v>
      </c>
      <c r="BF27">
        <v>1235.5</v>
      </c>
      <c r="BG27">
        <v>5</v>
      </c>
      <c r="BH27">
        <v>1045.8</v>
      </c>
      <c r="BI27">
        <v>7</v>
      </c>
      <c r="BJ27">
        <v>326.2</v>
      </c>
      <c r="BK27">
        <v>10</v>
      </c>
      <c r="BO27" s="285"/>
      <c r="BP27" t="s">
        <v>66</v>
      </c>
      <c r="BW27" s="285" t="s">
        <v>465</v>
      </c>
      <c r="BX27" t="s">
        <v>66</v>
      </c>
      <c r="BY27">
        <v>485.2</v>
      </c>
      <c r="BZ27">
        <v>10</v>
      </c>
      <c r="CA27">
        <v>423</v>
      </c>
      <c r="CB27">
        <v>12</v>
      </c>
      <c r="CC27">
        <v>178.1</v>
      </c>
      <c r="CD27">
        <v>16</v>
      </c>
      <c r="CE27">
        <v>145.80000000000001</v>
      </c>
      <c r="CF27">
        <v>21</v>
      </c>
      <c r="CG27">
        <v>531.5</v>
      </c>
      <c r="CH27">
        <v>11</v>
      </c>
    </row>
    <row r="28" spans="1:86" ht="15" x14ac:dyDescent="0.25">
      <c r="A28" s="59"/>
      <c r="B28" s="59"/>
      <c r="C28" s="59"/>
      <c r="X28" s="58"/>
      <c r="AM28" s="58"/>
      <c r="AZ28" s="59"/>
      <c r="BO28" s="285" t="s">
        <v>906</v>
      </c>
      <c r="BP28" t="s">
        <v>66</v>
      </c>
      <c r="BQ28">
        <v>0</v>
      </c>
      <c r="BR28">
        <v>0</v>
      </c>
      <c r="BS28">
        <v>276.8</v>
      </c>
      <c r="BT28">
        <v>905.4</v>
      </c>
      <c r="BW28" s="59"/>
    </row>
    <row r="29" spans="1:86" ht="15" x14ac:dyDescent="0.25">
      <c r="A29" s="282" t="s">
        <v>725</v>
      </c>
      <c r="B29" s="282">
        <f>'Rankings 2019-20'!B29</f>
        <v>1178</v>
      </c>
      <c r="C29" s="282">
        <f>'Rankings 2019-20'!C29</f>
        <v>11</v>
      </c>
      <c r="D29">
        <v>1462.7</v>
      </c>
      <c r="E29">
        <v>11</v>
      </c>
      <c r="F29">
        <v>1337.6</v>
      </c>
      <c r="G29">
        <v>10</v>
      </c>
      <c r="H29">
        <v>950.6</v>
      </c>
      <c r="I29">
        <v>9</v>
      </c>
      <c r="J29">
        <v>424.2</v>
      </c>
      <c r="K29">
        <v>15</v>
      </c>
      <c r="L29">
        <v>518.20000000000005</v>
      </c>
      <c r="M29">
        <v>14</v>
      </c>
      <c r="X29" s="58" t="s">
        <v>466</v>
      </c>
      <c r="Y29" t="s">
        <v>66</v>
      </c>
      <c r="Z29">
        <v>522.1</v>
      </c>
      <c r="AA29">
        <v>11</v>
      </c>
      <c r="AB29">
        <v>607.6</v>
      </c>
      <c r="AC29">
        <v>10</v>
      </c>
      <c r="AD29">
        <v>296.8</v>
      </c>
      <c r="AE29">
        <v>13</v>
      </c>
      <c r="AF29">
        <v>178.3</v>
      </c>
      <c r="AG29">
        <v>20</v>
      </c>
      <c r="AH29">
        <v>81.2</v>
      </c>
      <c r="AI29">
        <v>28</v>
      </c>
      <c r="AM29" s="58" t="s">
        <v>465</v>
      </c>
      <c r="AN29" t="s">
        <v>66</v>
      </c>
      <c r="AO29">
        <v>567.9</v>
      </c>
      <c r="AP29">
        <v>11</v>
      </c>
      <c r="AQ29">
        <v>359.2</v>
      </c>
      <c r="AR29">
        <v>11</v>
      </c>
      <c r="AS29">
        <v>485.2</v>
      </c>
      <c r="AT29">
        <v>10</v>
      </c>
      <c r="AU29">
        <v>423.1</v>
      </c>
      <c r="AV29">
        <v>12</v>
      </c>
      <c r="AW29">
        <v>178.2</v>
      </c>
      <c r="AX29">
        <v>16</v>
      </c>
      <c r="AZ29" s="285" t="s">
        <v>443</v>
      </c>
      <c r="BA29" t="s">
        <v>66</v>
      </c>
      <c r="BB29">
        <v>626.70000000000005</v>
      </c>
      <c r="BC29">
        <v>11</v>
      </c>
      <c r="BD29">
        <v>337.6</v>
      </c>
      <c r="BE29">
        <v>12</v>
      </c>
      <c r="BF29">
        <v>521.70000000000005</v>
      </c>
      <c r="BG29">
        <v>9</v>
      </c>
      <c r="BH29">
        <v>368.7</v>
      </c>
      <c r="BI29">
        <v>12</v>
      </c>
      <c r="BJ29">
        <v>158.30000000000001</v>
      </c>
      <c r="BK29">
        <v>19</v>
      </c>
      <c r="BO29" s="285" t="s">
        <v>907</v>
      </c>
      <c r="BP29" t="s">
        <v>66</v>
      </c>
      <c r="BQ29">
        <v>0</v>
      </c>
      <c r="BR29">
        <v>0</v>
      </c>
      <c r="BS29">
        <v>7.1</v>
      </c>
      <c r="BT29">
        <v>15.3</v>
      </c>
      <c r="BW29" s="285" t="s">
        <v>437</v>
      </c>
      <c r="BX29" t="s">
        <v>66</v>
      </c>
      <c r="BY29">
        <v>352.8</v>
      </c>
      <c r="BZ29">
        <v>11</v>
      </c>
      <c r="CA29">
        <v>657.4</v>
      </c>
      <c r="CB29">
        <v>10</v>
      </c>
      <c r="CC29">
        <v>706.7</v>
      </c>
      <c r="CD29">
        <v>9</v>
      </c>
      <c r="CE29">
        <v>1235.5</v>
      </c>
      <c r="CF29">
        <v>5</v>
      </c>
      <c r="CG29">
        <v>1045.8</v>
      </c>
      <c r="CH29">
        <v>7</v>
      </c>
    </row>
    <row r="30" spans="1:86" ht="15" x14ac:dyDescent="0.25">
      <c r="A30" s="59"/>
      <c r="B30" s="59"/>
      <c r="C30" s="59"/>
      <c r="X30" s="58"/>
      <c r="AM30" s="58"/>
      <c r="AZ30" s="59"/>
      <c r="BO30" s="285" t="s">
        <v>903</v>
      </c>
      <c r="BP30" t="s">
        <v>66</v>
      </c>
      <c r="BQ30">
        <v>0</v>
      </c>
      <c r="BR30">
        <v>0</v>
      </c>
      <c r="BS30">
        <v>269.8</v>
      </c>
      <c r="BT30">
        <v>890.1</v>
      </c>
      <c r="BW30" s="59"/>
    </row>
    <row r="31" spans="1:86" ht="15" x14ac:dyDescent="0.25">
      <c r="A31" s="282" t="s">
        <v>729</v>
      </c>
      <c r="B31" s="282">
        <f>'Rankings 2019-20'!B31</f>
        <v>1059.0999999999999</v>
      </c>
      <c r="C31" s="282">
        <f>'Rankings 2019-20'!C31</f>
        <v>12</v>
      </c>
      <c r="D31">
        <v>1081.7</v>
      </c>
      <c r="E31">
        <v>12</v>
      </c>
      <c r="F31">
        <v>1538</v>
      </c>
      <c r="G31">
        <v>8</v>
      </c>
      <c r="H31">
        <v>591.29999999999995</v>
      </c>
      <c r="I31">
        <v>14</v>
      </c>
      <c r="J31">
        <v>212.7</v>
      </c>
      <c r="K31">
        <v>26</v>
      </c>
      <c r="L31">
        <v>314.39999999999998</v>
      </c>
      <c r="M31">
        <v>19</v>
      </c>
      <c r="X31" s="58" t="s">
        <v>908</v>
      </c>
      <c r="Y31" t="s">
        <v>66</v>
      </c>
      <c r="Z31">
        <v>449.7</v>
      </c>
      <c r="AA31">
        <v>12</v>
      </c>
      <c r="AB31">
        <v>81</v>
      </c>
      <c r="AC31">
        <v>25</v>
      </c>
      <c r="AD31">
        <v>30.3</v>
      </c>
      <c r="AE31">
        <v>26</v>
      </c>
      <c r="AF31">
        <v>52.5</v>
      </c>
      <c r="AG31">
        <v>26</v>
      </c>
      <c r="AH31">
        <v>98.5</v>
      </c>
      <c r="AI31">
        <v>27</v>
      </c>
      <c r="AM31" s="58" t="s">
        <v>457</v>
      </c>
      <c r="AN31" t="s">
        <v>66</v>
      </c>
      <c r="AO31">
        <v>561.79999999999995</v>
      </c>
      <c r="AP31">
        <v>12</v>
      </c>
      <c r="AQ31">
        <v>298.2</v>
      </c>
      <c r="AR31">
        <v>12</v>
      </c>
      <c r="AS31">
        <v>690.8</v>
      </c>
      <c r="AT31">
        <v>9</v>
      </c>
      <c r="AU31">
        <v>683.4</v>
      </c>
      <c r="AV31">
        <v>9</v>
      </c>
      <c r="AW31">
        <v>346.3</v>
      </c>
      <c r="AX31">
        <v>11</v>
      </c>
      <c r="AZ31" s="285" t="s">
        <v>465</v>
      </c>
      <c r="BA31" t="s">
        <v>66</v>
      </c>
      <c r="BB31">
        <v>423</v>
      </c>
      <c r="BC31">
        <v>12</v>
      </c>
      <c r="BD31">
        <v>178.1</v>
      </c>
      <c r="BE31">
        <v>16</v>
      </c>
      <c r="BF31">
        <v>145.80000000000001</v>
      </c>
      <c r="BG31">
        <v>21</v>
      </c>
      <c r="BH31">
        <v>531.5</v>
      </c>
      <c r="BI31">
        <v>11</v>
      </c>
      <c r="BJ31">
        <v>289.8</v>
      </c>
      <c r="BK31">
        <v>12</v>
      </c>
      <c r="BO31" s="285"/>
      <c r="BP31" t="s">
        <v>66</v>
      </c>
      <c r="BW31" s="285" t="s">
        <v>476</v>
      </c>
      <c r="BX31" t="s">
        <v>66</v>
      </c>
      <c r="BY31">
        <v>279</v>
      </c>
      <c r="BZ31">
        <v>12</v>
      </c>
      <c r="CA31">
        <v>338.4</v>
      </c>
      <c r="CB31">
        <v>14</v>
      </c>
      <c r="CC31">
        <v>294.60000000000002</v>
      </c>
      <c r="CD31">
        <v>13</v>
      </c>
      <c r="CE31">
        <v>190.3</v>
      </c>
      <c r="CF31">
        <v>19</v>
      </c>
      <c r="CG31">
        <v>134.4</v>
      </c>
      <c r="CH31">
        <v>24</v>
      </c>
    </row>
    <row r="32" spans="1:86" ht="15" x14ac:dyDescent="0.25">
      <c r="A32" s="59"/>
      <c r="B32" s="59"/>
      <c r="C32" s="59"/>
      <c r="X32" s="58"/>
      <c r="AM32" s="58"/>
      <c r="AZ32" s="59"/>
      <c r="BO32" s="285" t="s">
        <v>909</v>
      </c>
      <c r="BP32" t="s">
        <v>66</v>
      </c>
      <c r="BQ32">
        <v>0</v>
      </c>
      <c r="BR32">
        <v>0</v>
      </c>
      <c r="BS32">
        <v>52.5</v>
      </c>
      <c r="BT32">
        <v>98.4</v>
      </c>
      <c r="BW32" s="59"/>
    </row>
    <row r="33" spans="1:86" ht="15" x14ac:dyDescent="0.25">
      <c r="A33" s="282" t="s">
        <v>721</v>
      </c>
      <c r="B33" s="282">
        <f>'Rankings 2019-20'!B35</f>
        <v>646.79999999999995</v>
      </c>
      <c r="C33" s="282">
        <f>'Rankings 2019-20'!C35</f>
        <v>14</v>
      </c>
      <c r="D33">
        <v>1061.4000000000001</v>
      </c>
      <c r="E33">
        <v>13</v>
      </c>
      <c r="F33">
        <v>732.5</v>
      </c>
      <c r="G33">
        <v>14</v>
      </c>
      <c r="H33">
        <v>653.4</v>
      </c>
      <c r="I33">
        <v>12</v>
      </c>
      <c r="J33">
        <v>480.3</v>
      </c>
      <c r="K33">
        <v>13</v>
      </c>
      <c r="L33">
        <v>548.1</v>
      </c>
      <c r="M33">
        <v>12</v>
      </c>
      <c r="X33" s="58" t="s">
        <v>465</v>
      </c>
      <c r="Y33" t="s">
        <v>66</v>
      </c>
      <c r="Z33">
        <v>432.4</v>
      </c>
      <c r="AA33">
        <v>13</v>
      </c>
      <c r="AB33">
        <v>567.9</v>
      </c>
      <c r="AC33">
        <v>11</v>
      </c>
      <c r="AD33">
        <v>359.2</v>
      </c>
      <c r="AE33">
        <v>11</v>
      </c>
      <c r="AF33">
        <v>485.2</v>
      </c>
      <c r="AG33">
        <v>10</v>
      </c>
      <c r="AH33">
        <v>423.1</v>
      </c>
      <c r="AI33">
        <v>12</v>
      </c>
      <c r="AM33" s="58" t="s">
        <v>903</v>
      </c>
      <c r="AN33" t="s">
        <v>66</v>
      </c>
      <c r="AO33">
        <v>381.6</v>
      </c>
      <c r="AP33">
        <v>13</v>
      </c>
      <c r="AQ33">
        <v>604.29999999999995</v>
      </c>
      <c r="AR33">
        <v>8</v>
      </c>
      <c r="AS33">
        <v>269.8</v>
      </c>
      <c r="AT33">
        <v>13</v>
      </c>
      <c r="AU33">
        <v>890.1</v>
      </c>
      <c r="AV33">
        <v>7</v>
      </c>
      <c r="AW33">
        <v>736.6</v>
      </c>
      <c r="AX33">
        <v>8</v>
      </c>
      <c r="AZ33" s="285" t="s">
        <v>910</v>
      </c>
      <c r="BA33" t="s">
        <v>66</v>
      </c>
      <c r="BB33">
        <v>350</v>
      </c>
      <c r="BC33">
        <v>13</v>
      </c>
      <c r="BD33">
        <v>422.1</v>
      </c>
      <c r="BE33">
        <v>10</v>
      </c>
      <c r="BF33">
        <v>451.3</v>
      </c>
      <c r="BG33">
        <v>11</v>
      </c>
      <c r="BH33">
        <v>249.5</v>
      </c>
      <c r="BI33">
        <v>18</v>
      </c>
      <c r="BJ33">
        <v>149.6</v>
      </c>
      <c r="BK33">
        <v>20</v>
      </c>
      <c r="BO33" s="285" t="s">
        <v>908</v>
      </c>
      <c r="BP33" t="s">
        <v>66</v>
      </c>
      <c r="BQ33">
        <v>0</v>
      </c>
      <c r="BR33">
        <v>0</v>
      </c>
      <c r="BS33">
        <v>52.5</v>
      </c>
      <c r="BT33">
        <v>98.4</v>
      </c>
      <c r="BW33" s="285" t="s">
        <v>903</v>
      </c>
      <c r="BX33" t="s">
        <v>66</v>
      </c>
      <c r="BY33">
        <v>269.8</v>
      </c>
      <c r="BZ33">
        <v>13</v>
      </c>
      <c r="CA33">
        <v>890.1</v>
      </c>
      <c r="CB33">
        <v>7</v>
      </c>
      <c r="CC33">
        <v>736.6</v>
      </c>
      <c r="CD33">
        <v>8</v>
      </c>
      <c r="CE33">
        <v>408.2</v>
      </c>
      <c r="CF33">
        <v>12</v>
      </c>
      <c r="CG33">
        <v>537.4</v>
      </c>
      <c r="CH33">
        <v>10</v>
      </c>
    </row>
    <row r="34" spans="1:86" ht="15" x14ac:dyDescent="0.25">
      <c r="A34" s="59"/>
      <c r="B34" s="59"/>
      <c r="C34" s="59"/>
      <c r="X34" s="58"/>
      <c r="AM34" s="58"/>
      <c r="AZ34" s="59"/>
      <c r="BO34" s="285"/>
      <c r="BP34" t="s">
        <v>66</v>
      </c>
      <c r="BW34" s="59"/>
    </row>
    <row r="35" spans="1:86" ht="15" x14ac:dyDescent="0.25">
      <c r="A35" s="282" t="s">
        <v>727</v>
      </c>
      <c r="B35" s="282">
        <f>'Rankings 2019-20'!B21</f>
        <v>1619.1</v>
      </c>
      <c r="C35" s="282">
        <f>'Rankings 2019-20'!C21</f>
        <v>7</v>
      </c>
      <c r="D35">
        <v>816.7</v>
      </c>
      <c r="E35">
        <v>14</v>
      </c>
      <c r="F35">
        <v>993.4</v>
      </c>
      <c r="G35">
        <v>12</v>
      </c>
      <c r="H35">
        <v>1050</v>
      </c>
      <c r="I35">
        <v>8</v>
      </c>
      <c r="J35">
        <v>551</v>
      </c>
      <c r="K35">
        <v>10</v>
      </c>
      <c r="L35">
        <v>545.70000000000005</v>
      </c>
      <c r="M35">
        <v>13</v>
      </c>
      <c r="X35" s="58" t="s">
        <v>903</v>
      </c>
      <c r="Y35" t="s">
        <v>66</v>
      </c>
      <c r="Z35">
        <v>384.9</v>
      </c>
      <c r="AA35">
        <v>14</v>
      </c>
      <c r="AB35">
        <v>381.6</v>
      </c>
      <c r="AC35">
        <v>13</v>
      </c>
      <c r="AD35">
        <v>604.29999999999995</v>
      </c>
      <c r="AE35">
        <v>8</v>
      </c>
      <c r="AF35">
        <v>269.8</v>
      </c>
      <c r="AG35">
        <v>13</v>
      </c>
      <c r="AH35">
        <v>890.1</v>
      </c>
      <c r="AI35">
        <v>7</v>
      </c>
      <c r="AM35" s="58" t="s">
        <v>459</v>
      </c>
      <c r="AN35" t="s">
        <v>66</v>
      </c>
      <c r="AO35">
        <v>267.2</v>
      </c>
      <c r="AP35">
        <v>14</v>
      </c>
      <c r="AQ35">
        <v>246</v>
      </c>
      <c r="AR35">
        <v>16</v>
      </c>
      <c r="AS35">
        <v>250.4</v>
      </c>
      <c r="AT35">
        <v>14</v>
      </c>
      <c r="AU35">
        <v>237.5</v>
      </c>
      <c r="AV35">
        <v>16</v>
      </c>
      <c r="AW35">
        <v>82</v>
      </c>
      <c r="AX35">
        <v>23</v>
      </c>
      <c r="AZ35" s="285" t="s">
        <v>476</v>
      </c>
      <c r="BA35" t="s">
        <v>66</v>
      </c>
      <c r="BB35">
        <v>338.4</v>
      </c>
      <c r="BC35">
        <v>14</v>
      </c>
      <c r="BD35">
        <v>294.60000000000002</v>
      </c>
      <c r="BE35">
        <v>13</v>
      </c>
      <c r="BF35">
        <v>190.3</v>
      </c>
      <c r="BG35">
        <v>19</v>
      </c>
      <c r="BH35">
        <v>134.4</v>
      </c>
      <c r="BI35">
        <v>24</v>
      </c>
      <c r="BJ35">
        <v>205.8</v>
      </c>
      <c r="BK35">
        <v>17</v>
      </c>
      <c r="BO35" s="285" t="s">
        <v>445</v>
      </c>
      <c r="BP35" t="s">
        <v>66</v>
      </c>
      <c r="BQ35">
        <v>366.5</v>
      </c>
      <c r="BR35">
        <v>262.10000000000002</v>
      </c>
      <c r="BS35">
        <v>1887.3</v>
      </c>
      <c r="BT35">
        <v>2346.6</v>
      </c>
      <c r="BW35" s="285" t="s">
        <v>459</v>
      </c>
      <c r="BX35" t="s">
        <v>66</v>
      </c>
      <c r="BY35">
        <v>250.4</v>
      </c>
      <c r="BZ35">
        <v>14</v>
      </c>
      <c r="CA35">
        <v>237.5</v>
      </c>
      <c r="CB35">
        <v>16</v>
      </c>
      <c r="CC35">
        <v>82</v>
      </c>
      <c r="CD35">
        <v>23</v>
      </c>
      <c r="CE35">
        <v>84.3</v>
      </c>
      <c r="CF35">
        <v>24</v>
      </c>
      <c r="CG35">
        <v>310.5</v>
      </c>
      <c r="CH35">
        <v>14</v>
      </c>
    </row>
    <row r="36" spans="1:86" ht="15" x14ac:dyDescent="0.25">
      <c r="A36" s="59"/>
      <c r="B36" s="59"/>
      <c r="C36" s="59"/>
      <c r="X36" s="58"/>
      <c r="AM36" s="58"/>
      <c r="AZ36" s="59"/>
      <c r="BO36" s="285"/>
      <c r="BP36" t="s">
        <v>66</v>
      </c>
      <c r="BW36" s="59"/>
    </row>
    <row r="37" spans="1:86" ht="15" x14ac:dyDescent="0.25">
      <c r="A37" s="282" t="s">
        <v>734</v>
      </c>
      <c r="B37" s="282">
        <f>'Rankings 2019-20'!B61</f>
        <v>101.2</v>
      </c>
      <c r="C37" s="282">
        <f>'Rankings 2019-20'!C61</f>
        <v>27</v>
      </c>
      <c r="D37">
        <v>783.2</v>
      </c>
      <c r="E37">
        <v>15</v>
      </c>
      <c r="F37">
        <v>239.3</v>
      </c>
      <c r="G37">
        <v>23</v>
      </c>
      <c r="H37">
        <v>318.5</v>
      </c>
      <c r="I37">
        <v>18</v>
      </c>
      <c r="J37">
        <v>259.5</v>
      </c>
      <c r="K37">
        <v>21</v>
      </c>
      <c r="L37">
        <v>408.7</v>
      </c>
      <c r="M37">
        <v>16</v>
      </c>
      <c r="X37" s="58" t="s">
        <v>436</v>
      </c>
      <c r="Y37" t="s">
        <v>66</v>
      </c>
      <c r="Z37">
        <v>352.6</v>
      </c>
      <c r="AA37">
        <v>15</v>
      </c>
      <c r="AB37">
        <v>129.9</v>
      </c>
      <c r="AC37">
        <v>21</v>
      </c>
      <c r="AD37">
        <v>45.6</v>
      </c>
      <c r="AE37">
        <v>23</v>
      </c>
      <c r="AF37">
        <v>234.5</v>
      </c>
      <c r="AG37">
        <v>17</v>
      </c>
      <c r="AH37">
        <v>225</v>
      </c>
      <c r="AI37">
        <v>18</v>
      </c>
      <c r="AM37" s="58" t="s">
        <v>463</v>
      </c>
      <c r="AN37" t="s">
        <v>66</v>
      </c>
      <c r="AO37">
        <v>213.5</v>
      </c>
      <c r="AP37">
        <v>15</v>
      </c>
      <c r="AQ37">
        <v>146.4</v>
      </c>
      <c r="AR37">
        <v>17</v>
      </c>
      <c r="AS37">
        <v>157.19999999999999</v>
      </c>
      <c r="AT37">
        <v>21</v>
      </c>
      <c r="AU37">
        <v>120.6</v>
      </c>
      <c r="AV37">
        <v>24</v>
      </c>
      <c r="AW37">
        <v>0</v>
      </c>
      <c r="AX37">
        <v>0</v>
      </c>
      <c r="AZ37" s="285" t="s">
        <v>911</v>
      </c>
      <c r="BA37" t="s">
        <v>66</v>
      </c>
      <c r="BB37">
        <v>297</v>
      </c>
      <c r="BC37">
        <v>15</v>
      </c>
      <c r="BD37">
        <v>130.1</v>
      </c>
      <c r="BE37">
        <v>19</v>
      </c>
      <c r="BF37">
        <v>15.4</v>
      </c>
      <c r="BG37">
        <v>34</v>
      </c>
      <c r="BH37">
        <v>0</v>
      </c>
      <c r="BI37">
        <v>0</v>
      </c>
      <c r="BJ37">
        <v>0</v>
      </c>
      <c r="BK37">
        <v>0</v>
      </c>
      <c r="BO37" s="285" t="s">
        <v>446</v>
      </c>
      <c r="BP37" t="s">
        <v>66</v>
      </c>
      <c r="BQ37">
        <v>92.7</v>
      </c>
      <c r="BR37">
        <v>21.5</v>
      </c>
      <c r="BS37">
        <v>1397.4</v>
      </c>
      <c r="BT37">
        <v>1556.1</v>
      </c>
      <c r="BW37" s="285" t="s">
        <v>471</v>
      </c>
      <c r="BX37" t="s">
        <v>66</v>
      </c>
      <c r="BY37">
        <v>249.2</v>
      </c>
      <c r="BZ37">
        <v>15</v>
      </c>
      <c r="CA37">
        <v>232.9</v>
      </c>
      <c r="CB37">
        <v>17</v>
      </c>
      <c r="CC37">
        <v>145.69999999999999</v>
      </c>
      <c r="CD37">
        <v>18</v>
      </c>
      <c r="CE37">
        <v>0</v>
      </c>
      <c r="CF37">
        <v>0</v>
      </c>
      <c r="CG37">
        <v>0</v>
      </c>
      <c r="CH37">
        <v>0</v>
      </c>
    </row>
    <row r="38" spans="1:86" ht="15" x14ac:dyDescent="0.25">
      <c r="A38" s="59"/>
      <c r="B38" s="59"/>
      <c r="C38" s="59"/>
      <c r="X38" s="58"/>
      <c r="AM38" s="58"/>
      <c r="AZ38" s="59"/>
      <c r="BO38" s="285"/>
      <c r="BP38" t="s">
        <v>66</v>
      </c>
      <c r="BW38" s="59"/>
    </row>
    <row r="39" spans="1:86" ht="15" x14ac:dyDescent="0.25">
      <c r="A39" s="282" t="s">
        <v>731</v>
      </c>
      <c r="B39" s="282">
        <f>'Rankings 2019-20'!B45</f>
        <v>313.3</v>
      </c>
      <c r="C39" s="282">
        <f>'Rankings 2019-20'!C45</f>
        <v>19</v>
      </c>
      <c r="D39">
        <v>757.7</v>
      </c>
      <c r="E39">
        <v>16</v>
      </c>
      <c r="F39">
        <v>281.3</v>
      </c>
      <c r="G39">
        <v>22</v>
      </c>
      <c r="H39">
        <v>201.2</v>
      </c>
      <c r="I39">
        <v>22</v>
      </c>
      <c r="J39">
        <v>215.8</v>
      </c>
      <c r="K39">
        <v>24</v>
      </c>
      <c r="L39">
        <v>2</v>
      </c>
      <c r="M39">
        <v>39</v>
      </c>
      <c r="X39" s="58" t="s">
        <v>476</v>
      </c>
      <c r="Y39" t="s">
        <v>66</v>
      </c>
      <c r="Z39">
        <v>309.39999999999998</v>
      </c>
      <c r="AA39">
        <v>16</v>
      </c>
      <c r="AB39">
        <v>208.2</v>
      </c>
      <c r="AC39">
        <v>16</v>
      </c>
      <c r="AD39">
        <v>367.2</v>
      </c>
      <c r="AE39">
        <v>10</v>
      </c>
      <c r="AF39">
        <v>279</v>
      </c>
      <c r="AG39">
        <v>12</v>
      </c>
      <c r="AH39">
        <v>338.4</v>
      </c>
      <c r="AI39">
        <v>14</v>
      </c>
      <c r="AM39" s="58" t="s">
        <v>476</v>
      </c>
      <c r="AN39" t="s">
        <v>66</v>
      </c>
      <c r="AO39">
        <v>208.2</v>
      </c>
      <c r="AP39">
        <v>16</v>
      </c>
      <c r="AQ39">
        <v>367.2</v>
      </c>
      <c r="AR39">
        <v>10</v>
      </c>
      <c r="AS39">
        <v>279</v>
      </c>
      <c r="AT39">
        <v>12</v>
      </c>
      <c r="AU39">
        <v>338.4</v>
      </c>
      <c r="AV39">
        <v>14</v>
      </c>
      <c r="AW39">
        <v>294.60000000000002</v>
      </c>
      <c r="AX39">
        <v>13</v>
      </c>
      <c r="AZ39" s="285" t="s">
        <v>459</v>
      </c>
      <c r="BA39" t="s">
        <v>66</v>
      </c>
      <c r="BB39">
        <v>237.5</v>
      </c>
      <c r="BC39">
        <v>16</v>
      </c>
      <c r="BD39">
        <v>82</v>
      </c>
      <c r="BE39">
        <v>23</v>
      </c>
      <c r="BF39">
        <v>84.3</v>
      </c>
      <c r="BG39">
        <v>24</v>
      </c>
      <c r="BH39">
        <v>310.5</v>
      </c>
      <c r="BI39">
        <v>14</v>
      </c>
      <c r="BJ39">
        <v>226.7</v>
      </c>
      <c r="BK39">
        <v>15</v>
      </c>
      <c r="BO39" s="285" t="s">
        <v>447</v>
      </c>
      <c r="BP39" t="s">
        <v>66</v>
      </c>
      <c r="BQ39">
        <v>1182</v>
      </c>
      <c r="BR39">
        <v>746.5</v>
      </c>
      <c r="BS39">
        <v>24444.7</v>
      </c>
      <c r="BT39">
        <v>22453.8</v>
      </c>
      <c r="BW39" s="285" t="s">
        <v>475</v>
      </c>
      <c r="BX39" t="s">
        <v>66</v>
      </c>
      <c r="BY39">
        <v>248.4</v>
      </c>
      <c r="BZ39">
        <v>16</v>
      </c>
      <c r="CA39">
        <v>221.2</v>
      </c>
      <c r="CB39">
        <v>19</v>
      </c>
      <c r="CC39">
        <v>173.1</v>
      </c>
      <c r="CD39">
        <v>17</v>
      </c>
      <c r="CE39">
        <v>246.6</v>
      </c>
      <c r="CF39">
        <v>16</v>
      </c>
      <c r="CG39">
        <v>272.8</v>
      </c>
      <c r="CH39">
        <v>15</v>
      </c>
    </row>
    <row r="40" spans="1:86" ht="15" x14ac:dyDescent="0.25">
      <c r="A40" s="59"/>
      <c r="B40" s="59"/>
      <c r="C40" s="59"/>
      <c r="X40" s="58"/>
      <c r="AM40" s="58"/>
      <c r="AZ40" s="59"/>
      <c r="BO40" s="285"/>
      <c r="BP40" t="s">
        <v>66</v>
      </c>
      <c r="BW40" s="59"/>
    </row>
    <row r="41" spans="1:86" ht="15" x14ac:dyDescent="0.25">
      <c r="A41" s="282" t="s">
        <v>724</v>
      </c>
      <c r="B41" s="282">
        <f>'Rankings 2019-20'!B39</f>
        <v>557.70000000000005</v>
      </c>
      <c r="C41" s="282">
        <f>'Rankings 2019-20'!C39</f>
        <v>16</v>
      </c>
      <c r="D41">
        <v>645.4</v>
      </c>
      <c r="E41">
        <v>17</v>
      </c>
      <c r="F41">
        <v>582.20000000000005</v>
      </c>
      <c r="G41">
        <v>15</v>
      </c>
      <c r="H41">
        <v>506.9</v>
      </c>
      <c r="I41">
        <v>15</v>
      </c>
      <c r="J41">
        <v>523.6</v>
      </c>
      <c r="K41">
        <v>11</v>
      </c>
      <c r="L41">
        <v>486.2</v>
      </c>
      <c r="M41">
        <v>15</v>
      </c>
      <c r="X41" s="58" t="s">
        <v>463</v>
      </c>
      <c r="Y41" t="s">
        <v>66</v>
      </c>
      <c r="Z41">
        <v>276.3</v>
      </c>
      <c r="AA41">
        <v>17</v>
      </c>
      <c r="AB41">
        <v>213.5</v>
      </c>
      <c r="AC41">
        <v>15</v>
      </c>
      <c r="AD41">
        <v>146.4</v>
      </c>
      <c r="AE41">
        <v>17</v>
      </c>
      <c r="AF41">
        <v>157.19999999999999</v>
      </c>
      <c r="AG41">
        <v>21</v>
      </c>
      <c r="AH41">
        <v>120.6</v>
      </c>
      <c r="AI41">
        <v>24</v>
      </c>
      <c r="AM41" s="58" t="s">
        <v>444</v>
      </c>
      <c r="AN41" t="s">
        <v>66</v>
      </c>
      <c r="AO41">
        <v>188.3</v>
      </c>
      <c r="AP41">
        <v>17</v>
      </c>
      <c r="AQ41">
        <v>0</v>
      </c>
      <c r="AR41">
        <v>0</v>
      </c>
      <c r="AS41">
        <v>75</v>
      </c>
      <c r="AT41">
        <v>25</v>
      </c>
      <c r="AU41">
        <v>49.5</v>
      </c>
      <c r="AV41">
        <v>31</v>
      </c>
      <c r="AW41">
        <v>0</v>
      </c>
      <c r="AX41">
        <v>0</v>
      </c>
      <c r="AZ41" s="285" t="s">
        <v>471</v>
      </c>
      <c r="BA41" t="s">
        <v>66</v>
      </c>
      <c r="BB41">
        <v>232.9</v>
      </c>
      <c r="BC41">
        <v>17</v>
      </c>
      <c r="BD41">
        <v>145.69999999999999</v>
      </c>
      <c r="BE41">
        <v>18</v>
      </c>
      <c r="BF41">
        <v>0</v>
      </c>
      <c r="BG41">
        <v>0</v>
      </c>
      <c r="BH41">
        <v>0</v>
      </c>
      <c r="BI41">
        <v>0</v>
      </c>
      <c r="BJ41">
        <v>0</v>
      </c>
      <c r="BK41">
        <v>0</v>
      </c>
      <c r="BO41" s="285" t="s">
        <v>912</v>
      </c>
      <c r="BP41" t="s">
        <v>66</v>
      </c>
      <c r="BQ41">
        <v>216.7</v>
      </c>
      <c r="BR41">
        <v>182.2</v>
      </c>
      <c r="BS41">
        <v>4009.9</v>
      </c>
      <c r="BT41">
        <v>3922.2</v>
      </c>
      <c r="BW41" s="285" t="s">
        <v>436</v>
      </c>
      <c r="BX41" t="s">
        <v>66</v>
      </c>
      <c r="BY41">
        <v>234.5</v>
      </c>
      <c r="BZ41">
        <v>17</v>
      </c>
      <c r="CA41">
        <v>225</v>
      </c>
      <c r="CB41">
        <v>18</v>
      </c>
      <c r="CC41">
        <v>60.9</v>
      </c>
      <c r="CD41">
        <v>25</v>
      </c>
      <c r="CE41">
        <v>122.9</v>
      </c>
      <c r="CF41">
        <v>22</v>
      </c>
      <c r="CG41">
        <v>170.2</v>
      </c>
      <c r="CH41">
        <v>23</v>
      </c>
    </row>
    <row r="42" spans="1:86" ht="15" x14ac:dyDescent="0.25">
      <c r="A42" s="59"/>
      <c r="B42" s="59"/>
      <c r="C42" s="59"/>
      <c r="X42" s="58"/>
      <c r="AM42" s="58"/>
      <c r="AZ42" s="59"/>
      <c r="BO42" s="285" t="s">
        <v>450</v>
      </c>
      <c r="BP42" t="s">
        <v>66</v>
      </c>
      <c r="BQ42">
        <v>0</v>
      </c>
      <c r="BR42">
        <v>0</v>
      </c>
      <c r="BS42">
        <v>49.5</v>
      </c>
      <c r="BT42">
        <v>0</v>
      </c>
      <c r="BW42" s="59"/>
    </row>
    <row r="43" spans="1:86" ht="15" x14ac:dyDescent="0.25">
      <c r="A43" s="282" t="s">
        <v>722</v>
      </c>
      <c r="B43" s="282">
        <f>'Rankings 2019-20'!B33</f>
        <v>834.5</v>
      </c>
      <c r="C43" s="282">
        <f>'Rankings 2019-20'!C33</f>
        <v>13</v>
      </c>
      <c r="D43">
        <v>623.5</v>
      </c>
      <c r="E43">
        <v>18</v>
      </c>
      <c r="F43">
        <v>1155.5999999999999</v>
      </c>
      <c r="G43">
        <v>11</v>
      </c>
      <c r="H43">
        <v>596.70000000000005</v>
      </c>
      <c r="I43">
        <v>13</v>
      </c>
      <c r="J43">
        <v>711.6</v>
      </c>
      <c r="K43">
        <v>9</v>
      </c>
      <c r="L43">
        <v>727.6</v>
      </c>
      <c r="M43">
        <v>10</v>
      </c>
      <c r="X43" s="58" t="s">
        <v>471</v>
      </c>
      <c r="Y43" t="s">
        <v>66</v>
      </c>
      <c r="Z43">
        <v>241.8</v>
      </c>
      <c r="AA43">
        <v>18</v>
      </c>
      <c r="AB43">
        <v>158.30000000000001</v>
      </c>
      <c r="AC43">
        <v>19</v>
      </c>
      <c r="AD43">
        <v>268.8</v>
      </c>
      <c r="AE43">
        <v>14</v>
      </c>
      <c r="AF43">
        <v>249.2</v>
      </c>
      <c r="AG43">
        <v>15</v>
      </c>
      <c r="AH43">
        <v>232.9</v>
      </c>
      <c r="AI43">
        <v>17</v>
      </c>
      <c r="AM43" s="58" t="s">
        <v>477</v>
      </c>
      <c r="AN43" t="s">
        <v>66</v>
      </c>
      <c r="AO43">
        <v>176.8</v>
      </c>
      <c r="AP43">
        <v>18</v>
      </c>
      <c r="AQ43">
        <v>83.9</v>
      </c>
      <c r="AR43">
        <v>21</v>
      </c>
      <c r="AS43">
        <v>125.7</v>
      </c>
      <c r="AT43">
        <v>22</v>
      </c>
      <c r="AU43">
        <v>217.3</v>
      </c>
      <c r="AV43">
        <v>20</v>
      </c>
      <c r="AW43">
        <v>185.5</v>
      </c>
      <c r="AX43">
        <v>15</v>
      </c>
      <c r="AZ43" s="285" t="s">
        <v>436</v>
      </c>
      <c r="BA43" t="s">
        <v>66</v>
      </c>
      <c r="BB43">
        <v>225</v>
      </c>
      <c r="BC43">
        <v>18</v>
      </c>
      <c r="BD43">
        <v>60.9</v>
      </c>
      <c r="BE43">
        <v>25</v>
      </c>
      <c r="BF43">
        <v>122.9</v>
      </c>
      <c r="BG43">
        <v>22</v>
      </c>
      <c r="BH43">
        <v>170.2</v>
      </c>
      <c r="BI43">
        <v>23</v>
      </c>
      <c r="BJ43">
        <v>60.2</v>
      </c>
      <c r="BK43">
        <v>26</v>
      </c>
      <c r="BO43" s="285" t="s">
        <v>453</v>
      </c>
      <c r="BP43" t="s">
        <v>66</v>
      </c>
      <c r="BQ43">
        <v>0</v>
      </c>
      <c r="BR43">
        <v>0</v>
      </c>
      <c r="BS43">
        <v>10.1</v>
      </c>
      <c r="BT43" t="s">
        <v>84</v>
      </c>
      <c r="BW43" s="285" t="s">
        <v>455</v>
      </c>
      <c r="BX43" t="s">
        <v>66</v>
      </c>
      <c r="BY43">
        <v>225.4</v>
      </c>
      <c r="BZ43">
        <v>18</v>
      </c>
      <c r="CA43">
        <v>187.2</v>
      </c>
      <c r="CB43">
        <v>22</v>
      </c>
      <c r="CC43">
        <v>219.3</v>
      </c>
      <c r="CD43">
        <v>14</v>
      </c>
      <c r="CE43">
        <v>335.2</v>
      </c>
      <c r="CF43">
        <v>14</v>
      </c>
      <c r="CG43">
        <v>257</v>
      </c>
      <c r="CH43">
        <v>16</v>
      </c>
    </row>
    <row r="44" spans="1:86" ht="15" x14ac:dyDescent="0.25">
      <c r="A44" s="59"/>
      <c r="B44" s="59"/>
      <c r="C44" s="59"/>
      <c r="X44" s="58"/>
      <c r="AM44" s="58"/>
      <c r="AZ44" s="59"/>
      <c r="BO44" s="285" t="s">
        <v>454</v>
      </c>
      <c r="BP44" t="s">
        <v>66</v>
      </c>
      <c r="BQ44">
        <v>147</v>
      </c>
      <c r="BR44">
        <v>50.7</v>
      </c>
      <c r="BS44">
        <v>1680.1</v>
      </c>
      <c r="BT44">
        <v>1461.5</v>
      </c>
      <c r="BW44" s="59"/>
    </row>
    <row r="45" spans="1:86" ht="15" x14ac:dyDescent="0.25">
      <c r="A45" s="282" t="s">
        <v>737</v>
      </c>
      <c r="B45" s="282">
        <f>'Rankings 2019-20'!B43</f>
        <v>355.1</v>
      </c>
      <c r="C45" s="282">
        <f>'Rankings 2019-20'!C43</f>
        <v>18</v>
      </c>
      <c r="D45">
        <v>549.79999999999995</v>
      </c>
      <c r="E45">
        <v>19</v>
      </c>
      <c r="F45">
        <v>335.1</v>
      </c>
      <c r="G45">
        <v>20</v>
      </c>
      <c r="H45">
        <v>57.8</v>
      </c>
      <c r="I45">
        <v>29</v>
      </c>
      <c r="J45">
        <v>260.8</v>
      </c>
      <c r="K45">
        <v>20</v>
      </c>
      <c r="L45">
        <v>404.5</v>
      </c>
      <c r="M45">
        <v>17</v>
      </c>
      <c r="X45" s="58" t="s">
        <v>459</v>
      </c>
      <c r="Y45" t="s">
        <v>66</v>
      </c>
      <c r="Z45">
        <v>203.5</v>
      </c>
      <c r="AA45">
        <v>19</v>
      </c>
      <c r="AB45">
        <v>267.2</v>
      </c>
      <c r="AC45">
        <v>14</v>
      </c>
      <c r="AD45">
        <v>246</v>
      </c>
      <c r="AE45">
        <v>16</v>
      </c>
      <c r="AF45">
        <v>250.4</v>
      </c>
      <c r="AG45">
        <v>14</v>
      </c>
      <c r="AH45">
        <v>237.5</v>
      </c>
      <c r="AI45">
        <v>16</v>
      </c>
      <c r="AM45" s="58" t="s">
        <v>471</v>
      </c>
      <c r="AN45" t="s">
        <v>66</v>
      </c>
      <c r="AO45">
        <v>158.30000000000001</v>
      </c>
      <c r="AP45">
        <v>19</v>
      </c>
      <c r="AQ45">
        <v>268.8</v>
      </c>
      <c r="AR45">
        <v>14</v>
      </c>
      <c r="AS45">
        <v>249.2</v>
      </c>
      <c r="AT45">
        <v>15</v>
      </c>
      <c r="AU45">
        <v>232.9</v>
      </c>
      <c r="AV45">
        <v>17</v>
      </c>
      <c r="AW45">
        <v>145.69999999999999</v>
      </c>
      <c r="AX45">
        <v>18</v>
      </c>
      <c r="AZ45" s="285" t="s">
        <v>475</v>
      </c>
      <c r="BA45" t="s">
        <v>66</v>
      </c>
      <c r="BB45">
        <v>221.2</v>
      </c>
      <c r="BC45">
        <v>19</v>
      </c>
      <c r="BD45">
        <v>173.1</v>
      </c>
      <c r="BE45">
        <v>17</v>
      </c>
      <c r="BF45">
        <v>246.6</v>
      </c>
      <c r="BG45">
        <v>16</v>
      </c>
      <c r="BH45">
        <v>272.8</v>
      </c>
      <c r="BI45">
        <v>15</v>
      </c>
      <c r="BJ45">
        <v>255.4</v>
      </c>
      <c r="BK45">
        <v>13</v>
      </c>
      <c r="BO45" s="285" t="s">
        <v>911</v>
      </c>
      <c r="BP45" t="s">
        <v>66</v>
      </c>
      <c r="BQ45">
        <v>0</v>
      </c>
      <c r="BR45">
        <v>0</v>
      </c>
      <c r="BS45">
        <v>0</v>
      </c>
      <c r="BT45">
        <v>297</v>
      </c>
      <c r="BW45" s="285" t="s">
        <v>910</v>
      </c>
      <c r="BX45" t="s">
        <v>66</v>
      </c>
      <c r="BY45">
        <v>218.3</v>
      </c>
      <c r="BZ45">
        <v>19</v>
      </c>
      <c r="CA45">
        <v>350</v>
      </c>
      <c r="CB45">
        <v>13</v>
      </c>
      <c r="CC45">
        <v>422.1</v>
      </c>
      <c r="CD45">
        <v>10</v>
      </c>
      <c r="CE45">
        <v>451.3</v>
      </c>
      <c r="CF45">
        <v>11</v>
      </c>
      <c r="CG45">
        <v>249.5</v>
      </c>
      <c r="CH45">
        <v>18</v>
      </c>
    </row>
    <row r="46" spans="1:86" ht="15" x14ac:dyDescent="0.25">
      <c r="A46" s="59"/>
      <c r="B46" s="59"/>
      <c r="C46" s="59"/>
      <c r="X46" s="58"/>
      <c r="AM46" s="58"/>
      <c r="AZ46" s="59"/>
      <c r="BO46" s="285" t="s">
        <v>455</v>
      </c>
      <c r="BP46" t="s">
        <v>66</v>
      </c>
      <c r="BQ46">
        <v>0</v>
      </c>
      <c r="BR46">
        <v>0</v>
      </c>
      <c r="BS46">
        <v>225.4</v>
      </c>
      <c r="BT46">
        <v>187.2</v>
      </c>
      <c r="BW46" s="59"/>
    </row>
    <row r="47" spans="1:86" ht="15" x14ac:dyDescent="0.25">
      <c r="A47" s="282" t="s">
        <v>728</v>
      </c>
      <c r="B47" s="282">
        <f>'Rankings 2019-20'!B37</f>
        <v>591</v>
      </c>
      <c r="C47" s="282">
        <f>'Rankings 2019-20'!C37</f>
        <v>15</v>
      </c>
      <c r="D47">
        <v>535.9</v>
      </c>
      <c r="E47">
        <v>20</v>
      </c>
      <c r="F47">
        <v>415.8</v>
      </c>
      <c r="G47">
        <v>18</v>
      </c>
      <c r="H47">
        <v>366.1</v>
      </c>
      <c r="I47">
        <v>17</v>
      </c>
      <c r="J47">
        <v>319</v>
      </c>
      <c r="K47">
        <v>17</v>
      </c>
      <c r="L47">
        <v>277.60000000000002</v>
      </c>
      <c r="M47">
        <v>20</v>
      </c>
      <c r="X47" s="58" t="s">
        <v>442</v>
      </c>
      <c r="Y47" t="s">
        <v>66</v>
      </c>
      <c r="Z47">
        <v>171.3</v>
      </c>
      <c r="AA47">
        <v>20</v>
      </c>
      <c r="AB47">
        <v>17.600000000000001</v>
      </c>
      <c r="AC47">
        <v>31</v>
      </c>
      <c r="AD47">
        <v>83.9</v>
      </c>
      <c r="AE47">
        <v>20</v>
      </c>
      <c r="AF47">
        <v>41.8</v>
      </c>
      <c r="AG47">
        <v>29</v>
      </c>
      <c r="AH47">
        <v>52.4</v>
      </c>
      <c r="AI47">
        <v>30</v>
      </c>
      <c r="AM47" s="58" t="s">
        <v>475</v>
      </c>
      <c r="AN47" t="s">
        <v>66</v>
      </c>
      <c r="AO47">
        <v>156.69999999999999</v>
      </c>
      <c r="AP47">
        <v>20</v>
      </c>
      <c r="AQ47">
        <v>260.10000000000002</v>
      </c>
      <c r="AR47">
        <v>15</v>
      </c>
      <c r="AS47">
        <v>248.5</v>
      </c>
      <c r="AT47">
        <v>16</v>
      </c>
      <c r="AU47">
        <v>221.2</v>
      </c>
      <c r="AV47">
        <v>19</v>
      </c>
      <c r="AW47">
        <v>173.1</v>
      </c>
      <c r="AX47">
        <v>17</v>
      </c>
      <c r="AZ47" s="285" t="s">
        <v>477</v>
      </c>
      <c r="BA47" t="s">
        <v>66</v>
      </c>
      <c r="BB47">
        <v>217.3</v>
      </c>
      <c r="BC47">
        <v>20</v>
      </c>
      <c r="BD47">
        <v>185.5</v>
      </c>
      <c r="BE47">
        <v>15</v>
      </c>
      <c r="BF47">
        <v>276.89999999999998</v>
      </c>
      <c r="BG47">
        <v>15</v>
      </c>
      <c r="BH47">
        <v>328.3</v>
      </c>
      <c r="BI47">
        <v>13</v>
      </c>
      <c r="BJ47">
        <v>215.1</v>
      </c>
      <c r="BK47">
        <v>16</v>
      </c>
      <c r="BO47" s="285" t="s">
        <v>457</v>
      </c>
      <c r="BP47" t="s">
        <v>66</v>
      </c>
      <c r="BQ47">
        <v>15.8</v>
      </c>
      <c r="BR47">
        <v>73</v>
      </c>
      <c r="BS47">
        <v>690.8</v>
      </c>
      <c r="BT47">
        <v>683.4</v>
      </c>
      <c r="BW47" s="285" t="s">
        <v>466</v>
      </c>
      <c r="BX47" t="s">
        <v>66</v>
      </c>
      <c r="BY47">
        <v>178.3</v>
      </c>
      <c r="BZ47">
        <v>20</v>
      </c>
      <c r="CA47">
        <v>81.2</v>
      </c>
      <c r="CB47">
        <v>28</v>
      </c>
      <c r="CC47">
        <v>87.6</v>
      </c>
      <c r="CD47">
        <v>22</v>
      </c>
      <c r="CE47">
        <v>71.900000000000006</v>
      </c>
      <c r="CF47">
        <v>25</v>
      </c>
      <c r="CG47">
        <v>12.4</v>
      </c>
      <c r="CH47">
        <v>31</v>
      </c>
    </row>
    <row r="48" spans="1:86" ht="15" x14ac:dyDescent="0.25">
      <c r="A48" s="59"/>
      <c r="B48" s="59"/>
      <c r="C48" s="59"/>
      <c r="X48" s="58"/>
      <c r="AM48" s="58"/>
      <c r="AZ48" s="59"/>
      <c r="BO48" s="285" t="s">
        <v>459</v>
      </c>
      <c r="BP48" t="s">
        <v>66</v>
      </c>
      <c r="BQ48">
        <v>2.4</v>
      </c>
      <c r="BR48">
        <v>0</v>
      </c>
      <c r="BS48">
        <v>250.4</v>
      </c>
      <c r="BT48">
        <v>237.5</v>
      </c>
      <c r="BW48" s="59"/>
    </row>
    <row r="49" spans="1:86" ht="15" x14ac:dyDescent="0.25">
      <c r="A49" s="282" t="s">
        <v>774</v>
      </c>
      <c r="B49" s="282">
        <f>'Rankings 2019-20'!B107</f>
        <v>0</v>
      </c>
      <c r="C49" s="282">
        <f>'Rankings 2019-20'!C107</f>
        <v>0</v>
      </c>
      <c r="D49">
        <v>521.1</v>
      </c>
      <c r="E49">
        <v>21</v>
      </c>
      <c r="F49">
        <v>551</v>
      </c>
      <c r="G49">
        <v>16</v>
      </c>
      <c r="H49">
        <v>147.5</v>
      </c>
      <c r="I49">
        <v>26</v>
      </c>
      <c r="J49">
        <v>123.6</v>
      </c>
      <c r="K49">
        <v>29</v>
      </c>
      <c r="L49">
        <v>0</v>
      </c>
      <c r="M49">
        <v>0</v>
      </c>
      <c r="X49" s="58" t="s">
        <v>450</v>
      </c>
      <c r="Y49" t="s">
        <v>66</v>
      </c>
      <c r="Z49">
        <v>160.5</v>
      </c>
      <c r="AA49">
        <v>21</v>
      </c>
      <c r="AB49">
        <v>55.5</v>
      </c>
      <c r="AC49">
        <v>27</v>
      </c>
      <c r="AD49">
        <v>0.5</v>
      </c>
      <c r="AE49">
        <v>35</v>
      </c>
      <c r="AF49">
        <v>49.5</v>
      </c>
      <c r="AG49">
        <v>27</v>
      </c>
      <c r="AH49">
        <v>0</v>
      </c>
      <c r="AI49">
        <v>0</v>
      </c>
      <c r="AM49" s="58" t="s">
        <v>436</v>
      </c>
      <c r="AN49" t="s">
        <v>66</v>
      </c>
      <c r="AO49">
        <v>129.9</v>
      </c>
      <c r="AP49">
        <v>21</v>
      </c>
      <c r="AQ49">
        <v>45.6</v>
      </c>
      <c r="AR49">
        <v>23</v>
      </c>
      <c r="AS49">
        <v>234.5</v>
      </c>
      <c r="AT49">
        <v>17</v>
      </c>
      <c r="AU49">
        <v>225</v>
      </c>
      <c r="AV49">
        <v>18</v>
      </c>
      <c r="AW49">
        <v>60.9</v>
      </c>
      <c r="AX49">
        <v>25</v>
      </c>
      <c r="AZ49" s="285" t="s">
        <v>440</v>
      </c>
      <c r="BA49" t="s">
        <v>66</v>
      </c>
      <c r="BB49">
        <v>195.5</v>
      </c>
      <c r="BC49">
        <v>21</v>
      </c>
      <c r="BD49">
        <v>60.7</v>
      </c>
      <c r="BE49">
        <v>26</v>
      </c>
      <c r="BF49">
        <v>180</v>
      </c>
      <c r="BG49">
        <v>20</v>
      </c>
      <c r="BH49">
        <v>35.700000000000003</v>
      </c>
      <c r="BI49">
        <v>28</v>
      </c>
      <c r="BJ49">
        <v>20.5</v>
      </c>
      <c r="BK49">
        <v>30</v>
      </c>
      <c r="BO49" s="285" t="s">
        <v>462</v>
      </c>
      <c r="BP49" t="s">
        <v>66</v>
      </c>
      <c r="BQ49">
        <v>0.2</v>
      </c>
      <c r="BR49">
        <v>1.1000000000000001</v>
      </c>
      <c r="BS49">
        <v>44.3</v>
      </c>
      <c r="BT49">
        <v>54.5</v>
      </c>
      <c r="BW49" s="285" t="s">
        <v>463</v>
      </c>
      <c r="BX49" t="s">
        <v>66</v>
      </c>
      <c r="BY49">
        <v>157.19999999999999</v>
      </c>
      <c r="BZ49">
        <v>21</v>
      </c>
      <c r="CA49">
        <v>120.6</v>
      </c>
      <c r="CB49">
        <v>24</v>
      </c>
      <c r="CC49">
        <v>0</v>
      </c>
      <c r="CD49">
        <v>0</v>
      </c>
      <c r="CE49">
        <v>62.5</v>
      </c>
      <c r="CF49">
        <v>27</v>
      </c>
      <c r="CG49">
        <v>0</v>
      </c>
      <c r="CH49">
        <v>0</v>
      </c>
    </row>
    <row r="50" spans="1:86" ht="15" x14ac:dyDescent="0.25">
      <c r="A50" s="59"/>
      <c r="B50" s="59"/>
      <c r="C50" s="59"/>
      <c r="X50" s="58"/>
      <c r="AM50" s="58"/>
      <c r="AZ50" s="59"/>
      <c r="BO50" s="285" t="s">
        <v>463</v>
      </c>
      <c r="BP50" t="s">
        <v>66</v>
      </c>
      <c r="BQ50">
        <v>0</v>
      </c>
      <c r="BR50">
        <v>0</v>
      </c>
      <c r="BS50">
        <v>157.19999999999999</v>
      </c>
      <c r="BT50">
        <v>120.6</v>
      </c>
      <c r="BW50" s="59"/>
    </row>
    <row r="51" spans="1:86" ht="15" x14ac:dyDescent="0.25">
      <c r="A51" s="282" t="s">
        <v>735</v>
      </c>
      <c r="B51" s="282">
        <f>'Rankings 2019-20'!B49</f>
        <v>286.3</v>
      </c>
      <c r="C51" s="282">
        <f>'Rankings 2019-20'!C49</f>
        <v>21</v>
      </c>
      <c r="D51">
        <v>325</v>
      </c>
      <c r="E51">
        <v>22</v>
      </c>
      <c r="F51">
        <v>147.5</v>
      </c>
      <c r="G51">
        <v>26</v>
      </c>
      <c r="H51">
        <v>284.39999999999998</v>
      </c>
      <c r="I51">
        <v>20</v>
      </c>
      <c r="J51">
        <v>213.3</v>
      </c>
      <c r="K51">
        <v>25</v>
      </c>
      <c r="L51">
        <v>206.8</v>
      </c>
      <c r="M51">
        <v>23</v>
      </c>
      <c r="X51" s="58" t="s">
        <v>444</v>
      </c>
      <c r="Y51" t="s">
        <v>66</v>
      </c>
      <c r="Z51">
        <v>144.80000000000001</v>
      </c>
      <c r="AA51">
        <v>22</v>
      </c>
      <c r="AB51">
        <v>188.3</v>
      </c>
      <c r="AC51">
        <v>17</v>
      </c>
      <c r="AD51">
        <v>0</v>
      </c>
      <c r="AE51">
        <v>0</v>
      </c>
      <c r="AF51">
        <v>75</v>
      </c>
      <c r="AG51">
        <v>25</v>
      </c>
      <c r="AH51">
        <v>49.5</v>
      </c>
      <c r="AI51">
        <v>31</v>
      </c>
      <c r="AM51" s="58" t="s">
        <v>455</v>
      </c>
      <c r="AN51" t="s">
        <v>66</v>
      </c>
      <c r="AO51">
        <v>99.8</v>
      </c>
      <c r="AP51">
        <v>22</v>
      </c>
      <c r="AQ51">
        <v>106.6</v>
      </c>
      <c r="AR51">
        <v>18</v>
      </c>
      <c r="AS51">
        <v>225.4</v>
      </c>
      <c r="AT51">
        <v>18</v>
      </c>
      <c r="AU51">
        <v>187.2</v>
      </c>
      <c r="AV51">
        <v>22</v>
      </c>
      <c r="AW51">
        <v>219.3</v>
      </c>
      <c r="AX51">
        <v>14</v>
      </c>
      <c r="AZ51" s="285" t="s">
        <v>455</v>
      </c>
      <c r="BA51" t="s">
        <v>66</v>
      </c>
      <c r="BB51">
        <v>187.2</v>
      </c>
      <c r="BC51">
        <v>22</v>
      </c>
      <c r="BD51">
        <v>219.3</v>
      </c>
      <c r="BE51">
        <v>14</v>
      </c>
      <c r="BF51">
        <v>335.2</v>
      </c>
      <c r="BG51">
        <v>14</v>
      </c>
      <c r="BH51">
        <v>257</v>
      </c>
      <c r="BI51">
        <v>16</v>
      </c>
      <c r="BJ51">
        <v>236.3</v>
      </c>
      <c r="BK51">
        <v>14</v>
      </c>
      <c r="BO51" s="285" t="s">
        <v>464</v>
      </c>
      <c r="BP51" t="s">
        <v>66</v>
      </c>
      <c r="BQ51">
        <v>5.5</v>
      </c>
      <c r="BR51" t="s">
        <v>84</v>
      </c>
      <c r="BS51">
        <v>20.100000000000001</v>
      </c>
      <c r="BT51">
        <v>26.2</v>
      </c>
      <c r="BW51" s="285" t="s">
        <v>477</v>
      </c>
      <c r="BX51" t="s">
        <v>66</v>
      </c>
      <c r="BY51">
        <v>125.7</v>
      </c>
      <c r="BZ51">
        <v>22</v>
      </c>
      <c r="CA51">
        <v>217.3</v>
      </c>
      <c r="CB51">
        <v>20</v>
      </c>
      <c r="CC51">
        <v>185.5</v>
      </c>
      <c r="CD51">
        <v>15</v>
      </c>
      <c r="CE51">
        <v>276.89999999999998</v>
      </c>
      <c r="CF51">
        <v>15</v>
      </c>
      <c r="CG51">
        <v>328.3</v>
      </c>
      <c r="CH51">
        <v>13</v>
      </c>
    </row>
    <row r="52" spans="1:86" ht="15" x14ac:dyDescent="0.25">
      <c r="A52" s="59"/>
      <c r="B52" s="59"/>
      <c r="C52" s="59"/>
      <c r="X52" s="58"/>
      <c r="AM52" s="58"/>
      <c r="AZ52" s="59"/>
      <c r="BO52" s="285" t="s">
        <v>910</v>
      </c>
      <c r="BP52" t="s">
        <v>66</v>
      </c>
      <c r="BQ52">
        <v>0</v>
      </c>
      <c r="BR52">
        <v>25</v>
      </c>
      <c r="BS52">
        <v>218.3</v>
      </c>
      <c r="BT52">
        <v>350</v>
      </c>
      <c r="BW52" s="59"/>
    </row>
    <row r="53" spans="1:86" ht="15" x14ac:dyDescent="0.25">
      <c r="A53" s="282" t="s">
        <v>730</v>
      </c>
      <c r="B53" s="282">
        <f>'Rankings 2019-20'!B41</f>
        <v>382.4</v>
      </c>
      <c r="C53" s="282">
        <f>'Rankings 2019-20'!C41</f>
        <v>17</v>
      </c>
      <c r="D53">
        <v>301.10000000000002</v>
      </c>
      <c r="E53">
        <v>23</v>
      </c>
      <c r="F53">
        <v>370.6</v>
      </c>
      <c r="G53">
        <v>19</v>
      </c>
      <c r="H53">
        <v>215.6</v>
      </c>
      <c r="I53">
        <v>21</v>
      </c>
      <c r="J53">
        <v>356.8</v>
      </c>
      <c r="K53">
        <v>16</v>
      </c>
      <c r="L53">
        <v>187.8</v>
      </c>
      <c r="M53">
        <v>24</v>
      </c>
      <c r="X53" s="58" t="s">
        <v>477</v>
      </c>
      <c r="Y53" t="s">
        <v>66</v>
      </c>
      <c r="Z53">
        <v>129.6</v>
      </c>
      <c r="AA53">
        <v>23</v>
      </c>
      <c r="AB53">
        <v>176.8</v>
      </c>
      <c r="AC53">
        <v>18</v>
      </c>
      <c r="AD53">
        <v>83.9</v>
      </c>
      <c r="AE53">
        <v>21</v>
      </c>
      <c r="AF53">
        <v>125.7</v>
      </c>
      <c r="AG53">
        <v>22</v>
      </c>
      <c r="AH53">
        <v>217.3</v>
      </c>
      <c r="AI53">
        <v>20</v>
      </c>
      <c r="AM53" s="58" t="s">
        <v>913</v>
      </c>
      <c r="AN53" t="s">
        <v>66</v>
      </c>
      <c r="AO53">
        <v>92.3</v>
      </c>
      <c r="AP53">
        <v>23</v>
      </c>
      <c r="AQ53">
        <v>0</v>
      </c>
      <c r="AR53">
        <v>0</v>
      </c>
      <c r="AS53">
        <v>95.8</v>
      </c>
      <c r="AT53">
        <v>24</v>
      </c>
      <c r="AU53">
        <v>105.3</v>
      </c>
      <c r="AV53">
        <v>25</v>
      </c>
      <c r="AW53">
        <v>122.3</v>
      </c>
      <c r="AX53">
        <v>21</v>
      </c>
      <c r="AZ53" s="285" t="s">
        <v>478</v>
      </c>
      <c r="BA53" t="s">
        <v>66</v>
      </c>
      <c r="BB53">
        <v>148.4</v>
      </c>
      <c r="BC53">
        <v>23</v>
      </c>
      <c r="BD53">
        <v>123.9</v>
      </c>
      <c r="BE53">
        <v>20</v>
      </c>
      <c r="BF53">
        <v>111.8</v>
      </c>
      <c r="BG53">
        <v>23</v>
      </c>
      <c r="BH53">
        <v>181.9</v>
      </c>
      <c r="BI53">
        <v>22</v>
      </c>
      <c r="BJ53">
        <v>149.19999999999999</v>
      </c>
      <c r="BK53">
        <v>21</v>
      </c>
      <c r="BO53" s="285" t="s">
        <v>465</v>
      </c>
      <c r="BP53" t="s">
        <v>66</v>
      </c>
      <c r="BQ53">
        <v>16</v>
      </c>
      <c r="BR53">
        <v>24.5</v>
      </c>
      <c r="BS53">
        <v>485.2</v>
      </c>
      <c r="BT53">
        <v>423</v>
      </c>
      <c r="BW53" s="285" t="s">
        <v>478</v>
      </c>
      <c r="BX53" t="s">
        <v>66</v>
      </c>
      <c r="BY53">
        <v>120.6</v>
      </c>
      <c r="BZ53">
        <v>23</v>
      </c>
      <c r="CA53">
        <v>148.4</v>
      </c>
      <c r="CB53">
        <v>23</v>
      </c>
      <c r="CC53">
        <v>123.9</v>
      </c>
      <c r="CD53">
        <v>20</v>
      </c>
      <c r="CE53">
        <v>111.8</v>
      </c>
      <c r="CF53">
        <v>23</v>
      </c>
      <c r="CG53">
        <v>181.9</v>
      </c>
      <c r="CH53">
        <v>22</v>
      </c>
    </row>
    <row r="54" spans="1:86" ht="15" x14ac:dyDescent="0.25">
      <c r="A54" s="59"/>
      <c r="B54" s="59"/>
      <c r="C54" s="59"/>
      <c r="X54" s="58"/>
      <c r="AM54" s="58"/>
      <c r="AZ54" s="59"/>
      <c r="BO54" s="285" t="s">
        <v>466</v>
      </c>
      <c r="BP54" t="s">
        <v>66</v>
      </c>
      <c r="BQ54">
        <v>29.8</v>
      </c>
      <c r="BR54">
        <v>7.8</v>
      </c>
      <c r="BS54">
        <v>178.3</v>
      </c>
      <c r="BT54">
        <v>81.2</v>
      </c>
      <c r="BW54" s="59"/>
    </row>
    <row r="55" spans="1:86" ht="15" x14ac:dyDescent="0.25">
      <c r="A55" s="282" t="s">
        <v>760</v>
      </c>
      <c r="B55" s="282">
        <f>'Rankings 2019-20'!B109</f>
        <v>0</v>
      </c>
      <c r="C55" s="282">
        <f>'Rankings 2019-20'!C109</f>
        <v>0</v>
      </c>
      <c r="D55">
        <v>298.89999999999998</v>
      </c>
      <c r="E55">
        <v>24</v>
      </c>
      <c r="F55">
        <v>19.3</v>
      </c>
      <c r="G55">
        <v>38</v>
      </c>
      <c r="H55">
        <v>49.3</v>
      </c>
      <c r="I55">
        <v>30</v>
      </c>
      <c r="J55">
        <v>0</v>
      </c>
      <c r="K55">
        <v>0</v>
      </c>
      <c r="L55">
        <v>0</v>
      </c>
      <c r="M55">
        <v>0</v>
      </c>
      <c r="X55" s="58" t="s">
        <v>455</v>
      </c>
      <c r="Y55" t="s">
        <v>66</v>
      </c>
      <c r="Z55">
        <v>119.3</v>
      </c>
      <c r="AA55">
        <v>24</v>
      </c>
      <c r="AB55">
        <v>99.8</v>
      </c>
      <c r="AC55">
        <v>22</v>
      </c>
      <c r="AD55">
        <v>106.6</v>
      </c>
      <c r="AE55">
        <v>18</v>
      </c>
      <c r="AF55">
        <v>225.4</v>
      </c>
      <c r="AG55">
        <v>18</v>
      </c>
      <c r="AH55">
        <v>187.2</v>
      </c>
      <c r="AI55">
        <v>22</v>
      </c>
      <c r="AM55" s="58" t="s">
        <v>478</v>
      </c>
      <c r="AN55" t="s">
        <v>66</v>
      </c>
      <c r="AO55">
        <v>91.4</v>
      </c>
      <c r="AP55">
        <v>24</v>
      </c>
      <c r="AQ55">
        <v>100.4</v>
      </c>
      <c r="AR55">
        <v>19</v>
      </c>
      <c r="AS55">
        <v>120.6</v>
      </c>
      <c r="AT55">
        <v>23</v>
      </c>
      <c r="AU55">
        <v>148.4</v>
      </c>
      <c r="AV55">
        <v>23</v>
      </c>
      <c r="AW55">
        <v>123.9</v>
      </c>
      <c r="AX55">
        <v>20</v>
      </c>
      <c r="AZ55" s="285" t="s">
        <v>463</v>
      </c>
      <c r="BA55" t="s">
        <v>66</v>
      </c>
      <c r="BB55">
        <v>120.6</v>
      </c>
      <c r="BC55">
        <v>24</v>
      </c>
      <c r="BD55">
        <v>0</v>
      </c>
      <c r="BE55">
        <v>0</v>
      </c>
      <c r="BF55">
        <v>62.5</v>
      </c>
      <c r="BG55">
        <v>27</v>
      </c>
      <c r="BH55">
        <v>0</v>
      </c>
      <c r="BI55">
        <v>0</v>
      </c>
      <c r="BJ55">
        <v>0</v>
      </c>
      <c r="BK55">
        <v>0</v>
      </c>
      <c r="BO55" s="285"/>
      <c r="BP55" t="s">
        <v>66</v>
      </c>
      <c r="BW55" s="285" t="s">
        <v>913</v>
      </c>
      <c r="BX55" t="s">
        <v>66</v>
      </c>
      <c r="BY55">
        <v>95.8</v>
      </c>
      <c r="BZ55">
        <v>24</v>
      </c>
      <c r="CA55">
        <v>105.3</v>
      </c>
      <c r="CB55">
        <v>25</v>
      </c>
      <c r="CC55">
        <v>122.3</v>
      </c>
      <c r="CD55">
        <v>21</v>
      </c>
      <c r="CE55">
        <v>217.2</v>
      </c>
      <c r="CF55">
        <v>17</v>
      </c>
      <c r="CG55">
        <v>253.2</v>
      </c>
      <c r="CH55">
        <v>17</v>
      </c>
    </row>
    <row r="56" spans="1:86" ht="15" x14ac:dyDescent="0.25">
      <c r="A56" s="59"/>
      <c r="B56" s="59"/>
      <c r="C56" s="59"/>
      <c r="X56" s="58"/>
      <c r="AM56" s="58"/>
      <c r="AZ56" s="59"/>
      <c r="BO56" s="285" t="s">
        <v>467</v>
      </c>
      <c r="BP56" t="s">
        <v>66</v>
      </c>
      <c r="BQ56">
        <v>0</v>
      </c>
      <c r="BR56">
        <v>60</v>
      </c>
      <c r="BS56">
        <v>1242.3</v>
      </c>
      <c r="BT56">
        <v>1283.3</v>
      </c>
      <c r="BW56" s="59"/>
    </row>
    <row r="57" spans="1:86" ht="15" x14ac:dyDescent="0.25">
      <c r="A57" s="282" t="s">
        <v>726</v>
      </c>
      <c r="B57" s="282">
        <f>'Rankings 2019-20'!B47</f>
        <v>292.3</v>
      </c>
      <c r="C57" s="282">
        <f>'Rankings 2019-20'!C47</f>
        <v>20</v>
      </c>
      <c r="D57">
        <v>284.10000000000002</v>
      </c>
      <c r="E57">
        <v>25</v>
      </c>
      <c r="F57">
        <v>298</v>
      </c>
      <c r="G57">
        <v>21</v>
      </c>
      <c r="H57">
        <v>302.3</v>
      </c>
      <c r="I57">
        <v>19</v>
      </c>
      <c r="J57">
        <v>301.10000000000002</v>
      </c>
      <c r="K57">
        <v>18</v>
      </c>
      <c r="L57">
        <v>274.60000000000002</v>
      </c>
      <c r="M57">
        <v>21</v>
      </c>
      <c r="X57" s="58" t="s">
        <v>475</v>
      </c>
      <c r="Y57" t="s">
        <v>66</v>
      </c>
      <c r="Z57">
        <v>95.2</v>
      </c>
      <c r="AA57">
        <v>25</v>
      </c>
      <c r="AB57">
        <v>156.69999999999999</v>
      </c>
      <c r="AC57">
        <v>20</v>
      </c>
      <c r="AD57">
        <v>260.10000000000002</v>
      </c>
      <c r="AE57">
        <v>15</v>
      </c>
      <c r="AF57">
        <v>248.5</v>
      </c>
      <c r="AG57">
        <v>16</v>
      </c>
      <c r="AH57">
        <v>221.2</v>
      </c>
      <c r="AI57">
        <v>19</v>
      </c>
      <c r="AM57" s="58" t="s">
        <v>908</v>
      </c>
      <c r="AN57" t="s">
        <v>66</v>
      </c>
      <c r="AO57">
        <v>81</v>
      </c>
      <c r="AP57">
        <v>25</v>
      </c>
      <c r="AQ57">
        <v>30.3</v>
      </c>
      <c r="AR57">
        <v>26</v>
      </c>
      <c r="AS57">
        <v>52.5</v>
      </c>
      <c r="AT57">
        <v>26</v>
      </c>
      <c r="AU57">
        <v>98.5</v>
      </c>
      <c r="AV57">
        <v>27</v>
      </c>
      <c r="AW57">
        <v>25.9</v>
      </c>
      <c r="AX57">
        <v>30</v>
      </c>
      <c r="AZ57" s="285" t="s">
        <v>913</v>
      </c>
      <c r="BA57" t="s">
        <v>66</v>
      </c>
      <c r="BB57">
        <v>105.3</v>
      </c>
      <c r="BC57">
        <v>25</v>
      </c>
      <c r="BD57">
        <v>122.3</v>
      </c>
      <c r="BE57">
        <v>21</v>
      </c>
      <c r="BF57">
        <v>217.2</v>
      </c>
      <c r="BG57">
        <v>17</v>
      </c>
      <c r="BH57">
        <v>253.2</v>
      </c>
      <c r="BI57">
        <v>17</v>
      </c>
      <c r="BJ57">
        <v>303.10000000000002</v>
      </c>
      <c r="BK57">
        <v>11</v>
      </c>
      <c r="BO57" s="285" t="s">
        <v>469</v>
      </c>
      <c r="BP57" t="s">
        <v>66</v>
      </c>
      <c r="BQ57">
        <v>0</v>
      </c>
      <c r="BR57">
        <v>60</v>
      </c>
      <c r="BS57">
        <v>897.3</v>
      </c>
      <c r="BT57">
        <v>945</v>
      </c>
      <c r="BW57" s="285" t="s">
        <v>444</v>
      </c>
      <c r="BX57" t="s">
        <v>66</v>
      </c>
      <c r="BY57">
        <v>75</v>
      </c>
      <c r="BZ57">
        <v>25</v>
      </c>
      <c r="CA57">
        <v>49.5</v>
      </c>
      <c r="CB57">
        <v>31</v>
      </c>
      <c r="CC57">
        <v>0</v>
      </c>
      <c r="CD57">
        <v>0</v>
      </c>
      <c r="CE57">
        <v>2.5</v>
      </c>
      <c r="CF57">
        <v>38</v>
      </c>
      <c r="CG57">
        <v>64</v>
      </c>
      <c r="CH57">
        <v>27</v>
      </c>
    </row>
    <row r="58" spans="1:86" ht="15" x14ac:dyDescent="0.25">
      <c r="A58" s="59"/>
      <c r="B58" s="59"/>
      <c r="C58" s="59"/>
      <c r="X58" s="58"/>
      <c r="AM58" s="58"/>
      <c r="AZ58" s="59"/>
      <c r="BO58" s="285" t="s">
        <v>913</v>
      </c>
      <c r="BP58" t="s">
        <v>66</v>
      </c>
      <c r="BQ58">
        <v>0</v>
      </c>
      <c r="BR58">
        <v>0</v>
      </c>
      <c r="BS58">
        <v>95.8</v>
      </c>
      <c r="BT58">
        <v>105.3</v>
      </c>
      <c r="BW58" s="59"/>
    </row>
    <row r="59" spans="1:86" ht="15" x14ac:dyDescent="0.25">
      <c r="A59" s="282" t="s">
        <v>736</v>
      </c>
      <c r="B59" s="282">
        <f>'Rankings 2019-20'!B51</f>
        <v>263.60000000000002</v>
      </c>
      <c r="C59" s="282">
        <f>'Rankings 2019-20'!C51</f>
        <v>22</v>
      </c>
      <c r="D59">
        <v>274.60000000000002</v>
      </c>
      <c r="E59">
        <v>26</v>
      </c>
      <c r="F59">
        <v>236.3</v>
      </c>
      <c r="G59">
        <v>24</v>
      </c>
      <c r="H59">
        <v>138.4</v>
      </c>
      <c r="I59">
        <v>27</v>
      </c>
      <c r="J59">
        <v>184</v>
      </c>
      <c r="K59">
        <v>27</v>
      </c>
      <c r="L59">
        <v>103.2</v>
      </c>
      <c r="M59">
        <v>28</v>
      </c>
      <c r="X59" s="58" t="s">
        <v>440</v>
      </c>
      <c r="Y59" t="s">
        <v>66</v>
      </c>
      <c r="Z59">
        <v>80.2</v>
      </c>
      <c r="AA59">
        <v>26</v>
      </c>
      <c r="AB59">
        <v>50.3</v>
      </c>
      <c r="AC59">
        <v>28</v>
      </c>
      <c r="AD59">
        <v>1.8</v>
      </c>
      <c r="AE59">
        <v>33</v>
      </c>
      <c r="AF59">
        <v>18.2</v>
      </c>
      <c r="AG59">
        <v>35</v>
      </c>
      <c r="AH59">
        <v>195.5</v>
      </c>
      <c r="AI59">
        <v>21</v>
      </c>
      <c r="AM59" s="58" t="s">
        <v>485</v>
      </c>
      <c r="AN59" t="s">
        <v>66</v>
      </c>
      <c r="AO59">
        <v>72</v>
      </c>
      <c r="AP59">
        <v>26</v>
      </c>
      <c r="AQ59">
        <v>41.9</v>
      </c>
      <c r="AR59">
        <v>24</v>
      </c>
      <c r="AS59">
        <v>39</v>
      </c>
      <c r="AT59">
        <v>30</v>
      </c>
      <c r="AU59">
        <v>104.6</v>
      </c>
      <c r="AV59">
        <v>26</v>
      </c>
      <c r="AW59">
        <v>44.5</v>
      </c>
      <c r="AX59">
        <v>28</v>
      </c>
      <c r="AZ59" s="285" t="s">
        <v>485</v>
      </c>
      <c r="BA59" t="s">
        <v>66</v>
      </c>
      <c r="BB59">
        <v>104.6</v>
      </c>
      <c r="BC59">
        <v>26</v>
      </c>
      <c r="BD59">
        <v>44.5</v>
      </c>
      <c r="BE59">
        <v>28</v>
      </c>
      <c r="BF59">
        <v>5</v>
      </c>
      <c r="BG59">
        <v>37</v>
      </c>
      <c r="BH59">
        <v>0</v>
      </c>
      <c r="BI59">
        <v>0</v>
      </c>
      <c r="BJ59">
        <v>45</v>
      </c>
      <c r="BK59">
        <v>28</v>
      </c>
      <c r="BO59" s="285" t="s">
        <v>471</v>
      </c>
      <c r="BP59" t="s">
        <v>66</v>
      </c>
      <c r="BQ59">
        <v>0</v>
      </c>
      <c r="BR59">
        <v>0</v>
      </c>
      <c r="BS59">
        <v>249.2</v>
      </c>
      <c r="BT59">
        <v>232.9</v>
      </c>
      <c r="BW59" s="285" t="s">
        <v>908</v>
      </c>
      <c r="BX59" t="s">
        <v>66</v>
      </c>
      <c r="BY59">
        <v>52.5</v>
      </c>
      <c r="BZ59">
        <v>26</v>
      </c>
      <c r="CA59">
        <v>98.4</v>
      </c>
      <c r="CB59">
        <v>27</v>
      </c>
      <c r="CC59">
        <v>25.9</v>
      </c>
      <c r="CD59">
        <v>30</v>
      </c>
      <c r="CE59">
        <v>0</v>
      </c>
      <c r="CF59">
        <v>0</v>
      </c>
      <c r="CG59">
        <v>0</v>
      </c>
      <c r="CH59">
        <v>0</v>
      </c>
    </row>
    <row r="60" spans="1:86" ht="15" x14ac:dyDescent="0.25">
      <c r="A60" s="59"/>
      <c r="B60" s="59"/>
      <c r="C60" s="59"/>
      <c r="X60" s="58"/>
      <c r="AM60" s="58"/>
      <c r="AZ60" s="59"/>
      <c r="BO60" s="285"/>
      <c r="BP60" t="s">
        <v>66</v>
      </c>
      <c r="BW60" s="59"/>
    </row>
    <row r="61" spans="1:86" ht="15" x14ac:dyDescent="0.25">
      <c r="A61" s="282" t="s">
        <v>732</v>
      </c>
      <c r="B61" s="282">
        <f>'Rankings 2019-20'!B53</f>
        <v>192.7</v>
      </c>
      <c r="C61" s="282">
        <f>'Rankings 2019-20'!C53</f>
        <v>23</v>
      </c>
      <c r="D61">
        <v>268.2</v>
      </c>
      <c r="E61">
        <v>27</v>
      </c>
      <c r="F61">
        <v>123.4</v>
      </c>
      <c r="G61">
        <v>28</v>
      </c>
      <c r="H61">
        <v>171.7</v>
      </c>
      <c r="I61">
        <v>25</v>
      </c>
      <c r="J61">
        <v>232.8</v>
      </c>
      <c r="K61">
        <v>23</v>
      </c>
      <c r="L61">
        <v>257.2</v>
      </c>
      <c r="M61">
        <v>22</v>
      </c>
      <c r="X61" s="58" t="s">
        <v>462</v>
      </c>
      <c r="Y61" t="s">
        <v>66</v>
      </c>
      <c r="Z61">
        <v>75.8</v>
      </c>
      <c r="AA61">
        <v>27</v>
      </c>
      <c r="AB61">
        <v>38</v>
      </c>
      <c r="AC61">
        <v>29</v>
      </c>
      <c r="AD61">
        <v>41.5</v>
      </c>
      <c r="AE61">
        <v>25</v>
      </c>
      <c r="AF61">
        <v>44.3</v>
      </c>
      <c r="AG61">
        <v>28</v>
      </c>
      <c r="AH61">
        <v>54.5</v>
      </c>
      <c r="AI61">
        <v>29</v>
      </c>
      <c r="AM61" s="58" t="s">
        <v>450</v>
      </c>
      <c r="AN61" t="s">
        <v>66</v>
      </c>
      <c r="AO61">
        <v>55.5</v>
      </c>
      <c r="AP61">
        <v>27</v>
      </c>
      <c r="AQ61">
        <v>0.5</v>
      </c>
      <c r="AR61">
        <v>35</v>
      </c>
      <c r="AS61">
        <v>49.5</v>
      </c>
      <c r="AT61">
        <v>27</v>
      </c>
      <c r="AU61">
        <v>0</v>
      </c>
      <c r="AV61">
        <v>0</v>
      </c>
      <c r="AW61">
        <v>0</v>
      </c>
      <c r="AX61">
        <v>0</v>
      </c>
      <c r="AZ61" s="285" t="s">
        <v>908</v>
      </c>
      <c r="BA61" t="s">
        <v>66</v>
      </c>
      <c r="BB61">
        <v>98.4</v>
      </c>
      <c r="BC61">
        <v>27</v>
      </c>
      <c r="BD61">
        <v>25.9</v>
      </c>
      <c r="BE61">
        <v>30</v>
      </c>
      <c r="BF61">
        <v>0</v>
      </c>
      <c r="BG61">
        <v>0</v>
      </c>
      <c r="BH61">
        <v>0</v>
      </c>
      <c r="BI61">
        <v>0</v>
      </c>
      <c r="BJ61">
        <v>0</v>
      </c>
      <c r="BK61">
        <v>0</v>
      </c>
      <c r="BO61" s="285" t="s">
        <v>914</v>
      </c>
      <c r="BP61" t="s">
        <v>66</v>
      </c>
      <c r="BQ61">
        <v>156.9</v>
      </c>
      <c r="BR61">
        <v>141.6</v>
      </c>
      <c r="BS61">
        <v>4082.9</v>
      </c>
      <c r="BT61">
        <v>4378.3999999999996</v>
      </c>
      <c r="BW61" s="285" t="s">
        <v>450</v>
      </c>
      <c r="BX61" t="s">
        <v>66</v>
      </c>
      <c r="BY61">
        <v>49.5</v>
      </c>
      <c r="BZ61">
        <v>27</v>
      </c>
      <c r="CA61">
        <v>0</v>
      </c>
      <c r="CB61">
        <v>0</v>
      </c>
      <c r="CC61">
        <v>0</v>
      </c>
      <c r="CD61">
        <v>0</v>
      </c>
      <c r="CE61">
        <v>0</v>
      </c>
      <c r="CF61">
        <v>0</v>
      </c>
      <c r="CG61">
        <v>0</v>
      </c>
      <c r="CH61">
        <v>0</v>
      </c>
    </row>
    <row r="62" spans="1:86" ht="15" x14ac:dyDescent="0.25">
      <c r="A62" s="59"/>
      <c r="B62" s="59"/>
      <c r="C62" s="59"/>
      <c r="X62" s="58"/>
      <c r="AM62" s="58"/>
      <c r="AZ62" s="59"/>
      <c r="BO62" s="285" t="s">
        <v>474</v>
      </c>
      <c r="BP62" t="s">
        <v>66</v>
      </c>
      <c r="BQ62">
        <v>0.2</v>
      </c>
      <c r="BR62">
        <v>0.1</v>
      </c>
      <c r="BS62">
        <v>23.3</v>
      </c>
      <c r="BT62">
        <v>25.2</v>
      </c>
      <c r="BW62" s="59"/>
    </row>
    <row r="63" spans="1:86" ht="15" x14ac:dyDescent="0.25">
      <c r="A63" s="282" t="s">
        <v>759</v>
      </c>
      <c r="B63" s="282">
        <f>'Rankings 2019-20'!B65</f>
        <v>98.2</v>
      </c>
      <c r="C63" s="282">
        <f>'Rankings 2019-20'!C65</f>
        <v>29</v>
      </c>
      <c r="D63">
        <v>229</v>
      </c>
      <c r="E63">
        <v>28</v>
      </c>
      <c r="F63">
        <v>146.19999999999999</v>
      </c>
      <c r="G63">
        <v>27</v>
      </c>
      <c r="H63">
        <v>198.6</v>
      </c>
      <c r="I63">
        <v>23</v>
      </c>
      <c r="J63">
        <v>251.5</v>
      </c>
      <c r="K63">
        <v>22</v>
      </c>
      <c r="L63">
        <v>118.7</v>
      </c>
      <c r="M63">
        <v>26</v>
      </c>
      <c r="X63" s="58" t="s">
        <v>911</v>
      </c>
      <c r="Y63" t="s">
        <v>66</v>
      </c>
      <c r="Z63">
        <v>68.3</v>
      </c>
      <c r="AA63">
        <v>28</v>
      </c>
      <c r="AB63">
        <v>0</v>
      </c>
      <c r="AC63">
        <v>0</v>
      </c>
      <c r="AD63">
        <v>0</v>
      </c>
      <c r="AE63">
        <v>0</v>
      </c>
      <c r="AF63">
        <v>0</v>
      </c>
      <c r="AG63">
        <v>0</v>
      </c>
      <c r="AH63">
        <v>297</v>
      </c>
      <c r="AI63">
        <v>15</v>
      </c>
      <c r="AM63" s="58" t="s">
        <v>440</v>
      </c>
      <c r="AN63" t="s">
        <v>66</v>
      </c>
      <c r="AO63">
        <v>50.3</v>
      </c>
      <c r="AP63">
        <v>28</v>
      </c>
      <c r="AQ63">
        <v>1.8</v>
      </c>
      <c r="AR63">
        <v>33</v>
      </c>
      <c r="AS63">
        <v>18.2</v>
      </c>
      <c r="AT63">
        <v>35</v>
      </c>
      <c r="AU63">
        <v>195.5</v>
      </c>
      <c r="AV63">
        <v>21</v>
      </c>
      <c r="AW63">
        <v>60.7</v>
      </c>
      <c r="AX63">
        <v>26</v>
      </c>
      <c r="AZ63" s="285" t="s">
        <v>466</v>
      </c>
      <c r="BA63" t="s">
        <v>66</v>
      </c>
      <c r="BB63">
        <v>81.2</v>
      </c>
      <c r="BC63">
        <v>28</v>
      </c>
      <c r="BD63">
        <v>87.6</v>
      </c>
      <c r="BE63">
        <v>22</v>
      </c>
      <c r="BF63">
        <v>71.900000000000006</v>
      </c>
      <c r="BG63">
        <v>25</v>
      </c>
      <c r="BH63">
        <v>12.4</v>
      </c>
      <c r="BI63">
        <v>31</v>
      </c>
      <c r="BJ63">
        <v>1</v>
      </c>
      <c r="BK63">
        <v>39</v>
      </c>
      <c r="BO63" s="285" t="s">
        <v>475</v>
      </c>
      <c r="BP63" t="s">
        <v>66</v>
      </c>
      <c r="BQ63">
        <v>31</v>
      </c>
      <c r="BR63">
        <v>12.5</v>
      </c>
      <c r="BS63">
        <v>248.4</v>
      </c>
      <c r="BT63">
        <v>221.2</v>
      </c>
      <c r="BW63" s="285" t="s">
        <v>462</v>
      </c>
      <c r="BX63" t="s">
        <v>66</v>
      </c>
      <c r="BY63">
        <v>44.3</v>
      </c>
      <c r="BZ63">
        <v>28</v>
      </c>
      <c r="CA63">
        <v>54.5</v>
      </c>
      <c r="CB63">
        <v>29</v>
      </c>
      <c r="CC63">
        <v>45.1</v>
      </c>
      <c r="CD63">
        <v>27</v>
      </c>
      <c r="CE63">
        <v>50.6</v>
      </c>
      <c r="CF63">
        <v>28</v>
      </c>
      <c r="CG63">
        <v>71.900000000000006</v>
      </c>
      <c r="CH63">
        <v>26</v>
      </c>
    </row>
    <row r="64" spans="1:86" ht="15" x14ac:dyDescent="0.25">
      <c r="A64" s="59"/>
      <c r="B64" s="59"/>
      <c r="C64" s="59"/>
      <c r="X64" s="58"/>
      <c r="AM64" s="58"/>
      <c r="AZ64" s="59"/>
      <c r="BO64" s="285" t="s">
        <v>476</v>
      </c>
      <c r="BP64" t="s">
        <v>66</v>
      </c>
      <c r="BQ64">
        <v>28.1</v>
      </c>
      <c r="BR64">
        <v>25.6</v>
      </c>
      <c r="BS64">
        <v>279</v>
      </c>
      <c r="BT64">
        <v>338.4</v>
      </c>
      <c r="BW64" s="59"/>
    </row>
    <row r="65" spans="1:86" ht="15" x14ac:dyDescent="0.25">
      <c r="A65" s="282" t="s">
        <v>745</v>
      </c>
      <c r="B65" s="282">
        <f>'Rankings 2019-20'!B57</f>
        <v>131.1</v>
      </c>
      <c r="C65" s="282">
        <f>'Rankings 2019-20'!C57</f>
        <v>25</v>
      </c>
      <c r="D65">
        <v>211.2</v>
      </c>
      <c r="E65">
        <v>29</v>
      </c>
      <c r="F65">
        <v>100.5</v>
      </c>
      <c r="G65">
        <v>31</v>
      </c>
      <c r="H65">
        <v>30.9</v>
      </c>
      <c r="I65">
        <v>33</v>
      </c>
      <c r="J65">
        <v>88.4</v>
      </c>
      <c r="K65">
        <v>31</v>
      </c>
      <c r="L65">
        <v>84.9</v>
      </c>
      <c r="M65">
        <v>29</v>
      </c>
      <c r="X65" s="58" t="s">
        <v>485</v>
      </c>
      <c r="Y65" t="s">
        <v>66</v>
      </c>
      <c r="Z65">
        <v>50.1</v>
      </c>
      <c r="AA65">
        <v>29</v>
      </c>
      <c r="AB65">
        <v>72</v>
      </c>
      <c r="AC65">
        <v>26</v>
      </c>
      <c r="AD65">
        <v>41.9</v>
      </c>
      <c r="AE65">
        <v>24</v>
      </c>
      <c r="AF65">
        <v>39</v>
      </c>
      <c r="AG65">
        <v>30</v>
      </c>
      <c r="AH65">
        <v>104.6</v>
      </c>
      <c r="AI65">
        <v>26</v>
      </c>
      <c r="AM65" s="58" t="s">
        <v>462</v>
      </c>
      <c r="AN65" t="s">
        <v>66</v>
      </c>
      <c r="AO65">
        <v>38</v>
      </c>
      <c r="AP65">
        <v>29</v>
      </c>
      <c r="AQ65">
        <v>41.5</v>
      </c>
      <c r="AR65">
        <v>25</v>
      </c>
      <c r="AS65">
        <v>44.3</v>
      </c>
      <c r="AT65">
        <v>28</v>
      </c>
      <c r="AU65">
        <v>54.5</v>
      </c>
      <c r="AV65">
        <v>29</v>
      </c>
      <c r="AW65">
        <v>45.1</v>
      </c>
      <c r="AX65">
        <v>27</v>
      </c>
      <c r="AZ65" s="285" t="s">
        <v>462</v>
      </c>
      <c r="BA65" t="s">
        <v>66</v>
      </c>
      <c r="BB65">
        <v>54.5</v>
      </c>
      <c r="BC65">
        <v>29</v>
      </c>
      <c r="BD65">
        <v>45.1</v>
      </c>
      <c r="BE65">
        <v>27</v>
      </c>
      <c r="BF65">
        <v>50.6</v>
      </c>
      <c r="BG65">
        <v>28</v>
      </c>
      <c r="BH65">
        <v>71.900000000000006</v>
      </c>
      <c r="BI65">
        <v>26</v>
      </c>
      <c r="BJ65">
        <v>104</v>
      </c>
      <c r="BK65">
        <v>23</v>
      </c>
      <c r="BO65" s="285" t="s">
        <v>477</v>
      </c>
      <c r="BP65" t="s">
        <v>66</v>
      </c>
      <c r="BQ65">
        <v>7</v>
      </c>
      <c r="BR65">
        <v>33</v>
      </c>
      <c r="BS65">
        <v>125.7</v>
      </c>
      <c r="BT65">
        <v>217.3</v>
      </c>
      <c r="BW65" s="285" t="s">
        <v>442</v>
      </c>
      <c r="BX65" t="s">
        <v>66</v>
      </c>
      <c r="BY65">
        <v>41.8</v>
      </c>
      <c r="BZ65">
        <v>29</v>
      </c>
      <c r="CA65">
        <v>52.4</v>
      </c>
      <c r="CB65">
        <v>30</v>
      </c>
      <c r="CC65">
        <v>81.3</v>
      </c>
      <c r="CD65">
        <v>24</v>
      </c>
      <c r="CE65">
        <v>396.3</v>
      </c>
      <c r="CF65">
        <v>13</v>
      </c>
      <c r="CG65">
        <v>183.7</v>
      </c>
      <c r="CH65">
        <v>21</v>
      </c>
    </row>
    <row r="66" spans="1:86" ht="15" x14ac:dyDescent="0.25">
      <c r="A66" s="59"/>
      <c r="B66" s="59"/>
      <c r="C66" s="59"/>
      <c r="X66" s="58"/>
      <c r="AM66" s="58"/>
      <c r="AZ66" s="59"/>
      <c r="BO66" s="285" t="s">
        <v>478</v>
      </c>
      <c r="BP66" t="s">
        <v>66</v>
      </c>
      <c r="BQ66">
        <v>8</v>
      </c>
      <c r="BR66">
        <v>15.2</v>
      </c>
      <c r="BS66">
        <v>120.6</v>
      </c>
      <c r="BT66">
        <v>148.4</v>
      </c>
      <c r="BW66" s="59"/>
    </row>
    <row r="67" spans="1:86" ht="15" x14ac:dyDescent="0.25">
      <c r="A67" s="282" t="s">
        <v>738</v>
      </c>
      <c r="B67" s="282">
        <f>'Rankings 2019-20'!B55</f>
        <v>141.6</v>
      </c>
      <c r="C67" s="282">
        <f>'Rankings 2019-20'!C55</f>
        <v>24</v>
      </c>
      <c r="D67">
        <v>123</v>
      </c>
      <c r="E67">
        <v>30</v>
      </c>
      <c r="F67">
        <v>120.2</v>
      </c>
      <c r="G67">
        <v>29</v>
      </c>
      <c r="H67">
        <v>179.9</v>
      </c>
      <c r="I67">
        <v>24</v>
      </c>
      <c r="J67">
        <v>135.30000000000001</v>
      </c>
      <c r="K67">
        <v>28</v>
      </c>
      <c r="L67">
        <v>108.2</v>
      </c>
      <c r="M67">
        <v>27</v>
      </c>
      <c r="X67" s="58" t="s">
        <v>478</v>
      </c>
      <c r="Y67" t="s">
        <v>66</v>
      </c>
      <c r="Z67">
        <v>47.9</v>
      </c>
      <c r="AA67">
        <v>30</v>
      </c>
      <c r="AB67">
        <v>91.4</v>
      </c>
      <c r="AC67">
        <v>24</v>
      </c>
      <c r="AD67">
        <v>100.4</v>
      </c>
      <c r="AE67">
        <v>19</v>
      </c>
      <c r="AF67">
        <v>120.6</v>
      </c>
      <c r="AG67">
        <v>23</v>
      </c>
      <c r="AH67">
        <v>148.4</v>
      </c>
      <c r="AI67">
        <v>23</v>
      </c>
      <c r="AM67" s="58" t="s">
        <v>474</v>
      </c>
      <c r="AN67" t="s">
        <v>66</v>
      </c>
      <c r="AO67">
        <v>19.8</v>
      </c>
      <c r="AP67">
        <v>30</v>
      </c>
      <c r="AQ67">
        <v>23.8</v>
      </c>
      <c r="AR67">
        <v>28</v>
      </c>
      <c r="AS67">
        <v>23.3</v>
      </c>
      <c r="AT67">
        <v>32</v>
      </c>
      <c r="AU67">
        <v>25.2</v>
      </c>
      <c r="AV67">
        <v>35</v>
      </c>
      <c r="AW67">
        <v>24.6</v>
      </c>
      <c r="AX67">
        <v>31</v>
      </c>
      <c r="AZ67" s="285" t="s">
        <v>442</v>
      </c>
      <c r="BA67" t="s">
        <v>66</v>
      </c>
      <c r="BB67">
        <v>52.4</v>
      </c>
      <c r="BC67">
        <v>30</v>
      </c>
      <c r="BD67">
        <v>81.3</v>
      </c>
      <c r="BE67">
        <v>24</v>
      </c>
      <c r="BF67">
        <v>396.3</v>
      </c>
      <c r="BG67">
        <v>13</v>
      </c>
      <c r="BH67">
        <v>183.7</v>
      </c>
      <c r="BI67">
        <v>21</v>
      </c>
      <c r="BJ67">
        <v>129.30000000000001</v>
      </c>
      <c r="BK67">
        <v>22</v>
      </c>
      <c r="BO67" s="285" t="s">
        <v>915</v>
      </c>
      <c r="BP67" t="s">
        <v>66</v>
      </c>
      <c r="BQ67">
        <v>1.9</v>
      </c>
      <c r="BR67">
        <v>3.7</v>
      </c>
      <c r="BS67">
        <v>7.7</v>
      </c>
      <c r="BT67">
        <v>14.4</v>
      </c>
      <c r="BW67" s="285" t="s">
        <v>485</v>
      </c>
      <c r="BX67" t="s">
        <v>66</v>
      </c>
      <c r="BY67">
        <v>39</v>
      </c>
      <c r="BZ67">
        <v>30</v>
      </c>
      <c r="CA67">
        <v>104.6</v>
      </c>
      <c r="CB67">
        <v>26</v>
      </c>
      <c r="CC67">
        <v>44.5</v>
      </c>
      <c r="CD67">
        <v>28</v>
      </c>
      <c r="CE67">
        <v>5</v>
      </c>
      <c r="CF67">
        <v>37</v>
      </c>
      <c r="CG67">
        <v>0</v>
      </c>
      <c r="CH67">
        <v>0</v>
      </c>
    </row>
    <row r="68" spans="1:86" ht="15" x14ac:dyDescent="0.25">
      <c r="A68" s="59"/>
      <c r="B68" s="59"/>
      <c r="C68" s="59"/>
      <c r="X68" s="58"/>
      <c r="AM68" s="58"/>
      <c r="AZ68" s="59"/>
      <c r="BO68" s="285" t="s">
        <v>480</v>
      </c>
      <c r="BP68" t="s">
        <v>66</v>
      </c>
      <c r="BQ68">
        <v>0</v>
      </c>
      <c r="BR68">
        <v>0</v>
      </c>
      <c r="BS68">
        <v>0.3</v>
      </c>
      <c r="BT68">
        <v>0</v>
      </c>
      <c r="BW68" s="59"/>
    </row>
    <row r="69" spans="1:86" ht="15" x14ac:dyDescent="0.25">
      <c r="A69" s="282" t="s">
        <v>758</v>
      </c>
      <c r="B69" s="282">
        <f>'Rankings 2019-20'!B111</f>
        <v>0</v>
      </c>
      <c r="C69" s="282">
        <f>'Rankings 2019-20'!C111</f>
        <v>0</v>
      </c>
      <c r="D69">
        <v>113.5</v>
      </c>
      <c r="E69">
        <v>31</v>
      </c>
      <c r="F69">
        <v>0</v>
      </c>
      <c r="G69">
        <v>0</v>
      </c>
      <c r="H69">
        <v>0</v>
      </c>
      <c r="I69">
        <v>0</v>
      </c>
      <c r="J69">
        <v>67.8</v>
      </c>
      <c r="K69">
        <v>33</v>
      </c>
      <c r="L69">
        <v>0</v>
      </c>
      <c r="M69">
        <v>0</v>
      </c>
      <c r="X69" s="58" t="s">
        <v>913</v>
      </c>
      <c r="Y69" t="s">
        <v>66</v>
      </c>
      <c r="Z69">
        <v>45</v>
      </c>
      <c r="AA69">
        <v>31</v>
      </c>
      <c r="AB69">
        <v>92.3</v>
      </c>
      <c r="AC69">
        <v>23</v>
      </c>
      <c r="AD69">
        <v>0</v>
      </c>
      <c r="AE69">
        <v>0</v>
      </c>
      <c r="AF69">
        <v>95.8</v>
      </c>
      <c r="AG69">
        <v>24</v>
      </c>
      <c r="AH69">
        <v>105.3</v>
      </c>
      <c r="AI69">
        <v>25</v>
      </c>
      <c r="AM69" s="58" t="s">
        <v>442</v>
      </c>
      <c r="AN69" t="s">
        <v>66</v>
      </c>
      <c r="AO69">
        <v>17.600000000000001</v>
      </c>
      <c r="AP69">
        <v>31</v>
      </c>
      <c r="AQ69">
        <v>83.9</v>
      </c>
      <c r="AR69">
        <v>20</v>
      </c>
      <c r="AS69">
        <v>41.8</v>
      </c>
      <c r="AT69">
        <v>29</v>
      </c>
      <c r="AU69">
        <v>52.4</v>
      </c>
      <c r="AV69">
        <v>30</v>
      </c>
      <c r="AW69">
        <v>81.3</v>
      </c>
      <c r="AX69">
        <v>24</v>
      </c>
      <c r="AZ69" s="285" t="s">
        <v>444</v>
      </c>
      <c r="BA69" t="s">
        <v>66</v>
      </c>
      <c r="BB69">
        <v>49.5</v>
      </c>
      <c r="BC69">
        <v>31</v>
      </c>
      <c r="BD69">
        <v>0</v>
      </c>
      <c r="BE69">
        <v>0</v>
      </c>
      <c r="BF69">
        <v>2.5</v>
      </c>
      <c r="BG69">
        <v>38</v>
      </c>
      <c r="BH69">
        <v>64</v>
      </c>
      <c r="BI69">
        <v>27</v>
      </c>
      <c r="BJ69">
        <v>47.3</v>
      </c>
      <c r="BK69">
        <v>27</v>
      </c>
      <c r="BO69" s="285" t="s">
        <v>481</v>
      </c>
      <c r="BP69" t="s">
        <v>66</v>
      </c>
      <c r="BQ69">
        <v>80.7</v>
      </c>
      <c r="BR69">
        <v>51.5</v>
      </c>
      <c r="BS69">
        <v>3214.7</v>
      </c>
      <c r="BT69">
        <v>3276.4</v>
      </c>
      <c r="BW69" s="285" t="s">
        <v>438</v>
      </c>
      <c r="BX69" t="s">
        <v>66</v>
      </c>
      <c r="BY69">
        <v>38.6</v>
      </c>
      <c r="BZ69">
        <v>31</v>
      </c>
      <c r="CA69">
        <v>22.4</v>
      </c>
      <c r="CB69">
        <v>36</v>
      </c>
      <c r="CC69">
        <v>15</v>
      </c>
      <c r="CD69">
        <v>33</v>
      </c>
      <c r="CE69">
        <v>65.8</v>
      </c>
      <c r="CF69">
        <v>26</v>
      </c>
      <c r="CG69">
        <v>0</v>
      </c>
      <c r="CH69">
        <v>0</v>
      </c>
    </row>
    <row r="70" spans="1:86" ht="15" x14ac:dyDescent="0.25">
      <c r="A70" s="59"/>
      <c r="B70" s="59"/>
      <c r="C70" s="59"/>
      <c r="X70" s="58"/>
      <c r="AM70" s="58"/>
      <c r="AZ70" s="59"/>
      <c r="BO70" s="285" t="s">
        <v>483</v>
      </c>
      <c r="BP70" t="s">
        <v>66</v>
      </c>
      <c r="BQ70">
        <v>0</v>
      </c>
      <c r="BR70">
        <v>0</v>
      </c>
      <c r="BS70">
        <v>2.8</v>
      </c>
      <c r="BT70">
        <v>6.6</v>
      </c>
      <c r="BW70" s="59"/>
    </row>
    <row r="71" spans="1:86" ht="15" x14ac:dyDescent="0.25">
      <c r="A71" s="282" t="s">
        <v>749</v>
      </c>
      <c r="B71" s="282">
        <f>'Rankings 2019-20'!B67</f>
        <v>91.4</v>
      </c>
      <c r="C71" s="282">
        <f>'Rankings 2019-20'!C67</f>
        <v>30</v>
      </c>
      <c r="D71">
        <v>101.4</v>
      </c>
      <c r="E71">
        <v>32</v>
      </c>
      <c r="F71">
        <v>22.5</v>
      </c>
      <c r="G71">
        <v>37</v>
      </c>
      <c r="H71">
        <v>0</v>
      </c>
      <c r="I71">
        <v>0</v>
      </c>
      <c r="J71">
        <v>0</v>
      </c>
      <c r="K71">
        <v>0</v>
      </c>
      <c r="L71">
        <v>0</v>
      </c>
      <c r="M71">
        <v>0</v>
      </c>
      <c r="X71" s="58" t="s">
        <v>464</v>
      </c>
      <c r="Y71" t="s">
        <v>66</v>
      </c>
      <c r="Z71">
        <v>36.700000000000003</v>
      </c>
      <c r="AA71">
        <v>32</v>
      </c>
      <c r="AB71">
        <v>8.5</v>
      </c>
      <c r="AC71">
        <v>33</v>
      </c>
      <c r="AD71">
        <v>29.7</v>
      </c>
      <c r="AE71">
        <v>27</v>
      </c>
      <c r="AF71">
        <v>20.2</v>
      </c>
      <c r="AG71">
        <v>34</v>
      </c>
      <c r="AH71">
        <v>26.2</v>
      </c>
      <c r="AI71">
        <v>33</v>
      </c>
      <c r="AM71" s="58" t="s">
        <v>915</v>
      </c>
      <c r="AN71" t="s">
        <v>66</v>
      </c>
      <c r="AO71">
        <v>14</v>
      </c>
      <c r="AP71">
        <v>32</v>
      </c>
      <c r="AQ71">
        <v>13.8</v>
      </c>
      <c r="AR71">
        <v>29</v>
      </c>
      <c r="AS71">
        <v>7.7</v>
      </c>
      <c r="AT71">
        <v>38</v>
      </c>
      <c r="AU71">
        <v>14.4</v>
      </c>
      <c r="AV71">
        <v>39</v>
      </c>
      <c r="AW71">
        <v>7.1</v>
      </c>
      <c r="AX71">
        <v>35</v>
      </c>
      <c r="AZ71" s="285" t="s">
        <v>901</v>
      </c>
      <c r="BA71" t="s">
        <v>66</v>
      </c>
      <c r="BB71">
        <v>34.799999999999997</v>
      </c>
      <c r="BC71">
        <v>32</v>
      </c>
      <c r="BD71">
        <v>0</v>
      </c>
      <c r="BE71">
        <v>0</v>
      </c>
      <c r="BF71">
        <v>194.2</v>
      </c>
      <c r="BG71">
        <v>18</v>
      </c>
      <c r="BH71">
        <v>228.3</v>
      </c>
      <c r="BI71">
        <v>20</v>
      </c>
      <c r="BJ71">
        <v>167.3</v>
      </c>
      <c r="BK71">
        <v>18</v>
      </c>
      <c r="BO71" s="285" t="s">
        <v>484</v>
      </c>
      <c r="BP71" t="s">
        <v>66</v>
      </c>
      <c r="BQ71">
        <v>0</v>
      </c>
      <c r="BR71">
        <v>0</v>
      </c>
      <c r="BS71">
        <v>21.5</v>
      </c>
      <c r="BT71">
        <v>25.8</v>
      </c>
      <c r="BW71" s="285" t="s">
        <v>474</v>
      </c>
      <c r="BX71" t="s">
        <v>66</v>
      </c>
      <c r="BY71">
        <v>23.3</v>
      </c>
      <c r="BZ71">
        <v>32</v>
      </c>
      <c r="CA71">
        <v>25.2</v>
      </c>
      <c r="CB71">
        <v>35</v>
      </c>
      <c r="CC71">
        <v>24.6</v>
      </c>
      <c r="CD71">
        <v>31</v>
      </c>
      <c r="CE71">
        <v>24.5</v>
      </c>
      <c r="CF71">
        <v>30</v>
      </c>
      <c r="CG71">
        <v>27.1</v>
      </c>
      <c r="CH71">
        <v>29</v>
      </c>
    </row>
    <row r="72" spans="1:86" ht="15" x14ac:dyDescent="0.25">
      <c r="A72" s="59"/>
      <c r="B72" s="59"/>
      <c r="C72" s="59"/>
      <c r="X72" s="58"/>
      <c r="AM72" s="58"/>
      <c r="AZ72" s="59"/>
      <c r="BO72" s="285" t="s">
        <v>485</v>
      </c>
      <c r="BP72" t="s">
        <v>66</v>
      </c>
      <c r="BQ72">
        <v>0</v>
      </c>
      <c r="BR72">
        <v>0</v>
      </c>
      <c r="BS72">
        <v>39</v>
      </c>
      <c r="BT72">
        <v>104.6</v>
      </c>
      <c r="BW72" s="59"/>
    </row>
    <row r="73" spans="1:86" ht="15" x14ac:dyDescent="0.25">
      <c r="A73" s="282" t="s">
        <v>748</v>
      </c>
      <c r="B73" s="282">
        <f>'Rankings 2019-20'!B83</f>
        <v>10</v>
      </c>
      <c r="C73" s="282">
        <f>'Rankings 2019-20'!C83</f>
        <v>38</v>
      </c>
      <c r="D73">
        <v>73</v>
      </c>
      <c r="E73">
        <v>33</v>
      </c>
      <c r="F73">
        <v>0</v>
      </c>
      <c r="G73">
        <v>0</v>
      </c>
      <c r="H73">
        <v>14.1</v>
      </c>
      <c r="I73">
        <v>37</v>
      </c>
      <c r="J73">
        <v>17</v>
      </c>
      <c r="K73">
        <v>38</v>
      </c>
      <c r="L73">
        <v>35.5</v>
      </c>
      <c r="M73">
        <v>31</v>
      </c>
      <c r="X73" s="58" t="s">
        <v>474</v>
      </c>
      <c r="Y73" t="s">
        <v>66</v>
      </c>
      <c r="Z73">
        <v>25.3</v>
      </c>
      <c r="AA73">
        <v>33</v>
      </c>
      <c r="AB73">
        <v>19.8</v>
      </c>
      <c r="AC73">
        <v>30</v>
      </c>
      <c r="AD73">
        <v>23.8</v>
      </c>
      <c r="AE73">
        <v>28</v>
      </c>
      <c r="AF73">
        <v>23.3</v>
      </c>
      <c r="AG73">
        <v>32</v>
      </c>
      <c r="AH73">
        <v>25.2</v>
      </c>
      <c r="AI73">
        <v>35</v>
      </c>
      <c r="AM73" s="58" t="s">
        <v>464</v>
      </c>
      <c r="AN73" t="s">
        <v>66</v>
      </c>
      <c r="AO73">
        <v>8.5</v>
      </c>
      <c r="AP73">
        <v>33</v>
      </c>
      <c r="AQ73">
        <v>29.7</v>
      </c>
      <c r="AR73">
        <v>27</v>
      </c>
      <c r="AS73">
        <v>20.2</v>
      </c>
      <c r="AT73">
        <v>34</v>
      </c>
      <c r="AU73">
        <v>26.2</v>
      </c>
      <c r="AV73">
        <v>33</v>
      </c>
      <c r="AW73">
        <v>3.4</v>
      </c>
      <c r="AX73">
        <v>38</v>
      </c>
      <c r="AZ73" s="285" t="s">
        <v>464</v>
      </c>
      <c r="BA73" t="s">
        <v>66</v>
      </c>
      <c r="BB73">
        <v>26.2</v>
      </c>
      <c r="BC73">
        <v>33</v>
      </c>
      <c r="BD73">
        <v>3.4</v>
      </c>
      <c r="BE73">
        <v>38</v>
      </c>
      <c r="BF73">
        <v>8.4</v>
      </c>
      <c r="BG73">
        <v>36</v>
      </c>
      <c r="BH73">
        <v>0.9</v>
      </c>
      <c r="BI73">
        <v>36</v>
      </c>
      <c r="BJ73">
        <v>0.2</v>
      </c>
      <c r="BK73">
        <v>41</v>
      </c>
      <c r="BO73" s="285" t="s">
        <v>891</v>
      </c>
      <c r="BP73" t="s">
        <v>42</v>
      </c>
      <c r="BQ73" t="s">
        <v>64</v>
      </c>
      <c r="BR73" t="s">
        <v>131</v>
      </c>
      <c r="BS73" t="s">
        <v>189</v>
      </c>
      <c r="BT73" t="s">
        <v>189</v>
      </c>
      <c r="BU73" t="s">
        <v>785</v>
      </c>
      <c r="BW73" s="285" t="s">
        <v>484</v>
      </c>
      <c r="BX73" t="s">
        <v>66</v>
      </c>
      <c r="BY73">
        <v>21.5</v>
      </c>
      <c r="BZ73">
        <v>33</v>
      </c>
      <c r="CA73">
        <v>25.8</v>
      </c>
      <c r="CB73">
        <v>34</v>
      </c>
      <c r="CC73">
        <v>11</v>
      </c>
      <c r="CD73">
        <v>34</v>
      </c>
      <c r="CE73">
        <v>19.3</v>
      </c>
      <c r="CF73">
        <v>31</v>
      </c>
      <c r="CG73">
        <v>6.3</v>
      </c>
      <c r="CH73">
        <v>34</v>
      </c>
    </row>
    <row r="74" spans="1:86" ht="15" x14ac:dyDescent="0.25">
      <c r="A74" s="59"/>
      <c r="B74" s="59"/>
      <c r="C74" s="59"/>
      <c r="X74" s="58"/>
      <c r="AM74" s="58"/>
      <c r="AZ74" s="59"/>
      <c r="BO74" s="285" t="s">
        <v>486</v>
      </c>
      <c r="BP74" t="s">
        <v>66</v>
      </c>
      <c r="BQ74">
        <v>2014.9</v>
      </c>
      <c r="BR74">
        <v>1418.9</v>
      </c>
      <c r="BS74">
        <v>39993.1</v>
      </c>
      <c r="BT74">
        <v>39642.199999999997</v>
      </c>
      <c r="BW74" s="59"/>
    </row>
    <row r="75" spans="1:86" ht="15" x14ac:dyDescent="0.25">
      <c r="A75" s="282" t="s">
        <v>753</v>
      </c>
      <c r="B75" s="282">
        <f>'Rankings 2019-20'!B79</f>
        <v>11.3</v>
      </c>
      <c r="C75" s="282">
        <f>'Rankings 2019-20'!C79</f>
        <v>36</v>
      </c>
      <c r="D75">
        <v>48.5</v>
      </c>
      <c r="E75">
        <v>34</v>
      </c>
      <c r="F75">
        <v>96.5</v>
      </c>
      <c r="G75">
        <v>32</v>
      </c>
      <c r="H75">
        <v>88.8</v>
      </c>
      <c r="I75">
        <v>28</v>
      </c>
      <c r="J75">
        <v>37.4</v>
      </c>
      <c r="K75">
        <v>34</v>
      </c>
      <c r="L75">
        <v>29.5</v>
      </c>
      <c r="M75">
        <v>33</v>
      </c>
      <c r="X75" s="58" t="s">
        <v>438</v>
      </c>
      <c r="Y75" t="s">
        <v>66</v>
      </c>
      <c r="Z75">
        <v>21</v>
      </c>
      <c r="AA75">
        <v>34</v>
      </c>
      <c r="AB75">
        <v>0</v>
      </c>
      <c r="AC75">
        <v>0</v>
      </c>
      <c r="AD75">
        <v>0</v>
      </c>
      <c r="AE75">
        <v>0</v>
      </c>
      <c r="AF75">
        <v>38.6</v>
      </c>
      <c r="AG75">
        <v>31</v>
      </c>
      <c r="AH75">
        <v>22.4</v>
      </c>
      <c r="AI75">
        <v>36</v>
      </c>
      <c r="AM75" s="58" t="s">
        <v>483</v>
      </c>
      <c r="AN75" t="s">
        <v>66</v>
      </c>
      <c r="AO75">
        <v>8.5</v>
      </c>
      <c r="AP75">
        <v>34</v>
      </c>
      <c r="AQ75">
        <v>2.8</v>
      </c>
      <c r="AR75">
        <v>32</v>
      </c>
      <c r="AS75">
        <v>2.8</v>
      </c>
      <c r="AT75">
        <v>40</v>
      </c>
      <c r="AU75">
        <v>6.6</v>
      </c>
      <c r="AV75">
        <v>41</v>
      </c>
      <c r="AW75">
        <v>3.7</v>
      </c>
      <c r="AX75">
        <v>37</v>
      </c>
      <c r="AZ75" s="285" t="s">
        <v>484</v>
      </c>
      <c r="BA75" t="s">
        <v>66</v>
      </c>
      <c r="BB75">
        <v>25.8</v>
      </c>
      <c r="BC75">
        <v>34</v>
      </c>
      <c r="BD75">
        <v>11</v>
      </c>
      <c r="BE75">
        <v>34</v>
      </c>
      <c r="BF75">
        <v>19.3</v>
      </c>
      <c r="BG75">
        <v>31</v>
      </c>
      <c r="BH75">
        <v>6.3</v>
      </c>
      <c r="BI75">
        <v>34</v>
      </c>
      <c r="BJ75">
        <v>3.3</v>
      </c>
      <c r="BK75">
        <v>36</v>
      </c>
      <c r="BO75" s="285" t="s">
        <v>487</v>
      </c>
      <c r="BP75" t="s">
        <v>66</v>
      </c>
      <c r="BQ75">
        <v>267</v>
      </c>
      <c r="BR75">
        <v>204.2</v>
      </c>
      <c r="BS75">
        <v>0</v>
      </c>
      <c r="BT75">
        <v>0</v>
      </c>
      <c r="BW75" s="285" t="s">
        <v>464</v>
      </c>
      <c r="BX75" t="s">
        <v>66</v>
      </c>
      <c r="BY75">
        <v>20.100000000000001</v>
      </c>
      <c r="BZ75">
        <v>34</v>
      </c>
      <c r="CA75">
        <v>26.2</v>
      </c>
      <c r="CB75">
        <v>33</v>
      </c>
      <c r="CC75">
        <v>3.4</v>
      </c>
      <c r="CD75">
        <v>38</v>
      </c>
      <c r="CE75">
        <v>8.4</v>
      </c>
      <c r="CF75">
        <v>36</v>
      </c>
      <c r="CG75">
        <v>0.9</v>
      </c>
      <c r="CH75">
        <v>36</v>
      </c>
    </row>
    <row r="76" spans="1:86" ht="15" x14ac:dyDescent="0.25">
      <c r="A76" s="59"/>
      <c r="B76" s="59"/>
      <c r="C76" s="59"/>
      <c r="X76" s="58"/>
      <c r="AM76" s="58"/>
      <c r="AZ76" s="59"/>
      <c r="BO76" s="285" t="s">
        <v>891</v>
      </c>
      <c r="BP76" t="s">
        <v>42</v>
      </c>
      <c r="BQ76" t="s">
        <v>64</v>
      </c>
      <c r="BR76" t="s">
        <v>131</v>
      </c>
      <c r="BS76" t="s">
        <v>189</v>
      </c>
      <c r="BT76" t="s">
        <v>189</v>
      </c>
      <c r="BU76" t="s">
        <v>785</v>
      </c>
      <c r="BW76" s="59"/>
    </row>
    <row r="77" spans="1:86" ht="15" x14ac:dyDescent="0.25">
      <c r="A77" s="282" t="s">
        <v>763</v>
      </c>
      <c r="B77" s="282">
        <f>'Rankings 2019-20'!B87</f>
        <v>7.6</v>
      </c>
      <c r="C77" s="282">
        <f>'Rankings 2019-20'!C87</f>
        <v>40</v>
      </c>
      <c r="D77">
        <v>45.8</v>
      </c>
      <c r="E77">
        <v>35</v>
      </c>
      <c r="F77">
        <v>0</v>
      </c>
      <c r="G77">
        <v>0</v>
      </c>
      <c r="H77">
        <v>10</v>
      </c>
      <c r="I77">
        <v>38</v>
      </c>
      <c r="J77">
        <v>0</v>
      </c>
      <c r="K77">
        <v>0</v>
      </c>
      <c r="L77">
        <v>0</v>
      </c>
      <c r="M77">
        <v>0</v>
      </c>
      <c r="X77" s="58" t="s">
        <v>915</v>
      </c>
      <c r="Y77" t="s">
        <v>66</v>
      </c>
      <c r="Z77">
        <v>20.100000000000001</v>
      </c>
      <c r="AA77">
        <v>35</v>
      </c>
      <c r="AB77">
        <v>14</v>
      </c>
      <c r="AC77">
        <v>32</v>
      </c>
      <c r="AD77">
        <v>13.8</v>
      </c>
      <c r="AE77">
        <v>29</v>
      </c>
      <c r="AF77">
        <v>7.7</v>
      </c>
      <c r="AG77">
        <v>38</v>
      </c>
      <c r="AH77">
        <v>14.4</v>
      </c>
      <c r="AI77">
        <v>39</v>
      </c>
      <c r="AM77" s="58" t="s">
        <v>480</v>
      </c>
      <c r="AN77" t="s">
        <v>66</v>
      </c>
      <c r="AO77">
        <v>0.4</v>
      </c>
      <c r="AP77">
        <v>35</v>
      </c>
      <c r="AQ77">
        <v>0.4</v>
      </c>
      <c r="AR77">
        <v>36</v>
      </c>
      <c r="AS77">
        <v>0.3</v>
      </c>
      <c r="AT77">
        <v>41</v>
      </c>
      <c r="AU77">
        <v>0</v>
      </c>
      <c r="AV77">
        <v>0</v>
      </c>
      <c r="AW77">
        <v>0</v>
      </c>
      <c r="AX77">
        <v>0</v>
      </c>
      <c r="AZ77" s="285" t="s">
        <v>474</v>
      </c>
      <c r="BA77" t="s">
        <v>66</v>
      </c>
      <c r="BB77">
        <v>25.2</v>
      </c>
      <c r="BC77">
        <v>35</v>
      </c>
      <c r="BD77">
        <v>24.6</v>
      </c>
      <c r="BE77">
        <v>31</v>
      </c>
      <c r="BF77">
        <v>24.5</v>
      </c>
      <c r="BG77">
        <v>30</v>
      </c>
      <c r="BH77">
        <v>27.1</v>
      </c>
      <c r="BI77">
        <v>29</v>
      </c>
      <c r="BJ77">
        <v>22.1</v>
      </c>
      <c r="BK77">
        <v>29</v>
      </c>
      <c r="BO77" s="285" t="s">
        <v>332</v>
      </c>
      <c r="BP77" t="s">
        <v>66</v>
      </c>
      <c r="BQ77">
        <v>2281.9</v>
      </c>
      <c r="BR77">
        <v>1623.1</v>
      </c>
      <c r="BS77">
        <v>39993.1</v>
      </c>
      <c r="BT77">
        <v>39642.199999999997</v>
      </c>
      <c r="BW77" s="285" t="s">
        <v>440</v>
      </c>
      <c r="BX77" t="s">
        <v>66</v>
      </c>
      <c r="BY77">
        <v>18.2</v>
      </c>
      <c r="BZ77">
        <v>35</v>
      </c>
      <c r="CA77">
        <v>195.5</v>
      </c>
      <c r="CB77">
        <v>21</v>
      </c>
      <c r="CC77">
        <v>60.7</v>
      </c>
      <c r="CD77">
        <v>26</v>
      </c>
      <c r="CE77">
        <v>180</v>
      </c>
      <c r="CF77">
        <v>20</v>
      </c>
      <c r="CG77">
        <v>35.700000000000003</v>
      </c>
      <c r="CH77">
        <v>28</v>
      </c>
    </row>
    <row r="78" spans="1:86" ht="15" x14ac:dyDescent="0.25">
      <c r="A78" s="59"/>
      <c r="B78" s="59"/>
      <c r="C78" s="59"/>
      <c r="X78" s="58"/>
      <c r="AM78" s="58"/>
      <c r="AZ78" s="59"/>
      <c r="BO78" s="285" t="s">
        <v>333</v>
      </c>
      <c r="BP78" t="s">
        <v>66</v>
      </c>
      <c r="BQ78" t="s">
        <v>42</v>
      </c>
      <c r="BR78" t="s">
        <v>42</v>
      </c>
      <c r="BS78">
        <v>0</v>
      </c>
      <c r="BT78">
        <v>22.8</v>
      </c>
      <c r="BW78" s="59"/>
    </row>
    <row r="79" spans="1:86" ht="15" x14ac:dyDescent="0.25">
      <c r="A79" s="282" t="s">
        <v>742</v>
      </c>
      <c r="B79" s="282">
        <f>'Rankings 2019-20'!B71</f>
        <v>40.799999999999997</v>
      </c>
      <c r="C79" s="282">
        <f>'Rankings 2019-20'!C71</f>
        <v>32</v>
      </c>
      <c r="D79">
        <v>41.1</v>
      </c>
      <c r="E79">
        <v>36</v>
      </c>
      <c r="F79">
        <v>33.700000000000003</v>
      </c>
      <c r="G79">
        <v>34</v>
      </c>
      <c r="H79">
        <v>36.1</v>
      </c>
      <c r="I79">
        <v>32</v>
      </c>
      <c r="J79">
        <v>34.6</v>
      </c>
      <c r="K79">
        <v>35</v>
      </c>
      <c r="L79">
        <v>32.799999999999997</v>
      </c>
      <c r="M79">
        <v>32</v>
      </c>
      <c r="X79" s="58" t="s">
        <v>483</v>
      </c>
      <c r="Y79" t="s">
        <v>66</v>
      </c>
      <c r="Z79">
        <v>17.2</v>
      </c>
      <c r="AA79">
        <v>36</v>
      </c>
      <c r="AB79">
        <v>8.5</v>
      </c>
      <c r="AC79">
        <v>34</v>
      </c>
      <c r="AD79">
        <v>2.8</v>
      </c>
      <c r="AE79">
        <v>32</v>
      </c>
      <c r="AF79">
        <v>2.8</v>
      </c>
      <c r="AG79">
        <v>40</v>
      </c>
      <c r="AH79">
        <v>6.6</v>
      </c>
      <c r="AI79">
        <v>41</v>
      </c>
      <c r="AM79" s="58" t="s">
        <v>453</v>
      </c>
      <c r="AN79" t="s">
        <v>66</v>
      </c>
      <c r="AO79">
        <v>0.2</v>
      </c>
      <c r="AP79">
        <v>36</v>
      </c>
      <c r="AQ79">
        <v>5.0999999999999996</v>
      </c>
      <c r="AR79">
        <v>31</v>
      </c>
      <c r="AS79">
        <v>10.1</v>
      </c>
      <c r="AT79">
        <v>37</v>
      </c>
      <c r="AU79">
        <v>0</v>
      </c>
      <c r="AV79">
        <v>0</v>
      </c>
      <c r="AW79">
        <v>0.3</v>
      </c>
      <c r="AX79">
        <v>39</v>
      </c>
      <c r="AZ79" s="285" t="s">
        <v>438</v>
      </c>
      <c r="BA79" t="s">
        <v>66</v>
      </c>
      <c r="BB79">
        <v>22.4</v>
      </c>
      <c r="BC79">
        <v>36</v>
      </c>
      <c r="BD79">
        <v>15</v>
      </c>
      <c r="BE79">
        <v>33</v>
      </c>
      <c r="BF79">
        <v>65.8</v>
      </c>
      <c r="BG79">
        <v>26</v>
      </c>
      <c r="BH79">
        <v>0</v>
      </c>
      <c r="BI79">
        <v>0</v>
      </c>
      <c r="BJ79">
        <v>0</v>
      </c>
      <c r="BK79">
        <v>0</v>
      </c>
      <c r="BO79" s="285" t="s">
        <v>335</v>
      </c>
      <c r="BP79" t="s">
        <v>66</v>
      </c>
      <c r="BQ79">
        <v>0</v>
      </c>
      <c r="BR79">
        <v>0</v>
      </c>
      <c r="BS79" t="s">
        <v>42</v>
      </c>
      <c r="BT79" t="s">
        <v>42</v>
      </c>
      <c r="BW79" s="285" t="s">
        <v>439</v>
      </c>
      <c r="BX79" t="s">
        <v>66</v>
      </c>
      <c r="BY79">
        <v>12.7</v>
      </c>
      <c r="BZ79">
        <v>36</v>
      </c>
      <c r="CA79">
        <v>13.4</v>
      </c>
      <c r="CB79">
        <v>40</v>
      </c>
      <c r="CC79">
        <v>5</v>
      </c>
      <c r="CD79">
        <v>36</v>
      </c>
      <c r="CE79">
        <v>0</v>
      </c>
      <c r="CF79">
        <v>0</v>
      </c>
      <c r="CG79">
        <v>0</v>
      </c>
      <c r="CH79">
        <v>0</v>
      </c>
    </row>
    <row r="80" spans="1:86" ht="15" x14ac:dyDescent="0.25">
      <c r="A80" s="59"/>
      <c r="B80" s="59"/>
      <c r="C80" s="59"/>
      <c r="X80" s="58"/>
      <c r="AM80" s="58"/>
      <c r="AZ80" s="59"/>
      <c r="BO80" s="285" t="s">
        <v>891</v>
      </c>
      <c r="BP80" t="s">
        <v>42</v>
      </c>
      <c r="BQ80" t="s">
        <v>64</v>
      </c>
      <c r="BR80" t="s">
        <v>131</v>
      </c>
      <c r="BS80" t="s">
        <v>189</v>
      </c>
      <c r="BT80" t="s">
        <v>189</v>
      </c>
      <c r="BU80" t="s">
        <v>785</v>
      </c>
      <c r="BW80" s="59"/>
    </row>
    <row r="81" spans="1:86" ht="15" x14ac:dyDescent="0.25">
      <c r="A81" s="282" t="s">
        <v>740</v>
      </c>
      <c r="B81" s="282">
        <f>'Rankings 2019-20'!B63</f>
        <v>100.5</v>
      </c>
      <c r="C81" s="282">
        <f>'Rankings 2019-20'!C63</f>
        <v>28</v>
      </c>
      <c r="D81">
        <v>32.700000000000003</v>
      </c>
      <c r="E81">
        <v>37</v>
      </c>
      <c r="F81">
        <v>0</v>
      </c>
      <c r="G81">
        <v>0</v>
      </c>
      <c r="H81">
        <v>0</v>
      </c>
      <c r="I81">
        <v>0</v>
      </c>
      <c r="J81">
        <v>2.5</v>
      </c>
      <c r="K81">
        <v>44</v>
      </c>
      <c r="L81">
        <v>0</v>
      </c>
      <c r="M81">
        <v>0</v>
      </c>
      <c r="X81" s="58" t="s">
        <v>453</v>
      </c>
      <c r="Y81" t="s">
        <v>66</v>
      </c>
      <c r="Z81">
        <v>1.1000000000000001</v>
      </c>
      <c r="AA81">
        <v>37</v>
      </c>
      <c r="AB81">
        <v>0.2</v>
      </c>
      <c r="AC81">
        <v>36</v>
      </c>
      <c r="AD81">
        <v>5.0999999999999996</v>
      </c>
      <c r="AE81">
        <v>31</v>
      </c>
      <c r="AF81">
        <v>10.1</v>
      </c>
      <c r="AG81">
        <v>37</v>
      </c>
      <c r="AH81">
        <v>0</v>
      </c>
      <c r="AI81">
        <v>0</v>
      </c>
      <c r="AM81" s="58" t="s">
        <v>439</v>
      </c>
      <c r="AN81" t="s">
        <v>66</v>
      </c>
      <c r="AO81">
        <v>0</v>
      </c>
      <c r="AP81">
        <v>0</v>
      </c>
      <c r="AQ81">
        <v>7.3</v>
      </c>
      <c r="AR81">
        <v>30</v>
      </c>
      <c r="AS81">
        <v>12.7</v>
      </c>
      <c r="AT81">
        <v>36</v>
      </c>
      <c r="AU81">
        <v>13.4</v>
      </c>
      <c r="AV81">
        <v>40</v>
      </c>
      <c r="AW81">
        <v>5</v>
      </c>
      <c r="AX81">
        <v>36</v>
      </c>
      <c r="AZ81" s="285" t="s">
        <v>904</v>
      </c>
      <c r="BA81" t="s">
        <v>66</v>
      </c>
      <c r="BB81">
        <v>17.100000000000001</v>
      </c>
      <c r="BC81">
        <v>37</v>
      </c>
      <c r="BD81">
        <v>27.4</v>
      </c>
      <c r="BE81">
        <v>29</v>
      </c>
      <c r="BF81">
        <v>0</v>
      </c>
      <c r="BG81">
        <v>0</v>
      </c>
      <c r="BH81">
        <v>0</v>
      </c>
      <c r="BI81">
        <v>0</v>
      </c>
      <c r="BJ81">
        <v>0</v>
      </c>
      <c r="BK81">
        <v>0</v>
      </c>
      <c r="BW81" s="285" t="s">
        <v>453</v>
      </c>
      <c r="BX81" t="s">
        <v>66</v>
      </c>
      <c r="BY81">
        <v>10.1</v>
      </c>
      <c r="BZ81">
        <v>37</v>
      </c>
      <c r="CA81">
        <v>0</v>
      </c>
      <c r="CB81">
        <v>0</v>
      </c>
      <c r="CC81">
        <v>0.3</v>
      </c>
      <c r="CD81">
        <v>39</v>
      </c>
      <c r="CE81">
        <v>0.4</v>
      </c>
      <c r="CF81">
        <v>40</v>
      </c>
      <c r="CG81">
        <v>0</v>
      </c>
      <c r="CH81">
        <v>0</v>
      </c>
    </row>
    <row r="82" spans="1:86" x14ac:dyDescent="0.25">
      <c r="A82" s="59"/>
      <c r="B82" s="59"/>
      <c r="C82" s="59"/>
      <c r="X82" s="58"/>
      <c r="AM82" s="58"/>
      <c r="AZ82" s="59"/>
      <c r="BW82" s="59"/>
    </row>
    <row r="83" spans="1:86" ht="15" x14ac:dyDescent="0.25">
      <c r="A83" s="282" t="s">
        <v>746</v>
      </c>
      <c r="B83" s="282">
        <f>'Rankings 2019-20'!B75</f>
        <v>23.9</v>
      </c>
      <c r="C83" s="282">
        <f>'Rankings 2019-20'!C75</f>
        <v>34</v>
      </c>
      <c r="D83">
        <v>32.700000000000003</v>
      </c>
      <c r="E83">
        <v>38</v>
      </c>
      <c r="F83">
        <v>26.6</v>
      </c>
      <c r="G83">
        <v>35</v>
      </c>
      <c r="H83">
        <v>30.3</v>
      </c>
      <c r="I83">
        <v>34</v>
      </c>
      <c r="J83">
        <v>26.7</v>
      </c>
      <c r="K83">
        <v>36</v>
      </c>
      <c r="L83">
        <v>23.6</v>
      </c>
      <c r="M83">
        <v>35</v>
      </c>
      <c r="X83" s="58" t="s">
        <v>907</v>
      </c>
      <c r="Y83" t="s">
        <v>66</v>
      </c>
      <c r="Z83">
        <v>1</v>
      </c>
      <c r="AA83">
        <v>38</v>
      </c>
      <c r="AB83">
        <v>0</v>
      </c>
      <c r="AC83">
        <v>0</v>
      </c>
      <c r="AD83">
        <v>1</v>
      </c>
      <c r="AE83">
        <v>34</v>
      </c>
      <c r="AF83">
        <v>7.1</v>
      </c>
      <c r="AG83">
        <v>39</v>
      </c>
      <c r="AH83">
        <v>15.3</v>
      </c>
      <c r="AI83">
        <v>38</v>
      </c>
      <c r="AM83" s="58" t="s">
        <v>907</v>
      </c>
      <c r="AN83" t="s">
        <v>66</v>
      </c>
      <c r="AO83">
        <v>0</v>
      </c>
      <c r="AP83">
        <v>0</v>
      </c>
      <c r="AQ83">
        <v>1</v>
      </c>
      <c r="AR83">
        <v>34</v>
      </c>
      <c r="AS83">
        <v>7.1</v>
      </c>
      <c r="AT83">
        <v>39</v>
      </c>
      <c r="AU83">
        <v>15.3</v>
      </c>
      <c r="AV83">
        <v>38</v>
      </c>
      <c r="AW83">
        <v>22.9</v>
      </c>
      <c r="AX83">
        <v>32</v>
      </c>
      <c r="AZ83" s="285" t="s">
        <v>907</v>
      </c>
      <c r="BA83" t="s">
        <v>66</v>
      </c>
      <c r="BB83">
        <v>15.3</v>
      </c>
      <c r="BC83">
        <v>38</v>
      </c>
      <c r="BD83">
        <v>22.9</v>
      </c>
      <c r="BE83">
        <v>32</v>
      </c>
      <c r="BF83">
        <v>17.3</v>
      </c>
      <c r="BG83">
        <v>33</v>
      </c>
      <c r="BH83">
        <v>0</v>
      </c>
      <c r="BI83">
        <v>0</v>
      </c>
      <c r="BJ83">
        <v>0</v>
      </c>
      <c r="BK83">
        <v>0</v>
      </c>
      <c r="BW83" s="285" t="s">
        <v>915</v>
      </c>
      <c r="BX83" t="s">
        <v>66</v>
      </c>
      <c r="BY83">
        <v>7.7</v>
      </c>
      <c r="BZ83">
        <v>38</v>
      </c>
      <c r="CA83">
        <v>14.4</v>
      </c>
      <c r="CB83">
        <v>39</v>
      </c>
      <c r="CC83">
        <v>7.1</v>
      </c>
      <c r="CD83">
        <v>35</v>
      </c>
      <c r="CE83">
        <v>17.899999999999999</v>
      </c>
      <c r="CF83">
        <v>32</v>
      </c>
      <c r="CG83">
        <v>13.4</v>
      </c>
      <c r="CH83">
        <v>30</v>
      </c>
    </row>
    <row r="84" spans="1:86" x14ac:dyDescent="0.25">
      <c r="A84" s="59"/>
      <c r="B84" s="59"/>
      <c r="C84" s="59"/>
      <c r="X84" s="58"/>
      <c r="AM84" s="58"/>
      <c r="AZ84" s="59"/>
      <c r="BW84" s="59"/>
    </row>
    <row r="85" spans="1:86" ht="15" x14ac:dyDescent="0.25">
      <c r="A85" s="282" t="s">
        <v>723</v>
      </c>
      <c r="B85" s="282">
        <f>'Rankings 2019-20'!B59</f>
        <v>104.8</v>
      </c>
      <c r="C85" s="282">
        <f>'Rankings 2019-20'!C59</f>
        <v>26</v>
      </c>
      <c r="D85">
        <v>31.2</v>
      </c>
      <c r="E85">
        <v>39</v>
      </c>
      <c r="F85">
        <v>0</v>
      </c>
      <c r="G85">
        <v>0</v>
      </c>
      <c r="H85">
        <v>0</v>
      </c>
      <c r="I85">
        <v>0</v>
      </c>
      <c r="J85">
        <v>0</v>
      </c>
      <c r="K85">
        <v>0</v>
      </c>
      <c r="L85">
        <v>0</v>
      </c>
      <c r="M85">
        <v>0</v>
      </c>
      <c r="X85" s="58" t="s">
        <v>480</v>
      </c>
      <c r="Y85" t="s">
        <v>66</v>
      </c>
      <c r="Z85">
        <v>0</v>
      </c>
      <c r="AA85">
        <v>0</v>
      </c>
      <c r="AB85">
        <v>0.4</v>
      </c>
      <c r="AC85">
        <v>35</v>
      </c>
      <c r="AD85">
        <v>0.4</v>
      </c>
      <c r="AE85">
        <v>36</v>
      </c>
      <c r="AF85">
        <v>0.3</v>
      </c>
      <c r="AG85">
        <v>41</v>
      </c>
      <c r="AH85">
        <v>0</v>
      </c>
      <c r="AI85">
        <v>0</v>
      </c>
      <c r="AM85" s="58" t="s">
        <v>902</v>
      </c>
      <c r="AN85" t="s">
        <v>66</v>
      </c>
      <c r="AO85">
        <v>0</v>
      </c>
      <c r="AP85">
        <v>0</v>
      </c>
      <c r="AQ85">
        <v>0.1</v>
      </c>
      <c r="AR85">
        <v>37</v>
      </c>
      <c r="AS85">
        <v>0</v>
      </c>
      <c r="AT85">
        <v>0</v>
      </c>
      <c r="AU85">
        <v>0.2</v>
      </c>
      <c r="AV85">
        <v>42</v>
      </c>
      <c r="AW85">
        <v>0.2</v>
      </c>
      <c r="AX85">
        <v>40</v>
      </c>
      <c r="AZ85" s="285" t="s">
        <v>915</v>
      </c>
      <c r="BA85" t="s">
        <v>66</v>
      </c>
      <c r="BB85">
        <v>14.4</v>
      </c>
      <c r="BC85">
        <v>39</v>
      </c>
      <c r="BD85">
        <v>7.1</v>
      </c>
      <c r="BE85">
        <v>35</v>
      </c>
      <c r="BF85">
        <v>17.899999999999999</v>
      </c>
      <c r="BG85">
        <v>32</v>
      </c>
      <c r="BH85">
        <v>13.4</v>
      </c>
      <c r="BI85">
        <v>30</v>
      </c>
      <c r="BJ85">
        <v>14.6</v>
      </c>
      <c r="BK85">
        <v>32</v>
      </c>
      <c r="BW85" s="285" t="s">
        <v>907</v>
      </c>
      <c r="BX85" t="s">
        <v>66</v>
      </c>
      <c r="BY85">
        <v>7.1</v>
      </c>
      <c r="BZ85">
        <v>39</v>
      </c>
      <c r="CA85">
        <v>15.3</v>
      </c>
      <c r="CB85">
        <v>38</v>
      </c>
      <c r="CC85">
        <v>22.9</v>
      </c>
      <c r="CD85">
        <v>32</v>
      </c>
      <c r="CE85">
        <v>17.3</v>
      </c>
      <c r="CF85">
        <v>33</v>
      </c>
      <c r="CG85">
        <v>0</v>
      </c>
      <c r="CH85">
        <v>0</v>
      </c>
    </row>
    <row r="86" spans="1:86" x14ac:dyDescent="0.25">
      <c r="A86" s="59"/>
      <c r="B86" s="59"/>
      <c r="C86" s="59"/>
      <c r="X86" s="58"/>
      <c r="AM86" s="58"/>
      <c r="AZ86" s="59"/>
      <c r="BW86" s="59"/>
    </row>
    <row r="87" spans="1:86" ht="15" x14ac:dyDescent="0.25">
      <c r="A87" s="282" t="s">
        <v>765</v>
      </c>
      <c r="B87" s="282">
        <f>'Rankings 2019-20'!B113</f>
        <v>0</v>
      </c>
      <c r="C87" s="282">
        <f>'Rankings 2019-20'!C113</f>
        <v>0</v>
      </c>
      <c r="D87">
        <v>31.1</v>
      </c>
      <c r="E87">
        <v>40</v>
      </c>
      <c r="F87">
        <v>11.4</v>
      </c>
      <c r="G87">
        <v>40</v>
      </c>
      <c r="H87">
        <v>0</v>
      </c>
      <c r="I87">
        <v>0</v>
      </c>
      <c r="J87">
        <v>26.1</v>
      </c>
      <c r="K87">
        <v>37</v>
      </c>
      <c r="L87">
        <v>15</v>
      </c>
      <c r="M87">
        <v>37</v>
      </c>
      <c r="X87" s="58" t="s">
        <v>439</v>
      </c>
      <c r="Y87" t="s">
        <v>66</v>
      </c>
      <c r="Z87">
        <v>0</v>
      </c>
      <c r="AA87">
        <v>0</v>
      </c>
      <c r="AB87">
        <v>0</v>
      </c>
      <c r="AC87">
        <v>0</v>
      </c>
      <c r="AD87">
        <v>7.3</v>
      </c>
      <c r="AE87">
        <v>30</v>
      </c>
      <c r="AF87">
        <v>12.7</v>
      </c>
      <c r="AG87">
        <v>36</v>
      </c>
      <c r="AH87">
        <v>13.4</v>
      </c>
      <c r="AI87">
        <v>40</v>
      </c>
      <c r="AM87" s="58" t="s">
        <v>910</v>
      </c>
      <c r="AN87" t="s">
        <v>66</v>
      </c>
      <c r="AO87">
        <v>0</v>
      </c>
      <c r="AP87">
        <v>0</v>
      </c>
      <c r="AQ87">
        <v>0</v>
      </c>
      <c r="AR87">
        <v>0</v>
      </c>
      <c r="AS87">
        <v>218.3</v>
      </c>
      <c r="AT87">
        <v>19</v>
      </c>
      <c r="AU87">
        <v>350</v>
      </c>
      <c r="AV87">
        <v>13</v>
      </c>
      <c r="AW87">
        <v>422.1</v>
      </c>
      <c r="AX87">
        <v>10</v>
      </c>
      <c r="AZ87" s="285" t="s">
        <v>439</v>
      </c>
      <c r="BA87" t="s">
        <v>66</v>
      </c>
      <c r="BB87">
        <v>13.4</v>
      </c>
      <c r="BC87">
        <v>40</v>
      </c>
      <c r="BD87">
        <v>5</v>
      </c>
      <c r="BE87">
        <v>36</v>
      </c>
      <c r="BF87">
        <v>0</v>
      </c>
      <c r="BG87">
        <v>0</v>
      </c>
      <c r="BH87">
        <v>0</v>
      </c>
      <c r="BI87">
        <v>0</v>
      </c>
      <c r="BJ87">
        <v>0</v>
      </c>
      <c r="BK87">
        <v>0</v>
      </c>
      <c r="BW87" s="285" t="s">
        <v>483</v>
      </c>
      <c r="BX87" t="s">
        <v>66</v>
      </c>
      <c r="BY87">
        <v>2.8</v>
      </c>
      <c r="BZ87">
        <v>40</v>
      </c>
      <c r="CA87">
        <v>6.6</v>
      </c>
      <c r="CB87">
        <v>41</v>
      </c>
      <c r="CC87">
        <v>3.7</v>
      </c>
      <c r="CD87">
        <v>37</v>
      </c>
      <c r="CE87">
        <v>1</v>
      </c>
      <c r="CF87">
        <v>39</v>
      </c>
      <c r="CG87">
        <v>7.8</v>
      </c>
      <c r="CH87">
        <v>33</v>
      </c>
    </row>
    <row r="88" spans="1:86" x14ac:dyDescent="0.25">
      <c r="A88" s="59"/>
      <c r="B88" s="59"/>
      <c r="C88" s="59"/>
      <c r="X88" s="58"/>
      <c r="AM88" s="58"/>
      <c r="AZ88" s="59"/>
      <c r="BW88" s="59"/>
    </row>
    <row r="89" spans="1:86" ht="15" x14ac:dyDescent="0.25">
      <c r="A89" s="282" t="s">
        <v>733</v>
      </c>
      <c r="B89" s="282">
        <f>'Rankings 2019-20'!B115</f>
        <v>0</v>
      </c>
      <c r="C89" s="282">
        <f>'Rankings 2019-20'!C115</f>
        <v>0</v>
      </c>
      <c r="D89">
        <v>31</v>
      </c>
      <c r="E89">
        <v>41</v>
      </c>
      <c r="F89">
        <v>482.2</v>
      </c>
      <c r="G89">
        <v>17</v>
      </c>
      <c r="H89">
        <v>386.1</v>
      </c>
      <c r="I89">
        <v>16</v>
      </c>
      <c r="J89">
        <v>467</v>
      </c>
      <c r="K89">
        <v>14</v>
      </c>
      <c r="L89">
        <v>823.7</v>
      </c>
      <c r="M89">
        <v>9</v>
      </c>
      <c r="X89" s="58" t="s">
        <v>902</v>
      </c>
      <c r="Y89" t="s">
        <v>66</v>
      </c>
      <c r="Z89">
        <v>0</v>
      </c>
      <c r="AA89">
        <v>0</v>
      </c>
      <c r="AB89">
        <v>0</v>
      </c>
      <c r="AC89">
        <v>0</v>
      </c>
      <c r="AD89">
        <v>0.1</v>
      </c>
      <c r="AE89">
        <v>37</v>
      </c>
      <c r="AF89">
        <v>0</v>
      </c>
      <c r="AG89">
        <v>0</v>
      </c>
      <c r="AH89">
        <v>0.2</v>
      </c>
      <c r="AI89">
        <v>42</v>
      </c>
      <c r="AM89" s="58" t="s">
        <v>438</v>
      </c>
      <c r="AN89" t="s">
        <v>66</v>
      </c>
      <c r="AO89">
        <v>0</v>
      </c>
      <c r="AP89">
        <v>0</v>
      </c>
      <c r="AQ89">
        <v>0</v>
      </c>
      <c r="AR89">
        <v>0</v>
      </c>
      <c r="AS89">
        <v>38.6</v>
      </c>
      <c r="AT89">
        <v>31</v>
      </c>
      <c r="AU89">
        <v>22.4</v>
      </c>
      <c r="AV89">
        <v>36</v>
      </c>
      <c r="AW89">
        <v>15</v>
      </c>
      <c r="AX89">
        <v>33</v>
      </c>
      <c r="AZ89" s="285" t="s">
        <v>483</v>
      </c>
      <c r="BA89" t="s">
        <v>66</v>
      </c>
      <c r="BB89">
        <v>6.6</v>
      </c>
      <c r="BC89">
        <v>41</v>
      </c>
      <c r="BD89">
        <v>3.7</v>
      </c>
      <c r="BE89">
        <v>37</v>
      </c>
      <c r="BF89">
        <v>1</v>
      </c>
      <c r="BG89">
        <v>39</v>
      </c>
      <c r="BH89">
        <v>7.8</v>
      </c>
      <c r="BI89">
        <v>33</v>
      </c>
      <c r="BJ89">
        <v>1.9</v>
      </c>
      <c r="BK89">
        <v>38</v>
      </c>
      <c r="BW89" s="285" t="s">
        <v>480</v>
      </c>
      <c r="BX89" t="s">
        <v>66</v>
      </c>
      <c r="BY89">
        <v>0.3</v>
      </c>
      <c r="BZ89">
        <v>41</v>
      </c>
      <c r="CA89">
        <v>0</v>
      </c>
      <c r="CB89">
        <v>0</v>
      </c>
      <c r="CC89">
        <v>0</v>
      </c>
      <c r="CD89">
        <v>0</v>
      </c>
      <c r="CE89">
        <v>0</v>
      </c>
      <c r="CF89">
        <v>0</v>
      </c>
      <c r="CG89">
        <v>0</v>
      </c>
      <c r="CH89">
        <v>0</v>
      </c>
    </row>
    <row r="90" spans="1:86" x14ac:dyDescent="0.25">
      <c r="A90" s="59"/>
      <c r="B90" s="59"/>
      <c r="C90" s="59"/>
      <c r="X90" s="58"/>
      <c r="AM90" s="58"/>
      <c r="AZ90" s="59"/>
      <c r="BW90" s="59"/>
    </row>
    <row r="91" spans="1:86" ht="15" x14ac:dyDescent="0.25">
      <c r="A91" s="282" t="s">
        <v>744</v>
      </c>
      <c r="B91" s="282">
        <f>'Rankings 2019-20'!B73</f>
        <v>28.1</v>
      </c>
      <c r="C91" s="282">
        <f>'Rankings 2019-20'!C73</f>
        <v>33</v>
      </c>
      <c r="D91">
        <v>27.3</v>
      </c>
      <c r="E91">
        <v>42</v>
      </c>
      <c r="F91">
        <v>6.9</v>
      </c>
      <c r="G91">
        <v>42</v>
      </c>
      <c r="H91">
        <v>3.1</v>
      </c>
      <c r="I91">
        <v>42</v>
      </c>
      <c r="J91">
        <v>0</v>
      </c>
      <c r="K91">
        <v>0</v>
      </c>
      <c r="L91">
        <v>0</v>
      </c>
      <c r="M91">
        <v>0</v>
      </c>
      <c r="X91" s="58" t="s">
        <v>910</v>
      </c>
      <c r="Y91" t="s">
        <v>66</v>
      </c>
      <c r="Z91">
        <v>0</v>
      </c>
      <c r="AA91">
        <v>0</v>
      </c>
      <c r="AB91">
        <v>0</v>
      </c>
      <c r="AC91">
        <v>0</v>
      </c>
      <c r="AD91">
        <v>0</v>
      </c>
      <c r="AE91">
        <v>0</v>
      </c>
      <c r="AF91">
        <v>218.3</v>
      </c>
      <c r="AG91">
        <v>19</v>
      </c>
      <c r="AH91">
        <v>350</v>
      </c>
      <c r="AI91">
        <v>13</v>
      </c>
      <c r="AM91" s="58" t="s">
        <v>484</v>
      </c>
      <c r="AN91" t="s">
        <v>66</v>
      </c>
      <c r="AO91">
        <v>0</v>
      </c>
      <c r="AP91">
        <v>0</v>
      </c>
      <c r="AQ91">
        <v>0</v>
      </c>
      <c r="AR91">
        <v>0</v>
      </c>
      <c r="AS91">
        <v>21.5</v>
      </c>
      <c r="AT91">
        <v>33</v>
      </c>
      <c r="AU91">
        <v>25.8</v>
      </c>
      <c r="AV91">
        <v>34</v>
      </c>
      <c r="AW91">
        <v>11</v>
      </c>
      <c r="AX91">
        <v>34</v>
      </c>
      <c r="AZ91" s="285" t="s">
        <v>902</v>
      </c>
      <c r="BA91" t="s">
        <v>66</v>
      </c>
      <c r="BB91">
        <v>0.2</v>
      </c>
      <c r="BC91">
        <v>42</v>
      </c>
      <c r="BD91">
        <v>0.2</v>
      </c>
      <c r="BE91">
        <v>40</v>
      </c>
      <c r="BF91">
        <v>0</v>
      </c>
      <c r="BG91">
        <v>0</v>
      </c>
      <c r="BH91">
        <v>2.5</v>
      </c>
      <c r="BI91">
        <v>35</v>
      </c>
      <c r="BJ91">
        <v>20</v>
      </c>
      <c r="BK91">
        <v>31</v>
      </c>
      <c r="BW91" s="285" t="s">
        <v>911</v>
      </c>
      <c r="BX91" t="s">
        <v>66</v>
      </c>
      <c r="BY91">
        <v>0</v>
      </c>
      <c r="BZ91">
        <v>0</v>
      </c>
      <c r="CA91">
        <v>297</v>
      </c>
      <c r="CB91">
        <v>15</v>
      </c>
      <c r="CC91">
        <v>130.1</v>
      </c>
      <c r="CD91">
        <v>19</v>
      </c>
      <c r="CE91">
        <v>15.4</v>
      </c>
      <c r="CF91">
        <v>34</v>
      </c>
      <c r="CG91">
        <v>0</v>
      </c>
      <c r="CH91">
        <v>0</v>
      </c>
    </row>
    <row r="92" spans="1:86" x14ac:dyDescent="0.25">
      <c r="A92" s="59"/>
      <c r="B92" s="59"/>
      <c r="C92" s="59"/>
      <c r="X92" s="58"/>
      <c r="AM92" s="58"/>
      <c r="AZ92" s="59"/>
      <c r="BW92" s="59"/>
    </row>
    <row r="93" spans="1:86" ht="15" x14ac:dyDescent="0.25">
      <c r="A93" s="282" t="s">
        <v>769</v>
      </c>
      <c r="B93" s="282">
        <f>'Rankings 2019-20'!B89</f>
        <v>6.2</v>
      </c>
      <c r="C93" s="282">
        <f>'Rankings 2019-20'!C89</f>
        <v>41</v>
      </c>
      <c r="D93">
        <v>19.3</v>
      </c>
      <c r="E93">
        <v>43</v>
      </c>
      <c r="F93">
        <v>1</v>
      </c>
      <c r="G93">
        <v>47</v>
      </c>
      <c r="H93">
        <v>2.1</v>
      </c>
      <c r="I93">
        <v>44</v>
      </c>
      <c r="J93">
        <v>2.2999999999999998</v>
      </c>
      <c r="K93">
        <v>45</v>
      </c>
      <c r="L93">
        <v>0.8</v>
      </c>
      <c r="M93">
        <v>40</v>
      </c>
      <c r="X93" s="58" t="s">
        <v>484</v>
      </c>
      <c r="Y93" t="s">
        <v>66</v>
      </c>
      <c r="Z93">
        <v>0</v>
      </c>
      <c r="AA93">
        <v>0</v>
      </c>
      <c r="AB93">
        <v>0</v>
      </c>
      <c r="AC93">
        <v>0</v>
      </c>
      <c r="AD93">
        <v>0</v>
      </c>
      <c r="AE93">
        <v>0</v>
      </c>
      <c r="AF93">
        <v>21.5</v>
      </c>
      <c r="AG93">
        <v>33</v>
      </c>
      <c r="AH93">
        <v>25.8</v>
      </c>
      <c r="AI93">
        <v>34</v>
      </c>
      <c r="AM93" s="58" t="s">
        <v>911</v>
      </c>
      <c r="AN93" t="s">
        <v>66</v>
      </c>
      <c r="AO93">
        <v>0</v>
      </c>
      <c r="AP93">
        <v>0</v>
      </c>
      <c r="AQ93">
        <v>0</v>
      </c>
      <c r="AR93">
        <v>0</v>
      </c>
      <c r="AS93">
        <v>0</v>
      </c>
      <c r="AT93">
        <v>0</v>
      </c>
      <c r="AU93">
        <v>297</v>
      </c>
      <c r="AV93">
        <v>15</v>
      </c>
      <c r="AW93">
        <v>130.1</v>
      </c>
      <c r="AX93">
        <v>19</v>
      </c>
      <c r="AZ93" s="285" t="s">
        <v>453</v>
      </c>
      <c r="BA93" t="s">
        <v>66</v>
      </c>
      <c r="BB93">
        <v>0</v>
      </c>
      <c r="BC93">
        <v>0</v>
      </c>
      <c r="BD93">
        <v>0.3</v>
      </c>
      <c r="BE93">
        <v>39</v>
      </c>
      <c r="BF93">
        <v>0.4</v>
      </c>
      <c r="BG93">
        <v>40</v>
      </c>
      <c r="BH93">
        <v>0</v>
      </c>
      <c r="BI93">
        <v>0</v>
      </c>
      <c r="BJ93">
        <v>0</v>
      </c>
      <c r="BK93">
        <v>0</v>
      </c>
      <c r="BW93" s="285" t="s">
        <v>901</v>
      </c>
      <c r="BX93" t="s">
        <v>66</v>
      </c>
      <c r="BY93">
        <v>0</v>
      </c>
      <c r="BZ93">
        <v>0</v>
      </c>
      <c r="CA93">
        <v>34.799999999999997</v>
      </c>
      <c r="CB93">
        <v>32</v>
      </c>
      <c r="CC93">
        <v>0</v>
      </c>
      <c r="CD93">
        <v>0</v>
      </c>
      <c r="CE93">
        <v>194.2</v>
      </c>
      <c r="CF93">
        <v>18</v>
      </c>
      <c r="CG93">
        <v>228.3</v>
      </c>
      <c r="CH93">
        <v>20</v>
      </c>
    </row>
    <row r="94" spans="1:86" x14ac:dyDescent="0.25">
      <c r="A94" s="59"/>
      <c r="B94" s="59"/>
      <c r="C94" s="59"/>
      <c r="X94" s="58"/>
      <c r="AM94" s="58"/>
      <c r="AZ94" s="59"/>
      <c r="BW94" s="59"/>
    </row>
    <row r="95" spans="1:86" ht="15" x14ac:dyDescent="0.25">
      <c r="A95" s="282" t="s">
        <v>750</v>
      </c>
      <c r="B95" s="282">
        <f>'Rankings 2019-20'!B93</f>
        <v>3.5</v>
      </c>
      <c r="C95" s="282">
        <f>'Rankings 2019-20'!C93</f>
        <v>43</v>
      </c>
      <c r="D95">
        <v>17.7</v>
      </c>
      <c r="E95">
        <v>44</v>
      </c>
      <c r="F95">
        <v>7</v>
      </c>
      <c r="G95">
        <v>41</v>
      </c>
      <c r="H95">
        <v>17.5</v>
      </c>
      <c r="I95">
        <v>36</v>
      </c>
      <c r="J95">
        <v>0.4</v>
      </c>
      <c r="K95">
        <v>46</v>
      </c>
      <c r="L95">
        <v>19.5</v>
      </c>
      <c r="M95">
        <v>36</v>
      </c>
      <c r="X95" s="58" t="s">
        <v>901</v>
      </c>
      <c r="Y95" t="s">
        <v>66</v>
      </c>
      <c r="Z95">
        <v>0</v>
      </c>
      <c r="AA95">
        <v>0</v>
      </c>
      <c r="AB95">
        <v>0</v>
      </c>
      <c r="AC95">
        <v>0</v>
      </c>
      <c r="AD95">
        <v>0</v>
      </c>
      <c r="AE95">
        <v>0</v>
      </c>
      <c r="AF95">
        <v>0</v>
      </c>
      <c r="AG95">
        <v>0</v>
      </c>
      <c r="AH95">
        <v>34.799999999999997</v>
      </c>
      <c r="AI95">
        <v>32</v>
      </c>
      <c r="AM95" s="58" t="s">
        <v>901</v>
      </c>
      <c r="AN95" t="s">
        <v>66</v>
      </c>
      <c r="AO95">
        <v>0</v>
      </c>
      <c r="AP95">
        <v>0</v>
      </c>
      <c r="AQ95">
        <v>0</v>
      </c>
      <c r="AR95">
        <v>0</v>
      </c>
      <c r="AS95">
        <v>0</v>
      </c>
      <c r="AT95">
        <v>0</v>
      </c>
      <c r="AU95">
        <v>34.799999999999997</v>
      </c>
      <c r="AV95">
        <v>32</v>
      </c>
      <c r="AW95">
        <v>0</v>
      </c>
      <c r="AX95">
        <v>0</v>
      </c>
      <c r="AZ95" s="285" t="s">
        <v>916</v>
      </c>
      <c r="BA95" t="s">
        <v>66</v>
      </c>
      <c r="BB95">
        <v>0</v>
      </c>
      <c r="BC95">
        <v>0</v>
      </c>
      <c r="BD95">
        <v>0</v>
      </c>
      <c r="BE95">
        <v>0</v>
      </c>
      <c r="BF95">
        <v>37.5</v>
      </c>
      <c r="BG95">
        <v>29</v>
      </c>
      <c r="BH95">
        <v>248.8</v>
      </c>
      <c r="BI95">
        <v>19</v>
      </c>
      <c r="BJ95">
        <v>77</v>
      </c>
      <c r="BK95">
        <v>25</v>
      </c>
      <c r="BW95" s="285" t="s">
        <v>904</v>
      </c>
      <c r="BX95" t="s">
        <v>66</v>
      </c>
      <c r="BY95">
        <v>0</v>
      </c>
      <c r="BZ95">
        <v>0</v>
      </c>
      <c r="CA95">
        <v>17.100000000000001</v>
      </c>
      <c r="CB95">
        <v>37</v>
      </c>
      <c r="CC95">
        <v>27.4</v>
      </c>
      <c r="CD95">
        <v>29</v>
      </c>
      <c r="CE95">
        <v>0</v>
      </c>
      <c r="CF95">
        <v>0</v>
      </c>
      <c r="CG95">
        <v>0</v>
      </c>
      <c r="CH95">
        <v>0</v>
      </c>
    </row>
    <row r="96" spans="1:86" x14ac:dyDescent="0.25">
      <c r="A96" s="59"/>
      <c r="B96" s="59"/>
      <c r="C96" s="59"/>
      <c r="X96" s="58"/>
      <c r="AM96" s="58"/>
      <c r="AZ96" s="59"/>
      <c r="BW96" s="59"/>
    </row>
    <row r="97" spans="1:86" ht="15" x14ac:dyDescent="0.25">
      <c r="A97" s="282" t="s">
        <v>747</v>
      </c>
      <c r="B97" s="282">
        <f>'Rankings 2019-20'!B69</f>
        <v>68.7</v>
      </c>
      <c r="C97" s="282">
        <f>'Rankings 2019-20'!C69</f>
        <v>31</v>
      </c>
      <c r="D97">
        <v>15.6</v>
      </c>
      <c r="E97">
        <v>45</v>
      </c>
      <c r="F97">
        <v>26.4</v>
      </c>
      <c r="G97">
        <v>36</v>
      </c>
      <c r="H97">
        <v>48</v>
      </c>
      <c r="I97">
        <v>31</v>
      </c>
      <c r="J97">
        <v>88.1</v>
      </c>
      <c r="K97">
        <v>32</v>
      </c>
      <c r="L97">
        <v>125.8</v>
      </c>
      <c r="M97">
        <v>25</v>
      </c>
      <c r="X97" s="58" t="s">
        <v>64</v>
      </c>
      <c r="Y97" t="s">
        <v>893</v>
      </c>
      <c r="Z97" t="s">
        <v>65</v>
      </c>
      <c r="AA97" t="s">
        <v>607</v>
      </c>
      <c r="AB97" t="s">
        <v>65</v>
      </c>
      <c r="AC97" t="s">
        <v>607</v>
      </c>
      <c r="AD97" t="s">
        <v>65</v>
      </c>
      <c r="AE97" t="s">
        <v>279</v>
      </c>
      <c r="AF97" t="s">
        <v>64</v>
      </c>
      <c r="AG97" t="s">
        <v>279</v>
      </c>
      <c r="AH97" t="s">
        <v>64</v>
      </c>
      <c r="AI97" t="s">
        <v>607</v>
      </c>
      <c r="AM97" s="58" t="s">
        <v>64</v>
      </c>
      <c r="AN97" t="s">
        <v>893</v>
      </c>
      <c r="AO97" t="s">
        <v>65</v>
      </c>
      <c r="AP97" t="s">
        <v>279</v>
      </c>
      <c r="AQ97" t="s">
        <v>64</v>
      </c>
      <c r="AR97" t="s">
        <v>785</v>
      </c>
      <c r="AS97" t="s">
        <v>63</v>
      </c>
      <c r="AT97" t="s">
        <v>607</v>
      </c>
      <c r="AU97" t="s">
        <v>65</v>
      </c>
      <c r="AV97" t="s">
        <v>279</v>
      </c>
      <c r="AW97" t="s">
        <v>64</v>
      </c>
      <c r="AX97" t="s">
        <v>607</v>
      </c>
      <c r="AZ97" s="285" t="s">
        <v>458</v>
      </c>
      <c r="BA97" t="s">
        <v>66</v>
      </c>
      <c r="BB97">
        <v>0</v>
      </c>
      <c r="BC97">
        <v>0</v>
      </c>
      <c r="BD97">
        <v>0</v>
      </c>
      <c r="BE97">
        <v>0</v>
      </c>
      <c r="BF97">
        <v>10.9</v>
      </c>
      <c r="BG97">
        <v>35</v>
      </c>
      <c r="BH97">
        <v>0</v>
      </c>
      <c r="BI97">
        <v>0</v>
      </c>
      <c r="BJ97">
        <v>0</v>
      </c>
      <c r="BK97">
        <v>0</v>
      </c>
      <c r="BW97" s="285" t="s">
        <v>902</v>
      </c>
      <c r="BX97" t="s">
        <v>66</v>
      </c>
      <c r="BY97">
        <v>0</v>
      </c>
      <c r="BZ97">
        <v>0</v>
      </c>
      <c r="CA97">
        <v>0.2</v>
      </c>
      <c r="CB97">
        <v>42</v>
      </c>
      <c r="CC97">
        <v>0.2</v>
      </c>
      <c r="CD97">
        <v>40</v>
      </c>
      <c r="CE97">
        <v>0</v>
      </c>
      <c r="CF97">
        <v>0</v>
      </c>
      <c r="CG97">
        <v>2.5</v>
      </c>
      <c r="CH97">
        <v>35</v>
      </c>
    </row>
    <row r="98" spans="1:86" x14ac:dyDescent="0.25">
      <c r="A98" s="59"/>
      <c r="B98" s="59"/>
      <c r="C98" s="59"/>
      <c r="W98">
        <f>AVERAGE(Z98,AB98,AD98)</f>
        <v>39169.466666666667</v>
      </c>
      <c r="X98" s="58" t="s">
        <v>801</v>
      </c>
      <c r="Y98" t="s">
        <v>66</v>
      </c>
      <c r="Z98">
        <v>44526.1</v>
      </c>
      <c r="AB98">
        <v>36243</v>
      </c>
      <c r="AD98">
        <v>36739.300000000003</v>
      </c>
      <c r="AF98">
        <v>39993.1</v>
      </c>
      <c r="AH98">
        <v>39642.199999999997</v>
      </c>
      <c r="AM98" s="58" t="s">
        <v>801</v>
      </c>
      <c r="AN98" t="s">
        <v>66</v>
      </c>
      <c r="AO98">
        <v>36243</v>
      </c>
      <c r="AQ98">
        <v>36739.300000000003</v>
      </c>
      <c r="AS98">
        <v>39993.1</v>
      </c>
      <c r="AU98">
        <v>39642.199999999997</v>
      </c>
      <c r="AW98">
        <v>33853.599999999999</v>
      </c>
      <c r="AZ98" s="59"/>
      <c r="BW98" s="59"/>
    </row>
    <row r="99" spans="1:86" ht="15" x14ac:dyDescent="0.25">
      <c r="A99" s="282" t="s">
        <v>751</v>
      </c>
      <c r="B99" s="282">
        <f>'Rankings 2019-20'!B81</f>
        <v>10.7</v>
      </c>
      <c r="C99" s="282">
        <f>'Rankings 2019-20'!C81</f>
        <v>37</v>
      </c>
      <c r="D99">
        <v>15.4</v>
      </c>
      <c r="E99">
        <v>46</v>
      </c>
      <c r="F99">
        <v>16.7</v>
      </c>
      <c r="G99">
        <v>39</v>
      </c>
      <c r="H99">
        <v>8.8000000000000007</v>
      </c>
      <c r="I99">
        <v>40</v>
      </c>
      <c r="J99">
        <v>12</v>
      </c>
      <c r="K99">
        <v>41</v>
      </c>
      <c r="L99">
        <v>0.5</v>
      </c>
      <c r="M99">
        <v>41</v>
      </c>
      <c r="X99" s="58"/>
      <c r="AM99" s="58"/>
      <c r="AZ99" s="285" t="s">
        <v>917</v>
      </c>
      <c r="BA99" t="s">
        <v>66</v>
      </c>
      <c r="BB99">
        <v>0</v>
      </c>
      <c r="BC99">
        <v>0</v>
      </c>
      <c r="BD99">
        <v>0</v>
      </c>
      <c r="BE99">
        <v>0</v>
      </c>
      <c r="BF99">
        <v>0.4</v>
      </c>
      <c r="BG99">
        <v>41</v>
      </c>
      <c r="BH99">
        <v>0</v>
      </c>
      <c r="BI99">
        <v>0</v>
      </c>
      <c r="BJ99">
        <v>0</v>
      </c>
      <c r="BK99">
        <v>0</v>
      </c>
      <c r="BW99" s="285" t="s">
        <v>916</v>
      </c>
      <c r="BX99" t="s">
        <v>66</v>
      </c>
      <c r="BY99">
        <v>0</v>
      </c>
      <c r="BZ99">
        <v>0</v>
      </c>
      <c r="CA99">
        <v>0</v>
      </c>
      <c r="CB99">
        <v>0</v>
      </c>
      <c r="CC99">
        <v>0</v>
      </c>
      <c r="CD99">
        <v>0</v>
      </c>
      <c r="CE99">
        <v>37.5</v>
      </c>
      <c r="CF99">
        <v>29</v>
      </c>
      <c r="CG99">
        <v>248.8</v>
      </c>
      <c r="CH99">
        <v>19</v>
      </c>
    </row>
    <row r="100" spans="1:86" x14ac:dyDescent="0.25">
      <c r="A100" s="59"/>
      <c r="B100" s="59"/>
      <c r="C100" s="59"/>
      <c r="X100" s="97"/>
      <c r="AM100" s="97"/>
      <c r="AZ100" s="59"/>
      <c r="BW100" s="59"/>
    </row>
    <row r="101" spans="1:86" ht="15" x14ac:dyDescent="0.25">
      <c r="A101" s="282" t="s">
        <v>761</v>
      </c>
      <c r="B101" s="282">
        <f>'Rankings 2019-20'!B117</f>
        <v>0</v>
      </c>
      <c r="C101" s="282">
        <f>'Rankings 2019-20'!C117</f>
        <v>0</v>
      </c>
      <c r="D101">
        <v>10.5</v>
      </c>
      <c r="E101">
        <v>47</v>
      </c>
      <c r="F101">
        <v>0</v>
      </c>
      <c r="G101">
        <v>0</v>
      </c>
      <c r="H101">
        <v>0</v>
      </c>
      <c r="I101">
        <v>0</v>
      </c>
      <c r="J101">
        <v>0</v>
      </c>
      <c r="K101">
        <v>0</v>
      </c>
      <c r="L101">
        <v>0</v>
      </c>
      <c r="M101">
        <v>0</v>
      </c>
      <c r="AZ101" s="285" t="s">
        <v>918</v>
      </c>
      <c r="BA101" t="s">
        <v>66</v>
      </c>
      <c r="BB101">
        <v>0</v>
      </c>
      <c r="BC101">
        <v>0</v>
      </c>
      <c r="BD101">
        <v>0</v>
      </c>
      <c r="BE101">
        <v>0</v>
      </c>
      <c r="BF101">
        <v>0</v>
      </c>
      <c r="BG101">
        <v>0</v>
      </c>
      <c r="BH101">
        <v>74.099999999999994</v>
      </c>
      <c r="BI101">
        <v>25</v>
      </c>
      <c r="BJ101">
        <v>97</v>
      </c>
      <c r="BK101">
        <v>24</v>
      </c>
      <c r="BW101" s="285" t="s">
        <v>458</v>
      </c>
      <c r="BX101" t="s">
        <v>66</v>
      </c>
      <c r="BY101">
        <v>0</v>
      </c>
      <c r="BZ101">
        <v>0</v>
      </c>
      <c r="CA101">
        <v>0</v>
      </c>
      <c r="CB101">
        <v>0</v>
      </c>
      <c r="CC101">
        <v>0</v>
      </c>
      <c r="CD101">
        <v>0</v>
      </c>
      <c r="CE101">
        <v>10.9</v>
      </c>
      <c r="CF101">
        <v>35</v>
      </c>
      <c r="CG101">
        <v>0</v>
      </c>
      <c r="CH101">
        <v>0</v>
      </c>
    </row>
    <row r="102" spans="1:86" x14ac:dyDescent="0.25">
      <c r="A102" s="59"/>
      <c r="B102" s="59"/>
      <c r="C102" s="59"/>
      <c r="AZ102" s="59"/>
      <c r="BW102" s="59"/>
    </row>
    <row r="103" spans="1:86" ht="15" x14ac:dyDescent="0.25">
      <c r="A103" s="282" t="s">
        <v>775</v>
      </c>
      <c r="B103" s="282">
        <f>'Rankings 2019-20'!B119</f>
        <v>0</v>
      </c>
      <c r="C103" s="282">
        <f>'Rankings 2019-20'!C119</f>
        <v>0</v>
      </c>
      <c r="D103">
        <v>4.2</v>
      </c>
      <c r="E103">
        <v>48</v>
      </c>
      <c r="F103">
        <v>0.6</v>
      </c>
      <c r="G103">
        <v>48</v>
      </c>
      <c r="H103">
        <v>1.2</v>
      </c>
      <c r="I103">
        <v>45</v>
      </c>
      <c r="J103">
        <v>17</v>
      </c>
      <c r="K103">
        <v>39</v>
      </c>
      <c r="L103">
        <v>0</v>
      </c>
      <c r="M103">
        <v>0</v>
      </c>
      <c r="AZ103" s="285" t="s">
        <v>919</v>
      </c>
      <c r="BA103" t="s">
        <v>66</v>
      </c>
      <c r="BB103">
        <v>0</v>
      </c>
      <c r="BC103">
        <v>0</v>
      </c>
      <c r="BD103">
        <v>0</v>
      </c>
      <c r="BE103">
        <v>0</v>
      </c>
      <c r="BF103">
        <v>0</v>
      </c>
      <c r="BG103">
        <v>0</v>
      </c>
      <c r="BH103">
        <v>7.9</v>
      </c>
      <c r="BI103">
        <v>32</v>
      </c>
      <c r="BJ103">
        <v>0</v>
      </c>
      <c r="BK103">
        <v>0</v>
      </c>
      <c r="BW103" s="285" t="s">
        <v>917</v>
      </c>
      <c r="BX103" t="s">
        <v>66</v>
      </c>
      <c r="BY103">
        <v>0</v>
      </c>
      <c r="BZ103">
        <v>0</v>
      </c>
      <c r="CA103">
        <v>0</v>
      </c>
      <c r="CB103">
        <v>0</v>
      </c>
      <c r="CC103">
        <v>0</v>
      </c>
      <c r="CD103">
        <v>0</v>
      </c>
      <c r="CE103">
        <v>0.4</v>
      </c>
      <c r="CF103">
        <v>41</v>
      </c>
      <c r="CG103">
        <v>0</v>
      </c>
      <c r="CH103">
        <v>0</v>
      </c>
    </row>
    <row r="104" spans="1:86" x14ac:dyDescent="0.25">
      <c r="A104" s="59"/>
      <c r="B104" s="59"/>
      <c r="C104" s="59"/>
      <c r="AZ104" s="59"/>
      <c r="BW104" s="59"/>
    </row>
    <row r="105" spans="1:86" ht="15" x14ac:dyDescent="0.25">
      <c r="A105" s="282" t="s">
        <v>754</v>
      </c>
      <c r="B105" s="282">
        <f>'Rankings 2019-20'!B85</f>
        <v>7.9</v>
      </c>
      <c r="C105" s="282">
        <f>'Rankings 2019-20'!C85</f>
        <v>39</v>
      </c>
      <c r="D105">
        <v>2.9</v>
      </c>
      <c r="E105">
        <v>49</v>
      </c>
      <c r="F105">
        <v>0</v>
      </c>
      <c r="G105">
        <v>0</v>
      </c>
      <c r="H105">
        <v>0</v>
      </c>
      <c r="I105">
        <v>0</v>
      </c>
      <c r="J105">
        <v>0</v>
      </c>
      <c r="K105">
        <v>0</v>
      </c>
      <c r="L105">
        <v>0</v>
      </c>
      <c r="M105">
        <v>0</v>
      </c>
      <c r="AZ105" s="285" t="s">
        <v>920</v>
      </c>
      <c r="BA105" t="s">
        <v>66</v>
      </c>
      <c r="BB105">
        <v>0</v>
      </c>
      <c r="BC105">
        <v>0</v>
      </c>
      <c r="BD105">
        <v>0</v>
      </c>
      <c r="BE105">
        <v>0</v>
      </c>
      <c r="BF105">
        <v>0</v>
      </c>
      <c r="BG105">
        <v>0</v>
      </c>
      <c r="BH105">
        <v>0.4</v>
      </c>
      <c r="BI105">
        <v>37</v>
      </c>
      <c r="BJ105">
        <v>0</v>
      </c>
      <c r="BK105">
        <v>0</v>
      </c>
      <c r="BW105" s="285" t="s">
        <v>918</v>
      </c>
      <c r="BX105" t="s">
        <v>66</v>
      </c>
      <c r="BY105">
        <v>0</v>
      </c>
      <c r="BZ105">
        <v>0</v>
      </c>
      <c r="CA105">
        <v>0</v>
      </c>
      <c r="CB105">
        <v>0</v>
      </c>
      <c r="CC105">
        <v>0</v>
      </c>
      <c r="CD105">
        <v>0</v>
      </c>
      <c r="CE105">
        <v>0</v>
      </c>
      <c r="CF105">
        <v>0</v>
      </c>
      <c r="CG105">
        <v>74.099999999999994</v>
      </c>
      <c r="CH105">
        <v>25</v>
      </c>
    </row>
    <row r="106" spans="1:86" x14ac:dyDescent="0.25">
      <c r="A106" s="59"/>
      <c r="B106" s="59"/>
      <c r="C106" s="59"/>
      <c r="AZ106" s="59"/>
      <c r="BW106" s="59"/>
    </row>
    <row r="107" spans="1:86" ht="15" x14ac:dyDescent="0.25">
      <c r="A107" s="282" t="s">
        <v>786</v>
      </c>
      <c r="B107" s="282">
        <f>'Rankings 2019-20'!B121</f>
        <v>0</v>
      </c>
      <c r="C107" s="282">
        <f>'Rankings 2019-20'!C121</f>
        <v>0</v>
      </c>
      <c r="D107">
        <v>0.9</v>
      </c>
      <c r="E107">
        <v>50</v>
      </c>
      <c r="F107">
        <v>2</v>
      </c>
      <c r="G107">
        <v>46</v>
      </c>
      <c r="H107">
        <v>0</v>
      </c>
      <c r="I107">
        <v>0</v>
      </c>
      <c r="J107">
        <v>0</v>
      </c>
      <c r="K107">
        <v>0</v>
      </c>
      <c r="L107">
        <v>0</v>
      </c>
      <c r="M107">
        <v>0</v>
      </c>
      <c r="AZ107" s="285" t="s">
        <v>921</v>
      </c>
      <c r="BA107" t="s">
        <v>66</v>
      </c>
      <c r="BB107">
        <v>0</v>
      </c>
      <c r="BC107">
        <v>0</v>
      </c>
      <c r="BD107">
        <v>0</v>
      </c>
      <c r="BE107">
        <v>0</v>
      </c>
      <c r="BF107">
        <v>0</v>
      </c>
      <c r="BG107">
        <v>0</v>
      </c>
      <c r="BH107">
        <v>0.1</v>
      </c>
      <c r="BI107">
        <v>38</v>
      </c>
      <c r="BJ107">
        <v>0.7</v>
      </c>
      <c r="BK107">
        <v>40</v>
      </c>
      <c r="BW107" s="285" t="s">
        <v>919</v>
      </c>
      <c r="BX107" t="s">
        <v>66</v>
      </c>
      <c r="BY107">
        <v>0</v>
      </c>
      <c r="BZ107">
        <v>0</v>
      </c>
      <c r="CA107">
        <v>0</v>
      </c>
      <c r="CB107">
        <v>0</v>
      </c>
      <c r="CC107">
        <v>0</v>
      </c>
      <c r="CD107">
        <v>0</v>
      </c>
      <c r="CE107">
        <v>0</v>
      </c>
      <c r="CF107">
        <v>0</v>
      </c>
      <c r="CG107">
        <v>7.9</v>
      </c>
      <c r="CH107">
        <v>32</v>
      </c>
    </row>
    <row r="108" spans="1:86" x14ac:dyDescent="0.25">
      <c r="A108" s="59"/>
      <c r="B108" s="59"/>
      <c r="C108" s="59"/>
      <c r="AZ108" s="59"/>
      <c r="BW108" s="59"/>
    </row>
    <row r="109" spans="1:86" ht="15" x14ac:dyDescent="0.25">
      <c r="A109" s="282" t="s">
        <v>756</v>
      </c>
      <c r="B109" s="282">
        <f>'Rankings 2019-20'!B99</f>
        <v>1.2</v>
      </c>
      <c r="C109" s="282">
        <f>'Rankings 2019-20'!C99</f>
        <v>46</v>
      </c>
      <c r="D109">
        <v>0.4</v>
      </c>
      <c r="E109">
        <v>51</v>
      </c>
      <c r="F109">
        <v>2.2000000000000002</v>
      </c>
      <c r="G109">
        <v>45</v>
      </c>
      <c r="H109">
        <v>0.5</v>
      </c>
      <c r="I109">
        <v>46</v>
      </c>
      <c r="J109">
        <v>3.5</v>
      </c>
      <c r="K109">
        <v>43</v>
      </c>
      <c r="L109">
        <v>12.3</v>
      </c>
      <c r="M109">
        <v>38</v>
      </c>
      <c r="AZ109" s="285" t="s">
        <v>480</v>
      </c>
      <c r="BA109" t="s">
        <v>66</v>
      </c>
      <c r="BB109">
        <v>0</v>
      </c>
      <c r="BC109">
        <v>0</v>
      </c>
      <c r="BD109">
        <v>0</v>
      </c>
      <c r="BE109">
        <v>0</v>
      </c>
      <c r="BF109">
        <v>0</v>
      </c>
      <c r="BG109">
        <v>0</v>
      </c>
      <c r="BH109">
        <v>0</v>
      </c>
      <c r="BI109">
        <v>0</v>
      </c>
      <c r="BJ109">
        <v>6.5</v>
      </c>
      <c r="BK109">
        <v>33</v>
      </c>
      <c r="BW109" s="285" t="s">
        <v>920</v>
      </c>
      <c r="BX109" t="s">
        <v>66</v>
      </c>
      <c r="BY109">
        <v>0</v>
      </c>
      <c r="BZ109">
        <v>0</v>
      </c>
      <c r="CA109">
        <v>0</v>
      </c>
      <c r="CB109">
        <v>0</v>
      </c>
      <c r="CC109">
        <v>0</v>
      </c>
      <c r="CD109">
        <v>0</v>
      </c>
      <c r="CE109">
        <v>0</v>
      </c>
      <c r="CF109">
        <v>0</v>
      </c>
      <c r="CG109">
        <v>0.4</v>
      </c>
      <c r="CH109">
        <v>37</v>
      </c>
    </row>
    <row r="110" spans="1:86" x14ac:dyDescent="0.25">
      <c r="A110" s="59"/>
      <c r="B110" s="59"/>
      <c r="C110" s="59"/>
      <c r="AZ110" s="59"/>
      <c r="BW110" s="59"/>
    </row>
    <row r="111" spans="1:86" ht="15" x14ac:dyDescent="0.25">
      <c r="A111" s="282" t="s">
        <v>752</v>
      </c>
      <c r="B111" s="282">
        <f>'Rankings 2019-20'!B97</f>
        <v>2.2000000000000002</v>
      </c>
      <c r="C111" s="282">
        <f>'Rankings 2019-20'!C97</f>
        <v>45</v>
      </c>
      <c r="D111">
        <v>0.4</v>
      </c>
      <c r="E111">
        <v>52</v>
      </c>
      <c r="F111">
        <v>0</v>
      </c>
      <c r="G111">
        <v>0</v>
      </c>
      <c r="H111">
        <v>0</v>
      </c>
      <c r="I111">
        <v>0</v>
      </c>
      <c r="J111">
        <v>0</v>
      </c>
      <c r="K111">
        <v>0</v>
      </c>
      <c r="L111">
        <v>0</v>
      </c>
      <c r="M111">
        <v>0</v>
      </c>
      <c r="AZ111" s="285" t="s">
        <v>922</v>
      </c>
      <c r="BA111" t="s">
        <v>66</v>
      </c>
      <c r="BB111">
        <v>0</v>
      </c>
      <c r="BC111">
        <v>0</v>
      </c>
      <c r="BD111">
        <v>0</v>
      </c>
      <c r="BE111">
        <v>0</v>
      </c>
      <c r="BF111">
        <v>0</v>
      </c>
      <c r="BG111">
        <v>0</v>
      </c>
      <c r="BH111">
        <v>0</v>
      </c>
      <c r="BI111">
        <v>0</v>
      </c>
      <c r="BJ111">
        <v>5.8</v>
      </c>
      <c r="BK111">
        <v>34</v>
      </c>
      <c r="BW111" s="285" t="s">
        <v>921</v>
      </c>
      <c r="BX111" t="s">
        <v>66</v>
      </c>
      <c r="BY111">
        <v>0</v>
      </c>
      <c r="BZ111">
        <v>0</v>
      </c>
      <c r="CA111">
        <v>0</v>
      </c>
      <c r="CB111">
        <v>0</v>
      </c>
      <c r="CC111">
        <v>0</v>
      </c>
      <c r="CD111">
        <v>0</v>
      </c>
      <c r="CE111">
        <v>0</v>
      </c>
      <c r="CF111">
        <v>0</v>
      </c>
      <c r="CG111">
        <v>0.1</v>
      </c>
      <c r="CH111">
        <v>38</v>
      </c>
    </row>
    <row r="112" spans="1:86" x14ac:dyDescent="0.25">
      <c r="A112" s="59"/>
      <c r="B112" s="59"/>
      <c r="C112" s="59"/>
      <c r="AZ112" s="59"/>
      <c r="BW112" s="59"/>
    </row>
    <row r="113" spans="1:87" ht="15" x14ac:dyDescent="0.25">
      <c r="A113" s="282" t="s">
        <v>739</v>
      </c>
      <c r="B113" s="282">
        <f>'Rankings 2019-20'!B77</f>
        <v>20</v>
      </c>
      <c r="C113" s="282">
        <f>'Rankings 2019-20'!C77</f>
        <v>35</v>
      </c>
      <c r="D113">
        <v>0</v>
      </c>
      <c r="E113">
        <v>0</v>
      </c>
      <c r="F113">
        <v>105.4</v>
      </c>
      <c r="G113">
        <v>30</v>
      </c>
      <c r="H113">
        <v>28</v>
      </c>
      <c r="I113">
        <v>35</v>
      </c>
      <c r="J113">
        <v>113.8</v>
      </c>
      <c r="K113">
        <v>30</v>
      </c>
      <c r="L113">
        <v>37.5</v>
      </c>
      <c r="M113">
        <v>30</v>
      </c>
      <c r="AZ113" s="285" t="s">
        <v>450</v>
      </c>
      <c r="BA113" t="s">
        <v>66</v>
      </c>
      <c r="BB113">
        <v>0</v>
      </c>
      <c r="BC113">
        <v>0</v>
      </c>
      <c r="BD113">
        <v>0</v>
      </c>
      <c r="BE113">
        <v>0</v>
      </c>
      <c r="BF113">
        <v>0</v>
      </c>
      <c r="BG113">
        <v>0</v>
      </c>
      <c r="BH113">
        <v>0</v>
      </c>
      <c r="BI113">
        <v>0</v>
      </c>
      <c r="BJ113">
        <v>4.7</v>
      </c>
      <c r="BK113">
        <v>35</v>
      </c>
      <c r="BW113" s="285" t="s">
        <v>64</v>
      </c>
      <c r="BX113" t="s">
        <v>893</v>
      </c>
      <c r="BY113" t="s">
        <v>65</v>
      </c>
      <c r="BZ113" t="s">
        <v>607</v>
      </c>
      <c r="CA113" t="s">
        <v>65</v>
      </c>
      <c r="CB113" t="s">
        <v>607</v>
      </c>
      <c r="CC113" t="s">
        <v>65</v>
      </c>
      <c r="CD113" t="s">
        <v>607</v>
      </c>
      <c r="CE113" t="s">
        <v>65</v>
      </c>
      <c r="CF113" t="s">
        <v>279</v>
      </c>
      <c r="CG113" t="s">
        <v>64</v>
      </c>
      <c r="CH113" t="s">
        <v>785</v>
      </c>
      <c r="CI113" t="s">
        <v>42</v>
      </c>
    </row>
    <row r="114" spans="1:87" ht="15" x14ac:dyDescent="0.25">
      <c r="A114" s="59"/>
      <c r="B114" s="59"/>
      <c r="C114" s="59"/>
      <c r="AZ114" s="59"/>
      <c r="BW114" s="285" t="s">
        <v>801</v>
      </c>
      <c r="BX114" t="s">
        <v>66</v>
      </c>
      <c r="BY114">
        <v>39993.1</v>
      </c>
      <c r="CA114">
        <v>39642.199999999997</v>
      </c>
      <c r="CC114">
        <v>33853.599999999999</v>
      </c>
      <c r="CE114">
        <v>30449.5</v>
      </c>
      <c r="CG114">
        <v>30288.3</v>
      </c>
    </row>
    <row r="115" spans="1:87" ht="15" x14ac:dyDescent="0.25">
      <c r="A115" s="282" t="s">
        <v>790</v>
      </c>
      <c r="B115" s="282">
        <f>'Rankings 2019-20'!B123</f>
        <v>0</v>
      </c>
      <c r="C115" s="282">
        <f>'Rankings 2019-20'!C123</f>
        <v>0</v>
      </c>
      <c r="D115">
        <v>0</v>
      </c>
      <c r="E115">
        <v>0</v>
      </c>
      <c r="F115">
        <v>43.8</v>
      </c>
      <c r="G115">
        <v>33</v>
      </c>
      <c r="H115">
        <v>0</v>
      </c>
      <c r="I115">
        <v>0</v>
      </c>
      <c r="J115">
        <v>0</v>
      </c>
      <c r="K115">
        <v>0</v>
      </c>
      <c r="L115">
        <v>0</v>
      </c>
      <c r="M115">
        <v>0</v>
      </c>
      <c r="AZ115" s="285" t="s">
        <v>470</v>
      </c>
      <c r="BA115" t="s">
        <v>66</v>
      </c>
      <c r="BB115">
        <v>0</v>
      </c>
      <c r="BC115">
        <v>0</v>
      </c>
      <c r="BD115">
        <v>0</v>
      </c>
      <c r="BE115">
        <v>0</v>
      </c>
      <c r="BF115">
        <v>0</v>
      </c>
      <c r="BG115">
        <v>0</v>
      </c>
      <c r="BH115">
        <v>0</v>
      </c>
      <c r="BI115">
        <v>0</v>
      </c>
      <c r="BJ115">
        <v>3.1</v>
      </c>
      <c r="BK115">
        <v>37</v>
      </c>
    </row>
    <row r="116" spans="1:87" x14ac:dyDescent="0.25">
      <c r="A116" s="59"/>
      <c r="B116" s="59"/>
      <c r="C116" s="59"/>
      <c r="AZ116" s="59"/>
    </row>
    <row r="117" spans="1:87" ht="15" x14ac:dyDescent="0.25">
      <c r="A117" s="282" t="s">
        <v>762</v>
      </c>
      <c r="B117" s="282">
        <f>'Rankings 2019-20'!B91</f>
        <v>4.5999999999999996</v>
      </c>
      <c r="C117" s="282">
        <f>'Rankings 2019-20'!C91</f>
        <v>42</v>
      </c>
      <c r="D117">
        <v>0</v>
      </c>
      <c r="E117">
        <v>0</v>
      </c>
      <c r="F117">
        <v>4.5999999999999996</v>
      </c>
      <c r="G117">
        <v>43</v>
      </c>
      <c r="H117">
        <v>2.6</v>
      </c>
      <c r="I117">
        <v>43</v>
      </c>
      <c r="J117">
        <v>0</v>
      </c>
      <c r="K117">
        <v>0</v>
      </c>
      <c r="L117">
        <v>0</v>
      </c>
      <c r="M117">
        <v>0</v>
      </c>
      <c r="AZ117" s="285" t="s">
        <v>64</v>
      </c>
      <c r="BA117" t="s">
        <v>893</v>
      </c>
      <c r="BB117" t="s">
        <v>65</v>
      </c>
      <c r="BC117" t="s">
        <v>607</v>
      </c>
      <c r="BD117" t="s">
        <v>65</v>
      </c>
      <c r="BE117" t="s">
        <v>607</v>
      </c>
      <c r="BF117" t="s">
        <v>65</v>
      </c>
      <c r="BG117" t="s">
        <v>279</v>
      </c>
      <c r="BH117" t="s">
        <v>64</v>
      </c>
      <c r="BI117" t="s">
        <v>279</v>
      </c>
      <c r="BJ117" t="s">
        <v>64</v>
      </c>
      <c r="BK117" t="s">
        <v>607</v>
      </c>
    </row>
    <row r="118" spans="1:87" ht="15" x14ac:dyDescent="0.25">
      <c r="A118" s="59"/>
      <c r="B118" s="59"/>
      <c r="C118" s="59"/>
      <c r="AZ118" s="285" t="s">
        <v>801</v>
      </c>
      <c r="BA118" t="s">
        <v>66</v>
      </c>
      <c r="BB118">
        <v>39642.199999999997</v>
      </c>
      <c r="BD118">
        <v>33853.599999999999</v>
      </c>
      <c r="BF118">
        <v>30449.5</v>
      </c>
      <c r="BH118">
        <v>30288.3</v>
      </c>
      <c r="BJ118">
        <v>25510.3</v>
      </c>
    </row>
    <row r="119" spans="1:87" ht="15" x14ac:dyDescent="0.25">
      <c r="A119" s="282" t="s">
        <v>770</v>
      </c>
      <c r="B119" s="282">
        <f>'Rankings 2019-20'!B95</f>
        <v>3</v>
      </c>
      <c r="C119" s="282">
        <f>'Rankings 2019-20'!C95</f>
        <v>44</v>
      </c>
      <c r="D119">
        <v>0</v>
      </c>
      <c r="E119">
        <v>0</v>
      </c>
      <c r="F119">
        <v>2.2999999999999998</v>
      </c>
      <c r="G119">
        <v>44</v>
      </c>
      <c r="H119">
        <v>9.9</v>
      </c>
      <c r="I119">
        <v>39</v>
      </c>
      <c r="J119">
        <v>16.3</v>
      </c>
      <c r="K119">
        <v>40</v>
      </c>
      <c r="L119">
        <v>25.9</v>
      </c>
      <c r="M119">
        <v>34</v>
      </c>
    </row>
    <row r="120" spans="1:87" ht="15" x14ac:dyDescent="0.25">
      <c r="A120" s="59"/>
      <c r="B120" s="59"/>
      <c r="C120" s="59"/>
      <c r="AZ120" s="285" t="s">
        <v>698</v>
      </c>
      <c r="BB120">
        <f>+BB101+BB91+BB87+BB83+BB79+BB23+BB27+BB29+BB43+BB49+BB67+BB71</f>
        <v>2646.7000000000003</v>
      </c>
    </row>
    <row r="121" spans="1:87" ht="15" x14ac:dyDescent="0.25">
      <c r="A121" s="282" t="s">
        <v>767</v>
      </c>
      <c r="B121" s="282">
        <f>'Rankings 2019-20'!B125</f>
        <v>0</v>
      </c>
      <c r="C121" s="282">
        <f>'Rankings 2019-20'!C125</f>
        <v>0</v>
      </c>
      <c r="D121">
        <v>0</v>
      </c>
      <c r="E121">
        <v>0</v>
      </c>
      <c r="F121">
        <v>0.1</v>
      </c>
      <c r="G121">
        <v>49</v>
      </c>
      <c r="H121">
        <v>0</v>
      </c>
      <c r="I121">
        <v>0</v>
      </c>
      <c r="J121">
        <v>0</v>
      </c>
      <c r="K121">
        <v>0</v>
      </c>
      <c r="L121">
        <v>0</v>
      </c>
      <c r="M121">
        <v>0</v>
      </c>
    </row>
    <row r="122" spans="1:87" x14ac:dyDescent="0.25">
      <c r="A122" s="59"/>
      <c r="B122" s="59"/>
      <c r="C122" s="59"/>
      <c r="Q122" s="85"/>
    </row>
    <row r="123" spans="1:87" ht="15" x14ac:dyDescent="0.25">
      <c r="A123" s="282" t="s">
        <v>797</v>
      </c>
      <c r="B123" s="282">
        <f>'Rankings 2019-20'!B127</f>
        <v>0</v>
      </c>
      <c r="C123" s="282">
        <f>'Rankings 2019-20'!C127</f>
        <v>0</v>
      </c>
      <c r="D123">
        <v>0</v>
      </c>
      <c r="E123">
        <v>0</v>
      </c>
      <c r="F123">
        <v>0</v>
      </c>
      <c r="G123">
        <v>0</v>
      </c>
      <c r="H123">
        <v>8</v>
      </c>
      <c r="I123">
        <v>41</v>
      </c>
      <c r="J123">
        <v>0</v>
      </c>
      <c r="K123">
        <v>0</v>
      </c>
      <c r="L123">
        <v>0</v>
      </c>
      <c r="M123">
        <v>0</v>
      </c>
    </row>
    <row r="124" spans="1:87" x14ac:dyDescent="0.25">
      <c r="A124" s="59"/>
      <c r="B124" s="59"/>
      <c r="C124" s="59"/>
    </row>
    <row r="125" spans="1:87" ht="15" x14ac:dyDescent="0.25">
      <c r="A125" s="282" t="s">
        <v>798</v>
      </c>
      <c r="B125" s="282">
        <f>'Rankings 2019-20'!B129</f>
        <v>0</v>
      </c>
      <c r="C125" s="282">
        <f>'Rankings 2019-20'!C129</f>
        <v>0</v>
      </c>
      <c r="D125">
        <v>0</v>
      </c>
      <c r="E125">
        <v>0</v>
      </c>
      <c r="F125">
        <v>0</v>
      </c>
      <c r="G125">
        <v>0</v>
      </c>
      <c r="H125">
        <v>0</v>
      </c>
      <c r="I125">
        <v>0</v>
      </c>
      <c r="J125">
        <v>486.1</v>
      </c>
      <c r="K125">
        <v>12</v>
      </c>
      <c r="L125">
        <v>316.89999999999998</v>
      </c>
      <c r="M125">
        <v>18</v>
      </c>
    </row>
    <row r="126" spans="1:87" ht="15" x14ac:dyDescent="0.25">
      <c r="A126" s="282"/>
      <c r="B126" s="282"/>
      <c r="C126" s="282"/>
    </row>
    <row r="127" spans="1:87" ht="15" x14ac:dyDescent="0.25">
      <c r="A127" s="282" t="s">
        <v>799</v>
      </c>
      <c r="B127" s="282">
        <f>'Rankings 2019-20'!B101</f>
        <v>1</v>
      </c>
      <c r="C127" s="282">
        <f>'Rankings 2019-20'!C101</f>
        <v>47</v>
      </c>
    </row>
    <row r="128" spans="1:87" ht="15" x14ac:dyDescent="0.25">
      <c r="A128" s="282"/>
      <c r="B128" s="282"/>
      <c r="C128" s="282"/>
    </row>
    <row r="129" spans="1:75" ht="15" x14ac:dyDescent="0.25">
      <c r="A129" s="282" t="s">
        <v>800</v>
      </c>
      <c r="B129" s="282">
        <f>'Rankings 2019-20'!B103</f>
        <v>0.1</v>
      </c>
      <c r="C129" s="282">
        <f>'Rankings 2019-20'!C103</f>
        <v>48</v>
      </c>
    </row>
    <row r="130" spans="1:75" ht="15" x14ac:dyDescent="0.25">
      <c r="A130" s="282"/>
      <c r="B130" s="282"/>
      <c r="C130" s="282"/>
    </row>
    <row r="131" spans="1:75" ht="15" x14ac:dyDescent="0.25">
      <c r="A131" s="59"/>
      <c r="B131" s="59"/>
      <c r="C131" s="59"/>
      <c r="AZ131" s="285" t="s">
        <v>807</v>
      </c>
      <c r="BA131" t="s">
        <v>190</v>
      </c>
      <c r="BB131" t="s">
        <v>808</v>
      </c>
      <c r="BC131" t="s">
        <v>809</v>
      </c>
      <c r="BD131" t="s">
        <v>810</v>
      </c>
      <c r="BE131" t="s">
        <v>811</v>
      </c>
      <c r="BF131" t="s">
        <v>812</v>
      </c>
      <c r="BG131" t="s">
        <v>813</v>
      </c>
    </row>
    <row r="132" spans="1:75" ht="15" x14ac:dyDescent="0.25">
      <c r="A132" s="282" t="s">
        <v>63</v>
      </c>
      <c r="B132" s="282"/>
      <c r="C132" s="282"/>
      <c r="D132" t="s">
        <v>65</v>
      </c>
      <c r="E132" t="s">
        <v>607</v>
      </c>
      <c r="F132" t="s">
        <v>65</v>
      </c>
      <c r="G132" t="s">
        <v>607</v>
      </c>
      <c r="H132" t="s">
        <v>65</v>
      </c>
      <c r="I132" t="s">
        <v>607</v>
      </c>
      <c r="J132" t="s">
        <v>65</v>
      </c>
      <c r="K132" t="s">
        <v>607</v>
      </c>
      <c r="L132" t="s">
        <v>65</v>
      </c>
      <c r="M132" t="s">
        <v>607</v>
      </c>
      <c r="AZ132" s="285"/>
      <c r="BB132" t="s">
        <v>822</v>
      </c>
      <c r="BC132" t="s">
        <v>829</v>
      </c>
      <c r="BD132" t="s">
        <v>830</v>
      </c>
      <c r="BE132" t="s">
        <v>831</v>
      </c>
      <c r="BF132" t="s">
        <v>832</v>
      </c>
      <c r="BG132" t="s">
        <v>827</v>
      </c>
      <c r="BH132" t="s">
        <v>828</v>
      </c>
      <c r="BI132" s="54">
        <v>40909</v>
      </c>
    </row>
    <row r="133" spans="1:75" ht="15" x14ac:dyDescent="0.25">
      <c r="A133" s="282" t="s">
        <v>776</v>
      </c>
      <c r="B133" s="282">
        <f>SUM(B9:B129)</f>
        <v>44934.899999999987</v>
      </c>
      <c r="C133" s="282"/>
      <c r="D133" s="3">
        <v>46770.3</v>
      </c>
      <c r="E133" s="3"/>
      <c r="F133" s="3">
        <v>56350</v>
      </c>
      <c r="G133" s="3"/>
      <c r="H133" s="3">
        <v>58117.7</v>
      </c>
      <c r="I133" s="3"/>
      <c r="J133" s="3">
        <v>50839.199999999997</v>
      </c>
      <c r="K133" s="3"/>
      <c r="L133" s="3">
        <v>49801.3</v>
      </c>
      <c r="N133" s="208">
        <f>AVERAGE(B133,D133,F133)</f>
        <v>49351.73333333333</v>
      </c>
      <c r="Q133" s="190">
        <f>AVERAGE(D133,F133,H133)</f>
        <v>53746</v>
      </c>
      <c r="AZ133" s="285"/>
      <c r="BC133" t="s">
        <v>841</v>
      </c>
      <c r="BD133" t="s">
        <v>842</v>
      </c>
      <c r="BE133" t="s">
        <v>843</v>
      </c>
      <c r="BF133" t="s">
        <v>844</v>
      </c>
      <c r="BG133" t="s">
        <v>845</v>
      </c>
      <c r="BH133" t="s">
        <v>846</v>
      </c>
    </row>
    <row r="134" spans="1:75" ht="15" x14ac:dyDescent="0.25">
      <c r="B134" s="282">
        <f>'Rankings 2019-20'!B132</f>
        <v>44934.5</v>
      </c>
      <c r="D134">
        <f>SUM(D9:D125)</f>
        <v>46770.799999999981</v>
      </c>
      <c r="F134">
        <f>SUM(F9:F125)</f>
        <v>56350.2</v>
      </c>
      <c r="H134">
        <f>SUM(H9:H125)</f>
        <v>58117.9</v>
      </c>
      <c r="N134" s="208">
        <f>AVERAGE(B134,D134,F134)</f>
        <v>49351.833333333336</v>
      </c>
      <c r="Q134" s="190">
        <f>AVERAGE(D134,F134,H134)</f>
        <v>53746.299999999988</v>
      </c>
      <c r="AZ134" s="285"/>
      <c r="BD134" t="s">
        <v>849</v>
      </c>
      <c r="BE134" t="s">
        <v>850</v>
      </c>
      <c r="BF134" t="s">
        <v>851</v>
      </c>
      <c r="BG134" t="s">
        <v>852</v>
      </c>
      <c r="BN134" s="285" t="s">
        <v>140</v>
      </c>
    </row>
    <row r="135" spans="1:75" ht="15" x14ac:dyDescent="0.25">
      <c r="AZ135" s="59"/>
      <c r="BN135" s="285" t="s">
        <v>923</v>
      </c>
      <c r="BO135" t="s">
        <v>924</v>
      </c>
      <c r="BP135" t="s">
        <v>855</v>
      </c>
      <c r="BQ135" t="s">
        <v>856</v>
      </c>
      <c r="BR135" t="s">
        <v>925</v>
      </c>
      <c r="BS135" t="s">
        <v>926</v>
      </c>
      <c r="BT135" t="s">
        <v>924</v>
      </c>
      <c r="BU135" t="s">
        <v>927</v>
      </c>
    </row>
    <row r="136" spans="1:75" ht="15" x14ac:dyDescent="0.25">
      <c r="AZ136" s="285"/>
      <c r="BB136" t="s">
        <v>878</v>
      </c>
      <c r="BC136">
        <v>2012</v>
      </c>
      <c r="BD136" t="s">
        <v>879</v>
      </c>
      <c r="BE136">
        <v>2011</v>
      </c>
      <c r="BF136" t="s">
        <v>880</v>
      </c>
      <c r="BG136">
        <v>2010</v>
      </c>
      <c r="BH136" t="s">
        <v>881</v>
      </c>
      <c r="BI136">
        <v>2009</v>
      </c>
      <c r="BJ136" t="s">
        <v>882</v>
      </c>
      <c r="BK136">
        <v>2008</v>
      </c>
      <c r="BN136" s="285" t="s">
        <v>874</v>
      </c>
      <c r="BO136" t="s">
        <v>928</v>
      </c>
      <c r="BP136" t="s">
        <v>862</v>
      </c>
      <c r="BQ136" t="s">
        <v>863</v>
      </c>
      <c r="BR136" t="s">
        <v>929</v>
      </c>
      <c r="BS136" t="s">
        <v>930</v>
      </c>
      <c r="BT136">
        <v>12</v>
      </c>
    </row>
    <row r="137" spans="1:75" ht="15" x14ac:dyDescent="0.25">
      <c r="AZ137" s="285" t="s">
        <v>708</v>
      </c>
      <c r="BB137" t="s">
        <v>182</v>
      </c>
      <c r="BC137" t="s">
        <v>709</v>
      </c>
      <c r="BD137" t="s">
        <v>182</v>
      </c>
      <c r="BE137" t="s">
        <v>889</v>
      </c>
      <c r="BF137" t="s">
        <v>890</v>
      </c>
      <c r="BG137" t="s">
        <v>709</v>
      </c>
      <c r="BH137" t="s">
        <v>182</v>
      </c>
      <c r="BI137" t="s">
        <v>709</v>
      </c>
      <c r="BJ137" t="s">
        <v>182</v>
      </c>
      <c r="BK137" t="s">
        <v>709</v>
      </c>
      <c r="BN137" s="285" t="s">
        <v>150</v>
      </c>
    </row>
    <row r="138" spans="1:75" ht="15" x14ac:dyDescent="0.25">
      <c r="AZ138" s="285" t="s">
        <v>64</v>
      </c>
      <c r="BA138" t="s">
        <v>893</v>
      </c>
      <c r="BB138" t="s">
        <v>65</v>
      </c>
      <c r="BC138" t="s">
        <v>279</v>
      </c>
      <c r="BD138" t="s">
        <v>64</v>
      </c>
      <c r="BE138" t="s">
        <v>785</v>
      </c>
      <c r="BF138" t="s">
        <v>63</v>
      </c>
      <c r="BG138" t="s">
        <v>607</v>
      </c>
      <c r="BH138" t="s">
        <v>65</v>
      </c>
      <c r="BI138" t="s">
        <v>279</v>
      </c>
      <c r="BJ138" t="s">
        <v>64</v>
      </c>
      <c r="BK138" t="s">
        <v>607</v>
      </c>
      <c r="BN138" s="285" t="s">
        <v>931</v>
      </c>
      <c r="BO138" t="s">
        <v>932</v>
      </c>
      <c r="BP138" t="s">
        <v>64</v>
      </c>
      <c r="BQ138" t="s">
        <v>131</v>
      </c>
      <c r="BR138" t="s">
        <v>785</v>
      </c>
      <c r="BS138" t="s">
        <v>65</v>
      </c>
      <c r="BT138" t="s">
        <v>932</v>
      </c>
      <c r="BU138" t="s">
        <v>606</v>
      </c>
    </row>
    <row r="139" spans="1:75" ht="15" x14ac:dyDescent="0.25">
      <c r="AZ139" s="285" t="s">
        <v>447</v>
      </c>
      <c r="BA139" t="s">
        <v>66</v>
      </c>
      <c r="BB139">
        <v>23506.9</v>
      </c>
      <c r="BC139">
        <v>1</v>
      </c>
      <c r="BD139">
        <v>24444.7</v>
      </c>
      <c r="BE139">
        <v>1</v>
      </c>
      <c r="BF139">
        <v>22453.8</v>
      </c>
      <c r="BG139">
        <v>1</v>
      </c>
      <c r="BH139">
        <v>18681.3</v>
      </c>
      <c r="BI139">
        <v>1</v>
      </c>
      <c r="BJ139">
        <v>13353.3</v>
      </c>
      <c r="BK139">
        <v>1</v>
      </c>
      <c r="BN139" s="285"/>
      <c r="BO139" t="s">
        <v>66</v>
      </c>
      <c r="BP139" t="s">
        <v>894</v>
      </c>
      <c r="BQ139" t="s">
        <v>895</v>
      </c>
      <c r="BR139" t="s">
        <v>66</v>
      </c>
      <c r="BS139" t="s">
        <v>933</v>
      </c>
      <c r="BT139" t="s">
        <v>934</v>
      </c>
      <c r="BU139" t="s">
        <v>182</v>
      </c>
    </row>
    <row r="140" spans="1:75" ht="15" x14ac:dyDescent="0.25">
      <c r="AZ140" s="59"/>
      <c r="BN140" s="285"/>
      <c r="BO140" t="s">
        <v>66</v>
      </c>
      <c r="BP140" t="s">
        <v>64</v>
      </c>
      <c r="BQ140" t="s">
        <v>131</v>
      </c>
      <c r="BR140" t="s">
        <v>785</v>
      </c>
      <c r="BS140" t="s">
        <v>65</v>
      </c>
      <c r="BT140" t="s">
        <v>932</v>
      </c>
      <c r="BU140" t="s">
        <v>606</v>
      </c>
    </row>
    <row r="141" spans="1:75" ht="15" x14ac:dyDescent="0.25">
      <c r="AZ141" s="285" t="s">
        <v>481</v>
      </c>
      <c r="BA141" t="s">
        <v>66</v>
      </c>
      <c r="BB141">
        <v>3153.1</v>
      </c>
      <c r="BC141">
        <v>2</v>
      </c>
      <c r="BD141">
        <v>3214.7</v>
      </c>
      <c r="BE141">
        <v>2</v>
      </c>
      <c r="BF141">
        <v>3276.4</v>
      </c>
      <c r="BG141">
        <v>2</v>
      </c>
      <c r="BH141">
        <v>3097.8</v>
      </c>
      <c r="BI141">
        <v>2</v>
      </c>
      <c r="BJ141">
        <v>3575</v>
      </c>
      <c r="BK141">
        <v>2</v>
      </c>
      <c r="BN141" s="285" t="s">
        <v>432</v>
      </c>
      <c r="BO141" t="s">
        <v>66</v>
      </c>
      <c r="BP141" t="s">
        <v>874</v>
      </c>
      <c r="BQ141" t="s">
        <v>899</v>
      </c>
      <c r="BR141" t="s">
        <v>66</v>
      </c>
      <c r="BS141" t="s">
        <v>874</v>
      </c>
      <c r="BT141" t="s">
        <v>66</v>
      </c>
      <c r="BU141" t="s">
        <v>875</v>
      </c>
    </row>
    <row r="142" spans="1:75" ht="15" x14ac:dyDescent="0.25">
      <c r="AZ142" s="59"/>
      <c r="BN142" s="285" t="s">
        <v>931</v>
      </c>
      <c r="BO142" t="s">
        <v>932</v>
      </c>
      <c r="BP142" t="s">
        <v>64</v>
      </c>
      <c r="BQ142" t="s">
        <v>131</v>
      </c>
      <c r="BR142" t="s">
        <v>785</v>
      </c>
      <c r="BS142" t="s">
        <v>65</v>
      </c>
      <c r="BT142" t="s">
        <v>932</v>
      </c>
      <c r="BU142" t="s">
        <v>606</v>
      </c>
    </row>
    <row r="143" spans="1:75" ht="15" x14ac:dyDescent="0.25">
      <c r="AZ143" s="285" t="s">
        <v>454</v>
      </c>
      <c r="BA143" t="s">
        <v>66</v>
      </c>
      <c r="BB143">
        <v>1711</v>
      </c>
      <c r="BC143">
        <v>3</v>
      </c>
      <c r="BD143">
        <v>1680.1</v>
      </c>
      <c r="BE143">
        <v>4</v>
      </c>
      <c r="BF143">
        <v>1461.5</v>
      </c>
      <c r="BG143">
        <v>5</v>
      </c>
      <c r="BH143">
        <v>1340.4</v>
      </c>
      <c r="BI143">
        <v>5</v>
      </c>
      <c r="BJ143">
        <v>1068</v>
      </c>
      <c r="BK143">
        <v>7</v>
      </c>
      <c r="BN143" s="285"/>
      <c r="BO143" t="s">
        <v>66</v>
      </c>
    </row>
    <row r="144" spans="1:75" ht="15" x14ac:dyDescent="0.25">
      <c r="AZ144" s="59"/>
      <c r="BN144" s="285" t="s">
        <v>900</v>
      </c>
      <c r="BO144" t="s">
        <v>66</v>
      </c>
      <c r="BP144">
        <v>0.8</v>
      </c>
      <c r="BQ144" t="s">
        <v>84</v>
      </c>
      <c r="BS144">
        <v>1229.7</v>
      </c>
      <c r="BU144">
        <v>2599.3000000000002</v>
      </c>
      <c r="BW144">
        <f>+BS144+BP144</f>
        <v>1230.5</v>
      </c>
    </row>
    <row r="145" spans="52:73" ht="15" x14ac:dyDescent="0.25">
      <c r="AZ145" s="285" t="s">
        <v>445</v>
      </c>
      <c r="BA145" t="s">
        <v>66</v>
      </c>
      <c r="BB145">
        <v>1673.6</v>
      </c>
      <c r="BC145">
        <v>4</v>
      </c>
      <c r="BD145">
        <v>1887.3</v>
      </c>
      <c r="BE145">
        <v>3</v>
      </c>
      <c r="BF145">
        <v>2346.6</v>
      </c>
      <c r="BG145">
        <v>3</v>
      </c>
      <c r="BH145">
        <v>2410</v>
      </c>
      <c r="BI145">
        <v>3</v>
      </c>
      <c r="BJ145">
        <v>2709.4</v>
      </c>
      <c r="BK145">
        <v>3</v>
      </c>
      <c r="BN145" s="285" t="s">
        <v>902</v>
      </c>
      <c r="BO145" t="s">
        <v>66</v>
      </c>
      <c r="BP145">
        <v>0</v>
      </c>
      <c r="BQ145">
        <v>0</v>
      </c>
      <c r="BS145">
        <v>0.1</v>
      </c>
      <c r="BU145">
        <v>0</v>
      </c>
    </row>
    <row r="146" spans="52:73" ht="15" x14ac:dyDescent="0.25">
      <c r="AZ146" s="59"/>
      <c r="BN146" s="285" t="s">
        <v>436</v>
      </c>
      <c r="BO146" t="s">
        <v>66</v>
      </c>
      <c r="BP146">
        <v>0</v>
      </c>
      <c r="BQ146">
        <v>0</v>
      </c>
      <c r="BS146">
        <v>45.6</v>
      </c>
      <c r="BU146">
        <v>234.5</v>
      </c>
    </row>
    <row r="147" spans="52:73" ht="15" x14ac:dyDescent="0.25">
      <c r="AZ147" s="285" t="s">
        <v>469</v>
      </c>
      <c r="BA147" t="s">
        <v>66</v>
      </c>
      <c r="BB147">
        <v>1224.0999999999999</v>
      </c>
      <c r="BC147">
        <v>5</v>
      </c>
      <c r="BD147">
        <v>897.3</v>
      </c>
      <c r="BE147">
        <v>7</v>
      </c>
      <c r="BF147">
        <v>945</v>
      </c>
      <c r="BG147">
        <v>6</v>
      </c>
      <c r="BH147">
        <v>1116.9000000000001</v>
      </c>
      <c r="BI147">
        <v>6</v>
      </c>
      <c r="BJ147">
        <v>845.5</v>
      </c>
      <c r="BK147">
        <v>8</v>
      </c>
      <c r="BN147" s="285" t="s">
        <v>437</v>
      </c>
      <c r="BO147" t="s">
        <v>66</v>
      </c>
      <c r="BP147">
        <v>0</v>
      </c>
      <c r="BQ147">
        <v>0</v>
      </c>
      <c r="BS147">
        <v>433.5</v>
      </c>
      <c r="BU147">
        <v>352.8</v>
      </c>
    </row>
    <row r="148" spans="52:73" ht="15" x14ac:dyDescent="0.25">
      <c r="AZ148" s="59"/>
      <c r="BN148" s="285" t="s">
        <v>438</v>
      </c>
      <c r="BO148" t="s">
        <v>66</v>
      </c>
      <c r="BP148">
        <v>0</v>
      </c>
      <c r="BQ148">
        <v>0</v>
      </c>
      <c r="BS148">
        <v>0</v>
      </c>
      <c r="BU148">
        <v>38.6</v>
      </c>
    </row>
    <row r="149" spans="52:73" ht="15" x14ac:dyDescent="0.25">
      <c r="AZ149" s="285" t="s">
        <v>446</v>
      </c>
      <c r="BA149" t="s">
        <v>66</v>
      </c>
      <c r="BB149">
        <v>912.6</v>
      </c>
      <c r="BC149">
        <v>6</v>
      </c>
      <c r="BD149">
        <v>1397.4</v>
      </c>
      <c r="BE149">
        <v>5</v>
      </c>
      <c r="BF149">
        <v>1556.1</v>
      </c>
      <c r="BG149">
        <v>4</v>
      </c>
      <c r="BH149">
        <v>1592</v>
      </c>
      <c r="BI149">
        <v>4</v>
      </c>
      <c r="BJ149">
        <v>1732.8</v>
      </c>
      <c r="BK149">
        <v>4</v>
      </c>
      <c r="BN149" s="285" t="s">
        <v>439</v>
      </c>
      <c r="BO149" t="s">
        <v>66</v>
      </c>
      <c r="BP149">
        <v>0.8</v>
      </c>
      <c r="BQ149">
        <v>0</v>
      </c>
      <c r="BS149">
        <v>7.3</v>
      </c>
      <c r="BU149">
        <v>12.7</v>
      </c>
    </row>
    <row r="150" spans="52:73" ht="15" x14ac:dyDescent="0.25">
      <c r="AZ150" s="59"/>
      <c r="BN150" s="285" t="s">
        <v>440</v>
      </c>
      <c r="BO150" t="s">
        <v>66</v>
      </c>
      <c r="BP150">
        <v>0</v>
      </c>
      <c r="BQ150">
        <v>0</v>
      </c>
      <c r="BS150">
        <v>1.8</v>
      </c>
      <c r="BU150">
        <v>18.2</v>
      </c>
    </row>
    <row r="151" spans="52:73" ht="15" x14ac:dyDescent="0.25">
      <c r="AZ151" s="285" t="s">
        <v>441</v>
      </c>
      <c r="BA151" t="s">
        <v>66</v>
      </c>
      <c r="BB151">
        <v>606.79999999999995</v>
      </c>
      <c r="BC151">
        <v>7</v>
      </c>
      <c r="BD151">
        <v>970</v>
      </c>
      <c r="BE151">
        <v>6</v>
      </c>
      <c r="BF151">
        <v>803.6</v>
      </c>
      <c r="BG151">
        <v>8</v>
      </c>
      <c r="BH151">
        <v>884.9</v>
      </c>
      <c r="BI151">
        <v>7</v>
      </c>
      <c r="BJ151">
        <v>1176.7</v>
      </c>
      <c r="BK151">
        <v>6</v>
      </c>
      <c r="BN151" s="285" t="s">
        <v>441</v>
      </c>
      <c r="BO151" t="s">
        <v>66</v>
      </c>
      <c r="BP151">
        <v>0</v>
      </c>
      <c r="BQ151">
        <v>0</v>
      </c>
      <c r="BS151">
        <v>606.79999999999995</v>
      </c>
      <c r="BU151">
        <v>970</v>
      </c>
    </row>
    <row r="152" spans="52:73" ht="15" x14ac:dyDescent="0.25">
      <c r="AZ152" s="59"/>
      <c r="BN152" s="285" t="s">
        <v>442</v>
      </c>
      <c r="BO152" t="s">
        <v>66</v>
      </c>
      <c r="BP152">
        <v>0</v>
      </c>
      <c r="BQ152">
        <v>0</v>
      </c>
      <c r="BS152">
        <v>83.9</v>
      </c>
      <c r="BU152">
        <v>41.8</v>
      </c>
    </row>
    <row r="153" spans="52:73" ht="15" x14ac:dyDescent="0.25">
      <c r="AZ153" s="285" t="s">
        <v>903</v>
      </c>
      <c r="BA153" t="s">
        <v>66</v>
      </c>
      <c r="BB153">
        <v>604.29999999999995</v>
      </c>
      <c r="BC153">
        <v>8</v>
      </c>
      <c r="BD153">
        <v>269.8</v>
      </c>
      <c r="BE153">
        <v>13</v>
      </c>
      <c r="BF153">
        <v>890.1</v>
      </c>
      <c r="BG153">
        <v>7</v>
      </c>
      <c r="BH153">
        <v>736.6</v>
      </c>
      <c r="BI153">
        <v>8</v>
      </c>
      <c r="BJ153">
        <v>408.2</v>
      </c>
      <c r="BK153">
        <v>12</v>
      </c>
      <c r="BN153" s="285" t="s">
        <v>443</v>
      </c>
      <c r="BO153" t="s">
        <v>66</v>
      </c>
      <c r="BP153">
        <v>0</v>
      </c>
      <c r="BQ153" t="s">
        <v>84</v>
      </c>
      <c r="BS153">
        <v>50.9</v>
      </c>
      <c r="BU153">
        <v>855.8</v>
      </c>
    </row>
    <row r="154" spans="52:73" ht="15" x14ac:dyDescent="0.25">
      <c r="AZ154" s="59"/>
      <c r="BN154" s="285" t="s">
        <v>905</v>
      </c>
      <c r="BO154" t="s">
        <v>66</v>
      </c>
      <c r="BP154">
        <v>0</v>
      </c>
      <c r="BQ154">
        <v>0</v>
      </c>
      <c r="BS154">
        <v>0</v>
      </c>
      <c r="BU154" t="s">
        <v>84</v>
      </c>
    </row>
    <row r="155" spans="52:73" ht="15" x14ac:dyDescent="0.25">
      <c r="AZ155" s="285" t="s">
        <v>437</v>
      </c>
      <c r="BA155" t="s">
        <v>66</v>
      </c>
      <c r="BB155">
        <v>433.5</v>
      </c>
      <c r="BC155">
        <v>9</v>
      </c>
      <c r="BD155">
        <v>352.8</v>
      </c>
      <c r="BE155">
        <v>11</v>
      </c>
      <c r="BF155">
        <v>657.4</v>
      </c>
      <c r="BG155">
        <v>10</v>
      </c>
      <c r="BH155">
        <v>706.7</v>
      </c>
      <c r="BI155">
        <v>9</v>
      </c>
      <c r="BJ155">
        <v>1235.5</v>
      </c>
      <c r="BK155">
        <v>5</v>
      </c>
      <c r="BN155" s="285" t="s">
        <v>444</v>
      </c>
      <c r="BO155" t="s">
        <v>66</v>
      </c>
      <c r="BP155">
        <v>0</v>
      </c>
      <c r="BQ155">
        <v>0</v>
      </c>
      <c r="BS155">
        <v>0</v>
      </c>
      <c r="BU155">
        <v>75</v>
      </c>
    </row>
    <row r="156" spans="52:73" ht="15" x14ac:dyDescent="0.25">
      <c r="AZ156" s="59"/>
      <c r="BN156" s="285"/>
      <c r="BO156" t="s">
        <v>66</v>
      </c>
    </row>
    <row r="157" spans="52:73" ht="15" x14ac:dyDescent="0.25">
      <c r="AZ157" s="285" t="s">
        <v>476</v>
      </c>
      <c r="BA157" t="s">
        <v>66</v>
      </c>
      <c r="BB157">
        <v>367.2</v>
      </c>
      <c r="BC157">
        <v>10</v>
      </c>
      <c r="BD157">
        <v>279</v>
      </c>
      <c r="BE157">
        <v>12</v>
      </c>
      <c r="BF157">
        <v>338.4</v>
      </c>
      <c r="BG157">
        <v>14</v>
      </c>
      <c r="BH157">
        <v>294.60000000000002</v>
      </c>
      <c r="BI157">
        <v>13</v>
      </c>
      <c r="BJ157">
        <v>190.3</v>
      </c>
      <c r="BK157">
        <v>19</v>
      </c>
      <c r="BN157" s="285" t="s">
        <v>906</v>
      </c>
      <c r="BO157" t="s">
        <v>66</v>
      </c>
      <c r="BP157">
        <v>16</v>
      </c>
      <c r="BQ157">
        <v>0</v>
      </c>
      <c r="BS157">
        <v>605.29999999999995</v>
      </c>
      <c r="BU157">
        <v>276.8</v>
      </c>
    </row>
    <row r="158" spans="52:73" ht="15" x14ac:dyDescent="0.25">
      <c r="AZ158" s="59"/>
      <c r="BN158" s="285" t="s">
        <v>907</v>
      </c>
      <c r="BO158" t="s">
        <v>66</v>
      </c>
      <c r="BP158">
        <v>0</v>
      </c>
      <c r="BQ158">
        <v>0</v>
      </c>
      <c r="BS158">
        <v>1</v>
      </c>
      <c r="BU158">
        <v>7.1</v>
      </c>
    </row>
    <row r="159" spans="52:73" ht="15" x14ac:dyDescent="0.25">
      <c r="AZ159" s="285" t="s">
        <v>465</v>
      </c>
      <c r="BA159" t="s">
        <v>66</v>
      </c>
      <c r="BB159">
        <v>359.2</v>
      </c>
      <c r="BC159">
        <v>11</v>
      </c>
      <c r="BD159">
        <v>485.2</v>
      </c>
      <c r="BE159">
        <v>10</v>
      </c>
      <c r="BF159">
        <v>423.1</v>
      </c>
      <c r="BG159">
        <v>12</v>
      </c>
      <c r="BH159">
        <v>178.2</v>
      </c>
      <c r="BI159">
        <v>16</v>
      </c>
      <c r="BJ159">
        <v>145.80000000000001</v>
      </c>
      <c r="BK159">
        <v>21</v>
      </c>
      <c r="BN159" s="285" t="s">
        <v>903</v>
      </c>
      <c r="BO159" t="s">
        <v>66</v>
      </c>
      <c r="BP159">
        <v>16</v>
      </c>
      <c r="BQ159">
        <v>0</v>
      </c>
      <c r="BS159">
        <v>604.29999999999995</v>
      </c>
      <c r="BU159">
        <v>269.8</v>
      </c>
    </row>
    <row r="160" spans="52:73" ht="15" x14ac:dyDescent="0.25">
      <c r="AZ160" s="59"/>
      <c r="BN160" s="285"/>
      <c r="BO160" t="s">
        <v>66</v>
      </c>
    </row>
    <row r="161" spans="52:75" ht="15" x14ac:dyDescent="0.25">
      <c r="AZ161" s="285" t="s">
        <v>457</v>
      </c>
      <c r="BA161" t="s">
        <v>66</v>
      </c>
      <c r="BB161">
        <v>298.2</v>
      </c>
      <c r="BC161">
        <v>12</v>
      </c>
      <c r="BD161">
        <v>690.8</v>
      </c>
      <c r="BE161">
        <v>9</v>
      </c>
      <c r="BF161">
        <v>683.4</v>
      </c>
      <c r="BG161">
        <v>9</v>
      </c>
      <c r="BH161">
        <v>346.3</v>
      </c>
      <c r="BI161">
        <v>11</v>
      </c>
      <c r="BJ161">
        <v>459</v>
      </c>
      <c r="BK161">
        <v>10</v>
      </c>
      <c r="BN161" s="285" t="s">
        <v>909</v>
      </c>
      <c r="BO161" t="s">
        <v>66</v>
      </c>
      <c r="BP161">
        <v>0</v>
      </c>
      <c r="BQ161">
        <v>0</v>
      </c>
      <c r="BS161">
        <v>30.3</v>
      </c>
      <c r="BU161">
        <v>52.5</v>
      </c>
    </row>
    <row r="162" spans="52:75" ht="15" x14ac:dyDescent="0.25">
      <c r="AZ162" s="59"/>
      <c r="BN162" s="285" t="s">
        <v>908</v>
      </c>
      <c r="BO162" t="s">
        <v>66</v>
      </c>
      <c r="BP162">
        <v>0</v>
      </c>
      <c r="BQ162">
        <v>0</v>
      </c>
      <c r="BS162">
        <v>30.3</v>
      </c>
      <c r="BU162">
        <v>52.5</v>
      </c>
    </row>
    <row r="163" spans="52:75" ht="15" x14ac:dyDescent="0.25">
      <c r="AZ163" s="285" t="s">
        <v>466</v>
      </c>
      <c r="BA163" t="s">
        <v>66</v>
      </c>
      <c r="BB163">
        <v>296.8</v>
      </c>
      <c r="BC163">
        <v>13</v>
      </c>
      <c r="BD163">
        <v>178.3</v>
      </c>
      <c r="BE163">
        <v>20</v>
      </c>
      <c r="BF163">
        <v>81.2</v>
      </c>
      <c r="BG163">
        <v>28</v>
      </c>
      <c r="BH163">
        <v>87.6</v>
      </c>
      <c r="BI163">
        <v>22</v>
      </c>
      <c r="BJ163">
        <v>72</v>
      </c>
      <c r="BK163">
        <v>25</v>
      </c>
      <c r="BN163" s="285"/>
      <c r="BO163" t="s">
        <v>66</v>
      </c>
    </row>
    <row r="164" spans="52:75" ht="15" x14ac:dyDescent="0.25">
      <c r="AZ164" s="59"/>
      <c r="BN164" s="285" t="s">
        <v>445</v>
      </c>
      <c r="BO164" t="s">
        <v>66</v>
      </c>
      <c r="BP164">
        <v>216.9</v>
      </c>
      <c r="BQ164">
        <v>366.5</v>
      </c>
      <c r="BS164">
        <v>1673.6</v>
      </c>
      <c r="BU164">
        <v>1887.3</v>
      </c>
      <c r="BW164">
        <f>+BS164+BP164</f>
        <v>1890.5</v>
      </c>
    </row>
    <row r="165" spans="52:75" ht="15" x14ac:dyDescent="0.25">
      <c r="AZ165" s="285" t="s">
        <v>471</v>
      </c>
      <c r="BA165" t="s">
        <v>66</v>
      </c>
      <c r="BB165">
        <v>268.8</v>
      </c>
      <c r="BC165">
        <v>14</v>
      </c>
      <c r="BD165">
        <v>249.2</v>
      </c>
      <c r="BE165">
        <v>15</v>
      </c>
      <c r="BF165">
        <v>232.9</v>
      </c>
      <c r="BG165">
        <v>17</v>
      </c>
      <c r="BH165">
        <v>145.69999999999999</v>
      </c>
      <c r="BI165">
        <v>18</v>
      </c>
      <c r="BJ165">
        <v>0</v>
      </c>
      <c r="BK165">
        <v>0</v>
      </c>
      <c r="BN165" s="285"/>
      <c r="BO165" t="s">
        <v>66</v>
      </c>
    </row>
    <row r="166" spans="52:75" ht="15" x14ac:dyDescent="0.25">
      <c r="AZ166" s="59"/>
      <c r="BN166" s="285" t="s">
        <v>446</v>
      </c>
      <c r="BO166" t="s">
        <v>66</v>
      </c>
      <c r="BP166">
        <v>87.4</v>
      </c>
      <c r="BQ166">
        <v>92.7</v>
      </c>
      <c r="BS166">
        <v>912.6</v>
      </c>
      <c r="BU166">
        <v>1397.4</v>
      </c>
      <c r="BW166">
        <f>+BS166+BP166</f>
        <v>1000</v>
      </c>
    </row>
    <row r="167" spans="52:75" ht="15" x14ac:dyDescent="0.25">
      <c r="AZ167" s="285" t="s">
        <v>475</v>
      </c>
      <c r="BA167" t="s">
        <v>66</v>
      </c>
      <c r="BB167">
        <v>260.10000000000002</v>
      </c>
      <c r="BC167">
        <v>15</v>
      </c>
      <c r="BD167">
        <v>248.5</v>
      </c>
      <c r="BE167">
        <v>16</v>
      </c>
      <c r="BF167">
        <v>221.2</v>
      </c>
      <c r="BG167">
        <v>19</v>
      </c>
      <c r="BH167">
        <v>173.1</v>
      </c>
      <c r="BI167">
        <v>17</v>
      </c>
      <c r="BJ167">
        <v>246.6</v>
      </c>
      <c r="BK167">
        <v>16</v>
      </c>
      <c r="BN167" s="285"/>
      <c r="BO167" t="s">
        <v>66</v>
      </c>
    </row>
    <row r="168" spans="52:75" ht="15" x14ac:dyDescent="0.25">
      <c r="AZ168" s="59"/>
      <c r="BN168" s="285" t="s">
        <v>447</v>
      </c>
      <c r="BO168" t="s">
        <v>66</v>
      </c>
      <c r="BP168">
        <v>1095.5</v>
      </c>
      <c r="BQ168">
        <v>1182</v>
      </c>
      <c r="BS168">
        <v>23506.9</v>
      </c>
      <c r="BU168">
        <v>24444.7</v>
      </c>
      <c r="BW168">
        <f>+BS168+BP168</f>
        <v>24602.400000000001</v>
      </c>
    </row>
    <row r="169" spans="52:75" ht="15" x14ac:dyDescent="0.25">
      <c r="AZ169" s="285" t="s">
        <v>459</v>
      </c>
      <c r="BA169" t="s">
        <v>66</v>
      </c>
      <c r="BB169">
        <v>246</v>
      </c>
      <c r="BC169">
        <v>16</v>
      </c>
      <c r="BD169">
        <v>250.4</v>
      </c>
      <c r="BE169">
        <v>14</v>
      </c>
      <c r="BF169">
        <v>237.5</v>
      </c>
      <c r="BG169">
        <v>16</v>
      </c>
      <c r="BH169">
        <v>82</v>
      </c>
      <c r="BI169">
        <v>23</v>
      </c>
      <c r="BJ169">
        <v>84.3</v>
      </c>
      <c r="BK169">
        <v>24</v>
      </c>
      <c r="BN169" s="285"/>
      <c r="BO169" t="s">
        <v>66</v>
      </c>
    </row>
    <row r="170" spans="52:75" ht="15" x14ac:dyDescent="0.25">
      <c r="AZ170" s="59"/>
      <c r="BN170" s="285" t="s">
        <v>912</v>
      </c>
      <c r="BO170" t="s">
        <v>66</v>
      </c>
      <c r="BP170">
        <v>108.1</v>
      </c>
      <c r="BQ170">
        <v>216.7</v>
      </c>
      <c r="BS170">
        <v>3240.8</v>
      </c>
      <c r="BU170">
        <v>4009.9</v>
      </c>
    </row>
    <row r="171" spans="52:75" ht="15" x14ac:dyDescent="0.25">
      <c r="AZ171" s="285" t="s">
        <v>463</v>
      </c>
      <c r="BA171" t="s">
        <v>66</v>
      </c>
      <c r="BB171">
        <v>146.4</v>
      </c>
      <c r="BC171">
        <v>17</v>
      </c>
      <c r="BD171">
        <v>157.19999999999999</v>
      </c>
      <c r="BE171">
        <v>21</v>
      </c>
      <c r="BF171">
        <v>120.6</v>
      </c>
      <c r="BG171">
        <v>24</v>
      </c>
      <c r="BH171">
        <v>0</v>
      </c>
      <c r="BI171">
        <v>0</v>
      </c>
      <c r="BJ171">
        <v>62.5</v>
      </c>
      <c r="BK171">
        <v>27</v>
      </c>
      <c r="BN171" s="285" t="s">
        <v>450</v>
      </c>
      <c r="BO171" t="s">
        <v>66</v>
      </c>
      <c r="BP171">
        <v>0</v>
      </c>
      <c r="BQ171">
        <v>0</v>
      </c>
      <c r="BS171">
        <v>0.5</v>
      </c>
      <c r="BU171">
        <v>49.5</v>
      </c>
    </row>
    <row r="172" spans="52:75" ht="15" x14ac:dyDescent="0.25">
      <c r="AZ172" s="59"/>
      <c r="BN172" s="285" t="s">
        <v>453</v>
      </c>
      <c r="BO172" t="s">
        <v>66</v>
      </c>
      <c r="BP172">
        <v>0</v>
      </c>
      <c r="BQ172">
        <v>0</v>
      </c>
      <c r="BS172">
        <v>5.0999999999999996</v>
      </c>
      <c r="BU172">
        <v>10.1</v>
      </c>
    </row>
    <row r="173" spans="52:75" ht="15" x14ac:dyDescent="0.25">
      <c r="AZ173" s="285" t="s">
        <v>455</v>
      </c>
      <c r="BA173" t="s">
        <v>66</v>
      </c>
      <c r="BB173">
        <v>106.6</v>
      </c>
      <c r="BC173">
        <v>18</v>
      </c>
      <c r="BD173">
        <v>225.4</v>
      </c>
      <c r="BE173">
        <v>18</v>
      </c>
      <c r="BF173">
        <v>187.2</v>
      </c>
      <c r="BG173">
        <v>22</v>
      </c>
      <c r="BH173">
        <v>219.3</v>
      </c>
      <c r="BI173">
        <v>14</v>
      </c>
      <c r="BJ173">
        <v>335.2</v>
      </c>
      <c r="BK173">
        <v>14</v>
      </c>
      <c r="BN173" s="285" t="s">
        <v>454</v>
      </c>
      <c r="BO173" t="s">
        <v>66</v>
      </c>
      <c r="BP173">
        <v>30.4</v>
      </c>
      <c r="BQ173">
        <v>147</v>
      </c>
      <c r="BS173">
        <v>1711</v>
      </c>
      <c r="BU173">
        <v>1680.1</v>
      </c>
      <c r="BW173">
        <f>+BS173+BP173</f>
        <v>1741.4</v>
      </c>
    </row>
    <row r="174" spans="52:75" ht="15" x14ac:dyDescent="0.25">
      <c r="AZ174" s="59"/>
      <c r="BN174" s="285" t="s">
        <v>455</v>
      </c>
      <c r="BO174" t="s">
        <v>66</v>
      </c>
      <c r="BP174">
        <v>0</v>
      </c>
      <c r="BQ174">
        <v>0</v>
      </c>
      <c r="BS174">
        <v>106.6</v>
      </c>
      <c r="BU174">
        <v>225.4</v>
      </c>
    </row>
    <row r="175" spans="52:75" ht="15" x14ac:dyDescent="0.25">
      <c r="AZ175" s="285" t="s">
        <v>478</v>
      </c>
      <c r="BA175" t="s">
        <v>66</v>
      </c>
      <c r="BB175">
        <v>100.4</v>
      </c>
      <c r="BC175">
        <v>19</v>
      </c>
      <c r="BD175">
        <v>120.6</v>
      </c>
      <c r="BE175">
        <v>23</v>
      </c>
      <c r="BF175">
        <v>148.4</v>
      </c>
      <c r="BG175">
        <v>23</v>
      </c>
      <c r="BH175">
        <v>123.9</v>
      </c>
      <c r="BI175">
        <v>20</v>
      </c>
      <c r="BJ175">
        <v>111.8</v>
      </c>
      <c r="BK175">
        <v>23</v>
      </c>
      <c r="BN175" s="285" t="s">
        <v>457</v>
      </c>
      <c r="BO175" t="s">
        <v>66</v>
      </c>
      <c r="BP175">
        <v>5.5</v>
      </c>
      <c r="BQ175">
        <v>15.8</v>
      </c>
      <c r="BS175">
        <v>298.2</v>
      </c>
      <c r="BU175">
        <v>690.8</v>
      </c>
    </row>
    <row r="176" spans="52:75" ht="15" x14ac:dyDescent="0.25">
      <c r="AZ176" s="59"/>
      <c r="BN176" s="285" t="s">
        <v>459</v>
      </c>
      <c r="BO176" t="s">
        <v>66</v>
      </c>
      <c r="BP176">
        <v>2.2999999999999998</v>
      </c>
      <c r="BQ176">
        <v>2.4</v>
      </c>
      <c r="BS176">
        <v>246</v>
      </c>
      <c r="BU176">
        <v>250.4</v>
      </c>
    </row>
    <row r="177" spans="52:75" ht="15" x14ac:dyDescent="0.25">
      <c r="AZ177" s="285" t="s">
        <v>442</v>
      </c>
      <c r="BA177" t="s">
        <v>66</v>
      </c>
      <c r="BB177">
        <v>83.9</v>
      </c>
      <c r="BC177">
        <v>20</v>
      </c>
      <c r="BD177">
        <v>41.8</v>
      </c>
      <c r="BE177">
        <v>29</v>
      </c>
      <c r="BF177">
        <v>52.4</v>
      </c>
      <c r="BG177">
        <v>30</v>
      </c>
      <c r="BH177">
        <v>81.3</v>
      </c>
      <c r="BI177">
        <v>24</v>
      </c>
      <c r="BJ177">
        <v>396.3</v>
      </c>
      <c r="BK177">
        <v>13</v>
      </c>
      <c r="BN177" s="285" t="s">
        <v>462</v>
      </c>
      <c r="BO177" t="s">
        <v>66</v>
      </c>
      <c r="BP177">
        <v>2.2000000000000002</v>
      </c>
      <c r="BQ177">
        <v>0.2</v>
      </c>
      <c r="BS177">
        <v>41.5</v>
      </c>
      <c r="BU177">
        <v>44.3</v>
      </c>
    </row>
    <row r="178" spans="52:75" ht="15" x14ac:dyDescent="0.25">
      <c r="AZ178" s="59"/>
      <c r="BN178" s="285" t="s">
        <v>463</v>
      </c>
      <c r="BO178" t="s">
        <v>66</v>
      </c>
      <c r="BP178">
        <v>0</v>
      </c>
      <c r="BQ178">
        <v>0</v>
      </c>
      <c r="BS178">
        <v>146.4</v>
      </c>
      <c r="BU178">
        <v>157.19999999999999</v>
      </c>
    </row>
    <row r="179" spans="52:75" ht="15" x14ac:dyDescent="0.25">
      <c r="AZ179" s="285" t="s">
        <v>477</v>
      </c>
      <c r="BA179" t="s">
        <v>66</v>
      </c>
      <c r="BB179">
        <v>83.9</v>
      </c>
      <c r="BC179">
        <v>21</v>
      </c>
      <c r="BD179">
        <v>125.7</v>
      </c>
      <c r="BE179">
        <v>22</v>
      </c>
      <c r="BF179">
        <v>217.3</v>
      </c>
      <c r="BG179">
        <v>20</v>
      </c>
      <c r="BH179">
        <v>185.5</v>
      </c>
      <c r="BI179">
        <v>15</v>
      </c>
      <c r="BJ179">
        <v>276.89999999999998</v>
      </c>
      <c r="BK179">
        <v>15</v>
      </c>
      <c r="BN179" s="285" t="s">
        <v>464</v>
      </c>
      <c r="BO179" t="s">
        <v>66</v>
      </c>
      <c r="BP179">
        <v>3.6</v>
      </c>
      <c r="BQ179">
        <v>5.5</v>
      </c>
      <c r="BS179">
        <v>29.7</v>
      </c>
      <c r="BU179">
        <v>20.2</v>
      </c>
    </row>
    <row r="180" spans="52:75" ht="15" x14ac:dyDescent="0.25">
      <c r="AZ180" s="59"/>
      <c r="BN180" s="285" t="s">
        <v>910</v>
      </c>
      <c r="BO180" t="s">
        <v>66</v>
      </c>
      <c r="BP180">
        <v>27</v>
      </c>
      <c r="BQ180">
        <v>0</v>
      </c>
      <c r="BS180">
        <v>0</v>
      </c>
      <c r="BU180">
        <v>218.3</v>
      </c>
    </row>
    <row r="181" spans="52:75" ht="15" x14ac:dyDescent="0.25">
      <c r="AZ181" s="285" t="s">
        <v>443</v>
      </c>
      <c r="BA181" t="s">
        <v>66</v>
      </c>
      <c r="BB181">
        <v>50.9</v>
      </c>
      <c r="BC181">
        <v>22</v>
      </c>
      <c r="BD181">
        <v>855.8</v>
      </c>
      <c r="BE181">
        <v>8</v>
      </c>
      <c r="BF181">
        <v>626.70000000000005</v>
      </c>
      <c r="BG181">
        <v>11</v>
      </c>
      <c r="BH181">
        <v>337.6</v>
      </c>
      <c r="BI181">
        <v>12</v>
      </c>
      <c r="BJ181">
        <v>521.70000000000005</v>
      </c>
      <c r="BK181">
        <v>9</v>
      </c>
      <c r="BN181" s="285" t="s">
        <v>465</v>
      </c>
      <c r="BO181" t="s">
        <v>66</v>
      </c>
      <c r="BP181">
        <v>18.2</v>
      </c>
      <c r="BQ181">
        <v>16</v>
      </c>
      <c r="BS181">
        <v>359.2</v>
      </c>
      <c r="BU181">
        <v>485.2</v>
      </c>
    </row>
    <row r="182" spans="52:75" ht="15" x14ac:dyDescent="0.25">
      <c r="AZ182" s="59"/>
      <c r="BN182" s="285" t="s">
        <v>466</v>
      </c>
      <c r="BO182" t="s">
        <v>66</v>
      </c>
      <c r="BP182">
        <v>19</v>
      </c>
      <c r="BQ182">
        <v>29.8</v>
      </c>
      <c r="BS182">
        <v>296.8</v>
      </c>
      <c r="BU182">
        <v>178.3</v>
      </c>
    </row>
    <row r="183" spans="52:75" ht="15" x14ac:dyDescent="0.25">
      <c r="AZ183" s="285" t="s">
        <v>436</v>
      </c>
      <c r="BA183" t="s">
        <v>66</v>
      </c>
      <c r="BB183">
        <v>45.6</v>
      </c>
      <c r="BC183">
        <v>23</v>
      </c>
      <c r="BD183">
        <v>234.5</v>
      </c>
      <c r="BE183">
        <v>17</v>
      </c>
      <c r="BF183">
        <v>225</v>
      </c>
      <c r="BG183">
        <v>18</v>
      </c>
      <c r="BH183">
        <v>60.9</v>
      </c>
      <c r="BI183">
        <v>25</v>
      </c>
      <c r="BJ183">
        <v>122.9</v>
      </c>
      <c r="BK183">
        <v>22</v>
      </c>
      <c r="BN183" s="285"/>
      <c r="BO183" t="s">
        <v>66</v>
      </c>
    </row>
    <row r="184" spans="52:75" ht="15" x14ac:dyDescent="0.25">
      <c r="AZ184" s="59"/>
      <c r="BN184" s="285" t="s">
        <v>467</v>
      </c>
      <c r="BO184" t="s">
        <v>66</v>
      </c>
      <c r="BP184">
        <v>68</v>
      </c>
      <c r="BQ184">
        <v>0</v>
      </c>
      <c r="BS184">
        <v>1492.9</v>
      </c>
      <c r="BU184">
        <v>1242.3</v>
      </c>
    </row>
    <row r="185" spans="52:75" ht="15" x14ac:dyDescent="0.25">
      <c r="AZ185" s="285" t="s">
        <v>485</v>
      </c>
      <c r="BA185" t="s">
        <v>66</v>
      </c>
      <c r="BB185">
        <v>41.9</v>
      </c>
      <c r="BC185">
        <v>24</v>
      </c>
      <c r="BD185">
        <v>39</v>
      </c>
      <c r="BE185">
        <v>30</v>
      </c>
      <c r="BF185">
        <v>104.6</v>
      </c>
      <c r="BG185">
        <v>26</v>
      </c>
      <c r="BH185">
        <v>44.5</v>
      </c>
      <c r="BI185">
        <v>28</v>
      </c>
      <c r="BJ185">
        <v>5</v>
      </c>
      <c r="BK185">
        <v>37</v>
      </c>
      <c r="BN185" s="285" t="s">
        <v>469</v>
      </c>
      <c r="BO185" t="s">
        <v>66</v>
      </c>
      <c r="BP185">
        <v>68</v>
      </c>
      <c r="BQ185">
        <v>0</v>
      </c>
      <c r="BS185">
        <v>1224.0999999999999</v>
      </c>
      <c r="BU185">
        <v>897.3</v>
      </c>
      <c r="BW185">
        <f>+BS185+BP185</f>
        <v>1292.0999999999999</v>
      </c>
    </row>
    <row r="186" spans="52:75" ht="15" x14ac:dyDescent="0.25">
      <c r="AZ186" s="59"/>
      <c r="BN186" s="285" t="s">
        <v>913</v>
      </c>
      <c r="BO186" t="s">
        <v>66</v>
      </c>
      <c r="BP186">
        <v>0</v>
      </c>
      <c r="BQ186">
        <v>0</v>
      </c>
      <c r="BS186">
        <v>0</v>
      </c>
      <c r="BU186">
        <v>95.8</v>
      </c>
    </row>
    <row r="187" spans="52:75" ht="15" x14ac:dyDescent="0.25">
      <c r="AZ187" s="285" t="s">
        <v>462</v>
      </c>
      <c r="BA187" t="s">
        <v>66</v>
      </c>
      <c r="BB187">
        <v>41.5</v>
      </c>
      <c r="BC187">
        <v>25</v>
      </c>
      <c r="BD187">
        <v>44.3</v>
      </c>
      <c r="BE187">
        <v>28</v>
      </c>
      <c r="BF187">
        <v>54.5</v>
      </c>
      <c r="BG187">
        <v>29</v>
      </c>
      <c r="BH187">
        <v>45.1</v>
      </c>
      <c r="BI187">
        <v>27</v>
      </c>
      <c r="BJ187">
        <v>50.6</v>
      </c>
      <c r="BK187">
        <v>28</v>
      </c>
      <c r="BN187" s="285" t="s">
        <v>471</v>
      </c>
      <c r="BO187" t="s">
        <v>66</v>
      </c>
      <c r="BP187">
        <v>0</v>
      </c>
      <c r="BQ187">
        <v>0</v>
      </c>
      <c r="BS187">
        <v>268.8</v>
      </c>
      <c r="BU187">
        <v>249.2</v>
      </c>
    </row>
    <row r="188" spans="52:75" ht="15" x14ac:dyDescent="0.25">
      <c r="AZ188" s="59"/>
      <c r="BN188" s="285"/>
      <c r="BO188" t="s">
        <v>66</v>
      </c>
    </row>
    <row r="189" spans="52:75" ht="15" x14ac:dyDescent="0.25">
      <c r="AZ189" s="285" t="s">
        <v>908</v>
      </c>
      <c r="BA189" t="s">
        <v>66</v>
      </c>
      <c r="BB189">
        <v>30.3</v>
      </c>
      <c r="BC189">
        <v>26</v>
      </c>
      <c r="BD189">
        <v>52.5</v>
      </c>
      <c r="BE189">
        <v>26</v>
      </c>
      <c r="BF189">
        <v>98.5</v>
      </c>
      <c r="BG189">
        <v>27</v>
      </c>
      <c r="BH189">
        <v>25.9</v>
      </c>
      <c r="BI189">
        <v>30</v>
      </c>
      <c r="BJ189">
        <v>0</v>
      </c>
      <c r="BK189">
        <v>0</v>
      </c>
      <c r="BN189" s="285" t="s">
        <v>914</v>
      </c>
      <c r="BO189" t="s">
        <v>66</v>
      </c>
      <c r="BP189">
        <v>172.7</v>
      </c>
      <c r="BQ189">
        <v>156.9</v>
      </c>
      <c r="BS189">
        <v>4047.3</v>
      </c>
      <c r="BU189">
        <v>4083</v>
      </c>
    </row>
    <row r="190" spans="52:75" ht="15" x14ac:dyDescent="0.25">
      <c r="AZ190" s="59"/>
      <c r="BN190" s="285" t="s">
        <v>474</v>
      </c>
      <c r="BO190" t="s">
        <v>66</v>
      </c>
      <c r="BP190">
        <v>0</v>
      </c>
      <c r="BQ190">
        <v>0.2</v>
      </c>
      <c r="BS190">
        <v>23.8</v>
      </c>
      <c r="BU190">
        <v>23.3</v>
      </c>
    </row>
    <row r="191" spans="52:75" ht="15" x14ac:dyDescent="0.25">
      <c r="AZ191" s="285" t="s">
        <v>464</v>
      </c>
      <c r="BA191" t="s">
        <v>66</v>
      </c>
      <c r="BB191">
        <v>29.7</v>
      </c>
      <c r="BC191">
        <v>27</v>
      </c>
      <c r="BD191">
        <v>20.2</v>
      </c>
      <c r="BE191">
        <v>34</v>
      </c>
      <c r="BF191">
        <v>26.2</v>
      </c>
      <c r="BG191">
        <v>33</v>
      </c>
      <c r="BH191">
        <v>3.4</v>
      </c>
      <c r="BI191">
        <v>38</v>
      </c>
      <c r="BJ191">
        <v>8.5</v>
      </c>
      <c r="BK191">
        <v>36</v>
      </c>
      <c r="BN191" s="285" t="s">
        <v>475</v>
      </c>
      <c r="BO191" t="s">
        <v>66</v>
      </c>
      <c r="BP191">
        <v>46</v>
      </c>
      <c r="BQ191">
        <v>31</v>
      </c>
      <c r="BS191">
        <v>260.10000000000002</v>
      </c>
      <c r="BU191">
        <v>248.5</v>
      </c>
    </row>
    <row r="192" spans="52:75" ht="15" x14ac:dyDescent="0.25">
      <c r="AZ192" s="59"/>
      <c r="BN192" s="285" t="s">
        <v>476</v>
      </c>
      <c r="BO192" t="s">
        <v>66</v>
      </c>
      <c r="BP192">
        <v>51.9</v>
      </c>
      <c r="BQ192">
        <v>28.2</v>
      </c>
      <c r="BS192">
        <v>367.2</v>
      </c>
      <c r="BU192">
        <v>279</v>
      </c>
    </row>
    <row r="193" spans="52:75" ht="15" x14ac:dyDescent="0.25">
      <c r="AZ193" s="285" t="s">
        <v>474</v>
      </c>
      <c r="BA193" t="s">
        <v>66</v>
      </c>
      <c r="BB193">
        <v>23.8</v>
      </c>
      <c r="BC193">
        <v>28</v>
      </c>
      <c r="BD193">
        <v>23.3</v>
      </c>
      <c r="BE193">
        <v>32</v>
      </c>
      <c r="BF193">
        <v>25.2</v>
      </c>
      <c r="BG193">
        <v>35</v>
      </c>
      <c r="BH193">
        <v>24.6</v>
      </c>
      <c r="BI193">
        <v>31</v>
      </c>
      <c r="BJ193">
        <v>24.6</v>
      </c>
      <c r="BK193">
        <v>30</v>
      </c>
      <c r="BN193" s="285" t="s">
        <v>477</v>
      </c>
      <c r="BO193" t="s">
        <v>66</v>
      </c>
      <c r="BP193">
        <v>28.2</v>
      </c>
      <c r="BQ193">
        <v>7</v>
      </c>
      <c r="BS193">
        <v>83.9</v>
      </c>
      <c r="BU193">
        <v>125.7</v>
      </c>
    </row>
    <row r="194" spans="52:75" ht="15" x14ac:dyDescent="0.25">
      <c r="AZ194" s="59"/>
      <c r="BN194" s="285" t="s">
        <v>478</v>
      </c>
      <c r="BO194" t="s">
        <v>66</v>
      </c>
      <c r="BP194">
        <v>0</v>
      </c>
      <c r="BQ194">
        <v>8</v>
      </c>
      <c r="BS194">
        <v>100.4</v>
      </c>
      <c r="BU194">
        <v>120.6</v>
      </c>
    </row>
    <row r="195" spans="52:75" ht="15" x14ac:dyDescent="0.25">
      <c r="AZ195" s="285" t="s">
        <v>915</v>
      </c>
      <c r="BA195" t="s">
        <v>66</v>
      </c>
      <c r="BB195">
        <v>13.8</v>
      </c>
      <c r="BC195">
        <v>29</v>
      </c>
      <c r="BD195">
        <v>7.7</v>
      </c>
      <c r="BE195">
        <v>38</v>
      </c>
      <c r="BF195">
        <v>14.4</v>
      </c>
      <c r="BG195">
        <v>39</v>
      </c>
      <c r="BH195">
        <v>7.1</v>
      </c>
      <c r="BI195">
        <v>35</v>
      </c>
      <c r="BJ195">
        <v>17.899999999999999</v>
      </c>
      <c r="BK195">
        <v>32</v>
      </c>
      <c r="BN195" s="285" t="s">
        <v>915</v>
      </c>
      <c r="BO195" t="s">
        <v>66</v>
      </c>
      <c r="BP195">
        <v>0</v>
      </c>
      <c r="BQ195">
        <v>1.9</v>
      </c>
      <c r="BS195">
        <v>13.8</v>
      </c>
      <c r="BU195">
        <v>7.7</v>
      </c>
    </row>
    <row r="196" spans="52:75" ht="15" x14ac:dyDescent="0.25">
      <c r="AZ196" s="59"/>
      <c r="BN196" s="285" t="s">
        <v>480</v>
      </c>
      <c r="BO196" t="s">
        <v>66</v>
      </c>
      <c r="BP196">
        <v>0</v>
      </c>
      <c r="BQ196">
        <v>0</v>
      </c>
      <c r="BS196">
        <v>0.4</v>
      </c>
      <c r="BU196">
        <v>0.3</v>
      </c>
    </row>
    <row r="197" spans="52:75" ht="15" x14ac:dyDescent="0.25">
      <c r="AZ197" s="285" t="s">
        <v>439</v>
      </c>
      <c r="BA197" t="s">
        <v>66</v>
      </c>
      <c r="BB197">
        <v>7.3</v>
      </c>
      <c r="BC197">
        <v>30</v>
      </c>
      <c r="BD197">
        <v>12.7</v>
      </c>
      <c r="BE197">
        <v>36</v>
      </c>
      <c r="BF197">
        <v>13.4</v>
      </c>
      <c r="BG197">
        <v>40</v>
      </c>
      <c r="BH197">
        <v>5</v>
      </c>
      <c r="BI197">
        <v>36</v>
      </c>
      <c r="BJ197">
        <v>0</v>
      </c>
      <c r="BK197">
        <v>0</v>
      </c>
      <c r="BN197" s="285" t="s">
        <v>481</v>
      </c>
      <c r="BO197" t="s">
        <v>66</v>
      </c>
      <c r="BP197">
        <v>26.7</v>
      </c>
      <c r="BQ197">
        <v>80.7</v>
      </c>
      <c r="BS197">
        <v>3153.1</v>
      </c>
      <c r="BU197">
        <v>3214.7</v>
      </c>
      <c r="BW197">
        <f>+BS197+BP197</f>
        <v>3179.7999999999997</v>
      </c>
    </row>
    <row r="198" spans="52:75" ht="15" x14ac:dyDescent="0.25">
      <c r="AZ198" s="59"/>
      <c r="BN198" s="285" t="s">
        <v>483</v>
      </c>
      <c r="BO198" t="s">
        <v>66</v>
      </c>
      <c r="BP198">
        <v>20</v>
      </c>
      <c r="BQ198">
        <v>0</v>
      </c>
      <c r="BS198">
        <v>2.8</v>
      </c>
      <c r="BU198">
        <v>2.8</v>
      </c>
    </row>
    <row r="199" spans="52:75" ht="15" x14ac:dyDescent="0.25">
      <c r="AZ199" s="285" t="s">
        <v>453</v>
      </c>
      <c r="BA199" t="s">
        <v>66</v>
      </c>
      <c r="BB199">
        <v>5.0999999999999996</v>
      </c>
      <c r="BC199">
        <v>31</v>
      </c>
      <c r="BD199">
        <v>10.1</v>
      </c>
      <c r="BE199">
        <v>37</v>
      </c>
      <c r="BF199">
        <v>0</v>
      </c>
      <c r="BG199">
        <v>0</v>
      </c>
      <c r="BH199">
        <v>0.3</v>
      </c>
      <c r="BI199">
        <v>39</v>
      </c>
      <c r="BJ199">
        <v>0.4</v>
      </c>
      <c r="BK199">
        <v>40</v>
      </c>
      <c r="BN199" s="285" t="s">
        <v>484</v>
      </c>
      <c r="BO199" t="s">
        <v>66</v>
      </c>
      <c r="BP199">
        <v>0</v>
      </c>
      <c r="BQ199">
        <v>0</v>
      </c>
      <c r="BS199">
        <v>0</v>
      </c>
      <c r="BU199">
        <v>21.5</v>
      </c>
    </row>
    <row r="200" spans="52:75" ht="15" x14ac:dyDescent="0.25">
      <c r="AZ200" s="59"/>
      <c r="BN200" s="285" t="s">
        <v>485</v>
      </c>
      <c r="BO200" t="s">
        <v>66</v>
      </c>
      <c r="BP200">
        <v>0</v>
      </c>
      <c r="BQ200">
        <v>0</v>
      </c>
      <c r="BS200">
        <v>41.9</v>
      </c>
      <c r="BU200">
        <v>39</v>
      </c>
    </row>
    <row r="201" spans="52:75" ht="15" x14ac:dyDescent="0.25">
      <c r="AZ201" s="285" t="s">
        <v>483</v>
      </c>
      <c r="BA201" t="s">
        <v>66</v>
      </c>
      <c r="BB201">
        <v>2.8</v>
      </c>
      <c r="BC201">
        <v>32</v>
      </c>
      <c r="BD201">
        <v>2.8</v>
      </c>
      <c r="BE201">
        <v>40</v>
      </c>
      <c r="BF201">
        <v>6.6</v>
      </c>
      <c r="BG201">
        <v>41</v>
      </c>
      <c r="BH201">
        <v>3.7</v>
      </c>
      <c r="BI201">
        <v>37</v>
      </c>
      <c r="BJ201">
        <v>1.1000000000000001</v>
      </c>
      <c r="BK201">
        <v>39</v>
      </c>
      <c r="BN201" s="285" t="s">
        <v>931</v>
      </c>
      <c r="BO201" t="s">
        <v>932</v>
      </c>
      <c r="BP201" t="s">
        <v>64</v>
      </c>
      <c r="BQ201" t="s">
        <v>131</v>
      </c>
      <c r="BR201" t="s">
        <v>785</v>
      </c>
      <c r="BS201" t="s">
        <v>65</v>
      </c>
      <c r="BT201" t="s">
        <v>932</v>
      </c>
      <c r="BU201" t="s">
        <v>606</v>
      </c>
    </row>
    <row r="202" spans="52:75" ht="15" x14ac:dyDescent="0.25">
      <c r="AZ202" s="59"/>
      <c r="BN202" s="285" t="s">
        <v>486</v>
      </c>
      <c r="BO202" t="s">
        <v>66</v>
      </c>
      <c r="BP202">
        <v>1765.4</v>
      </c>
      <c r="BQ202">
        <v>2014.9</v>
      </c>
      <c r="BS202">
        <v>36739.300000000003</v>
      </c>
      <c r="BU202">
        <v>39993.1</v>
      </c>
    </row>
    <row r="203" spans="52:75" ht="15" x14ac:dyDescent="0.25">
      <c r="AZ203" s="285" t="s">
        <v>440</v>
      </c>
      <c r="BA203" t="s">
        <v>66</v>
      </c>
      <c r="BB203">
        <v>1.8</v>
      </c>
      <c r="BC203">
        <v>33</v>
      </c>
      <c r="BD203">
        <v>18.2</v>
      </c>
      <c r="BE203">
        <v>35</v>
      </c>
      <c r="BF203">
        <v>195.5</v>
      </c>
      <c r="BG203">
        <v>21</v>
      </c>
      <c r="BH203">
        <v>60.7</v>
      </c>
      <c r="BI203">
        <v>26</v>
      </c>
      <c r="BJ203">
        <v>180</v>
      </c>
      <c r="BK203">
        <v>20</v>
      </c>
      <c r="BN203" s="285" t="s">
        <v>487</v>
      </c>
      <c r="BO203" t="s">
        <v>66</v>
      </c>
      <c r="BP203">
        <v>251.5</v>
      </c>
      <c r="BQ203">
        <v>267</v>
      </c>
      <c r="BS203">
        <v>0</v>
      </c>
      <c r="BU203">
        <v>0</v>
      </c>
    </row>
    <row r="204" spans="52:75" ht="15" x14ac:dyDescent="0.25">
      <c r="AZ204" s="59"/>
      <c r="BN204" s="285" t="s">
        <v>931</v>
      </c>
      <c r="BO204" t="s">
        <v>932</v>
      </c>
      <c r="BP204" t="s">
        <v>64</v>
      </c>
      <c r="BQ204" t="s">
        <v>131</v>
      </c>
      <c r="BR204" t="s">
        <v>785</v>
      </c>
      <c r="BS204" t="s">
        <v>65</v>
      </c>
      <c r="BT204" t="s">
        <v>932</v>
      </c>
      <c r="BU204" t="s">
        <v>606</v>
      </c>
    </row>
    <row r="205" spans="52:75" ht="15" x14ac:dyDescent="0.25">
      <c r="AZ205" s="285" t="s">
        <v>907</v>
      </c>
      <c r="BA205" t="s">
        <v>66</v>
      </c>
      <c r="BB205">
        <v>1</v>
      </c>
      <c r="BC205">
        <v>34</v>
      </c>
      <c r="BD205">
        <v>7.1</v>
      </c>
      <c r="BE205">
        <v>39</v>
      </c>
      <c r="BF205">
        <v>15.3</v>
      </c>
      <c r="BG205">
        <v>38</v>
      </c>
      <c r="BH205">
        <v>22.9</v>
      </c>
      <c r="BI205">
        <v>32</v>
      </c>
      <c r="BJ205">
        <v>17.3</v>
      </c>
      <c r="BK205">
        <v>33</v>
      </c>
      <c r="BN205" s="285" t="s">
        <v>332</v>
      </c>
      <c r="BO205" t="s">
        <v>66</v>
      </c>
      <c r="BP205">
        <v>2016.9</v>
      </c>
      <c r="BQ205">
        <v>2281.9</v>
      </c>
      <c r="BS205">
        <v>36739.300000000003</v>
      </c>
      <c r="BU205">
        <v>39993.1</v>
      </c>
    </row>
    <row r="206" spans="52:75" ht="15" x14ac:dyDescent="0.25">
      <c r="AZ206" s="59"/>
      <c r="BN206" s="285" t="s">
        <v>333</v>
      </c>
      <c r="BO206" t="s">
        <v>66</v>
      </c>
      <c r="BP206">
        <v>0</v>
      </c>
      <c r="BQ206">
        <v>0</v>
      </c>
      <c r="BS206">
        <v>0</v>
      </c>
      <c r="BU206">
        <v>0</v>
      </c>
    </row>
    <row r="207" spans="52:75" ht="15" x14ac:dyDescent="0.25">
      <c r="AZ207" s="285" t="s">
        <v>450</v>
      </c>
      <c r="BA207" t="s">
        <v>66</v>
      </c>
      <c r="BB207">
        <v>0.5</v>
      </c>
      <c r="BC207">
        <v>35</v>
      </c>
      <c r="BD207">
        <v>49.5</v>
      </c>
      <c r="BE207">
        <v>27</v>
      </c>
      <c r="BF207">
        <v>0</v>
      </c>
      <c r="BG207">
        <v>0</v>
      </c>
      <c r="BH207">
        <v>0</v>
      </c>
      <c r="BI207">
        <v>0</v>
      </c>
      <c r="BJ207">
        <v>0</v>
      </c>
      <c r="BK207">
        <v>0</v>
      </c>
      <c r="BN207" s="285" t="s">
        <v>335</v>
      </c>
      <c r="BO207" t="s">
        <v>66</v>
      </c>
      <c r="BP207">
        <v>0</v>
      </c>
      <c r="BQ207">
        <v>0</v>
      </c>
      <c r="BS207">
        <v>0</v>
      </c>
      <c r="BU207">
        <v>0</v>
      </c>
    </row>
    <row r="208" spans="52:75" ht="15" x14ac:dyDescent="0.25">
      <c r="AZ208" s="59"/>
      <c r="BN208" s="285" t="s">
        <v>931</v>
      </c>
      <c r="BO208" t="s">
        <v>932</v>
      </c>
      <c r="BP208" t="s">
        <v>64</v>
      </c>
      <c r="BQ208" t="s">
        <v>131</v>
      </c>
      <c r="BR208" t="s">
        <v>785</v>
      </c>
      <c r="BS208" t="s">
        <v>65</v>
      </c>
      <c r="BT208" t="s">
        <v>932</v>
      </c>
      <c r="BU208" t="s">
        <v>606</v>
      </c>
    </row>
    <row r="209" spans="52:63" ht="15" x14ac:dyDescent="0.25">
      <c r="AZ209" s="285" t="s">
        <v>480</v>
      </c>
      <c r="BA209" t="s">
        <v>66</v>
      </c>
      <c r="BB209">
        <v>0.4</v>
      </c>
      <c r="BC209">
        <v>36</v>
      </c>
      <c r="BD209">
        <v>0.3</v>
      </c>
      <c r="BE209">
        <v>41</v>
      </c>
      <c r="BF209">
        <v>0</v>
      </c>
      <c r="BG209">
        <v>0</v>
      </c>
      <c r="BH209">
        <v>0</v>
      </c>
      <c r="BI209">
        <v>0</v>
      </c>
      <c r="BJ209">
        <v>0</v>
      </c>
      <c r="BK209">
        <v>0</v>
      </c>
    </row>
    <row r="210" spans="52:63" x14ac:dyDescent="0.25">
      <c r="AZ210" s="59"/>
    </row>
    <row r="211" spans="52:63" ht="15" x14ac:dyDescent="0.25">
      <c r="AZ211" s="285" t="s">
        <v>902</v>
      </c>
      <c r="BA211" t="s">
        <v>66</v>
      </c>
      <c r="BB211">
        <v>0.1</v>
      </c>
      <c r="BC211">
        <v>37</v>
      </c>
      <c r="BD211">
        <v>0</v>
      </c>
      <c r="BE211">
        <v>0</v>
      </c>
      <c r="BF211">
        <v>0.2</v>
      </c>
      <c r="BG211">
        <v>42</v>
      </c>
      <c r="BH211">
        <v>0.2</v>
      </c>
      <c r="BI211">
        <v>40</v>
      </c>
      <c r="BJ211">
        <v>0</v>
      </c>
      <c r="BK211">
        <v>0</v>
      </c>
    </row>
    <row r="212" spans="52:63" x14ac:dyDescent="0.25">
      <c r="AZ212" s="59"/>
    </row>
    <row r="213" spans="52:63" ht="15" x14ac:dyDescent="0.25">
      <c r="AZ213" s="285" t="s">
        <v>910</v>
      </c>
      <c r="BA213" t="s">
        <v>66</v>
      </c>
      <c r="BB213">
        <v>0</v>
      </c>
      <c r="BC213">
        <v>0</v>
      </c>
      <c r="BD213">
        <v>218.3</v>
      </c>
      <c r="BE213">
        <v>19</v>
      </c>
      <c r="BF213">
        <v>350</v>
      </c>
      <c r="BG213">
        <v>13</v>
      </c>
      <c r="BH213">
        <v>422.1</v>
      </c>
      <c r="BI213">
        <v>10</v>
      </c>
      <c r="BJ213">
        <v>451.3</v>
      </c>
      <c r="BK213">
        <v>11</v>
      </c>
    </row>
    <row r="214" spans="52:63" x14ac:dyDescent="0.25">
      <c r="AZ214" s="59"/>
    </row>
    <row r="215" spans="52:63" ht="15" x14ac:dyDescent="0.25">
      <c r="AZ215" s="285" t="s">
        <v>913</v>
      </c>
      <c r="BA215" t="s">
        <v>66</v>
      </c>
      <c r="BB215">
        <v>0</v>
      </c>
      <c r="BC215">
        <v>0</v>
      </c>
      <c r="BD215">
        <v>95.8</v>
      </c>
      <c r="BE215">
        <v>24</v>
      </c>
      <c r="BF215">
        <v>105.3</v>
      </c>
      <c r="BG215">
        <v>25</v>
      </c>
      <c r="BH215">
        <v>122.3</v>
      </c>
      <c r="BI215">
        <v>21</v>
      </c>
      <c r="BJ215">
        <v>217.2</v>
      </c>
      <c r="BK215">
        <v>17</v>
      </c>
    </row>
    <row r="216" spans="52:63" x14ac:dyDescent="0.25">
      <c r="AZ216" s="59"/>
    </row>
    <row r="217" spans="52:63" ht="15" x14ac:dyDescent="0.25">
      <c r="AZ217" s="285" t="s">
        <v>444</v>
      </c>
      <c r="BA217" t="s">
        <v>66</v>
      </c>
      <c r="BB217">
        <v>0</v>
      </c>
      <c r="BC217">
        <v>0</v>
      </c>
      <c r="BD217">
        <v>75</v>
      </c>
      <c r="BE217">
        <v>25</v>
      </c>
      <c r="BF217">
        <v>49.5</v>
      </c>
      <c r="BG217">
        <v>31</v>
      </c>
      <c r="BH217">
        <v>0</v>
      </c>
      <c r="BI217">
        <v>0</v>
      </c>
      <c r="BJ217">
        <v>2.5</v>
      </c>
      <c r="BK217">
        <v>38</v>
      </c>
    </row>
    <row r="218" spans="52:63" x14ac:dyDescent="0.25">
      <c r="AZ218" s="59"/>
    </row>
    <row r="219" spans="52:63" ht="15" x14ac:dyDescent="0.25">
      <c r="AZ219" s="285" t="s">
        <v>438</v>
      </c>
      <c r="BA219" t="s">
        <v>66</v>
      </c>
      <c r="BB219">
        <v>0</v>
      </c>
      <c r="BC219">
        <v>0</v>
      </c>
      <c r="BD219">
        <v>38.6</v>
      </c>
      <c r="BE219">
        <v>31</v>
      </c>
      <c r="BF219">
        <v>22.4</v>
      </c>
      <c r="BG219">
        <v>36</v>
      </c>
      <c r="BH219">
        <v>15</v>
      </c>
      <c r="BI219">
        <v>33</v>
      </c>
      <c r="BJ219">
        <v>65.8</v>
      </c>
      <c r="BK219">
        <v>26</v>
      </c>
    </row>
    <row r="220" spans="52:63" x14ac:dyDescent="0.25">
      <c r="AZ220" s="59"/>
    </row>
    <row r="221" spans="52:63" ht="15" x14ac:dyDescent="0.25">
      <c r="AZ221" s="285" t="s">
        <v>484</v>
      </c>
      <c r="BA221" t="s">
        <v>66</v>
      </c>
      <c r="BB221">
        <v>0</v>
      </c>
      <c r="BC221">
        <v>0</v>
      </c>
      <c r="BD221">
        <v>21.5</v>
      </c>
      <c r="BE221">
        <v>33</v>
      </c>
      <c r="BF221">
        <v>25.8</v>
      </c>
      <c r="BG221">
        <v>34</v>
      </c>
      <c r="BH221">
        <v>11</v>
      </c>
      <c r="BI221">
        <v>34</v>
      </c>
      <c r="BJ221">
        <v>19.3</v>
      </c>
      <c r="BK221">
        <v>31</v>
      </c>
    </row>
    <row r="222" spans="52:63" x14ac:dyDescent="0.25">
      <c r="AZ222" s="59"/>
    </row>
    <row r="223" spans="52:63" ht="15" x14ac:dyDescent="0.25">
      <c r="AZ223" s="285" t="s">
        <v>911</v>
      </c>
      <c r="BA223" t="s">
        <v>66</v>
      </c>
      <c r="BB223">
        <v>0</v>
      </c>
      <c r="BC223">
        <v>0</v>
      </c>
      <c r="BD223">
        <v>0</v>
      </c>
      <c r="BE223">
        <v>0</v>
      </c>
      <c r="BF223">
        <v>297</v>
      </c>
      <c r="BG223">
        <v>15</v>
      </c>
      <c r="BH223">
        <v>130.1</v>
      </c>
      <c r="BI223">
        <v>19</v>
      </c>
      <c r="BJ223">
        <v>15.4</v>
      </c>
      <c r="BK223">
        <v>34</v>
      </c>
    </row>
    <row r="224" spans="52:63" x14ac:dyDescent="0.25">
      <c r="AZ224" s="59"/>
    </row>
    <row r="225" spans="52:63" ht="15" x14ac:dyDescent="0.25">
      <c r="AZ225" s="285" t="s">
        <v>901</v>
      </c>
      <c r="BA225" t="s">
        <v>66</v>
      </c>
      <c r="BB225">
        <v>0</v>
      </c>
      <c r="BC225">
        <v>0</v>
      </c>
      <c r="BD225">
        <v>0</v>
      </c>
      <c r="BE225">
        <v>0</v>
      </c>
      <c r="BF225">
        <v>34.799999999999997</v>
      </c>
      <c r="BG225">
        <v>32</v>
      </c>
      <c r="BH225">
        <v>0</v>
      </c>
      <c r="BI225">
        <v>0</v>
      </c>
      <c r="BJ225">
        <v>194.2</v>
      </c>
      <c r="BK225">
        <v>18</v>
      </c>
    </row>
    <row r="226" spans="52:63" x14ac:dyDescent="0.25">
      <c r="AZ226" s="59"/>
    </row>
    <row r="227" spans="52:63" ht="15" x14ac:dyDescent="0.25">
      <c r="AZ227" s="285" t="s">
        <v>904</v>
      </c>
      <c r="BA227" t="s">
        <v>66</v>
      </c>
      <c r="BB227">
        <v>0</v>
      </c>
      <c r="BC227">
        <v>0</v>
      </c>
      <c r="BD227">
        <v>0</v>
      </c>
      <c r="BE227">
        <v>0</v>
      </c>
      <c r="BF227">
        <v>17.100000000000001</v>
      </c>
      <c r="BG227">
        <v>37</v>
      </c>
      <c r="BH227">
        <v>27.4</v>
      </c>
      <c r="BI227">
        <v>29</v>
      </c>
      <c r="BJ227">
        <v>0</v>
      </c>
      <c r="BK227">
        <v>0</v>
      </c>
    </row>
    <row r="228" spans="52:63" x14ac:dyDescent="0.25">
      <c r="AZ228" s="59"/>
    </row>
    <row r="229" spans="52:63" ht="15" x14ac:dyDescent="0.25">
      <c r="AZ229" s="285" t="s">
        <v>916</v>
      </c>
      <c r="BA229" t="s">
        <v>66</v>
      </c>
      <c r="BB229">
        <v>0</v>
      </c>
      <c r="BC229">
        <v>0</v>
      </c>
      <c r="BD229">
        <v>0</v>
      </c>
      <c r="BE229">
        <v>0</v>
      </c>
      <c r="BF229">
        <v>0</v>
      </c>
      <c r="BG229">
        <v>0</v>
      </c>
      <c r="BH229">
        <v>0</v>
      </c>
      <c r="BI229">
        <v>0</v>
      </c>
      <c r="BJ229">
        <v>37.5</v>
      </c>
      <c r="BK229">
        <v>29</v>
      </c>
    </row>
    <row r="230" spans="52:63" x14ac:dyDescent="0.25">
      <c r="AZ230" s="59"/>
    </row>
    <row r="231" spans="52:63" ht="15" x14ac:dyDescent="0.25">
      <c r="AZ231" s="285" t="s">
        <v>458</v>
      </c>
      <c r="BA231" t="s">
        <v>66</v>
      </c>
      <c r="BB231">
        <v>0</v>
      </c>
      <c r="BC231">
        <v>0</v>
      </c>
      <c r="BD231">
        <v>0</v>
      </c>
      <c r="BE231">
        <v>0</v>
      </c>
      <c r="BF231">
        <v>0</v>
      </c>
      <c r="BG231">
        <v>0</v>
      </c>
      <c r="BH231">
        <v>0</v>
      </c>
      <c r="BI231">
        <v>0</v>
      </c>
      <c r="BJ231">
        <v>10.9</v>
      </c>
      <c r="BK231">
        <v>35</v>
      </c>
    </row>
    <row r="232" spans="52:63" x14ac:dyDescent="0.25">
      <c r="AZ232" s="59"/>
    </row>
    <row r="233" spans="52:63" ht="15" x14ac:dyDescent="0.25">
      <c r="AZ233" s="285" t="s">
        <v>64</v>
      </c>
      <c r="BA233" t="s">
        <v>893</v>
      </c>
      <c r="BB233" t="s">
        <v>65</v>
      </c>
      <c r="BC233" t="s">
        <v>279</v>
      </c>
      <c r="BD233" t="s">
        <v>64</v>
      </c>
      <c r="BE233" t="s">
        <v>785</v>
      </c>
      <c r="BF233" t="s">
        <v>63</v>
      </c>
      <c r="BG233" t="s">
        <v>607</v>
      </c>
      <c r="BH233" t="s">
        <v>65</v>
      </c>
      <c r="BI233" t="s">
        <v>279</v>
      </c>
      <c r="BJ233" t="s">
        <v>64</v>
      </c>
      <c r="BK233" t="s">
        <v>607</v>
      </c>
    </row>
    <row r="234" spans="52:63" ht="15" x14ac:dyDescent="0.25">
      <c r="AZ234" s="285" t="s">
        <v>801</v>
      </c>
      <c r="BA234" t="s">
        <v>66</v>
      </c>
      <c r="BB234">
        <v>36739.300000000003</v>
      </c>
      <c r="BD234">
        <v>39993.1</v>
      </c>
      <c r="BF234">
        <v>39642.199999999997</v>
      </c>
      <c r="BH234">
        <v>33853.599999999999</v>
      </c>
      <c r="BJ234">
        <v>30449.5</v>
      </c>
    </row>
  </sheetData>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tabColor rgb="FF00B0F0"/>
  </sheetPr>
  <dimension ref="A1:CG229"/>
  <sheetViews>
    <sheetView zoomScale="115" zoomScaleNormal="115" workbookViewId="0">
      <selection activeCell="B9" sqref="B9"/>
    </sheetView>
  </sheetViews>
  <sheetFormatPr defaultRowHeight="13.2" x14ac:dyDescent="0.25"/>
  <cols>
    <col min="12" max="12" width="12.44140625" customWidth="1"/>
    <col min="13" max="13" width="11.33203125" customWidth="1"/>
    <col min="23" max="23" width="2.6640625" customWidth="1"/>
    <col min="26" max="26" width="10.5546875" customWidth="1"/>
    <col min="28" max="28" width="10.88671875" customWidth="1"/>
    <col min="65" max="65" width="2.109375" customWidth="1"/>
    <col min="68" max="68" width="3.6640625" customWidth="1"/>
    <col min="70" max="70" width="2.6640625" customWidth="1"/>
  </cols>
  <sheetData>
    <row r="1" spans="1:85" ht="15" x14ac:dyDescent="0.25">
      <c r="V1" s="58"/>
      <c r="X1" t="s">
        <v>801</v>
      </c>
      <c r="Y1" t="s">
        <v>802</v>
      </c>
      <c r="Z1" t="s">
        <v>803</v>
      </c>
      <c r="AA1" t="s">
        <v>804</v>
      </c>
      <c r="AB1" t="s">
        <v>805</v>
      </c>
      <c r="AC1" t="s">
        <v>806</v>
      </c>
      <c r="AD1" t="s">
        <v>708</v>
      </c>
      <c r="AK1" s="58" t="s">
        <v>807</v>
      </c>
      <c r="AL1" t="s">
        <v>190</v>
      </c>
      <c r="AM1" t="s">
        <v>808</v>
      </c>
      <c r="AN1" t="s">
        <v>809</v>
      </c>
      <c r="AO1" t="s">
        <v>810</v>
      </c>
      <c r="AP1" t="s">
        <v>811</v>
      </c>
      <c r="AQ1" t="s">
        <v>812</v>
      </c>
      <c r="AR1" t="s">
        <v>813</v>
      </c>
      <c r="AX1" s="285"/>
      <c r="AZ1" t="s">
        <v>801</v>
      </c>
      <c r="BA1" t="s">
        <v>802</v>
      </c>
      <c r="BB1" t="s">
        <v>803</v>
      </c>
      <c r="BC1" t="s">
        <v>804</v>
      </c>
      <c r="BD1" t="s">
        <v>805</v>
      </c>
      <c r="BE1" t="s">
        <v>806</v>
      </c>
      <c r="BF1" t="s">
        <v>708</v>
      </c>
      <c r="BU1" s="285" t="s">
        <v>814</v>
      </c>
      <c r="BV1" t="s">
        <v>815</v>
      </c>
      <c r="BW1" t="s">
        <v>816</v>
      </c>
      <c r="BX1" t="s">
        <v>817</v>
      </c>
      <c r="BY1" t="s">
        <v>818</v>
      </c>
      <c r="BZ1" t="s">
        <v>819</v>
      </c>
      <c r="CA1" t="s">
        <v>820</v>
      </c>
      <c r="CB1" t="s">
        <v>821</v>
      </c>
    </row>
    <row r="2" spans="1:85" ht="15" x14ac:dyDescent="0.25">
      <c r="V2" s="58"/>
      <c r="X2" t="s">
        <v>822</v>
      </c>
      <c r="Y2" t="s">
        <v>823</v>
      </c>
      <c r="Z2" t="s">
        <v>824</v>
      </c>
      <c r="AA2" t="s">
        <v>825</v>
      </c>
      <c r="AB2" t="s">
        <v>826</v>
      </c>
      <c r="AC2" t="s">
        <v>827</v>
      </c>
      <c r="AD2" t="s">
        <v>828</v>
      </c>
      <c r="AE2" s="54">
        <v>41699</v>
      </c>
      <c r="AK2" s="58"/>
      <c r="AM2" t="s">
        <v>822</v>
      </c>
      <c r="AN2" t="s">
        <v>829</v>
      </c>
      <c r="AO2" t="s">
        <v>830</v>
      </c>
      <c r="AP2" t="s">
        <v>831</v>
      </c>
      <c r="AQ2" t="s">
        <v>832</v>
      </c>
      <c r="AR2" t="s">
        <v>827</v>
      </c>
      <c r="AS2" t="s">
        <v>828</v>
      </c>
      <c r="AT2" s="54">
        <v>41306</v>
      </c>
      <c r="AX2" s="285"/>
      <c r="AZ2" t="s">
        <v>822</v>
      </c>
      <c r="BA2" t="s">
        <v>823</v>
      </c>
      <c r="BB2" t="s">
        <v>824</v>
      </c>
      <c r="BC2" t="s">
        <v>825</v>
      </c>
      <c r="BD2" t="s">
        <v>826</v>
      </c>
      <c r="BE2" t="s">
        <v>827</v>
      </c>
      <c r="BF2" t="s">
        <v>833</v>
      </c>
      <c r="BG2" s="54">
        <v>40422</v>
      </c>
      <c r="BU2" s="285"/>
      <c r="BW2" t="s">
        <v>822</v>
      </c>
      <c r="BX2" t="s">
        <v>823</v>
      </c>
      <c r="BY2" t="s">
        <v>824</v>
      </c>
      <c r="BZ2" t="s">
        <v>825</v>
      </c>
      <c r="CA2" t="s">
        <v>826</v>
      </c>
      <c r="CB2" t="s">
        <v>827</v>
      </c>
      <c r="CC2" t="s">
        <v>828</v>
      </c>
      <c r="CD2" t="s">
        <v>834</v>
      </c>
    </row>
    <row r="3" spans="1:85" ht="15" x14ac:dyDescent="0.25">
      <c r="V3" s="58"/>
      <c r="Y3" t="s">
        <v>835</v>
      </c>
      <c r="Z3" t="s">
        <v>836</v>
      </c>
      <c r="AA3" t="s">
        <v>837</v>
      </c>
      <c r="AB3" t="s">
        <v>838</v>
      </c>
      <c r="AC3" t="s">
        <v>839</v>
      </c>
      <c r="AD3" t="s">
        <v>840</v>
      </c>
      <c r="AK3" s="58"/>
      <c r="AN3" t="s">
        <v>841</v>
      </c>
      <c r="AO3" t="s">
        <v>842</v>
      </c>
      <c r="AP3" t="s">
        <v>843</v>
      </c>
      <c r="AQ3" t="s">
        <v>844</v>
      </c>
      <c r="AR3" t="s">
        <v>845</v>
      </c>
      <c r="AS3" t="s">
        <v>846</v>
      </c>
      <c r="AX3" s="285"/>
      <c r="BA3" t="s">
        <v>835</v>
      </c>
      <c r="BB3" t="s">
        <v>836</v>
      </c>
      <c r="BC3" t="s">
        <v>837</v>
      </c>
      <c r="BD3" t="s">
        <v>838</v>
      </c>
      <c r="BE3" t="s">
        <v>839</v>
      </c>
      <c r="BF3" t="s">
        <v>840</v>
      </c>
      <c r="BM3" s="285" t="s">
        <v>140</v>
      </c>
      <c r="BU3" s="285"/>
      <c r="BX3" t="s">
        <v>835</v>
      </c>
      <c r="BY3" t="s">
        <v>836</v>
      </c>
      <c r="BZ3" t="s">
        <v>837</v>
      </c>
      <c r="CA3" t="s">
        <v>838</v>
      </c>
      <c r="CB3" t="s">
        <v>845</v>
      </c>
      <c r="CC3" t="s">
        <v>846</v>
      </c>
    </row>
    <row r="4" spans="1:85" ht="15" x14ac:dyDescent="0.25">
      <c r="V4" s="58"/>
      <c r="Z4" s="3" t="s">
        <v>847</v>
      </c>
      <c r="AA4" s="3"/>
      <c r="AB4" s="3" t="s">
        <v>848</v>
      </c>
      <c r="AK4" s="58"/>
      <c r="AO4" t="s">
        <v>849</v>
      </c>
      <c r="AP4" t="s">
        <v>850</v>
      </c>
      <c r="AQ4" t="s">
        <v>851</v>
      </c>
      <c r="AR4" t="s">
        <v>852</v>
      </c>
      <c r="AX4" s="285"/>
      <c r="BB4" t="s">
        <v>849</v>
      </c>
      <c r="BC4" t="s">
        <v>850</v>
      </c>
      <c r="BD4" t="s">
        <v>851</v>
      </c>
      <c r="BE4" t="s">
        <v>852</v>
      </c>
      <c r="BM4" s="285" t="s">
        <v>853</v>
      </c>
      <c r="BN4" t="s">
        <v>854</v>
      </c>
      <c r="BO4" t="s">
        <v>855</v>
      </c>
      <c r="BP4" t="s">
        <v>856</v>
      </c>
      <c r="BQ4" t="s">
        <v>857</v>
      </c>
      <c r="BR4" t="s">
        <v>858</v>
      </c>
      <c r="BU4" s="285"/>
      <c r="BY4" t="s">
        <v>849</v>
      </c>
      <c r="BZ4" t="s">
        <v>850</v>
      </c>
      <c r="CA4" t="s">
        <v>851</v>
      </c>
      <c r="CB4" t="s">
        <v>852</v>
      </c>
    </row>
    <row r="5" spans="1:85" ht="15" x14ac:dyDescent="0.25">
      <c r="L5" s="115"/>
      <c r="M5" s="115" t="s">
        <v>859</v>
      </c>
      <c r="N5" s="115"/>
      <c r="O5" s="115"/>
      <c r="V5" s="58"/>
      <c r="AK5" s="58"/>
      <c r="AX5" s="59"/>
      <c r="BM5" s="285" t="s">
        <v>860</v>
      </c>
      <c r="BN5" t="s">
        <v>861</v>
      </c>
      <c r="BO5" t="s">
        <v>862</v>
      </c>
      <c r="BP5" t="s">
        <v>863</v>
      </c>
      <c r="BQ5" s="11">
        <v>37499</v>
      </c>
      <c r="BR5">
        <v>11</v>
      </c>
      <c r="BU5" s="59"/>
    </row>
    <row r="6" spans="1:85" ht="15" x14ac:dyDescent="0.25">
      <c r="A6" s="282"/>
      <c r="B6" s="3" t="s">
        <v>866</v>
      </c>
      <c r="C6" s="3"/>
      <c r="D6" s="3" t="s">
        <v>867</v>
      </c>
      <c r="E6" s="3"/>
      <c r="F6" s="3" t="s">
        <v>868</v>
      </c>
      <c r="G6" s="3"/>
      <c r="H6" s="3" t="s">
        <v>869</v>
      </c>
      <c r="I6" s="3"/>
      <c r="J6" s="3" t="s">
        <v>870</v>
      </c>
      <c r="L6" s="115"/>
      <c r="M6" s="115" t="s">
        <v>871</v>
      </c>
      <c r="N6" s="115"/>
      <c r="O6" s="115"/>
      <c r="V6" s="58"/>
      <c r="X6" s="52" t="s">
        <v>872</v>
      </c>
      <c r="Y6" s="284">
        <v>2014</v>
      </c>
      <c r="Z6" s="52" t="s">
        <v>873</v>
      </c>
      <c r="AA6" s="284">
        <v>2013</v>
      </c>
      <c r="AB6" s="52" t="s">
        <v>874</v>
      </c>
      <c r="AC6" s="284">
        <v>2012</v>
      </c>
      <c r="AD6" s="52" t="s">
        <v>875</v>
      </c>
      <c r="AE6" s="284">
        <v>2011</v>
      </c>
      <c r="AF6" s="52" t="s">
        <v>876</v>
      </c>
      <c r="AG6" s="284">
        <v>2010</v>
      </c>
      <c r="AK6" s="58"/>
      <c r="AM6" t="s">
        <v>877</v>
      </c>
      <c r="AN6">
        <v>2013</v>
      </c>
      <c r="AO6" t="s">
        <v>878</v>
      </c>
      <c r="AP6">
        <v>2012</v>
      </c>
      <c r="AQ6" t="s">
        <v>879</v>
      </c>
      <c r="AR6">
        <v>2011</v>
      </c>
      <c r="AS6" t="s">
        <v>880</v>
      </c>
      <c r="AT6">
        <v>2010</v>
      </c>
      <c r="AU6" t="s">
        <v>881</v>
      </c>
      <c r="AV6">
        <v>2009</v>
      </c>
      <c r="AX6" s="285"/>
      <c r="AZ6" t="s">
        <v>880</v>
      </c>
      <c r="BA6">
        <v>2010</v>
      </c>
      <c r="BB6" t="s">
        <v>881</v>
      </c>
      <c r="BC6">
        <v>2009</v>
      </c>
      <c r="BD6" t="s">
        <v>882</v>
      </c>
      <c r="BE6">
        <v>2008</v>
      </c>
      <c r="BF6" t="s">
        <v>883</v>
      </c>
      <c r="BG6">
        <v>2007</v>
      </c>
      <c r="BH6" t="s">
        <v>884</v>
      </c>
      <c r="BI6">
        <v>2006</v>
      </c>
      <c r="BM6" s="285" t="s">
        <v>150</v>
      </c>
      <c r="BU6" s="285"/>
      <c r="BW6" t="s">
        <v>879</v>
      </c>
      <c r="BX6">
        <v>2011</v>
      </c>
      <c r="BY6" t="s">
        <v>880</v>
      </c>
      <c r="BZ6">
        <v>2010</v>
      </c>
      <c r="CA6" t="s">
        <v>881</v>
      </c>
      <c r="CB6">
        <v>2009</v>
      </c>
      <c r="CC6" t="s">
        <v>882</v>
      </c>
      <c r="CD6">
        <v>2008</v>
      </c>
      <c r="CE6" t="s">
        <v>883</v>
      </c>
      <c r="CF6">
        <v>2007</v>
      </c>
    </row>
    <row r="7" spans="1:85" ht="15" x14ac:dyDescent="0.25">
      <c r="A7" s="282" t="s">
        <v>708</v>
      </c>
      <c r="B7" t="s">
        <v>182</v>
      </c>
      <c r="C7" t="s">
        <v>709</v>
      </c>
      <c r="D7" t="s">
        <v>182</v>
      </c>
      <c r="E7" t="s">
        <v>709</v>
      </c>
      <c r="F7" t="s">
        <v>182</v>
      </c>
      <c r="G7" t="s">
        <v>709</v>
      </c>
      <c r="H7" t="s">
        <v>182</v>
      </c>
      <c r="I7" t="s">
        <v>709</v>
      </c>
      <c r="J7" t="s">
        <v>182</v>
      </c>
      <c r="K7" t="s">
        <v>709</v>
      </c>
      <c r="U7" s="52" t="s">
        <v>888</v>
      </c>
      <c r="V7" s="58" t="s">
        <v>708</v>
      </c>
      <c r="X7" t="s">
        <v>182</v>
      </c>
      <c r="Y7" t="s">
        <v>709</v>
      </c>
      <c r="Z7" t="s">
        <v>182</v>
      </c>
      <c r="AA7" t="s">
        <v>709</v>
      </c>
      <c r="AB7" t="s">
        <v>182</v>
      </c>
      <c r="AC7" t="s">
        <v>709</v>
      </c>
      <c r="AD7" t="s">
        <v>182</v>
      </c>
      <c r="AE7" t="s">
        <v>709</v>
      </c>
      <c r="AF7" t="s">
        <v>182</v>
      </c>
      <c r="AG7" t="s">
        <v>709</v>
      </c>
      <c r="AK7" s="58" t="s">
        <v>708</v>
      </c>
      <c r="AM7" t="s">
        <v>182</v>
      </c>
      <c r="AN7" t="s">
        <v>709</v>
      </c>
      <c r="AO7" t="s">
        <v>182</v>
      </c>
      <c r="AP7" t="s">
        <v>889</v>
      </c>
      <c r="AQ7" t="s">
        <v>890</v>
      </c>
      <c r="AR7" t="s">
        <v>709</v>
      </c>
      <c r="AS7" t="s">
        <v>182</v>
      </c>
      <c r="AT7" t="s">
        <v>709</v>
      </c>
      <c r="AU7" t="s">
        <v>182</v>
      </c>
      <c r="AV7" t="s">
        <v>709</v>
      </c>
      <c r="AX7" s="285" t="s">
        <v>708</v>
      </c>
      <c r="AZ7" t="s">
        <v>182</v>
      </c>
      <c r="BA7" t="s">
        <v>709</v>
      </c>
      <c r="BB7" t="s">
        <v>182</v>
      </c>
      <c r="BC7" t="s">
        <v>709</v>
      </c>
      <c r="BD7" t="s">
        <v>182</v>
      </c>
      <c r="BE7" t="s">
        <v>709</v>
      </c>
      <c r="BF7" t="s">
        <v>182</v>
      </c>
      <c r="BG7" t="s">
        <v>709</v>
      </c>
      <c r="BH7" t="s">
        <v>182</v>
      </c>
      <c r="BI7" t="s">
        <v>709</v>
      </c>
      <c r="BM7" s="285" t="s">
        <v>891</v>
      </c>
      <c r="BN7" t="s">
        <v>42</v>
      </c>
      <c r="BO7" t="s">
        <v>64</v>
      </c>
      <c r="BP7" t="s">
        <v>131</v>
      </c>
      <c r="BQ7" t="s">
        <v>189</v>
      </c>
      <c r="BR7" t="s">
        <v>189</v>
      </c>
      <c r="BS7" t="s">
        <v>785</v>
      </c>
      <c r="BU7" s="285" t="s">
        <v>708</v>
      </c>
      <c r="BW7" t="s">
        <v>182</v>
      </c>
      <c r="BX7" t="s">
        <v>709</v>
      </c>
      <c r="BY7" t="s">
        <v>182</v>
      </c>
      <c r="BZ7" t="s">
        <v>709</v>
      </c>
      <c r="CA7" t="s">
        <v>182</v>
      </c>
      <c r="CB7" t="s">
        <v>709</v>
      </c>
      <c r="CC7" t="s">
        <v>182</v>
      </c>
      <c r="CD7" t="s">
        <v>709</v>
      </c>
      <c r="CE7" t="s">
        <v>182</v>
      </c>
      <c r="CF7" t="s">
        <v>889</v>
      </c>
      <c r="CG7" t="s">
        <v>892</v>
      </c>
    </row>
    <row r="8" spans="1:85" ht="15" x14ac:dyDescent="0.25">
      <c r="A8" s="282" t="s">
        <v>63</v>
      </c>
      <c r="B8" t="s">
        <v>65</v>
      </c>
      <c r="C8" t="s">
        <v>607</v>
      </c>
      <c r="D8" t="s">
        <v>65</v>
      </c>
      <c r="E8" t="s">
        <v>607</v>
      </c>
      <c r="F8" t="s">
        <v>65</v>
      </c>
      <c r="G8" t="s">
        <v>607</v>
      </c>
      <c r="H8" t="s">
        <v>65</v>
      </c>
      <c r="I8" t="s">
        <v>607</v>
      </c>
      <c r="J8" t="s">
        <v>65</v>
      </c>
      <c r="K8" t="s">
        <v>607</v>
      </c>
      <c r="V8" s="58" t="s">
        <v>64</v>
      </c>
      <c r="W8" t="s">
        <v>893</v>
      </c>
      <c r="X8" t="s">
        <v>65</v>
      </c>
      <c r="Y8" t="s">
        <v>607</v>
      </c>
      <c r="Z8" t="s">
        <v>65</v>
      </c>
      <c r="AA8" t="s">
        <v>607</v>
      </c>
      <c r="AB8" t="s">
        <v>65</v>
      </c>
      <c r="AC8" t="s">
        <v>279</v>
      </c>
      <c r="AD8" t="s">
        <v>64</v>
      </c>
      <c r="AE8" t="s">
        <v>279</v>
      </c>
      <c r="AF8" t="s">
        <v>64</v>
      </c>
      <c r="AG8" t="s">
        <v>607</v>
      </c>
      <c r="AK8" s="58" t="s">
        <v>64</v>
      </c>
      <c r="AL8" t="s">
        <v>893</v>
      </c>
      <c r="AM8" t="s">
        <v>65</v>
      </c>
      <c r="AN8" t="s">
        <v>279</v>
      </c>
      <c r="AO8" t="s">
        <v>64</v>
      </c>
      <c r="AP8" t="s">
        <v>785</v>
      </c>
      <c r="AQ8" t="s">
        <v>63</v>
      </c>
      <c r="AR8" t="s">
        <v>607</v>
      </c>
      <c r="AS8" t="s">
        <v>65</v>
      </c>
      <c r="AT8" t="s">
        <v>279</v>
      </c>
      <c r="AU8" t="s">
        <v>64</v>
      </c>
      <c r="AV8" t="s">
        <v>607</v>
      </c>
      <c r="AX8" s="285" t="s">
        <v>64</v>
      </c>
      <c r="AY8" t="s">
        <v>893</v>
      </c>
      <c r="AZ8" t="s">
        <v>65</v>
      </c>
      <c r="BA8" t="s">
        <v>607</v>
      </c>
      <c r="BB8" t="s">
        <v>65</v>
      </c>
      <c r="BC8" t="s">
        <v>607</v>
      </c>
      <c r="BD8" t="s">
        <v>65</v>
      </c>
      <c r="BE8" t="s">
        <v>279</v>
      </c>
      <c r="BF8" t="s">
        <v>64</v>
      </c>
      <c r="BG8" t="s">
        <v>279</v>
      </c>
      <c r="BH8" t="s">
        <v>64</v>
      </c>
      <c r="BI8" t="s">
        <v>607</v>
      </c>
      <c r="BM8" s="285"/>
      <c r="BN8" t="s">
        <v>66</v>
      </c>
      <c r="BO8" t="s">
        <v>894</v>
      </c>
      <c r="BP8" t="s">
        <v>895</v>
      </c>
      <c r="BQ8" t="s">
        <v>896</v>
      </c>
      <c r="BR8" t="s">
        <v>897</v>
      </c>
      <c r="BU8" s="285" t="s">
        <v>64</v>
      </c>
      <c r="BV8" t="s">
        <v>893</v>
      </c>
      <c r="BW8" t="s">
        <v>65</v>
      </c>
      <c r="BX8" t="s">
        <v>607</v>
      </c>
      <c r="BY8" t="s">
        <v>65</v>
      </c>
      <c r="BZ8" t="s">
        <v>607</v>
      </c>
      <c r="CA8" t="s">
        <v>65</v>
      </c>
      <c r="CB8" t="s">
        <v>607</v>
      </c>
      <c r="CC8" t="s">
        <v>65</v>
      </c>
      <c r="CD8" t="s">
        <v>279</v>
      </c>
      <c r="CE8" t="s">
        <v>64</v>
      </c>
      <c r="CF8" t="s">
        <v>785</v>
      </c>
      <c r="CG8" t="s">
        <v>42</v>
      </c>
    </row>
    <row r="9" spans="1:85" ht="15" x14ac:dyDescent="0.25">
      <c r="A9" s="188" t="s">
        <v>710</v>
      </c>
      <c r="B9" s="110">
        <v>13369.9</v>
      </c>
      <c r="C9">
        <v>1</v>
      </c>
      <c r="D9">
        <v>27681.8</v>
      </c>
      <c r="E9">
        <v>1</v>
      </c>
      <c r="F9">
        <v>36148.300000000003</v>
      </c>
      <c r="G9">
        <v>1</v>
      </c>
      <c r="H9">
        <v>29855</v>
      </c>
      <c r="I9">
        <v>1</v>
      </c>
      <c r="J9">
        <v>29640.799999999999</v>
      </c>
      <c r="K9">
        <v>1</v>
      </c>
      <c r="M9" s="191">
        <f>AVERAGE(B9,D9,F9)</f>
        <v>25733.333333333332</v>
      </c>
      <c r="N9" s="191"/>
      <c r="O9" s="85"/>
      <c r="R9">
        <v>24210.5</v>
      </c>
      <c r="S9" s="58" t="s">
        <v>447</v>
      </c>
      <c r="U9">
        <v>24210.5</v>
      </c>
      <c r="V9" s="58" t="s">
        <v>447</v>
      </c>
      <c r="W9" t="s">
        <v>66</v>
      </c>
      <c r="X9" s="56">
        <v>27602.2</v>
      </c>
      <c r="Y9">
        <v>1</v>
      </c>
      <c r="Z9" s="56">
        <v>21522.400000000001</v>
      </c>
      <c r="AA9">
        <v>1</v>
      </c>
      <c r="AB9" s="56">
        <v>23506.9</v>
      </c>
      <c r="AC9">
        <v>1</v>
      </c>
      <c r="AD9" s="56">
        <v>24444.7</v>
      </c>
      <c r="AE9">
        <v>1</v>
      </c>
      <c r="AF9" s="56">
        <v>22453.8</v>
      </c>
      <c r="AG9">
        <v>1</v>
      </c>
      <c r="AK9" s="58" t="s">
        <v>447</v>
      </c>
      <c r="AL9" t="s">
        <v>66</v>
      </c>
      <c r="AM9">
        <v>21522.400000000001</v>
      </c>
      <c r="AN9">
        <v>1</v>
      </c>
      <c r="AO9">
        <v>23506.9</v>
      </c>
      <c r="AP9">
        <v>1</v>
      </c>
      <c r="AQ9">
        <v>24444.7</v>
      </c>
      <c r="AR9">
        <v>1</v>
      </c>
      <c r="AS9">
        <v>22453.8</v>
      </c>
      <c r="AT9">
        <v>1</v>
      </c>
      <c r="AU9">
        <v>18681.3</v>
      </c>
      <c r="AV9">
        <v>1</v>
      </c>
      <c r="AX9" s="285" t="s">
        <v>447</v>
      </c>
      <c r="AY9" t="s">
        <v>66</v>
      </c>
      <c r="AZ9">
        <v>22453.8</v>
      </c>
      <c r="BA9">
        <v>1</v>
      </c>
      <c r="BB9">
        <v>18681.3</v>
      </c>
      <c r="BC9">
        <v>1</v>
      </c>
      <c r="BD9">
        <v>13353.3</v>
      </c>
      <c r="BE9">
        <v>1</v>
      </c>
      <c r="BF9">
        <v>11454.6</v>
      </c>
      <c r="BG9">
        <v>1</v>
      </c>
      <c r="BH9">
        <v>9706.2999999999993</v>
      </c>
      <c r="BI9">
        <v>1</v>
      </c>
      <c r="BM9" s="285"/>
      <c r="BN9" t="s">
        <v>66</v>
      </c>
      <c r="BO9" t="s">
        <v>64</v>
      </c>
      <c r="BP9" t="s">
        <v>131</v>
      </c>
      <c r="BQ9" t="s">
        <v>189</v>
      </c>
      <c r="BR9" t="s">
        <v>189</v>
      </c>
      <c r="BS9" t="s">
        <v>785</v>
      </c>
      <c r="BU9" s="285" t="s">
        <v>447</v>
      </c>
      <c r="BV9" t="s">
        <v>66</v>
      </c>
      <c r="BW9">
        <v>24444.7</v>
      </c>
      <c r="BX9">
        <v>1</v>
      </c>
      <c r="BY9">
        <v>22453.8</v>
      </c>
      <c r="BZ9">
        <v>1</v>
      </c>
      <c r="CA9">
        <v>18681.3</v>
      </c>
      <c r="CB9">
        <v>1</v>
      </c>
      <c r="CC9">
        <v>13353.3</v>
      </c>
      <c r="CD9">
        <v>1</v>
      </c>
      <c r="CE9">
        <v>11454.6</v>
      </c>
      <c r="CF9">
        <v>1</v>
      </c>
    </row>
    <row r="10" spans="1:85" ht="15" x14ac:dyDescent="0.25">
      <c r="A10" s="189"/>
      <c r="B10" s="110"/>
      <c r="M10" s="115"/>
      <c r="N10" s="115"/>
      <c r="R10">
        <v>2971</v>
      </c>
      <c r="S10" s="58" t="s">
        <v>481</v>
      </c>
      <c r="V10" s="58"/>
      <c r="AK10" s="58"/>
      <c r="AX10" s="59"/>
      <c r="BM10" s="285" t="s">
        <v>432</v>
      </c>
      <c r="BN10" t="s">
        <v>66</v>
      </c>
      <c r="BO10" t="s">
        <v>875</v>
      </c>
      <c r="BP10" t="s">
        <v>898</v>
      </c>
      <c r="BQ10" t="s">
        <v>899</v>
      </c>
      <c r="BR10" t="s">
        <v>898</v>
      </c>
      <c r="BU10" s="59"/>
    </row>
    <row r="11" spans="1:85" ht="15" x14ac:dyDescent="0.25">
      <c r="A11" s="188" t="s">
        <v>711</v>
      </c>
      <c r="B11" s="110">
        <v>4918.1000000000004</v>
      </c>
      <c r="C11">
        <v>2</v>
      </c>
      <c r="D11">
        <v>4231.1000000000004</v>
      </c>
      <c r="E11">
        <v>2</v>
      </c>
      <c r="F11">
        <v>3665</v>
      </c>
      <c r="G11">
        <v>2</v>
      </c>
      <c r="H11">
        <v>3252.6</v>
      </c>
      <c r="I11">
        <v>2</v>
      </c>
      <c r="J11">
        <v>3438.8</v>
      </c>
      <c r="K11">
        <v>2</v>
      </c>
      <c r="M11" s="191">
        <f>AVERAGE(B11,D11,F11)</f>
        <v>4271.4000000000005</v>
      </c>
      <c r="N11" s="191"/>
      <c r="O11" s="85"/>
      <c r="R11">
        <v>1894.9666666666665</v>
      </c>
      <c r="S11" s="58" t="s">
        <v>454</v>
      </c>
      <c r="U11">
        <v>2971</v>
      </c>
      <c r="V11" s="58" t="s">
        <v>481</v>
      </c>
      <c r="W11" t="s">
        <v>66</v>
      </c>
      <c r="X11" s="56">
        <v>3194.5</v>
      </c>
      <c r="Y11" s="56">
        <v>2</v>
      </c>
      <c r="Z11" s="56">
        <v>2565.4</v>
      </c>
      <c r="AA11" s="56">
        <v>2</v>
      </c>
      <c r="AB11" s="56">
        <v>3153.1</v>
      </c>
      <c r="AC11">
        <v>2</v>
      </c>
      <c r="AD11">
        <v>3214.7</v>
      </c>
      <c r="AE11">
        <v>2</v>
      </c>
      <c r="AF11">
        <v>3276.4</v>
      </c>
      <c r="AG11">
        <v>2</v>
      </c>
      <c r="AK11" s="58" t="s">
        <v>481</v>
      </c>
      <c r="AL11" t="s">
        <v>66</v>
      </c>
      <c r="AM11">
        <v>2565.4</v>
      </c>
      <c r="AN11">
        <v>2</v>
      </c>
      <c r="AO11">
        <v>3153.1</v>
      </c>
      <c r="AP11">
        <v>2</v>
      </c>
      <c r="AQ11">
        <v>3214.7</v>
      </c>
      <c r="AR11">
        <v>2</v>
      </c>
      <c r="AS11">
        <v>3276.4</v>
      </c>
      <c r="AT11">
        <v>2</v>
      </c>
      <c r="AU11">
        <v>3097.8</v>
      </c>
      <c r="AV11">
        <v>2</v>
      </c>
      <c r="AX11" s="285" t="s">
        <v>481</v>
      </c>
      <c r="AY11" t="s">
        <v>66</v>
      </c>
      <c r="AZ11">
        <v>3276.4</v>
      </c>
      <c r="BA11">
        <v>2</v>
      </c>
      <c r="BB11">
        <v>3097.8</v>
      </c>
      <c r="BC11">
        <v>2</v>
      </c>
      <c r="BD11">
        <v>3575</v>
      </c>
      <c r="BE11">
        <v>2</v>
      </c>
      <c r="BF11">
        <v>3853.5</v>
      </c>
      <c r="BG11">
        <v>2</v>
      </c>
      <c r="BH11">
        <v>3594</v>
      </c>
      <c r="BI11">
        <v>2</v>
      </c>
      <c r="BM11" s="285" t="s">
        <v>891</v>
      </c>
      <c r="BN11" t="s">
        <v>42</v>
      </c>
      <c r="BO11" t="s">
        <v>64</v>
      </c>
      <c r="BP11" t="s">
        <v>131</v>
      </c>
      <c r="BQ11" t="s">
        <v>189</v>
      </c>
      <c r="BR11" t="s">
        <v>189</v>
      </c>
      <c r="BS11" t="s">
        <v>785</v>
      </c>
      <c r="BU11" s="285" t="s">
        <v>481</v>
      </c>
      <c r="BV11" t="s">
        <v>66</v>
      </c>
      <c r="BW11">
        <v>3214.7</v>
      </c>
      <c r="BX11">
        <v>2</v>
      </c>
      <c r="BY11">
        <v>3276.4</v>
      </c>
      <c r="BZ11">
        <v>2</v>
      </c>
      <c r="CA11">
        <v>3097.8</v>
      </c>
      <c r="CB11">
        <v>2</v>
      </c>
      <c r="CC11">
        <v>3575</v>
      </c>
      <c r="CD11">
        <v>2</v>
      </c>
      <c r="CE11">
        <v>3853.5</v>
      </c>
      <c r="CF11">
        <v>2</v>
      </c>
    </row>
    <row r="12" spans="1:85" ht="15" x14ac:dyDescent="0.25">
      <c r="A12" s="189"/>
      <c r="B12" s="110"/>
      <c r="M12" s="115"/>
      <c r="N12" s="115"/>
      <c r="R12">
        <v>1750.3333333333333</v>
      </c>
      <c r="S12" s="58" t="s">
        <v>445</v>
      </c>
      <c r="V12" s="58"/>
      <c r="AK12" s="58"/>
      <c r="AX12" s="59"/>
      <c r="BM12" s="285"/>
      <c r="BN12" t="s">
        <v>66</v>
      </c>
      <c r="BU12" s="59"/>
    </row>
    <row r="13" spans="1:85" ht="15" x14ac:dyDescent="0.25">
      <c r="A13" s="188" t="s">
        <v>719</v>
      </c>
      <c r="B13" s="110">
        <v>2704.7</v>
      </c>
      <c r="C13">
        <v>3</v>
      </c>
      <c r="D13">
        <v>2436.5</v>
      </c>
      <c r="E13">
        <v>4</v>
      </c>
      <c r="F13">
        <v>807.2</v>
      </c>
      <c r="G13">
        <v>10</v>
      </c>
      <c r="H13">
        <v>295.39999999999998</v>
      </c>
      <c r="I13">
        <v>19</v>
      </c>
      <c r="J13">
        <v>712.4</v>
      </c>
      <c r="K13">
        <v>11</v>
      </c>
      <c r="M13" s="191">
        <f>AVERAGE(B13,D13,F13)</f>
        <v>1982.8</v>
      </c>
      <c r="N13" s="191"/>
      <c r="O13" s="85"/>
      <c r="R13">
        <v>1055.3999999999999</v>
      </c>
      <c r="S13" s="58" t="s">
        <v>446</v>
      </c>
      <c r="U13">
        <v>1894.9666666666665</v>
      </c>
      <c r="V13" s="58" t="s">
        <v>454</v>
      </c>
      <c r="W13" t="s">
        <v>66</v>
      </c>
      <c r="X13" s="56">
        <v>2291.5</v>
      </c>
      <c r="Y13" s="56">
        <v>3</v>
      </c>
      <c r="Z13" s="56">
        <v>1682.4</v>
      </c>
      <c r="AA13" s="56">
        <v>4</v>
      </c>
      <c r="AB13" s="56">
        <v>1711</v>
      </c>
      <c r="AC13">
        <v>3</v>
      </c>
      <c r="AD13">
        <v>1680.1</v>
      </c>
      <c r="AE13">
        <v>4</v>
      </c>
      <c r="AF13">
        <v>1461.5</v>
      </c>
      <c r="AG13">
        <v>5</v>
      </c>
      <c r="AK13" s="58" t="s">
        <v>445</v>
      </c>
      <c r="AL13" t="s">
        <v>66</v>
      </c>
      <c r="AM13">
        <v>1751</v>
      </c>
      <c r="AN13">
        <v>3</v>
      </c>
      <c r="AO13">
        <v>1673.6</v>
      </c>
      <c r="AP13">
        <v>4</v>
      </c>
      <c r="AQ13">
        <v>1887.3</v>
      </c>
      <c r="AR13">
        <v>3</v>
      </c>
      <c r="AS13">
        <v>2346.6</v>
      </c>
      <c r="AT13">
        <v>3</v>
      </c>
      <c r="AU13">
        <v>2410</v>
      </c>
      <c r="AV13">
        <v>3</v>
      </c>
      <c r="AX13" s="285" t="s">
        <v>445</v>
      </c>
      <c r="AY13" t="s">
        <v>66</v>
      </c>
      <c r="AZ13">
        <v>2346.6</v>
      </c>
      <c r="BA13">
        <v>3</v>
      </c>
      <c r="BB13">
        <v>2410</v>
      </c>
      <c r="BC13">
        <v>3</v>
      </c>
      <c r="BD13">
        <v>2709.4</v>
      </c>
      <c r="BE13">
        <v>3</v>
      </c>
      <c r="BF13">
        <v>3158.7</v>
      </c>
      <c r="BG13">
        <v>3</v>
      </c>
      <c r="BH13">
        <v>3018.8</v>
      </c>
      <c r="BI13">
        <v>3</v>
      </c>
      <c r="BM13" s="285" t="s">
        <v>900</v>
      </c>
      <c r="BN13" t="s">
        <v>66</v>
      </c>
      <c r="BO13" t="s">
        <v>84</v>
      </c>
      <c r="BP13">
        <v>5.0999999999999996</v>
      </c>
      <c r="BQ13">
        <v>2599.3000000000002</v>
      </c>
      <c r="BR13">
        <v>2697.9</v>
      </c>
      <c r="BU13" s="285" t="s">
        <v>445</v>
      </c>
      <c r="BV13" t="s">
        <v>66</v>
      </c>
      <c r="BW13">
        <v>1887.3</v>
      </c>
      <c r="BX13">
        <v>3</v>
      </c>
      <c r="BY13">
        <v>2346.6</v>
      </c>
      <c r="BZ13">
        <v>3</v>
      </c>
      <c r="CA13">
        <v>2410</v>
      </c>
      <c r="CB13">
        <v>3</v>
      </c>
      <c r="CC13">
        <v>2709.4</v>
      </c>
      <c r="CD13">
        <v>3</v>
      </c>
      <c r="CE13">
        <v>3158.7</v>
      </c>
      <c r="CF13">
        <v>3</v>
      </c>
    </row>
    <row r="14" spans="1:85" ht="15" x14ac:dyDescent="0.25">
      <c r="A14" s="189"/>
      <c r="B14" s="110"/>
      <c r="M14" s="115"/>
      <c r="N14" s="115"/>
      <c r="R14">
        <v>835.33333333333337</v>
      </c>
      <c r="S14" s="58" t="s">
        <v>469</v>
      </c>
      <c r="V14" s="58"/>
      <c r="AK14" s="58"/>
      <c r="AX14" s="59"/>
      <c r="BM14" s="285" t="s">
        <v>901</v>
      </c>
      <c r="BN14" t="s">
        <v>66</v>
      </c>
      <c r="BO14">
        <v>0</v>
      </c>
      <c r="BP14">
        <v>0</v>
      </c>
      <c r="BQ14">
        <v>0</v>
      </c>
      <c r="BR14">
        <v>34.799999999999997</v>
      </c>
      <c r="BU14" s="59"/>
    </row>
    <row r="15" spans="1:85" ht="15" x14ac:dyDescent="0.25">
      <c r="A15" s="188" t="s">
        <v>712</v>
      </c>
      <c r="B15" s="110">
        <v>2437.1</v>
      </c>
      <c r="C15">
        <v>4</v>
      </c>
      <c r="D15">
        <v>2153.5</v>
      </c>
      <c r="E15">
        <v>6</v>
      </c>
      <c r="F15">
        <v>2137.1999999999998</v>
      </c>
      <c r="G15">
        <v>4</v>
      </c>
      <c r="H15">
        <v>2145.6</v>
      </c>
      <c r="I15">
        <v>3</v>
      </c>
      <c r="J15">
        <v>2011.4</v>
      </c>
      <c r="K15">
        <v>3</v>
      </c>
      <c r="M15" s="191">
        <f>AVERAGE(B15,D15,F15)</f>
        <v>2242.6</v>
      </c>
      <c r="N15" s="191"/>
      <c r="O15" s="85"/>
      <c r="R15">
        <v>785.66666666666663</v>
      </c>
      <c r="S15" s="58" t="s">
        <v>441</v>
      </c>
      <c r="U15">
        <v>1750.3333333333333</v>
      </c>
      <c r="V15" s="58" t="s">
        <v>445</v>
      </c>
      <c r="W15" t="s">
        <v>66</v>
      </c>
      <c r="X15" s="56">
        <v>1826.4</v>
      </c>
      <c r="Y15" s="56">
        <v>4</v>
      </c>
      <c r="Z15" s="56">
        <v>1751</v>
      </c>
      <c r="AA15" s="56">
        <v>3</v>
      </c>
      <c r="AB15" s="56">
        <v>1673.6</v>
      </c>
      <c r="AC15">
        <v>4</v>
      </c>
      <c r="AD15">
        <v>1887.3</v>
      </c>
      <c r="AE15">
        <v>3</v>
      </c>
      <c r="AF15">
        <v>2346.6</v>
      </c>
      <c r="AG15">
        <v>3</v>
      </c>
      <c r="AK15" s="58" t="s">
        <v>454</v>
      </c>
      <c r="AL15" t="s">
        <v>66</v>
      </c>
      <c r="AM15">
        <v>1682.4</v>
      </c>
      <c r="AN15">
        <v>4</v>
      </c>
      <c r="AO15">
        <v>1711</v>
      </c>
      <c r="AP15">
        <v>3</v>
      </c>
      <c r="AQ15">
        <v>1680.1</v>
      </c>
      <c r="AR15">
        <v>4</v>
      </c>
      <c r="AS15">
        <v>1461.5</v>
      </c>
      <c r="AT15">
        <v>5</v>
      </c>
      <c r="AU15">
        <v>1340.4</v>
      </c>
      <c r="AV15">
        <v>5</v>
      </c>
      <c r="AX15" s="285" t="s">
        <v>446</v>
      </c>
      <c r="AY15" t="s">
        <v>66</v>
      </c>
      <c r="AZ15">
        <v>1556.1</v>
      </c>
      <c r="BA15">
        <v>4</v>
      </c>
      <c r="BB15">
        <v>1592</v>
      </c>
      <c r="BC15">
        <v>4</v>
      </c>
      <c r="BD15">
        <v>1732.8</v>
      </c>
      <c r="BE15">
        <v>4</v>
      </c>
      <c r="BF15">
        <v>1942</v>
      </c>
      <c r="BG15">
        <v>4</v>
      </c>
      <c r="BH15">
        <v>1850.3</v>
      </c>
      <c r="BI15">
        <v>4</v>
      </c>
      <c r="BM15" s="285" t="s">
        <v>902</v>
      </c>
      <c r="BN15" t="s">
        <v>66</v>
      </c>
      <c r="BO15">
        <v>0</v>
      </c>
      <c r="BP15">
        <v>0</v>
      </c>
      <c r="BQ15">
        <v>0</v>
      </c>
      <c r="BR15">
        <v>0.2</v>
      </c>
      <c r="BU15" s="285" t="s">
        <v>454</v>
      </c>
      <c r="BV15" t="s">
        <v>66</v>
      </c>
      <c r="BW15">
        <v>1680.1</v>
      </c>
      <c r="BX15">
        <v>4</v>
      </c>
      <c r="BY15">
        <v>1461.5</v>
      </c>
      <c r="BZ15">
        <v>5</v>
      </c>
      <c r="CA15">
        <v>1340.4</v>
      </c>
      <c r="CB15">
        <v>5</v>
      </c>
      <c r="CC15">
        <v>1068</v>
      </c>
      <c r="CD15">
        <v>7</v>
      </c>
      <c r="CE15">
        <v>1454.3</v>
      </c>
      <c r="CF15">
        <v>5</v>
      </c>
    </row>
    <row r="16" spans="1:85" ht="15" x14ac:dyDescent="0.25">
      <c r="A16" s="189"/>
      <c r="B16" s="110"/>
      <c r="M16" s="115"/>
      <c r="N16" s="115"/>
      <c r="R16">
        <v>731.6</v>
      </c>
      <c r="S16" s="58" t="s">
        <v>437</v>
      </c>
      <c r="V16" s="58"/>
      <c r="AK16" s="58"/>
      <c r="AX16" s="59"/>
      <c r="BM16" s="285" t="s">
        <v>436</v>
      </c>
      <c r="BN16" t="s">
        <v>66</v>
      </c>
      <c r="BO16">
        <v>0</v>
      </c>
      <c r="BP16">
        <v>0</v>
      </c>
      <c r="BQ16">
        <v>234.5</v>
      </c>
      <c r="BR16">
        <v>225</v>
      </c>
      <c r="BU16" s="59"/>
    </row>
    <row r="17" spans="1:84" ht="15" x14ac:dyDescent="0.25">
      <c r="A17" s="188" t="s">
        <v>716</v>
      </c>
      <c r="B17" s="110">
        <v>2435.6999999999998</v>
      </c>
      <c r="C17">
        <v>5</v>
      </c>
      <c r="D17">
        <v>2424.8000000000002</v>
      </c>
      <c r="E17">
        <v>5</v>
      </c>
      <c r="F17">
        <v>2296.9</v>
      </c>
      <c r="G17">
        <v>3</v>
      </c>
      <c r="H17">
        <v>2028.6</v>
      </c>
      <c r="I17">
        <v>5</v>
      </c>
      <c r="J17">
        <v>1875.9</v>
      </c>
      <c r="K17">
        <v>5</v>
      </c>
      <c r="M17" s="191">
        <f>AVERAGE(B17,D17,F17)</f>
        <v>2385.7999999999997</v>
      </c>
      <c r="N17" s="191"/>
      <c r="O17" s="85"/>
      <c r="R17">
        <v>662.73333333333335</v>
      </c>
      <c r="S17" s="58" t="s">
        <v>443</v>
      </c>
      <c r="U17">
        <v>1055.3999999999999</v>
      </c>
      <c r="V17" s="58" t="s">
        <v>446</v>
      </c>
      <c r="W17" t="s">
        <v>66</v>
      </c>
      <c r="X17" s="56">
        <v>1133.5999999999999</v>
      </c>
      <c r="Y17" s="56">
        <v>5</v>
      </c>
      <c r="Z17" s="56">
        <v>1120</v>
      </c>
      <c r="AA17" s="56">
        <v>5</v>
      </c>
      <c r="AB17" s="56">
        <v>912.6</v>
      </c>
      <c r="AC17">
        <v>6</v>
      </c>
      <c r="AD17">
        <v>1397.4</v>
      </c>
      <c r="AE17">
        <v>5</v>
      </c>
      <c r="AF17">
        <v>1556.1</v>
      </c>
      <c r="AG17">
        <v>4</v>
      </c>
      <c r="AK17" s="58" t="s">
        <v>446</v>
      </c>
      <c r="AL17" t="s">
        <v>66</v>
      </c>
      <c r="AM17">
        <v>1120</v>
      </c>
      <c r="AN17">
        <v>5</v>
      </c>
      <c r="AO17">
        <v>912.6</v>
      </c>
      <c r="AP17">
        <v>6</v>
      </c>
      <c r="AQ17">
        <v>1397.4</v>
      </c>
      <c r="AR17">
        <v>5</v>
      </c>
      <c r="AS17">
        <v>1556.1</v>
      </c>
      <c r="AT17">
        <v>4</v>
      </c>
      <c r="AU17">
        <v>1592</v>
      </c>
      <c r="AV17">
        <v>4</v>
      </c>
      <c r="AX17" s="285" t="s">
        <v>454</v>
      </c>
      <c r="AY17" t="s">
        <v>66</v>
      </c>
      <c r="AZ17">
        <v>1461.5</v>
      </c>
      <c r="BA17">
        <v>5</v>
      </c>
      <c r="BB17">
        <v>1340.4</v>
      </c>
      <c r="BC17">
        <v>5</v>
      </c>
      <c r="BD17">
        <v>1068</v>
      </c>
      <c r="BE17">
        <v>7</v>
      </c>
      <c r="BF17">
        <v>1454.3</v>
      </c>
      <c r="BG17">
        <v>5</v>
      </c>
      <c r="BH17">
        <v>1211.0999999999999</v>
      </c>
      <c r="BI17">
        <v>5</v>
      </c>
      <c r="BM17" s="285" t="s">
        <v>437</v>
      </c>
      <c r="BN17" t="s">
        <v>66</v>
      </c>
      <c r="BO17">
        <v>0</v>
      </c>
      <c r="BP17">
        <v>0</v>
      </c>
      <c r="BQ17">
        <v>352.8</v>
      </c>
      <c r="BR17">
        <v>657.4</v>
      </c>
      <c r="BU17" s="285" t="s">
        <v>446</v>
      </c>
      <c r="BV17" t="s">
        <v>66</v>
      </c>
      <c r="BW17">
        <v>1397.4</v>
      </c>
      <c r="BX17">
        <v>5</v>
      </c>
      <c r="BY17">
        <v>1556.1</v>
      </c>
      <c r="BZ17">
        <v>4</v>
      </c>
      <c r="CA17">
        <v>1592</v>
      </c>
      <c r="CB17">
        <v>4</v>
      </c>
      <c r="CC17">
        <v>1732.8</v>
      </c>
      <c r="CD17">
        <v>4</v>
      </c>
      <c r="CE17">
        <v>1942</v>
      </c>
      <c r="CF17">
        <v>4</v>
      </c>
    </row>
    <row r="18" spans="1:84" ht="15" x14ac:dyDescent="0.25">
      <c r="A18" s="189"/>
      <c r="M18" s="115"/>
      <c r="N18" s="115"/>
      <c r="R18">
        <v>486.40000000000003</v>
      </c>
      <c r="S18" s="58" t="s">
        <v>457</v>
      </c>
      <c r="V18" s="58"/>
      <c r="AK18" s="58"/>
      <c r="AX18" s="59"/>
      <c r="BM18" s="285" t="s">
        <v>438</v>
      </c>
      <c r="BN18" t="s">
        <v>66</v>
      </c>
      <c r="BO18">
        <v>0</v>
      </c>
      <c r="BP18">
        <v>0</v>
      </c>
      <c r="BQ18">
        <v>38.6</v>
      </c>
      <c r="BR18">
        <v>22.4</v>
      </c>
      <c r="BU18" s="59"/>
    </row>
    <row r="19" spans="1:84" ht="15" x14ac:dyDescent="0.25">
      <c r="A19" s="282" t="s">
        <v>718</v>
      </c>
      <c r="B19">
        <v>2110.9</v>
      </c>
      <c r="C19">
        <v>6</v>
      </c>
      <c r="D19">
        <v>2544.1999999999998</v>
      </c>
      <c r="E19">
        <v>3</v>
      </c>
      <c r="F19">
        <v>2044.9</v>
      </c>
      <c r="G19">
        <v>5</v>
      </c>
      <c r="H19">
        <v>2037.7</v>
      </c>
      <c r="I19">
        <v>4</v>
      </c>
      <c r="J19">
        <v>1879.4</v>
      </c>
      <c r="K19">
        <v>4</v>
      </c>
      <c r="M19" s="191">
        <f>AVERAGE(B19,D19,F19)</f>
        <v>2233.3333333333335</v>
      </c>
      <c r="N19" s="191"/>
      <c r="O19" s="85"/>
      <c r="S19" s="58"/>
      <c r="U19">
        <v>662.73333333333335</v>
      </c>
      <c r="V19" s="58" t="s">
        <v>443</v>
      </c>
      <c r="W19" t="s">
        <v>66</v>
      </c>
      <c r="X19">
        <v>1099.5</v>
      </c>
      <c r="Y19">
        <v>6</v>
      </c>
      <c r="Z19">
        <v>837.8</v>
      </c>
      <c r="AA19">
        <v>7</v>
      </c>
      <c r="AB19">
        <v>50.9</v>
      </c>
      <c r="AC19">
        <v>22</v>
      </c>
      <c r="AD19">
        <v>855.8</v>
      </c>
      <c r="AE19">
        <v>8</v>
      </c>
      <c r="AF19">
        <v>626.70000000000005</v>
      </c>
      <c r="AG19">
        <v>11</v>
      </c>
      <c r="AK19" s="58" t="s">
        <v>437</v>
      </c>
      <c r="AL19" t="s">
        <v>66</v>
      </c>
      <c r="AM19">
        <v>1085.2</v>
      </c>
      <c r="AN19">
        <v>6</v>
      </c>
      <c r="AO19">
        <v>433.5</v>
      </c>
      <c r="AP19">
        <v>9</v>
      </c>
      <c r="AQ19">
        <v>352.8</v>
      </c>
      <c r="AR19">
        <v>11</v>
      </c>
      <c r="AS19">
        <v>657.4</v>
      </c>
      <c r="AT19">
        <v>10</v>
      </c>
      <c r="AU19">
        <v>706.7</v>
      </c>
      <c r="AV19">
        <v>9</v>
      </c>
      <c r="AX19" s="285" t="s">
        <v>469</v>
      </c>
      <c r="AY19" t="s">
        <v>66</v>
      </c>
      <c r="AZ19">
        <v>945</v>
      </c>
      <c r="BA19">
        <v>6</v>
      </c>
      <c r="BB19">
        <v>1116.9000000000001</v>
      </c>
      <c r="BC19">
        <v>6</v>
      </c>
      <c r="BD19">
        <v>845.5</v>
      </c>
      <c r="BE19">
        <v>8</v>
      </c>
      <c r="BF19">
        <v>763.2</v>
      </c>
      <c r="BG19">
        <v>8</v>
      </c>
      <c r="BH19">
        <v>549.20000000000005</v>
      </c>
      <c r="BI19">
        <v>8</v>
      </c>
      <c r="BM19" s="285" t="s">
        <v>439</v>
      </c>
      <c r="BN19" t="s">
        <v>66</v>
      </c>
      <c r="BO19">
        <v>0</v>
      </c>
      <c r="BP19">
        <v>5</v>
      </c>
      <c r="BQ19">
        <v>12.7</v>
      </c>
      <c r="BR19">
        <v>13.4</v>
      </c>
      <c r="BU19" s="285" t="s">
        <v>441</v>
      </c>
      <c r="BV19" t="s">
        <v>66</v>
      </c>
      <c r="BW19">
        <v>970</v>
      </c>
      <c r="BX19">
        <v>6</v>
      </c>
      <c r="BY19">
        <v>803.6</v>
      </c>
      <c r="BZ19">
        <v>8</v>
      </c>
      <c r="CA19">
        <v>884.9</v>
      </c>
      <c r="CB19">
        <v>7</v>
      </c>
      <c r="CC19">
        <v>1176.7</v>
      </c>
      <c r="CD19">
        <v>6</v>
      </c>
      <c r="CE19">
        <v>1442.2</v>
      </c>
      <c r="CF19">
        <v>6</v>
      </c>
    </row>
    <row r="20" spans="1:84" ht="15" x14ac:dyDescent="0.25">
      <c r="A20" s="59"/>
      <c r="M20" s="115"/>
      <c r="N20" s="115"/>
      <c r="S20" s="58"/>
      <c r="V20" s="58"/>
      <c r="AK20" s="58"/>
      <c r="AX20" s="59"/>
      <c r="BM20" s="285" t="s">
        <v>440</v>
      </c>
      <c r="BN20" t="s">
        <v>66</v>
      </c>
      <c r="BO20">
        <v>0</v>
      </c>
      <c r="BP20">
        <v>0</v>
      </c>
      <c r="BQ20">
        <v>18.2</v>
      </c>
      <c r="BR20">
        <v>195.5</v>
      </c>
      <c r="BU20" s="59"/>
    </row>
    <row r="21" spans="1:84" ht="15" x14ac:dyDescent="0.25">
      <c r="A21" s="282" t="s">
        <v>717</v>
      </c>
      <c r="B21">
        <v>1928.7</v>
      </c>
      <c r="C21">
        <v>7</v>
      </c>
      <c r="D21">
        <v>848.1</v>
      </c>
      <c r="E21">
        <v>13</v>
      </c>
      <c r="F21">
        <v>731.8</v>
      </c>
      <c r="G21">
        <v>11</v>
      </c>
      <c r="H21">
        <v>964.1</v>
      </c>
      <c r="I21">
        <v>8</v>
      </c>
      <c r="J21">
        <v>852.4</v>
      </c>
      <c r="K21">
        <v>8</v>
      </c>
      <c r="M21" s="191"/>
      <c r="N21" s="191"/>
      <c r="O21" s="85"/>
      <c r="S21" s="58"/>
      <c r="U21">
        <v>785.66666666666663</v>
      </c>
      <c r="V21" s="58" t="s">
        <v>441</v>
      </c>
      <c r="W21" t="s">
        <v>66</v>
      </c>
      <c r="X21">
        <v>1015.6</v>
      </c>
      <c r="Y21">
        <v>7</v>
      </c>
      <c r="Z21">
        <v>734.6</v>
      </c>
      <c r="AA21">
        <v>8</v>
      </c>
      <c r="AB21">
        <v>606.79999999999995</v>
      </c>
      <c r="AC21">
        <v>7</v>
      </c>
      <c r="AD21">
        <v>970</v>
      </c>
      <c r="AE21">
        <v>6</v>
      </c>
      <c r="AF21">
        <v>803.6</v>
      </c>
      <c r="AG21">
        <v>8</v>
      </c>
      <c r="AK21" s="58" t="s">
        <v>443</v>
      </c>
      <c r="AL21" t="s">
        <v>66</v>
      </c>
      <c r="AM21">
        <v>837.8</v>
      </c>
      <c r="AN21">
        <v>7</v>
      </c>
      <c r="AO21">
        <v>50.9</v>
      </c>
      <c r="AP21">
        <v>22</v>
      </c>
      <c r="AQ21">
        <v>855.8</v>
      </c>
      <c r="AR21">
        <v>8</v>
      </c>
      <c r="AS21">
        <v>626.70000000000005</v>
      </c>
      <c r="AT21">
        <v>11</v>
      </c>
      <c r="AU21">
        <v>337.6</v>
      </c>
      <c r="AV21">
        <v>12</v>
      </c>
      <c r="AX21" s="285" t="s">
        <v>903</v>
      </c>
      <c r="AY21" t="s">
        <v>66</v>
      </c>
      <c r="AZ21">
        <v>890.1</v>
      </c>
      <c r="BA21">
        <v>7</v>
      </c>
      <c r="BB21">
        <v>736.6</v>
      </c>
      <c r="BC21">
        <v>8</v>
      </c>
      <c r="BD21">
        <v>408.2</v>
      </c>
      <c r="BE21">
        <v>12</v>
      </c>
      <c r="BF21">
        <v>537.4</v>
      </c>
      <c r="BG21">
        <v>10</v>
      </c>
      <c r="BH21">
        <v>650.20000000000005</v>
      </c>
      <c r="BI21">
        <v>7</v>
      </c>
      <c r="BM21" s="285" t="s">
        <v>441</v>
      </c>
      <c r="BN21" t="s">
        <v>66</v>
      </c>
      <c r="BO21">
        <v>0</v>
      </c>
      <c r="BP21">
        <v>0</v>
      </c>
      <c r="BQ21">
        <v>970</v>
      </c>
      <c r="BR21">
        <v>803.6</v>
      </c>
      <c r="BU21" s="285" t="s">
        <v>469</v>
      </c>
      <c r="BV21" t="s">
        <v>66</v>
      </c>
      <c r="BW21">
        <v>897.3</v>
      </c>
      <c r="BX21">
        <v>7</v>
      </c>
      <c r="BY21">
        <v>945</v>
      </c>
      <c r="BZ21">
        <v>6</v>
      </c>
      <c r="CA21">
        <v>1116.9000000000001</v>
      </c>
      <c r="CB21">
        <v>6</v>
      </c>
      <c r="CC21">
        <v>845.5</v>
      </c>
      <c r="CD21">
        <v>8</v>
      </c>
      <c r="CE21">
        <v>763.2</v>
      </c>
      <c r="CF21">
        <v>8</v>
      </c>
    </row>
    <row r="22" spans="1:84" ht="15" x14ac:dyDescent="0.25">
      <c r="A22" s="59"/>
      <c r="S22" s="58"/>
      <c r="V22" s="58"/>
      <c r="AK22" s="58"/>
      <c r="AX22" s="59"/>
      <c r="BM22" s="285" t="s">
        <v>442</v>
      </c>
      <c r="BN22" t="s">
        <v>66</v>
      </c>
      <c r="BO22">
        <v>0</v>
      </c>
      <c r="BP22">
        <v>0</v>
      </c>
      <c r="BQ22">
        <v>41.8</v>
      </c>
      <c r="BR22">
        <v>52.4</v>
      </c>
      <c r="BU22" s="59"/>
    </row>
    <row r="23" spans="1:84" ht="15" x14ac:dyDescent="0.25">
      <c r="A23" s="282" t="s">
        <v>773</v>
      </c>
      <c r="B23">
        <v>1874.4</v>
      </c>
      <c r="C23">
        <v>8</v>
      </c>
      <c r="D23">
        <v>203.6</v>
      </c>
      <c r="E23">
        <v>25</v>
      </c>
      <c r="F23">
        <v>0</v>
      </c>
      <c r="G23">
        <v>0</v>
      </c>
      <c r="H23">
        <v>0</v>
      </c>
      <c r="I23">
        <v>0</v>
      </c>
      <c r="J23">
        <v>0</v>
      </c>
      <c r="K23">
        <v>0</v>
      </c>
      <c r="S23" s="58"/>
      <c r="U23">
        <v>731.6</v>
      </c>
      <c r="V23" s="58" t="s">
        <v>437</v>
      </c>
      <c r="W23" t="s">
        <v>66</v>
      </c>
      <c r="X23">
        <v>676.1</v>
      </c>
      <c r="Y23">
        <v>8</v>
      </c>
      <c r="Z23">
        <v>1085.2</v>
      </c>
      <c r="AA23">
        <v>6</v>
      </c>
      <c r="AB23">
        <v>433.5</v>
      </c>
      <c r="AC23">
        <v>9</v>
      </c>
      <c r="AD23">
        <v>352.8</v>
      </c>
      <c r="AE23">
        <v>11</v>
      </c>
      <c r="AF23">
        <v>657.4</v>
      </c>
      <c r="AG23">
        <v>10</v>
      </c>
      <c r="AK23" s="58" t="s">
        <v>441</v>
      </c>
      <c r="AL23" t="s">
        <v>66</v>
      </c>
      <c r="AM23">
        <v>734.6</v>
      </c>
      <c r="AN23">
        <v>8</v>
      </c>
      <c r="AO23">
        <v>606.79999999999995</v>
      </c>
      <c r="AP23">
        <v>7</v>
      </c>
      <c r="AQ23">
        <v>970</v>
      </c>
      <c r="AR23">
        <v>6</v>
      </c>
      <c r="AS23">
        <v>803.6</v>
      </c>
      <c r="AT23">
        <v>8</v>
      </c>
      <c r="AU23">
        <v>884.9</v>
      </c>
      <c r="AV23">
        <v>7</v>
      </c>
      <c r="AX23" s="285" t="s">
        <v>441</v>
      </c>
      <c r="AY23" t="s">
        <v>66</v>
      </c>
      <c r="AZ23">
        <v>803.6</v>
      </c>
      <c r="BA23">
        <v>8</v>
      </c>
      <c r="BB23">
        <v>884.9</v>
      </c>
      <c r="BC23">
        <v>7</v>
      </c>
      <c r="BD23">
        <v>1176.7</v>
      </c>
      <c r="BE23">
        <v>6</v>
      </c>
      <c r="BF23">
        <v>1442.2</v>
      </c>
      <c r="BG23">
        <v>6</v>
      </c>
      <c r="BH23">
        <v>1096.9000000000001</v>
      </c>
      <c r="BI23">
        <v>6</v>
      </c>
      <c r="BM23" s="285" t="s">
        <v>904</v>
      </c>
      <c r="BN23" t="s">
        <v>66</v>
      </c>
      <c r="BO23">
        <v>0</v>
      </c>
      <c r="BP23">
        <v>0</v>
      </c>
      <c r="BQ23">
        <v>0</v>
      </c>
      <c r="BR23">
        <v>17.100000000000001</v>
      </c>
      <c r="BU23" s="285" t="s">
        <v>443</v>
      </c>
      <c r="BV23" t="s">
        <v>66</v>
      </c>
      <c r="BW23">
        <v>855.8</v>
      </c>
      <c r="BX23">
        <v>8</v>
      </c>
      <c r="BY23">
        <v>626.70000000000005</v>
      </c>
      <c r="BZ23">
        <v>11</v>
      </c>
      <c r="CA23">
        <v>337.6</v>
      </c>
      <c r="CB23">
        <v>12</v>
      </c>
      <c r="CC23">
        <v>521.70000000000005</v>
      </c>
      <c r="CD23">
        <v>9</v>
      </c>
      <c r="CE23">
        <v>368.7</v>
      </c>
      <c r="CF23">
        <v>12</v>
      </c>
    </row>
    <row r="24" spans="1:84" ht="15" x14ac:dyDescent="0.25">
      <c r="A24" s="59"/>
      <c r="S24" s="58"/>
      <c r="V24" s="58"/>
      <c r="AK24" s="58"/>
      <c r="AX24" s="59"/>
      <c r="BM24" s="285" t="s">
        <v>443</v>
      </c>
      <c r="BN24" t="s">
        <v>66</v>
      </c>
      <c r="BO24" t="s">
        <v>84</v>
      </c>
      <c r="BP24">
        <v>0.1</v>
      </c>
      <c r="BQ24">
        <v>855.8</v>
      </c>
      <c r="BR24">
        <v>626.70000000000005</v>
      </c>
      <c r="BU24" s="59"/>
    </row>
    <row r="25" spans="1:84" ht="15" x14ac:dyDescent="0.25">
      <c r="A25" s="282" t="s">
        <v>720</v>
      </c>
      <c r="B25">
        <v>1572</v>
      </c>
      <c r="C25">
        <v>9</v>
      </c>
      <c r="D25">
        <v>1812</v>
      </c>
      <c r="E25">
        <v>7</v>
      </c>
      <c r="F25">
        <v>1292.7</v>
      </c>
      <c r="G25">
        <v>6</v>
      </c>
      <c r="H25">
        <v>1232.9000000000001</v>
      </c>
      <c r="I25">
        <v>7</v>
      </c>
      <c r="J25">
        <v>1310.8</v>
      </c>
      <c r="K25">
        <v>6</v>
      </c>
      <c r="S25" s="58"/>
      <c r="U25">
        <v>835.33333333333337</v>
      </c>
      <c r="V25" s="58" t="s">
        <v>469</v>
      </c>
      <c r="W25" t="s">
        <v>66</v>
      </c>
      <c r="X25">
        <v>604.6</v>
      </c>
      <c r="Y25">
        <v>9</v>
      </c>
      <c r="Z25">
        <v>677.3</v>
      </c>
      <c r="AA25">
        <v>9</v>
      </c>
      <c r="AB25">
        <v>1224.0999999999999</v>
      </c>
      <c r="AC25">
        <v>5</v>
      </c>
      <c r="AD25">
        <v>897.3</v>
      </c>
      <c r="AE25">
        <v>7</v>
      </c>
      <c r="AF25">
        <v>945</v>
      </c>
      <c r="AG25">
        <v>6</v>
      </c>
      <c r="AK25" s="58" t="s">
        <v>469</v>
      </c>
      <c r="AL25" t="s">
        <v>66</v>
      </c>
      <c r="AM25">
        <v>677.3</v>
      </c>
      <c r="AN25">
        <v>9</v>
      </c>
      <c r="AO25">
        <v>1224.0999999999999</v>
      </c>
      <c r="AP25">
        <v>5</v>
      </c>
      <c r="AQ25">
        <v>897.3</v>
      </c>
      <c r="AR25">
        <v>7</v>
      </c>
      <c r="AS25">
        <v>945</v>
      </c>
      <c r="AT25">
        <v>6</v>
      </c>
      <c r="AU25">
        <v>1116.9000000000001</v>
      </c>
      <c r="AV25">
        <v>6</v>
      </c>
      <c r="AX25" s="285" t="s">
        <v>457</v>
      </c>
      <c r="AY25" t="s">
        <v>66</v>
      </c>
      <c r="AZ25">
        <v>683.4</v>
      </c>
      <c r="BA25">
        <v>9</v>
      </c>
      <c r="BB25">
        <v>346.3</v>
      </c>
      <c r="BC25">
        <v>11</v>
      </c>
      <c r="BD25">
        <v>459</v>
      </c>
      <c r="BE25">
        <v>10</v>
      </c>
      <c r="BF25">
        <v>593.6</v>
      </c>
      <c r="BG25">
        <v>9</v>
      </c>
      <c r="BH25">
        <v>486.8</v>
      </c>
      <c r="BI25">
        <v>9</v>
      </c>
      <c r="BM25" s="285" t="s">
        <v>905</v>
      </c>
      <c r="BN25" t="s">
        <v>66</v>
      </c>
      <c r="BO25">
        <v>0</v>
      </c>
      <c r="BP25">
        <v>0</v>
      </c>
      <c r="BQ25" t="s">
        <v>84</v>
      </c>
      <c r="BR25">
        <v>0</v>
      </c>
      <c r="BU25" s="285" t="s">
        <v>457</v>
      </c>
      <c r="BV25" t="s">
        <v>66</v>
      </c>
      <c r="BW25">
        <v>690.8</v>
      </c>
      <c r="BX25">
        <v>9</v>
      </c>
      <c r="BY25">
        <v>683.4</v>
      </c>
      <c r="BZ25">
        <v>9</v>
      </c>
      <c r="CA25">
        <v>346.3</v>
      </c>
      <c r="CB25">
        <v>11</v>
      </c>
      <c r="CC25">
        <v>459</v>
      </c>
      <c r="CD25">
        <v>10</v>
      </c>
      <c r="CE25">
        <v>593.6</v>
      </c>
      <c r="CF25">
        <v>9</v>
      </c>
    </row>
    <row r="26" spans="1:84" ht="15" x14ac:dyDescent="0.25">
      <c r="A26" s="59"/>
      <c r="S26" s="58"/>
      <c r="V26" s="58"/>
      <c r="AK26" s="58"/>
      <c r="AX26" s="59"/>
      <c r="BM26" s="285" t="s">
        <v>444</v>
      </c>
      <c r="BN26" t="s">
        <v>66</v>
      </c>
      <c r="BO26">
        <v>0</v>
      </c>
      <c r="BP26">
        <v>0</v>
      </c>
      <c r="BQ26">
        <v>75</v>
      </c>
      <c r="BR26">
        <v>49.5</v>
      </c>
      <c r="BU26" s="59"/>
    </row>
    <row r="27" spans="1:84" ht="15" x14ac:dyDescent="0.25">
      <c r="A27" s="282" t="s">
        <v>714</v>
      </c>
      <c r="B27">
        <v>1568.5</v>
      </c>
      <c r="C27">
        <v>10</v>
      </c>
      <c r="D27">
        <v>1398.9</v>
      </c>
      <c r="E27">
        <v>9</v>
      </c>
      <c r="F27">
        <v>1287.7</v>
      </c>
      <c r="G27">
        <v>7</v>
      </c>
      <c r="H27">
        <v>1757.5</v>
      </c>
      <c r="I27">
        <v>6</v>
      </c>
      <c r="J27">
        <v>1005.9</v>
      </c>
      <c r="K27">
        <v>7</v>
      </c>
      <c r="S27" s="58"/>
      <c r="U27">
        <v>486.40000000000003</v>
      </c>
      <c r="V27" s="58" t="s">
        <v>457</v>
      </c>
      <c r="W27" t="s">
        <v>66</v>
      </c>
      <c r="X27">
        <v>599.20000000000005</v>
      </c>
      <c r="Y27">
        <v>10</v>
      </c>
      <c r="Z27">
        <v>561.79999999999995</v>
      </c>
      <c r="AA27">
        <v>12</v>
      </c>
      <c r="AB27">
        <v>298.2</v>
      </c>
      <c r="AC27">
        <v>12</v>
      </c>
      <c r="AD27">
        <v>690.8</v>
      </c>
      <c r="AE27">
        <v>9</v>
      </c>
      <c r="AF27">
        <v>683.4</v>
      </c>
      <c r="AG27">
        <v>9</v>
      </c>
      <c r="AK27" s="58" t="s">
        <v>466</v>
      </c>
      <c r="AL27" t="s">
        <v>66</v>
      </c>
      <c r="AM27">
        <v>607.6</v>
      </c>
      <c r="AN27">
        <v>10</v>
      </c>
      <c r="AO27">
        <v>296.8</v>
      </c>
      <c r="AP27">
        <v>13</v>
      </c>
      <c r="AQ27">
        <v>178.3</v>
      </c>
      <c r="AR27">
        <v>20</v>
      </c>
      <c r="AS27">
        <v>81.2</v>
      </c>
      <c r="AT27">
        <v>28</v>
      </c>
      <c r="AU27">
        <v>87.6</v>
      </c>
      <c r="AV27">
        <v>22</v>
      </c>
      <c r="AX27" s="285" t="s">
        <v>437</v>
      </c>
      <c r="AY27" t="s">
        <v>66</v>
      </c>
      <c r="AZ27">
        <v>657.4</v>
      </c>
      <c r="BA27">
        <v>10</v>
      </c>
      <c r="BB27">
        <v>706.7</v>
      </c>
      <c r="BC27">
        <v>9</v>
      </c>
      <c r="BD27">
        <v>1235.5</v>
      </c>
      <c r="BE27">
        <v>5</v>
      </c>
      <c r="BF27">
        <v>1045.8</v>
      </c>
      <c r="BG27">
        <v>7</v>
      </c>
      <c r="BH27">
        <v>326.2</v>
      </c>
      <c r="BI27">
        <v>10</v>
      </c>
      <c r="BM27" s="285"/>
      <c r="BN27" t="s">
        <v>66</v>
      </c>
      <c r="BU27" s="285" t="s">
        <v>465</v>
      </c>
      <c r="BV27" t="s">
        <v>66</v>
      </c>
      <c r="BW27">
        <v>485.2</v>
      </c>
      <c r="BX27">
        <v>10</v>
      </c>
      <c r="BY27">
        <v>423</v>
      </c>
      <c r="BZ27">
        <v>12</v>
      </c>
      <c r="CA27">
        <v>178.1</v>
      </c>
      <c r="CB27">
        <v>16</v>
      </c>
      <c r="CC27">
        <v>145.80000000000001</v>
      </c>
      <c r="CD27">
        <v>21</v>
      </c>
      <c r="CE27">
        <v>531.5</v>
      </c>
      <c r="CF27">
        <v>11</v>
      </c>
    </row>
    <row r="28" spans="1:84" ht="15" x14ac:dyDescent="0.25">
      <c r="A28" s="59"/>
      <c r="V28" s="58"/>
      <c r="AK28" s="58"/>
      <c r="AX28" s="59"/>
      <c r="BM28" s="285" t="s">
        <v>906</v>
      </c>
      <c r="BN28" t="s">
        <v>66</v>
      </c>
      <c r="BO28">
        <v>0</v>
      </c>
      <c r="BP28">
        <v>0</v>
      </c>
      <c r="BQ28">
        <v>276.8</v>
      </c>
      <c r="BR28">
        <v>905.4</v>
      </c>
      <c r="BU28" s="59"/>
    </row>
    <row r="29" spans="1:84" ht="15" x14ac:dyDescent="0.25">
      <c r="A29" s="282" t="s">
        <v>725</v>
      </c>
      <c r="B29">
        <v>1462.7</v>
      </c>
      <c r="C29">
        <v>11</v>
      </c>
      <c r="D29">
        <v>1337.6</v>
      </c>
      <c r="E29">
        <v>10</v>
      </c>
      <c r="F29">
        <v>950.6</v>
      </c>
      <c r="G29">
        <v>9</v>
      </c>
      <c r="H29">
        <v>424.2</v>
      </c>
      <c r="I29">
        <v>15</v>
      </c>
      <c r="J29">
        <v>518.20000000000005</v>
      </c>
      <c r="K29">
        <v>14</v>
      </c>
      <c r="V29" s="58" t="s">
        <v>466</v>
      </c>
      <c r="W29" t="s">
        <v>66</v>
      </c>
      <c r="X29">
        <v>522.1</v>
      </c>
      <c r="Y29">
        <v>11</v>
      </c>
      <c r="Z29">
        <v>607.6</v>
      </c>
      <c r="AA29">
        <v>10</v>
      </c>
      <c r="AB29">
        <v>296.8</v>
      </c>
      <c r="AC29">
        <v>13</v>
      </c>
      <c r="AD29">
        <v>178.3</v>
      </c>
      <c r="AE29">
        <v>20</v>
      </c>
      <c r="AF29">
        <v>81.2</v>
      </c>
      <c r="AG29">
        <v>28</v>
      </c>
      <c r="AK29" s="58" t="s">
        <v>465</v>
      </c>
      <c r="AL29" t="s">
        <v>66</v>
      </c>
      <c r="AM29">
        <v>567.9</v>
      </c>
      <c r="AN29">
        <v>11</v>
      </c>
      <c r="AO29">
        <v>359.2</v>
      </c>
      <c r="AP29">
        <v>11</v>
      </c>
      <c r="AQ29">
        <v>485.2</v>
      </c>
      <c r="AR29">
        <v>10</v>
      </c>
      <c r="AS29">
        <v>423.1</v>
      </c>
      <c r="AT29">
        <v>12</v>
      </c>
      <c r="AU29">
        <v>178.2</v>
      </c>
      <c r="AV29">
        <v>16</v>
      </c>
      <c r="AX29" s="285" t="s">
        <v>443</v>
      </c>
      <c r="AY29" t="s">
        <v>66</v>
      </c>
      <c r="AZ29">
        <v>626.70000000000005</v>
      </c>
      <c r="BA29">
        <v>11</v>
      </c>
      <c r="BB29">
        <v>337.6</v>
      </c>
      <c r="BC29">
        <v>12</v>
      </c>
      <c r="BD29">
        <v>521.70000000000005</v>
      </c>
      <c r="BE29">
        <v>9</v>
      </c>
      <c r="BF29">
        <v>368.7</v>
      </c>
      <c r="BG29">
        <v>12</v>
      </c>
      <c r="BH29">
        <v>158.30000000000001</v>
      </c>
      <c r="BI29">
        <v>19</v>
      </c>
      <c r="BM29" s="285" t="s">
        <v>907</v>
      </c>
      <c r="BN29" t="s">
        <v>66</v>
      </c>
      <c r="BO29">
        <v>0</v>
      </c>
      <c r="BP29">
        <v>0</v>
      </c>
      <c r="BQ29">
        <v>7.1</v>
      </c>
      <c r="BR29">
        <v>15.3</v>
      </c>
      <c r="BU29" s="285" t="s">
        <v>437</v>
      </c>
      <c r="BV29" t="s">
        <v>66</v>
      </c>
      <c r="BW29">
        <v>352.8</v>
      </c>
      <c r="BX29">
        <v>11</v>
      </c>
      <c r="BY29">
        <v>657.4</v>
      </c>
      <c r="BZ29">
        <v>10</v>
      </c>
      <c r="CA29">
        <v>706.7</v>
      </c>
      <c r="CB29">
        <v>9</v>
      </c>
      <c r="CC29">
        <v>1235.5</v>
      </c>
      <c r="CD29">
        <v>5</v>
      </c>
      <c r="CE29">
        <v>1045.8</v>
      </c>
      <c r="CF29">
        <v>7</v>
      </c>
    </row>
    <row r="30" spans="1:84" ht="15" x14ac:dyDescent="0.25">
      <c r="A30" s="59"/>
      <c r="V30" s="58"/>
      <c r="AK30" s="58"/>
      <c r="AX30" s="59"/>
      <c r="BM30" s="285" t="s">
        <v>903</v>
      </c>
      <c r="BN30" t="s">
        <v>66</v>
      </c>
      <c r="BO30">
        <v>0</v>
      </c>
      <c r="BP30">
        <v>0</v>
      </c>
      <c r="BQ30">
        <v>269.8</v>
      </c>
      <c r="BR30">
        <v>890.1</v>
      </c>
      <c r="BU30" s="59"/>
    </row>
    <row r="31" spans="1:84" ht="15" x14ac:dyDescent="0.25">
      <c r="A31" s="282" t="s">
        <v>729</v>
      </c>
      <c r="B31">
        <v>1081.7</v>
      </c>
      <c r="C31">
        <v>12</v>
      </c>
      <c r="D31">
        <v>1538</v>
      </c>
      <c r="E31">
        <v>8</v>
      </c>
      <c r="F31">
        <v>591.29999999999995</v>
      </c>
      <c r="G31">
        <v>14</v>
      </c>
      <c r="H31">
        <v>212.7</v>
      </c>
      <c r="I31">
        <v>26</v>
      </c>
      <c r="J31">
        <v>314.39999999999998</v>
      </c>
      <c r="K31">
        <v>19</v>
      </c>
      <c r="V31" s="58" t="s">
        <v>908</v>
      </c>
      <c r="W31" t="s">
        <v>66</v>
      </c>
      <c r="X31">
        <v>449.7</v>
      </c>
      <c r="Y31">
        <v>12</v>
      </c>
      <c r="Z31">
        <v>81</v>
      </c>
      <c r="AA31">
        <v>25</v>
      </c>
      <c r="AB31">
        <v>30.3</v>
      </c>
      <c r="AC31">
        <v>26</v>
      </c>
      <c r="AD31">
        <v>52.5</v>
      </c>
      <c r="AE31">
        <v>26</v>
      </c>
      <c r="AF31">
        <v>98.5</v>
      </c>
      <c r="AG31">
        <v>27</v>
      </c>
      <c r="AK31" s="58" t="s">
        <v>457</v>
      </c>
      <c r="AL31" t="s">
        <v>66</v>
      </c>
      <c r="AM31">
        <v>561.79999999999995</v>
      </c>
      <c r="AN31">
        <v>12</v>
      </c>
      <c r="AO31">
        <v>298.2</v>
      </c>
      <c r="AP31">
        <v>12</v>
      </c>
      <c r="AQ31">
        <v>690.8</v>
      </c>
      <c r="AR31">
        <v>9</v>
      </c>
      <c r="AS31">
        <v>683.4</v>
      </c>
      <c r="AT31">
        <v>9</v>
      </c>
      <c r="AU31">
        <v>346.3</v>
      </c>
      <c r="AV31">
        <v>11</v>
      </c>
      <c r="AX31" s="285" t="s">
        <v>465</v>
      </c>
      <c r="AY31" t="s">
        <v>66</v>
      </c>
      <c r="AZ31">
        <v>423</v>
      </c>
      <c r="BA31">
        <v>12</v>
      </c>
      <c r="BB31">
        <v>178.1</v>
      </c>
      <c r="BC31">
        <v>16</v>
      </c>
      <c r="BD31">
        <v>145.80000000000001</v>
      </c>
      <c r="BE31">
        <v>21</v>
      </c>
      <c r="BF31">
        <v>531.5</v>
      </c>
      <c r="BG31">
        <v>11</v>
      </c>
      <c r="BH31">
        <v>289.8</v>
      </c>
      <c r="BI31">
        <v>12</v>
      </c>
      <c r="BM31" s="285"/>
      <c r="BN31" t="s">
        <v>66</v>
      </c>
      <c r="BU31" s="285" t="s">
        <v>476</v>
      </c>
      <c r="BV31" t="s">
        <v>66</v>
      </c>
      <c r="BW31">
        <v>279</v>
      </c>
      <c r="BX31">
        <v>12</v>
      </c>
      <c r="BY31">
        <v>338.4</v>
      </c>
      <c r="BZ31">
        <v>14</v>
      </c>
      <c r="CA31">
        <v>294.60000000000002</v>
      </c>
      <c r="CB31">
        <v>13</v>
      </c>
      <c r="CC31">
        <v>190.3</v>
      </c>
      <c r="CD31">
        <v>19</v>
      </c>
      <c r="CE31">
        <v>134.4</v>
      </c>
      <c r="CF31">
        <v>24</v>
      </c>
    </row>
    <row r="32" spans="1:84" ht="15" x14ac:dyDescent="0.25">
      <c r="A32" s="59"/>
      <c r="V32" s="58"/>
      <c r="AK32" s="58"/>
      <c r="AX32" s="59"/>
      <c r="BM32" s="285" t="s">
        <v>909</v>
      </c>
      <c r="BN32" t="s">
        <v>66</v>
      </c>
      <c r="BO32">
        <v>0</v>
      </c>
      <c r="BP32">
        <v>0</v>
      </c>
      <c r="BQ32">
        <v>52.5</v>
      </c>
      <c r="BR32">
        <v>98.4</v>
      </c>
      <c r="BU32" s="59"/>
    </row>
    <row r="33" spans="1:84" ht="15" x14ac:dyDescent="0.25">
      <c r="A33" s="282" t="s">
        <v>721</v>
      </c>
      <c r="B33">
        <v>1061.4000000000001</v>
      </c>
      <c r="C33">
        <v>13</v>
      </c>
      <c r="D33">
        <v>732.5</v>
      </c>
      <c r="E33">
        <v>14</v>
      </c>
      <c r="F33">
        <v>653.4</v>
      </c>
      <c r="G33">
        <v>12</v>
      </c>
      <c r="H33">
        <v>480.3</v>
      </c>
      <c r="I33">
        <v>13</v>
      </c>
      <c r="J33">
        <v>548.1</v>
      </c>
      <c r="K33">
        <v>12</v>
      </c>
      <c r="V33" s="58" t="s">
        <v>465</v>
      </c>
      <c r="W33" t="s">
        <v>66</v>
      </c>
      <c r="X33">
        <v>432.4</v>
      </c>
      <c r="Y33">
        <v>13</v>
      </c>
      <c r="Z33">
        <v>567.9</v>
      </c>
      <c r="AA33">
        <v>11</v>
      </c>
      <c r="AB33">
        <v>359.2</v>
      </c>
      <c r="AC33">
        <v>11</v>
      </c>
      <c r="AD33">
        <v>485.2</v>
      </c>
      <c r="AE33">
        <v>10</v>
      </c>
      <c r="AF33">
        <v>423.1</v>
      </c>
      <c r="AG33">
        <v>12</v>
      </c>
      <c r="AK33" s="58" t="s">
        <v>903</v>
      </c>
      <c r="AL33" t="s">
        <v>66</v>
      </c>
      <c r="AM33">
        <v>381.6</v>
      </c>
      <c r="AN33">
        <v>13</v>
      </c>
      <c r="AO33">
        <v>604.29999999999995</v>
      </c>
      <c r="AP33">
        <v>8</v>
      </c>
      <c r="AQ33">
        <v>269.8</v>
      </c>
      <c r="AR33">
        <v>13</v>
      </c>
      <c r="AS33">
        <v>890.1</v>
      </c>
      <c r="AT33">
        <v>7</v>
      </c>
      <c r="AU33">
        <v>736.6</v>
      </c>
      <c r="AV33">
        <v>8</v>
      </c>
      <c r="AX33" s="285" t="s">
        <v>910</v>
      </c>
      <c r="AY33" t="s">
        <v>66</v>
      </c>
      <c r="AZ33">
        <v>350</v>
      </c>
      <c r="BA33">
        <v>13</v>
      </c>
      <c r="BB33">
        <v>422.1</v>
      </c>
      <c r="BC33">
        <v>10</v>
      </c>
      <c r="BD33">
        <v>451.3</v>
      </c>
      <c r="BE33">
        <v>11</v>
      </c>
      <c r="BF33">
        <v>249.5</v>
      </c>
      <c r="BG33">
        <v>18</v>
      </c>
      <c r="BH33">
        <v>149.6</v>
      </c>
      <c r="BI33">
        <v>20</v>
      </c>
      <c r="BM33" s="285" t="s">
        <v>908</v>
      </c>
      <c r="BN33" t="s">
        <v>66</v>
      </c>
      <c r="BO33">
        <v>0</v>
      </c>
      <c r="BP33">
        <v>0</v>
      </c>
      <c r="BQ33">
        <v>52.5</v>
      </c>
      <c r="BR33">
        <v>98.4</v>
      </c>
      <c r="BU33" s="285" t="s">
        <v>903</v>
      </c>
      <c r="BV33" t="s">
        <v>66</v>
      </c>
      <c r="BW33">
        <v>269.8</v>
      </c>
      <c r="BX33">
        <v>13</v>
      </c>
      <c r="BY33">
        <v>890.1</v>
      </c>
      <c r="BZ33">
        <v>7</v>
      </c>
      <c r="CA33">
        <v>736.6</v>
      </c>
      <c r="CB33">
        <v>8</v>
      </c>
      <c r="CC33">
        <v>408.2</v>
      </c>
      <c r="CD33">
        <v>12</v>
      </c>
      <c r="CE33">
        <v>537.4</v>
      </c>
      <c r="CF33">
        <v>10</v>
      </c>
    </row>
    <row r="34" spans="1:84" ht="15" x14ac:dyDescent="0.25">
      <c r="A34" s="59"/>
      <c r="V34" s="58"/>
      <c r="AK34" s="58"/>
      <c r="AX34" s="59"/>
      <c r="BM34" s="285"/>
      <c r="BN34" t="s">
        <v>66</v>
      </c>
      <c r="BU34" s="59"/>
    </row>
    <row r="35" spans="1:84" ht="15" x14ac:dyDescent="0.25">
      <c r="A35" s="282" t="s">
        <v>727</v>
      </c>
      <c r="B35">
        <v>816.7</v>
      </c>
      <c r="C35">
        <v>14</v>
      </c>
      <c r="D35">
        <v>993.4</v>
      </c>
      <c r="E35">
        <v>12</v>
      </c>
      <c r="F35">
        <v>1050</v>
      </c>
      <c r="G35">
        <v>8</v>
      </c>
      <c r="H35">
        <v>551</v>
      </c>
      <c r="I35">
        <v>10</v>
      </c>
      <c r="J35">
        <v>545.70000000000005</v>
      </c>
      <c r="K35">
        <v>13</v>
      </c>
      <c r="V35" s="58" t="s">
        <v>903</v>
      </c>
      <c r="W35" t="s">
        <v>66</v>
      </c>
      <c r="X35">
        <v>384.9</v>
      </c>
      <c r="Y35">
        <v>14</v>
      </c>
      <c r="Z35">
        <v>381.6</v>
      </c>
      <c r="AA35">
        <v>13</v>
      </c>
      <c r="AB35">
        <v>604.29999999999995</v>
      </c>
      <c r="AC35">
        <v>8</v>
      </c>
      <c r="AD35">
        <v>269.8</v>
      </c>
      <c r="AE35">
        <v>13</v>
      </c>
      <c r="AF35">
        <v>890.1</v>
      </c>
      <c r="AG35">
        <v>7</v>
      </c>
      <c r="AK35" s="58" t="s">
        <v>459</v>
      </c>
      <c r="AL35" t="s">
        <v>66</v>
      </c>
      <c r="AM35">
        <v>267.2</v>
      </c>
      <c r="AN35">
        <v>14</v>
      </c>
      <c r="AO35">
        <v>246</v>
      </c>
      <c r="AP35">
        <v>16</v>
      </c>
      <c r="AQ35">
        <v>250.4</v>
      </c>
      <c r="AR35">
        <v>14</v>
      </c>
      <c r="AS35">
        <v>237.5</v>
      </c>
      <c r="AT35">
        <v>16</v>
      </c>
      <c r="AU35">
        <v>82</v>
      </c>
      <c r="AV35">
        <v>23</v>
      </c>
      <c r="AX35" s="285" t="s">
        <v>476</v>
      </c>
      <c r="AY35" t="s">
        <v>66</v>
      </c>
      <c r="AZ35">
        <v>338.4</v>
      </c>
      <c r="BA35">
        <v>14</v>
      </c>
      <c r="BB35">
        <v>294.60000000000002</v>
      </c>
      <c r="BC35">
        <v>13</v>
      </c>
      <c r="BD35">
        <v>190.3</v>
      </c>
      <c r="BE35">
        <v>19</v>
      </c>
      <c r="BF35">
        <v>134.4</v>
      </c>
      <c r="BG35">
        <v>24</v>
      </c>
      <c r="BH35">
        <v>205.8</v>
      </c>
      <c r="BI35">
        <v>17</v>
      </c>
      <c r="BM35" s="285" t="s">
        <v>445</v>
      </c>
      <c r="BN35" t="s">
        <v>66</v>
      </c>
      <c r="BO35">
        <v>366.5</v>
      </c>
      <c r="BP35">
        <v>262.10000000000002</v>
      </c>
      <c r="BQ35">
        <v>1887.3</v>
      </c>
      <c r="BR35">
        <v>2346.6</v>
      </c>
      <c r="BU35" s="285" t="s">
        <v>459</v>
      </c>
      <c r="BV35" t="s">
        <v>66</v>
      </c>
      <c r="BW35">
        <v>250.4</v>
      </c>
      <c r="BX35">
        <v>14</v>
      </c>
      <c r="BY35">
        <v>237.5</v>
      </c>
      <c r="BZ35">
        <v>16</v>
      </c>
      <c r="CA35">
        <v>82</v>
      </c>
      <c r="CB35">
        <v>23</v>
      </c>
      <c r="CC35">
        <v>84.3</v>
      </c>
      <c r="CD35">
        <v>24</v>
      </c>
      <c r="CE35">
        <v>310.5</v>
      </c>
      <c r="CF35">
        <v>14</v>
      </c>
    </row>
    <row r="36" spans="1:84" ht="15" x14ac:dyDescent="0.25">
      <c r="A36" s="59"/>
      <c r="V36" s="58"/>
      <c r="AK36" s="58"/>
      <c r="AX36" s="59"/>
      <c r="BM36" s="285"/>
      <c r="BN36" t="s">
        <v>66</v>
      </c>
      <c r="BU36" s="59"/>
    </row>
    <row r="37" spans="1:84" ht="15" x14ac:dyDescent="0.25">
      <c r="A37" s="282" t="s">
        <v>734</v>
      </c>
      <c r="B37">
        <v>783.2</v>
      </c>
      <c r="C37">
        <v>15</v>
      </c>
      <c r="D37">
        <v>239.3</v>
      </c>
      <c r="E37">
        <v>23</v>
      </c>
      <c r="F37">
        <v>318.5</v>
      </c>
      <c r="G37">
        <v>18</v>
      </c>
      <c r="H37">
        <v>259.5</v>
      </c>
      <c r="I37">
        <v>21</v>
      </c>
      <c r="J37">
        <v>408.7</v>
      </c>
      <c r="K37">
        <v>16</v>
      </c>
      <c r="V37" s="58" t="s">
        <v>436</v>
      </c>
      <c r="W37" t="s">
        <v>66</v>
      </c>
      <c r="X37">
        <v>352.6</v>
      </c>
      <c r="Y37">
        <v>15</v>
      </c>
      <c r="Z37">
        <v>129.9</v>
      </c>
      <c r="AA37">
        <v>21</v>
      </c>
      <c r="AB37">
        <v>45.6</v>
      </c>
      <c r="AC37">
        <v>23</v>
      </c>
      <c r="AD37">
        <v>234.5</v>
      </c>
      <c r="AE37">
        <v>17</v>
      </c>
      <c r="AF37">
        <v>225</v>
      </c>
      <c r="AG37">
        <v>18</v>
      </c>
      <c r="AK37" s="58" t="s">
        <v>463</v>
      </c>
      <c r="AL37" t="s">
        <v>66</v>
      </c>
      <c r="AM37">
        <v>213.5</v>
      </c>
      <c r="AN37">
        <v>15</v>
      </c>
      <c r="AO37">
        <v>146.4</v>
      </c>
      <c r="AP37">
        <v>17</v>
      </c>
      <c r="AQ37">
        <v>157.19999999999999</v>
      </c>
      <c r="AR37">
        <v>21</v>
      </c>
      <c r="AS37">
        <v>120.6</v>
      </c>
      <c r="AT37">
        <v>24</v>
      </c>
      <c r="AU37">
        <v>0</v>
      </c>
      <c r="AV37">
        <v>0</v>
      </c>
      <c r="AX37" s="285" t="s">
        <v>911</v>
      </c>
      <c r="AY37" t="s">
        <v>66</v>
      </c>
      <c r="AZ37">
        <v>297</v>
      </c>
      <c r="BA37">
        <v>15</v>
      </c>
      <c r="BB37">
        <v>130.1</v>
      </c>
      <c r="BC37">
        <v>19</v>
      </c>
      <c r="BD37">
        <v>15.4</v>
      </c>
      <c r="BE37">
        <v>34</v>
      </c>
      <c r="BF37">
        <v>0</v>
      </c>
      <c r="BG37">
        <v>0</v>
      </c>
      <c r="BH37">
        <v>0</v>
      </c>
      <c r="BI37">
        <v>0</v>
      </c>
      <c r="BM37" s="285" t="s">
        <v>446</v>
      </c>
      <c r="BN37" t="s">
        <v>66</v>
      </c>
      <c r="BO37">
        <v>92.7</v>
      </c>
      <c r="BP37">
        <v>21.5</v>
      </c>
      <c r="BQ37">
        <v>1397.4</v>
      </c>
      <c r="BR37">
        <v>1556.1</v>
      </c>
      <c r="BU37" s="285" t="s">
        <v>471</v>
      </c>
      <c r="BV37" t="s">
        <v>66</v>
      </c>
      <c r="BW37">
        <v>249.2</v>
      </c>
      <c r="BX37">
        <v>15</v>
      </c>
      <c r="BY37">
        <v>232.9</v>
      </c>
      <c r="BZ37">
        <v>17</v>
      </c>
      <c r="CA37">
        <v>145.69999999999999</v>
      </c>
      <c r="CB37">
        <v>18</v>
      </c>
      <c r="CC37">
        <v>0</v>
      </c>
      <c r="CD37">
        <v>0</v>
      </c>
      <c r="CE37">
        <v>0</v>
      </c>
      <c r="CF37">
        <v>0</v>
      </c>
    </row>
    <row r="38" spans="1:84" ht="15" x14ac:dyDescent="0.25">
      <c r="A38" s="59"/>
      <c r="V38" s="58"/>
      <c r="AK38" s="58"/>
      <c r="AX38" s="59"/>
      <c r="BM38" s="285"/>
      <c r="BN38" t="s">
        <v>66</v>
      </c>
      <c r="BU38" s="59"/>
    </row>
    <row r="39" spans="1:84" ht="15" x14ac:dyDescent="0.25">
      <c r="A39" s="282" t="s">
        <v>731</v>
      </c>
      <c r="B39">
        <v>757.7</v>
      </c>
      <c r="C39">
        <v>16</v>
      </c>
      <c r="D39">
        <v>281.3</v>
      </c>
      <c r="E39">
        <v>22</v>
      </c>
      <c r="F39">
        <v>201.2</v>
      </c>
      <c r="G39">
        <v>22</v>
      </c>
      <c r="H39">
        <v>215.8</v>
      </c>
      <c r="I39">
        <v>24</v>
      </c>
      <c r="J39">
        <v>2</v>
      </c>
      <c r="K39">
        <v>39</v>
      </c>
      <c r="V39" s="58" t="s">
        <v>476</v>
      </c>
      <c r="W39" t="s">
        <v>66</v>
      </c>
      <c r="X39">
        <v>309.39999999999998</v>
      </c>
      <c r="Y39">
        <v>16</v>
      </c>
      <c r="Z39">
        <v>208.2</v>
      </c>
      <c r="AA39">
        <v>16</v>
      </c>
      <c r="AB39">
        <v>367.2</v>
      </c>
      <c r="AC39">
        <v>10</v>
      </c>
      <c r="AD39">
        <v>279</v>
      </c>
      <c r="AE39">
        <v>12</v>
      </c>
      <c r="AF39">
        <v>338.4</v>
      </c>
      <c r="AG39">
        <v>14</v>
      </c>
      <c r="AK39" s="58" t="s">
        <v>476</v>
      </c>
      <c r="AL39" t="s">
        <v>66</v>
      </c>
      <c r="AM39">
        <v>208.2</v>
      </c>
      <c r="AN39">
        <v>16</v>
      </c>
      <c r="AO39">
        <v>367.2</v>
      </c>
      <c r="AP39">
        <v>10</v>
      </c>
      <c r="AQ39">
        <v>279</v>
      </c>
      <c r="AR39">
        <v>12</v>
      </c>
      <c r="AS39">
        <v>338.4</v>
      </c>
      <c r="AT39">
        <v>14</v>
      </c>
      <c r="AU39">
        <v>294.60000000000002</v>
      </c>
      <c r="AV39">
        <v>13</v>
      </c>
      <c r="AX39" s="285" t="s">
        <v>459</v>
      </c>
      <c r="AY39" t="s">
        <v>66</v>
      </c>
      <c r="AZ39">
        <v>237.5</v>
      </c>
      <c r="BA39">
        <v>16</v>
      </c>
      <c r="BB39">
        <v>82</v>
      </c>
      <c r="BC39">
        <v>23</v>
      </c>
      <c r="BD39">
        <v>84.3</v>
      </c>
      <c r="BE39">
        <v>24</v>
      </c>
      <c r="BF39">
        <v>310.5</v>
      </c>
      <c r="BG39">
        <v>14</v>
      </c>
      <c r="BH39">
        <v>226.7</v>
      </c>
      <c r="BI39">
        <v>15</v>
      </c>
      <c r="BM39" s="285" t="s">
        <v>447</v>
      </c>
      <c r="BN39" t="s">
        <v>66</v>
      </c>
      <c r="BO39">
        <v>1182</v>
      </c>
      <c r="BP39">
        <v>746.5</v>
      </c>
      <c r="BQ39">
        <v>24444.7</v>
      </c>
      <c r="BR39">
        <v>22453.8</v>
      </c>
      <c r="BU39" s="285" t="s">
        <v>475</v>
      </c>
      <c r="BV39" t="s">
        <v>66</v>
      </c>
      <c r="BW39">
        <v>248.4</v>
      </c>
      <c r="BX39">
        <v>16</v>
      </c>
      <c r="BY39">
        <v>221.2</v>
      </c>
      <c r="BZ39">
        <v>19</v>
      </c>
      <c r="CA39">
        <v>173.1</v>
      </c>
      <c r="CB39">
        <v>17</v>
      </c>
      <c r="CC39">
        <v>246.6</v>
      </c>
      <c r="CD39">
        <v>16</v>
      </c>
      <c r="CE39">
        <v>272.8</v>
      </c>
      <c r="CF39">
        <v>15</v>
      </c>
    </row>
    <row r="40" spans="1:84" ht="15" x14ac:dyDescent="0.25">
      <c r="A40" s="59"/>
      <c r="V40" s="58"/>
      <c r="AK40" s="58"/>
      <c r="AX40" s="59"/>
      <c r="BM40" s="285"/>
      <c r="BN40" t="s">
        <v>66</v>
      </c>
      <c r="BU40" s="59"/>
    </row>
    <row r="41" spans="1:84" ht="15" x14ac:dyDescent="0.25">
      <c r="A41" s="282" t="s">
        <v>724</v>
      </c>
      <c r="B41">
        <v>645.4</v>
      </c>
      <c r="C41">
        <v>17</v>
      </c>
      <c r="D41">
        <v>582.20000000000005</v>
      </c>
      <c r="E41">
        <v>15</v>
      </c>
      <c r="F41">
        <v>506.9</v>
      </c>
      <c r="G41">
        <v>15</v>
      </c>
      <c r="H41">
        <v>523.6</v>
      </c>
      <c r="I41">
        <v>11</v>
      </c>
      <c r="J41">
        <v>486.2</v>
      </c>
      <c r="K41">
        <v>15</v>
      </c>
      <c r="V41" s="58" t="s">
        <v>463</v>
      </c>
      <c r="W41" t="s">
        <v>66</v>
      </c>
      <c r="X41">
        <v>276.3</v>
      </c>
      <c r="Y41">
        <v>17</v>
      </c>
      <c r="Z41">
        <v>213.5</v>
      </c>
      <c r="AA41">
        <v>15</v>
      </c>
      <c r="AB41">
        <v>146.4</v>
      </c>
      <c r="AC41">
        <v>17</v>
      </c>
      <c r="AD41">
        <v>157.19999999999999</v>
      </c>
      <c r="AE41">
        <v>21</v>
      </c>
      <c r="AF41">
        <v>120.6</v>
      </c>
      <c r="AG41">
        <v>24</v>
      </c>
      <c r="AK41" s="58" t="s">
        <v>444</v>
      </c>
      <c r="AL41" t="s">
        <v>66</v>
      </c>
      <c r="AM41">
        <v>188.3</v>
      </c>
      <c r="AN41">
        <v>17</v>
      </c>
      <c r="AO41">
        <v>0</v>
      </c>
      <c r="AP41">
        <v>0</v>
      </c>
      <c r="AQ41">
        <v>75</v>
      </c>
      <c r="AR41">
        <v>25</v>
      </c>
      <c r="AS41">
        <v>49.5</v>
      </c>
      <c r="AT41">
        <v>31</v>
      </c>
      <c r="AU41">
        <v>0</v>
      </c>
      <c r="AV41">
        <v>0</v>
      </c>
      <c r="AX41" s="285" t="s">
        <v>471</v>
      </c>
      <c r="AY41" t="s">
        <v>66</v>
      </c>
      <c r="AZ41">
        <v>232.9</v>
      </c>
      <c r="BA41">
        <v>17</v>
      </c>
      <c r="BB41">
        <v>145.69999999999999</v>
      </c>
      <c r="BC41">
        <v>18</v>
      </c>
      <c r="BD41">
        <v>0</v>
      </c>
      <c r="BE41">
        <v>0</v>
      </c>
      <c r="BF41">
        <v>0</v>
      </c>
      <c r="BG41">
        <v>0</v>
      </c>
      <c r="BH41">
        <v>0</v>
      </c>
      <c r="BI41">
        <v>0</v>
      </c>
      <c r="BM41" s="285" t="s">
        <v>912</v>
      </c>
      <c r="BN41" t="s">
        <v>66</v>
      </c>
      <c r="BO41">
        <v>216.7</v>
      </c>
      <c r="BP41">
        <v>182.2</v>
      </c>
      <c r="BQ41">
        <v>4009.9</v>
      </c>
      <c r="BR41">
        <v>3922.2</v>
      </c>
      <c r="BU41" s="285" t="s">
        <v>436</v>
      </c>
      <c r="BV41" t="s">
        <v>66</v>
      </c>
      <c r="BW41">
        <v>234.5</v>
      </c>
      <c r="BX41">
        <v>17</v>
      </c>
      <c r="BY41">
        <v>225</v>
      </c>
      <c r="BZ41">
        <v>18</v>
      </c>
      <c r="CA41">
        <v>60.9</v>
      </c>
      <c r="CB41">
        <v>25</v>
      </c>
      <c r="CC41">
        <v>122.9</v>
      </c>
      <c r="CD41">
        <v>22</v>
      </c>
      <c r="CE41">
        <v>170.2</v>
      </c>
      <c r="CF41">
        <v>23</v>
      </c>
    </row>
    <row r="42" spans="1:84" ht="15" x14ac:dyDescent="0.25">
      <c r="A42" s="59"/>
      <c r="V42" s="58"/>
      <c r="AK42" s="58"/>
      <c r="AX42" s="59"/>
      <c r="BM42" s="285" t="s">
        <v>450</v>
      </c>
      <c r="BN42" t="s">
        <v>66</v>
      </c>
      <c r="BO42">
        <v>0</v>
      </c>
      <c r="BP42">
        <v>0</v>
      </c>
      <c r="BQ42">
        <v>49.5</v>
      </c>
      <c r="BR42">
        <v>0</v>
      </c>
      <c r="BU42" s="59"/>
    </row>
    <row r="43" spans="1:84" ht="15" x14ac:dyDescent="0.25">
      <c r="A43" s="282" t="s">
        <v>722</v>
      </c>
      <c r="B43">
        <v>623.5</v>
      </c>
      <c r="C43">
        <v>18</v>
      </c>
      <c r="D43">
        <v>1155.5999999999999</v>
      </c>
      <c r="E43">
        <v>11</v>
      </c>
      <c r="F43">
        <v>596.70000000000005</v>
      </c>
      <c r="G43">
        <v>13</v>
      </c>
      <c r="H43">
        <v>711.6</v>
      </c>
      <c r="I43">
        <v>9</v>
      </c>
      <c r="J43">
        <v>727.6</v>
      </c>
      <c r="K43">
        <v>10</v>
      </c>
      <c r="V43" s="58" t="s">
        <v>471</v>
      </c>
      <c r="W43" t="s">
        <v>66</v>
      </c>
      <c r="X43">
        <v>241.8</v>
      </c>
      <c r="Y43">
        <v>18</v>
      </c>
      <c r="Z43">
        <v>158.30000000000001</v>
      </c>
      <c r="AA43">
        <v>19</v>
      </c>
      <c r="AB43">
        <v>268.8</v>
      </c>
      <c r="AC43">
        <v>14</v>
      </c>
      <c r="AD43">
        <v>249.2</v>
      </c>
      <c r="AE43">
        <v>15</v>
      </c>
      <c r="AF43">
        <v>232.9</v>
      </c>
      <c r="AG43">
        <v>17</v>
      </c>
      <c r="AK43" s="58" t="s">
        <v>477</v>
      </c>
      <c r="AL43" t="s">
        <v>66</v>
      </c>
      <c r="AM43">
        <v>176.8</v>
      </c>
      <c r="AN43">
        <v>18</v>
      </c>
      <c r="AO43">
        <v>83.9</v>
      </c>
      <c r="AP43">
        <v>21</v>
      </c>
      <c r="AQ43">
        <v>125.7</v>
      </c>
      <c r="AR43">
        <v>22</v>
      </c>
      <c r="AS43">
        <v>217.3</v>
      </c>
      <c r="AT43">
        <v>20</v>
      </c>
      <c r="AU43">
        <v>185.5</v>
      </c>
      <c r="AV43">
        <v>15</v>
      </c>
      <c r="AX43" s="285" t="s">
        <v>436</v>
      </c>
      <c r="AY43" t="s">
        <v>66</v>
      </c>
      <c r="AZ43">
        <v>225</v>
      </c>
      <c r="BA43">
        <v>18</v>
      </c>
      <c r="BB43">
        <v>60.9</v>
      </c>
      <c r="BC43">
        <v>25</v>
      </c>
      <c r="BD43">
        <v>122.9</v>
      </c>
      <c r="BE43">
        <v>22</v>
      </c>
      <c r="BF43">
        <v>170.2</v>
      </c>
      <c r="BG43">
        <v>23</v>
      </c>
      <c r="BH43">
        <v>60.2</v>
      </c>
      <c r="BI43">
        <v>26</v>
      </c>
      <c r="BM43" s="285" t="s">
        <v>453</v>
      </c>
      <c r="BN43" t="s">
        <v>66</v>
      </c>
      <c r="BO43">
        <v>0</v>
      </c>
      <c r="BP43">
        <v>0</v>
      </c>
      <c r="BQ43">
        <v>10.1</v>
      </c>
      <c r="BR43" t="s">
        <v>84</v>
      </c>
      <c r="BU43" s="285" t="s">
        <v>455</v>
      </c>
      <c r="BV43" t="s">
        <v>66</v>
      </c>
      <c r="BW43">
        <v>225.4</v>
      </c>
      <c r="BX43">
        <v>18</v>
      </c>
      <c r="BY43">
        <v>187.2</v>
      </c>
      <c r="BZ43">
        <v>22</v>
      </c>
      <c r="CA43">
        <v>219.3</v>
      </c>
      <c r="CB43">
        <v>14</v>
      </c>
      <c r="CC43">
        <v>335.2</v>
      </c>
      <c r="CD43">
        <v>14</v>
      </c>
      <c r="CE43">
        <v>257</v>
      </c>
      <c r="CF43">
        <v>16</v>
      </c>
    </row>
    <row r="44" spans="1:84" ht="15" x14ac:dyDescent="0.25">
      <c r="A44" s="59"/>
      <c r="V44" s="58"/>
      <c r="AK44" s="58"/>
      <c r="AX44" s="59"/>
      <c r="BM44" s="285" t="s">
        <v>454</v>
      </c>
      <c r="BN44" t="s">
        <v>66</v>
      </c>
      <c r="BO44">
        <v>147</v>
      </c>
      <c r="BP44">
        <v>50.7</v>
      </c>
      <c r="BQ44">
        <v>1680.1</v>
      </c>
      <c r="BR44">
        <v>1461.5</v>
      </c>
      <c r="BU44" s="59"/>
    </row>
    <row r="45" spans="1:84" ht="15" x14ac:dyDescent="0.25">
      <c r="A45" s="282" t="s">
        <v>737</v>
      </c>
      <c r="B45">
        <v>549.79999999999995</v>
      </c>
      <c r="C45">
        <v>19</v>
      </c>
      <c r="D45">
        <v>335.1</v>
      </c>
      <c r="E45">
        <v>20</v>
      </c>
      <c r="F45">
        <v>57.8</v>
      </c>
      <c r="G45">
        <v>29</v>
      </c>
      <c r="H45">
        <v>260.8</v>
      </c>
      <c r="I45">
        <v>20</v>
      </c>
      <c r="J45">
        <v>404.5</v>
      </c>
      <c r="K45">
        <v>17</v>
      </c>
      <c r="V45" s="58" t="s">
        <v>459</v>
      </c>
      <c r="W45" t="s">
        <v>66</v>
      </c>
      <c r="X45">
        <v>203.5</v>
      </c>
      <c r="Y45">
        <v>19</v>
      </c>
      <c r="Z45">
        <v>267.2</v>
      </c>
      <c r="AA45">
        <v>14</v>
      </c>
      <c r="AB45">
        <v>246</v>
      </c>
      <c r="AC45">
        <v>16</v>
      </c>
      <c r="AD45">
        <v>250.4</v>
      </c>
      <c r="AE45">
        <v>14</v>
      </c>
      <c r="AF45">
        <v>237.5</v>
      </c>
      <c r="AG45">
        <v>16</v>
      </c>
      <c r="AK45" s="58" t="s">
        <v>471</v>
      </c>
      <c r="AL45" t="s">
        <v>66</v>
      </c>
      <c r="AM45">
        <v>158.30000000000001</v>
      </c>
      <c r="AN45">
        <v>19</v>
      </c>
      <c r="AO45">
        <v>268.8</v>
      </c>
      <c r="AP45">
        <v>14</v>
      </c>
      <c r="AQ45">
        <v>249.2</v>
      </c>
      <c r="AR45">
        <v>15</v>
      </c>
      <c r="AS45">
        <v>232.9</v>
      </c>
      <c r="AT45">
        <v>17</v>
      </c>
      <c r="AU45">
        <v>145.69999999999999</v>
      </c>
      <c r="AV45">
        <v>18</v>
      </c>
      <c r="AX45" s="285" t="s">
        <v>475</v>
      </c>
      <c r="AY45" t="s">
        <v>66</v>
      </c>
      <c r="AZ45">
        <v>221.2</v>
      </c>
      <c r="BA45">
        <v>19</v>
      </c>
      <c r="BB45">
        <v>173.1</v>
      </c>
      <c r="BC45">
        <v>17</v>
      </c>
      <c r="BD45">
        <v>246.6</v>
      </c>
      <c r="BE45">
        <v>16</v>
      </c>
      <c r="BF45">
        <v>272.8</v>
      </c>
      <c r="BG45">
        <v>15</v>
      </c>
      <c r="BH45">
        <v>255.4</v>
      </c>
      <c r="BI45">
        <v>13</v>
      </c>
      <c r="BM45" s="285" t="s">
        <v>911</v>
      </c>
      <c r="BN45" t="s">
        <v>66</v>
      </c>
      <c r="BO45">
        <v>0</v>
      </c>
      <c r="BP45">
        <v>0</v>
      </c>
      <c r="BQ45">
        <v>0</v>
      </c>
      <c r="BR45">
        <v>297</v>
      </c>
      <c r="BU45" s="285" t="s">
        <v>910</v>
      </c>
      <c r="BV45" t="s">
        <v>66</v>
      </c>
      <c r="BW45">
        <v>218.3</v>
      </c>
      <c r="BX45">
        <v>19</v>
      </c>
      <c r="BY45">
        <v>350</v>
      </c>
      <c r="BZ45">
        <v>13</v>
      </c>
      <c r="CA45">
        <v>422.1</v>
      </c>
      <c r="CB45">
        <v>10</v>
      </c>
      <c r="CC45">
        <v>451.3</v>
      </c>
      <c r="CD45">
        <v>11</v>
      </c>
      <c r="CE45">
        <v>249.5</v>
      </c>
      <c r="CF45">
        <v>18</v>
      </c>
    </row>
    <row r="46" spans="1:84" ht="15" x14ac:dyDescent="0.25">
      <c r="A46" s="59"/>
      <c r="V46" s="58"/>
      <c r="AK46" s="58"/>
      <c r="AX46" s="59"/>
      <c r="BM46" s="285" t="s">
        <v>455</v>
      </c>
      <c r="BN46" t="s">
        <v>66</v>
      </c>
      <c r="BO46">
        <v>0</v>
      </c>
      <c r="BP46">
        <v>0</v>
      </c>
      <c r="BQ46">
        <v>225.4</v>
      </c>
      <c r="BR46">
        <v>187.2</v>
      </c>
      <c r="BU46" s="59"/>
    </row>
    <row r="47" spans="1:84" ht="15" x14ac:dyDescent="0.25">
      <c r="A47" s="282" t="s">
        <v>728</v>
      </c>
      <c r="B47">
        <v>535.9</v>
      </c>
      <c r="C47">
        <v>20</v>
      </c>
      <c r="D47">
        <v>415.8</v>
      </c>
      <c r="E47">
        <v>18</v>
      </c>
      <c r="F47">
        <v>366.1</v>
      </c>
      <c r="G47">
        <v>17</v>
      </c>
      <c r="H47">
        <v>319</v>
      </c>
      <c r="I47">
        <v>17</v>
      </c>
      <c r="J47">
        <v>277.60000000000002</v>
      </c>
      <c r="K47">
        <v>20</v>
      </c>
      <c r="V47" s="58" t="s">
        <v>442</v>
      </c>
      <c r="W47" t="s">
        <v>66</v>
      </c>
      <c r="X47">
        <v>171.3</v>
      </c>
      <c r="Y47">
        <v>20</v>
      </c>
      <c r="Z47">
        <v>17.600000000000001</v>
      </c>
      <c r="AA47">
        <v>31</v>
      </c>
      <c r="AB47">
        <v>83.9</v>
      </c>
      <c r="AC47">
        <v>20</v>
      </c>
      <c r="AD47">
        <v>41.8</v>
      </c>
      <c r="AE47">
        <v>29</v>
      </c>
      <c r="AF47">
        <v>52.4</v>
      </c>
      <c r="AG47">
        <v>30</v>
      </c>
      <c r="AK47" s="58" t="s">
        <v>475</v>
      </c>
      <c r="AL47" t="s">
        <v>66</v>
      </c>
      <c r="AM47">
        <v>156.69999999999999</v>
      </c>
      <c r="AN47">
        <v>20</v>
      </c>
      <c r="AO47">
        <v>260.10000000000002</v>
      </c>
      <c r="AP47">
        <v>15</v>
      </c>
      <c r="AQ47">
        <v>248.5</v>
      </c>
      <c r="AR47">
        <v>16</v>
      </c>
      <c r="AS47">
        <v>221.2</v>
      </c>
      <c r="AT47">
        <v>19</v>
      </c>
      <c r="AU47">
        <v>173.1</v>
      </c>
      <c r="AV47">
        <v>17</v>
      </c>
      <c r="AX47" s="285" t="s">
        <v>477</v>
      </c>
      <c r="AY47" t="s">
        <v>66</v>
      </c>
      <c r="AZ47">
        <v>217.3</v>
      </c>
      <c r="BA47">
        <v>20</v>
      </c>
      <c r="BB47">
        <v>185.5</v>
      </c>
      <c r="BC47">
        <v>15</v>
      </c>
      <c r="BD47">
        <v>276.89999999999998</v>
      </c>
      <c r="BE47">
        <v>15</v>
      </c>
      <c r="BF47">
        <v>328.3</v>
      </c>
      <c r="BG47">
        <v>13</v>
      </c>
      <c r="BH47">
        <v>215.1</v>
      </c>
      <c r="BI47">
        <v>16</v>
      </c>
      <c r="BM47" s="285" t="s">
        <v>457</v>
      </c>
      <c r="BN47" t="s">
        <v>66</v>
      </c>
      <c r="BO47">
        <v>15.8</v>
      </c>
      <c r="BP47">
        <v>73</v>
      </c>
      <c r="BQ47">
        <v>690.8</v>
      </c>
      <c r="BR47">
        <v>683.4</v>
      </c>
      <c r="BU47" s="285" t="s">
        <v>466</v>
      </c>
      <c r="BV47" t="s">
        <v>66</v>
      </c>
      <c r="BW47">
        <v>178.3</v>
      </c>
      <c r="BX47">
        <v>20</v>
      </c>
      <c r="BY47">
        <v>81.2</v>
      </c>
      <c r="BZ47">
        <v>28</v>
      </c>
      <c r="CA47">
        <v>87.6</v>
      </c>
      <c r="CB47">
        <v>22</v>
      </c>
      <c r="CC47">
        <v>71.900000000000006</v>
      </c>
      <c r="CD47">
        <v>25</v>
      </c>
      <c r="CE47">
        <v>12.4</v>
      </c>
      <c r="CF47">
        <v>31</v>
      </c>
    </row>
    <row r="48" spans="1:84" ht="15" x14ac:dyDescent="0.25">
      <c r="A48" s="59"/>
      <c r="V48" s="58"/>
      <c r="AK48" s="58"/>
      <c r="AX48" s="59"/>
      <c r="BM48" s="285" t="s">
        <v>459</v>
      </c>
      <c r="BN48" t="s">
        <v>66</v>
      </c>
      <c r="BO48">
        <v>2.4</v>
      </c>
      <c r="BP48">
        <v>0</v>
      </c>
      <c r="BQ48">
        <v>250.4</v>
      </c>
      <c r="BR48">
        <v>237.5</v>
      </c>
      <c r="BU48" s="59"/>
    </row>
    <row r="49" spans="1:84" ht="15" x14ac:dyDescent="0.25">
      <c r="A49" s="282" t="s">
        <v>774</v>
      </c>
      <c r="B49">
        <v>521.1</v>
      </c>
      <c r="C49">
        <v>21</v>
      </c>
      <c r="D49">
        <v>551</v>
      </c>
      <c r="E49">
        <v>16</v>
      </c>
      <c r="F49">
        <v>147.5</v>
      </c>
      <c r="G49">
        <v>26</v>
      </c>
      <c r="H49">
        <v>123.6</v>
      </c>
      <c r="I49">
        <v>29</v>
      </c>
      <c r="J49">
        <v>0</v>
      </c>
      <c r="K49">
        <v>0</v>
      </c>
      <c r="V49" s="58" t="s">
        <v>450</v>
      </c>
      <c r="W49" t="s">
        <v>66</v>
      </c>
      <c r="X49">
        <v>160.5</v>
      </c>
      <c r="Y49">
        <v>21</v>
      </c>
      <c r="Z49">
        <v>55.5</v>
      </c>
      <c r="AA49">
        <v>27</v>
      </c>
      <c r="AB49">
        <v>0.5</v>
      </c>
      <c r="AC49">
        <v>35</v>
      </c>
      <c r="AD49">
        <v>49.5</v>
      </c>
      <c r="AE49">
        <v>27</v>
      </c>
      <c r="AF49">
        <v>0</v>
      </c>
      <c r="AG49">
        <v>0</v>
      </c>
      <c r="AK49" s="58" t="s">
        <v>436</v>
      </c>
      <c r="AL49" t="s">
        <v>66</v>
      </c>
      <c r="AM49">
        <v>129.9</v>
      </c>
      <c r="AN49">
        <v>21</v>
      </c>
      <c r="AO49">
        <v>45.6</v>
      </c>
      <c r="AP49">
        <v>23</v>
      </c>
      <c r="AQ49">
        <v>234.5</v>
      </c>
      <c r="AR49">
        <v>17</v>
      </c>
      <c r="AS49">
        <v>225</v>
      </c>
      <c r="AT49">
        <v>18</v>
      </c>
      <c r="AU49">
        <v>60.9</v>
      </c>
      <c r="AV49">
        <v>25</v>
      </c>
      <c r="AX49" s="285" t="s">
        <v>440</v>
      </c>
      <c r="AY49" t="s">
        <v>66</v>
      </c>
      <c r="AZ49">
        <v>195.5</v>
      </c>
      <c r="BA49">
        <v>21</v>
      </c>
      <c r="BB49">
        <v>60.7</v>
      </c>
      <c r="BC49">
        <v>26</v>
      </c>
      <c r="BD49">
        <v>180</v>
      </c>
      <c r="BE49">
        <v>20</v>
      </c>
      <c r="BF49">
        <v>35.700000000000003</v>
      </c>
      <c r="BG49">
        <v>28</v>
      </c>
      <c r="BH49">
        <v>20.5</v>
      </c>
      <c r="BI49">
        <v>30</v>
      </c>
      <c r="BM49" s="285" t="s">
        <v>462</v>
      </c>
      <c r="BN49" t="s">
        <v>66</v>
      </c>
      <c r="BO49">
        <v>0.2</v>
      </c>
      <c r="BP49">
        <v>1.1000000000000001</v>
      </c>
      <c r="BQ49">
        <v>44.3</v>
      </c>
      <c r="BR49">
        <v>54.5</v>
      </c>
      <c r="BU49" s="285" t="s">
        <v>463</v>
      </c>
      <c r="BV49" t="s">
        <v>66</v>
      </c>
      <c r="BW49">
        <v>157.19999999999999</v>
      </c>
      <c r="BX49">
        <v>21</v>
      </c>
      <c r="BY49">
        <v>120.6</v>
      </c>
      <c r="BZ49">
        <v>24</v>
      </c>
      <c r="CA49">
        <v>0</v>
      </c>
      <c r="CB49">
        <v>0</v>
      </c>
      <c r="CC49">
        <v>62.5</v>
      </c>
      <c r="CD49">
        <v>27</v>
      </c>
      <c r="CE49">
        <v>0</v>
      </c>
      <c r="CF49">
        <v>0</v>
      </c>
    </row>
    <row r="50" spans="1:84" ht="15" x14ac:dyDescent="0.25">
      <c r="A50" s="59"/>
      <c r="V50" s="58"/>
      <c r="AK50" s="58"/>
      <c r="AX50" s="59"/>
      <c r="BM50" s="285" t="s">
        <v>463</v>
      </c>
      <c r="BN50" t="s">
        <v>66</v>
      </c>
      <c r="BO50">
        <v>0</v>
      </c>
      <c r="BP50">
        <v>0</v>
      </c>
      <c r="BQ50">
        <v>157.19999999999999</v>
      </c>
      <c r="BR50">
        <v>120.6</v>
      </c>
      <c r="BU50" s="59"/>
    </row>
    <row r="51" spans="1:84" ht="15" x14ac:dyDescent="0.25">
      <c r="A51" s="282" t="s">
        <v>735</v>
      </c>
      <c r="B51">
        <v>325</v>
      </c>
      <c r="C51">
        <v>22</v>
      </c>
      <c r="D51">
        <v>147.5</v>
      </c>
      <c r="E51">
        <v>26</v>
      </c>
      <c r="F51">
        <v>284.39999999999998</v>
      </c>
      <c r="G51">
        <v>20</v>
      </c>
      <c r="H51">
        <v>213.3</v>
      </c>
      <c r="I51">
        <v>25</v>
      </c>
      <c r="J51">
        <v>206.8</v>
      </c>
      <c r="K51">
        <v>23</v>
      </c>
      <c r="V51" s="58" t="s">
        <v>444</v>
      </c>
      <c r="W51" t="s">
        <v>66</v>
      </c>
      <c r="X51">
        <v>144.80000000000001</v>
      </c>
      <c r="Y51">
        <v>22</v>
      </c>
      <c r="Z51">
        <v>188.3</v>
      </c>
      <c r="AA51">
        <v>17</v>
      </c>
      <c r="AB51">
        <v>0</v>
      </c>
      <c r="AC51">
        <v>0</v>
      </c>
      <c r="AD51">
        <v>75</v>
      </c>
      <c r="AE51">
        <v>25</v>
      </c>
      <c r="AF51">
        <v>49.5</v>
      </c>
      <c r="AG51">
        <v>31</v>
      </c>
      <c r="AK51" s="58" t="s">
        <v>455</v>
      </c>
      <c r="AL51" t="s">
        <v>66</v>
      </c>
      <c r="AM51">
        <v>99.8</v>
      </c>
      <c r="AN51">
        <v>22</v>
      </c>
      <c r="AO51">
        <v>106.6</v>
      </c>
      <c r="AP51">
        <v>18</v>
      </c>
      <c r="AQ51">
        <v>225.4</v>
      </c>
      <c r="AR51">
        <v>18</v>
      </c>
      <c r="AS51">
        <v>187.2</v>
      </c>
      <c r="AT51">
        <v>22</v>
      </c>
      <c r="AU51">
        <v>219.3</v>
      </c>
      <c r="AV51">
        <v>14</v>
      </c>
      <c r="AX51" s="285" t="s">
        <v>455</v>
      </c>
      <c r="AY51" t="s">
        <v>66</v>
      </c>
      <c r="AZ51">
        <v>187.2</v>
      </c>
      <c r="BA51">
        <v>22</v>
      </c>
      <c r="BB51">
        <v>219.3</v>
      </c>
      <c r="BC51">
        <v>14</v>
      </c>
      <c r="BD51">
        <v>335.2</v>
      </c>
      <c r="BE51">
        <v>14</v>
      </c>
      <c r="BF51">
        <v>257</v>
      </c>
      <c r="BG51">
        <v>16</v>
      </c>
      <c r="BH51">
        <v>236.3</v>
      </c>
      <c r="BI51">
        <v>14</v>
      </c>
      <c r="BM51" s="285" t="s">
        <v>464</v>
      </c>
      <c r="BN51" t="s">
        <v>66</v>
      </c>
      <c r="BO51">
        <v>5.5</v>
      </c>
      <c r="BP51" t="s">
        <v>84</v>
      </c>
      <c r="BQ51">
        <v>20.100000000000001</v>
      </c>
      <c r="BR51">
        <v>26.2</v>
      </c>
      <c r="BU51" s="285" t="s">
        <v>477</v>
      </c>
      <c r="BV51" t="s">
        <v>66</v>
      </c>
      <c r="BW51">
        <v>125.7</v>
      </c>
      <c r="BX51">
        <v>22</v>
      </c>
      <c r="BY51">
        <v>217.3</v>
      </c>
      <c r="BZ51">
        <v>20</v>
      </c>
      <c r="CA51">
        <v>185.5</v>
      </c>
      <c r="CB51">
        <v>15</v>
      </c>
      <c r="CC51">
        <v>276.89999999999998</v>
      </c>
      <c r="CD51">
        <v>15</v>
      </c>
      <c r="CE51">
        <v>328.3</v>
      </c>
      <c r="CF51">
        <v>13</v>
      </c>
    </row>
    <row r="52" spans="1:84" ht="15" x14ac:dyDescent="0.25">
      <c r="A52" s="59"/>
      <c r="V52" s="58"/>
      <c r="AK52" s="58"/>
      <c r="AX52" s="59"/>
      <c r="BM52" s="285" t="s">
        <v>910</v>
      </c>
      <c r="BN52" t="s">
        <v>66</v>
      </c>
      <c r="BO52">
        <v>0</v>
      </c>
      <c r="BP52">
        <v>25</v>
      </c>
      <c r="BQ52">
        <v>218.3</v>
      </c>
      <c r="BR52">
        <v>350</v>
      </c>
      <c r="BU52" s="59"/>
    </row>
    <row r="53" spans="1:84" ht="15" x14ac:dyDescent="0.25">
      <c r="A53" s="282" t="s">
        <v>730</v>
      </c>
      <c r="B53">
        <v>301.10000000000002</v>
      </c>
      <c r="C53">
        <v>23</v>
      </c>
      <c r="D53">
        <v>370.6</v>
      </c>
      <c r="E53">
        <v>19</v>
      </c>
      <c r="F53">
        <v>215.6</v>
      </c>
      <c r="G53">
        <v>21</v>
      </c>
      <c r="H53">
        <v>356.8</v>
      </c>
      <c r="I53">
        <v>16</v>
      </c>
      <c r="J53">
        <v>187.8</v>
      </c>
      <c r="K53">
        <v>24</v>
      </c>
      <c r="V53" s="58" t="s">
        <v>477</v>
      </c>
      <c r="W53" t="s">
        <v>66</v>
      </c>
      <c r="X53">
        <v>129.6</v>
      </c>
      <c r="Y53">
        <v>23</v>
      </c>
      <c r="Z53">
        <v>176.8</v>
      </c>
      <c r="AA53">
        <v>18</v>
      </c>
      <c r="AB53">
        <v>83.9</v>
      </c>
      <c r="AC53">
        <v>21</v>
      </c>
      <c r="AD53">
        <v>125.7</v>
      </c>
      <c r="AE53">
        <v>22</v>
      </c>
      <c r="AF53">
        <v>217.3</v>
      </c>
      <c r="AG53">
        <v>20</v>
      </c>
      <c r="AK53" s="58" t="s">
        <v>913</v>
      </c>
      <c r="AL53" t="s">
        <v>66</v>
      </c>
      <c r="AM53">
        <v>92.3</v>
      </c>
      <c r="AN53">
        <v>23</v>
      </c>
      <c r="AO53">
        <v>0</v>
      </c>
      <c r="AP53">
        <v>0</v>
      </c>
      <c r="AQ53">
        <v>95.8</v>
      </c>
      <c r="AR53">
        <v>24</v>
      </c>
      <c r="AS53">
        <v>105.3</v>
      </c>
      <c r="AT53">
        <v>25</v>
      </c>
      <c r="AU53">
        <v>122.3</v>
      </c>
      <c r="AV53">
        <v>21</v>
      </c>
      <c r="AX53" s="285" t="s">
        <v>478</v>
      </c>
      <c r="AY53" t="s">
        <v>66</v>
      </c>
      <c r="AZ53">
        <v>148.4</v>
      </c>
      <c r="BA53">
        <v>23</v>
      </c>
      <c r="BB53">
        <v>123.9</v>
      </c>
      <c r="BC53">
        <v>20</v>
      </c>
      <c r="BD53">
        <v>111.8</v>
      </c>
      <c r="BE53">
        <v>23</v>
      </c>
      <c r="BF53">
        <v>181.9</v>
      </c>
      <c r="BG53">
        <v>22</v>
      </c>
      <c r="BH53">
        <v>149.19999999999999</v>
      </c>
      <c r="BI53">
        <v>21</v>
      </c>
      <c r="BM53" s="285" t="s">
        <v>465</v>
      </c>
      <c r="BN53" t="s">
        <v>66</v>
      </c>
      <c r="BO53">
        <v>16</v>
      </c>
      <c r="BP53">
        <v>24.5</v>
      </c>
      <c r="BQ53">
        <v>485.2</v>
      </c>
      <c r="BR53">
        <v>423</v>
      </c>
      <c r="BU53" s="285" t="s">
        <v>478</v>
      </c>
      <c r="BV53" t="s">
        <v>66</v>
      </c>
      <c r="BW53">
        <v>120.6</v>
      </c>
      <c r="BX53">
        <v>23</v>
      </c>
      <c r="BY53">
        <v>148.4</v>
      </c>
      <c r="BZ53">
        <v>23</v>
      </c>
      <c r="CA53">
        <v>123.9</v>
      </c>
      <c r="CB53">
        <v>20</v>
      </c>
      <c r="CC53">
        <v>111.8</v>
      </c>
      <c r="CD53">
        <v>23</v>
      </c>
      <c r="CE53">
        <v>181.9</v>
      </c>
      <c r="CF53">
        <v>22</v>
      </c>
    </row>
    <row r="54" spans="1:84" ht="15" x14ac:dyDescent="0.25">
      <c r="A54" s="59"/>
      <c r="V54" s="58"/>
      <c r="AK54" s="58"/>
      <c r="AX54" s="59"/>
      <c r="BM54" s="285" t="s">
        <v>466</v>
      </c>
      <c r="BN54" t="s">
        <v>66</v>
      </c>
      <c r="BO54">
        <v>29.8</v>
      </c>
      <c r="BP54">
        <v>7.8</v>
      </c>
      <c r="BQ54">
        <v>178.3</v>
      </c>
      <c r="BR54">
        <v>81.2</v>
      </c>
      <c r="BU54" s="59"/>
    </row>
    <row r="55" spans="1:84" ht="15" x14ac:dyDescent="0.25">
      <c r="A55" s="282" t="s">
        <v>760</v>
      </c>
      <c r="B55">
        <v>298.89999999999998</v>
      </c>
      <c r="C55">
        <v>24</v>
      </c>
      <c r="D55">
        <v>19.3</v>
      </c>
      <c r="E55">
        <v>38</v>
      </c>
      <c r="F55">
        <v>49.3</v>
      </c>
      <c r="G55">
        <v>30</v>
      </c>
      <c r="H55">
        <v>0</v>
      </c>
      <c r="I55">
        <v>0</v>
      </c>
      <c r="J55">
        <v>0</v>
      </c>
      <c r="K55">
        <v>0</v>
      </c>
      <c r="V55" s="58" t="s">
        <v>455</v>
      </c>
      <c r="W55" t="s">
        <v>66</v>
      </c>
      <c r="X55">
        <v>119.3</v>
      </c>
      <c r="Y55">
        <v>24</v>
      </c>
      <c r="Z55">
        <v>99.8</v>
      </c>
      <c r="AA55">
        <v>22</v>
      </c>
      <c r="AB55">
        <v>106.6</v>
      </c>
      <c r="AC55">
        <v>18</v>
      </c>
      <c r="AD55">
        <v>225.4</v>
      </c>
      <c r="AE55">
        <v>18</v>
      </c>
      <c r="AF55">
        <v>187.2</v>
      </c>
      <c r="AG55">
        <v>22</v>
      </c>
      <c r="AK55" s="58" t="s">
        <v>478</v>
      </c>
      <c r="AL55" t="s">
        <v>66</v>
      </c>
      <c r="AM55">
        <v>91.4</v>
      </c>
      <c r="AN55">
        <v>24</v>
      </c>
      <c r="AO55">
        <v>100.4</v>
      </c>
      <c r="AP55">
        <v>19</v>
      </c>
      <c r="AQ55">
        <v>120.6</v>
      </c>
      <c r="AR55">
        <v>23</v>
      </c>
      <c r="AS55">
        <v>148.4</v>
      </c>
      <c r="AT55">
        <v>23</v>
      </c>
      <c r="AU55">
        <v>123.9</v>
      </c>
      <c r="AV55">
        <v>20</v>
      </c>
      <c r="AX55" s="285" t="s">
        <v>463</v>
      </c>
      <c r="AY55" t="s">
        <v>66</v>
      </c>
      <c r="AZ55">
        <v>120.6</v>
      </c>
      <c r="BA55">
        <v>24</v>
      </c>
      <c r="BB55">
        <v>0</v>
      </c>
      <c r="BC55">
        <v>0</v>
      </c>
      <c r="BD55">
        <v>62.5</v>
      </c>
      <c r="BE55">
        <v>27</v>
      </c>
      <c r="BF55">
        <v>0</v>
      </c>
      <c r="BG55">
        <v>0</v>
      </c>
      <c r="BH55">
        <v>0</v>
      </c>
      <c r="BI55">
        <v>0</v>
      </c>
      <c r="BM55" s="285"/>
      <c r="BN55" t="s">
        <v>66</v>
      </c>
      <c r="BU55" s="285" t="s">
        <v>913</v>
      </c>
      <c r="BV55" t="s">
        <v>66</v>
      </c>
      <c r="BW55">
        <v>95.8</v>
      </c>
      <c r="BX55">
        <v>24</v>
      </c>
      <c r="BY55">
        <v>105.3</v>
      </c>
      <c r="BZ55">
        <v>25</v>
      </c>
      <c r="CA55">
        <v>122.3</v>
      </c>
      <c r="CB55">
        <v>21</v>
      </c>
      <c r="CC55">
        <v>217.2</v>
      </c>
      <c r="CD55">
        <v>17</v>
      </c>
      <c r="CE55">
        <v>253.2</v>
      </c>
      <c r="CF55">
        <v>17</v>
      </c>
    </row>
    <row r="56" spans="1:84" ht="15" x14ac:dyDescent="0.25">
      <c r="A56" s="59"/>
      <c r="V56" s="58"/>
      <c r="AK56" s="58"/>
      <c r="AX56" s="59"/>
      <c r="BM56" s="285" t="s">
        <v>467</v>
      </c>
      <c r="BN56" t="s">
        <v>66</v>
      </c>
      <c r="BO56">
        <v>0</v>
      </c>
      <c r="BP56">
        <v>60</v>
      </c>
      <c r="BQ56">
        <v>1242.3</v>
      </c>
      <c r="BR56">
        <v>1283.3</v>
      </c>
      <c r="BU56" s="59"/>
    </row>
    <row r="57" spans="1:84" ht="15" x14ac:dyDescent="0.25">
      <c r="A57" s="282" t="s">
        <v>726</v>
      </c>
      <c r="B57">
        <v>284.10000000000002</v>
      </c>
      <c r="C57">
        <v>25</v>
      </c>
      <c r="D57">
        <v>298</v>
      </c>
      <c r="E57">
        <v>21</v>
      </c>
      <c r="F57">
        <v>302.3</v>
      </c>
      <c r="G57">
        <v>19</v>
      </c>
      <c r="H57">
        <v>301.10000000000002</v>
      </c>
      <c r="I57">
        <v>18</v>
      </c>
      <c r="J57">
        <v>274.60000000000002</v>
      </c>
      <c r="K57">
        <v>21</v>
      </c>
      <c r="V57" s="58" t="s">
        <v>475</v>
      </c>
      <c r="W57" t="s">
        <v>66</v>
      </c>
      <c r="X57">
        <v>95.2</v>
      </c>
      <c r="Y57">
        <v>25</v>
      </c>
      <c r="Z57">
        <v>156.69999999999999</v>
      </c>
      <c r="AA57">
        <v>20</v>
      </c>
      <c r="AB57">
        <v>260.10000000000002</v>
      </c>
      <c r="AC57">
        <v>15</v>
      </c>
      <c r="AD57">
        <v>248.5</v>
      </c>
      <c r="AE57">
        <v>16</v>
      </c>
      <c r="AF57">
        <v>221.2</v>
      </c>
      <c r="AG57">
        <v>19</v>
      </c>
      <c r="AK57" s="58" t="s">
        <v>908</v>
      </c>
      <c r="AL57" t="s">
        <v>66</v>
      </c>
      <c r="AM57">
        <v>81</v>
      </c>
      <c r="AN57">
        <v>25</v>
      </c>
      <c r="AO57">
        <v>30.3</v>
      </c>
      <c r="AP57">
        <v>26</v>
      </c>
      <c r="AQ57">
        <v>52.5</v>
      </c>
      <c r="AR57">
        <v>26</v>
      </c>
      <c r="AS57">
        <v>98.5</v>
      </c>
      <c r="AT57">
        <v>27</v>
      </c>
      <c r="AU57">
        <v>25.9</v>
      </c>
      <c r="AV57">
        <v>30</v>
      </c>
      <c r="AX57" s="285" t="s">
        <v>913</v>
      </c>
      <c r="AY57" t="s">
        <v>66</v>
      </c>
      <c r="AZ57">
        <v>105.3</v>
      </c>
      <c r="BA57">
        <v>25</v>
      </c>
      <c r="BB57">
        <v>122.3</v>
      </c>
      <c r="BC57">
        <v>21</v>
      </c>
      <c r="BD57">
        <v>217.2</v>
      </c>
      <c r="BE57">
        <v>17</v>
      </c>
      <c r="BF57">
        <v>253.2</v>
      </c>
      <c r="BG57">
        <v>17</v>
      </c>
      <c r="BH57">
        <v>303.10000000000002</v>
      </c>
      <c r="BI57">
        <v>11</v>
      </c>
      <c r="BM57" s="285" t="s">
        <v>469</v>
      </c>
      <c r="BN57" t="s">
        <v>66</v>
      </c>
      <c r="BO57">
        <v>0</v>
      </c>
      <c r="BP57">
        <v>60</v>
      </c>
      <c r="BQ57">
        <v>897.3</v>
      </c>
      <c r="BR57">
        <v>945</v>
      </c>
      <c r="BU57" s="285" t="s">
        <v>444</v>
      </c>
      <c r="BV57" t="s">
        <v>66</v>
      </c>
      <c r="BW57">
        <v>75</v>
      </c>
      <c r="BX57">
        <v>25</v>
      </c>
      <c r="BY57">
        <v>49.5</v>
      </c>
      <c r="BZ57">
        <v>31</v>
      </c>
      <c r="CA57">
        <v>0</v>
      </c>
      <c r="CB57">
        <v>0</v>
      </c>
      <c r="CC57">
        <v>2.5</v>
      </c>
      <c r="CD57">
        <v>38</v>
      </c>
      <c r="CE57">
        <v>64</v>
      </c>
      <c r="CF57">
        <v>27</v>
      </c>
    </row>
    <row r="58" spans="1:84" ht="15" x14ac:dyDescent="0.25">
      <c r="A58" s="59"/>
      <c r="V58" s="58"/>
      <c r="AK58" s="58"/>
      <c r="AX58" s="59"/>
      <c r="BM58" s="285" t="s">
        <v>913</v>
      </c>
      <c r="BN58" t="s">
        <v>66</v>
      </c>
      <c r="BO58">
        <v>0</v>
      </c>
      <c r="BP58">
        <v>0</v>
      </c>
      <c r="BQ58">
        <v>95.8</v>
      </c>
      <c r="BR58">
        <v>105.3</v>
      </c>
      <c r="BU58" s="59"/>
    </row>
    <row r="59" spans="1:84" ht="15" x14ac:dyDescent="0.25">
      <c r="A59" s="282" t="s">
        <v>736</v>
      </c>
      <c r="B59">
        <v>274.60000000000002</v>
      </c>
      <c r="C59">
        <v>26</v>
      </c>
      <c r="D59">
        <v>236.3</v>
      </c>
      <c r="E59">
        <v>24</v>
      </c>
      <c r="F59">
        <v>138.4</v>
      </c>
      <c r="G59">
        <v>27</v>
      </c>
      <c r="H59">
        <v>184</v>
      </c>
      <c r="I59">
        <v>27</v>
      </c>
      <c r="J59">
        <v>103.2</v>
      </c>
      <c r="K59">
        <v>28</v>
      </c>
      <c r="V59" s="58" t="s">
        <v>440</v>
      </c>
      <c r="W59" t="s">
        <v>66</v>
      </c>
      <c r="X59">
        <v>80.2</v>
      </c>
      <c r="Y59">
        <v>26</v>
      </c>
      <c r="Z59">
        <v>50.3</v>
      </c>
      <c r="AA59">
        <v>28</v>
      </c>
      <c r="AB59">
        <v>1.8</v>
      </c>
      <c r="AC59">
        <v>33</v>
      </c>
      <c r="AD59">
        <v>18.2</v>
      </c>
      <c r="AE59">
        <v>35</v>
      </c>
      <c r="AF59">
        <v>195.5</v>
      </c>
      <c r="AG59">
        <v>21</v>
      </c>
      <c r="AK59" s="58" t="s">
        <v>485</v>
      </c>
      <c r="AL59" t="s">
        <v>66</v>
      </c>
      <c r="AM59">
        <v>72</v>
      </c>
      <c r="AN59">
        <v>26</v>
      </c>
      <c r="AO59">
        <v>41.9</v>
      </c>
      <c r="AP59">
        <v>24</v>
      </c>
      <c r="AQ59">
        <v>39</v>
      </c>
      <c r="AR59">
        <v>30</v>
      </c>
      <c r="AS59">
        <v>104.6</v>
      </c>
      <c r="AT59">
        <v>26</v>
      </c>
      <c r="AU59">
        <v>44.5</v>
      </c>
      <c r="AV59">
        <v>28</v>
      </c>
      <c r="AX59" s="285" t="s">
        <v>485</v>
      </c>
      <c r="AY59" t="s">
        <v>66</v>
      </c>
      <c r="AZ59">
        <v>104.6</v>
      </c>
      <c r="BA59">
        <v>26</v>
      </c>
      <c r="BB59">
        <v>44.5</v>
      </c>
      <c r="BC59">
        <v>28</v>
      </c>
      <c r="BD59">
        <v>5</v>
      </c>
      <c r="BE59">
        <v>37</v>
      </c>
      <c r="BF59">
        <v>0</v>
      </c>
      <c r="BG59">
        <v>0</v>
      </c>
      <c r="BH59">
        <v>45</v>
      </c>
      <c r="BI59">
        <v>28</v>
      </c>
      <c r="BM59" s="285" t="s">
        <v>471</v>
      </c>
      <c r="BN59" t="s">
        <v>66</v>
      </c>
      <c r="BO59">
        <v>0</v>
      </c>
      <c r="BP59">
        <v>0</v>
      </c>
      <c r="BQ59">
        <v>249.2</v>
      </c>
      <c r="BR59">
        <v>232.9</v>
      </c>
      <c r="BU59" s="285" t="s">
        <v>908</v>
      </c>
      <c r="BV59" t="s">
        <v>66</v>
      </c>
      <c r="BW59">
        <v>52.5</v>
      </c>
      <c r="BX59">
        <v>26</v>
      </c>
      <c r="BY59">
        <v>98.4</v>
      </c>
      <c r="BZ59">
        <v>27</v>
      </c>
      <c r="CA59">
        <v>25.9</v>
      </c>
      <c r="CB59">
        <v>30</v>
      </c>
      <c r="CC59">
        <v>0</v>
      </c>
      <c r="CD59">
        <v>0</v>
      </c>
      <c r="CE59">
        <v>0</v>
      </c>
      <c r="CF59">
        <v>0</v>
      </c>
    </row>
    <row r="60" spans="1:84" ht="15" x14ac:dyDescent="0.25">
      <c r="A60" s="59"/>
      <c r="V60" s="58"/>
      <c r="AK60" s="58"/>
      <c r="AX60" s="59"/>
      <c r="BM60" s="285"/>
      <c r="BN60" t="s">
        <v>66</v>
      </c>
      <c r="BU60" s="59"/>
    </row>
    <row r="61" spans="1:84" ht="15" x14ac:dyDescent="0.25">
      <c r="A61" s="282" t="s">
        <v>732</v>
      </c>
      <c r="B61">
        <v>268.2</v>
      </c>
      <c r="C61">
        <v>27</v>
      </c>
      <c r="D61">
        <v>123.4</v>
      </c>
      <c r="E61">
        <v>28</v>
      </c>
      <c r="F61">
        <v>171.7</v>
      </c>
      <c r="G61">
        <v>25</v>
      </c>
      <c r="H61">
        <v>232.8</v>
      </c>
      <c r="I61">
        <v>23</v>
      </c>
      <c r="J61">
        <v>257.2</v>
      </c>
      <c r="K61">
        <v>22</v>
      </c>
      <c r="V61" s="58" t="s">
        <v>462</v>
      </c>
      <c r="W61" t="s">
        <v>66</v>
      </c>
      <c r="X61">
        <v>75.8</v>
      </c>
      <c r="Y61">
        <v>27</v>
      </c>
      <c r="Z61">
        <v>38</v>
      </c>
      <c r="AA61">
        <v>29</v>
      </c>
      <c r="AB61">
        <v>41.5</v>
      </c>
      <c r="AC61">
        <v>25</v>
      </c>
      <c r="AD61">
        <v>44.3</v>
      </c>
      <c r="AE61">
        <v>28</v>
      </c>
      <c r="AF61">
        <v>54.5</v>
      </c>
      <c r="AG61">
        <v>29</v>
      </c>
      <c r="AK61" s="58" t="s">
        <v>450</v>
      </c>
      <c r="AL61" t="s">
        <v>66</v>
      </c>
      <c r="AM61">
        <v>55.5</v>
      </c>
      <c r="AN61">
        <v>27</v>
      </c>
      <c r="AO61">
        <v>0.5</v>
      </c>
      <c r="AP61">
        <v>35</v>
      </c>
      <c r="AQ61">
        <v>49.5</v>
      </c>
      <c r="AR61">
        <v>27</v>
      </c>
      <c r="AS61">
        <v>0</v>
      </c>
      <c r="AT61">
        <v>0</v>
      </c>
      <c r="AU61">
        <v>0</v>
      </c>
      <c r="AV61">
        <v>0</v>
      </c>
      <c r="AX61" s="285" t="s">
        <v>908</v>
      </c>
      <c r="AY61" t="s">
        <v>66</v>
      </c>
      <c r="AZ61">
        <v>98.4</v>
      </c>
      <c r="BA61">
        <v>27</v>
      </c>
      <c r="BB61">
        <v>25.9</v>
      </c>
      <c r="BC61">
        <v>30</v>
      </c>
      <c r="BD61">
        <v>0</v>
      </c>
      <c r="BE61">
        <v>0</v>
      </c>
      <c r="BF61">
        <v>0</v>
      </c>
      <c r="BG61">
        <v>0</v>
      </c>
      <c r="BH61">
        <v>0</v>
      </c>
      <c r="BI61">
        <v>0</v>
      </c>
      <c r="BM61" s="285" t="s">
        <v>914</v>
      </c>
      <c r="BN61" t="s">
        <v>66</v>
      </c>
      <c r="BO61">
        <v>156.9</v>
      </c>
      <c r="BP61">
        <v>141.6</v>
      </c>
      <c r="BQ61">
        <v>4082.9</v>
      </c>
      <c r="BR61">
        <v>4378.3999999999996</v>
      </c>
      <c r="BU61" s="285" t="s">
        <v>450</v>
      </c>
      <c r="BV61" t="s">
        <v>66</v>
      </c>
      <c r="BW61">
        <v>49.5</v>
      </c>
      <c r="BX61">
        <v>27</v>
      </c>
      <c r="BY61">
        <v>0</v>
      </c>
      <c r="BZ61">
        <v>0</v>
      </c>
      <c r="CA61">
        <v>0</v>
      </c>
      <c r="CB61">
        <v>0</v>
      </c>
      <c r="CC61">
        <v>0</v>
      </c>
      <c r="CD61">
        <v>0</v>
      </c>
      <c r="CE61">
        <v>0</v>
      </c>
      <c r="CF61">
        <v>0</v>
      </c>
    </row>
    <row r="62" spans="1:84" ht="15" x14ac:dyDescent="0.25">
      <c r="A62" s="59"/>
      <c r="V62" s="58"/>
      <c r="AK62" s="58"/>
      <c r="AX62" s="59"/>
      <c r="BM62" s="285" t="s">
        <v>474</v>
      </c>
      <c r="BN62" t="s">
        <v>66</v>
      </c>
      <c r="BO62">
        <v>0.2</v>
      </c>
      <c r="BP62">
        <v>0.1</v>
      </c>
      <c r="BQ62">
        <v>23.3</v>
      </c>
      <c r="BR62">
        <v>25.2</v>
      </c>
      <c r="BU62" s="59"/>
    </row>
    <row r="63" spans="1:84" ht="15" x14ac:dyDescent="0.25">
      <c r="A63" s="282" t="s">
        <v>759</v>
      </c>
      <c r="B63">
        <v>229</v>
      </c>
      <c r="C63">
        <v>28</v>
      </c>
      <c r="D63">
        <v>146.19999999999999</v>
      </c>
      <c r="E63">
        <v>27</v>
      </c>
      <c r="F63">
        <v>198.6</v>
      </c>
      <c r="G63">
        <v>23</v>
      </c>
      <c r="H63">
        <v>251.5</v>
      </c>
      <c r="I63">
        <v>22</v>
      </c>
      <c r="J63">
        <v>118.7</v>
      </c>
      <c r="K63">
        <v>26</v>
      </c>
      <c r="V63" s="58" t="s">
        <v>911</v>
      </c>
      <c r="W63" t="s">
        <v>66</v>
      </c>
      <c r="X63">
        <v>68.3</v>
      </c>
      <c r="Y63">
        <v>28</v>
      </c>
      <c r="Z63">
        <v>0</v>
      </c>
      <c r="AA63">
        <v>0</v>
      </c>
      <c r="AB63">
        <v>0</v>
      </c>
      <c r="AC63">
        <v>0</v>
      </c>
      <c r="AD63">
        <v>0</v>
      </c>
      <c r="AE63">
        <v>0</v>
      </c>
      <c r="AF63">
        <v>297</v>
      </c>
      <c r="AG63">
        <v>15</v>
      </c>
      <c r="AK63" s="58" t="s">
        <v>440</v>
      </c>
      <c r="AL63" t="s">
        <v>66</v>
      </c>
      <c r="AM63">
        <v>50.3</v>
      </c>
      <c r="AN63">
        <v>28</v>
      </c>
      <c r="AO63">
        <v>1.8</v>
      </c>
      <c r="AP63">
        <v>33</v>
      </c>
      <c r="AQ63">
        <v>18.2</v>
      </c>
      <c r="AR63">
        <v>35</v>
      </c>
      <c r="AS63">
        <v>195.5</v>
      </c>
      <c r="AT63">
        <v>21</v>
      </c>
      <c r="AU63">
        <v>60.7</v>
      </c>
      <c r="AV63">
        <v>26</v>
      </c>
      <c r="AX63" s="285" t="s">
        <v>466</v>
      </c>
      <c r="AY63" t="s">
        <v>66</v>
      </c>
      <c r="AZ63">
        <v>81.2</v>
      </c>
      <c r="BA63">
        <v>28</v>
      </c>
      <c r="BB63">
        <v>87.6</v>
      </c>
      <c r="BC63">
        <v>22</v>
      </c>
      <c r="BD63">
        <v>71.900000000000006</v>
      </c>
      <c r="BE63">
        <v>25</v>
      </c>
      <c r="BF63">
        <v>12.4</v>
      </c>
      <c r="BG63">
        <v>31</v>
      </c>
      <c r="BH63">
        <v>1</v>
      </c>
      <c r="BI63">
        <v>39</v>
      </c>
      <c r="BM63" s="285" t="s">
        <v>475</v>
      </c>
      <c r="BN63" t="s">
        <v>66</v>
      </c>
      <c r="BO63">
        <v>31</v>
      </c>
      <c r="BP63">
        <v>12.5</v>
      </c>
      <c r="BQ63">
        <v>248.4</v>
      </c>
      <c r="BR63">
        <v>221.2</v>
      </c>
      <c r="BU63" s="285" t="s">
        <v>462</v>
      </c>
      <c r="BV63" t="s">
        <v>66</v>
      </c>
      <c r="BW63">
        <v>44.3</v>
      </c>
      <c r="BX63">
        <v>28</v>
      </c>
      <c r="BY63">
        <v>54.5</v>
      </c>
      <c r="BZ63">
        <v>29</v>
      </c>
      <c r="CA63">
        <v>45.1</v>
      </c>
      <c r="CB63">
        <v>27</v>
      </c>
      <c r="CC63">
        <v>50.6</v>
      </c>
      <c r="CD63">
        <v>28</v>
      </c>
      <c r="CE63">
        <v>71.900000000000006</v>
      </c>
      <c r="CF63">
        <v>26</v>
      </c>
    </row>
    <row r="64" spans="1:84" ht="15" x14ac:dyDescent="0.25">
      <c r="A64" s="59"/>
      <c r="V64" s="58"/>
      <c r="AK64" s="58"/>
      <c r="AX64" s="59"/>
      <c r="BM64" s="285" t="s">
        <v>476</v>
      </c>
      <c r="BN64" t="s">
        <v>66</v>
      </c>
      <c r="BO64">
        <v>28.1</v>
      </c>
      <c r="BP64">
        <v>25.6</v>
      </c>
      <c r="BQ64">
        <v>279</v>
      </c>
      <c r="BR64">
        <v>338.4</v>
      </c>
      <c r="BU64" s="59"/>
    </row>
    <row r="65" spans="1:84" ht="15" x14ac:dyDescent="0.25">
      <c r="A65" s="282" t="s">
        <v>745</v>
      </c>
      <c r="B65">
        <v>211.2</v>
      </c>
      <c r="C65">
        <v>29</v>
      </c>
      <c r="D65">
        <v>100.5</v>
      </c>
      <c r="E65">
        <v>31</v>
      </c>
      <c r="F65">
        <v>30.9</v>
      </c>
      <c r="G65">
        <v>33</v>
      </c>
      <c r="H65">
        <v>88.4</v>
      </c>
      <c r="I65">
        <v>31</v>
      </c>
      <c r="J65">
        <v>84.9</v>
      </c>
      <c r="K65">
        <v>29</v>
      </c>
      <c r="V65" s="58" t="s">
        <v>485</v>
      </c>
      <c r="W65" t="s">
        <v>66</v>
      </c>
      <c r="X65">
        <v>50.1</v>
      </c>
      <c r="Y65">
        <v>29</v>
      </c>
      <c r="Z65">
        <v>72</v>
      </c>
      <c r="AA65">
        <v>26</v>
      </c>
      <c r="AB65">
        <v>41.9</v>
      </c>
      <c r="AC65">
        <v>24</v>
      </c>
      <c r="AD65">
        <v>39</v>
      </c>
      <c r="AE65">
        <v>30</v>
      </c>
      <c r="AF65">
        <v>104.6</v>
      </c>
      <c r="AG65">
        <v>26</v>
      </c>
      <c r="AK65" s="58" t="s">
        <v>462</v>
      </c>
      <c r="AL65" t="s">
        <v>66</v>
      </c>
      <c r="AM65">
        <v>38</v>
      </c>
      <c r="AN65">
        <v>29</v>
      </c>
      <c r="AO65">
        <v>41.5</v>
      </c>
      <c r="AP65">
        <v>25</v>
      </c>
      <c r="AQ65">
        <v>44.3</v>
      </c>
      <c r="AR65">
        <v>28</v>
      </c>
      <c r="AS65">
        <v>54.5</v>
      </c>
      <c r="AT65">
        <v>29</v>
      </c>
      <c r="AU65">
        <v>45.1</v>
      </c>
      <c r="AV65">
        <v>27</v>
      </c>
      <c r="AX65" s="285" t="s">
        <v>462</v>
      </c>
      <c r="AY65" t="s">
        <v>66</v>
      </c>
      <c r="AZ65">
        <v>54.5</v>
      </c>
      <c r="BA65">
        <v>29</v>
      </c>
      <c r="BB65">
        <v>45.1</v>
      </c>
      <c r="BC65">
        <v>27</v>
      </c>
      <c r="BD65">
        <v>50.6</v>
      </c>
      <c r="BE65">
        <v>28</v>
      </c>
      <c r="BF65">
        <v>71.900000000000006</v>
      </c>
      <c r="BG65">
        <v>26</v>
      </c>
      <c r="BH65">
        <v>104</v>
      </c>
      <c r="BI65">
        <v>23</v>
      </c>
      <c r="BM65" s="285" t="s">
        <v>477</v>
      </c>
      <c r="BN65" t="s">
        <v>66</v>
      </c>
      <c r="BO65">
        <v>7</v>
      </c>
      <c r="BP65">
        <v>33</v>
      </c>
      <c r="BQ65">
        <v>125.7</v>
      </c>
      <c r="BR65">
        <v>217.3</v>
      </c>
      <c r="BU65" s="285" t="s">
        <v>442</v>
      </c>
      <c r="BV65" t="s">
        <v>66</v>
      </c>
      <c r="BW65">
        <v>41.8</v>
      </c>
      <c r="BX65">
        <v>29</v>
      </c>
      <c r="BY65">
        <v>52.4</v>
      </c>
      <c r="BZ65">
        <v>30</v>
      </c>
      <c r="CA65">
        <v>81.3</v>
      </c>
      <c r="CB65">
        <v>24</v>
      </c>
      <c r="CC65">
        <v>396.3</v>
      </c>
      <c r="CD65">
        <v>13</v>
      </c>
      <c r="CE65">
        <v>183.7</v>
      </c>
      <c r="CF65">
        <v>21</v>
      </c>
    </row>
    <row r="66" spans="1:84" ht="15" x14ac:dyDescent="0.25">
      <c r="A66" s="59"/>
      <c r="V66" s="58"/>
      <c r="AK66" s="58"/>
      <c r="AX66" s="59"/>
      <c r="BM66" s="285" t="s">
        <v>478</v>
      </c>
      <c r="BN66" t="s">
        <v>66</v>
      </c>
      <c r="BO66">
        <v>8</v>
      </c>
      <c r="BP66">
        <v>15.2</v>
      </c>
      <c r="BQ66">
        <v>120.6</v>
      </c>
      <c r="BR66">
        <v>148.4</v>
      </c>
      <c r="BU66" s="59"/>
    </row>
    <row r="67" spans="1:84" ht="15" x14ac:dyDescent="0.25">
      <c r="A67" s="282" t="s">
        <v>738</v>
      </c>
      <c r="B67">
        <v>123</v>
      </c>
      <c r="C67">
        <v>30</v>
      </c>
      <c r="D67">
        <v>120.2</v>
      </c>
      <c r="E67">
        <v>29</v>
      </c>
      <c r="F67">
        <v>179.9</v>
      </c>
      <c r="G67">
        <v>24</v>
      </c>
      <c r="H67">
        <v>135.30000000000001</v>
      </c>
      <c r="I67">
        <v>28</v>
      </c>
      <c r="J67">
        <v>108.2</v>
      </c>
      <c r="K67">
        <v>27</v>
      </c>
      <c r="V67" s="58" t="s">
        <v>478</v>
      </c>
      <c r="W67" t="s">
        <v>66</v>
      </c>
      <c r="X67">
        <v>47.9</v>
      </c>
      <c r="Y67">
        <v>30</v>
      </c>
      <c r="Z67">
        <v>91.4</v>
      </c>
      <c r="AA67">
        <v>24</v>
      </c>
      <c r="AB67">
        <v>100.4</v>
      </c>
      <c r="AC67">
        <v>19</v>
      </c>
      <c r="AD67">
        <v>120.6</v>
      </c>
      <c r="AE67">
        <v>23</v>
      </c>
      <c r="AF67">
        <v>148.4</v>
      </c>
      <c r="AG67">
        <v>23</v>
      </c>
      <c r="AK67" s="58" t="s">
        <v>474</v>
      </c>
      <c r="AL67" t="s">
        <v>66</v>
      </c>
      <c r="AM67">
        <v>19.8</v>
      </c>
      <c r="AN67">
        <v>30</v>
      </c>
      <c r="AO67">
        <v>23.8</v>
      </c>
      <c r="AP67">
        <v>28</v>
      </c>
      <c r="AQ67">
        <v>23.3</v>
      </c>
      <c r="AR67">
        <v>32</v>
      </c>
      <c r="AS67">
        <v>25.2</v>
      </c>
      <c r="AT67">
        <v>35</v>
      </c>
      <c r="AU67">
        <v>24.6</v>
      </c>
      <c r="AV67">
        <v>31</v>
      </c>
      <c r="AX67" s="285" t="s">
        <v>442</v>
      </c>
      <c r="AY67" t="s">
        <v>66</v>
      </c>
      <c r="AZ67">
        <v>52.4</v>
      </c>
      <c r="BA67">
        <v>30</v>
      </c>
      <c r="BB67">
        <v>81.3</v>
      </c>
      <c r="BC67">
        <v>24</v>
      </c>
      <c r="BD67">
        <v>396.3</v>
      </c>
      <c r="BE67">
        <v>13</v>
      </c>
      <c r="BF67">
        <v>183.7</v>
      </c>
      <c r="BG67">
        <v>21</v>
      </c>
      <c r="BH67">
        <v>129.30000000000001</v>
      </c>
      <c r="BI67">
        <v>22</v>
      </c>
      <c r="BM67" s="285" t="s">
        <v>915</v>
      </c>
      <c r="BN67" t="s">
        <v>66</v>
      </c>
      <c r="BO67">
        <v>1.9</v>
      </c>
      <c r="BP67">
        <v>3.7</v>
      </c>
      <c r="BQ67">
        <v>7.7</v>
      </c>
      <c r="BR67">
        <v>14.4</v>
      </c>
      <c r="BU67" s="285" t="s">
        <v>485</v>
      </c>
      <c r="BV67" t="s">
        <v>66</v>
      </c>
      <c r="BW67">
        <v>39</v>
      </c>
      <c r="BX67">
        <v>30</v>
      </c>
      <c r="BY67">
        <v>104.6</v>
      </c>
      <c r="BZ67">
        <v>26</v>
      </c>
      <c r="CA67">
        <v>44.5</v>
      </c>
      <c r="CB67">
        <v>28</v>
      </c>
      <c r="CC67">
        <v>5</v>
      </c>
      <c r="CD67">
        <v>37</v>
      </c>
      <c r="CE67">
        <v>0</v>
      </c>
      <c r="CF67">
        <v>0</v>
      </c>
    </row>
    <row r="68" spans="1:84" ht="15" x14ac:dyDescent="0.25">
      <c r="A68" s="59"/>
      <c r="V68" s="58"/>
      <c r="AK68" s="58"/>
      <c r="AX68" s="59"/>
      <c r="BM68" s="285" t="s">
        <v>480</v>
      </c>
      <c r="BN68" t="s">
        <v>66</v>
      </c>
      <c r="BO68">
        <v>0</v>
      </c>
      <c r="BP68">
        <v>0</v>
      </c>
      <c r="BQ68">
        <v>0.3</v>
      </c>
      <c r="BR68">
        <v>0</v>
      </c>
      <c r="BU68" s="59"/>
    </row>
    <row r="69" spans="1:84" ht="15" x14ac:dyDescent="0.25">
      <c r="A69" s="282" t="s">
        <v>758</v>
      </c>
      <c r="B69">
        <v>113.5</v>
      </c>
      <c r="C69">
        <v>31</v>
      </c>
      <c r="D69">
        <v>0</v>
      </c>
      <c r="E69">
        <v>0</v>
      </c>
      <c r="F69">
        <v>0</v>
      </c>
      <c r="G69">
        <v>0</v>
      </c>
      <c r="H69">
        <v>67.8</v>
      </c>
      <c r="I69">
        <v>33</v>
      </c>
      <c r="J69">
        <v>0</v>
      </c>
      <c r="K69">
        <v>0</v>
      </c>
      <c r="V69" s="58" t="s">
        <v>913</v>
      </c>
      <c r="W69" t="s">
        <v>66</v>
      </c>
      <c r="X69">
        <v>45</v>
      </c>
      <c r="Y69">
        <v>31</v>
      </c>
      <c r="Z69">
        <v>92.3</v>
      </c>
      <c r="AA69">
        <v>23</v>
      </c>
      <c r="AB69">
        <v>0</v>
      </c>
      <c r="AC69">
        <v>0</v>
      </c>
      <c r="AD69">
        <v>95.8</v>
      </c>
      <c r="AE69">
        <v>24</v>
      </c>
      <c r="AF69">
        <v>105.3</v>
      </c>
      <c r="AG69">
        <v>25</v>
      </c>
      <c r="AK69" s="58" t="s">
        <v>442</v>
      </c>
      <c r="AL69" t="s">
        <v>66</v>
      </c>
      <c r="AM69">
        <v>17.600000000000001</v>
      </c>
      <c r="AN69">
        <v>31</v>
      </c>
      <c r="AO69">
        <v>83.9</v>
      </c>
      <c r="AP69">
        <v>20</v>
      </c>
      <c r="AQ69">
        <v>41.8</v>
      </c>
      <c r="AR69">
        <v>29</v>
      </c>
      <c r="AS69">
        <v>52.4</v>
      </c>
      <c r="AT69">
        <v>30</v>
      </c>
      <c r="AU69">
        <v>81.3</v>
      </c>
      <c r="AV69">
        <v>24</v>
      </c>
      <c r="AX69" s="285" t="s">
        <v>444</v>
      </c>
      <c r="AY69" t="s">
        <v>66</v>
      </c>
      <c r="AZ69">
        <v>49.5</v>
      </c>
      <c r="BA69">
        <v>31</v>
      </c>
      <c r="BB69">
        <v>0</v>
      </c>
      <c r="BC69">
        <v>0</v>
      </c>
      <c r="BD69">
        <v>2.5</v>
      </c>
      <c r="BE69">
        <v>38</v>
      </c>
      <c r="BF69">
        <v>64</v>
      </c>
      <c r="BG69">
        <v>27</v>
      </c>
      <c r="BH69">
        <v>47.3</v>
      </c>
      <c r="BI69">
        <v>27</v>
      </c>
      <c r="BM69" s="285" t="s">
        <v>481</v>
      </c>
      <c r="BN69" t="s">
        <v>66</v>
      </c>
      <c r="BO69">
        <v>80.7</v>
      </c>
      <c r="BP69">
        <v>51.5</v>
      </c>
      <c r="BQ69">
        <v>3214.7</v>
      </c>
      <c r="BR69">
        <v>3276.4</v>
      </c>
      <c r="BU69" s="285" t="s">
        <v>438</v>
      </c>
      <c r="BV69" t="s">
        <v>66</v>
      </c>
      <c r="BW69">
        <v>38.6</v>
      </c>
      <c r="BX69">
        <v>31</v>
      </c>
      <c r="BY69">
        <v>22.4</v>
      </c>
      <c r="BZ69">
        <v>36</v>
      </c>
      <c r="CA69">
        <v>15</v>
      </c>
      <c r="CB69">
        <v>33</v>
      </c>
      <c r="CC69">
        <v>65.8</v>
      </c>
      <c r="CD69">
        <v>26</v>
      </c>
      <c r="CE69">
        <v>0</v>
      </c>
      <c r="CF69">
        <v>0</v>
      </c>
    </row>
    <row r="70" spans="1:84" ht="15" x14ac:dyDescent="0.25">
      <c r="A70" s="59"/>
      <c r="V70" s="58"/>
      <c r="AK70" s="58"/>
      <c r="AX70" s="59"/>
      <c r="BM70" s="285" t="s">
        <v>483</v>
      </c>
      <c r="BN70" t="s">
        <v>66</v>
      </c>
      <c r="BO70">
        <v>0</v>
      </c>
      <c r="BP70">
        <v>0</v>
      </c>
      <c r="BQ70">
        <v>2.8</v>
      </c>
      <c r="BR70">
        <v>6.6</v>
      </c>
      <c r="BU70" s="59"/>
    </row>
    <row r="71" spans="1:84" ht="15" x14ac:dyDescent="0.25">
      <c r="A71" s="282" t="s">
        <v>749</v>
      </c>
      <c r="B71">
        <v>101.4</v>
      </c>
      <c r="C71">
        <v>32</v>
      </c>
      <c r="D71">
        <v>22.5</v>
      </c>
      <c r="E71">
        <v>37</v>
      </c>
      <c r="F71">
        <v>0</v>
      </c>
      <c r="G71">
        <v>0</v>
      </c>
      <c r="H71">
        <v>0</v>
      </c>
      <c r="I71">
        <v>0</v>
      </c>
      <c r="J71">
        <v>0</v>
      </c>
      <c r="K71">
        <v>0</v>
      </c>
      <c r="V71" s="58" t="s">
        <v>464</v>
      </c>
      <c r="W71" t="s">
        <v>66</v>
      </c>
      <c r="X71">
        <v>36.700000000000003</v>
      </c>
      <c r="Y71">
        <v>32</v>
      </c>
      <c r="Z71">
        <v>8.5</v>
      </c>
      <c r="AA71">
        <v>33</v>
      </c>
      <c r="AB71">
        <v>29.7</v>
      </c>
      <c r="AC71">
        <v>27</v>
      </c>
      <c r="AD71">
        <v>20.2</v>
      </c>
      <c r="AE71">
        <v>34</v>
      </c>
      <c r="AF71">
        <v>26.2</v>
      </c>
      <c r="AG71">
        <v>33</v>
      </c>
      <c r="AK71" s="58" t="s">
        <v>915</v>
      </c>
      <c r="AL71" t="s">
        <v>66</v>
      </c>
      <c r="AM71">
        <v>14</v>
      </c>
      <c r="AN71">
        <v>32</v>
      </c>
      <c r="AO71">
        <v>13.8</v>
      </c>
      <c r="AP71">
        <v>29</v>
      </c>
      <c r="AQ71">
        <v>7.7</v>
      </c>
      <c r="AR71">
        <v>38</v>
      </c>
      <c r="AS71">
        <v>14.4</v>
      </c>
      <c r="AT71">
        <v>39</v>
      </c>
      <c r="AU71">
        <v>7.1</v>
      </c>
      <c r="AV71">
        <v>35</v>
      </c>
      <c r="AX71" s="285" t="s">
        <v>901</v>
      </c>
      <c r="AY71" t="s">
        <v>66</v>
      </c>
      <c r="AZ71">
        <v>34.799999999999997</v>
      </c>
      <c r="BA71">
        <v>32</v>
      </c>
      <c r="BB71">
        <v>0</v>
      </c>
      <c r="BC71">
        <v>0</v>
      </c>
      <c r="BD71">
        <v>194.2</v>
      </c>
      <c r="BE71">
        <v>18</v>
      </c>
      <c r="BF71">
        <v>228.3</v>
      </c>
      <c r="BG71">
        <v>20</v>
      </c>
      <c r="BH71">
        <v>167.3</v>
      </c>
      <c r="BI71">
        <v>18</v>
      </c>
      <c r="BM71" s="285" t="s">
        <v>484</v>
      </c>
      <c r="BN71" t="s">
        <v>66</v>
      </c>
      <c r="BO71">
        <v>0</v>
      </c>
      <c r="BP71">
        <v>0</v>
      </c>
      <c r="BQ71">
        <v>21.5</v>
      </c>
      <c r="BR71">
        <v>25.8</v>
      </c>
      <c r="BU71" s="285" t="s">
        <v>474</v>
      </c>
      <c r="BV71" t="s">
        <v>66</v>
      </c>
      <c r="BW71">
        <v>23.3</v>
      </c>
      <c r="BX71">
        <v>32</v>
      </c>
      <c r="BY71">
        <v>25.2</v>
      </c>
      <c r="BZ71">
        <v>35</v>
      </c>
      <c r="CA71">
        <v>24.6</v>
      </c>
      <c r="CB71">
        <v>31</v>
      </c>
      <c r="CC71">
        <v>24.5</v>
      </c>
      <c r="CD71">
        <v>30</v>
      </c>
      <c r="CE71">
        <v>27.1</v>
      </c>
      <c r="CF71">
        <v>29</v>
      </c>
    </row>
    <row r="72" spans="1:84" ht="15" x14ac:dyDescent="0.25">
      <c r="A72" s="59"/>
      <c r="V72" s="58"/>
      <c r="AK72" s="58"/>
      <c r="AX72" s="59"/>
      <c r="BM72" s="285" t="s">
        <v>485</v>
      </c>
      <c r="BN72" t="s">
        <v>66</v>
      </c>
      <c r="BO72">
        <v>0</v>
      </c>
      <c r="BP72">
        <v>0</v>
      </c>
      <c r="BQ72">
        <v>39</v>
      </c>
      <c r="BR72">
        <v>104.6</v>
      </c>
      <c r="BU72" s="59"/>
    </row>
    <row r="73" spans="1:84" ht="15" x14ac:dyDescent="0.25">
      <c r="A73" s="282" t="s">
        <v>748</v>
      </c>
      <c r="B73">
        <v>73</v>
      </c>
      <c r="C73">
        <v>33</v>
      </c>
      <c r="D73">
        <v>0</v>
      </c>
      <c r="E73">
        <v>0</v>
      </c>
      <c r="F73">
        <v>14.1</v>
      </c>
      <c r="G73">
        <v>37</v>
      </c>
      <c r="H73">
        <v>17</v>
      </c>
      <c r="I73">
        <v>38</v>
      </c>
      <c r="J73">
        <v>35.5</v>
      </c>
      <c r="K73">
        <v>31</v>
      </c>
      <c r="V73" s="58" t="s">
        <v>474</v>
      </c>
      <c r="W73" t="s">
        <v>66</v>
      </c>
      <c r="X73">
        <v>25.3</v>
      </c>
      <c r="Y73">
        <v>33</v>
      </c>
      <c r="Z73">
        <v>19.8</v>
      </c>
      <c r="AA73">
        <v>30</v>
      </c>
      <c r="AB73">
        <v>23.8</v>
      </c>
      <c r="AC73">
        <v>28</v>
      </c>
      <c r="AD73">
        <v>23.3</v>
      </c>
      <c r="AE73">
        <v>32</v>
      </c>
      <c r="AF73">
        <v>25.2</v>
      </c>
      <c r="AG73">
        <v>35</v>
      </c>
      <c r="AK73" s="58" t="s">
        <v>464</v>
      </c>
      <c r="AL73" t="s">
        <v>66</v>
      </c>
      <c r="AM73">
        <v>8.5</v>
      </c>
      <c r="AN73">
        <v>33</v>
      </c>
      <c r="AO73">
        <v>29.7</v>
      </c>
      <c r="AP73">
        <v>27</v>
      </c>
      <c r="AQ73">
        <v>20.2</v>
      </c>
      <c r="AR73">
        <v>34</v>
      </c>
      <c r="AS73">
        <v>26.2</v>
      </c>
      <c r="AT73">
        <v>33</v>
      </c>
      <c r="AU73">
        <v>3.4</v>
      </c>
      <c r="AV73">
        <v>38</v>
      </c>
      <c r="AX73" s="285" t="s">
        <v>464</v>
      </c>
      <c r="AY73" t="s">
        <v>66</v>
      </c>
      <c r="AZ73">
        <v>26.2</v>
      </c>
      <c r="BA73">
        <v>33</v>
      </c>
      <c r="BB73">
        <v>3.4</v>
      </c>
      <c r="BC73">
        <v>38</v>
      </c>
      <c r="BD73">
        <v>8.4</v>
      </c>
      <c r="BE73">
        <v>36</v>
      </c>
      <c r="BF73">
        <v>0.9</v>
      </c>
      <c r="BG73">
        <v>36</v>
      </c>
      <c r="BH73">
        <v>0.2</v>
      </c>
      <c r="BI73">
        <v>41</v>
      </c>
      <c r="BM73" s="285" t="s">
        <v>891</v>
      </c>
      <c r="BN73" t="s">
        <v>42</v>
      </c>
      <c r="BO73" t="s">
        <v>64</v>
      </c>
      <c r="BP73" t="s">
        <v>131</v>
      </c>
      <c r="BQ73" t="s">
        <v>189</v>
      </c>
      <c r="BR73" t="s">
        <v>189</v>
      </c>
      <c r="BS73" t="s">
        <v>785</v>
      </c>
      <c r="BU73" s="285" t="s">
        <v>484</v>
      </c>
      <c r="BV73" t="s">
        <v>66</v>
      </c>
      <c r="BW73">
        <v>21.5</v>
      </c>
      <c r="BX73">
        <v>33</v>
      </c>
      <c r="BY73">
        <v>25.8</v>
      </c>
      <c r="BZ73">
        <v>34</v>
      </c>
      <c r="CA73">
        <v>11</v>
      </c>
      <c r="CB73">
        <v>34</v>
      </c>
      <c r="CC73">
        <v>19.3</v>
      </c>
      <c r="CD73">
        <v>31</v>
      </c>
      <c r="CE73">
        <v>6.3</v>
      </c>
      <c r="CF73">
        <v>34</v>
      </c>
    </row>
    <row r="74" spans="1:84" ht="15" x14ac:dyDescent="0.25">
      <c r="A74" s="59"/>
      <c r="V74" s="58"/>
      <c r="AK74" s="58"/>
      <c r="AX74" s="59"/>
      <c r="BM74" s="285" t="s">
        <v>486</v>
      </c>
      <c r="BN74" t="s">
        <v>66</v>
      </c>
      <c r="BO74">
        <v>2014.9</v>
      </c>
      <c r="BP74">
        <v>1418.9</v>
      </c>
      <c r="BQ74">
        <v>39993.1</v>
      </c>
      <c r="BR74">
        <v>39642.199999999997</v>
      </c>
      <c r="BU74" s="59"/>
    </row>
    <row r="75" spans="1:84" ht="15" x14ac:dyDescent="0.25">
      <c r="A75" s="282" t="s">
        <v>753</v>
      </c>
      <c r="B75">
        <v>48.5</v>
      </c>
      <c r="C75">
        <v>34</v>
      </c>
      <c r="D75">
        <v>96.5</v>
      </c>
      <c r="E75">
        <v>32</v>
      </c>
      <c r="F75">
        <v>88.8</v>
      </c>
      <c r="G75">
        <v>28</v>
      </c>
      <c r="H75">
        <v>37.4</v>
      </c>
      <c r="I75">
        <v>34</v>
      </c>
      <c r="J75">
        <v>29.5</v>
      </c>
      <c r="K75">
        <v>33</v>
      </c>
      <c r="V75" s="58" t="s">
        <v>438</v>
      </c>
      <c r="W75" t="s">
        <v>66</v>
      </c>
      <c r="X75">
        <v>21</v>
      </c>
      <c r="Y75">
        <v>34</v>
      </c>
      <c r="Z75">
        <v>0</v>
      </c>
      <c r="AA75">
        <v>0</v>
      </c>
      <c r="AB75">
        <v>0</v>
      </c>
      <c r="AC75">
        <v>0</v>
      </c>
      <c r="AD75">
        <v>38.6</v>
      </c>
      <c r="AE75">
        <v>31</v>
      </c>
      <c r="AF75">
        <v>22.4</v>
      </c>
      <c r="AG75">
        <v>36</v>
      </c>
      <c r="AK75" s="58" t="s">
        <v>483</v>
      </c>
      <c r="AL75" t="s">
        <v>66</v>
      </c>
      <c r="AM75">
        <v>8.5</v>
      </c>
      <c r="AN75">
        <v>34</v>
      </c>
      <c r="AO75">
        <v>2.8</v>
      </c>
      <c r="AP75">
        <v>32</v>
      </c>
      <c r="AQ75">
        <v>2.8</v>
      </c>
      <c r="AR75">
        <v>40</v>
      </c>
      <c r="AS75">
        <v>6.6</v>
      </c>
      <c r="AT75">
        <v>41</v>
      </c>
      <c r="AU75">
        <v>3.7</v>
      </c>
      <c r="AV75">
        <v>37</v>
      </c>
      <c r="AX75" s="285" t="s">
        <v>484</v>
      </c>
      <c r="AY75" t="s">
        <v>66</v>
      </c>
      <c r="AZ75">
        <v>25.8</v>
      </c>
      <c r="BA75">
        <v>34</v>
      </c>
      <c r="BB75">
        <v>11</v>
      </c>
      <c r="BC75">
        <v>34</v>
      </c>
      <c r="BD75">
        <v>19.3</v>
      </c>
      <c r="BE75">
        <v>31</v>
      </c>
      <c r="BF75">
        <v>6.3</v>
      </c>
      <c r="BG75">
        <v>34</v>
      </c>
      <c r="BH75">
        <v>3.3</v>
      </c>
      <c r="BI75">
        <v>36</v>
      </c>
      <c r="BM75" s="285" t="s">
        <v>487</v>
      </c>
      <c r="BN75" t="s">
        <v>66</v>
      </c>
      <c r="BO75">
        <v>267</v>
      </c>
      <c r="BP75">
        <v>204.2</v>
      </c>
      <c r="BQ75">
        <v>0</v>
      </c>
      <c r="BR75">
        <v>0</v>
      </c>
      <c r="BU75" s="285" t="s">
        <v>464</v>
      </c>
      <c r="BV75" t="s">
        <v>66</v>
      </c>
      <c r="BW75">
        <v>20.100000000000001</v>
      </c>
      <c r="BX75">
        <v>34</v>
      </c>
      <c r="BY75">
        <v>26.2</v>
      </c>
      <c r="BZ75">
        <v>33</v>
      </c>
      <c r="CA75">
        <v>3.4</v>
      </c>
      <c r="CB75">
        <v>38</v>
      </c>
      <c r="CC75">
        <v>8.4</v>
      </c>
      <c r="CD75">
        <v>36</v>
      </c>
      <c r="CE75">
        <v>0.9</v>
      </c>
      <c r="CF75">
        <v>36</v>
      </c>
    </row>
    <row r="76" spans="1:84" ht="15" x14ac:dyDescent="0.25">
      <c r="A76" s="59"/>
      <c r="V76" s="58"/>
      <c r="AK76" s="58"/>
      <c r="AX76" s="59"/>
      <c r="BM76" s="285" t="s">
        <v>891</v>
      </c>
      <c r="BN76" t="s">
        <v>42</v>
      </c>
      <c r="BO76" t="s">
        <v>64</v>
      </c>
      <c r="BP76" t="s">
        <v>131</v>
      </c>
      <c r="BQ76" t="s">
        <v>189</v>
      </c>
      <c r="BR76" t="s">
        <v>189</v>
      </c>
      <c r="BS76" t="s">
        <v>785</v>
      </c>
      <c r="BU76" s="59"/>
    </row>
    <row r="77" spans="1:84" ht="15" x14ac:dyDescent="0.25">
      <c r="A77" s="282" t="s">
        <v>763</v>
      </c>
      <c r="B77">
        <v>45.8</v>
      </c>
      <c r="C77">
        <v>35</v>
      </c>
      <c r="D77">
        <v>0</v>
      </c>
      <c r="E77">
        <v>0</v>
      </c>
      <c r="F77">
        <v>10</v>
      </c>
      <c r="G77">
        <v>38</v>
      </c>
      <c r="H77">
        <v>0</v>
      </c>
      <c r="I77">
        <v>0</v>
      </c>
      <c r="J77">
        <v>0</v>
      </c>
      <c r="K77">
        <v>0</v>
      </c>
      <c r="V77" s="58" t="s">
        <v>915</v>
      </c>
      <c r="W77" t="s">
        <v>66</v>
      </c>
      <c r="X77">
        <v>20.100000000000001</v>
      </c>
      <c r="Y77">
        <v>35</v>
      </c>
      <c r="Z77">
        <v>14</v>
      </c>
      <c r="AA77">
        <v>32</v>
      </c>
      <c r="AB77">
        <v>13.8</v>
      </c>
      <c r="AC77">
        <v>29</v>
      </c>
      <c r="AD77">
        <v>7.7</v>
      </c>
      <c r="AE77">
        <v>38</v>
      </c>
      <c r="AF77">
        <v>14.4</v>
      </c>
      <c r="AG77">
        <v>39</v>
      </c>
      <c r="AK77" s="58" t="s">
        <v>480</v>
      </c>
      <c r="AL77" t="s">
        <v>66</v>
      </c>
      <c r="AM77">
        <v>0.4</v>
      </c>
      <c r="AN77">
        <v>35</v>
      </c>
      <c r="AO77">
        <v>0.4</v>
      </c>
      <c r="AP77">
        <v>36</v>
      </c>
      <c r="AQ77">
        <v>0.3</v>
      </c>
      <c r="AR77">
        <v>41</v>
      </c>
      <c r="AS77">
        <v>0</v>
      </c>
      <c r="AT77">
        <v>0</v>
      </c>
      <c r="AU77">
        <v>0</v>
      </c>
      <c r="AV77">
        <v>0</v>
      </c>
      <c r="AX77" s="285" t="s">
        <v>474</v>
      </c>
      <c r="AY77" t="s">
        <v>66</v>
      </c>
      <c r="AZ77">
        <v>25.2</v>
      </c>
      <c r="BA77">
        <v>35</v>
      </c>
      <c r="BB77">
        <v>24.6</v>
      </c>
      <c r="BC77">
        <v>31</v>
      </c>
      <c r="BD77">
        <v>24.5</v>
      </c>
      <c r="BE77">
        <v>30</v>
      </c>
      <c r="BF77">
        <v>27.1</v>
      </c>
      <c r="BG77">
        <v>29</v>
      </c>
      <c r="BH77">
        <v>22.1</v>
      </c>
      <c r="BI77">
        <v>29</v>
      </c>
      <c r="BM77" s="285" t="s">
        <v>332</v>
      </c>
      <c r="BN77" t="s">
        <v>66</v>
      </c>
      <c r="BO77">
        <v>2281.9</v>
      </c>
      <c r="BP77">
        <v>1623.1</v>
      </c>
      <c r="BQ77">
        <v>39993.1</v>
      </c>
      <c r="BR77">
        <v>39642.199999999997</v>
      </c>
      <c r="BU77" s="285" t="s">
        <v>440</v>
      </c>
      <c r="BV77" t="s">
        <v>66</v>
      </c>
      <c r="BW77">
        <v>18.2</v>
      </c>
      <c r="BX77">
        <v>35</v>
      </c>
      <c r="BY77">
        <v>195.5</v>
      </c>
      <c r="BZ77">
        <v>21</v>
      </c>
      <c r="CA77">
        <v>60.7</v>
      </c>
      <c r="CB77">
        <v>26</v>
      </c>
      <c r="CC77">
        <v>180</v>
      </c>
      <c r="CD77">
        <v>20</v>
      </c>
      <c r="CE77">
        <v>35.700000000000003</v>
      </c>
      <c r="CF77">
        <v>28</v>
      </c>
    </row>
    <row r="78" spans="1:84" ht="15" x14ac:dyDescent="0.25">
      <c r="A78" s="59"/>
      <c r="V78" s="58"/>
      <c r="AK78" s="58"/>
      <c r="AX78" s="59"/>
      <c r="BM78" s="285" t="s">
        <v>333</v>
      </c>
      <c r="BN78" t="s">
        <v>66</v>
      </c>
      <c r="BO78" t="s">
        <v>42</v>
      </c>
      <c r="BP78" t="s">
        <v>42</v>
      </c>
      <c r="BQ78">
        <v>0</v>
      </c>
      <c r="BR78">
        <v>22.8</v>
      </c>
      <c r="BU78" s="59"/>
    </row>
    <row r="79" spans="1:84" ht="15" x14ac:dyDescent="0.25">
      <c r="A79" s="282" t="s">
        <v>742</v>
      </c>
      <c r="B79">
        <v>41.1</v>
      </c>
      <c r="C79">
        <v>36</v>
      </c>
      <c r="D79">
        <v>33.700000000000003</v>
      </c>
      <c r="E79">
        <v>34</v>
      </c>
      <c r="F79">
        <v>36.1</v>
      </c>
      <c r="G79">
        <v>32</v>
      </c>
      <c r="H79">
        <v>34.6</v>
      </c>
      <c r="I79">
        <v>35</v>
      </c>
      <c r="J79">
        <v>32.799999999999997</v>
      </c>
      <c r="K79">
        <v>32</v>
      </c>
      <c r="V79" s="58" t="s">
        <v>483</v>
      </c>
      <c r="W79" t="s">
        <v>66</v>
      </c>
      <c r="X79">
        <v>17.2</v>
      </c>
      <c r="Y79">
        <v>36</v>
      </c>
      <c r="Z79">
        <v>8.5</v>
      </c>
      <c r="AA79">
        <v>34</v>
      </c>
      <c r="AB79">
        <v>2.8</v>
      </c>
      <c r="AC79">
        <v>32</v>
      </c>
      <c r="AD79">
        <v>2.8</v>
      </c>
      <c r="AE79">
        <v>40</v>
      </c>
      <c r="AF79">
        <v>6.6</v>
      </c>
      <c r="AG79">
        <v>41</v>
      </c>
      <c r="AK79" s="58" t="s">
        <v>453</v>
      </c>
      <c r="AL79" t="s">
        <v>66</v>
      </c>
      <c r="AM79">
        <v>0.2</v>
      </c>
      <c r="AN79">
        <v>36</v>
      </c>
      <c r="AO79">
        <v>5.0999999999999996</v>
      </c>
      <c r="AP79">
        <v>31</v>
      </c>
      <c r="AQ79">
        <v>10.1</v>
      </c>
      <c r="AR79">
        <v>37</v>
      </c>
      <c r="AS79">
        <v>0</v>
      </c>
      <c r="AT79">
        <v>0</v>
      </c>
      <c r="AU79">
        <v>0.3</v>
      </c>
      <c r="AV79">
        <v>39</v>
      </c>
      <c r="AX79" s="285" t="s">
        <v>438</v>
      </c>
      <c r="AY79" t="s">
        <v>66</v>
      </c>
      <c r="AZ79">
        <v>22.4</v>
      </c>
      <c r="BA79">
        <v>36</v>
      </c>
      <c r="BB79">
        <v>15</v>
      </c>
      <c r="BC79">
        <v>33</v>
      </c>
      <c r="BD79">
        <v>65.8</v>
      </c>
      <c r="BE79">
        <v>26</v>
      </c>
      <c r="BF79">
        <v>0</v>
      </c>
      <c r="BG79">
        <v>0</v>
      </c>
      <c r="BH79">
        <v>0</v>
      </c>
      <c r="BI79">
        <v>0</v>
      </c>
      <c r="BM79" s="285" t="s">
        <v>335</v>
      </c>
      <c r="BN79" t="s">
        <v>66</v>
      </c>
      <c r="BO79">
        <v>0</v>
      </c>
      <c r="BP79">
        <v>0</v>
      </c>
      <c r="BQ79" t="s">
        <v>42</v>
      </c>
      <c r="BR79" t="s">
        <v>42</v>
      </c>
      <c r="BU79" s="285" t="s">
        <v>439</v>
      </c>
      <c r="BV79" t="s">
        <v>66</v>
      </c>
      <c r="BW79">
        <v>12.7</v>
      </c>
      <c r="BX79">
        <v>36</v>
      </c>
      <c r="BY79">
        <v>13.4</v>
      </c>
      <c r="BZ79">
        <v>40</v>
      </c>
      <c r="CA79">
        <v>5</v>
      </c>
      <c r="CB79">
        <v>36</v>
      </c>
      <c r="CC79">
        <v>0</v>
      </c>
      <c r="CD79">
        <v>0</v>
      </c>
      <c r="CE79">
        <v>0</v>
      </c>
      <c r="CF79">
        <v>0</v>
      </c>
    </row>
    <row r="80" spans="1:84" ht="15" x14ac:dyDescent="0.25">
      <c r="A80" s="59"/>
      <c r="V80" s="58"/>
      <c r="AK80" s="58"/>
      <c r="AX80" s="59"/>
      <c r="BM80" s="285" t="s">
        <v>891</v>
      </c>
      <c r="BN80" t="s">
        <v>42</v>
      </c>
      <c r="BO80" t="s">
        <v>64</v>
      </c>
      <c r="BP80" t="s">
        <v>131</v>
      </c>
      <c r="BQ80" t="s">
        <v>189</v>
      </c>
      <c r="BR80" t="s">
        <v>189</v>
      </c>
      <c r="BS80" t="s">
        <v>785</v>
      </c>
      <c r="BU80" s="59"/>
    </row>
    <row r="81" spans="1:84" ht="15" x14ac:dyDescent="0.25">
      <c r="A81" s="282" t="s">
        <v>740</v>
      </c>
      <c r="B81">
        <v>32.700000000000003</v>
      </c>
      <c r="C81">
        <v>37</v>
      </c>
      <c r="D81">
        <v>0</v>
      </c>
      <c r="E81">
        <v>0</v>
      </c>
      <c r="F81">
        <v>0</v>
      </c>
      <c r="G81">
        <v>0</v>
      </c>
      <c r="H81">
        <v>2.5</v>
      </c>
      <c r="I81">
        <v>44</v>
      </c>
      <c r="J81">
        <v>0</v>
      </c>
      <c r="K81">
        <v>0</v>
      </c>
      <c r="V81" s="58" t="s">
        <v>453</v>
      </c>
      <c r="W81" t="s">
        <v>66</v>
      </c>
      <c r="X81">
        <v>1.1000000000000001</v>
      </c>
      <c r="Y81">
        <v>37</v>
      </c>
      <c r="Z81">
        <v>0.2</v>
      </c>
      <c r="AA81">
        <v>36</v>
      </c>
      <c r="AB81">
        <v>5.0999999999999996</v>
      </c>
      <c r="AC81">
        <v>31</v>
      </c>
      <c r="AD81">
        <v>10.1</v>
      </c>
      <c r="AE81">
        <v>37</v>
      </c>
      <c r="AF81">
        <v>0</v>
      </c>
      <c r="AG81">
        <v>0</v>
      </c>
      <c r="AK81" s="58" t="s">
        <v>439</v>
      </c>
      <c r="AL81" t="s">
        <v>66</v>
      </c>
      <c r="AM81">
        <v>0</v>
      </c>
      <c r="AN81">
        <v>0</v>
      </c>
      <c r="AO81">
        <v>7.3</v>
      </c>
      <c r="AP81">
        <v>30</v>
      </c>
      <c r="AQ81">
        <v>12.7</v>
      </c>
      <c r="AR81">
        <v>36</v>
      </c>
      <c r="AS81">
        <v>13.4</v>
      </c>
      <c r="AT81">
        <v>40</v>
      </c>
      <c r="AU81">
        <v>5</v>
      </c>
      <c r="AV81">
        <v>36</v>
      </c>
      <c r="AX81" s="285" t="s">
        <v>904</v>
      </c>
      <c r="AY81" t="s">
        <v>66</v>
      </c>
      <c r="AZ81">
        <v>17.100000000000001</v>
      </c>
      <c r="BA81">
        <v>37</v>
      </c>
      <c r="BB81">
        <v>27.4</v>
      </c>
      <c r="BC81">
        <v>29</v>
      </c>
      <c r="BD81">
        <v>0</v>
      </c>
      <c r="BE81">
        <v>0</v>
      </c>
      <c r="BF81">
        <v>0</v>
      </c>
      <c r="BG81">
        <v>0</v>
      </c>
      <c r="BH81">
        <v>0</v>
      </c>
      <c r="BI81">
        <v>0</v>
      </c>
      <c r="BU81" s="285" t="s">
        <v>453</v>
      </c>
      <c r="BV81" t="s">
        <v>66</v>
      </c>
      <c r="BW81">
        <v>10.1</v>
      </c>
      <c r="BX81">
        <v>37</v>
      </c>
      <c r="BY81">
        <v>0</v>
      </c>
      <c r="BZ81">
        <v>0</v>
      </c>
      <c r="CA81">
        <v>0.3</v>
      </c>
      <c r="CB81">
        <v>39</v>
      </c>
      <c r="CC81">
        <v>0.4</v>
      </c>
      <c r="CD81">
        <v>40</v>
      </c>
      <c r="CE81">
        <v>0</v>
      </c>
      <c r="CF81">
        <v>0</v>
      </c>
    </row>
    <row r="82" spans="1:84" x14ac:dyDescent="0.25">
      <c r="A82" s="59"/>
      <c r="V82" s="58"/>
      <c r="AK82" s="58"/>
      <c r="AX82" s="59"/>
      <c r="BU82" s="59"/>
    </row>
    <row r="83" spans="1:84" ht="15" x14ac:dyDescent="0.25">
      <c r="A83" s="282" t="s">
        <v>746</v>
      </c>
      <c r="B83">
        <v>32.700000000000003</v>
      </c>
      <c r="C83">
        <v>38</v>
      </c>
      <c r="D83">
        <v>26.6</v>
      </c>
      <c r="E83">
        <v>35</v>
      </c>
      <c r="F83">
        <v>30.3</v>
      </c>
      <c r="G83">
        <v>34</v>
      </c>
      <c r="H83">
        <v>26.7</v>
      </c>
      <c r="I83">
        <v>36</v>
      </c>
      <c r="J83">
        <v>23.6</v>
      </c>
      <c r="K83">
        <v>35</v>
      </c>
      <c r="V83" s="58" t="s">
        <v>907</v>
      </c>
      <c r="W83" t="s">
        <v>66</v>
      </c>
      <c r="X83">
        <v>1</v>
      </c>
      <c r="Y83">
        <v>38</v>
      </c>
      <c r="Z83">
        <v>0</v>
      </c>
      <c r="AA83">
        <v>0</v>
      </c>
      <c r="AB83">
        <v>1</v>
      </c>
      <c r="AC83">
        <v>34</v>
      </c>
      <c r="AD83">
        <v>7.1</v>
      </c>
      <c r="AE83">
        <v>39</v>
      </c>
      <c r="AF83">
        <v>15.3</v>
      </c>
      <c r="AG83">
        <v>38</v>
      </c>
      <c r="AK83" s="58" t="s">
        <v>907</v>
      </c>
      <c r="AL83" t="s">
        <v>66</v>
      </c>
      <c r="AM83">
        <v>0</v>
      </c>
      <c r="AN83">
        <v>0</v>
      </c>
      <c r="AO83">
        <v>1</v>
      </c>
      <c r="AP83">
        <v>34</v>
      </c>
      <c r="AQ83">
        <v>7.1</v>
      </c>
      <c r="AR83">
        <v>39</v>
      </c>
      <c r="AS83">
        <v>15.3</v>
      </c>
      <c r="AT83">
        <v>38</v>
      </c>
      <c r="AU83">
        <v>22.9</v>
      </c>
      <c r="AV83">
        <v>32</v>
      </c>
      <c r="AX83" s="285" t="s">
        <v>907</v>
      </c>
      <c r="AY83" t="s">
        <v>66</v>
      </c>
      <c r="AZ83">
        <v>15.3</v>
      </c>
      <c r="BA83">
        <v>38</v>
      </c>
      <c r="BB83">
        <v>22.9</v>
      </c>
      <c r="BC83">
        <v>32</v>
      </c>
      <c r="BD83">
        <v>17.3</v>
      </c>
      <c r="BE83">
        <v>33</v>
      </c>
      <c r="BF83">
        <v>0</v>
      </c>
      <c r="BG83">
        <v>0</v>
      </c>
      <c r="BH83">
        <v>0</v>
      </c>
      <c r="BI83">
        <v>0</v>
      </c>
      <c r="BU83" s="285" t="s">
        <v>915</v>
      </c>
      <c r="BV83" t="s">
        <v>66</v>
      </c>
      <c r="BW83">
        <v>7.7</v>
      </c>
      <c r="BX83">
        <v>38</v>
      </c>
      <c r="BY83">
        <v>14.4</v>
      </c>
      <c r="BZ83">
        <v>39</v>
      </c>
      <c r="CA83">
        <v>7.1</v>
      </c>
      <c r="CB83">
        <v>35</v>
      </c>
      <c r="CC83">
        <v>17.899999999999999</v>
      </c>
      <c r="CD83">
        <v>32</v>
      </c>
      <c r="CE83">
        <v>13.4</v>
      </c>
      <c r="CF83">
        <v>30</v>
      </c>
    </row>
    <row r="84" spans="1:84" x14ac:dyDescent="0.25">
      <c r="A84" s="59"/>
      <c r="V84" s="58"/>
      <c r="AK84" s="58"/>
      <c r="AX84" s="59"/>
      <c r="BU84" s="59"/>
    </row>
    <row r="85" spans="1:84" ht="15" x14ac:dyDescent="0.25">
      <c r="A85" s="282" t="s">
        <v>723</v>
      </c>
      <c r="B85">
        <v>31.2</v>
      </c>
      <c r="C85">
        <v>39</v>
      </c>
      <c r="D85">
        <v>0</v>
      </c>
      <c r="E85">
        <v>0</v>
      </c>
      <c r="F85">
        <v>0</v>
      </c>
      <c r="G85">
        <v>0</v>
      </c>
      <c r="H85">
        <v>0</v>
      </c>
      <c r="I85">
        <v>0</v>
      </c>
      <c r="J85">
        <v>0</v>
      </c>
      <c r="K85">
        <v>0</v>
      </c>
      <c r="V85" s="58" t="s">
        <v>480</v>
      </c>
      <c r="W85" t="s">
        <v>66</v>
      </c>
      <c r="X85">
        <v>0</v>
      </c>
      <c r="Y85">
        <v>0</v>
      </c>
      <c r="Z85">
        <v>0.4</v>
      </c>
      <c r="AA85">
        <v>35</v>
      </c>
      <c r="AB85">
        <v>0.4</v>
      </c>
      <c r="AC85">
        <v>36</v>
      </c>
      <c r="AD85">
        <v>0.3</v>
      </c>
      <c r="AE85">
        <v>41</v>
      </c>
      <c r="AF85">
        <v>0</v>
      </c>
      <c r="AG85">
        <v>0</v>
      </c>
      <c r="AK85" s="58" t="s">
        <v>902</v>
      </c>
      <c r="AL85" t="s">
        <v>66</v>
      </c>
      <c r="AM85">
        <v>0</v>
      </c>
      <c r="AN85">
        <v>0</v>
      </c>
      <c r="AO85">
        <v>0.1</v>
      </c>
      <c r="AP85">
        <v>37</v>
      </c>
      <c r="AQ85">
        <v>0</v>
      </c>
      <c r="AR85">
        <v>0</v>
      </c>
      <c r="AS85">
        <v>0.2</v>
      </c>
      <c r="AT85">
        <v>42</v>
      </c>
      <c r="AU85">
        <v>0.2</v>
      </c>
      <c r="AV85">
        <v>40</v>
      </c>
      <c r="AX85" s="285" t="s">
        <v>915</v>
      </c>
      <c r="AY85" t="s">
        <v>66</v>
      </c>
      <c r="AZ85">
        <v>14.4</v>
      </c>
      <c r="BA85">
        <v>39</v>
      </c>
      <c r="BB85">
        <v>7.1</v>
      </c>
      <c r="BC85">
        <v>35</v>
      </c>
      <c r="BD85">
        <v>17.899999999999999</v>
      </c>
      <c r="BE85">
        <v>32</v>
      </c>
      <c r="BF85">
        <v>13.4</v>
      </c>
      <c r="BG85">
        <v>30</v>
      </c>
      <c r="BH85">
        <v>14.6</v>
      </c>
      <c r="BI85">
        <v>32</v>
      </c>
      <c r="BU85" s="285" t="s">
        <v>907</v>
      </c>
      <c r="BV85" t="s">
        <v>66</v>
      </c>
      <c r="BW85">
        <v>7.1</v>
      </c>
      <c r="BX85">
        <v>39</v>
      </c>
      <c r="BY85">
        <v>15.3</v>
      </c>
      <c r="BZ85">
        <v>38</v>
      </c>
      <c r="CA85">
        <v>22.9</v>
      </c>
      <c r="CB85">
        <v>32</v>
      </c>
      <c r="CC85">
        <v>17.3</v>
      </c>
      <c r="CD85">
        <v>33</v>
      </c>
      <c r="CE85">
        <v>0</v>
      </c>
      <c r="CF85">
        <v>0</v>
      </c>
    </row>
    <row r="86" spans="1:84" x14ac:dyDescent="0.25">
      <c r="A86" s="59"/>
      <c r="V86" s="58"/>
      <c r="AK86" s="58"/>
      <c r="AX86" s="59"/>
      <c r="BU86" s="59"/>
    </row>
    <row r="87" spans="1:84" ht="15" x14ac:dyDescent="0.25">
      <c r="A87" s="282" t="s">
        <v>765</v>
      </c>
      <c r="B87">
        <v>31.1</v>
      </c>
      <c r="C87">
        <v>40</v>
      </c>
      <c r="D87">
        <v>11.4</v>
      </c>
      <c r="E87">
        <v>40</v>
      </c>
      <c r="F87">
        <v>0</v>
      </c>
      <c r="G87">
        <v>0</v>
      </c>
      <c r="H87">
        <v>26.1</v>
      </c>
      <c r="I87">
        <v>37</v>
      </c>
      <c r="J87">
        <v>15</v>
      </c>
      <c r="K87">
        <v>37</v>
      </c>
      <c r="V87" s="58" t="s">
        <v>439</v>
      </c>
      <c r="W87" t="s">
        <v>66</v>
      </c>
      <c r="X87">
        <v>0</v>
      </c>
      <c r="Y87">
        <v>0</v>
      </c>
      <c r="Z87">
        <v>0</v>
      </c>
      <c r="AA87">
        <v>0</v>
      </c>
      <c r="AB87">
        <v>7.3</v>
      </c>
      <c r="AC87">
        <v>30</v>
      </c>
      <c r="AD87">
        <v>12.7</v>
      </c>
      <c r="AE87">
        <v>36</v>
      </c>
      <c r="AF87">
        <v>13.4</v>
      </c>
      <c r="AG87">
        <v>40</v>
      </c>
      <c r="AK87" s="58" t="s">
        <v>910</v>
      </c>
      <c r="AL87" t="s">
        <v>66</v>
      </c>
      <c r="AM87">
        <v>0</v>
      </c>
      <c r="AN87">
        <v>0</v>
      </c>
      <c r="AO87">
        <v>0</v>
      </c>
      <c r="AP87">
        <v>0</v>
      </c>
      <c r="AQ87">
        <v>218.3</v>
      </c>
      <c r="AR87">
        <v>19</v>
      </c>
      <c r="AS87">
        <v>350</v>
      </c>
      <c r="AT87">
        <v>13</v>
      </c>
      <c r="AU87">
        <v>422.1</v>
      </c>
      <c r="AV87">
        <v>10</v>
      </c>
      <c r="AX87" s="285" t="s">
        <v>439</v>
      </c>
      <c r="AY87" t="s">
        <v>66</v>
      </c>
      <c r="AZ87">
        <v>13.4</v>
      </c>
      <c r="BA87">
        <v>40</v>
      </c>
      <c r="BB87">
        <v>5</v>
      </c>
      <c r="BC87">
        <v>36</v>
      </c>
      <c r="BD87">
        <v>0</v>
      </c>
      <c r="BE87">
        <v>0</v>
      </c>
      <c r="BF87">
        <v>0</v>
      </c>
      <c r="BG87">
        <v>0</v>
      </c>
      <c r="BH87">
        <v>0</v>
      </c>
      <c r="BI87">
        <v>0</v>
      </c>
      <c r="BU87" s="285" t="s">
        <v>483</v>
      </c>
      <c r="BV87" t="s">
        <v>66</v>
      </c>
      <c r="BW87">
        <v>2.8</v>
      </c>
      <c r="BX87">
        <v>40</v>
      </c>
      <c r="BY87">
        <v>6.6</v>
      </c>
      <c r="BZ87">
        <v>41</v>
      </c>
      <c r="CA87">
        <v>3.7</v>
      </c>
      <c r="CB87">
        <v>37</v>
      </c>
      <c r="CC87">
        <v>1</v>
      </c>
      <c r="CD87">
        <v>39</v>
      </c>
      <c r="CE87">
        <v>7.8</v>
      </c>
      <c r="CF87">
        <v>33</v>
      </c>
    </row>
    <row r="88" spans="1:84" x14ac:dyDescent="0.25">
      <c r="A88" s="59"/>
      <c r="V88" s="58"/>
      <c r="AK88" s="58"/>
      <c r="AX88" s="59"/>
      <c r="BU88" s="59"/>
    </row>
    <row r="89" spans="1:84" ht="15" x14ac:dyDescent="0.25">
      <c r="A89" s="282" t="s">
        <v>733</v>
      </c>
      <c r="B89">
        <v>31</v>
      </c>
      <c r="C89">
        <v>41</v>
      </c>
      <c r="D89">
        <v>482.2</v>
      </c>
      <c r="E89">
        <v>17</v>
      </c>
      <c r="F89">
        <v>386.1</v>
      </c>
      <c r="G89">
        <v>16</v>
      </c>
      <c r="H89">
        <v>467</v>
      </c>
      <c r="I89">
        <v>14</v>
      </c>
      <c r="J89">
        <v>823.7</v>
      </c>
      <c r="K89">
        <v>9</v>
      </c>
      <c r="V89" s="58" t="s">
        <v>902</v>
      </c>
      <c r="W89" t="s">
        <v>66</v>
      </c>
      <c r="X89">
        <v>0</v>
      </c>
      <c r="Y89">
        <v>0</v>
      </c>
      <c r="Z89">
        <v>0</v>
      </c>
      <c r="AA89">
        <v>0</v>
      </c>
      <c r="AB89">
        <v>0.1</v>
      </c>
      <c r="AC89">
        <v>37</v>
      </c>
      <c r="AD89">
        <v>0</v>
      </c>
      <c r="AE89">
        <v>0</v>
      </c>
      <c r="AF89">
        <v>0.2</v>
      </c>
      <c r="AG89">
        <v>42</v>
      </c>
      <c r="AK89" s="58" t="s">
        <v>438</v>
      </c>
      <c r="AL89" t="s">
        <v>66</v>
      </c>
      <c r="AM89">
        <v>0</v>
      </c>
      <c r="AN89">
        <v>0</v>
      </c>
      <c r="AO89">
        <v>0</v>
      </c>
      <c r="AP89">
        <v>0</v>
      </c>
      <c r="AQ89">
        <v>38.6</v>
      </c>
      <c r="AR89">
        <v>31</v>
      </c>
      <c r="AS89">
        <v>22.4</v>
      </c>
      <c r="AT89">
        <v>36</v>
      </c>
      <c r="AU89">
        <v>15</v>
      </c>
      <c r="AV89">
        <v>33</v>
      </c>
      <c r="AX89" s="285" t="s">
        <v>483</v>
      </c>
      <c r="AY89" t="s">
        <v>66</v>
      </c>
      <c r="AZ89">
        <v>6.6</v>
      </c>
      <c r="BA89">
        <v>41</v>
      </c>
      <c r="BB89">
        <v>3.7</v>
      </c>
      <c r="BC89">
        <v>37</v>
      </c>
      <c r="BD89">
        <v>1</v>
      </c>
      <c r="BE89">
        <v>39</v>
      </c>
      <c r="BF89">
        <v>7.8</v>
      </c>
      <c r="BG89">
        <v>33</v>
      </c>
      <c r="BH89">
        <v>1.9</v>
      </c>
      <c r="BI89">
        <v>38</v>
      </c>
      <c r="BU89" s="285" t="s">
        <v>480</v>
      </c>
      <c r="BV89" t="s">
        <v>66</v>
      </c>
      <c r="BW89">
        <v>0.3</v>
      </c>
      <c r="BX89">
        <v>41</v>
      </c>
      <c r="BY89">
        <v>0</v>
      </c>
      <c r="BZ89">
        <v>0</v>
      </c>
      <c r="CA89">
        <v>0</v>
      </c>
      <c r="CB89">
        <v>0</v>
      </c>
      <c r="CC89">
        <v>0</v>
      </c>
      <c r="CD89">
        <v>0</v>
      </c>
      <c r="CE89">
        <v>0</v>
      </c>
      <c r="CF89">
        <v>0</v>
      </c>
    </row>
    <row r="90" spans="1:84" x14ac:dyDescent="0.25">
      <c r="A90" s="59"/>
      <c r="V90" s="58"/>
      <c r="AK90" s="58"/>
      <c r="AX90" s="59"/>
      <c r="BU90" s="59"/>
    </row>
    <row r="91" spans="1:84" ht="15" x14ac:dyDescent="0.25">
      <c r="A91" s="282" t="s">
        <v>744</v>
      </c>
      <c r="B91">
        <v>27.3</v>
      </c>
      <c r="C91">
        <v>42</v>
      </c>
      <c r="D91">
        <v>6.9</v>
      </c>
      <c r="E91">
        <v>42</v>
      </c>
      <c r="F91">
        <v>3.1</v>
      </c>
      <c r="G91">
        <v>42</v>
      </c>
      <c r="H91">
        <v>0</v>
      </c>
      <c r="I91">
        <v>0</v>
      </c>
      <c r="J91">
        <v>0</v>
      </c>
      <c r="K91">
        <v>0</v>
      </c>
      <c r="V91" s="58" t="s">
        <v>910</v>
      </c>
      <c r="W91" t="s">
        <v>66</v>
      </c>
      <c r="X91">
        <v>0</v>
      </c>
      <c r="Y91">
        <v>0</v>
      </c>
      <c r="Z91">
        <v>0</v>
      </c>
      <c r="AA91">
        <v>0</v>
      </c>
      <c r="AB91">
        <v>0</v>
      </c>
      <c r="AC91">
        <v>0</v>
      </c>
      <c r="AD91">
        <v>218.3</v>
      </c>
      <c r="AE91">
        <v>19</v>
      </c>
      <c r="AF91">
        <v>350</v>
      </c>
      <c r="AG91">
        <v>13</v>
      </c>
      <c r="AK91" s="58" t="s">
        <v>484</v>
      </c>
      <c r="AL91" t="s">
        <v>66</v>
      </c>
      <c r="AM91">
        <v>0</v>
      </c>
      <c r="AN91">
        <v>0</v>
      </c>
      <c r="AO91">
        <v>0</v>
      </c>
      <c r="AP91">
        <v>0</v>
      </c>
      <c r="AQ91">
        <v>21.5</v>
      </c>
      <c r="AR91">
        <v>33</v>
      </c>
      <c r="AS91">
        <v>25.8</v>
      </c>
      <c r="AT91">
        <v>34</v>
      </c>
      <c r="AU91">
        <v>11</v>
      </c>
      <c r="AV91">
        <v>34</v>
      </c>
      <c r="AX91" s="285" t="s">
        <v>902</v>
      </c>
      <c r="AY91" t="s">
        <v>66</v>
      </c>
      <c r="AZ91">
        <v>0.2</v>
      </c>
      <c r="BA91">
        <v>42</v>
      </c>
      <c r="BB91">
        <v>0.2</v>
      </c>
      <c r="BC91">
        <v>40</v>
      </c>
      <c r="BD91">
        <v>0</v>
      </c>
      <c r="BE91">
        <v>0</v>
      </c>
      <c r="BF91">
        <v>2.5</v>
      </c>
      <c r="BG91">
        <v>35</v>
      </c>
      <c r="BH91">
        <v>20</v>
      </c>
      <c r="BI91">
        <v>31</v>
      </c>
      <c r="BU91" s="285" t="s">
        <v>911</v>
      </c>
      <c r="BV91" t="s">
        <v>66</v>
      </c>
      <c r="BW91">
        <v>0</v>
      </c>
      <c r="BX91">
        <v>0</v>
      </c>
      <c r="BY91">
        <v>297</v>
      </c>
      <c r="BZ91">
        <v>15</v>
      </c>
      <c r="CA91">
        <v>130.1</v>
      </c>
      <c r="CB91">
        <v>19</v>
      </c>
      <c r="CC91">
        <v>15.4</v>
      </c>
      <c r="CD91">
        <v>34</v>
      </c>
      <c r="CE91">
        <v>0</v>
      </c>
      <c r="CF91">
        <v>0</v>
      </c>
    </row>
    <row r="92" spans="1:84" x14ac:dyDescent="0.25">
      <c r="A92" s="59"/>
      <c r="V92" s="58"/>
      <c r="AK92" s="58"/>
      <c r="AX92" s="59"/>
      <c r="BU92" s="59"/>
    </row>
    <row r="93" spans="1:84" ht="15" x14ac:dyDescent="0.25">
      <c r="A93" s="282" t="s">
        <v>769</v>
      </c>
      <c r="B93">
        <v>19.3</v>
      </c>
      <c r="C93">
        <v>43</v>
      </c>
      <c r="D93">
        <v>1</v>
      </c>
      <c r="E93">
        <v>47</v>
      </c>
      <c r="F93">
        <v>2.1</v>
      </c>
      <c r="G93">
        <v>44</v>
      </c>
      <c r="H93">
        <v>2.2999999999999998</v>
      </c>
      <c r="I93">
        <v>45</v>
      </c>
      <c r="J93">
        <v>0.8</v>
      </c>
      <c r="K93">
        <v>40</v>
      </c>
      <c r="V93" s="58" t="s">
        <v>484</v>
      </c>
      <c r="W93" t="s">
        <v>66</v>
      </c>
      <c r="X93">
        <v>0</v>
      </c>
      <c r="Y93">
        <v>0</v>
      </c>
      <c r="Z93">
        <v>0</v>
      </c>
      <c r="AA93">
        <v>0</v>
      </c>
      <c r="AB93">
        <v>0</v>
      </c>
      <c r="AC93">
        <v>0</v>
      </c>
      <c r="AD93">
        <v>21.5</v>
      </c>
      <c r="AE93">
        <v>33</v>
      </c>
      <c r="AF93">
        <v>25.8</v>
      </c>
      <c r="AG93">
        <v>34</v>
      </c>
      <c r="AK93" s="58" t="s">
        <v>911</v>
      </c>
      <c r="AL93" t="s">
        <v>66</v>
      </c>
      <c r="AM93">
        <v>0</v>
      </c>
      <c r="AN93">
        <v>0</v>
      </c>
      <c r="AO93">
        <v>0</v>
      </c>
      <c r="AP93">
        <v>0</v>
      </c>
      <c r="AQ93">
        <v>0</v>
      </c>
      <c r="AR93">
        <v>0</v>
      </c>
      <c r="AS93">
        <v>297</v>
      </c>
      <c r="AT93">
        <v>15</v>
      </c>
      <c r="AU93">
        <v>130.1</v>
      </c>
      <c r="AV93">
        <v>19</v>
      </c>
      <c r="AX93" s="285" t="s">
        <v>453</v>
      </c>
      <c r="AY93" t="s">
        <v>66</v>
      </c>
      <c r="AZ93">
        <v>0</v>
      </c>
      <c r="BA93">
        <v>0</v>
      </c>
      <c r="BB93">
        <v>0.3</v>
      </c>
      <c r="BC93">
        <v>39</v>
      </c>
      <c r="BD93">
        <v>0.4</v>
      </c>
      <c r="BE93">
        <v>40</v>
      </c>
      <c r="BF93">
        <v>0</v>
      </c>
      <c r="BG93">
        <v>0</v>
      </c>
      <c r="BH93">
        <v>0</v>
      </c>
      <c r="BI93">
        <v>0</v>
      </c>
      <c r="BU93" s="285" t="s">
        <v>901</v>
      </c>
      <c r="BV93" t="s">
        <v>66</v>
      </c>
      <c r="BW93">
        <v>0</v>
      </c>
      <c r="BX93">
        <v>0</v>
      </c>
      <c r="BY93">
        <v>34.799999999999997</v>
      </c>
      <c r="BZ93">
        <v>32</v>
      </c>
      <c r="CA93">
        <v>0</v>
      </c>
      <c r="CB93">
        <v>0</v>
      </c>
      <c r="CC93">
        <v>194.2</v>
      </c>
      <c r="CD93">
        <v>18</v>
      </c>
      <c r="CE93">
        <v>228.3</v>
      </c>
      <c r="CF93">
        <v>20</v>
      </c>
    </row>
    <row r="94" spans="1:84" x14ac:dyDescent="0.25">
      <c r="A94" s="59"/>
      <c r="V94" s="58"/>
      <c r="AK94" s="58"/>
      <c r="AX94" s="59"/>
      <c r="BU94" s="59"/>
    </row>
    <row r="95" spans="1:84" ht="15" x14ac:dyDescent="0.25">
      <c r="A95" s="282" t="s">
        <v>750</v>
      </c>
      <c r="B95">
        <v>17.7</v>
      </c>
      <c r="C95">
        <v>44</v>
      </c>
      <c r="D95">
        <v>7</v>
      </c>
      <c r="E95">
        <v>41</v>
      </c>
      <c r="F95">
        <v>17.5</v>
      </c>
      <c r="G95">
        <v>36</v>
      </c>
      <c r="H95">
        <v>0.4</v>
      </c>
      <c r="I95">
        <v>46</v>
      </c>
      <c r="J95">
        <v>19.5</v>
      </c>
      <c r="K95">
        <v>36</v>
      </c>
      <c r="V95" s="58" t="s">
        <v>901</v>
      </c>
      <c r="W95" t="s">
        <v>66</v>
      </c>
      <c r="X95">
        <v>0</v>
      </c>
      <c r="Y95">
        <v>0</v>
      </c>
      <c r="Z95">
        <v>0</v>
      </c>
      <c r="AA95">
        <v>0</v>
      </c>
      <c r="AB95">
        <v>0</v>
      </c>
      <c r="AC95">
        <v>0</v>
      </c>
      <c r="AD95">
        <v>0</v>
      </c>
      <c r="AE95">
        <v>0</v>
      </c>
      <c r="AF95">
        <v>34.799999999999997</v>
      </c>
      <c r="AG95">
        <v>32</v>
      </c>
      <c r="AK95" s="58" t="s">
        <v>901</v>
      </c>
      <c r="AL95" t="s">
        <v>66</v>
      </c>
      <c r="AM95">
        <v>0</v>
      </c>
      <c r="AN95">
        <v>0</v>
      </c>
      <c r="AO95">
        <v>0</v>
      </c>
      <c r="AP95">
        <v>0</v>
      </c>
      <c r="AQ95">
        <v>0</v>
      </c>
      <c r="AR95">
        <v>0</v>
      </c>
      <c r="AS95">
        <v>34.799999999999997</v>
      </c>
      <c r="AT95">
        <v>32</v>
      </c>
      <c r="AU95">
        <v>0</v>
      </c>
      <c r="AV95">
        <v>0</v>
      </c>
      <c r="AX95" s="285" t="s">
        <v>916</v>
      </c>
      <c r="AY95" t="s">
        <v>66</v>
      </c>
      <c r="AZ95">
        <v>0</v>
      </c>
      <c r="BA95">
        <v>0</v>
      </c>
      <c r="BB95">
        <v>0</v>
      </c>
      <c r="BC95">
        <v>0</v>
      </c>
      <c r="BD95">
        <v>37.5</v>
      </c>
      <c r="BE95">
        <v>29</v>
      </c>
      <c r="BF95">
        <v>248.8</v>
      </c>
      <c r="BG95">
        <v>19</v>
      </c>
      <c r="BH95">
        <v>77</v>
      </c>
      <c r="BI95">
        <v>25</v>
      </c>
      <c r="BU95" s="285" t="s">
        <v>904</v>
      </c>
      <c r="BV95" t="s">
        <v>66</v>
      </c>
      <c r="BW95">
        <v>0</v>
      </c>
      <c r="BX95">
        <v>0</v>
      </c>
      <c r="BY95">
        <v>17.100000000000001</v>
      </c>
      <c r="BZ95">
        <v>37</v>
      </c>
      <c r="CA95">
        <v>27.4</v>
      </c>
      <c r="CB95">
        <v>29</v>
      </c>
      <c r="CC95">
        <v>0</v>
      </c>
      <c r="CD95">
        <v>0</v>
      </c>
      <c r="CE95">
        <v>0</v>
      </c>
      <c r="CF95">
        <v>0</v>
      </c>
    </row>
    <row r="96" spans="1:84" x14ac:dyDescent="0.25">
      <c r="A96" s="59"/>
      <c r="V96" s="58"/>
      <c r="AK96" s="58"/>
      <c r="AX96" s="59"/>
      <c r="BU96" s="59"/>
    </row>
    <row r="97" spans="1:84" ht="15" x14ac:dyDescent="0.25">
      <c r="A97" s="282" t="s">
        <v>747</v>
      </c>
      <c r="B97">
        <v>15.6</v>
      </c>
      <c r="C97">
        <v>45</v>
      </c>
      <c r="D97">
        <v>26.4</v>
      </c>
      <c r="E97">
        <v>36</v>
      </c>
      <c r="F97">
        <v>48</v>
      </c>
      <c r="G97">
        <v>31</v>
      </c>
      <c r="H97">
        <v>88.1</v>
      </c>
      <c r="I97">
        <v>32</v>
      </c>
      <c r="J97">
        <v>125.8</v>
      </c>
      <c r="K97">
        <v>25</v>
      </c>
      <c r="V97" s="58" t="s">
        <v>64</v>
      </c>
      <c r="W97" t="s">
        <v>893</v>
      </c>
      <c r="X97" t="s">
        <v>65</v>
      </c>
      <c r="Y97" t="s">
        <v>607</v>
      </c>
      <c r="Z97" t="s">
        <v>65</v>
      </c>
      <c r="AA97" t="s">
        <v>607</v>
      </c>
      <c r="AB97" t="s">
        <v>65</v>
      </c>
      <c r="AC97" t="s">
        <v>279</v>
      </c>
      <c r="AD97" t="s">
        <v>64</v>
      </c>
      <c r="AE97" t="s">
        <v>279</v>
      </c>
      <c r="AF97" t="s">
        <v>64</v>
      </c>
      <c r="AG97" t="s">
        <v>607</v>
      </c>
      <c r="AK97" s="58" t="s">
        <v>64</v>
      </c>
      <c r="AL97" t="s">
        <v>893</v>
      </c>
      <c r="AM97" t="s">
        <v>65</v>
      </c>
      <c r="AN97" t="s">
        <v>279</v>
      </c>
      <c r="AO97" t="s">
        <v>64</v>
      </c>
      <c r="AP97" t="s">
        <v>785</v>
      </c>
      <c r="AQ97" t="s">
        <v>63</v>
      </c>
      <c r="AR97" t="s">
        <v>607</v>
      </c>
      <c r="AS97" t="s">
        <v>65</v>
      </c>
      <c r="AT97" t="s">
        <v>279</v>
      </c>
      <c r="AU97" t="s">
        <v>64</v>
      </c>
      <c r="AV97" t="s">
        <v>607</v>
      </c>
      <c r="AX97" s="285" t="s">
        <v>458</v>
      </c>
      <c r="AY97" t="s">
        <v>66</v>
      </c>
      <c r="AZ97">
        <v>0</v>
      </c>
      <c r="BA97">
        <v>0</v>
      </c>
      <c r="BB97">
        <v>0</v>
      </c>
      <c r="BC97">
        <v>0</v>
      </c>
      <c r="BD97">
        <v>10.9</v>
      </c>
      <c r="BE97">
        <v>35</v>
      </c>
      <c r="BF97">
        <v>0</v>
      </c>
      <c r="BG97">
        <v>0</v>
      </c>
      <c r="BH97">
        <v>0</v>
      </c>
      <c r="BI97">
        <v>0</v>
      </c>
      <c r="BU97" s="285" t="s">
        <v>902</v>
      </c>
      <c r="BV97" t="s">
        <v>66</v>
      </c>
      <c r="BW97">
        <v>0</v>
      </c>
      <c r="BX97">
        <v>0</v>
      </c>
      <c r="BY97">
        <v>0.2</v>
      </c>
      <c r="BZ97">
        <v>42</v>
      </c>
      <c r="CA97">
        <v>0.2</v>
      </c>
      <c r="CB97">
        <v>40</v>
      </c>
      <c r="CC97">
        <v>0</v>
      </c>
      <c r="CD97">
        <v>0</v>
      </c>
      <c r="CE97">
        <v>2.5</v>
      </c>
      <c r="CF97">
        <v>35</v>
      </c>
    </row>
    <row r="98" spans="1:84" x14ac:dyDescent="0.25">
      <c r="A98" s="59"/>
      <c r="U98">
        <f>AVERAGE(X98,Z98,AB98)</f>
        <v>39169.466666666667</v>
      </c>
      <c r="V98" s="58" t="s">
        <v>801</v>
      </c>
      <c r="W98" t="s">
        <v>66</v>
      </c>
      <c r="X98">
        <v>44526.1</v>
      </c>
      <c r="Z98">
        <v>36243</v>
      </c>
      <c r="AB98">
        <v>36739.300000000003</v>
      </c>
      <c r="AD98">
        <v>39993.1</v>
      </c>
      <c r="AF98">
        <v>39642.199999999997</v>
      </c>
      <c r="AK98" s="58" t="s">
        <v>801</v>
      </c>
      <c r="AL98" t="s">
        <v>66</v>
      </c>
      <c r="AM98">
        <v>36243</v>
      </c>
      <c r="AO98">
        <v>36739.300000000003</v>
      </c>
      <c r="AQ98">
        <v>39993.1</v>
      </c>
      <c r="AS98">
        <v>39642.199999999997</v>
      </c>
      <c r="AU98">
        <v>33853.599999999999</v>
      </c>
      <c r="AX98" s="59"/>
      <c r="BU98" s="59"/>
    </row>
    <row r="99" spans="1:84" ht="15" x14ac:dyDescent="0.25">
      <c r="A99" s="282" t="s">
        <v>751</v>
      </c>
      <c r="B99">
        <v>15.4</v>
      </c>
      <c r="C99">
        <v>46</v>
      </c>
      <c r="D99">
        <v>16.7</v>
      </c>
      <c r="E99">
        <v>39</v>
      </c>
      <c r="F99">
        <v>8.8000000000000007</v>
      </c>
      <c r="G99">
        <v>40</v>
      </c>
      <c r="H99">
        <v>12</v>
      </c>
      <c r="I99">
        <v>41</v>
      </c>
      <c r="J99">
        <v>0.5</v>
      </c>
      <c r="K99">
        <v>41</v>
      </c>
      <c r="V99" s="58"/>
      <c r="AK99" s="58"/>
      <c r="AX99" s="285" t="s">
        <v>917</v>
      </c>
      <c r="AY99" t="s">
        <v>66</v>
      </c>
      <c r="AZ99">
        <v>0</v>
      </c>
      <c r="BA99">
        <v>0</v>
      </c>
      <c r="BB99">
        <v>0</v>
      </c>
      <c r="BC99">
        <v>0</v>
      </c>
      <c r="BD99">
        <v>0.4</v>
      </c>
      <c r="BE99">
        <v>41</v>
      </c>
      <c r="BF99">
        <v>0</v>
      </c>
      <c r="BG99">
        <v>0</v>
      </c>
      <c r="BH99">
        <v>0</v>
      </c>
      <c r="BI99">
        <v>0</v>
      </c>
      <c r="BU99" s="285" t="s">
        <v>916</v>
      </c>
      <c r="BV99" t="s">
        <v>66</v>
      </c>
      <c r="BW99">
        <v>0</v>
      </c>
      <c r="BX99">
        <v>0</v>
      </c>
      <c r="BY99">
        <v>0</v>
      </c>
      <c r="BZ99">
        <v>0</v>
      </c>
      <c r="CA99">
        <v>0</v>
      </c>
      <c r="CB99">
        <v>0</v>
      </c>
      <c r="CC99">
        <v>37.5</v>
      </c>
      <c r="CD99">
        <v>29</v>
      </c>
      <c r="CE99">
        <v>248.8</v>
      </c>
      <c r="CF99">
        <v>19</v>
      </c>
    </row>
    <row r="100" spans="1:84" x14ac:dyDescent="0.25">
      <c r="A100" s="59"/>
      <c r="V100" s="97"/>
      <c r="AK100" s="97"/>
      <c r="AX100" s="59"/>
      <c r="BU100" s="59"/>
    </row>
    <row r="101" spans="1:84" ht="15" x14ac:dyDescent="0.25">
      <c r="A101" s="282" t="s">
        <v>761</v>
      </c>
      <c r="B101">
        <v>10.5</v>
      </c>
      <c r="C101">
        <v>47</v>
      </c>
      <c r="D101">
        <v>0</v>
      </c>
      <c r="E101">
        <v>0</v>
      </c>
      <c r="F101">
        <v>0</v>
      </c>
      <c r="G101">
        <v>0</v>
      </c>
      <c r="H101">
        <v>0</v>
      </c>
      <c r="I101">
        <v>0</v>
      </c>
      <c r="J101">
        <v>0</v>
      </c>
      <c r="K101">
        <v>0</v>
      </c>
      <c r="AX101" s="285" t="s">
        <v>918</v>
      </c>
      <c r="AY101" t="s">
        <v>66</v>
      </c>
      <c r="AZ101">
        <v>0</v>
      </c>
      <c r="BA101">
        <v>0</v>
      </c>
      <c r="BB101">
        <v>0</v>
      </c>
      <c r="BC101">
        <v>0</v>
      </c>
      <c r="BD101">
        <v>0</v>
      </c>
      <c r="BE101">
        <v>0</v>
      </c>
      <c r="BF101">
        <v>74.099999999999994</v>
      </c>
      <c r="BG101">
        <v>25</v>
      </c>
      <c r="BH101">
        <v>97</v>
      </c>
      <c r="BI101">
        <v>24</v>
      </c>
      <c r="BU101" s="285" t="s">
        <v>458</v>
      </c>
      <c r="BV101" t="s">
        <v>66</v>
      </c>
      <c r="BW101">
        <v>0</v>
      </c>
      <c r="BX101">
        <v>0</v>
      </c>
      <c r="BY101">
        <v>0</v>
      </c>
      <c r="BZ101">
        <v>0</v>
      </c>
      <c r="CA101">
        <v>0</v>
      </c>
      <c r="CB101">
        <v>0</v>
      </c>
      <c r="CC101">
        <v>10.9</v>
      </c>
      <c r="CD101">
        <v>35</v>
      </c>
      <c r="CE101">
        <v>0</v>
      </c>
      <c r="CF101">
        <v>0</v>
      </c>
    </row>
    <row r="102" spans="1:84" x14ac:dyDescent="0.25">
      <c r="A102" s="59"/>
      <c r="AX102" s="59"/>
      <c r="BU102" s="59"/>
    </row>
    <row r="103" spans="1:84" ht="15" x14ac:dyDescent="0.25">
      <c r="A103" s="282" t="s">
        <v>775</v>
      </c>
      <c r="B103">
        <v>4.2</v>
      </c>
      <c r="C103">
        <v>48</v>
      </c>
      <c r="D103">
        <v>0.6</v>
      </c>
      <c r="E103">
        <v>48</v>
      </c>
      <c r="F103">
        <v>1.2</v>
      </c>
      <c r="G103">
        <v>45</v>
      </c>
      <c r="H103">
        <v>17</v>
      </c>
      <c r="I103">
        <v>39</v>
      </c>
      <c r="J103">
        <v>0</v>
      </c>
      <c r="K103">
        <v>0</v>
      </c>
      <c r="AX103" s="285" t="s">
        <v>919</v>
      </c>
      <c r="AY103" t="s">
        <v>66</v>
      </c>
      <c r="AZ103">
        <v>0</v>
      </c>
      <c r="BA103">
        <v>0</v>
      </c>
      <c r="BB103">
        <v>0</v>
      </c>
      <c r="BC103">
        <v>0</v>
      </c>
      <c r="BD103">
        <v>0</v>
      </c>
      <c r="BE103">
        <v>0</v>
      </c>
      <c r="BF103">
        <v>7.9</v>
      </c>
      <c r="BG103">
        <v>32</v>
      </c>
      <c r="BH103">
        <v>0</v>
      </c>
      <c r="BI103">
        <v>0</v>
      </c>
      <c r="BU103" s="285" t="s">
        <v>917</v>
      </c>
      <c r="BV103" t="s">
        <v>66</v>
      </c>
      <c r="BW103">
        <v>0</v>
      </c>
      <c r="BX103">
        <v>0</v>
      </c>
      <c r="BY103">
        <v>0</v>
      </c>
      <c r="BZ103">
        <v>0</v>
      </c>
      <c r="CA103">
        <v>0</v>
      </c>
      <c r="CB103">
        <v>0</v>
      </c>
      <c r="CC103">
        <v>0.4</v>
      </c>
      <c r="CD103">
        <v>41</v>
      </c>
      <c r="CE103">
        <v>0</v>
      </c>
      <c r="CF103">
        <v>0</v>
      </c>
    </row>
    <row r="104" spans="1:84" x14ac:dyDescent="0.25">
      <c r="A104" s="59"/>
      <c r="AX104" s="59"/>
      <c r="BU104" s="59"/>
    </row>
    <row r="105" spans="1:84" ht="15" x14ac:dyDescent="0.25">
      <c r="A105" s="282" t="s">
        <v>754</v>
      </c>
      <c r="B105">
        <v>2.9</v>
      </c>
      <c r="C105">
        <v>49</v>
      </c>
      <c r="D105">
        <v>0</v>
      </c>
      <c r="E105">
        <v>0</v>
      </c>
      <c r="F105">
        <v>0</v>
      </c>
      <c r="G105">
        <v>0</v>
      </c>
      <c r="H105">
        <v>0</v>
      </c>
      <c r="I105">
        <v>0</v>
      </c>
      <c r="J105">
        <v>0</v>
      </c>
      <c r="K105">
        <v>0</v>
      </c>
      <c r="AX105" s="285" t="s">
        <v>920</v>
      </c>
      <c r="AY105" t="s">
        <v>66</v>
      </c>
      <c r="AZ105">
        <v>0</v>
      </c>
      <c r="BA105">
        <v>0</v>
      </c>
      <c r="BB105">
        <v>0</v>
      </c>
      <c r="BC105">
        <v>0</v>
      </c>
      <c r="BD105">
        <v>0</v>
      </c>
      <c r="BE105">
        <v>0</v>
      </c>
      <c r="BF105">
        <v>0.4</v>
      </c>
      <c r="BG105">
        <v>37</v>
      </c>
      <c r="BH105">
        <v>0</v>
      </c>
      <c r="BI105">
        <v>0</v>
      </c>
      <c r="BU105" s="285" t="s">
        <v>918</v>
      </c>
      <c r="BV105" t="s">
        <v>66</v>
      </c>
      <c r="BW105">
        <v>0</v>
      </c>
      <c r="BX105">
        <v>0</v>
      </c>
      <c r="BY105">
        <v>0</v>
      </c>
      <c r="BZ105">
        <v>0</v>
      </c>
      <c r="CA105">
        <v>0</v>
      </c>
      <c r="CB105">
        <v>0</v>
      </c>
      <c r="CC105">
        <v>0</v>
      </c>
      <c r="CD105">
        <v>0</v>
      </c>
      <c r="CE105">
        <v>74.099999999999994</v>
      </c>
      <c r="CF105">
        <v>25</v>
      </c>
    </row>
    <row r="106" spans="1:84" x14ac:dyDescent="0.25">
      <c r="A106" s="59"/>
      <c r="AX106" s="59"/>
      <c r="BU106" s="59"/>
    </row>
    <row r="107" spans="1:84" ht="15" x14ac:dyDescent="0.25">
      <c r="A107" s="282" t="s">
        <v>786</v>
      </c>
      <c r="B107">
        <v>0.9</v>
      </c>
      <c r="C107">
        <v>50</v>
      </c>
      <c r="D107">
        <v>2</v>
      </c>
      <c r="E107">
        <v>46</v>
      </c>
      <c r="F107">
        <v>0</v>
      </c>
      <c r="G107">
        <v>0</v>
      </c>
      <c r="H107">
        <v>0</v>
      </c>
      <c r="I107">
        <v>0</v>
      </c>
      <c r="J107">
        <v>0</v>
      </c>
      <c r="K107">
        <v>0</v>
      </c>
      <c r="AX107" s="285" t="s">
        <v>921</v>
      </c>
      <c r="AY107" t="s">
        <v>66</v>
      </c>
      <c r="AZ107">
        <v>0</v>
      </c>
      <c r="BA107">
        <v>0</v>
      </c>
      <c r="BB107">
        <v>0</v>
      </c>
      <c r="BC107">
        <v>0</v>
      </c>
      <c r="BD107">
        <v>0</v>
      </c>
      <c r="BE107">
        <v>0</v>
      </c>
      <c r="BF107">
        <v>0.1</v>
      </c>
      <c r="BG107">
        <v>38</v>
      </c>
      <c r="BH107">
        <v>0.7</v>
      </c>
      <c r="BI107">
        <v>40</v>
      </c>
      <c r="BU107" s="285" t="s">
        <v>919</v>
      </c>
      <c r="BV107" t="s">
        <v>66</v>
      </c>
      <c r="BW107">
        <v>0</v>
      </c>
      <c r="BX107">
        <v>0</v>
      </c>
      <c r="BY107">
        <v>0</v>
      </c>
      <c r="BZ107">
        <v>0</v>
      </c>
      <c r="CA107">
        <v>0</v>
      </c>
      <c r="CB107">
        <v>0</v>
      </c>
      <c r="CC107">
        <v>0</v>
      </c>
      <c r="CD107">
        <v>0</v>
      </c>
      <c r="CE107">
        <v>7.9</v>
      </c>
      <c r="CF107">
        <v>32</v>
      </c>
    </row>
    <row r="108" spans="1:84" x14ac:dyDescent="0.25">
      <c r="A108" s="59"/>
      <c r="AX108" s="59"/>
      <c r="BU108" s="59"/>
    </row>
    <row r="109" spans="1:84" ht="15" x14ac:dyDescent="0.25">
      <c r="A109" s="282" t="s">
        <v>756</v>
      </c>
      <c r="B109">
        <v>0.4</v>
      </c>
      <c r="C109">
        <v>51</v>
      </c>
      <c r="D109">
        <v>2.2000000000000002</v>
      </c>
      <c r="E109">
        <v>45</v>
      </c>
      <c r="F109">
        <v>0.5</v>
      </c>
      <c r="G109">
        <v>46</v>
      </c>
      <c r="H109">
        <v>3.5</v>
      </c>
      <c r="I109">
        <v>43</v>
      </c>
      <c r="J109">
        <v>12.3</v>
      </c>
      <c r="K109">
        <v>38</v>
      </c>
      <c r="AX109" s="285" t="s">
        <v>480</v>
      </c>
      <c r="AY109" t="s">
        <v>66</v>
      </c>
      <c r="AZ109">
        <v>0</v>
      </c>
      <c r="BA109">
        <v>0</v>
      </c>
      <c r="BB109">
        <v>0</v>
      </c>
      <c r="BC109">
        <v>0</v>
      </c>
      <c r="BD109">
        <v>0</v>
      </c>
      <c r="BE109">
        <v>0</v>
      </c>
      <c r="BF109">
        <v>0</v>
      </c>
      <c r="BG109">
        <v>0</v>
      </c>
      <c r="BH109">
        <v>6.5</v>
      </c>
      <c r="BI109">
        <v>33</v>
      </c>
      <c r="BU109" s="285" t="s">
        <v>920</v>
      </c>
      <c r="BV109" t="s">
        <v>66</v>
      </c>
      <c r="BW109">
        <v>0</v>
      </c>
      <c r="BX109">
        <v>0</v>
      </c>
      <c r="BY109">
        <v>0</v>
      </c>
      <c r="BZ109">
        <v>0</v>
      </c>
      <c r="CA109">
        <v>0</v>
      </c>
      <c r="CB109">
        <v>0</v>
      </c>
      <c r="CC109">
        <v>0</v>
      </c>
      <c r="CD109">
        <v>0</v>
      </c>
      <c r="CE109">
        <v>0.4</v>
      </c>
      <c r="CF109">
        <v>37</v>
      </c>
    </row>
    <row r="110" spans="1:84" x14ac:dyDescent="0.25">
      <c r="A110" s="59"/>
      <c r="AX110" s="59"/>
      <c r="BU110" s="59"/>
    </row>
    <row r="111" spans="1:84" ht="15" x14ac:dyDescent="0.25">
      <c r="A111" s="282" t="s">
        <v>752</v>
      </c>
      <c r="B111">
        <v>0.4</v>
      </c>
      <c r="C111">
        <v>52</v>
      </c>
      <c r="D111">
        <v>0</v>
      </c>
      <c r="E111">
        <v>0</v>
      </c>
      <c r="F111">
        <v>0</v>
      </c>
      <c r="G111">
        <v>0</v>
      </c>
      <c r="H111">
        <v>0</v>
      </c>
      <c r="I111">
        <v>0</v>
      </c>
      <c r="J111">
        <v>0</v>
      </c>
      <c r="K111">
        <v>0</v>
      </c>
      <c r="AX111" s="285" t="s">
        <v>922</v>
      </c>
      <c r="AY111" t="s">
        <v>66</v>
      </c>
      <c r="AZ111">
        <v>0</v>
      </c>
      <c r="BA111">
        <v>0</v>
      </c>
      <c r="BB111">
        <v>0</v>
      </c>
      <c r="BC111">
        <v>0</v>
      </c>
      <c r="BD111">
        <v>0</v>
      </c>
      <c r="BE111">
        <v>0</v>
      </c>
      <c r="BF111">
        <v>0</v>
      </c>
      <c r="BG111">
        <v>0</v>
      </c>
      <c r="BH111">
        <v>5.8</v>
      </c>
      <c r="BI111">
        <v>34</v>
      </c>
      <c r="BU111" s="285" t="s">
        <v>921</v>
      </c>
      <c r="BV111" t="s">
        <v>66</v>
      </c>
      <c r="BW111">
        <v>0</v>
      </c>
      <c r="BX111">
        <v>0</v>
      </c>
      <c r="BY111">
        <v>0</v>
      </c>
      <c r="BZ111">
        <v>0</v>
      </c>
      <c r="CA111">
        <v>0</v>
      </c>
      <c r="CB111">
        <v>0</v>
      </c>
      <c r="CC111">
        <v>0</v>
      </c>
      <c r="CD111">
        <v>0</v>
      </c>
      <c r="CE111">
        <v>0.1</v>
      </c>
      <c r="CF111">
        <v>38</v>
      </c>
    </row>
    <row r="112" spans="1:84" x14ac:dyDescent="0.25">
      <c r="A112" s="59"/>
      <c r="AX112" s="59"/>
      <c r="BU112" s="59"/>
    </row>
    <row r="113" spans="1:85" ht="15" x14ac:dyDescent="0.25">
      <c r="A113" s="282" t="s">
        <v>739</v>
      </c>
      <c r="B113">
        <v>0</v>
      </c>
      <c r="C113">
        <v>0</v>
      </c>
      <c r="D113">
        <v>105.4</v>
      </c>
      <c r="E113">
        <v>30</v>
      </c>
      <c r="F113">
        <v>28</v>
      </c>
      <c r="G113">
        <v>35</v>
      </c>
      <c r="H113">
        <v>113.8</v>
      </c>
      <c r="I113">
        <v>30</v>
      </c>
      <c r="J113">
        <v>37.5</v>
      </c>
      <c r="K113">
        <v>30</v>
      </c>
      <c r="AX113" s="285" t="s">
        <v>450</v>
      </c>
      <c r="AY113" t="s">
        <v>66</v>
      </c>
      <c r="AZ113">
        <v>0</v>
      </c>
      <c r="BA113">
        <v>0</v>
      </c>
      <c r="BB113">
        <v>0</v>
      </c>
      <c r="BC113">
        <v>0</v>
      </c>
      <c r="BD113">
        <v>0</v>
      </c>
      <c r="BE113">
        <v>0</v>
      </c>
      <c r="BF113">
        <v>0</v>
      </c>
      <c r="BG113">
        <v>0</v>
      </c>
      <c r="BH113">
        <v>4.7</v>
      </c>
      <c r="BI113">
        <v>35</v>
      </c>
      <c r="BU113" s="285" t="s">
        <v>64</v>
      </c>
      <c r="BV113" t="s">
        <v>893</v>
      </c>
      <c r="BW113" t="s">
        <v>65</v>
      </c>
      <c r="BX113" t="s">
        <v>607</v>
      </c>
      <c r="BY113" t="s">
        <v>65</v>
      </c>
      <c r="BZ113" t="s">
        <v>607</v>
      </c>
      <c r="CA113" t="s">
        <v>65</v>
      </c>
      <c r="CB113" t="s">
        <v>607</v>
      </c>
      <c r="CC113" t="s">
        <v>65</v>
      </c>
      <c r="CD113" t="s">
        <v>279</v>
      </c>
      <c r="CE113" t="s">
        <v>64</v>
      </c>
      <c r="CF113" t="s">
        <v>785</v>
      </c>
      <c r="CG113" t="s">
        <v>42</v>
      </c>
    </row>
    <row r="114" spans="1:85" ht="15" x14ac:dyDescent="0.25">
      <c r="A114" s="59"/>
      <c r="AX114" s="59"/>
      <c r="BU114" s="285" t="s">
        <v>801</v>
      </c>
      <c r="BV114" t="s">
        <v>66</v>
      </c>
      <c r="BW114">
        <v>39993.1</v>
      </c>
      <c r="BY114">
        <v>39642.199999999997</v>
      </c>
      <c r="CA114">
        <v>33853.599999999999</v>
      </c>
      <c r="CC114">
        <v>30449.5</v>
      </c>
      <c r="CE114">
        <v>30288.3</v>
      </c>
    </row>
    <row r="115" spans="1:85" ht="15" x14ac:dyDescent="0.25">
      <c r="A115" s="282" t="s">
        <v>790</v>
      </c>
      <c r="B115">
        <v>0</v>
      </c>
      <c r="C115">
        <v>0</v>
      </c>
      <c r="D115">
        <v>43.8</v>
      </c>
      <c r="E115">
        <v>33</v>
      </c>
      <c r="F115">
        <v>0</v>
      </c>
      <c r="G115">
        <v>0</v>
      </c>
      <c r="H115">
        <v>0</v>
      </c>
      <c r="I115">
        <v>0</v>
      </c>
      <c r="J115">
        <v>0</v>
      </c>
      <c r="K115">
        <v>0</v>
      </c>
      <c r="AX115" s="285" t="s">
        <v>470</v>
      </c>
      <c r="AY115" t="s">
        <v>66</v>
      </c>
      <c r="AZ115">
        <v>0</v>
      </c>
      <c r="BA115">
        <v>0</v>
      </c>
      <c r="BB115">
        <v>0</v>
      </c>
      <c r="BC115">
        <v>0</v>
      </c>
      <c r="BD115">
        <v>0</v>
      </c>
      <c r="BE115">
        <v>0</v>
      </c>
      <c r="BF115">
        <v>0</v>
      </c>
      <c r="BG115">
        <v>0</v>
      </c>
      <c r="BH115">
        <v>3.1</v>
      </c>
      <c r="BI115">
        <v>37</v>
      </c>
    </row>
    <row r="116" spans="1:85" x14ac:dyDescent="0.25">
      <c r="A116" s="59"/>
      <c r="AX116" s="59"/>
    </row>
    <row r="117" spans="1:85" ht="15" x14ac:dyDescent="0.25">
      <c r="A117" s="282" t="s">
        <v>762</v>
      </c>
      <c r="B117">
        <v>0</v>
      </c>
      <c r="C117">
        <v>0</v>
      </c>
      <c r="D117">
        <v>4.5999999999999996</v>
      </c>
      <c r="E117">
        <v>43</v>
      </c>
      <c r="F117">
        <v>2.6</v>
      </c>
      <c r="G117">
        <v>43</v>
      </c>
      <c r="H117">
        <v>0</v>
      </c>
      <c r="I117">
        <v>0</v>
      </c>
      <c r="J117">
        <v>0</v>
      </c>
      <c r="K117">
        <v>0</v>
      </c>
      <c r="AX117" s="285" t="s">
        <v>64</v>
      </c>
      <c r="AY117" t="s">
        <v>893</v>
      </c>
      <c r="AZ117" t="s">
        <v>65</v>
      </c>
      <c r="BA117" t="s">
        <v>607</v>
      </c>
      <c r="BB117" t="s">
        <v>65</v>
      </c>
      <c r="BC117" t="s">
        <v>607</v>
      </c>
      <c r="BD117" t="s">
        <v>65</v>
      </c>
      <c r="BE117" t="s">
        <v>279</v>
      </c>
      <c r="BF117" t="s">
        <v>64</v>
      </c>
      <c r="BG117" t="s">
        <v>279</v>
      </c>
      <c r="BH117" t="s">
        <v>64</v>
      </c>
      <c r="BI117" t="s">
        <v>607</v>
      </c>
    </row>
    <row r="118" spans="1:85" ht="15" x14ac:dyDescent="0.25">
      <c r="A118" s="59"/>
      <c r="AX118" s="285" t="s">
        <v>801</v>
      </c>
      <c r="AY118" t="s">
        <v>66</v>
      </c>
      <c r="AZ118">
        <v>39642.199999999997</v>
      </c>
      <c r="BB118">
        <v>33853.599999999999</v>
      </c>
      <c r="BD118">
        <v>30449.5</v>
      </c>
      <c r="BF118">
        <v>30288.3</v>
      </c>
      <c r="BH118">
        <v>25510.3</v>
      </c>
    </row>
    <row r="119" spans="1:85" ht="15" x14ac:dyDescent="0.25">
      <c r="A119" s="282" t="s">
        <v>770</v>
      </c>
      <c r="B119">
        <v>0</v>
      </c>
      <c r="C119">
        <v>0</v>
      </c>
      <c r="D119">
        <v>2.2999999999999998</v>
      </c>
      <c r="E119">
        <v>44</v>
      </c>
      <c r="F119">
        <v>9.9</v>
      </c>
      <c r="G119">
        <v>39</v>
      </c>
      <c r="H119">
        <v>16.3</v>
      </c>
      <c r="I119">
        <v>40</v>
      </c>
      <c r="J119">
        <v>25.9</v>
      </c>
      <c r="K119">
        <v>34</v>
      </c>
    </row>
    <row r="120" spans="1:85" ht="15" x14ac:dyDescent="0.25">
      <c r="A120" s="59"/>
      <c r="AX120" s="285" t="s">
        <v>698</v>
      </c>
      <c r="AZ120">
        <f>+AZ101+AZ91+AZ87+AZ83+AZ79+AZ23+AZ27+AZ29+AZ43+AZ49+AZ67+AZ71</f>
        <v>2646.7000000000003</v>
      </c>
    </row>
    <row r="121" spans="1:85" ht="15" x14ac:dyDescent="0.25">
      <c r="A121" s="282" t="s">
        <v>767</v>
      </c>
      <c r="B121">
        <v>0</v>
      </c>
      <c r="C121">
        <v>0</v>
      </c>
      <c r="D121">
        <v>0.1</v>
      </c>
      <c r="E121">
        <v>49</v>
      </c>
      <c r="F121">
        <v>0</v>
      </c>
      <c r="G121">
        <v>0</v>
      </c>
      <c r="H121">
        <v>0</v>
      </c>
      <c r="I121">
        <v>0</v>
      </c>
      <c r="J121">
        <v>0</v>
      </c>
      <c r="K121">
        <v>0</v>
      </c>
    </row>
    <row r="122" spans="1:85" x14ac:dyDescent="0.25">
      <c r="A122" s="59"/>
      <c r="O122" s="85"/>
    </row>
    <row r="123" spans="1:85" ht="15" x14ac:dyDescent="0.25">
      <c r="A123" s="282" t="s">
        <v>797</v>
      </c>
      <c r="B123">
        <v>0</v>
      </c>
      <c r="C123">
        <v>0</v>
      </c>
      <c r="D123">
        <v>0</v>
      </c>
      <c r="E123">
        <v>0</v>
      </c>
      <c r="F123">
        <v>8</v>
      </c>
      <c r="G123">
        <v>41</v>
      </c>
      <c r="H123">
        <v>0</v>
      </c>
      <c r="I123">
        <v>0</v>
      </c>
      <c r="J123">
        <v>0</v>
      </c>
      <c r="K123">
        <v>0</v>
      </c>
    </row>
    <row r="124" spans="1:85" x14ac:dyDescent="0.25">
      <c r="A124" s="59"/>
    </row>
    <row r="125" spans="1:85" ht="15" x14ac:dyDescent="0.25">
      <c r="A125" s="282" t="s">
        <v>798</v>
      </c>
      <c r="B125">
        <v>0</v>
      </c>
      <c r="C125">
        <v>0</v>
      </c>
      <c r="D125">
        <v>0</v>
      </c>
      <c r="E125">
        <v>0</v>
      </c>
      <c r="F125">
        <v>0</v>
      </c>
      <c r="G125">
        <v>0</v>
      </c>
      <c r="H125">
        <v>486.1</v>
      </c>
      <c r="I125">
        <v>12</v>
      </c>
      <c r="J125">
        <v>316.89999999999998</v>
      </c>
      <c r="K125">
        <v>18</v>
      </c>
    </row>
    <row r="126" spans="1:85" ht="15" x14ac:dyDescent="0.25">
      <c r="A126" s="59"/>
      <c r="AX126" s="285" t="s">
        <v>807</v>
      </c>
      <c r="AY126" t="s">
        <v>190</v>
      </c>
      <c r="AZ126" t="s">
        <v>808</v>
      </c>
      <c r="BA126" t="s">
        <v>809</v>
      </c>
      <c r="BB126" t="s">
        <v>810</v>
      </c>
      <c r="BC126" t="s">
        <v>811</v>
      </c>
      <c r="BD126" t="s">
        <v>812</v>
      </c>
      <c r="BE126" t="s">
        <v>813</v>
      </c>
    </row>
    <row r="127" spans="1:85" ht="15" x14ac:dyDescent="0.25">
      <c r="A127" s="282" t="s">
        <v>63</v>
      </c>
      <c r="B127" t="s">
        <v>65</v>
      </c>
      <c r="C127" t="s">
        <v>607</v>
      </c>
      <c r="D127" t="s">
        <v>65</v>
      </c>
      <c r="E127" t="s">
        <v>607</v>
      </c>
      <c r="F127" t="s">
        <v>65</v>
      </c>
      <c r="G127" t="s">
        <v>607</v>
      </c>
      <c r="H127" t="s">
        <v>65</v>
      </c>
      <c r="I127" t="s">
        <v>607</v>
      </c>
      <c r="J127" t="s">
        <v>65</v>
      </c>
      <c r="K127" t="s">
        <v>607</v>
      </c>
      <c r="AX127" s="285"/>
      <c r="AZ127" t="s">
        <v>822</v>
      </c>
      <c r="BA127" t="s">
        <v>829</v>
      </c>
      <c r="BB127" t="s">
        <v>830</v>
      </c>
      <c r="BC127" t="s">
        <v>831</v>
      </c>
      <c r="BD127" t="s">
        <v>832</v>
      </c>
      <c r="BE127" t="s">
        <v>827</v>
      </c>
      <c r="BF127" t="s">
        <v>828</v>
      </c>
      <c r="BG127" s="54">
        <v>40909</v>
      </c>
    </row>
    <row r="128" spans="1:85" ht="15" x14ac:dyDescent="0.25">
      <c r="A128" s="282" t="s">
        <v>776</v>
      </c>
      <c r="B128" s="3">
        <v>46770.3</v>
      </c>
      <c r="C128" s="3"/>
      <c r="D128" s="3">
        <v>56350</v>
      </c>
      <c r="E128" s="3"/>
      <c r="F128" s="3">
        <v>58117.7</v>
      </c>
      <c r="G128" s="3"/>
      <c r="H128" s="3">
        <v>50839.199999999997</v>
      </c>
      <c r="I128" s="3"/>
      <c r="J128" s="3">
        <v>49801.3</v>
      </c>
      <c r="O128" s="190">
        <f>AVERAGE(B128,D128,F128)</f>
        <v>53746</v>
      </c>
      <c r="AX128" s="285"/>
      <c r="BA128" t="s">
        <v>841</v>
      </c>
      <c r="BB128" t="s">
        <v>842</v>
      </c>
      <c r="BC128" t="s">
        <v>843</v>
      </c>
      <c r="BD128" t="s">
        <v>844</v>
      </c>
      <c r="BE128" t="s">
        <v>845</v>
      </c>
      <c r="BF128" t="s">
        <v>846</v>
      </c>
    </row>
    <row r="129" spans="2:73" ht="15" x14ac:dyDescent="0.25">
      <c r="B129">
        <f>SUM(B9:B125)</f>
        <v>46770.799999999981</v>
      </c>
      <c r="D129">
        <f>SUM(D9:D125)</f>
        <v>56350.2</v>
      </c>
      <c r="F129">
        <f>SUM(F9:F125)</f>
        <v>58117.9</v>
      </c>
      <c r="AX129" s="285"/>
      <c r="BB129" t="s">
        <v>849</v>
      </c>
      <c r="BC129" t="s">
        <v>850</v>
      </c>
      <c r="BD129" t="s">
        <v>851</v>
      </c>
      <c r="BE129" t="s">
        <v>852</v>
      </c>
      <c r="BL129" s="285" t="s">
        <v>140</v>
      </c>
    </row>
    <row r="130" spans="2:73" ht="15" x14ac:dyDescent="0.25">
      <c r="AX130" s="59"/>
      <c r="BL130" s="285" t="s">
        <v>923</v>
      </c>
      <c r="BM130" t="s">
        <v>924</v>
      </c>
      <c r="BN130" t="s">
        <v>855</v>
      </c>
      <c r="BO130" t="s">
        <v>856</v>
      </c>
      <c r="BP130" t="s">
        <v>925</v>
      </c>
      <c r="BQ130" t="s">
        <v>926</v>
      </c>
      <c r="BR130" t="s">
        <v>924</v>
      </c>
      <c r="BS130" t="s">
        <v>927</v>
      </c>
    </row>
    <row r="131" spans="2:73" ht="15" x14ac:dyDescent="0.25">
      <c r="AX131" s="285"/>
      <c r="AZ131" t="s">
        <v>878</v>
      </c>
      <c r="BA131">
        <v>2012</v>
      </c>
      <c r="BB131" t="s">
        <v>879</v>
      </c>
      <c r="BC131">
        <v>2011</v>
      </c>
      <c r="BD131" t="s">
        <v>880</v>
      </c>
      <c r="BE131">
        <v>2010</v>
      </c>
      <c r="BF131" t="s">
        <v>881</v>
      </c>
      <c r="BG131">
        <v>2009</v>
      </c>
      <c r="BH131" t="s">
        <v>882</v>
      </c>
      <c r="BI131">
        <v>2008</v>
      </c>
      <c r="BL131" s="285" t="s">
        <v>874</v>
      </c>
      <c r="BM131" t="s">
        <v>928</v>
      </c>
      <c r="BN131" t="s">
        <v>862</v>
      </c>
      <c r="BO131" t="s">
        <v>863</v>
      </c>
      <c r="BP131" t="s">
        <v>929</v>
      </c>
      <c r="BQ131" t="s">
        <v>930</v>
      </c>
      <c r="BR131">
        <v>12</v>
      </c>
    </row>
    <row r="132" spans="2:73" ht="15" x14ac:dyDescent="0.25">
      <c r="AX132" s="285" t="s">
        <v>708</v>
      </c>
      <c r="AZ132" t="s">
        <v>182</v>
      </c>
      <c r="BA132" t="s">
        <v>709</v>
      </c>
      <c r="BB132" t="s">
        <v>182</v>
      </c>
      <c r="BC132" t="s">
        <v>889</v>
      </c>
      <c r="BD132" t="s">
        <v>890</v>
      </c>
      <c r="BE132" t="s">
        <v>709</v>
      </c>
      <c r="BF132" t="s">
        <v>182</v>
      </c>
      <c r="BG132" t="s">
        <v>709</v>
      </c>
      <c r="BH132" t="s">
        <v>182</v>
      </c>
      <c r="BI132" t="s">
        <v>709</v>
      </c>
      <c r="BL132" s="285" t="s">
        <v>150</v>
      </c>
    </row>
    <row r="133" spans="2:73" ht="15" x14ac:dyDescent="0.25">
      <c r="AX133" s="285" t="s">
        <v>64</v>
      </c>
      <c r="AY133" t="s">
        <v>893</v>
      </c>
      <c r="AZ133" t="s">
        <v>65</v>
      </c>
      <c r="BA133" t="s">
        <v>279</v>
      </c>
      <c r="BB133" t="s">
        <v>64</v>
      </c>
      <c r="BC133" t="s">
        <v>785</v>
      </c>
      <c r="BD133" t="s">
        <v>63</v>
      </c>
      <c r="BE133" t="s">
        <v>607</v>
      </c>
      <c r="BF133" t="s">
        <v>65</v>
      </c>
      <c r="BG133" t="s">
        <v>279</v>
      </c>
      <c r="BH133" t="s">
        <v>64</v>
      </c>
      <c r="BI133" t="s">
        <v>607</v>
      </c>
      <c r="BL133" s="285" t="s">
        <v>931</v>
      </c>
      <c r="BM133" t="s">
        <v>932</v>
      </c>
      <c r="BN133" t="s">
        <v>64</v>
      </c>
      <c r="BO133" t="s">
        <v>131</v>
      </c>
      <c r="BP133" t="s">
        <v>785</v>
      </c>
      <c r="BQ133" t="s">
        <v>65</v>
      </c>
      <c r="BR133" t="s">
        <v>932</v>
      </c>
      <c r="BS133" t="s">
        <v>606</v>
      </c>
    </row>
    <row r="134" spans="2:73" ht="15" x14ac:dyDescent="0.25">
      <c r="AX134" s="285" t="s">
        <v>447</v>
      </c>
      <c r="AY134" t="s">
        <v>66</v>
      </c>
      <c r="AZ134">
        <v>23506.9</v>
      </c>
      <c r="BA134">
        <v>1</v>
      </c>
      <c r="BB134">
        <v>24444.7</v>
      </c>
      <c r="BC134">
        <v>1</v>
      </c>
      <c r="BD134">
        <v>22453.8</v>
      </c>
      <c r="BE134">
        <v>1</v>
      </c>
      <c r="BF134">
        <v>18681.3</v>
      </c>
      <c r="BG134">
        <v>1</v>
      </c>
      <c r="BH134">
        <v>13353.3</v>
      </c>
      <c r="BI134">
        <v>1</v>
      </c>
      <c r="BL134" s="285"/>
      <c r="BM134" t="s">
        <v>66</v>
      </c>
      <c r="BN134" t="s">
        <v>894</v>
      </c>
      <c r="BO134" t="s">
        <v>895</v>
      </c>
      <c r="BP134" t="s">
        <v>66</v>
      </c>
      <c r="BQ134" t="s">
        <v>933</v>
      </c>
      <c r="BR134" t="s">
        <v>934</v>
      </c>
      <c r="BS134" t="s">
        <v>182</v>
      </c>
    </row>
    <row r="135" spans="2:73" ht="15" x14ac:dyDescent="0.25">
      <c r="AX135" s="59"/>
      <c r="BL135" s="285"/>
      <c r="BM135" t="s">
        <v>66</v>
      </c>
      <c r="BN135" t="s">
        <v>64</v>
      </c>
      <c r="BO135" t="s">
        <v>131</v>
      </c>
      <c r="BP135" t="s">
        <v>785</v>
      </c>
      <c r="BQ135" t="s">
        <v>65</v>
      </c>
      <c r="BR135" t="s">
        <v>932</v>
      </c>
      <c r="BS135" t="s">
        <v>606</v>
      </c>
    </row>
    <row r="136" spans="2:73" ht="15" x14ac:dyDescent="0.25">
      <c r="AX136" s="285" t="s">
        <v>481</v>
      </c>
      <c r="AY136" t="s">
        <v>66</v>
      </c>
      <c r="AZ136">
        <v>3153.1</v>
      </c>
      <c r="BA136">
        <v>2</v>
      </c>
      <c r="BB136">
        <v>3214.7</v>
      </c>
      <c r="BC136">
        <v>2</v>
      </c>
      <c r="BD136">
        <v>3276.4</v>
      </c>
      <c r="BE136">
        <v>2</v>
      </c>
      <c r="BF136">
        <v>3097.8</v>
      </c>
      <c r="BG136">
        <v>2</v>
      </c>
      <c r="BH136">
        <v>3575</v>
      </c>
      <c r="BI136">
        <v>2</v>
      </c>
      <c r="BL136" s="285" t="s">
        <v>432</v>
      </c>
      <c r="BM136" t="s">
        <v>66</v>
      </c>
      <c r="BN136" t="s">
        <v>874</v>
      </c>
      <c r="BO136" t="s">
        <v>899</v>
      </c>
      <c r="BP136" t="s">
        <v>66</v>
      </c>
      <c r="BQ136" t="s">
        <v>874</v>
      </c>
      <c r="BR136" t="s">
        <v>66</v>
      </c>
      <c r="BS136" t="s">
        <v>875</v>
      </c>
    </row>
    <row r="137" spans="2:73" ht="15" x14ac:dyDescent="0.25">
      <c r="AX137" s="59"/>
      <c r="BL137" s="285" t="s">
        <v>931</v>
      </c>
      <c r="BM137" t="s">
        <v>932</v>
      </c>
      <c r="BN137" t="s">
        <v>64</v>
      </c>
      <c r="BO137" t="s">
        <v>131</v>
      </c>
      <c r="BP137" t="s">
        <v>785</v>
      </c>
      <c r="BQ137" t="s">
        <v>65</v>
      </c>
      <c r="BR137" t="s">
        <v>932</v>
      </c>
      <c r="BS137" t="s">
        <v>606</v>
      </c>
    </row>
    <row r="138" spans="2:73" ht="15" x14ac:dyDescent="0.25">
      <c r="AX138" s="285" t="s">
        <v>454</v>
      </c>
      <c r="AY138" t="s">
        <v>66</v>
      </c>
      <c r="AZ138">
        <v>1711</v>
      </c>
      <c r="BA138">
        <v>3</v>
      </c>
      <c r="BB138">
        <v>1680.1</v>
      </c>
      <c r="BC138">
        <v>4</v>
      </c>
      <c r="BD138">
        <v>1461.5</v>
      </c>
      <c r="BE138">
        <v>5</v>
      </c>
      <c r="BF138">
        <v>1340.4</v>
      </c>
      <c r="BG138">
        <v>5</v>
      </c>
      <c r="BH138">
        <v>1068</v>
      </c>
      <c r="BI138">
        <v>7</v>
      </c>
      <c r="BL138" s="285"/>
      <c r="BM138" t="s">
        <v>66</v>
      </c>
    </row>
    <row r="139" spans="2:73" ht="15" x14ac:dyDescent="0.25">
      <c r="AX139" s="59"/>
      <c r="BL139" s="285" t="s">
        <v>900</v>
      </c>
      <c r="BM139" t="s">
        <v>66</v>
      </c>
      <c r="BN139">
        <v>0.8</v>
      </c>
      <c r="BO139" t="s">
        <v>84</v>
      </c>
      <c r="BQ139">
        <v>1229.7</v>
      </c>
      <c r="BS139">
        <v>2599.3000000000002</v>
      </c>
      <c r="BU139">
        <f>+BQ139+BN139</f>
        <v>1230.5</v>
      </c>
    </row>
    <row r="140" spans="2:73" ht="15" x14ac:dyDescent="0.25">
      <c r="AX140" s="285" t="s">
        <v>445</v>
      </c>
      <c r="AY140" t="s">
        <v>66</v>
      </c>
      <c r="AZ140">
        <v>1673.6</v>
      </c>
      <c r="BA140">
        <v>4</v>
      </c>
      <c r="BB140">
        <v>1887.3</v>
      </c>
      <c r="BC140">
        <v>3</v>
      </c>
      <c r="BD140">
        <v>2346.6</v>
      </c>
      <c r="BE140">
        <v>3</v>
      </c>
      <c r="BF140">
        <v>2410</v>
      </c>
      <c r="BG140">
        <v>3</v>
      </c>
      <c r="BH140">
        <v>2709.4</v>
      </c>
      <c r="BI140">
        <v>3</v>
      </c>
      <c r="BL140" s="285" t="s">
        <v>902</v>
      </c>
      <c r="BM140" t="s">
        <v>66</v>
      </c>
      <c r="BN140">
        <v>0</v>
      </c>
      <c r="BO140">
        <v>0</v>
      </c>
      <c r="BQ140">
        <v>0.1</v>
      </c>
      <c r="BS140">
        <v>0</v>
      </c>
    </row>
    <row r="141" spans="2:73" ht="15" x14ac:dyDescent="0.25">
      <c r="AX141" s="59"/>
      <c r="BL141" s="285" t="s">
        <v>436</v>
      </c>
      <c r="BM141" t="s">
        <v>66</v>
      </c>
      <c r="BN141">
        <v>0</v>
      </c>
      <c r="BO141">
        <v>0</v>
      </c>
      <c r="BQ141">
        <v>45.6</v>
      </c>
      <c r="BS141">
        <v>234.5</v>
      </c>
    </row>
    <row r="142" spans="2:73" ht="15" x14ac:dyDescent="0.25">
      <c r="AX142" s="285" t="s">
        <v>469</v>
      </c>
      <c r="AY142" t="s">
        <v>66</v>
      </c>
      <c r="AZ142">
        <v>1224.0999999999999</v>
      </c>
      <c r="BA142">
        <v>5</v>
      </c>
      <c r="BB142">
        <v>897.3</v>
      </c>
      <c r="BC142">
        <v>7</v>
      </c>
      <c r="BD142">
        <v>945</v>
      </c>
      <c r="BE142">
        <v>6</v>
      </c>
      <c r="BF142">
        <v>1116.9000000000001</v>
      </c>
      <c r="BG142">
        <v>6</v>
      </c>
      <c r="BH142">
        <v>845.5</v>
      </c>
      <c r="BI142">
        <v>8</v>
      </c>
      <c r="BL142" s="285" t="s">
        <v>437</v>
      </c>
      <c r="BM142" t="s">
        <v>66</v>
      </c>
      <c r="BN142">
        <v>0</v>
      </c>
      <c r="BO142">
        <v>0</v>
      </c>
      <c r="BQ142">
        <v>433.5</v>
      </c>
      <c r="BS142">
        <v>352.8</v>
      </c>
    </row>
    <row r="143" spans="2:73" ht="15" x14ac:dyDescent="0.25">
      <c r="AX143" s="59"/>
      <c r="BL143" s="285" t="s">
        <v>438</v>
      </c>
      <c r="BM143" t="s">
        <v>66</v>
      </c>
      <c r="BN143">
        <v>0</v>
      </c>
      <c r="BO143">
        <v>0</v>
      </c>
      <c r="BQ143">
        <v>0</v>
      </c>
      <c r="BS143">
        <v>38.6</v>
      </c>
    </row>
    <row r="144" spans="2:73" ht="15" x14ac:dyDescent="0.25">
      <c r="AX144" s="285" t="s">
        <v>446</v>
      </c>
      <c r="AY144" t="s">
        <v>66</v>
      </c>
      <c r="AZ144">
        <v>912.6</v>
      </c>
      <c r="BA144">
        <v>6</v>
      </c>
      <c r="BB144">
        <v>1397.4</v>
      </c>
      <c r="BC144">
        <v>5</v>
      </c>
      <c r="BD144">
        <v>1556.1</v>
      </c>
      <c r="BE144">
        <v>4</v>
      </c>
      <c r="BF144">
        <v>1592</v>
      </c>
      <c r="BG144">
        <v>4</v>
      </c>
      <c r="BH144">
        <v>1732.8</v>
      </c>
      <c r="BI144">
        <v>4</v>
      </c>
      <c r="BL144" s="285" t="s">
        <v>439</v>
      </c>
      <c r="BM144" t="s">
        <v>66</v>
      </c>
      <c r="BN144">
        <v>0.8</v>
      </c>
      <c r="BO144">
        <v>0</v>
      </c>
      <c r="BQ144">
        <v>7.3</v>
      </c>
      <c r="BS144">
        <v>12.7</v>
      </c>
    </row>
    <row r="145" spans="50:73" ht="15" x14ac:dyDescent="0.25">
      <c r="AX145" s="59"/>
      <c r="BL145" s="285" t="s">
        <v>440</v>
      </c>
      <c r="BM145" t="s">
        <v>66</v>
      </c>
      <c r="BN145">
        <v>0</v>
      </c>
      <c r="BO145">
        <v>0</v>
      </c>
      <c r="BQ145">
        <v>1.8</v>
      </c>
      <c r="BS145">
        <v>18.2</v>
      </c>
    </row>
    <row r="146" spans="50:73" ht="15" x14ac:dyDescent="0.25">
      <c r="AX146" s="285" t="s">
        <v>441</v>
      </c>
      <c r="AY146" t="s">
        <v>66</v>
      </c>
      <c r="AZ146">
        <v>606.79999999999995</v>
      </c>
      <c r="BA146">
        <v>7</v>
      </c>
      <c r="BB146">
        <v>970</v>
      </c>
      <c r="BC146">
        <v>6</v>
      </c>
      <c r="BD146">
        <v>803.6</v>
      </c>
      <c r="BE146">
        <v>8</v>
      </c>
      <c r="BF146">
        <v>884.9</v>
      </c>
      <c r="BG146">
        <v>7</v>
      </c>
      <c r="BH146">
        <v>1176.7</v>
      </c>
      <c r="BI146">
        <v>6</v>
      </c>
      <c r="BL146" s="285" t="s">
        <v>441</v>
      </c>
      <c r="BM146" t="s">
        <v>66</v>
      </c>
      <c r="BN146">
        <v>0</v>
      </c>
      <c r="BO146">
        <v>0</v>
      </c>
      <c r="BQ146">
        <v>606.79999999999995</v>
      </c>
      <c r="BS146">
        <v>970</v>
      </c>
    </row>
    <row r="147" spans="50:73" ht="15" x14ac:dyDescent="0.25">
      <c r="AX147" s="59"/>
      <c r="BL147" s="285" t="s">
        <v>442</v>
      </c>
      <c r="BM147" t="s">
        <v>66</v>
      </c>
      <c r="BN147">
        <v>0</v>
      </c>
      <c r="BO147">
        <v>0</v>
      </c>
      <c r="BQ147">
        <v>83.9</v>
      </c>
      <c r="BS147">
        <v>41.8</v>
      </c>
    </row>
    <row r="148" spans="50:73" ht="15" x14ac:dyDescent="0.25">
      <c r="AX148" s="285" t="s">
        <v>903</v>
      </c>
      <c r="AY148" t="s">
        <v>66</v>
      </c>
      <c r="AZ148">
        <v>604.29999999999995</v>
      </c>
      <c r="BA148">
        <v>8</v>
      </c>
      <c r="BB148">
        <v>269.8</v>
      </c>
      <c r="BC148">
        <v>13</v>
      </c>
      <c r="BD148">
        <v>890.1</v>
      </c>
      <c r="BE148">
        <v>7</v>
      </c>
      <c r="BF148">
        <v>736.6</v>
      </c>
      <c r="BG148">
        <v>8</v>
      </c>
      <c r="BH148">
        <v>408.2</v>
      </c>
      <c r="BI148">
        <v>12</v>
      </c>
      <c r="BL148" s="285" t="s">
        <v>443</v>
      </c>
      <c r="BM148" t="s">
        <v>66</v>
      </c>
      <c r="BN148">
        <v>0</v>
      </c>
      <c r="BO148" t="s">
        <v>84</v>
      </c>
      <c r="BQ148">
        <v>50.9</v>
      </c>
      <c r="BS148">
        <v>855.8</v>
      </c>
    </row>
    <row r="149" spans="50:73" ht="15" x14ac:dyDescent="0.25">
      <c r="AX149" s="59"/>
      <c r="BL149" s="285" t="s">
        <v>905</v>
      </c>
      <c r="BM149" t="s">
        <v>66</v>
      </c>
      <c r="BN149">
        <v>0</v>
      </c>
      <c r="BO149">
        <v>0</v>
      </c>
      <c r="BQ149">
        <v>0</v>
      </c>
      <c r="BS149" t="s">
        <v>84</v>
      </c>
    </row>
    <row r="150" spans="50:73" ht="15" x14ac:dyDescent="0.25">
      <c r="AX150" s="285" t="s">
        <v>437</v>
      </c>
      <c r="AY150" t="s">
        <v>66</v>
      </c>
      <c r="AZ150">
        <v>433.5</v>
      </c>
      <c r="BA150">
        <v>9</v>
      </c>
      <c r="BB150">
        <v>352.8</v>
      </c>
      <c r="BC150">
        <v>11</v>
      </c>
      <c r="BD150">
        <v>657.4</v>
      </c>
      <c r="BE150">
        <v>10</v>
      </c>
      <c r="BF150">
        <v>706.7</v>
      </c>
      <c r="BG150">
        <v>9</v>
      </c>
      <c r="BH150">
        <v>1235.5</v>
      </c>
      <c r="BI150">
        <v>5</v>
      </c>
      <c r="BL150" s="285" t="s">
        <v>444</v>
      </c>
      <c r="BM150" t="s">
        <v>66</v>
      </c>
      <c r="BN150">
        <v>0</v>
      </c>
      <c r="BO150">
        <v>0</v>
      </c>
      <c r="BQ150">
        <v>0</v>
      </c>
      <c r="BS150">
        <v>75</v>
      </c>
    </row>
    <row r="151" spans="50:73" ht="15" x14ac:dyDescent="0.25">
      <c r="AX151" s="59"/>
      <c r="BL151" s="285"/>
      <c r="BM151" t="s">
        <v>66</v>
      </c>
    </row>
    <row r="152" spans="50:73" ht="15" x14ac:dyDescent="0.25">
      <c r="AX152" s="285" t="s">
        <v>476</v>
      </c>
      <c r="AY152" t="s">
        <v>66</v>
      </c>
      <c r="AZ152">
        <v>367.2</v>
      </c>
      <c r="BA152">
        <v>10</v>
      </c>
      <c r="BB152">
        <v>279</v>
      </c>
      <c r="BC152">
        <v>12</v>
      </c>
      <c r="BD152">
        <v>338.4</v>
      </c>
      <c r="BE152">
        <v>14</v>
      </c>
      <c r="BF152">
        <v>294.60000000000002</v>
      </c>
      <c r="BG152">
        <v>13</v>
      </c>
      <c r="BH152">
        <v>190.3</v>
      </c>
      <c r="BI152">
        <v>19</v>
      </c>
      <c r="BL152" s="285" t="s">
        <v>906</v>
      </c>
      <c r="BM152" t="s">
        <v>66</v>
      </c>
      <c r="BN152">
        <v>16</v>
      </c>
      <c r="BO152">
        <v>0</v>
      </c>
      <c r="BQ152">
        <v>605.29999999999995</v>
      </c>
      <c r="BS152">
        <v>276.8</v>
      </c>
    </row>
    <row r="153" spans="50:73" ht="15" x14ac:dyDescent="0.25">
      <c r="AX153" s="59"/>
      <c r="BL153" s="285" t="s">
        <v>907</v>
      </c>
      <c r="BM153" t="s">
        <v>66</v>
      </c>
      <c r="BN153">
        <v>0</v>
      </c>
      <c r="BO153">
        <v>0</v>
      </c>
      <c r="BQ153">
        <v>1</v>
      </c>
      <c r="BS153">
        <v>7.1</v>
      </c>
    </row>
    <row r="154" spans="50:73" ht="15" x14ac:dyDescent="0.25">
      <c r="AX154" s="285" t="s">
        <v>465</v>
      </c>
      <c r="AY154" t="s">
        <v>66</v>
      </c>
      <c r="AZ154">
        <v>359.2</v>
      </c>
      <c r="BA154">
        <v>11</v>
      </c>
      <c r="BB154">
        <v>485.2</v>
      </c>
      <c r="BC154">
        <v>10</v>
      </c>
      <c r="BD154">
        <v>423.1</v>
      </c>
      <c r="BE154">
        <v>12</v>
      </c>
      <c r="BF154">
        <v>178.2</v>
      </c>
      <c r="BG154">
        <v>16</v>
      </c>
      <c r="BH154">
        <v>145.80000000000001</v>
      </c>
      <c r="BI154">
        <v>21</v>
      </c>
      <c r="BL154" s="285" t="s">
        <v>903</v>
      </c>
      <c r="BM154" t="s">
        <v>66</v>
      </c>
      <c r="BN154">
        <v>16</v>
      </c>
      <c r="BO154">
        <v>0</v>
      </c>
      <c r="BQ154">
        <v>604.29999999999995</v>
      </c>
      <c r="BS154">
        <v>269.8</v>
      </c>
    </row>
    <row r="155" spans="50:73" ht="15" x14ac:dyDescent="0.25">
      <c r="AX155" s="59"/>
      <c r="BL155" s="285"/>
      <c r="BM155" t="s">
        <v>66</v>
      </c>
    </row>
    <row r="156" spans="50:73" ht="15" x14ac:dyDescent="0.25">
      <c r="AX156" s="285" t="s">
        <v>457</v>
      </c>
      <c r="AY156" t="s">
        <v>66</v>
      </c>
      <c r="AZ156">
        <v>298.2</v>
      </c>
      <c r="BA156">
        <v>12</v>
      </c>
      <c r="BB156">
        <v>690.8</v>
      </c>
      <c r="BC156">
        <v>9</v>
      </c>
      <c r="BD156">
        <v>683.4</v>
      </c>
      <c r="BE156">
        <v>9</v>
      </c>
      <c r="BF156">
        <v>346.3</v>
      </c>
      <c r="BG156">
        <v>11</v>
      </c>
      <c r="BH156">
        <v>459</v>
      </c>
      <c r="BI156">
        <v>10</v>
      </c>
      <c r="BL156" s="285" t="s">
        <v>909</v>
      </c>
      <c r="BM156" t="s">
        <v>66</v>
      </c>
      <c r="BN156">
        <v>0</v>
      </c>
      <c r="BO156">
        <v>0</v>
      </c>
      <c r="BQ156">
        <v>30.3</v>
      </c>
      <c r="BS156">
        <v>52.5</v>
      </c>
    </row>
    <row r="157" spans="50:73" ht="15" x14ac:dyDescent="0.25">
      <c r="AX157" s="59"/>
      <c r="BL157" s="285" t="s">
        <v>908</v>
      </c>
      <c r="BM157" t="s">
        <v>66</v>
      </c>
      <c r="BN157">
        <v>0</v>
      </c>
      <c r="BO157">
        <v>0</v>
      </c>
      <c r="BQ157">
        <v>30.3</v>
      </c>
      <c r="BS157">
        <v>52.5</v>
      </c>
    </row>
    <row r="158" spans="50:73" ht="15" x14ac:dyDescent="0.25">
      <c r="AX158" s="285" t="s">
        <v>466</v>
      </c>
      <c r="AY158" t="s">
        <v>66</v>
      </c>
      <c r="AZ158">
        <v>296.8</v>
      </c>
      <c r="BA158">
        <v>13</v>
      </c>
      <c r="BB158">
        <v>178.3</v>
      </c>
      <c r="BC158">
        <v>20</v>
      </c>
      <c r="BD158">
        <v>81.2</v>
      </c>
      <c r="BE158">
        <v>28</v>
      </c>
      <c r="BF158">
        <v>87.6</v>
      </c>
      <c r="BG158">
        <v>22</v>
      </c>
      <c r="BH158">
        <v>72</v>
      </c>
      <c r="BI158">
        <v>25</v>
      </c>
      <c r="BL158" s="285"/>
      <c r="BM158" t="s">
        <v>66</v>
      </c>
    </row>
    <row r="159" spans="50:73" ht="15" x14ac:dyDescent="0.25">
      <c r="AX159" s="59"/>
      <c r="BL159" s="285" t="s">
        <v>445</v>
      </c>
      <c r="BM159" t="s">
        <v>66</v>
      </c>
      <c r="BN159">
        <v>216.9</v>
      </c>
      <c r="BO159">
        <v>366.5</v>
      </c>
      <c r="BQ159">
        <v>1673.6</v>
      </c>
      <c r="BS159">
        <v>1887.3</v>
      </c>
      <c r="BU159">
        <f>+BQ159+BN159</f>
        <v>1890.5</v>
      </c>
    </row>
    <row r="160" spans="50:73" ht="15" x14ac:dyDescent="0.25">
      <c r="AX160" s="285" t="s">
        <v>471</v>
      </c>
      <c r="AY160" t="s">
        <v>66</v>
      </c>
      <c r="AZ160">
        <v>268.8</v>
      </c>
      <c r="BA160">
        <v>14</v>
      </c>
      <c r="BB160">
        <v>249.2</v>
      </c>
      <c r="BC160">
        <v>15</v>
      </c>
      <c r="BD160">
        <v>232.9</v>
      </c>
      <c r="BE160">
        <v>17</v>
      </c>
      <c r="BF160">
        <v>145.69999999999999</v>
      </c>
      <c r="BG160">
        <v>18</v>
      </c>
      <c r="BH160">
        <v>0</v>
      </c>
      <c r="BI160">
        <v>0</v>
      </c>
      <c r="BL160" s="285"/>
      <c r="BM160" t="s">
        <v>66</v>
      </c>
    </row>
    <row r="161" spans="50:73" ht="15" x14ac:dyDescent="0.25">
      <c r="AX161" s="59"/>
      <c r="BL161" s="285" t="s">
        <v>446</v>
      </c>
      <c r="BM161" t="s">
        <v>66</v>
      </c>
      <c r="BN161">
        <v>87.4</v>
      </c>
      <c r="BO161">
        <v>92.7</v>
      </c>
      <c r="BQ161">
        <v>912.6</v>
      </c>
      <c r="BS161">
        <v>1397.4</v>
      </c>
      <c r="BU161">
        <f>+BQ161+BN161</f>
        <v>1000</v>
      </c>
    </row>
    <row r="162" spans="50:73" ht="15" x14ac:dyDescent="0.25">
      <c r="AX162" s="285" t="s">
        <v>475</v>
      </c>
      <c r="AY162" t="s">
        <v>66</v>
      </c>
      <c r="AZ162">
        <v>260.10000000000002</v>
      </c>
      <c r="BA162">
        <v>15</v>
      </c>
      <c r="BB162">
        <v>248.5</v>
      </c>
      <c r="BC162">
        <v>16</v>
      </c>
      <c r="BD162">
        <v>221.2</v>
      </c>
      <c r="BE162">
        <v>19</v>
      </c>
      <c r="BF162">
        <v>173.1</v>
      </c>
      <c r="BG162">
        <v>17</v>
      </c>
      <c r="BH162">
        <v>246.6</v>
      </c>
      <c r="BI162">
        <v>16</v>
      </c>
      <c r="BL162" s="285"/>
      <c r="BM162" t="s">
        <v>66</v>
      </c>
    </row>
    <row r="163" spans="50:73" ht="15" x14ac:dyDescent="0.25">
      <c r="AX163" s="59"/>
      <c r="BL163" s="285" t="s">
        <v>447</v>
      </c>
      <c r="BM163" t="s">
        <v>66</v>
      </c>
      <c r="BN163">
        <v>1095.5</v>
      </c>
      <c r="BO163">
        <v>1182</v>
      </c>
      <c r="BQ163">
        <v>23506.9</v>
      </c>
      <c r="BS163">
        <v>24444.7</v>
      </c>
      <c r="BU163">
        <f>+BQ163+BN163</f>
        <v>24602.400000000001</v>
      </c>
    </row>
    <row r="164" spans="50:73" ht="15" x14ac:dyDescent="0.25">
      <c r="AX164" s="285" t="s">
        <v>459</v>
      </c>
      <c r="AY164" t="s">
        <v>66</v>
      </c>
      <c r="AZ164">
        <v>246</v>
      </c>
      <c r="BA164">
        <v>16</v>
      </c>
      <c r="BB164">
        <v>250.4</v>
      </c>
      <c r="BC164">
        <v>14</v>
      </c>
      <c r="BD164">
        <v>237.5</v>
      </c>
      <c r="BE164">
        <v>16</v>
      </c>
      <c r="BF164">
        <v>82</v>
      </c>
      <c r="BG164">
        <v>23</v>
      </c>
      <c r="BH164">
        <v>84.3</v>
      </c>
      <c r="BI164">
        <v>24</v>
      </c>
      <c r="BL164" s="285"/>
      <c r="BM164" t="s">
        <v>66</v>
      </c>
    </row>
    <row r="165" spans="50:73" ht="15" x14ac:dyDescent="0.25">
      <c r="AX165" s="59"/>
      <c r="BL165" s="285" t="s">
        <v>912</v>
      </c>
      <c r="BM165" t="s">
        <v>66</v>
      </c>
      <c r="BN165">
        <v>108.1</v>
      </c>
      <c r="BO165">
        <v>216.7</v>
      </c>
      <c r="BQ165">
        <v>3240.8</v>
      </c>
      <c r="BS165">
        <v>4009.9</v>
      </c>
    </row>
    <row r="166" spans="50:73" ht="15" x14ac:dyDescent="0.25">
      <c r="AX166" s="285" t="s">
        <v>463</v>
      </c>
      <c r="AY166" t="s">
        <v>66</v>
      </c>
      <c r="AZ166">
        <v>146.4</v>
      </c>
      <c r="BA166">
        <v>17</v>
      </c>
      <c r="BB166">
        <v>157.19999999999999</v>
      </c>
      <c r="BC166">
        <v>21</v>
      </c>
      <c r="BD166">
        <v>120.6</v>
      </c>
      <c r="BE166">
        <v>24</v>
      </c>
      <c r="BF166">
        <v>0</v>
      </c>
      <c r="BG166">
        <v>0</v>
      </c>
      <c r="BH166">
        <v>62.5</v>
      </c>
      <c r="BI166">
        <v>27</v>
      </c>
      <c r="BL166" s="285" t="s">
        <v>450</v>
      </c>
      <c r="BM166" t="s">
        <v>66</v>
      </c>
      <c r="BN166">
        <v>0</v>
      </c>
      <c r="BO166">
        <v>0</v>
      </c>
      <c r="BQ166">
        <v>0.5</v>
      </c>
      <c r="BS166">
        <v>49.5</v>
      </c>
    </row>
    <row r="167" spans="50:73" ht="15" x14ac:dyDescent="0.25">
      <c r="AX167" s="59"/>
      <c r="BL167" s="285" t="s">
        <v>453</v>
      </c>
      <c r="BM167" t="s">
        <v>66</v>
      </c>
      <c r="BN167">
        <v>0</v>
      </c>
      <c r="BO167">
        <v>0</v>
      </c>
      <c r="BQ167">
        <v>5.0999999999999996</v>
      </c>
      <c r="BS167">
        <v>10.1</v>
      </c>
    </row>
    <row r="168" spans="50:73" ht="15" x14ac:dyDescent="0.25">
      <c r="AX168" s="285" t="s">
        <v>455</v>
      </c>
      <c r="AY168" t="s">
        <v>66</v>
      </c>
      <c r="AZ168">
        <v>106.6</v>
      </c>
      <c r="BA168">
        <v>18</v>
      </c>
      <c r="BB168">
        <v>225.4</v>
      </c>
      <c r="BC168">
        <v>18</v>
      </c>
      <c r="BD168">
        <v>187.2</v>
      </c>
      <c r="BE168">
        <v>22</v>
      </c>
      <c r="BF168">
        <v>219.3</v>
      </c>
      <c r="BG168">
        <v>14</v>
      </c>
      <c r="BH168">
        <v>335.2</v>
      </c>
      <c r="BI168">
        <v>14</v>
      </c>
      <c r="BL168" s="285" t="s">
        <v>454</v>
      </c>
      <c r="BM168" t="s">
        <v>66</v>
      </c>
      <c r="BN168">
        <v>30.4</v>
      </c>
      <c r="BO168">
        <v>147</v>
      </c>
      <c r="BQ168">
        <v>1711</v>
      </c>
      <c r="BS168">
        <v>1680.1</v>
      </c>
      <c r="BU168">
        <f>+BQ168+BN168</f>
        <v>1741.4</v>
      </c>
    </row>
    <row r="169" spans="50:73" ht="15" x14ac:dyDescent="0.25">
      <c r="AX169" s="59"/>
      <c r="BL169" s="285" t="s">
        <v>455</v>
      </c>
      <c r="BM169" t="s">
        <v>66</v>
      </c>
      <c r="BN169">
        <v>0</v>
      </c>
      <c r="BO169">
        <v>0</v>
      </c>
      <c r="BQ169">
        <v>106.6</v>
      </c>
      <c r="BS169">
        <v>225.4</v>
      </c>
    </row>
    <row r="170" spans="50:73" ht="15" x14ac:dyDescent="0.25">
      <c r="AX170" s="285" t="s">
        <v>478</v>
      </c>
      <c r="AY170" t="s">
        <v>66</v>
      </c>
      <c r="AZ170">
        <v>100.4</v>
      </c>
      <c r="BA170">
        <v>19</v>
      </c>
      <c r="BB170">
        <v>120.6</v>
      </c>
      <c r="BC170">
        <v>23</v>
      </c>
      <c r="BD170">
        <v>148.4</v>
      </c>
      <c r="BE170">
        <v>23</v>
      </c>
      <c r="BF170">
        <v>123.9</v>
      </c>
      <c r="BG170">
        <v>20</v>
      </c>
      <c r="BH170">
        <v>111.8</v>
      </c>
      <c r="BI170">
        <v>23</v>
      </c>
      <c r="BL170" s="285" t="s">
        <v>457</v>
      </c>
      <c r="BM170" t="s">
        <v>66</v>
      </c>
      <c r="BN170">
        <v>5.5</v>
      </c>
      <c r="BO170">
        <v>15.8</v>
      </c>
      <c r="BQ170">
        <v>298.2</v>
      </c>
      <c r="BS170">
        <v>690.8</v>
      </c>
    </row>
    <row r="171" spans="50:73" ht="15" x14ac:dyDescent="0.25">
      <c r="AX171" s="59"/>
      <c r="BL171" s="285" t="s">
        <v>459</v>
      </c>
      <c r="BM171" t="s">
        <v>66</v>
      </c>
      <c r="BN171">
        <v>2.2999999999999998</v>
      </c>
      <c r="BO171">
        <v>2.4</v>
      </c>
      <c r="BQ171">
        <v>246</v>
      </c>
      <c r="BS171">
        <v>250.4</v>
      </c>
    </row>
    <row r="172" spans="50:73" ht="15" x14ac:dyDescent="0.25">
      <c r="AX172" s="285" t="s">
        <v>442</v>
      </c>
      <c r="AY172" t="s">
        <v>66</v>
      </c>
      <c r="AZ172">
        <v>83.9</v>
      </c>
      <c r="BA172">
        <v>20</v>
      </c>
      <c r="BB172">
        <v>41.8</v>
      </c>
      <c r="BC172">
        <v>29</v>
      </c>
      <c r="BD172">
        <v>52.4</v>
      </c>
      <c r="BE172">
        <v>30</v>
      </c>
      <c r="BF172">
        <v>81.3</v>
      </c>
      <c r="BG172">
        <v>24</v>
      </c>
      <c r="BH172">
        <v>396.3</v>
      </c>
      <c r="BI172">
        <v>13</v>
      </c>
      <c r="BL172" s="285" t="s">
        <v>462</v>
      </c>
      <c r="BM172" t="s">
        <v>66</v>
      </c>
      <c r="BN172">
        <v>2.2000000000000002</v>
      </c>
      <c r="BO172">
        <v>0.2</v>
      </c>
      <c r="BQ172">
        <v>41.5</v>
      </c>
      <c r="BS172">
        <v>44.3</v>
      </c>
    </row>
    <row r="173" spans="50:73" ht="15" x14ac:dyDescent="0.25">
      <c r="AX173" s="59"/>
      <c r="BL173" s="285" t="s">
        <v>463</v>
      </c>
      <c r="BM173" t="s">
        <v>66</v>
      </c>
      <c r="BN173">
        <v>0</v>
      </c>
      <c r="BO173">
        <v>0</v>
      </c>
      <c r="BQ173">
        <v>146.4</v>
      </c>
      <c r="BS173">
        <v>157.19999999999999</v>
      </c>
    </row>
    <row r="174" spans="50:73" ht="15" x14ac:dyDescent="0.25">
      <c r="AX174" s="285" t="s">
        <v>477</v>
      </c>
      <c r="AY174" t="s">
        <v>66</v>
      </c>
      <c r="AZ174">
        <v>83.9</v>
      </c>
      <c r="BA174">
        <v>21</v>
      </c>
      <c r="BB174">
        <v>125.7</v>
      </c>
      <c r="BC174">
        <v>22</v>
      </c>
      <c r="BD174">
        <v>217.3</v>
      </c>
      <c r="BE174">
        <v>20</v>
      </c>
      <c r="BF174">
        <v>185.5</v>
      </c>
      <c r="BG174">
        <v>15</v>
      </c>
      <c r="BH174">
        <v>276.89999999999998</v>
      </c>
      <c r="BI174">
        <v>15</v>
      </c>
      <c r="BL174" s="285" t="s">
        <v>464</v>
      </c>
      <c r="BM174" t="s">
        <v>66</v>
      </c>
      <c r="BN174">
        <v>3.6</v>
      </c>
      <c r="BO174">
        <v>5.5</v>
      </c>
      <c r="BQ174">
        <v>29.7</v>
      </c>
      <c r="BS174">
        <v>20.2</v>
      </c>
    </row>
    <row r="175" spans="50:73" ht="15" x14ac:dyDescent="0.25">
      <c r="AX175" s="59"/>
      <c r="BL175" s="285" t="s">
        <v>910</v>
      </c>
      <c r="BM175" t="s">
        <v>66</v>
      </c>
      <c r="BN175">
        <v>27</v>
      </c>
      <c r="BO175">
        <v>0</v>
      </c>
      <c r="BQ175">
        <v>0</v>
      </c>
      <c r="BS175">
        <v>218.3</v>
      </c>
    </row>
    <row r="176" spans="50:73" ht="15" x14ac:dyDescent="0.25">
      <c r="AX176" s="285" t="s">
        <v>443</v>
      </c>
      <c r="AY176" t="s">
        <v>66</v>
      </c>
      <c r="AZ176">
        <v>50.9</v>
      </c>
      <c r="BA176">
        <v>22</v>
      </c>
      <c r="BB176">
        <v>855.8</v>
      </c>
      <c r="BC176">
        <v>8</v>
      </c>
      <c r="BD176">
        <v>626.70000000000005</v>
      </c>
      <c r="BE176">
        <v>11</v>
      </c>
      <c r="BF176">
        <v>337.6</v>
      </c>
      <c r="BG176">
        <v>12</v>
      </c>
      <c r="BH176">
        <v>521.70000000000005</v>
      </c>
      <c r="BI176">
        <v>9</v>
      </c>
      <c r="BL176" s="285" t="s">
        <v>465</v>
      </c>
      <c r="BM176" t="s">
        <v>66</v>
      </c>
      <c r="BN176">
        <v>18.2</v>
      </c>
      <c r="BO176">
        <v>16</v>
      </c>
      <c r="BQ176">
        <v>359.2</v>
      </c>
      <c r="BS176">
        <v>485.2</v>
      </c>
    </row>
    <row r="177" spans="50:73" ht="15" x14ac:dyDescent="0.25">
      <c r="AX177" s="59"/>
      <c r="BL177" s="285" t="s">
        <v>466</v>
      </c>
      <c r="BM177" t="s">
        <v>66</v>
      </c>
      <c r="BN177">
        <v>19</v>
      </c>
      <c r="BO177">
        <v>29.8</v>
      </c>
      <c r="BQ177">
        <v>296.8</v>
      </c>
      <c r="BS177">
        <v>178.3</v>
      </c>
    </row>
    <row r="178" spans="50:73" ht="15" x14ac:dyDescent="0.25">
      <c r="AX178" s="285" t="s">
        <v>436</v>
      </c>
      <c r="AY178" t="s">
        <v>66</v>
      </c>
      <c r="AZ178">
        <v>45.6</v>
      </c>
      <c r="BA178">
        <v>23</v>
      </c>
      <c r="BB178">
        <v>234.5</v>
      </c>
      <c r="BC178">
        <v>17</v>
      </c>
      <c r="BD178">
        <v>225</v>
      </c>
      <c r="BE178">
        <v>18</v>
      </c>
      <c r="BF178">
        <v>60.9</v>
      </c>
      <c r="BG178">
        <v>25</v>
      </c>
      <c r="BH178">
        <v>122.9</v>
      </c>
      <c r="BI178">
        <v>22</v>
      </c>
      <c r="BL178" s="285"/>
      <c r="BM178" t="s">
        <v>66</v>
      </c>
    </row>
    <row r="179" spans="50:73" ht="15" x14ac:dyDescent="0.25">
      <c r="AX179" s="59"/>
      <c r="BL179" s="285" t="s">
        <v>467</v>
      </c>
      <c r="BM179" t="s">
        <v>66</v>
      </c>
      <c r="BN179">
        <v>68</v>
      </c>
      <c r="BO179">
        <v>0</v>
      </c>
      <c r="BQ179">
        <v>1492.9</v>
      </c>
      <c r="BS179">
        <v>1242.3</v>
      </c>
    </row>
    <row r="180" spans="50:73" ht="15" x14ac:dyDescent="0.25">
      <c r="AX180" s="285" t="s">
        <v>485</v>
      </c>
      <c r="AY180" t="s">
        <v>66</v>
      </c>
      <c r="AZ180">
        <v>41.9</v>
      </c>
      <c r="BA180">
        <v>24</v>
      </c>
      <c r="BB180">
        <v>39</v>
      </c>
      <c r="BC180">
        <v>30</v>
      </c>
      <c r="BD180">
        <v>104.6</v>
      </c>
      <c r="BE180">
        <v>26</v>
      </c>
      <c r="BF180">
        <v>44.5</v>
      </c>
      <c r="BG180">
        <v>28</v>
      </c>
      <c r="BH180">
        <v>5</v>
      </c>
      <c r="BI180">
        <v>37</v>
      </c>
      <c r="BL180" s="285" t="s">
        <v>469</v>
      </c>
      <c r="BM180" t="s">
        <v>66</v>
      </c>
      <c r="BN180">
        <v>68</v>
      </c>
      <c r="BO180">
        <v>0</v>
      </c>
      <c r="BQ180">
        <v>1224.0999999999999</v>
      </c>
      <c r="BS180">
        <v>897.3</v>
      </c>
      <c r="BU180">
        <f>+BQ180+BN180</f>
        <v>1292.0999999999999</v>
      </c>
    </row>
    <row r="181" spans="50:73" ht="15" x14ac:dyDescent="0.25">
      <c r="AX181" s="59"/>
      <c r="BL181" s="285" t="s">
        <v>913</v>
      </c>
      <c r="BM181" t="s">
        <v>66</v>
      </c>
      <c r="BN181">
        <v>0</v>
      </c>
      <c r="BO181">
        <v>0</v>
      </c>
      <c r="BQ181">
        <v>0</v>
      </c>
      <c r="BS181">
        <v>95.8</v>
      </c>
    </row>
    <row r="182" spans="50:73" ht="15" x14ac:dyDescent="0.25">
      <c r="AX182" s="285" t="s">
        <v>462</v>
      </c>
      <c r="AY182" t="s">
        <v>66</v>
      </c>
      <c r="AZ182">
        <v>41.5</v>
      </c>
      <c r="BA182">
        <v>25</v>
      </c>
      <c r="BB182">
        <v>44.3</v>
      </c>
      <c r="BC182">
        <v>28</v>
      </c>
      <c r="BD182">
        <v>54.5</v>
      </c>
      <c r="BE182">
        <v>29</v>
      </c>
      <c r="BF182">
        <v>45.1</v>
      </c>
      <c r="BG182">
        <v>27</v>
      </c>
      <c r="BH182">
        <v>50.6</v>
      </c>
      <c r="BI182">
        <v>28</v>
      </c>
      <c r="BL182" s="285" t="s">
        <v>471</v>
      </c>
      <c r="BM182" t="s">
        <v>66</v>
      </c>
      <c r="BN182">
        <v>0</v>
      </c>
      <c r="BO182">
        <v>0</v>
      </c>
      <c r="BQ182">
        <v>268.8</v>
      </c>
      <c r="BS182">
        <v>249.2</v>
      </c>
    </row>
    <row r="183" spans="50:73" ht="15" x14ac:dyDescent="0.25">
      <c r="AX183" s="59"/>
      <c r="BL183" s="285"/>
      <c r="BM183" t="s">
        <v>66</v>
      </c>
    </row>
    <row r="184" spans="50:73" ht="15" x14ac:dyDescent="0.25">
      <c r="AX184" s="285" t="s">
        <v>908</v>
      </c>
      <c r="AY184" t="s">
        <v>66</v>
      </c>
      <c r="AZ184">
        <v>30.3</v>
      </c>
      <c r="BA184">
        <v>26</v>
      </c>
      <c r="BB184">
        <v>52.5</v>
      </c>
      <c r="BC184">
        <v>26</v>
      </c>
      <c r="BD184">
        <v>98.5</v>
      </c>
      <c r="BE184">
        <v>27</v>
      </c>
      <c r="BF184">
        <v>25.9</v>
      </c>
      <c r="BG184">
        <v>30</v>
      </c>
      <c r="BH184">
        <v>0</v>
      </c>
      <c r="BI184">
        <v>0</v>
      </c>
      <c r="BL184" s="285" t="s">
        <v>914</v>
      </c>
      <c r="BM184" t="s">
        <v>66</v>
      </c>
      <c r="BN184">
        <v>172.7</v>
      </c>
      <c r="BO184">
        <v>156.9</v>
      </c>
      <c r="BQ184">
        <v>4047.3</v>
      </c>
      <c r="BS184">
        <v>4083</v>
      </c>
    </row>
    <row r="185" spans="50:73" ht="15" x14ac:dyDescent="0.25">
      <c r="AX185" s="59"/>
      <c r="BL185" s="285" t="s">
        <v>474</v>
      </c>
      <c r="BM185" t="s">
        <v>66</v>
      </c>
      <c r="BN185">
        <v>0</v>
      </c>
      <c r="BO185">
        <v>0.2</v>
      </c>
      <c r="BQ185">
        <v>23.8</v>
      </c>
      <c r="BS185">
        <v>23.3</v>
      </c>
    </row>
    <row r="186" spans="50:73" ht="15" x14ac:dyDescent="0.25">
      <c r="AX186" s="285" t="s">
        <v>464</v>
      </c>
      <c r="AY186" t="s">
        <v>66</v>
      </c>
      <c r="AZ186">
        <v>29.7</v>
      </c>
      <c r="BA186">
        <v>27</v>
      </c>
      <c r="BB186">
        <v>20.2</v>
      </c>
      <c r="BC186">
        <v>34</v>
      </c>
      <c r="BD186">
        <v>26.2</v>
      </c>
      <c r="BE186">
        <v>33</v>
      </c>
      <c r="BF186">
        <v>3.4</v>
      </c>
      <c r="BG186">
        <v>38</v>
      </c>
      <c r="BH186">
        <v>8.5</v>
      </c>
      <c r="BI186">
        <v>36</v>
      </c>
      <c r="BL186" s="285" t="s">
        <v>475</v>
      </c>
      <c r="BM186" t="s">
        <v>66</v>
      </c>
      <c r="BN186">
        <v>46</v>
      </c>
      <c r="BO186">
        <v>31</v>
      </c>
      <c r="BQ186">
        <v>260.10000000000002</v>
      </c>
      <c r="BS186">
        <v>248.5</v>
      </c>
    </row>
    <row r="187" spans="50:73" ht="15" x14ac:dyDescent="0.25">
      <c r="AX187" s="59"/>
      <c r="BL187" s="285" t="s">
        <v>476</v>
      </c>
      <c r="BM187" t="s">
        <v>66</v>
      </c>
      <c r="BN187">
        <v>51.9</v>
      </c>
      <c r="BO187">
        <v>28.2</v>
      </c>
      <c r="BQ187">
        <v>367.2</v>
      </c>
      <c r="BS187">
        <v>279</v>
      </c>
    </row>
    <row r="188" spans="50:73" ht="15" x14ac:dyDescent="0.25">
      <c r="AX188" s="285" t="s">
        <v>474</v>
      </c>
      <c r="AY188" t="s">
        <v>66</v>
      </c>
      <c r="AZ188">
        <v>23.8</v>
      </c>
      <c r="BA188">
        <v>28</v>
      </c>
      <c r="BB188">
        <v>23.3</v>
      </c>
      <c r="BC188">
        <v>32</v>
      </c>
      <c r="BD188">
        <v>25.2</v>
      </c>
      <c r="BE188">
        <v>35</v>
      </c>
      <c r="BF188">
        <v>24.6</v>
      </c>
      <c r="BG188">
        <v>31</v>
      </c>
      <c r="BH188">
        <v>24.6</v>
      </c>
      <c r="BI188">
        <v>30</v>
      </c>
      <c r="BL188" s="285" t="s">
        <v>477</v>
      </c>
      <c r="BM188" t="s">
        <v>66</v>
      </c>
      <c r="BN188">
        <v>28.2</v>
      </c>
      <c r="BO188">
        <v>7</v>
      </c>
      <c r="BQ188">
        <v>83.9</v>
      </c>
      <c r="BS188">
        <v>125.7</v>
      </c>
    </row>
    <row r="189" spans="50:73" ht="15" x14ac:dyDescent="0.25">
      <c r="AX189" s="59"/>
      <c r="BL189" s="285" t="s">
        <v>478</v>
      </c>
      <c r="BM189" t="s">
        <v>66</v>
      </c>
      <c r="BN189">
        <v>0</v>
      </c>
      <c r="BO189">
        <v>8</v>
      </c>
      <c r="BQ189">
        <v>100.4</v>
      </c>
      <c r="BS189">
        <v>120.6</v>
      </c>
    </row>
    <row r="190" spans="50:73" ht="15" x14ac:dyDescent="0.25">
      <c r="AX190" s="285" t="s">
        <v>915</v>
      </c>
      <c r="AY190" t="s">
        <v>66</v>
      </c>
      <c r="AZ190">
        <v>13.8</v>
      </c>
      <c r="BA190">
        <v>29</v>
      </c>
      <c r="BB190">
        <v>7.7</v>
      </c>
      <c r="BC190">
        <v>38</v>
      </c>
      <c r="BD190">
        <v>14.4</v>
      </c>
      <c r="BE190">
        <v>39</v>
      </c>
      <c r="BF190">
        <v>7.1</v>
      </c>
      <c r="BG190">
        <v>35</v>
      </c>
      <c r="BH190">
        <v>17.899999999999999</v>
      </c>
      <c r="BI190">
        <v>32</v>
      </c>
      <c r="BL190" s="285" t="s">
        <v>915</v>
      </c>
      <c r="BM190" t="s">
        <v>66</v>
      </c>
      <c r="BN190">
        <v>0</v>
      </c>
      <c r="BO190">
        <v>1.9</v>
      </c>
      <c r="BQ190">
        <v>13.8</v>
      </c>
      <c r="BS190">
        <v>7.7</v>
      </c>
    </row>
    <row r="191" spans="50:73" ht="15" x14ac:dyDescent="0.25">
      <c r="AX191" s="59"/>
      <c r="BL191" s="285" t="s">
        <v>480</v>
      </c>
      <c r="BM191" t="s">
        <v>66</v>
      </c>
      <c r="BN191">
        <v>0</v>
      </c>
      <c r="BO191">
        <v>0</v>
      </c>
      <c r="BQ191">
        <v>0.4</v>
      </c>
      <c r="BS191">
        <v>0.3</v>
      </c>
    </row>
    <row r="192" spans="50:73" ht="15" x14ac:dyDescent="0.25">
      <c r="AX192" s="285" t="s">
        <v>439</v>
      </c>
      <c r="AY192" t="s">
        <v>66</v>
      </c>
      <c r="AZ192">
        <v>7.3</v>
      </c>
      <c r="BA192">
        <v>30</v>
      </c>
      <c r="BB192">
        <v>12.7</v>
      </c>
      <c r="BC192">
        <v>36</v>
      </c>
      <c r="BD192">
        <v>13.4</v>
      </c>
      <c r="BE192">
        <v>40</v>
      </c>
      <c r="BF192">
        <v>5</v>
      </c>
      <c r="BG192">
        <v>36</v>
      </c>
      <c r="BH192">
        <v>0</v>
      </c>
      <c r="BI192">
        <v>0</v>
      </c>
      <c r="BL192" s="285" t="s">
        <v>481</v>
      </c>
      <c r="BM192" t="s">
        <v>66</v>
      </c>
      <c r="BN192">
        <v>26.7</v>
      </c>
      <c r="BO192">
        <v>80.7</v>
      </c>
      <c r="BQ192">
        <v>3153.1</v>
      </c>
      <c r="BS192">
        <v>3214.7</v>
      </c>
      <c r="BU192">
        <f>+BQ192+BN192</f>
        <v>3179.7999999999997</v>
      </c>
    </row>
    <row r="193" spans="50:71" ht="15" x14ac:dyDescent="0.25">
      <c r="AX193" s="59"/>
      <c r="BL193" s="285" t="s">
        <v>483</v>
      </c>
      <c r="BM193" t="s">
        <v>66</v>
      </c>
      <c r="BN193">
        <v>20</v>
      </c>
      <c r="BO193">
        <v>0</v>
      </c>
      <c r="BQ193">
        <v>2.8</v>
      </c>
      <c r="BS193">
        <v>2.8</v>
      </c>
    </row>
    <row r="194" spans="50:71" ht="15" x14ac:dyDescent="0.25">
      <c r="AX194" s="285" t="s">
        <v>453</v>
      </c>
      <c r="AY194" t="s">
        <v>66</v>
      </c>
      <c r="AZ194">
        <v>5.0999999999999996</v>
      </c>
      <c r="BA194">
        <v>31</v>
      </c>
      <c r="BB194">
        <v>10.1</v>
      </c>
      <c r="BC194">
        <v>37</v>
      </c>
      <c r="BD194">
        <v>0</v>
      </c>
      <c r="BE194">
        <v>0</v>
      </c>
      <c r="BF194">
        <v>0.3</v>
      </c>
      <c r="BG194">
        <v>39</v>
      </c>
      <c r="BH194">
        <v>0.4</v>
      </c>
      <c r="BI194">
        <v>40</v>
      </c>
      <c r="BL194" s="285" t="s">
        <v>484</v>
      </c>
      <c r="BM194" t="s">
        <v>66</v>
      </c>
      <c r="BN194">
        <v>0</v>
      </c>
      <c r="BO194">
        <v>0</v>
      </c>
      <c r="BQ194">
        <v>0</v>
      </c>
      <c r="BS194">
        <v>21.5</v>
      </c>
    </row>
    <row r="195" spans="50:71" ht="15" x14ac:dyDescent="0.25">
      <c r="AX195" s="59"/>
      <c r="BL195" s="285" t="s">
        <v>485</v>
      </c>
      <c r="BM195" t="s">
        <v>66</v>
      </c>
      <c r="BN195">
        <v>0</v>
      </c>
      <c r="BO195">
        <v>0</v>
      </c>
      <c r="BQ195">
        <v>41.9</v>
      </c>
      <c r="BS195">
        <v>39</v>
      </c>
    </row>
    <row r="196" spans="50:71" ht="15" x14ac:dyDescent="0.25">
      <c r="AX196" s="285" t="s">
        <v>483</v>
      </c>
      <c r="AY196" t="s">
        <v>66</v>
      </c>
      <c r="AZ196">
        <v>2.8</v>
      </c>
      <c r="BA196">
        <v>32</v>
      </c>
      <c r="BB196">
        <v>2.8</v>
      </c>
      <c r="BC196">
        <v>40</v>
      </c>
      <c r="BD196">
        <v>6.6</v>
      </c>
      <c r="BE196">
        <v>41</v>
      </c>
      <c r="BF196">
        <v>3.7</v>
      </c>
      <c r="BG196">
        <v>37</v>
      </c>
      <c r="BH196">
        <v>1.1000000000000001</v>
      </c>
      <c r="BI196">
        <v>39</v>
      </c>
      <c r="BL196" s="285" t="s">
        <v>931</v>
      </c>
      <c r="BM196" t="s">
        <v>932</v>
      </c>
      <c r="BN196" t="s">
        <v>64</v>
      </c>
      <c r="BO196" t="s">
        <v>131</v>
      </c>
      <c r="BP196" t="s">
        <v>785</v>
      </c>
      <c r="BQ196" t="s">
        <v>65</v>
      </c>
      <c r="BR196" t="s">
        <v>932</v>
      </c>
      <c r="BS196" t="s">
        <v>606</v>
      </c>
    </row>
    <row r="197" spans="50:71" ht="15" x14ac:dyDescent="0.25">
      <c r="AX197" s="59"/>
      <c r="BL197" s="285" t="s">
        <v>486</v>
      </c>
      <c r="BM197" t="s">
        <v>66</v>
      </c>
      <c r="BN197">
        <v>1765.4</v>
      </c>
      <c r="BO197">
        <v>2014.9</v>
      </c>
      <c r="BQ197">
        <v>36739.300000000003</v>
      </c>
      <c r="BS197">
        <v>39993.1</v>
      </c>
    </row>
    <row r="198" spans="50:71" ht="15" x14ac:dyDescent="0.25">
      <c r="AX198" s="285" t="s">
        <v>440</v>
      </c>
      <c r="AY198" t="s">
        <v>66</v>
      </c>
      <c r="AZ198">
        <v>1.8</v>
      </c>
      <c r="BA198">
        <v>33</v>
      </c>
      <c r="BB198">
        <v>18.2</v>
      </c>
      <c r="BC198">
        <v>35</v>
      </c>
      <c r="BD198">
        <v>195.5</v>
      </c>
      <c r="BE198">
        <v>21</v>
      </c>
      <c r="BF198">
        <v>60.7</v>
      </c>
      <c r="BG198">
        <v>26</v>
      </c>
      <c r="BH198">
        <v>180</v>
      </c>
      <c r="BI198">
        <v>20</v>
      </c>
      <c r="BL198" s="285" t="s">
        <v>487</v>
      </c>
      <c r="BM198" t="s">
        <v>66</v>
      </c>
      <c r="BN198">
        <v>251.5</v>
      </c>
      <c r="BO198">
        <v>267</v>
      </c>
      <c r="BQ198">
        <v>0</v>
      </c>
      <c r="BS198">
        <v>0</v>
      </c>
    </row>
    <row r="199" spans="50:71" ht="15" x14ac:dyDescent="0.25">
      <c r="AX199" s="59"/>
      <c r="BL199" s="285" t="s">
        <v>931</v>
      </c>
      <c r="BM199" t="s">
        <v>932</v>
      </c>
      <c r="BN199" t="s">
        <v>64</v>
      </c>
      <c r="BO199" t="s">
        <v>131</v>
      </c>
      <c r="BP199" t="s">
        <v>785</v>
      </c>
      <c r="BQ199" t="s">
        <v>65</v>
      </c>
      <c r="BR199" t="s">
        <v>932</v>
      </c>
      <c r="BS199" t="s">
        <v>606</v>
      </c>
    </row>
    <row r="200" spans="50:71" ht="15" x14ac:dyDescent="0.25">
      <c r="AX200" s="285" t="s">
        <v>907</v>
      </c>
      <c r="AY200" t="s">
        <v>66</v>
      </c>
      <c r="AZ200">
        <v>1</v>
      </c>
      <c r="BA200">
        <v>34</v>
      </c>
      <c r="BB200">
        <v>7.1</v>
      </c>
      <c r="BC200">
        <v>39</v>
      </c>
      <c r="BD200">
        <v>15.3</v>
      </c>
      <c r="BE200">
        <v>38</v>
      </c>
      <c r="BF200">
        <v>22.9</v>
      </c>
      <c r="BG200">
        <v>32</v>
      </c>
      <c r="BH200">
        <v>17.3</v>
      </c>
      <c r="BI200">
        <v>33</v>
      </c>
      <c r="BL200" s="285" t="s">
        <v>332</v>
      </c>
      <c r="BM200" t="s">
        <v>66</v>
      </c>
      <c r="BN200">
        <v>2016.9</v>
      </c>
      <c r="BO200">
        <v>2281.9</v>
      </c>
      <c r="BQ200">
        <v>36739.300000000003</v>
      </c>
      <c r="BS200">
        <v>39993.1</v>
      </c>
    </row>
    <row r="201" spans="50:71" ht="15" x14ac:dyDescent="0.25">
      <c r="AX201" s="59"/>
      <c r="BL201" s="285" t="s">
        <v>333</v>
      </c>
      <c r="BM201" t="s">
        <v>66</v>
      </c>
      <c r="BN201">
        <v>0</v>
      </c>
      <c r="BO201">
        <v>0</v>
      </c>
      <c r="BQ201">
        <v>0</v>
      </c>
      <c r="BS201">
        <v>0</v>
      </c>
    </row>
    <row r="202" spans="50:71" ht="15" x14ac:dyDescent="0.25">
      <c r="AX202" s="285" t="s">
        <v>450</v>
      </c>
      <c r="AY202" t="s">
        <v>66</v>
      </c>
      <c r="AZ202">
        <v>0.5</v>
      </c>
      <c r="BA202">
        <v>35</v>
      </c>
      <c r="BB202">
        <v>49.5</v>
      </c>
      <c r="BC202">
        <v>27</v>
      </c>
      <c r="BD202">
        <v>0</v>
      </c>
      <c r="BE202">
        <v>0</v>
      </c>
      <c r="BF202">
        <v>0</v>
      </c>
      <c r="BG202">
        <v>0</v>
      </c>
      <c r="BH202">
        <v>0</v>
      </c>
      <c r="BI202">
        <v>0</v>
      </c>
      <c r="BL202" s="285" t="s">
        <v>335</v>
      </c>
      <c r="BM202" t="s">
        <v>66</v>
      </c>
      <c r="BN202">
        <v>0</v>
      </c>
      <c r="BO202">
        <v>0</v>
      </c>
      <c r="BQ202">
        <v>0</v>
      </c>
      <c r="BS202">
        <v>0</v>
      </c>
    </row>
    <row r="203" spans="50:71" ht="15" x14ac:dyDescent="0.25">
      <c r="AX203" s="59"/>
      <c r="BL203" s="285" t="s">
        <v>931</v>
      </c>
      <c r="BM203" t="s">
        <v>932</v>
      </c>
      <c r="BN203" t="s">
        <v>64</v>
      </c>
      <c r="BO203" t="s">
        <v>131</v>
      </c>
      <c r="BP203" t="s">
        <v>785</v>
      </c>
      <c r="BQ203" t="s">
        <v>65</v>
      </c>
      <c r="BR203" t="s">
        <v>932</v>
      </c>
      <c r="BS203" t="s">
        <v>606</v>
      </c>
    </row>
    <row r="204" spans="50:71" ht="15" x14ac:dyDescent="0.25">
      <c r="AX204" s="285" t="s">
        <v>480</v>
      </c>
      <c r="AY204" t="s">
        <v>66</v>
      </c>
      <c r="AZ204">
        <v>0.4</v>
      </c>
      <c r="BA204">
        <v>36</v>
      </c>
      <c r="BB204">
        <v>0.3</v>
      </c>
      <c r="BC204">
        <v>41</v>
      </c>
      <c r="BD204">
        <v>0</v>
      </c>
      <c r="BE204">
        <v>0</v>
      </c>
      <c r="BF204">
        <v>0</v>
      </c>
      <c r="BG204">
        <v>0</v>
      </c>
      <c r="BH204">
        <v>0</v>
      </c>
      <c r="BI204">
        <v>0</v>
      </c>
    </row>
    <row r="205" spans="50:71" x14ac:dyDescent="0.25">
      <c r="AX205" s="59"/>
    </row>
    <row r="206" spans="50:71" ht="15" x14ac:dyDescent="0.25">
      <c r="AX206" s="285" t="s">
        <v>902</v>
      </c>
      <c r="AY206" t="s">
        <v>66</v>
      </c>
      <c r="AZ206">
        <v>0.1</v>
      </c>
      <c r="BA206">
        <v>37</v>
      </c>
      <c r="BB206">
        <v>0</v>
      </c>
      <c r="BC206">
        <v>0</v>
      </c>
      <c r="BD206">
        <v>0.2</v>
      </c>
      <c r="BE206">
        <v>42</v>
      </c>
      <c r="BF206">
        <v>0.2</v>
      </c>
      <c r="BG206">
        <v>40</v>
      </c>
      <c r="BH206">
        <v>0</v>
      </c>
      <c r="BI206">
        <v>0</v>
      </c>
    </row>
    <row r="207" spans="50:71" x14ac:dyDescent="0.25">
      <c r="AX207" s="59"/>
    </row>
    <row r="208" spans="50:71" ht="15" x14ac:dyDescent="0.25">
      <c r="AX208" s="285" t="s">
        <v>910</v>
      </c>
      <c r="AY208" t="s">
        <v>66</v>
      </c>
      <c r="AZ208">
        <v>0</v>
      </c>
      <c r="BA208">
        <v>0</v>
      </c>
      <c r="BB208">
        <v>218.3</v>
      </c>
      <c r="BC208">
        <v>19</v>
      </c>
      <c r="BD208">
        <v>350</v>
      </c>
      <c r="BE208">
        <v>13</v>
      </c>
      <c r="BF208">
        <v>422.1</v>
      </c>
      <c r="BG208">
        <v>10</v>
      </c>
      <c r="BH208">
        <v>451.3</v>
      </c>
      <c r="BI208">
        <v>11</v>
      </c>
    </row>
    <row r="209" spans="50:61" x14ac:dyDescent="0.25">
      <c r="AX209" s="59"/>
    </row>
    <row r="210" spans="50:61" ht="15" x14ac:dyDescent="0.25">
      <c r="AX210" s="285" t="s">
        <v>913</v>
      </c>
      <c r="AY210" t="s">
        <v>66</v>
      </c>
      <c r="AZ210">
        <v>0</v>
      </c>
      <c r="BA210">
        <v>0</v>
      </c>
      <c r="BB210">
        <v>95.8</v>
      </c>
      <c r="BC210">
        <v>24</v>
      </c>
      <c r="BD210">
        <v>105.3</v>
      </c>
      <c r="BE210">
        <v>25</v>
      </c>
      <c r="BF210">
        <v>122.3</v>
      </c>
      <c r="BG210">
        <v>21</v>
      </c>
      <c r="BH210">
        <v>217.2</v>
      </c>
      <c r="BI210">
        <v>17</v>
      </c>
    </row>
    <row r="211" spans="50:61" x14ac:dyDescent="0.25">
      <c r="AX211" s="59"/>
    </row>
    <row r="212" spans="50:61" ht="15" x14ac:dyDescent="0.25">
      <c r="AX212" s="285" t="s">
        <v>444</v>
      </c>
      <c r="AY212" t="s">
        <v>66</v>
      </c>
      <c r="AZ212">
        <v>0</v>
      </c>
      <c r="BA212">
        <v>0</v>
      </c>
      <c r="BB212">
        <v>75</v>
      </c>
      <c r="BC212">
        <v>25</v>
      </c>
      <c r="BD212">
        <v>49.5</v>
      </c>
      <c r="BE212">
        <v>31</v>
      </c>
      <c r="BF212">
        <v>0</v>
      </c>
      <c r="BG212">
        <v>0</v>
      </c>
      <c r="BH212">
        <v>2.5</v>
      </c>
      <c r="BI212">
        <v>38</v>
      </c>
    </row>
    <row r="213" spans="50:61" x14ac:dyDescent="0.25">
      <c r="AX213" s="59"/>
    </row>
    <row r="214" spans="50:61" ht="15" x14ac:dyDescent="0.25">
      <c r="AX214" s="285" t="s">
        <v>438</v>
      </c>
      <c r="AY214" t="s">
        <v>66</v>
      </c>
      <c r="AZ214">
        <v>0</v>
      </c>
      <c r="BA214">
        <v>0</v>
      </c>
      <c r="BB214">
        <v>38.6</v>
      </c>
      <c r="BC214">
        <v>31</v>
      </c>
      <c r="BD214">
        <v>22.4</v>
      </c>
      <c r="BE214">
        <v>36</v>
      </c>
      <c r="BF214">
        <v>15</v>
      </c>
      <c r="BG214">
        <v>33</v>
      </c>
      <c r="BH214">
        <v>65.8</v>
      </c>
      <c r="BI214">
        <v>26</v>
      </c>
    </row>
    <row r="215" spans="50:61" x14ac:dyDescent="0.25">
      <c r="AX215" s="59"/>
    </row>
    <row r="216" spans="50:61" ht="15" x14ac:dyDescent="0.25">
      <c r="AX216" s="285" t="s">
        <v>484</v>
      </c>
      <c r="AY216" t="s">
        <v>66</v>
      </c>
      <c r="AZ216">
        <v>0</v>
      </c>
      <c r="BA216">
        <v>0</v>
      </c>
      <c r="BB216">
        <v>21.5</v>
      </c>
      <c r="BC216">
        <v>33</v>
      </c>
      <c r="BD216">
        <v>25.8</v>
      </c>
      <c r="BE216">
        <v>34</v>
      </c>
      <c r="BF216">
        <v>11</v>
      </c>
      <c r="BG216">
        <v>34</v>
      </c>
      <c r="BH216">
        <v>19.3</v>
      </c>
      <c r="BI216">
        <v>31</v>
      </c>
    </row>
    <row r="217" spans="50:61" x14ac:dyDescent="0.25">
      <c r="AX217" s="59"/>
    </row>
    <row r="218" spans="50:61" ht="15" x14ac:dyDescent="0.25">
      <c r="AX218" s="285" t="s">
        <v>911</v>
      </c>
      <c r="AY218" t="s">
        <v>66</v>
      </c>
      <c r="AZ218">
        <v>0</v>
      </c>
      <c r="BA218">
        <v>0</v>
      </c>
      <c r="BB218">
        <v>0</v>
      </c>
      <c r="BC218">
        <v>0</v>
      </c>
      <c r="BD218">
        <v>297</v>
      </c>
      <c r="BE218">
        <v>15</v>
      </c>
      <c r="BF218">
        <v>130.1</v>
      </c>
      <c r="BG218">
        <v>19</v>
      </c>
      <c r="BH218">
        <v>15.4</v>
      </c>
      <c r="BI218">
        <v>34</v>
      </c>
    </row>
    <row r="219" spans="50:61" x14ac:dyDescent="0.25">
      <c r="AX219" s="59"/>
    </row>
    <row r="220" spans="50:61" ht="15" x14ac:dyDescent="0.25">
      <c r="AX220" s="285" t="s">
        <v>901</v>
      </c>
      <c r="AY220" t="s">
        <v>66</v>
      </c>
      <c r="AZ220">
        <v>0</v>
      </c>
      <c r="BA220">
        <v>0</v>
      </c>
      <c r="BB220">
        <v>0</v>
      </c>
      <c r="BC220">
        <v>0</v>
      </c>
      <c r="BD220">
        <v>34.799999999999997</v>
      </c>
      <c r="BE220">
        <v>32</v>
      </c>
      <c r="BF220">
        <v>0</v>
      </c>
      <c r="BG220">
        <v>0</v>
      </c>
      <c r="BH220">
        <v>194.2</v>
      </c>
      <c r="BI220">
        <v>18</v>
      </c>
    </row>
    <row r="221" spans="50:61" x14ac:dyDescent="0.25">
      <c r="AX221" s="59"/>
    </row>
    <row r="222" spans="50:61" ht="15" x14ac:dyDescent="0.25">
      <c r="AX222" s="285" t="s">
        <v>904</v>
      </c>
      <c r="AY222" t="s">
        <v>66</v>
      </c>
      <c r="AZ222">
        <v>0</v>
      </c>
      <c r="BA222">
        <v>0</v>
      </c>
      <c r="BB222">
        <v>0</v>
      </c>
      <c r="BC222">
        <v>0</v>
      </c>
      <c r="BD222">
        <v>17.100000000000001</v>
      </c>
      <c r="BE222">
        <v>37</v>
      </c>
      <c r="BF222">
        <v>27.4</v>
      </c>
      <c r="BG222">
        <v>29</v>
      </c>
      <c r="BH222">
        <v>0</v>
      </c>
      <c r="BI222">
        <v>0</v>
      </c>
    </row>
    <row r="223" spans="50:61" x14ac:dyDescent="0.25">
      <c r="AX223" s="59"/>
    </row>
    <row r="224" spans="50:61" ht="15" x14ac:dyDescent="0.25">
      <c r="AX224" s="285" t="s">
        <v>916</v>
      </c>
      <c r="AY224" t="s">
        <v>66</v>
      </c>
      <c r="AZ224">
        <v>0</v>
      </c>
      <c r="BA224">
        <v>0</v>
      </c>
      <c r="BB224">
        <v>0</v>
      </c>
      <c r="BC224">
        <v>0</v>
      </c>
      <c r="BD224">
        <v>0</v>
      </c>
      <c r="BE224">
        <v>0</v>
      </c>
      <c r="BF224">
        <v>0</v>
      </c>
      <c r="BG224">
        <v>0</v>
      </c>
      <c r="BH224">
        <v>37.5</v>
      </c>
      <c r="BI224">
        <v>29</v>
      </c>
    </row>
    <row r="225" spans="50:61" x14ac:dyDescent="0.25">
      <c r="AX225" s="59"/>
    </row>
    <row r="226" spans="50:61" ht="15" x14ac:dyDescent="0.25">
      <c r="AX226" s="285" t="s">
        <v>458</v>
      </c>
      <c r="AY226" t="s">
        <v>66</v>
      </c>
      <c r="AZ226">
        <v>0</v>
      </c>
      <c r="BA226">
        <v>0</v>
      </c>
      <c r="BB226">
        <v>0</v>
      </c>
      <c r="BC226">
        <v>0</v>
      </c>
      <c r="BD226">
        <v>0</v>
      </c>
      <c r="BE226">
        <v>0</v>
      </c>
      <c r="BF226">
        <v>0</v>
      </c>
      <c r="BG226">
        <v>0</v>
      </c>
      <c r="BH226">
        <v>10.9</v>
      </c>
      <c r="BI226">
        <v>35</v>
      </c>
    </row>
    <row r="227" spans="50:61" x14ac:dyDescent="0.25">
      <c r="AX227" s="59"/>
    </row>
    <row r="228" spans="50:61" ht="15" x14ac:dyDescent="0.25">
      <c r="AX228" s="285" t="s">
        <v>64</v>
      </c>
      <c r="AY228" t="s">
        <v>893</v>
      </c>
      <c r="AZ228" t="s">
        <v>65</v>
      </c>
      <c r="BA228" t="s">
        <v>279</v>
      </c>
      <c r="BB228" t="s">
        <v>64</v>
      </c>
      <c r="BC228" t="s">
        <v>785</v>
      </c>
      <c r="BD228" t="s">
        <v>63</v>
      </c>
      <c r="BE228" t="s">
        <v>607</v>
      </c>
      <c r="BF228" t="s">
        <v>65</v>
      </c>
      <c r="BG228" t="s">
        <v>279</v>
      </c>
      <c r="BH228" t="s">
        <v>64</v>
      </c>
      <c r="BI228" t="s">
        <v>607</v>
      </c>
    </row>
    <row r="229" spans="50:61" ht="15" x14ac:dyDescent="0.25">
      <c r="AX229" s="285" t="s">
        <v>801</v>
      </c>
      <c r="AY229" t="s">
        <v>66</v>
      </c>
      <c r="AZ229">
        <v>36739.300000000003</v>
      </c>
      <c r="BB229">
        <v>39993.1</v>
      </c>
      <c r="BD229">
        <v>39642.199999999997</v>
      </c>
      <c r="BF229">
        <v>33853.599999999999</v>
      </c>
      <c r="BH229">
        <v>30449.5</v>
      </c>
    </row>
  </sheetData>
  <pageMargins left="0.7" right="0.7" top="0.75" bottom="0.75" header="0.3" footer="0.3"/>
  <pageSetup orientation="portrait" r:id="rId1"/>
  <ignoredErrors>
    <ignoredError sqref="M10 M12 M14 M16 M18 M20" evalError="1"/>
  </ignoredErrors>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A5:K128"/>
  <sheetViews>
    <sheetView zoomScale="115" zoomScaleNormal="115" workbookViewId="0">
      <selection activeCell="H93" sqref="H93:I93"/>
    </sheetView>
  </sheetViews>
  <sheetFormatPr defaultRowHeight="13.2" x14ac:dyDescent="0.25"/>
  <cols>
    <col min="2" max="2" width="18.88671875" customWidth="1"/>
  </cols>
  <sheetData>
    <row r="5" spans="1:11" ht="15" x14ac:dyDescent="0.25">
      <c r="A5" s="282"/>
      <c r="B5" t="s">
        <v>935</v>
      </c>
      <c r="C5">
        <v>2019</v>
      </c>
      <c r="D5" t="s">
        <v>936</v>
      </c>
      <c r="E5">
        <v>2018</v>
      </c>
      <c r="F5" t="s">
        <v>937</v>
      </c>
      <c r="G5">
        <v>2017</v>
      </c>
      <c r="H5" t="s">
        <v>938</v>
      </c>
      <c r="I5">
        <v>2016</v>
      </c>
      <c r="J5" t="s">
        <v>939</v>
      </c>
      <c r="K5">
        <v>2015</v>
      </c>
    </row>
    <row r="6" spans="1:11" ht="15" x14ac:dyDescent="0.25">
      <c r="A6" s="282" t="s">
        <v>708</v>
      </c>
      <c r="B6" t="s">
        <v>182</v>
      </c>
      <c r="C6" t="s">
        <v>709</v>
      </c>
      <c r="D6" t="s">
        <v>182</v>
      </c>
      <c r="E6" t="s">
        <v>709</v>
      </c>
      <c r="F6" t="s">
        <v>182</v>
      </c>
      <c r="G6" t="s">
        <v>709</v>
      </c>
      <c r="H6" t="s">
        <v>182</v>
      </c>
      <c r="I6" t="s">
        <v>709</v>
      </c>
      <c r="J6" t="s">
        <v>182</v>
      </c>
      <c r="K6" t="s">
        <v>709</v>
      </c>
    </row>
    <row r="7" spans="1:11" ht="15" x14ac:dyDescent="0.25">
      <c r="A7" s="282" t="s">
        <v>63</v>
      </c>
      <c r="B7" t="s">
        <v>65</v>
      </c>
      <c r="C7" t="s">
        <v>607</v>
      </c>
      <c r="D7" t="s">
        <v>65</v>
      </c>
      <c r="E7" t="s">
        <v>607</v>
      </c>
      <c r="F7" t="s">
        <v>65</v>
      </c>
      <c r="G7" t="s">
        <v>607</v>
      </c>
      <c r="H7" t="s">
        <v>65</v>
      </c>
      <c r="I7" t="s">
        <v>607</v>
      </c>
      <c r="J7" t="s">
        <v>65</v>
      </c>
      <c r="K7" t="s">
        <v>607</v>
      </c>
    </row>
    <row r="8" spans="1:11" ht="15" x14ac:dyDescent="0.25">
      <c r="A8" s="282" t="s">
        <v>710</v>
      </c>
      <c r="B8">
        <v>13369.9</v>
      </c>
      <c r="C8">
        <v>1</v>
      </c>
      <c r="D8">
        <v>27681.8</v>
      </c>
      <c r="E8">
        <v>1</v>
      </c>
      <c r="F8">
        <v>36148.300000000003</v>
      </c>
      <c r="G8">
        <v>1</v>
      </c>
      <c r="H8">
        <v>29855</v>
      </c>
      <c r="I8">
        <v>1</v>
      </c>
      <c r="J8">
        <v>29640.799999999999</v>
      </c>
      <c r="K8">
        <v>1</v>
      </c>
    </row>
    <row r="9" spans="1:11" x14ac:dyDescent="0.25">
      <c r="A9" s="59"/>
    </row>
    <row r="10" spans="1:11" ht="15" x14ac:dyDescent="0.25">
      <c r="A10" s="282" t="s">
        <v>711</v>
      </c>
      <c r="B10">
        <v>4918.1000000000004</v>
      </c>
      <c r="C10">
        <v>2</v>
      </c>
      <c r="D10">
        <v>4231.1000000000004</v>
      </c>
      <c r="E10">
        <v>2</v>
      </c>
      <c r="F10">
        <v>3665</v>
      </c>
      <c r="G10">
        <v>2</v>
      </c>
      <c r="H10">
        <v>3252.6</v>
      </c>
      <c r="I10">
        <v>2</v>
      </c>
      <c r="J10">
        <v>3438.8</v>
      </c>
      <c r="K10">
        <v>2</v>
      </c>
    </row>
    <row r="11" spans="1:11" x14ac:dyDescent="0.25">
      <c r="A11" s="59"/>
    </row>
    <row r="12" spans="1:11" ht="15" x14ac:dyDescent="0.25">
      <c r="A12" s="282" t="s">
        <v>719</v>
      </c>
      <c r="B12">
        <v>2704.7</v>
      </c>
      <c r="C12">
        <v>3</v>
      </c>
      <c r="D12">
        <v>2436.5</v>
      </c>
      <c r="E12">
        <v>4</v>
      </c>
      <c r="F12">
        <v>807.2</v>
      </c>
      <c r="G12">
        <v>10</v>
      </c>
      <c r="H12">
        <v>295.39999999999998</v>
      </c>
      <c r="I12">
        <v>19</v>
      </c>
      <c r="J12">
        <v>712.4</v>
      </c>
      <c r="K12">
        <v>11</v>
      </c>
    </row>
    <row r="13" spans="1:11" x14ac:dyDescent="0.25">
      <c r="A13" s="59"/>
    </row>
    <row r="14" spans="1:11" ht="15" x14ac:dyDescent="0.25">
      <c r="A14" s="282" t="s">
        <v>712</v>
      </c>
      <c r="B14">
        <v>2437.1</v>
      </c>
      <c r="C14">
        <v>4</v>
      </c>
      <c r="D14">
        <v>2153.5</v>
      </c>
      <c r="E14">
        <v>6</v>
      </c>
      <c r="F14">
        <v>2137.1999999999998</v>
      </c>
      <c r="G14">
        <v>4</v>
      </c>
      <c r="H14">
        <v>2145.6</v>
      </c>
      <c r="I14">
        <v>3</v>
      </c>
      <c r="J14">
        <v>2011.4</v>
      </c>
      <c r="K14">
        <v>3</v>
      </c>
    </row>
    <row r="15" spans="1:11" x14ac:dyDescent="0.25">
      <c r="A15" s="59"/>
    </row>
    <row r="16" spans="1:11" ht="15" x14ac:dyDescent="0.25">
      <c r="A16" s="282" t="s">
        <v>716</v>
      </c>
      <c r="B16">
        <v>2435.6999999999998</v>
      </c>
      <c r="C16">
        <v>5</v>
      </c>
      <c r="D16">
        <v>2424.8000000000002</v>
      </c>
      <c r="E16">
        <v>5</v>
      </c>
      <c r="F16">
        <v>2296.9</v>
      </c>
      <c r="G16">
        <v>3</v>
      </c>
      <c r="H16">
        <v>2028.6</v>
      </c>
      <c r="I16">
        <v>5</v>
      </c>
      <c r="J16">
        <v>1875.9</v>
      </c>
      <c r="K16">
        <v>5</v>
      </c>
    </row>
    <row r="17" spans="1:11" x14ac:dyDescent="0.25">
      <c r="A17" s="59"/>
    </row>
    <row r="18" spans="1:11" ht="15" x14ac:dyDescent="0.25">
      <c r="A18" s="282" t="s">
        <v>718</v>
      </c>
      <c r="B18">
        <v>2110.9</v>
      </c>
      <c r="C18">
        <v>6</v>
      </c>
      <c r="D18">
        <v>2544.1999999999998</v>
      </c>
      <c r="E18">
        <v>3</v>
      </c>
      <c r="F18">
        <v>2044.9</v>
      </c>
      <c r="G18">
        <v>5</v>
      </c>
      <c r="H18">
        <v>2037.7</v>
      </c>
      <c r="I18">
        <v>4</v>
      </c>
      <c r="J18">
        <v>1879.4</v>
      </c>
      <c r="K18">
        <v>4</v>
      </c>
    </row>
    <row r="19" spans="1:11" x14ac:dyDescent="0.25">
      <c r="A19" s="59"/>
    </row>
    <row r="20" spans="1:11" ht="15" x14ac:dyDescent="0.25">
      <c r="A20" s="282" t="s">
        <v>717</v>
      </c>
      <c r="B20">
        <v>1928.7</v>
      </c>
      <c r="C20">
        <v>7</v>
      </c>
      <c r="D20">
        <v>848.1</v>
      </c>
      <c r="E20">
        <v>13</v>
      </c>
      <c r="F20">
        <v>731.8</v>
      </c>
      <c r="G20">
        <v>11</v>
      </c>
      <c r="H20">
        <v>964.1</v>
      </c>
      <c r="I20">
        <v>8</v>
      </c>
      <c r="J20">
        <v>852.4</v>
      </c>
      <c r="K20">
        <v>8</v>
      </c>
    </row>
    <row r="21" spans="1:11" x14ac:dyDescent="0.25">
      <c r="A21" s="59"/>
    </row>
    <row r="22" spans="1:11" ht="15" x14ac:dyDescent="0.25">
      <c r="A22" s="282" t="s">
        <v>773</v>
      </c>
      <c r="B22">
        <v>1874.4</v>
      </c>
      <c r="C22">
        <v>8</v>
      </c>
      <c r="D22">
        <v>203.6</v>
      </c>
      <c r="E22">
        <v>25</v>
      </c>
      <c r="F22">
        <v>0</v>
      </c>
      <c r="G22">
        <v>0</v>
      </c>
      <c r="H22">
        <v>0</v>
      </c>
      <c r="I22">
        <v>0</v>
      </c>
      <c r="J22">
        <v>0</v>
      </c>
      <c r="K22">
        <v>0</v>
      </c>
    </row>
    <row r="23" spans="1:11" x14ac:dyDescent="0.25">
      <c r="A23" s="59"/>
    </row>
    <row r="24" spans="1:11" ht="15" x14ac:dyDescent="0.25">
      <c r="A24" s="282" t="s">
        <v>720</v>
      </c>
      <c r="B24">
        <v>1572</v>
      </c>
      <c r="C24">
        <v>9</v>
      </c>
      <c r="D24">
        <v>1812</v>
      </c>
      <c r="E24">
        <v>7</v>
      </c>
      <c r="F24">
        <v>1292.7</v>
      </c>
      <c r="G24">
        <v>6</v>
      </c>
      <c r="H24">
        <v>1232.9000000000001</v>
      </c>
      <c r="I24">
        <v>7</v>
      </c>
      <c r="J24">
        <v>1310.8</v>
      </c>
      <c r="K24">
        <v>6</v>
      </c>
    </row>
    <row r="25" spans="1:11" x14ac:dyDescent="0.25">
      <c r="A25" s="59"/>
    </row>
    <row r="26" spans="1:11" ht="15" x14ac:dyDescent="0.25">
      <c r="A26" s="282" t="s">
        <v>714</v>
      </c>
      <c r="B26">
        <v>1568.5</v>
      </c>
      <c r="C26">
        <v>10</v>
      </c>
      <c r="D26">
        <v>1398.9</v>
      </c>
      <c r="E26">
        <v>9</v>
      </c>
      <c r="F26">
        <v>1287.7</v>
      </c>
      <c r="G26">
        <v>7</v>
      </c>
      <c r="H26">
        <v>1757.5</v>
      </c>
      <c r="I26">
        <v>6</v>
      </c>
      <c r="J26">
        <v>1005.9</v>
      </c>
      <c r="K26">
        <v>7</v>
      </c>
    </row>
    <row r="27" spans="1:11" x14ac:dyDescent="0.25">
      <c r="A27" s="59"/>
    </row>
    <row r="28" spans="1:11" ht="15" x14ac:dyDescent="0.25">
      <c r="A28" s="282" t="s">
        <v>725</v>
      </c>
      <c r="B28">
        <v>1462.7</v>
      </c>
      <c r="C28">
        <v>11</v>
      </c>
      <c r="D28">
        <v>1337.6</v>
      </c>
      <c r="E28">
        <v>10</v>
      </c>
      <c r="F28">
        <v>950.6</v>
      </c>
      <c r="G28">
        <v>9</v>
      </c>
      <c r="H28">
        <v>424.2</v>
      </c>
      <c r="I28">
        <v>15</v>
      </c>
      <c r="J28">
        <v>518.20000000000005</v>
      </c>
      <c r="K28">
        <v>14</v>
      </c>
    </row>
    <row r="29" spans="1:11" x14ac:dyDescent="0.25">
      <c r="A29" s="59"/>
    </row>
    <row r="30" spans="1:11" ht="15" x14ac:dyDescent="0.25">
      <c r="A30" s="282" t="s">
        <v>729</v>
      </c>
      <c r="B30">
        <v>1081.7</v>
      </c>
      <c r="C30">
        <v>12</v>
      </c>
      <c r="D30">
        <v>1538</v>
      </c>
      <c r="E30">
        <v>8</v>
      </c>
      <c r="F30">
        <v>591.29999999999995</v>
      </c>
      <c r="G30">
        <v>14</v>
      </c>
      <c r="H30">
        <v>212.7</v>
      </c>
      <c r="I30">
        <v>26</v>
      </c>
      <c r="J30">
        <v>314.39999999999998</v>
      </c>
      <c r="K30">
        <v>19</v>
      </c>
    </row>
    <row r="31" spans="1:11" x14ac:dyDescent="0.25">
      <c r="A31" s="59"/>
    </row>
    <row r="32" spans="1:11" ht="15" x14ac:dyDescent="0.25">
      <c r="A32" s="282" t="s">
        <v>721</v>
      </c>
      <c r="B32">
        <v>1061.4000000000001</v>
      </c>
      <c r="C32">
        <v>13</v>
      </c>
      <c r="D32">
        <v>732.5</v>
      </c>
      <c r="E32">
        <v>14</v>
      </c>
      <c r="F32">
        <v>653.4</v>
      </c>
      <c r="G32">
        <v>12</v>
      </c>
      <c r="H32">
        <v>480.3</v>
      </c>
      <c r="I32">
        <v>13</v>
      </c>
      <c r="J32">
        <v>548.1</v>
      </c>
      <c r="K32">
        <v>12</v>
      </c>
    </row>
    <row r="33" spans="1:11" x14ac:dyDescent="0.25">
      <c r="A33" s="59"/>
    </row>
    <row r="34" spans="1:11" ht="15" x14ac:dyDescent="0.25">
      <c r="A34" s="282" t="s">
        <v>727</v>
      </c>
      <c r="B34">
        <v>816.7</v>
      </c>
      <c r="C34">
        <v>14</v>
      </c>
      <c r="D34">
        <v>993.4</v>
      </c>
      <c r="E34">
        <v>12</v>
      </c>
      <c r="F34">
        <v>1050</v>
      </c>
      <c r="G34">
        <v>8</v>
      </c>
      <c r="H34">
        <v>551</v>
      </c>
      <c r="I34">
        <v>10</v>
      </c>
      <c r="J34">
        <v>545.70000000000005</v>
      </c>
      <c r="K34">
        <v>13</v>
      </c>
    </row>
    <row r="35" spans="1:11" x14ac:dyDescent="0.25">
      <c r="A35" s="59"/>
    </row>
    <row r="36" spans="1:11" ht="15" x14ac:dyDescent="0.25">
      <c r="A36" s="282" t="s">
        <v>734</v>
      </c>
      <c r="B36">
        <v>783.2</v>
      </c>
      <c r="C36">
        <v>15</v>
      </c>
      <c r="D36">
        <v>239.3</v>
      </c>
      <c r="E36">
        <v>23</v>
      </c>
      <c r="F36">
        <v>318.5</v>
      </c>
      <c r="G36">
        <v>18</v>
      </c>
      <c r="H36">
        <v>259.5</v>
      </c>
      <c r="I36">
        <v>21</v>
      </c>
      <c r="J36">
        <v>408.7</v>
      </c>
      <c r="K36">
        <v>16</v>
      </c>
    </row>
    <row r="37" spans="1:11" x14ac:dyDescent="0.25">
      <c r="A37" s="59"/>
    </row>
    <row r="38" spans="1:11" ht="15" x14ac:dyDescent="0.25">
      <c r="A38" s="282" t="s">
        <v>731</v>
      </c>
      <c r="B38">
        <v>757.7</v>
      </c>
      <c r="C38">
        <v>16</v>
      </c>
      <c r="D38">
        <v>281.3</v>
      </c>
      <c r="E38">
        <v>22</v>
      </c>
      <c r="F38">
        <v>201.2</v>
      </c>
      <c r="G38">
        <v>22</v>
      </c>
      <c r="H38">
        <v>215.8</v>
      </c>
      <c r="I38">
        <v>24</v>
      </c>
      <c r="J38">
        <v>2</v>
      </c>
      <c r="K38">
        <v>39</v>
      </c>
    </row>
    <row r="39" spans="1:11" x14ac:dyDescent="0.25">
      <c r="A39" s="59"/>
    </row>
    <row r="40" spans="1:11" ht="15" x14ac:dyDescent="0.25">
      <c r="A40" s="282" t="s">
        <v>724</v>
      </c>
      <c r="B40">
        <v>645.4</v>
      </c>
      <c r="C40">
        <v>17</v>
      </c>
      <c r="D40">
        <v>582.20000000000005</v>
      </c>
      <c r="E40">
        <v>15</v>
      </c>
      <c r="F40">
        <v>506.9</v>
      </c>
      <c r="G40">
        <v>15</v>
      </c>
      <c r="H40">
        <v>523.6</v>
      </c>
      <c r="I40">
        <v>11</v>
      </c>
      <c r="J40">
        <v>486.2</v>
      </c>
      <c r="K40">
        <v>15</v>
      </c>
    </row>
    <row r="41" spans="1:11" x14ac:dyDescent="0.25">
      <c r="A41" s="59"/>
    </row>
    <row r="42" spans="1:11" ht="15" x14ac:dyDescent="0.25">
      <c r="A42" s="282" t="s">
        <v>722</v>
      </c>
      <c r="B42">
        <v>623.5</v>
      </c>
      <c r="C42">
        <v>18</v>
      </c>
      <c r="D42">
        <v>1155.5999999999999</v>
      </c>
      <c r="E42">
        <v>11</v>
      </c>
      <c r="F42">
        <v>596.70000000000005</v>
      </c>
      <c r="G42">
        <v>13</v>
      </c>
      <c r="H42">
        <v>711.6</v>
      </c>
      <c r="I42">
        <v>9</v>
      </c>
      <c r="J42">
        <v>727.6</v>
      </c>
      <c r="K42">
        <v>10</v>
      </c>
    </row>
    <row r="43" spans="1:11" x14ac:dyDescent="0.25">
      <c r="A43" s="59"/>
    </row>
    <row r="44" spans="1:11" ht="15" x14ac:dyDescent="0.25">
      <c r="A44" s="282" t="s">
        <v>737</v>
      </c>
      <c r="B44">
        <v>549.79999999999995</v>
      </c>
      <c r="C44">
        <v>19</v>
      </c>
      <c r="D44">
        <v>335.1</v>
      </c>
      <c r="E44">
        <v>20</v>
      </c>
      <c r="F44">
        <v>57.8</v>
      </c>
      <c r="G44">
        <v>29</v>
      </c>
      <c r="H44">
        <v>260.8</v>
      </c>
      <c r="I44">
        <v>20</v>
      </c>
      <c r="J44">
        <v>404.5</v>
      </c>
      <c r="K44">
        <v>17</v>
      </c>
    </row>
    <row r="45" spans="1:11" x14ac:dyDescent="0.25">
      <c r="A45" s="59"/>
    </row>
    <row r="46" spans="1:11" ht="15" x14ac:dyDescent="0.25">
      <c r="A46" s="282" t="s">
        <v>728</v>
      </c>
      <c r="B46">
        <v>535.9</v>
      </c>
      <c r="C46">
        <v>20</v>
      </c>
      <c r="D46">
        <v>415.8</v>
      </c>
      <c r="E46">
        <v>18</v>
      </c>
      <c r="F46">
        <v>366.1</v>
      </c>
      <c r="G46">
        <v>17</v>
      </c>
      <c r="H46">
        <v>319</v>
      </c>
      <c r="I46">
        <v>17</v>
      </c>
      <c r="J46">
        <v>277.60000000000002</v>
      </c>
      <c r="K46">
        <v>20</v>
      </c>
    </row>
    <row r="47" spans="1:11" x14ac:dyDescent="0.25">
      <c r="A47" s="59"/>
    </row>
    <row r="48" spans="1:11" ht="15" x14ac:dyDescent="0.25">
      <c r="A48" s="282" t="s">
        <v>774</v>
      </c>
      <c r="B48">
        <v>521.1</v>
      </c>
      <c r="C48">
        <v>21</v>
      </c>
      <c r="D48">
        <v>551</v>
      </c>
      <c r="E48">
        <v>16</v>
      </c>
      <c r="F48">
        <v>147.5</v>
      </c>
      <c r="G48">
        <v>26</v>
      </c>
      <c r="H48">
        <v>123.6</v>
      </c>
      <c r="I48">
        <v>29</v>
      </c>
      <c r="J48">
        <v>0</v>
      </c>
      <c r="K48">
        <v>0</v>
      </c>
    </row>
    <row r="49" spans="1:11" x14ac:dyDescent="0.25">
      <c r="A49" s="59"/>
    </row>
    <row r="50" spans="1:11" ht="15" x14ac:dyDescent="0.25">
      <c r="A50" s="282" t="s">
        <v>735</v>
      </c>
      <c r="B50">
        <v>325</v>
      </c>
      <c r="C50">
        <v>22</v>
      </c>
      <c r="D50">
        <v>147.5</v>
      </c>
      <c r="E50">
        <v>26</v>
      </c>
      <c r="F50">
        <v>284.39999999999998</v>
      </c>
      <c r="G50">
        <v>20</v>
      </c>
      <c r="H50">
        <v>213.3</v>
      </c>
      <c r="I50">
        <v>25</v>
      </c>
      <c r="J50">
        <v>206.8</v>
      </c>
      <c r="K50">
        <v>23</v>
      </c>
    </row>
    <row r="51" spans="1:11" x14ac:dyDescent="0.25">
      <c r="A51" s="59"/>
    </row>
    <row r="52" spans="1:11" ht="15" x14ac:dyDescent="0.25">
      <c r="A52" s="282" t="s">
        <v>730</v>
      </c>
      <c r="B52">
        <v>301.10000000000002</v>
      </c>
      <c r="C52">
        <v>23</v>
      </c>
      <c r="D52">
        <v>370.6</v>
      </c>
      <c r="E52">
        <v>19</v>
      </c>
      <c r="F52">
        <v>215.6</v>
      </c>
      <c r="G52">
        <v>21</v>
      </c>
      <c r="H52">
        <v>356.8</v>
      </c>
      <c r="I52">
        <v>16</v>
      </c>
      <c r="J52">
        <v>187.8</v>
      </c>
      <c r="K52">
        <v>24</v>
      </c>
    </row>
    <row r="53" spans="1:11" x14ac:dyDescent="0.25">
      <c r="A53" s="59"/>
    </row>
    <row r="54" spans="1:11" ht="15" x14ac:dyDescent="0.25">
      <c r="A54" s="282" t="s">
        <v>760</v>
      </c>
      <c r="B54">
        <v>298.89999999999998</v>
      </c>
      <c r="C54">
        <v>24</v>
      </c>
      <c r="D54">
        <v>19.3</v>
      </c>
      <c r="E54">
        <v>38</v>
      </c>
      <c r="F54">
        <v>49.3</v>
      </c>
      <c r="G54">
        <v>30</v>
      </c>
      <c r="H54">
        <v>0</v>
      </c>
      <c r="I54">
        <v>0</v>
      </c>
      <c r="J54">
        <v>0</v>
      </c>
      <c r="K54">
        <v>0</v>
      </c>
    </row>
    <row r="55" spans="1:11" x14ac:dyDescent="0.25">
      <c r="A55" s="59"/>
    </row>
    <row r="56" spans="1:11" ht="15" x14ac:dyDescent="0.25">
      <c r="A56" s="282" t="s">
        <v>726</v>
      </c>
      <c r="B56">
        <v>284.10000000000002</v>
      </c>
      <c r="C56">
        <v>25</v>
      </c>
      <c r="D56">
        <v>298</v>
      </c>
      <c r="E56">
        <v>21</v>
      </c>
      <c r="F56">
        <v>302.3</v>
      </c>
      <c r="G56">
        <v>19</v>
      </c>
      <c r="H56">
        <v>301.10000000000002</v>
      </c>
      <c r="I56">
        <v>18</v>
      </c>
      <c r="J56">
        <v>274.60000000000002</v>
      </c>
      <c r="K56">
        <v>21</v>
      </c>
    </row>
    <row r="57" spans="1:11" x14ac:dyDescent="0.25">
      <c r="A57" s="59"/>
    </row>
    <row r="58" spans="1:11" ht="15" x14ac:dyDescent="0.25">
      <c r="A58" s="282" t="s">
        <v>736</v>
      </c>
      <c r="B58">
        <v>274.60000000000002</v>
      </c>
      <c r="C58">
        <v>26</v>
      </c>
      <c r="D58">
        <v>236.3</v>
      </c>
      <c r="E58">
        <v>24</v>
      </c>
      <c r="F58">
        <v>138.4</v>
      </c>
      <c r="G58">
        <v>27</v>
      </c>
      <c r="H58">
        <v>184</v>
      </c>
      <c r="I58">
        <v>27</v>
      </c>
      <c r="J58">
        <v>103.2</v>
      </c>
      <c r="K58">
        <v>28</v>
      </c>
    </row>
    <row r="59" spans="1:11" x14ac:dyDescent="0.25">
      <c r="A59" s="59"/>
    </row>
    <row r="60" spans="1:11" ht="15" x14ac:dyDescent="0.25">
      <c r="A60" s="282" t="s">
        <v>732</v>
      </c>
      <c r="B60">
        <v>268.2</v>
      </c>
      <c r="C60">
        <v>27</v>
      </c>
      <c r="D60">
        <v>123.4</v>
      </c>
      <c r="E60">
        <v>28</v>
      </c>
      <c r="F60">
        <v>171.7</v>
      </c>
      <c r="G60">
        <v>25</v>
      </c>
      <c r="H60">
        <v>232.8</v>
      </c>
      <c r="I60">
        <v>23</v>
      </c>
      <c r="J60">
        <v>257.2</v>
      </c>
      <c r="K60">
        <v>22</v>
      </c>
    </row>
    <row r="61" spans="1:11" x14ac:dyDescent="0.25">
      <c r="A61" s="59"/>
    </row>
    <row r="62" spans="1:11" ht="15" x14ac:dyDescent="0.25">
      <c r="A62" s="282" t="s">
        <v>759</v>
      </c>
      <c r="B62">
        <v>229</v>
      </c>
      <c r="C62">
        <v>28</v>
      </c>
      <c r="D62">
        <v>146.19999999999999</v>
      </c>
      <c r="E62">
        <v>27</v>
      </c>
      <c r="F62">
        <v>198.6</v>
      </c>
      <c r="G62">
        <v>23</v>
      </c>
      <c r="H62">
        <v>251.5</v>
      </c>
      <c r="I62">
        <v>22</v>
      </c>
      <c r="J62">
        <v>118.7</v>
      </c>
      <c r="K62">
        <v>26</v>
      </c>
    </row>
    <row r="63" spans="1:11" x14ac:dyDescent="0.25">
      <c r="A63" s="59"/>
    </row>
    <row r="64" spans="1:11" ht="15" x14ac:dyDescent="0.25">
      <c r="A64" s="282" t="s">
        <v>745</v>
      </c>
      <c r="B64">
        <v>211.2</v>
      </c>
      <c r="C64">
        <v>29</v>
      </c>
      <c r="D64">
        <v>100.5</v>
      </c>
      <c r="E64">
        <v>31</v>
      </c>
      <c r="F64">
        <v>30.9</v>
      </c>
      <c r="G64">
        <v>33</v>
      </c>
      <c r="H64">
        <v>88.4</v>
      </c>
      <c r="I64">
        <v>31</v>
      </c>
      <c r="J64">
        <v>84.9</v>
      </c>
      <c r="K64">
        <v>29</v>
      </c>
    </row>
    <row r="65" spans="1:11" x14ac:dyDescent="0.25">
      <c r="A65" s="59"/>
    </row>
    <row r="66" spans="1:11" ht="15" x14ac:dyDescent="0.25">
      <c r="A66" s="282" t="s">
        <v>738</v>
      </c>
      <c r="B66">
        <v>123</v>
      </c>
      <c r="C66">
        <v>30</v>
      </c>
      <c r="D66">
        <v>120.2</v>
      </c>
      <c r="E66">
        <v>29</v>
      </c>
      <c r="F66">
        <v>179.9</v>
      </c>
      <c r="G66">
        <v>24</v>
      </c>
      <c r="H66">
        <v>135.30000000000001</v>
      </c>
      <c r="I66">
        <v>28</v>
      </c>
      <c r="J66">
        <v>108.2</v>
      </c>
      <c r="K66">
        <v>27</v>
      </c>
    </row>
    <row r="67" spans="1:11" x14ac:dyDescent="0.25">
      <c r="A67" s="59"/>
    </row>
    <row r="68" spans="1:11" ht="15" x14ac:dyDescent="0.25">
      <c r="A68" s="282" t="s">
        <v>758</v>
      </c>
      <c r="B68">
        <v>113.5</v>
      </c>
      <c r="C68">
        <v>31</v>
      </c>
      <c r="D68">
        <v>0</v>
      </c>
      <c r="E68">
        <v>0</v>
      </c>
      <c r="F68">
        <v>0</v>
      </c>
      <c r="G68">
        <v>0</v>
      </c>
      <c r="H68">
        <v>67.8</v>
      </c>
      <c r="I68">
        <v>33</v>
      </c>
      <c r="J68">
        <v>0</v>
      </c>
      <c r="K68">
        <v>0</v>
      </c>
    </row>
    <row r="69" spans="1:11" x14ac:dyDescent="0.25">
      <c r="A69" s="59"/>
    </row>
    <row r="70" spans="1:11" ht="15" x14ac:dyDescent="0.25">
      <c r="A70" s="282" t="s">
        <v>749</v>
      </c>
      <c r="B70">
        <v>101.4</v>
      </c>
      <c r="C70">
        <v>32</v>
      </c>
      <c r="D70">
        <v>22.5</v>
      </c>
      <c r="E70">
        <v>37</v>
      </c>
      <c r="F70">
        <v>0</v>
      </c>
      <c r="G70">
        <v>0</v>
      </c>
      <c r="H70">
        <v>0</v>
      </c>
      <c r="I70">
        <v>0</v>
      </c>
      <c r="J70">
        <v>0</v>
      </c>
      <c r="K70">
        <v>0</v>
      </c>
    </row>
    <row r="71" spans="1:11" x14ac:dyDescent="0.25">
      <c r="A71" s="59"/>
    </row>
    <row r="72" spans="1:11" ht="15" x14ac:dyDescent="0.25">
      <c r="A72" s="282" t="s">
        <v>748</v>
      </c>
      <c r="B72">
        <v>73</v>
      </c>
      <c r="C72">
        <v>33</v>
      </c>
      <c r="D72">
        <v>0</v>
      </c>
      <c r="E72">
        <v>0</v>
      </c>
      <c r="F72">
        <v>14.1</v>
      </c>
      <c r="G72">
        <v>37</v>
      </c>
      <c r="H72">
        <v>17</v>
      </c>
      <c r="I72">
        <v>38</v>
      </c>
      <c r="J72">
        <v>35.5</v>
      </c>
      <c r="K72">
        <v>31</v>
      </c>
    </row>
    <row r="73" spans="1:11" x14ac:dyDescent="0.25">
      <c r="A73" s="59"/>
    </row>
    <row r="74" spans="1:11" ht="15" x14ac:dyDescent="0.25">
      <c r="A74" s="282" t="s">
        <v>753</v>
      </c>
      <c r="B74">
        <v>48.5</v>
      </c>
      <c r="C74">
        <v>34</v>
      </c>
      <c r="D74">
        <v>96.5</v>
      </c>
      <c r="E74">
        <v>32</v>
      </c>
      <c r="F74">
        <v>88.8</v>
      </c>
      <c r="G74">
        <v>28</v>
      </c>
      <c r="H74">
        <v>37.4</v>
      </c>
      <c r="I74">
        <v>34</v>
      </c>
      <c r="J74">
        <v>29.5</v>
      </c>
      <c r="K74">
        <v>33</v>
      </c>
    </row>
    <row r="75" spans="1:11" x14ac:dyDescent="0.25">
      <c r="A75" s="59"/>
    </row>
    <row r="76" spans="1:11" ht="15" x14ac:dyDescent="0.25">
      <c r="A76" s="282" t="s">
        <v>763</v>
      </c>
      <c r="B76">
        <v>45.8</v>
      </c>
      <c r="C76">
        <v>35</v>
      </c>
      <c r="D76">
        <v>0</v>
      </c>
      <c r="E76">
        <v>0</v>
      </c>
      <c r="F76">
        <v>10</v>
      </c>
      <c r="G76">
        <v>38</v>
      </c>
      <c r="H76">
        <v>0</v>
      </c>
      <c r="I76">
        <v>0</v>
      </c>
      <c r="J76">
        <v>0</v>
      </c>
      <c r="K76">
        <v>0</v>
      </c>
    </row>
    <row r="77" spans="1:11" x14ac:dyDescent="0.25">
      <c r="A77" s="59"/>
    </row>
    <row r="78" spans="1:11" ht="15" x14ac:dyDescent="0.25">
      <c r="A78" s="282" t="s">
        <v>742</v>
      </c>
      <c r="B78">
        <v>41.1</v>
      </c>
      <c r="C78">
        <v>36</v>
      </c>
      <c r="D78">
        <v>33.700000000000003</v>
      </c>
      <c r="E78">
        <v>34</v>
      </c>
      <c r="F78">
        <v>36.1</v>
      </c>
      <c r="G78">
        <v>32</v>
      </c>
      <c r="H78">
        <v>34.6</v>
      </c>
      <c r="I78">
        <v>35</v>
      </c>
      <c r="J78">
        <v>32.799999999999997</v>
      </c>
      <c r="K78">
        <v>32</v>
      </c>
    </row>
    <row r="79" spans="1:11" x14ac:dyDescent="0.25">
      <c r="A79" s="59"/>
    </row>
    <row r="80" spans="1:11" ht="15" x14ac:dyDescent="0.25">
      <c r="A80" s="282" t="s">
        <v>740</v>
      </c>
      <c r="B80">
        <v>32.700000000000003</v>
      </c>
      <c r="C80">
        <v>37</v>
      </c>
      <c r="D80">
        <v>0</v>
      </c>
      <c r="E80">
        <v>0</v>
      </c>
      <c r="F80">
        <v>0</v>
      </c>
      <c r="G80">
        <v>0</v>
      </c>
      <c r="H80">
        <v>2.5</v>
      </c>
      <c r="I80">
        <v>44</v>
      </c>
      <c r="J80">
        <v>0</v>
      </c>
      <c r="K80">
        <v>0</v>
      </c>
    </row>
    <row r="81" spans="1:11" x14ac:dyDescent="0.25">
      <c r="A81" s="59"/>
    </row>
    <row r="82" spans="1:11" ht="15" x14ac:dyDescent="0.25">
      <c r="A82" s="282" t="s">
        <v>746</v>
      </c>
      <c r="B82">
        <v>32.700000000000003</v>
      </c>
      <c r="C82">
        <v>38</v>
      </c>
      <c r="D82">
        <v>26.6</v>
      </c>
      <c r="E82">
        <v>35</v>
      </c>
      <c r="F82">
        <v>30.3</v>
      </c>
      <c r="G82">
        <v>34</v>
      </c>
      <c r="H82">
        <v>26.7</v>
      </c>
      <c r="I82">
        <v>36</v>
      </c>
      <c r="J82">
        <v>23.6</v>
      </c>
      <c r="K82">
        <v>35</v>
      </c>
    </row>
    <row r="83" spans="1:11" x14ac:dyDescent="0.25">
      <c r="A83" s="59"/>
    </row>
    <row r="84" spans="1:11" ht="15" x14ac:dyDescent="0.25">
      <c r="A84" s="282" t="s">
        <v>723</v>
      </c>
      <c r="B84">
        <v>31.2</v>
      </c>
      <c r="C84">
        <v>39</v>
      </c>
      <c r="D84">
        <v>0</v>
      </c>
      <c r="E84">
        <v>0</v>
      </c>
      <c r="F84">
        <v>0</v>
      </c>
      <c r="G84">
        <v>0</v>
      </c>
      <c r="H84">
        <v>0</v>
      </c>
      <c r="I84">
        <v>0</v>
      </c>
      <c r="J84">
        <v>0</v>
      </c>
      <c r="K84">
        <v>0</v>
      </c>
    </row>
    <row r="85" spans="1:11" x14ac:dyDescent="0.25">
      <c r="A85" s="59"/>
    </row>
    <row r="86" spans="1:11" ht="15" x14ac:dyDescent="0.25">
      <c r="A86" s="282" t="s">
        <v>765</v>
      </c>
      <c r="B86">
        <v>31.1</v>
      </c>
      <c r="C86">
        <v>40</v>
      </c>
      <c r="D86">
        <v>11.4</v>
      </c>
      <c r="E86">
        <v>40</v>
      </c>
      <c r="F86">
        <v>0</v>
      </c>
      <c r="G86">
        <v>0</v>
      </c>
      <c r="H86">
        <v>26.1</v>
      </c>
      <c r="I86">
        <v>37</v>
      </c>
      <c r="J86">
        <v>15</v>
      </c>
      <c r="K86">
        <v>37</v>
      </c>
    </row>
    <row r="87" spans="1:11" x14ac:dyDescent="0.25">
      <c r="A87" s="59"/>
    </row>
    <row r="88" spans="1:11" ht="15" x14ac:dyDescent="0.25">
      <c r="A88" s="282" t="s">
        <v>733</v>
      </c>
      <c r="B88">
        <v>31</v>
      </c>
      <c r="C88">
        <v>41</v>
      </c>
      <c r="D88">
        <v>482.2</v>
      </c>
      <c r="E88">
        <v>17</v>
      </c>
      <c r="F88">
        <v>386.1</v>
      </c>
      <c r="G88">
        <v>16</v>
      </c>
      <c r="H88">
        <v>467</v>
      </c>
      <c r="I88">
        <v>14</v>
      </c>
      <c r="J88">
        <v>823.7</v>
      </c>
      <c r="K88">
        <v>9</v>
      </c>
    </row>
    <row r="89" spans="1:11" x14ac:dyDescent="0.25">
      <c r="A89" s="59"/>
    </row>
    <row r="90" spans="1:11" ht="15" x14ac:dyDescent="0.25">
      <c r="A90" s="282" t="s">
        <v>744</v>
      </c>
      <c r="B90">
        <v>27.3</v>
      </c>
      <c r="C90">
        <v>42</v>
      </c>
      <c r="D90">
        <v>6.9</v>
      </c>
      <c r="E90">
        <v>42</v>
      </c>
      <c r="F90">
        <v>3.1</v>
      </c>
      <c r="G90">
        <v>42</v>
      </c>
      <c r="H90">
        <v>0</v>
      </c>
      <c r="I90">
        <v>0</v>
      </c>
      <c r="J90">
        <v>0</v>
      </c>
      <c r="K90">
        <v>0</v>
      </c>
    </row>
    <row r="91" spans="1:11" x14ac:dyDescent="0.25">
      <c r="A91" s="59"/>
    </row>
    <row r="92" spans="1:11" ht="15" x14ac:dyDescent="0.25">
      <c r="A92" s="282" t="s">
        <v>769</v>
      </c>
      <c r="B92">
        <v>19.3</v>
      </c>
      <c r="C92">
        <v>43</v>
      </c>
      <c r="D92">
        <v>1</v>
      </c>
      <c r="E92">
        <v>47</v>
      </c>
      <c r="F92">
        <v>2.1</v>
      </c>
      <c r="G92">
        <v>44</v>
      </c>
      <c r="H92">
        <v>2.2999999999999998</v>
      </c>
      <c r="I92">
        <v>45</v>
      </c>
      <c r="J92">
        <v>0.8</v>
      </c>
      <c r="K92">
        <v>40</v>
      </c>
    </row>
    <row r="93" spans="1:11" x14ac:dyDescent="0.25">
      <c r="A93" s="59"/>
    </row>
    <row r="94" spans="1:11" ht="15" x14ac:dyDescent="0.25">
      <c r="A94" s="282" t="s">
        <v>750</v>
      </c>
      <c r="B94">
        <v>17.7</v>
      </c>
      <c r="C94">
        <v>44</v>
      </c>
      <c r="D94">
        <v>7</v>
      </c>
      <c r="E94">
        <v>41</v>
      </c>
      <c r="F94">
        <v>17.5</v>
      </c>
      <c r="G94">
        <v>36</v>
      </c>
      <c r="H94">
        <v>0.4</v>
      </c>
      <c r="I94">
        <v>46</v>
      </c>
      <c r="J94">
        <v>19.5</v>
      </c>
      <c r="K94">
        <v>36</v>
      </c>
    </row>
    <row r="95" spans="1:11" x14ac:dyDescent="0.25">
      <c r="A95" s="59"/>
    </row>
    <row r="96" spans="1:11" ht="15" x14ac:dyDescent="0.25">
      <c r="A96" s="282" t="s">
        <v>747</v>
      </c>
      <c r="B96">
        <v>15.6</v>
      </c>
      <c r="C96">
        <v>45</v>
      </c>
      <c r="D96">
        <v>26.4</v>
      </c>
      <c r="E96">
        <v>36</v>
      </c>
      <c r="F96">
        <v>48</v>
      </c>
      <c r="G96">
        <v>31</v>
      </c>
      <c r="H96">
        <v>88.1</v>
      </c>
      <c r="I96">
        <v>32</v>
      </c>
      <c r="J96">
        <v>125.8</v>
      </c>
      <c r="K96">
        <v>25</v>
      </c>
    </row>
    <row r="97" spans="1:11" x14ac:dyDescent="0.25">
      <c r="A97" s="59"/>
    </row>
    <row r="98" spans="1:11" ht="15" x14ac:dyDescent="0.25">
      <c r="A98" s="282" t="s">
        <v>751</v>
      </c>
      <c r="B98">
        <v>15.4</v>
      </c>
      <c r="C98">
        <v>46</v>
      </c>
      <c r="D98">
        <v>16.7</v>
      </c>
      <c r="E98">
        <v>39</v>
      </c>
      <c r="F98">
        <v>8.8000000000000007</v>
      </c>
      <c r="G98">
        <v>40</v>
      </c>
      <c r="H98">
        <v>12</v>
      </c>
      <c r="I98">
        <v>41</v>
      </c>
      <c r="J98">
        <v>0.5</v>
      </c>
      <c r="K98">
        <v>41</v>
      </c>
    </row>
    <row r="99" spans="1:11" x14ac:dyDescent="0.25">
      <c r="A99" s="59"/>
    </row>
    <row r="100" spans="1:11" ht="15" x14ac:dyDescent="0.25">
      <c r="A100" s="282" t="s">
        <v>761</v>
      </c>
      <c r="B100">
        <v>10.5</v>
      </c>
      <c r="C100">
        <v>47</v>
      </c>
      <c r="D100">
        <v>0</v>
      </c>
      <c r="E100">
        <v>0</v>
      </c>
      <c r="F100">
        <v>0</v>
      </c>
      <c r="G100">
        <v>0</v>
      </c>
      <c r="H100">
        <v>0</v>
      </c>
      <c r="I100">
        <v>0</v>
      </c>
      <c r="J100">
        <v>0</v>
      </c>
      <c r="K100">
        <v>0</v>
      </c>
    </row>
    <row r="101" spans="1:11" x14ac:dyDescent="0.25">
      <c r="A101" s="59"/>
    </row>
    <row r="102" spans="1:11" ht="15" x14ac:dyDescent="0.25">
      <c r="A102" s="282" t="s">
        <v>775</v>
      </c>
      <c r="B102">
        <v>4.2</v>
      </c>
      <c r="C102">
        <v>48</v>
      </c>
      <c r="D102">
        <v>0.6</v>
      </c>
      <c r="E102">
        <v>48</v>
      </c>
      <c r="F102">
        <v>1.2</v>
      </c>
      <c r="G102">
        <v>45</v>
      </c>
      <c r="H102">
        <v>17</v>
      </c>
      <c r="I102">
        <v>39</v>
      </c>
      <c r="J102">
        <v>0</v>
      </c>
      <c r="K102">
        <v>0</v>
      </c>
    </row>
    <row r="103" spans="1:11" x14ac:dyDescent="0.25">
      <c r="A103" s="59"/>
    </row>
    <row r="104" spans="1:11" ht="15" x14ac:dyDescent="0.25">
      <c r="A104" s="282" t="s">
        <v>754</v>
      </c>
      <c r="B104">
        <v>2.9</v>
      </c>
      <c r="C104">
        <v>49</v>
      </c>
      <c r="D104">
        <v>0</v>
      </c>
      <c r="E104">
        <v>0</v>
      </c>
      <c r="F104">
        <v>0</v>
      </c>
      <c r="G104">
        <v>0</v>
      </c>
      <c r="H104">
        <v>0</v>
      </c>
      <c r="I104">
        <v>0</v>
      </c>
      <c r="J104">
        <v>0</v>
      </c>
      <c r="K104">
        <v>0</v>
      </c>
    </row>
    <row r="105" spans="1:11" x14ac:dyDescent="0.25">
      <c r="A105" s="59"/>
    </row>
    <row r="106" spans="1:11" ht="15" x14ac:dyDescent="0.25">
      <c r="A106" s="282" t="s">
        <v>786</v>
      </c>
      <c r="B106">
        <v>0.9</v>
      </c>
      <c r="C106">
        <v>50</v>
      </c>
      <c r="D106">
        <v>2</v>
      </c>
      <c r="E106">
        <v>46</v>
      </c>
      <c r="F106">
        <v>0</v>
      </c>
      <c r="G106">
        <v>0</v>
      </c>
      <c r="H106">
        <v>0</v>
      </c>
      <c r="I106">
        <v>0</v>
      </c>
      <c r="J106">
        <v>0</v>
      </c>
      <c r="K106">
        <v>0</v>
      </c>
    </row>
    <row r="107" spans="1:11" x14ac:dyDescent="0.25">
      <c r="A107" s="59"/>
    </row>
    <row r="108" spans="1:11" ht="15" x14ac:dyDescent="0.25">
      <c r="A108" s="282" t="s">
        <v>756</v>
      </c>
      <c r="B108">
        <v>0.4</v>
      </c>
      <c r="C108">
        <v>51</v>
      </c>
      <c r="D108">
        <v>2.2000000000000002</v>
      </c>
      <c r="E108">
        <v>45</v>
      </c>
      <c r="F108">
        <v>0.5</v>
      </c>
      <c r="G108">
        <v>46</v>
      </c>
      <c r="H108">
        <v>3.5</v>
      </c>
      <c r="I108">
        <v>43</v>
      </c>
      <c r="J108">
        <v>12.3</v>
      </c>
      <c r="K108">
        <v>38</v>
      </c>
    </row>
    <row r="109" spans="1:11" x14ac:dyDescent="0.25">
      <c r="A109" s="59"/>
    </row>
    <row r="110" spans="1:11" ht="15" x14ac:dyDescent="0.25">
      <c r="A110" s="282" t="s">
        <v>752</v>
      </c>
      <c r="B110">
        <v>0.4</v>
      </c>
      <c r="C110">
        <v>52</v>
      </c>
      <c r="D110">
        <v>0</v>
      </c>
      <c r="E110">
        <v>0</v>
      </c>
      <c r="F110">
        <v>0</v>
      </c>
      <c r="G110">
        <v>0</v>
      </c>
      <c r="H110">
        <v>0</v>
      </c>
      <c r="I110">
        <v>0</v>
      </c>
      <c r="J110">
        <v>0</v>
      </c>
      <c r="K110">
        <v>0</v>
      </c>
    </row>
    <row r="111" spans="1:11" x14ac:dyDescent="0.25">
      <c r="A111" s="59"/>
    </row>
    <row r="112" spans="1:11" ht="15" x14ac:dyDescent="0.25">
      <c r="A112" s="282" t="s">
        <v>739</v>
      </c>
      <c r="B112">
        <v>0</v>
      </c>
      <c r="C112">
        <v>0</v>
      </c>
      <c r="D112">
        <v>105.4</v>
      </c>
      <c r="E112">
        <v>30</v>
      </c>
      <c r="F112">
        <v>28</v>
      </c>
      <c r="G112">
        <v>35</v>
      </c>
      <c r="H112">
        <v>113.8</v>
      </c>
      <c r="I112">
        <v>30</v>
      </c>
      <c r="J112">
        <v>37.5</v>
      </c>
      <c r="K112">
        <v>30</v>
      </c>
    </row>
    <row r="113" spans="1:11" x14ac:dyDescent="0.25">
      <c r="A113" s="59"/>
    </row>
    <row r="114" spans="1:11" ht="15" x14ac:dyDescent="0.25">
      <c r="A114" s="282" t="s">
        <v>790</v>
      </c>
      <c r="B114">
        <v>0</v>
      </c>
      <c r="C114">
        <v>0</v>
      </c>
      <c r="D114">
        <v>43.8</v>
      </c>
      <c r="E114">
        <v>33</v>
      </c>
      <c r="F114">
        <v>0</v>
      </c>
      <c r="G114">
        <v>0</v>
      </c>
      <c r="H114">
        <v>0</v>
      </c>
      <c r="I114">
        <v>0</v>
      </c>
      <c r="J114">
        <v>0</v>
      </c>
      <c r="K114">
        <v>0</v>
      </c>
    </row>
    <row r="115" spans="1:11" x14ac:dyDescent="0.25">
      <c r="A115" s="59"/>
    </row>
    <row r="116" spans="1:11" ht="15" x14ac:dyDescent="0.25">
      <c r="A116" s="282" t="s">
        <v>762</v>
      </c>
      <c r="B116">
        <v>0</v>
      </c>
      <c r="C116">
        <v>0</v>
      </c>
      <c r="D116">
        <v>4.5999999999999996</v>
      </c>
      <c r="E116">
        <v>43</v>
      </c>
      <c r="F116">
        <v>2.6</v>
      </c>
      <c r="G116">
        <v>43</v>
      </c>
      <c r="H116">
        <v>0</v>
      </c>
      <c r="I116">
        <v>0</v>
      </c>
      <c r="J116">
        <v>0</v>
      </c>
      <c r="K116">
        <v>0</v>
      </c>
    </row>
    <row r="117" spans="1:11" x14ac:dyDescent="0.25">
      <c r="A117" s="59"/>
    </row>
    <row r="118" spans="1:11" ht="15" x14ac:dyDescent="0.25">
      <c r="A118" s="282" t="s">
        <v>770</v>
      </c>
      <c r="B118">
        <v>0</v>
      </c>
      <c r="C118">
        <v>0</v>
      </c>
      <c r="D118">
        <v>2.2999999999999998</v>
      </c>
      <c r="E118">
        <v>44</v>
      </c>
      <c r="F118">
        <v>9.9</v>
      </c>
      <c r="G118">
        <v>39</v>
      </c>
      <c r="H118">
        <v>16.3</v>
      </c>
      <c r="I118">
        <v>40</v>
      </c>
      <c r="J118">
        <v>25.9</v>
      </c>
      <c r="K118">
        <v>34</v>
      </c>
    </row>
    <row r="119" spans="1:11" x14ac:dyDescent="0.25">
      <c r="A119" s="59"/>
    </row>
    <row r="120" spans="1:11" ht="15" x14ac:dyDescent="0.25">
      <c r="A120" s="282" t="s">
        <v>767</v>
      </c>
      <c r="B120">
        <v>0</v>
      </c>
      <c r="C120">
        <v>0</v>
      </c>
      <c r="D120">
        <v>0.1</v>
      </c>
      <c r="E120">
        <v>49</v>
      </c>
      <c r="F120">
        <v>0</v>
      </c>
      <c r="G120">
        <v>0</v>
      </c>
      <c r="H120">
        <v>0</v>
      </c>
      <c r="I120">
        <v>0</v>
      </c>
      <c r="J120">
        <v>0</v>
      </c>
      <c r="K120">
        <v>0</v>
      </c>
    </row>
    <row r="121" spans="1:11" x14ac:dyDescent="0.25">
      <c r="A121" s="59"/>
    </row>
    <row r="122" spans="1:11" ht="15" x14ac:dyDescent="0.25">
      <c r="A122" s="282" t="s">
        <v>797</v>
      </c>
      <c r="B122">
        <v>0</v>
      </c>
      <c r="C122">
        <v>0</v>
      </c>
      <c r="D122">
        <v>0</v>
      </c>
      <c r="E122">
        <v>0</v>
      </c>
      <c r="F122">
        <v>8</v>
      </c>
      <c r="G122">
        <v>41</v>
      </c>
      <c r="H122">
        <v>0</v>
      </c>
      <c r="I122">
        <v>0</v>
      </c>
      <c r="J122">
        <v>0</v>
      </c>
      <c r="K122">
        <v>0</v>
      </c>
    </row>
    <row r="123" spans="1:11" x14ac:dyDescent="0.25">
      <c r="A123" s="59"/>
    </row>
    <row r="124" spans="1:11" ht="15" x14ac:dyDescent="0.25">
      <c r="A124" s="282" t="s">
        <v>798</v>
      </c>
      <c r="B124">
        <v>0</v>
      </c>
      <c r="C124">
        <v>0</v>
      </c>
      <c r="D124">
        <v>0</v>
      </c>
      <c r="E124">
        <v>0</v>
      </c>
      <c r="F124">
        <v>0</v>
      </c>
      <c r="G124">
        <v>0</v>
      </c>
      <c r="H124">
        <v>486.1</v>
      </c>
      <c r="I124">
        <v>12</v>
      </c>
      <c r="J124">
        <v>316.89999999999998</v>
      </c>
      <c r="K124">
        <v>18</v>
      </c>
    </row>
    <row r="125" spans="1:11" x14ac:dyDescent="0.25">
      <c r="A125" s="59"/>
    </row>
    <row r="126" spans="1:11" ht="15" x14ac:dyDescent="0.25">
      <c r="A126" s="282" t="s">
        <v>63</v>
      </c>
      <c r="B126" t="s">
        <v>65</v>
      </c>
      <c r="C126" t="s">
        <v>607</v>
      </c>
      <c r="D126" t="s">
        <v>65</v>
      </c>
      <c r="E126" t="s">
        <v>607</v>
      </c>
      <c r="F126" t="s">
        <v>65</v>
      </c>
      <c r="G126" t="s">
        <v>607</v>
      </c>
      <c r="H126" t="s">
        <v>65</v>
      </c>
      <c r="I126" t="s">
        <v>607</v>
      </c>
      <c r="J126" t="s">
        <v>65</v>
      </c>
      <c r="K126" t="s">
        <v>607</v>
      </c>
    </row>
    <row r="127" spans="1:11" ht="15" x14ac:dyDescent="0.25">
      <c r="A127" s="282" t="s">
        <v>776</v>
      </c>
      <c r="B127">
        <v>46770.3</v>
      </c>
      <c r="D127">
        <v>56350</v>
      </c>
      <c r="F127">
        <v>58117.7</v>
      </c>
      <c r="H127">
        <v>50839.199999999997</v>
      </c>
      <c r="J127">
        <v>49801.3</v>
      </c>
    </row>
    <row r="128" spans="1:11" ht="15" x14ac:dyDescent="0.25">
      <c r="A128" s="282" t="s">
        <v>777</v>
      </c>
    </row>
  </sheetData>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C10:U66"/>
  <sheetViews>
    <sheetView topLeftCell="A13" workbookViewId="0">
      <selection activeCell="A20" sqref="A20"/>
    </sheetView>
  </sheetViews>
  <sheetFormatPr defaultRowHeight="13.2" x14ac:dyDescent="0.25"/>
  <cols>
    <col min="3" max="3" width="11.109375" customWidth="1"/>
    <col min="4" max="4" width="12" customWidth="1"/>
    <col min="5" max="5" width="13.33203125" customWidth="1"/>
    <col min="6" max="6" width="11.109375" customWidth="1"/>
    <col min="7" max="7" width="12.88671875" customWidth="1"/>
    <col min="8" max="8" width="11.109375" customWidth="1"/>
    <col min="9" max="9" width="11.44140625" customWidth="1"/>
    <col min="10" max="10" width="11.44140625" bestFit="1" customWidth="1"/>
    <col min="11" max="11" width="14.33203125" customWidth="1"/>
    <col min="12" max="12" width="11.44140625" bestFit="1" customWidth="1"/>
    <col min="13" max="13" width="14.109375" customWidth="1"/>
    <col min="14" max="14" width="11.44140625" bestFit="1" customWidth="1"/>
    <col min="15" max="15" width="12.109375" customWidth="1"/>
    <col min="20" max="20" width="11.88671875" customWidth="1"/>
  </cols>
  <sheetData>
    <row r="10" spans="3:21" x14ac:dyDescent="0.25">
      <c r="D10" s="3" t="s">
        <v>940</v>
      </c>
      <c r="E10" s="3"/>
      <c r="F10" s="3"/>
      <c r="H10" s="3"/>
      <c r="J10" s="3" t="s">
        <v>941</v>
      </c>
    </row>
    <row r="11" spans="3:21" x14ac:dyDescent="0.25">
      <c r="C11" s="333" t="s">
        <v>942</v>
      </c>
      <c r="D11" s="334"/>
      <c r="E11" s="335" t="s">
        <v>683</v>
      </c>
      <c r="F11" s="336"/>
      <c r="G11" s="337"/>
      <c r="H11" s="337"/>
      <c r="I11" s="338"/>
      <c r="J11" s="339" t="s">
        <v>943</v>
      </c>
      <c r="K11" s="339"/>
      <c r="L11" s="339"/>
      <c r="M11" s="339"/>
      <c r="N11" s="339"/>
      <c r="O11" s="339"/>
      <c r="P11" s="340" t="s">
        <v>944</v>
      </c>
      <c r="Q11" s="340"/>
      <c r="R11" s="340"/>
      <c r="S11" s="340"/>
      <c r="T11" s="340"/>
      <c r="U11" s="340"/>
    </row>
    <row r="12" spans="3:21" ht="49.95" customHeight="1" x14ac:dyDescent="0.25">
      <c r="C12" s="76" t="s">
        <v>945</v>
      </c>
      <c r="D12" s="77" t="s">
        <v>648</v>
      </c>
      <c r="E12" s="86" t="s">
        <v>946</v>
      </c>
      <c r="F12" s="86" t="s">
        <v>947</v>
      </c>
      <c r="G12" s="86" t="s">
        <v>948</v>
      </c>
      <c r="H12" s="87" t="s">
        <v>949</v>
      </c>
      <c r="I12" s="87" t="s">
        <v>950</v>
      </c>
      <c r="J12" s="78" t="s">
        <v>951</v>
      </c>
      <c r="K12" s="78" t="s">
        <v>952</v>
      </c>
      <c r="L12" s="78" t="s">
        <v>953</v>
      </c>
      <c r="M12" s="78" t="s">
        <v>954</v>
      </c>
      <c r="N12" s="78" t="s">
        <v>955</v>
      </c>
      <c r="O12" s="78" t="s">
        <v>954</v>
      </c>
      <c r="P12" s="79" t="s">
        <v>951</v>
      </c>
      <c r="Q12" s="79" t="s">
        <v>952</v>
      </c>
      <c r="R12" s="79" t="s">
        <v>953</v>
      </c>
      <c r="S12" s="79" t="s">
        <v>954</v>
      </c>
      <c r="T12" s="88" t="s">
        <v>956</v>
      </c>
      <c r="U12" s="79" t="s">
        <v>954</v>
      </c>
    </row>
    <row r="13" spans="3:21" x14ac:dyDescent="0.25">
      <c r="C13">
        <v>52</v>
      </c>
      <c r="D13" s="83">
        <f>+[1]Total!A360</f>
        <v>41158</v>
      </c>
      <c r="E13" s="89">
        <f>+G13</f>
        <v>20724.7</v>
      </c>
      <c r="F13" s="89">
        <f>+H13</f>
        <v>339.4</v>
      </c>
      <c r="G13" s="2">
        <f>+TOTAL!F332</f>
        <v>20724.7</v>
      </c>
      <c r="H13" s="2">
        <f>+TOTAL!D332</f>
        <v>339.4</v>
      </c>
      <c r="I13" s="2">
        <f t="shared" ref="I13:I27" si="0">+G13-H13</f>
        <v>20385.3</v>
      </c>
      <c r="J13" s="80">
        <f>SUM('[2]River Analysis'!$G$6:$G6)</f>
        <v>10999</v>
      </c>
      <c r="K13" s="80">
        <f>SUM('[2]River Analysis'!P$6:$P6)</f>
        <v>7645.666666666667</v>
      </c>
      <c r="L13" s="80">
        <f>SUM('[2]River Analysis'!$D$6:$D6)</f>
        <v>463</v>
      </c>
      <c r="M13" s="80">
        <f>SUM('[2]River Analysis'!$M$6:$M6)</f>
        <v>2413</v>
      </c>
      <c r="N13" s="80">
        <f>SUM('[2]River Analysis'!$J$6:$J6)</f>
        <v>12968</v>
      </c>
      <c r="O13" s="80">
        <f>SUM('[2]River Analysis'!$S$6:$S6)</f>
        <v>12510</v>
      </c>
      <c r="P13" s="80">
        <f t="shared" ref="P13:P27" si="1">+J13/36.7</f>
        <v>299.70027247956403</v>
      </c>
      <c r="Q13" s="80">
        <f t="shared" ref="Q13:Q27" si="2">+K13/36.7</f>
        <v>208.32879200726612</v>
      </c>
      <c r="R13" s="80">
        <f t="shared" ref="R13:R27" si="3">+L13/36.7</f>
        <v>12.615803814713896</v>
      </c>
      <c r="S13" s="80">
        <f t="shared" ref="S13:S27" si="4">+M13/36.7</f>
        <v>65.749318801089913</v>
      </c>
      <c r="T13" s="80">
        <f>SUM('[2]River Analysis'!$AB$6:$AB6)</f>
        <v>353.35149863760216</v>
      </c>
      <c r="U13" s="80">
        <f>SUM('[2]River Analysis'!$AJ$6:$AJ6)</f>
        <v>962.76505513146731</v>
      </c>
    </row>
    <row r="14" spans="3:21" x14ac:dyDescent="0.25">
      <c r="C14">
        <v>51</v>
      </c>
      <c r="D14" s="83">
        <f>+[1]Total!A361</f>
        <v>41165</v>
      </c>
      <c r="E14" s="90" t="e">
        <f>+E13+E$66</f>
        <v>#REF!</v>
      </c>
      <c r="F14" s="90" t="e">
        <f>+F13+F$66</f>
        <v>#REF!</v>
      </c>
      <c r="G14" s="2">
        <f>+TOTAL!F333</f>
        <v>21437</v>
      </c>
      <c r="H14" s="2">
        <f>+TOTAL!D333</f>
        <v>612</v>
      </c>
      <c r="I14" s="2">
        <f t="shared" si="0"/>
        <v>20825</v>
      </c>
      <c r="J14" s="80">
        <f>SUM('[2]River Analysis'!$G$6:$G7)</f>
        <v>19898</v>
      </c>
      <c r="K14" s="80">
        <f>SUM('[2]River Analysis'!P$6:$P7)</f>
        <v>13596.666666666668</v>
      </c>
      <c r="L14" s="80">
        <f>SUM('[2]River Analysis'!$D$6:$D7)</f>
        <v>472</v>
      </c>
      <c r="M14" s="80">
        <f>SUM('[2]River Analysis'!$M$6:$M7)</f>
        <v>4926.3333333333339</v>
      </c>
      <c r="N14" s="80">
        <f>SUM('[2]River Analysis'!$J$6:$J7)</f>
        <v>23001</v>
      </c>
      <c r="O14" s="80">
        <f>SUM('[2]River Analysis'!$S$6:$S7)</f>
        <v>22310.666666666664</v>
      </c>
      <c r="P14" s="80">
        <f t="shared" si="1"/>
        <v>542.17983651226155</v>
      </c>
      <c r="Q14" s="80">
        <f t="shared" si="2"/>
        <v>370.48138056312445</v>
      </c>
      <c r="R14" s="80">
        <f t="shared" si="3"/>
        <v>12.861035422343324</v>
      </c>
      <c r="S14" s="80">
        <f t="shared" si="4"/>
        <v>134.23251589464124</v>
      </c>
      <c r="T14" s="80">
        <f>SUM('[2]River Analysis'!$AB$6:$AB7)</f>
        <v>626.73024523160757</v>
      </c>
      <c r="U14" s="80">
        <f>SUM('[2]River Analysis'!$AJ$6:$AJ7)</f>
        <v>1852.1882951653945</v>
      </c>
    </row>
    <row r="15" spans="3:21" x14ac:dyDescent="0.25">
      <c r="C15">
        <v>50</v>
      </c>
      <c r="D15" s="83">
        <f>+[1]Total!A362</f>
        <v>41172</v>
      </c>
      <c r="E15" s="90" t="e">
        <f t="shared" ref="E15:E64" si="5">+E14+E$66</f>
        <v>#REF!</v>
      </c>
      <c r="F15" s="90" t="e">
        <f t="shared" ref="F15:F64" si="6">+F14+F$66</f>
        <v>#REF!</v>
      </c>
      <c r="G15" s="2">
        <f>+TOTAL!F334</f>
        <v>22236.5</v>
      </c>
      <c r="H15" s="2">
        <f>+TOTAL!D334</f>
        <v>940.9</v>
      </c>
      <c r="I15" s="2">
        <f t="shared" si="0"/>
        <v>21295.599999999999</v>
      </c>
      <c r="J15" s="80">
        <f>SUM('[2]River Analysis'!$G$6:$G8)</f>
        <v>30872</v>
      </c>
      <c r="K15" s="80">
        <f>SUM('[2]River Analysis'!P$6:$P8)</f>
        <v>20183</v>
      </c>
      <c r="L15" s="80">
        <f>SUM('[2]River Analysis'!$D$6:$D8)</f>
        <v>472</v>
      </c>
      <c r="M15" s="80">
        <f>SUM('[2]River Analysis'!$M$6:$M8)</f>
        <v>4926.3333333333339</v>
      </c>
      <c r="N15" s="80">
        <f>SUM('[2]River Analysis'!$J$6:$J8)</f>
        <v>35551</v>
      </c>
      <c r="O15" s="80">
        <f>SUM('[2]River Analysis'!$S$6:$S8)</f>
        <v>30572.666666666664</v>
      </c>
      <c r="P15" s="80">
        <f t="shared" si="1"/>
        <v>841.19891008174375</v>
      </c>
      <c r="Q15" s="80">
        <f t="shared" si="2"/>
        <v>549.9455040871934</v>
      </c>
      <c r="R15" s="80">
        <f t="shared" si="3"/>
        <v>12.861035422343324</v>
      </c>
      <c r="S15" s="80">
        <f t="shared" si="4"/>
        <v>134.23251589464124</v>
      </c>
      <c r="T15" s="80">
        <f>SUM('[2]River Analysis'!$AB$6:$AB8)</f>
        <v>968.69209809264294</v>
      </c>
      <c r="U15" s="80">
        <f>SUM('[2]River Analysis'!$AJ$6:$AJ8)</f>
        <v>2711.4843087362174</v>
      </c>
    </row>
    <row r="16" spans="3:21" x14ac:dyDescent="0.25">
      <c r="C16">
        <v>49</v>
      </c>
      <c r="D16" s="83">
        <f>+[1]Total!A363</f>
        <v>41179</v>
      </c>
      <c r="E16" s="90" t="e">
        <f t="shared" si="5"/>
        <v>#REF!</v>
      </c>
      <c r="F16" s="90" t="e">
        <f t="shared" si="6"/>
        <v>#REF!</v>
      </c>
      <c r="G16" s="2">
        <f>+TOTAL!F335</f>
        <v>23467.899999999998</v>
      </c>
      <c r="H16" s="2">
        <f>+TOTAL!D335</f>
        <v>2052.6</v>
      </c>
      <c r="I16" s="2">
        <f t="shared" si="0"/>
        <v>21415.3</v>
      </c>
      <c r="J16" s="80">
        <f>SUM('[2]River Analysis'!$G$6:$G9)</f>
        <v>55413</v>
      </c>
      <c r="K16" s="80">
        <f>SUM('[2]River Analysis'!P$6:$P9)</f>
        <v>30712.333333333336</v>
      </c>
      <c r="L16" s="80">
        <f>SUM('[2]River Analysis'!$D$6:$D9)</f>
        <v>12024</v>
      </c>
      <c r="M16" s="80">
        <f>SUM('[2]River Analysis'!$M$6:$M9)</f>
        <v>5763.666666666667</v>
      </c>
      <c r="N16" s="80">
        <f>SUM('[2]River Analysis'!$J$6:$J9)</f>
        <v>77415</v>
      </c>
      <c r="O16" s="80">
        <f>SUM('[2]River Analysis'!$S$6:$S9)</f>
        <v>42867</v>
      </c>
      <c r="P16" s="80">
        <f t="shared" si="1"/>
        <v>1509.8910081743868</v>
      </c>
      <c r="Q16" s="80">
        <f t="shared" si="2"/>
        <v>836.84831970935511</v>
      </c>
      <c r="R16" s="80">
        <f t="shared" si="3"/>
        <v>327.62942779291552</v>
      </c>
      <c r="S16" s="80">
        <f t="shared" si="4"/>
        <v>157.04813805631244</v>
      </c>
      <c r="T16" s="80">
        <f>SUM('[2]River Analysis'!$AB$6:$AB9)</f>
        <v>2109.4005449591277</v>
      </c>
      <c r="U16" s="80">
        <f>SUM('[2]River Analysis'!$AJ$6:$AJ9)</f>
        <v>3607.8117048346057</v>
      </c>
    </row>
    <row r="17" spans="3:21" x14ac:dyDescent="0.25">
      <c r="C17">
        <v>48</v>
      </c>
      <c r="D17" s="83">
        <f>+[1]Total!A364</f>
        <v>41186</v>
      </c>
      <c r="E17" s="90" t="e">
        <f t="shared" si="5"/>
        <v>#REF!</v>
      </c>
      <c r="F17" s="90" t="e">
        <f t="shared" si="6"/>
        <v>#REF!</v>
      </c>
      <c r="G17" s="2">
        <f>+TOTAL!F336</f>
        <v>23968.5</v>
      </c>
      <c r="H17" s="2">
        <f>+TOTAL!D336</f>
        <v>3231.6</v>
      </c>
      <c r="I17" s="2">
        <f t="shared" si="0"/>
        <v>20736.900000000001</v>
      </c>
      <c r="J17" s="80">
        <f>SUM('[2]River Analysis'!$G$6:$G10)</f>
        <v>75762</v>
      </c>
      <c r="K17" s="80">
        <f>SUM('[2]River Analysis'!P$6:$P10)</f>
        <v>43113</v>
      </c>
      <c r="L17" s="80">
        <f>SUM('[2]River Analysis'!$D$6:$D10)</f>
        <v>28978</v>
      </c>
      <c r="M17" s="80">
        <f>SUM('[2]River Analysis'!$M$6:$M10)</f>
        <v>6525.666666666667</v>
      </c>
      <c r="N17" s="80">
        <f>SUM('[2]River Analysis'!$J$6:$J10)</f>
        <v>123160</v>
      </c>
      <c r="O17" s="80">
        <f>SUM('[2]River Analysis'!$S$6:$S10)</f>
        <v>59254.333333333328</v>
      </c>
      <c r="P17" s="80">
        <f t="shared" si="1"/>
        <v>2064.3596730245231</v>
      </c>
      <c r="Q17" s="80">
        <f t="shared" si="2"/>
        <v>1174.741144414169</v>
      </c>
      <c r="R17" s="80">
        <f t="shared" si="3"/>
        <v>789.59128065395089</v>
      </c>
      <c r="S17" s="80">
        <f t="shared" si="4"/>
        <v>177.811080835604</v>
      </c>
      <c r="T17" s="80">
        <f>SUM('[2]River Analysis'!$AB$6:$AB10)</f>
        <v>3355.8583106267024</v>
      </c>
      <c r="U17" s="80">
        <f>SUM('[2]River Analysis'!$AJ$6:$AJ10)</f>
        <v>4569.7540288379987</v>
      </c>
    </row>
    <row r="18" spans="3:21" x14ac:dyDescent="0.25">
      <c r="C18">
        <v>47</v>
      </c>
      <c r="D18" s="83">
        <f>+[1]Total!A365</f>
        <v>41193</v>
      </c>
      <c r="E18" s="90" t="e">
        <f t="shared" si="5"/>
        <v>#REF!</v>
      </c>
      <c r="F18" s="90" t="e">
        <f t="shared" si="6"/>
        <v>#REF!</v>
      </c>
      <c r="G18" s="2">
        <f>+TOTAL!F337</f>
        <v>24491.800000000003</v>
      </c>
      <c r="H18" s="2">
        <f>+TOTAL!D337</f>
        <v>4701.3999999999996</v>
      </c>
      <c r="I18" s="2">
        <f t="shared" si="0"/>
        <v>19790.400000000001</v>
      </c>
      <c r="J18" s="80">
        <f>SUM('[2]River Analysis'!$G$6:$G11)</f>
        <v>100605</v>
      </c>
      <c r="K18" s="80">
        <f>SUM('[2]River Analysis'!P$6:$P11)</f>
        <v>58186.666666666664</v>
      </c>
      <c r="L18" s="80">
        <f>SUM('[2]River Analysis'!$D$6:$D11)</f>
        <v>49830</v>
      </c>
      <c r="M18" s="80">
        <f>SUM('[2]River Analysis'!$M$6:$M11)</f>
        <v>15602</v>
      </c>
      <c r="N18" s="80">
        <f>SUM('[2]River Analysis'!$J$6:$J11)</f>
        <v>181231</v>
      </c>
      <c r="O18" s="80">
        <f>SUM('[2]River Analysis'!$S$6:$S11)</f>
        <v>91977.666666666657</v>
      </c>
      <c r="P18" s="80">
        <f t="shared" si="1"/>
        <v>2741.2806539509534</v>
      </c>
      <c r="Q18" s="80">
        <f t="shared" si="2"/>
        <v>1585.4677565849227</v>
      </c>
      <c r="R18" s="80">
        <f t="shared" si="3"/>
        <v>1357.7656675749317</v>
      </c>
      <c r="S18" s="80">
        <f t="shared" si="4"/>
        <v>425.12261580381465</v>
      </c>
      <c r="T18" s="80">
        <f>SUM('[2]River Analysis'!$AB$6:$AB11)</f>
        <v>4938.1743869209804</v>
      </c>
      <c r="U18" s="80">
        <f>SUM('[2]River Analysis'!$AJ$6:$AJ11)</f>
        <v>5329.1009329940634</v>
      </c>
    </row>
    <row r="19" spans="3:21" x14ac:dyDescent="0.25">
      <c r="C19">
        <v>46</v>
      </c>
      <c r="D19" s="83">
        <f>+[1]Total!A366</f>
        <v>41200</v>
      </c>
      <c r="E19" s="90" t="e">
        <f t="shared" si="5"/>
        <v>#REF!</v>
      </c>
      <c r="F19" s="90" t="e">
        <f t="shared" si="6"/>
        <v>#REF!</v>
      </c>
      <c r="G19" s="2">
        <f>+TOTAL!F338</f>
        <v>25014.1</v>
      </c>
      <c r="H19" s="2">
        <f>+TOTAL!D338</f>
        <v>6343.1</v>
      </c>
      <c r="I19" s="2">
        <f t="shared" si="0"/>
        <v>18671</v>
      </c>
      <c r="J19" s="80">
        <f>SUM('[2]River Analysis'!$G$6:$G12)</f>
        <v>136998</v>
      </c>
      <c r="K19" s="80">
        <f>SUM('[2]River Analysis'!P$6:$P12)</f>
        <v>79110.666666666657</v>
      </c>
      <c r="L19" s="80">
        <f>SUM('[2]River Analysis'!$D$6:$D12)</f>
        <v>65213</v>
      </c>
      <c r="M19" s="80">
        <f>SUM('[2]River Analysis'!$M$6:$M12)</f>
        <v>34713.333333333328</v>
      </c>
      <c r="N19" s="80">
        <f>SUM('[2]River Analysis'!$J$6:$J12)</f>
        <v>244694</v>
      </c>
      <c r="O19" s="80">
        <f>SUM('[2]River Analysis'!$S$6:$S12)</f>
        <v>142052.66666666666</v>
      </c>
      <c r="P19" s="80">
        <f t="shared" si="1"/>
        <v>3732.9155313351494</v>
      </c>
      <c r="Q19" s="80">
        <f t="shared" si="2"/>
        <v>2155.6039963669386</v>
      </c>
      <c r="R19" s="80">
        <f t="shared" si="3"/>
        <v>1776.9209809264303</v>
      </c>
      <c r="S19" s="80">
        <f t="shared" si="4"/>
        <v>945.8673932788372</v>
      </c>
      <c r="T19" s="80">
        <f>SUM('[2]River Analysis'!$AB$6:$AB12)</f>
        <v>6667.4114441416887</v>
      </c>
      <c r="U19" s="80">
        <f>SUM('[2]River Analysis'!$AJ$6:$AJ12)</f>
        <v>6028.5326547921977</v>
      </c>
    </row>
    <row r="20" spans="3:21" x14ac:dyDescent="0.25">
      <c r="C20">
        <v>45</v>
      </c>
      <c r="D20" s="83">
        <f>+[1]Total!A367</f>
        <v>41207</v>
      </c>
      <c r="E20" s="90" t="e">
        <f t="shared" si="5"/>
        <v>#REF!</v>
      </c>
      <c r="F20" s="90" t="e">
        <f t="shared" si="6"/>
        <v>#REF!</v>
      </c>
      <c r="G20" s="2">
        <f>+TOTAL!F339</f>
        <v>25755.200000000001</v>
      </c>
      <c r="H20" s="2">
        <f>+TOTAL!D339</f>
        <v>8056.5</v>
      </c>
      <c r="I20" s="2">
        <f t="shared" si="0"/>
        <v>17698.7</v>
      </c>
      <c r="J20" s="80">
        <f>SUM('[2]River Analysis'!$G$6:$G13)</f>
        <v>172475</v>
      </c>
      <c r="K20" s="80">
        <f>SUM('[2]River Analysis'!P$6:$P13)</f>
        <v>101638.33333333333</v>
      </c>
      <c r="L20" s="80">
        <f>SUM('[2]River Analysis'!$D$6:$D13)</f>
        <v>81193</v>
      </c>
      <c r="M20" s="80">
        <f>SUM('[2]River Analysis'!$M$6:$M13)</f>
        <v>54528</v>
      </c>
      <c r="N20" s="80">
        <f>SUM('[2]River Analysis'!$J$6:$J13)</f>
        <v>308591</v>
      </c>
      <c r="O20" s="80">
        <f>SUM('[2]River Analysis'!$S$6:$S13)</f>
        <v>196920</v>
      </c>
      <c r="P20" s="80">
        <f t="shared" si="1"/>
        <v>4699.5912806539509</v>
      </c>
      <c r="Q20" s="80">
        <f t="shared" si="2"/>
        <v>2769.4368755676655</v>
      </c>
      <c r="R20" s="80">
        <f t="shared" si="3"/>
        <v>2212.3433242506812</v>
      </c>
      <c r="S20" s="80">
        <f t="shared" si="4"/>
        <v>1485.7765667574931</v>
      </c>
      <c r="T20" s="80">
        <f>SUM('[2]River Analysis'!$AB$6:$AB13)</f>
        <v>8408.4741144414165</v>
      </c>
      <c r="U20" s="80">
        <f>SUM('[2]River Analysis'!$AJ$6:$AJ13)</f>
        <v>6706.6327396098395</v>
      </c>
    </row>
    <row r="21" spans="3:21" x14ac:dyDescent="0.25">
      <c r="C21">
        <v>44</v>
      </c>
      <c r="D21" s="83">
        <f>+[1]Total!A368</f>
        <v>41214</v>
      </c>
      <c r="E21" s="90" t="e">
        <f t="shared" si="5"/>
        <v>#REF!</v>
      </c>
      <c r="F21" s="90" t="e">
        <f t="shared" si="6"/>
        <v>#REF!</v>
      </c>
      <c r="G21" s="2">
        <f>+TOTAL!F340</f>
        <v>25941.599999999999</v>
      </c>
      <c r="H21" s="2">
        <f>+TOTAL!D340</f>
        <v>9805.1</v>
      </c>
      <c r="I21" s="2">
        <f t="shared" si="0"/>
        <v>16136.499999999998</v>
      </c>
      <c r="J21" s="80">
        <f>SUM('[2]River Analysis'!$G$6:$G14)</f>
        <v>210984</v>
      </c>
      <c r="K21" s="80">
        <f>SUM('[2]River Analysis'!P$6:$P14)</f>
        <v>131756</v>
      </c>
      <c r="L21" s="80">
        <f>SUM('[2]River Analysis'!$D$6:$D14)</f>
        <v>92810</v>
      </c>
      <c r="M21" s="80">
        <f>SUM('[2]River Analysis'!$M$6:$M14)</f>
        <v>74385.333333333328</v>
      </c>
      <c r="N21" s="80">
        <f>SUM('[2]River Analysis'!$J$6:$J14)</f>
        <v>366398</v>
      </c>
      <c r="O21" s="80">
        <f>SUM('[2]River Analysis'!$S$6:$S14)</f>
        <v>259286.66666666666</v>
      </c>
      <c r="P21" s="80">
        <f t="shared" si="1"/>
        <v>5748.8828337874656</v>
      </c>
      <c r="Q21" s="80">
        <f t="shared" si="2"/>
        <v>3590.0817438692097</v>
      </c>
      <c r="R21" s="80">
        <f t="shared" si="3"/>
        <v>2528.8828337874656</v>
      </c>
      <c r="S21" s="80">
        <f t="shared" si="4"/>
        <v>2026.8483197093549</v>
      </c>
      <c r="T21" s="80">
        <f>SUM('[2]River Analysis'!$AB$6:$AB14)</f>
        <v>9983.5967302452318</v>
      </c>
      <c r="U21" s="80">
        <f>SUM('[2]River Analysis'!$AJ$6:$AJ14)</f>
        <v>7449.9236641221378</v>
      </c>
    </row>
    <row r="22" spans="3:21" x14ac:dyDescent="0.25">
      <c r="C22">
        <v>43</v>
      </c>
      <c r="D22" s="83">
        <f>+[1]Total!A369</f>
        <v>41221</v>
      </c>
      <c r="E22" s="90" t="e">
        <f t="shared" si="5"/>
        <v>#REF!</v>
      </c>
      <c r="F22" s="90" t="e">
        <f t="shared" si="6"/>
        <v>#REF!</v>
      </c>
      <c r="G22" s="2">
        <f>+TOTAL!F341</f>
        <v>26501.3</v>
      </c>
      <c r="H22" s="2">
        <f>+TOTAL!D341</f>
        <v>11619.5</v>
      </c>
      <c r="I22" s="2">
        <f t="shared" si="0"/>
        <v>14881.8</v>
      </c>
      <c r="J22" s="80">
        <f>SUM('[2]River Analysis'!$G$6:$G15)</f>
        <v>249206</v>
      </c>
      <c r="K22" s="80">
        <f>SUM('[2]River Analysis'!P$6:$P15)</f>
        <v>161470.66666666666</v>
      </c>
      <c r="L22" s="80">
        <f>SUM('[2]River Analysis'!$D$6:$D15)</f>
        <v>109092</v>
      </c>
      <c r="M22" s="80">
        <f>SUM('[2]River Analysis'!$M$6:$M15)</f>
        <v>90190.666666666657</v>
      </c>
      <c r="N22" s="80">
        <f>SUM('[2]River Analysis'!$J$6:$J15)</f>
        <v>428882</v>
      </c>
      <c r="O22" s="80">
        <f>SUM('[2]River Analysis'!$S$6:$S15)</f>
        <v>316743.66666666663</v>
      </c>
      <c r="P22" s="80">
        <f t="shared" si="1"/>
        <v>6790.3542234332417</v>
      </c>
      <c r="Q22" s="80">
        <f t="shared" si="2"/>
        <v>4399.7456857402358</v>
      </c>
      <c r="R22" s="80">
        <f t="shared" si="3"/>
        <v>2972.5340599455039</v>
      </c>
      <c r="S22" s="80">
        <f t="shared" si="4"/>
        <v>2457.5113533151675</v>
      </c>
      <c r="T22" s="80">
        <f>SUM('[2]River Analysis'!$AB$6:$AB15)</f>
        <v>11686.158038147139</v>
      </c>
      <c r="U22" s="80">
        <f>SUM('[2]River Analysis'!$AJ$6:$AJ15)</f>
        <v>8162.6972010178124</v>
      </c>
    </row>
    <row r="23" spans="3:21" x14ac:dyDescent="0.25">
      <c r="C23">
        <v>42</v>
      </c>
      <c r="D23" s="83">
        <f>+[1]Total!A370</f>
        <v>41228</v>
      </c>
      <c r="E23" s="90" t="e">
        <f t="shared" si="5"/>
        <v>#REF!</v>
      </c>
      <c r="F23" s="90" t="e">
        <f t="shared" si="6"/>
        <v>#REF!</v>
      </c>
      <c r="G23" s="2">
        <f>+TOTAL!F342</f>
        <v>27044.9</v>
      </c>
      <c r="H23" s="2">
        <f>+TOTAL!D342</f>
        <v>13595.9</v>
      </c>
      <c r="I23" s="2">
        <f t="shared" si="0"/>
        <v>13449.000000000002</v>
      </c>
      <c r="J23" s="80">
        <f>SUM('[2]River Analysis'!$G$6:$G16)</f>
        <v>289033</v>
      </c>
      <c r="K23" s="80">
        <f>SUM('[2]River Analysis'!P$6:$P16)</f>
        <v>198715</v>
      </c>
      <c r="L23" s="80">
        <f>SUM('[2]River Analysis'!$D$6:$D16)</f>
        <v>123121</v>
      </c>
      <c r="M23" s="80">
        <f>SUM('[2]River Analysis'!$M$6:$M16)</f>
        <v>104235.99999999999</v>
      </c>
      <c r="N23" s="80">
        <f>SUM('[2]River Analysis'!$J$6:$J16)</f>
        <v>493654</v>
      </c>
      <c r="O23" s="80">
        <f>SUM('[2]River Analysis'!$S$6:$S16)</f>
        <v>381198.66666666663</v>
      </c>
      <c r="P23" s="80">
        <f t="shared" si="1"/>
        <v>7875.5585831062663</v>
      </c>
      <c r="Q23" s="80">
        <f t="shared" si="2"/>
        <v>5414.5776566757486</v>
      </c>
      <c r="R23" s="80">
        <f t="shared" si="3"/>
        <v>3354.795640326975</v>
      </c>
      <c r="S23" s="80">
        <f t="shared" si="4"/>
        <v>2840.2179836512255</v>
      </c>
      <c r="T23" s="80">
        <f>SUM('[2]River Analysis'!$AB$6:$AB16)</f>
        <v>13451.062670299729</v>
      </c>
      <c r="U23" s="80">
        <f>SUM('[2]River Analysis'!$AJ$6:$AJ16)</f>
        <v>8938.371501272266</v>
      </c>
    </row>
    <row r="24" spans="3:21" x14ac:dyDescent="0.25">
      <c r="C24">
        <v>41</v>
      </c>
      <c r="D24" s="83">
        <f>+[1]Total!A371</f>
        <v>41235</v>
      </c>
      <c r="E24" s="90" t="e">
        <f t="shared" si="5"/>
        <v>#REF!</v>
      </c>
      <c r="F24" s="90" t="e">
        <f t="shared" si="6"/>
        <v>#REF!</v>
      </c>
      <c r="G24" s="2">
        <f>+TOTAL!F343</f>
        <v>27360</v>
      </c>
      <c r="H24" s="2">
        <f>+TOTAL!D343</f>
        <v>14945.9</v>
      </c>
      <c r="I24" s="2">
        <f t="shared" si="0"/>
        <v>12414.1</v>
      </c>
      <c r="J24" s="80">
        <f>SUM('[2]River Analysis'!$G$6:$G17)</f>
        <v>321711</v>
      </c>
      <c r="K24" s="80">
        <f>SUM('[2]River Analysis'!P$6:$P17)</f>
        <v>233162</v>
      </c>
      <c r="L24" s="80">
        <f>SUM('[2]River Analysis'!$D$6:$D17)</f>
        <v>132851</v>
      </c>
      <c r="M24" s="80">
        <f>SUM('[2]River Analysis'!$M$6:$M17)</f>
        <v>116206.66666666666</v>
      </c>
      <c r="N24" s="80">
        <f>SUM('[2]River Analysis'!$J$6:$J17)</f>
        <v>540334</v>
      </c>
      <c r="O24" s="80">
        <f>SUM('[2]River Analysis'!$S$6:$S17)</f>
        <v>440327.33333333331</v>
      </c>
      <c r="P24" s="80">
        <f t="shared" si="1"/>
        <v>8765.9673024523163</v>
      </c>
      <c r="Q24" s="80">
        <f t="shared" si="2"/>
        <v>6353.1880108991818</v>
      </c>
      <c r="R24" s="80">
        <f t="shared" si="3"/>
        <v>3619.9182561307898</v>
      </c>
      <c r="S24" s="80">
        <f t="shared" si="4"/>
        <v>3166.3941871026336</v>
      </c>
      <c r="T24" s="80">
        <f>SUM('[2]River Analysis'!$AB$6:$AB17)</f>
        <v>14722.997275204361</v>
      </c>
      <c r="U24" s="80">
        <f>SUM('[2]River Analysis'!$AJ$6:$AJ17)</f>
        <v>9748.6005089058544</v>
      </c>
    </row>
    <row r="25" spans="3:21" x14ac:dyDescent="0.25">
      <c r="C25">
        <v>40</v>
      </c>
      <c r="D25" s="83">
        <f>+[1]Total!A372</f>
        <v>41242</v>
      </c>
      <c r="E25" s="90" t="e">
        <f t="shared" si="5"/>
        <v>#REF!</v>
      </c>
      <c r="F25" s="90" t="e">
        <f t="shared" si="6"/>
        <v>#REF!</v>
      </c>
      <c r="G25" s="2">
        <f>+TOTAL!F344</f>
        <v>28404.2</v>
      </c>
      <c r="H25" s="2">
        <f>+TOTAL!D344</f>
        <v>16400.2</v>
      </c>
      <c r="I25" s="2">
        <f t="shared" si="0"/>
        <v>12004</v>
      </c>
      <c r="J25" s="80">
        <f>SUM('[2]River Analysis'!$G$6:$G18)</f>
        <v>356146</v>
      </c>
      <c r="K25" s="80">
        <f>SUM('[2]River Analysis'!P$6:$P18)</f>
        <v>264122</v>
      </c>
      <c r="L25" s="80">
        <f>SUM('[2]River Analysis'!$D$6:$D18)</f>
        <v>142408</v>
      </c>
      <c r="M25" s="80">
        <f>SUM('[2]River Analysis'!$M$6:$M18)</f>
        <v>125538.99999999999</v>
      </c>
      <c r="N25" s="80">
        <f>SUM('[2]River Analysis'!$J$6:$J18)</f>
        <v>590436</v>
      </c>
      <c r="O25" s="80">
        <f>SUM('[2]River Analysis'!$S$6:$S18)</f>
        <v>490646.33333333331</v>
      </c>
      <c r="P25" s="80">
        <f t="shared" si="1"/>
        <v>9704.2506811989097</v>
      </c>
      <c r="Q25" s="80">
        <f t="shared" si="2"/>
        <v>7196.7847411444136</v>
      </c>
      <c r="R25" s="80">
        <f t="shared" si="3"/>
        <v>3880.3269754768389</v>
      </c>
      <c r="S25" s="80">
        <f t="shared" si="4"/>
        <v>3420.6811989100811</v>
      </c>
      <c r="T25" s="80">
        <f>SUM('[2]River Analysis'!$AB$6:$AB18)</f>
        <v>16088.174386920982</v>
      </c>
      <c r="U25" s="80">
        <f>SUM('[2]River Analysis'!$AJ$6:$AJ18)</f>
        <v>10582.714164546227</v>
      </c>
    </row>
    <row r="26" spans="3:21" x14ac:dyDescent="0.25">
      <c r="C26">
        <v>39</v>
      </c>
      <c r="D26" s="83">
        <f>+[1]Total!A373</f>
        <v>41249</v>
      </c>
      <c r="E26" s="90" t="e">
        <f t="shared" si="5"/>
        <v>#REF!</v>
      </c>
      <c r="F26" s="90" t="e">
        <f t="shared" si="6"/>
        <v>#REF!</v>
      </c>
      <c r="G26" s="2">
        <f>+TOTAL!F345</f>
        <v>29723.599999999999</v>
      </c>
      <c r="H26" s="2">
        <f>+TOTAL!D345</f>
        <v>17559.3</v>
      </c>
      <c r="I26" s="2">
        <f t="shared" si="0"/>
        <v>12164.3</v>
      </c>
      <c r="J26" s="80">
        <f>SUM('[2]River Analysis'!$G$6:$G19)</f>
        <v>385204</v>
      </c>
      <c r="K26" s="80">
        <f>SUM('[2]River Analysis'!P$6:$P19)</f>
        <v>289518</v>
      </c>
      <c r="L26" s="80">
        <f>SUM('[2]River Analysis'!$D$6:$D19)</f>
        <v>151826</v>
      </c>
      <c r="M26" s="80">
        <f>SUM('[2]River Analysis'!$M$6:$M19)</f>
        <v>138178.66666666666</v>
      </c>
      <c r="N26" s="80">
        <f>SUM('[2]River Analysis'!$J$6:$J19)</f>
        <v>637818</v>
      </c>
      <c r="O26" s="80">
        <f>SUM('[2]River Analysis'!$S$6:$S19)</f>
        <v>537754.33333333326</v>
      </c>
      <c r="P26" s="80">
        <f t="shared" si="1"/>
        <v>10496.021798365122</v>
      </c>
      <c r="Q26" s="80">
        <f t="shared" si="2"/>
        <v>7888.7738419618527</v>
      </c>
      <c r="R26" s="80">
        <f t="shared" si="3"/>
        <v>4136.9482288828331</v>
      </c>
      <c r="S26" s="80">
        <f t="shared" si="4"/>
        <v>3765.0862851952766</v>
      </c>
      <c r="T26" s="80">
        <f>SUM('[2]River Analysis'!$AB$6:$AB19)</f>
        <v>17379.237057220711</v>
      </c>
      <c r="U26" s="80">
        <f>SUM('[2]River Analysis'!$AJ$6:$AJ19)</f>
        <v>11391.721798134013</v>
      </c>
    </row>
    <row r="27" spans="3:21" x14ac:dyDescent="0.25">
      <c r="C27">
        <v>38</v>
      </c>
      <c r="D27" s="83">
        <f>+[1]Total!A374</f>
        <v>41256</v>
      </c>
      <c r="E27" s="90" t="e">
        <f t="shared" si="5"/>
        <v>#REF!</v>
      </c>
      <c r="F27" s="90" t="e">
        <f t="shared" si="6"/>
        <v>#REF!</v>
      </c>
      <c r="G27" s="2">
        <f>+TOTAL!F346</f>
        <v>30343.1</v>
      </c>
      <c r="H27" s="2">
        <f>+TOTAL!D346</f>
        <v>18908.099999999999</v>
      </c>
      <c r="I27" s="2">
        <f t="shared" si="0"/>
        <v>11435</v>
      </c>
      <c r="J27" s="80">
        <f>SUM('[2]River Analysis'!$G$6:$G20)</f>
        <v>411611</v>
      </c>
      <c r="K27" s="80">
        <f>SUM('[2]River Analysis'!P$6:$P20)</f>
        <v>315355.33333333331</v>
      </c>
      <c r="L27" s="80">
        <f>SUM('[2]River Analysis'!$D$6:$D20)</f>
        <v>154664</v>
      </c>
      <c r="M27" s="80">
        <f>SUM('[2]River Analysis'!$M$6:$M20)</f>
        <v>149970</v>
      </c>
      <c r="N27" s="80">
        <f>SUM('[2]River Analysis'!$J$6:$J20)</f>
        <v>676864</v>
      </c>
      <c r="O27" s="80">
        <f>SUM('[2]River Analysis'!$S$6:$S20)</f>
        <v>584351.33333333326</v>
      </c>
      <c r="P27" s="80">
        <f t="shared" si="1"/>
        <v>11215.558583106265</v>
      </c>
      <c r="Q27" s="80">
        <f t="shared" si="2"/>
        <v>8592.7883742052672</v>
      </c>
      <c r="R27" s="80">
        <f t="shared" si="3"/>
        <v>4214.2779291553134</v>
      </c>
      <c r="S27" s="80">
        <f t="shared" si="4"/>
        <v>4086.3760217983649</v>
      </c>
      <c r="T27" s="80">
        <f>SUM('[2]River Analysis'!$AB$6:$AB20)</f>
        <v>18443.160762942782</v>
      </c>
      <c r="U27" s="80">
        <f>SUM('[2]River Analysis'!$AJ$6:$AJ20)</f>
        <v>12247.675996607295</v>
      </c>
    </row>
    <row r="28" spans="3:21" x14ac:dyDescent="0.25">
      <c r="C28">
        <v>37</v>
      </c>
      <c r="D28" s="83">
        <f>+[1]Total!A375</f>
        <v>41263</v>
      </c>
      <c r="E28" s="90" t="e">
        <f t="shared" si="5"/>
        <v>#REF!</v>
      </c>
      <c r="F28" s="90" t="e">
        <f t="shared" si="6"/>
        <v>#REF!</v>
      </c>
      <c r="G28" s="2">
        <f>+TOTAL!F347</f>
        <v>30430.100000000002</v>
      </c>
      <c r="H28" s="2">
        <f>+TOTAL!D347</f>
        <v>20061.900000000001</v>
      </c>
      <c r="I28" s="2">
        <f>+G28-H28</f>
        <v>10368.200000000001</v>
      </c>
      <c r="J28" s="80">
        <f>SUM('[2]River Analysis'!$G$6:$G21)</f>
        <v>442105</v>
      </c>
      <c r="K28" s="80">
        <f>SUM('[2]River Analysis'!P$6:$P21)</f>
        <v>335724.33333333331</v>
      </c>
      <c r="L28" s="80">
        <f>SUM('[2]River Analysis'!$D$6:$D21)</f>
        <v>159452</v>
      </c>
      <c r="M28" s="80">
        <f>SUM('[2]River Analysis'!$M$6:$M21)</f>
        <v>160034.66666666666</v>
      </c>
      <c r="N28" s="80">
        <f>SUM('[2]River Analysis'!$J$6:$J21)</f>
        <v>722260</v>
      </c>
      <c r="O28" s="80">
        <f>SUM('[2]River Analysis'!$S$6:$S21)</f>
        <v>623147.33333333326</v>
      </c>
      <c r="P28" s="80">
        <f>+J28/36.7</f>
        <v>12046.457765667574</v>
      </c>
      <c r="Q28" s="80">
        <f>+K28/36.7</f>
        <v>9147.8019981834677</v>
      </c>
      <c r="R28" s="80">
        <f>+L28/36.7</f>
        <v>4344.741144414169</v>
      </c>
      <c r="S28" s="80">
        <f>+M28/36.7</f>
        <v>4360.6176203451405</v>
      </c>
      <c r="T28" s="80">
        <f>SUM('[2]River Analysis'!$AB$6:$AB21)</f>
        <v>19680.108991825615</v>
      </c>
      <c r="U28" s="80">
        <f>SUM('[2]River Analysis'!$AJ$6:$AJ21)</f>
        <v>13058.481764206956</v>
      </c>
    </row>
    <row r="29" spans="3:21" x14ac:dyDescent="0.25">
      <c r="C29">
        <v>36</v>
      </c>
      <c r="D29" s="83">
        <f>+[1]Total!A376</f>
        <v>41270</v>
      </c>
      <c r="E29" s="90" t="e">
        <f t="shared" si="5"/>
        <v>#REF!</v>
      </c>
      <c r="F29" s="90" t="e">
        <f t="shared" si="6"/>
        <v>#REF!</v>
      </c>
      <c r="G29" s="2">
        <f>+TOTAL!F348</f>
        <v>30769.4</v>
      </c>
      <c r="H29" s="85"/>
      <c r="I29" s="2"/>
      <c r="J29" s="80">
        <f>SUM('[2]River Analysis'!$G$6:$G22)</f>
        <v>462033</v>
      </c>
      <c r="K29" s="2">
        <f>SUM('[2]River Analysis'!P$6:$P22)</f>
        <v>362082.33333333331</v>
      </c>
      <c r="L29" s="2">
        <f>SUM('[2]River Analysis'!$D$6:$D22)</f>
        <v>171410</v>
      </c>
      <c r="M29" s="2">
        <f>SUM('[2]River Analysis'!$M$6:$M22)</f>
        <v>168636</v>
      </c>
      <c r="N29" s="2">
        <f>SUM('[2]River Analysis'!$J$6:$J22)</f>
        <v>758151</v>
      </c>
      <c r="O29" s="2">
        <f>SUM('[2]River Analysis'!$S$6:$S22)</f>
        <v>668672.66666666663</v>
      </c>
      <c r="P29" s="80">
        <f>SUM('[2]River Analysis'!$X$6:$X22)</f>
        <v>4838.1933842239187</v>
      </c>
      <c r="Q29" s="80">
        <f t="shared" ref="Q29:Q64" si="7">+K29/36.7</f>
        <v>9866.0036330608527</v>
      </c>
      <c r="R29" s="80">
        <f>SUM('[2]River Analysis'!$U$6:$U22)</f>
        <v>602.18829516539438</v>
      </c>
      <c r="S29" s="80">
        <f t="shared" ref="S29:S64" si="8">+M29/36.7</f>
        <v>4594.9863760217977</v>
      </c>
      <c r="T29" s="80">
        <f>SUM('[2]River Analysis'!$AB$6:$AB22)</f>
        <v>20658.065395095371</v>
      </c>
      <c r="U29" s="80">
        <f>SUM('[2]River Analysis'!$AJ$6:$AJ22)</f>
        <v>14042.290076335878</v>
      </c>
    </row>
    <row r="30" spans="3:21" x14ac:dyDescent="0.25">
      <c r="C30">
        <v>35</v>
      </c>
      <c r="D30" s="81">
        <f>+[1]Total!A377</f>
        <v>41277</v>
      </c>
      <c r="E30" s="90" t="e">
        <f t="shared" si="5"/>
        <v>#REF!</v>
      </c>
      <c r="F30" s="90" t="e">
        <f t="shared" si="6"/>
        <v>#REF!</v>
      </c>
      <c r="G30" s="85"/>
      <c r="H30" s="85"/>
      <c r="I30" s="2"/>
      <c r="J30" s="2"/>
      <c r="K30" s="2">
        <f>SUM('[2]River Analysis'!P$6:$P23)</f>
        <v>384062.66666666663</v>
      </c>
      <c r="L30" s="2"/>
      <c r="M30" s="2">
        <f>SUM('[2]River Analysis'!$M$6:$M23)</f>
        <v>174092.66666666666</v>
      </c>
      <c r="N30" s="2"/>
      <c r="O30" s="2">
        <f>SUM('[2]River Analysis'!$S$6:$S23)</f>
        <v>700348.33333333326</v>
      </c>
      <c r="Q30" s="80">
        <f t="shared" si="7"/>
        <v>10464.922797456855</v>
      </c>
      <c r="S30" s="80">
        <f t="shared" si="8"/>
        <v>4743.6693914623065</v>
      </c>
      <c r="U30" s="80">
        <f>SUM('[2]River Analysis'!$AJ$6:$AJ23)</f>
        <v>14697.201017811705</v>
      </c>
    </row>
    <row r="31" spans="3:21" x14ac:dyDescent="0.25">
      <c r="C31">
        <v>34</v>
      </c>
      <c r="D31" s="81">
        <f>+[1]Total!A378</f>
        <v>41284</v>
      </c>
      <c r="E31" s="90" t="e">
        <f t="shared" si="5"/>
        <v>#REF!</v>
      </c>
      <c r="F31" s="90" t="e">
        <f t="shared" si="6"/>
        <v>#REF!</v>
      </c>
      <c r="G31" s="85"/>
      <c r="H31" s="85"/>
      <c r="I31" s="2"/>
      <c r="J31" s="2"/>
      <c r="K31" s="2">
        <f>SUM('[2]River Analysis'!P$6:$P24)</f>
        <v>406364.99999999994</v>
      </c>
      <c r="L31" s="2"/>
      <c r="M31" s="2">
        <f>SUM('[2]River Analysis'!$M$6:$M24)</f>
        <v>181620.33333333331</v>
      </c>
      <c r="N31" s="2"/>
      <c r="O31" s="2">
        <f>SUM('[2]River Analysis'!$S$6:$S24)</f>
        <v>734466.66666666663</v>
      </c>
      <c r="Q31" s="80">
        <f t="shared" si="7"/>
        <v>11072.615803814711</v>
      </c>
      <c r="S31" s="80">
        <f t="shared" si="8"/>
        <v>4948.7829246139863</v>
      </c>
      <c r="U31" s="80">
        <f>SUM('[2]River Analysis'!$AJ$6:$AJ24)</f>
        <v>15155.445292620865</v>
      </c>
    </row>
    <row r="32" spans="3:21" x14ac:dyDescent="0.25">
      <c r="C32">
        <v>33</v>
      </c>
      <c r="D32" s="81">
        <f>+[1]Total!A379</f>
        <v>41291</v>
      </c>
      <c r="E32" s="90" t="e">
        <f t="shared" si="5"/>
        <v>#REF!</v>
      </c>
      <c r="F32" s="90" t="e">
        <f t="shared" si="6"/>
        <v>#REF!</v>
      </c>
      <c r="G32" s="85"/>
      <c r="H32" s="85"/>
      <c r="I32" s="2"/>
      <c r="J32" s="2"/>
      <c r="K32" s="2">
        <f>SUM('[2]River Analysis'!P$6:$P25)</f>
        <v>437302.99999999994</v>
      </c>
      <c r="L32" s="2"/>
      <c r="M32" s="2">
        <f>SUM('[2]River Analysis'!$M$6:$M25)</f>
        <v>188586.33333333331</v>
      </c>
      <c r="N32" s="2"/>
      <c r="O32" s="2">
        <f>SUM('[2]River Analysis'!$S$6:$S25)</f>
        <v>779681</v>
      </c>
      <c r="Q32" s="80">
        <f t="shared" si="7"/>
        <v>11915.613079019071</v>
      </c>
      <c r="S32" s="80">
        <f t="shared" si="8"/>
        <v>5138.5921889191632</v>
      </c>
      <c r="U32" s="80">
        <f>SUM('[2]River Analysis'!$AJ$6:$AJ25)</f>
        <v>15887.794741306192</v>
      </c>
    </row>
    <row r="33" spans="3:21" x14ac:dyDescent="0.25">
      <c r="C33">
        <v>32</v>
      </c>
      <c r="D33" s="81">
        <f>+[1]Total!A380</f>
        <v>41298</v>
      </c>
      <c r="E33" s="90" t="e">
        <f t="shared" si="5"/>
        <v>#REF!</v>
      </c>
      <c r="F33" s="90" t="e">
        <f t="shared" si="6"/>
        <v>#REF!</v>
      </c>
      <c r="G33" s="85"/>
      <c r="H33" s="85"/>
      <c r="I33" s="2"/>
      <c r="J33" s="2"/>
      <c r="K33" s="2">
        <f>SUM('[2]River Analysis'!P$6:$P26)</f>
        <v>461653.99999999994</v>
      </c>
      <c r="L33" s="2"/>
      <c r="M33" s="2">
        <f>SUM('[2]River Analysis'!$M$6:$M26)</f>
        <v>199433.66666666666</v>
      </c>
      <c r="N33" s="2"/>
      <c r="O33" s="2">
        <f>SUM('[2]River Analysis'!$S$6:$S26)</f>
        <v>822922</v>
      </c>
      <c r="Q33" s="80">
        <f t="shared" si="7"/>
        <v>12579.128065395093</v>
      </c>
      <c r="S33" s="80">
        <f t="shared" si="8"/>
        <v>5434.1598546775649</v>
      </c>
      <c r="U33" s="80">
        <f>SUM('[2]River Analysis'!$AJ$6:$AJ26)</f>
        <v>16647.031382527566</v>
      </c>
    </row>
    <row r="34" spans="3:21" x14ac:dyDescent="0.25">
      <c r="C34">
        <v>31</v>
      </c>
      <c r="D34" s="81">
        <f>+[1]Total!A381</f>
        <v>41305</v>
      </c>
      <c r="E34" s="90" t="e">
        <f t="shared" si="5"/>
        <v>#REF!</v>
      </c>
      <c r="F34" s="90" t="e">
        <f t="shared" si="6"/>
        <v>#REF!</v>
      </c>
      <c r="G34" s="85"/>
      <c r="H34" s="85"/>
      <c r="I34" s="2"/>
      <c r="J34" s="2"/>
      <c r="K34" s="2">
        <f>SUM('[2]River Analysis'!P$6:$P27)</f>
        <v>486944.99999999994</v>
      </c>
      <c r="L34" s="2"/>
      <c r="M34" s="2">
        <f>SUM('[2]River Analysis'!$M$6:$M27)</f>
        <v>208843.66666666666</v>
      </c>
      <c r="N34" s="2"/>
      <c r="O34" s="2">
        <f>SUM('[2]River Analysis'!$S$6:$S27)</f>
        <v>865550.33333333337</v>
      </c>
      <c r="Q34" s="80">
        <f t="shared" si="7"/>
        <v>13268.256130790189</v>
      </c>
      <c r="S34" s="80">
        <f t="shared" si="8"/>
        <v>5690.5631244323331</v>
      </c>
      <c r="U34" s="80">
        <f>SUM('[2]River Analysis'!$AJ$6:$AJ27)</f>
        <v>17442.349448685327</v>
      </c>
    </row>
    <row r="35" spans="3:21" x14ac:dyDescent="0.25">
      <c r="C35">
        <v>30</v>
      </c>
      <c r="D35" s="81">
        <f>+[1]Total!A382</f>
        <v>41312</v>
      </c>
      <c r="E35" s="90" t="e">
        <f t="shared" si="5"/>
        <v>#REF!</v>
      </c>
      <c r="F35" s="90" t="e">
        <f t="shared" si="6"/>
        <v>#REF!</v>
      </c>
      <c r="G35" s="85"/>
      <c r="H35" s="85"/>
      <c r="I35" s="2"/>
      <c r="J35" s="2"/>
      <c r="K35" s="2">
        <f>SUM('[2]River Analysis'!P$6:$P28)</f>
        <v>512569.66666666663</v>
      </c>
      <c r="L35" s="2"/>
      <c r="M35" s="2">
        <f>SUM('[2]River Analysis'!$M$6:$M28)</f>
        <v>218792.66666666666</v>
      </c>
      <c r="N35" s="2"/>
      <c r="O35" s="2">
        <f>SUM('[2]River Analysis'!$S$6:$S28)</f>
        <v>906448.33333333337</v>
      </c>
      <c r="Q35" s="80">
        <f t="shared" si="7"/>
        <v>13966.475930971841</v>
      </c>
      <c r="S35" s="80">
        <f t="shared" si="8"/>
        <v>5961.6530426884647</v>
      </c>
      <c r="U35" s="80">
        <f>SUM('[2]River Analysis'!$AJ$6:$AJ28)</f>
        <v>18300.848176420695</v>
      </c>
    </row>
    <row r="36" spans="3:21" x14ac:dyDescent="0.25">
      <c r="C36">
        <v>29</v>
      </c>
      <c r="D36" s="81">
        <f>+[1]Total!A383</f>
        <v>41319</v>
      </c>
      <c r="E36" s="90" t="e">
        <f t="shared" si="5"/>
        <v>#REF!</v>
      </c>
      <c r="F36" s="90" t="e">
        <f t="shared" si="6"/>
        <v>#REF!</v>
      </c>
      <c r="G36" s="85"/>
      <c r="H36" s="85"/>
      <c r="I36" s="2"/>
      <c r="J36" s="2"/>
      <c r="K36" s="2">
        <f>SUM('[2]River Analysis'!P$6:$P29)</f>
        <v>536062</v>
      </c>
      <c r="L36" s="2"/>
      <c r="M36" s="2">
        <f>SUM('[2]River Analysis'!$M$6:$M29)</f>
        <v>227073.66666666666</v>
      </c>
      <c r="N36" s="2"/>
      <c r="O36" s="2">
        <f>SUM('[2]River Analysis'!$S$6:$S29)</f>
        <v>943700</v>
      </c>
      <c r="Q36" s="80">
        <f t="shared" si="7"/>
        <v>14606.59400544959</v>
      </c>
      <c r="S36" s="80">
        <f t="shared" si="8"/>
        <v>6187.2933696639411</v>
      </c>
      <c r="U36" s="80">
        <f>SUM('[2]River Analysis'!$AJ$6:$AJ29)</f>
        <v>18994.57167090755</v>
      </c>
    </row>
    <row r="37" spans="3:21" x14ac:dyDescent="0.25">
      <c r="C37">
        <v>28</v>
      </c>
      <c r="D37" s="81">
        <f>+[1]Total!A384</f>
        <v>41326</v>
      </c>
      <c r="E37" s="90" t="e">
        <f t="shared" si="5"/>
        <v>#REF!</v>
      </c>
      <c r="F37" s="90" t="e">
        <f t="shared" si="6"/>
        <v>#REF!</v>
      </c>
      <c r="G37" s="85"/>
      <c r="H37" s="85"/>
      <c r="I37" s="2"/>
      <c r="J37" s="2"/>
      <c r="K37" s="2">
        <f>SUM('[2]River Analysis'!P$6:$P30)</f>
        <v>561070.33333333337</v>
      </c>
      <c r="L37" s="2"/>
      <c r="M37" s="2">
        <f>SUM('[2]River Analysis'!$M$6:$M30)</f>
        <v>236262</v>
      </c>
      <c r="N37" s="2"/>
      <c r="O37" s="2">
        <f>SUM('[2]River Analysis'!$S$6:$S30)</f>
        <v>984228.33333333337</v>
      </c>
      <c r="Q37" s="80">
        <f t="shared" si="7"/>
        <v>15288.019981834695</v>
      </c>
      <c r="S37" s="80">
        <f t="shared" si="8"/>
        <v>6437.6566757493183</v>
      </c>
      <c r="U37" s="80">
        <f>SUM('[2]River Analysis'!$AJ$6:$AJ30)</f>
        <v>19986.200169635285</v>
      </c>
    </row>
    <row r="38" spans="3:21" x14ac:dyDescent="0.25">
      <c r="C38">
        <v>27</v>
      </c>
      <c r="D38" s="81">
        <f>+[1]Total!A385</f>
        <v>41333</v>
      </c>
      <c r="E38" s="90" t="e">
        <f t="shared" si="5"/>
        <v>#REF!</v>
      </c>
      <c r="F38" s="90" t="e">
        <f t="shared" si="6"/>
        <v>#REF!</v>
      </c>
      <c r="G38" s="85"/>
      <c r="H38" s="85"/>
      <c r="I38" s="2"/>
      <c r="J38" s="2"/>
      <c r="K38" s="2">
        <f>SUM('[2]River Analysis'!P$6:$P31)</f>
        <v>583575.33333333337</v>
      </c>
      <c r="L38" s="2"/>
      <c r="M38" s="2">
        <f>SUM('[2]River Analysis'!$M$6:$M31)</f>
        <v>250133</v>
      </c>
      <c r="N38" s="2"/>
      <c r="O38" s="2">
        <f>SUM('[2]River Analysis'!$S$6:$S31)</f>
        <v>1026865.6666666667</v>
      </c>
      <c r="Q38" s="80">
        <f t="shared" si="7"/>
        <v>15901.235240690281</v>
      </c>
      <c r="S38" s="80">
        <f t="shared" si="8"/>
        <v>6815.6130790190728</v>
      </c>
      <c r="U38" s="80">
        <f>SUM('[2]River Analysis'!$AJ$6:$AJ31)</f>
        <v>20804.147582697202</v>
      </c>
    </row>
    <row r="39" spans="3:21" x14ac:dyDescent="0.25">
      <c r="C39">
        <v>26</v>
      </c>
      <c r="D39" s="81">
        <f>+[1]Total!A386</f>
        <v>41340</v>
      </c>
      <c r="E39" s="90" t="e">
        <f t="shared" si="5"/>
        <v>#REF!</v>
      </c>
      <c r="F39" s="90" t="e">
        <f t="shared" si="6"/>
        <v>#REF!</v>
      </c>
      <c r="G39" s="85"/>
      <c r="H39" s="85"/>
      <c r="I39" s="2"/>
      <c r="J39" s="2"/>
      <c r="K39" s="2">
        <f>SUM('[2]River Analysis'!P$6:$P32)</f>
        <v>602461</v>
      </c>
      <c r="L39" s="2"/>
      <c r="M39" s="2">
        <f>SUM('[2]River Analysis'!$M$6:$M32)</f>
        <v>258060.33333333334</v>
      </c>
      <c r="N39" s="2"/>
      <c r="O39" s="2">
        <f>SUM('[2]River Analysis'!$S$6:$S32)</f>
        <v>1058223.3333333335</v>
      </c>
      <c r="Q39" s="80">
        <f t="shared" si="7"/>
        <v>16415.831062670299</v>
      </c>
      <c r="S39" s="80">
        <f t="shared" si="8"/>
        <v>7031.6167120799273</v>
      </c>
      <c r="U39" s="80">
        <f>SUM('[2]River Analysis'!$AJ$6:$AJ32)</f>
        <v>21785.063613231552</v>
      </c>
    </row>
    <row r="40" spans="3:21" x14ac:dyDescent="0.25">
      <c r="C40">
        <v>25</v>
      </c>
      <c r="D40" s="81">
        <f>+[1]Total!A387</f>
        <v>41347</v>
      </c>
      <c r="E40" s="90" t="e">
        <f t="shared" si="5"/>
        <v>#REF!</v>
      </c>
      <c r="F40" s="90" t="e">
        <f t="shared" si="6"/>
        <v>#REF!</v>
      </c>
      <c r="G40" s="85"/>
      <c r="H40" s="85"/>
      <c r="I40" s="2"/>
      <c r="J40" s="2"/>
      <c r="K40" s="2">
        <f>SUM('[2]River Analysis'!P$6:$P33)</f>
        <v>619549</v>
      </c>
      <c r="L40" s="2"/>
      <c r="M40" s="2">
        <f>SUM('[2]River Analysis'!$M$6:$M33)</f>
        <v>264674.66666666669</v>
      </c>
      <c r="N40" s="2"/>
      <c r="O40" s="2">
        <f>SUM('[2]River Analysis'!$S$6:$S33)</f>
        <v>1087091.0000000002</v>
      </c>
      <c r="Q40" s="80">
        <f t="shared" si="7"/>
        <v>16881.444141689371</v>
      </c>
      <c r="S40" s="80">
        <f t="shared" si="8"/>
        <v>7211.8437783832878</v>
      </c>
      <c r="U40" s="80">
        <f>SUM('[2]River Analysis'!$AJ$6:$AJ33)</f>
        <v>22779.516539440203</v>
      </c>
    </row>
    <row r="41" spans="3:21" x14ac:dyDescent="0.25">
      <c r="C41">
        <v>24</v>
      </c>
      <c r="D41" s="81">
        <f>+[1]Total!A388</f>
        <v>41354</v>
      </c>
      <c r="E41" s="90" t="e">
        <f t="shared" si="5"/>
        <v>#REF!</v>
      </c>
      <c r="F41" s="90" t="e">
        <f t="shared" si="6"/>
        <v>#REF!</v>
      </c>
      <c r="G41" s="85"/>
      <c r="H41" s="85"/>
      <c r="I41" s="2"/>
      <c r="J41" s="2"/>
      <c r="K41" s="2">
        <f>SUM('[2]River Analysis'!P$6:$P34)</f>
        <v>634892.33333333337</v>
      </c>
      <c r="L41" s="2"/>
      <c r="M41" s="2">
        <f>SUM('[2]River Analysis'!$M$6:$M34)</f>
        <v>273565.66666666669</v>
      </c>
      <c r="N41" s="2"/>
      <c r="O41" s="2">
        <f>SUM('[2]River Analysis'!$S$6:$S34)</f>
        <v>1115997.3333333335</v>
      </c>
      <c r="Q41" s="80">
        <f t="shared" si="7"/>
        <v>17299.518619436876</v>
      </c>
      <c r="S41" s="80">
        <f t="shared" si="8"/>
        <v>7454.1053587647593</v>
      </c>
      <c r="U41" s="80">
        <f>SUM('[2]River Analysis'!$AJ$6:$AJ34)</f>
        <v>23623.7828668363</v>
      </c>
    </row>
    <row r="42" spans="3:21" x14ac:dyDescent="0.25">
      <c r="C42">
        <v>23</v>
      </c>
      <c r="D42" s="81">
        <f>+[1]Total!A389</f>
        <v>41361</v>
      </c>
      <c r="E42" s="90" t="e">
        <f t="shared" si="5"/>
        <v>#REF!</v>
      </c>
      <c r="F42" s="90" t="e">
        <f t="shared" si="6"/>
        <v>#REF!</v>
      </c>
      <c r="G42" s="85"/>
      <c r="H42" s="85"/>
      <c r="I42" s="2"/>
      <c r="J42" s="2"/>
      <c r="K42" s="2">
        <f>SUM('[2]River Analysis'!P$6:$P35)</f>
        <v>649519.66666666674</v>
      </c>
      <c r="L42" s="2"/>
      <c r="M42" s="2">
        <f>SUM('[2]River Analysis'!$M$6:$M35)</f>
        <v>283236.33333333337</v>
      </c>
      <c r="N42" s="2"/>
      <c r="O42" s="2">
        <f>SUM('[2]River Analysis'!$S$6:$S35)</f>
        <v>1144415.6666666667</v>
      </c>
      <c r="Q42" s="80">
        <f t="shared" si="7"/>
        <v>17698.083560399638</v>
      </c>
      <c r="S42" s="80">
        <f t="shared" si="8"/>
        <v>7717.6112624886473</v>
      </c>
      <c r="U42" s="80">
        <f>SUM('[2]River Analysis'!$AJ$6:$AJ35)</f>
        <v>24542.646310432567</v>
      </c>
    </row>
    <row r="43" spans="3:21" x14ac:dyDescent="0.25">
      <c r="C43">
        <v>22</v>
      </c>
      <c r="D43" s="81">
        <f>+[1]Total!A390</f>
        <v>41368</v>
      </c>
      <c r="E43" s="90" t="e">
        <f t="shared" si="5"/>
        <v>#REF!</v>
      </c>
      <c r="F43" s="90" t="e">
        <f t="shared" si="6"/>
        <v>#REF!</v>
      </c>
      <c r="G43" s="85"/>
      <c r="H43" s="85"/>
      <c r="I43" s="2"/>
      <c r="J43" s="2"/>
      <c r="K43" s="2">
        <f>SUM('[2]River Analysis'!P$6:$P36)</f>
        <v>659965.66666666674</v>
      </c>
      <c r="L43" s="2"/>
      <c r="M43" s="2">
        <f>SUM('[2]River Analysis'!$M$6:$M36)</f>
        <v>291031.66666666669</v>
      </c>
      <c r="N43" s="2"/>
      <c r="O43" s="2">
        <f>SUM('[2]River Analysis'!$S$6:$S36)</f>
        <v>1167594.6666666667</v>
      </c>
      <c r="Q43" s="80">
        <f t="shared" si="7"/>
        <v>17982.715712988193</v>
      </c>
      <c r="S43" s="80">
        <f t="shared" si="8"/>
        <v>7930.0181653042691</v>
      </c>
      <c r="U43" s="80">
        <f>SUM('[2]River Analysis'!$AJ$6:$AJ36)</f>
        <v>25514.563189143337</v>
      </c>
    </row>
    <row r="44" spans="3:21" x14ac:dyDescent="0.25">
      <c r="C44">
        <v>21</v>
      </c>
      <c r="D44" s="81">
        <f>+[1]Total!A391</f>
        <v>41375</v>
      </c>
      <c r="E44" s="90" t="e">
        <f t="shared" si="5"/>
        <v>#REF!</v>
      </c>
      <c r="F44" s="90" t="e">
        <f t="shared" si="6"/>
        <v>#REF!</v>
      </c>
      <c r="G44" s="85"/>
      <c r="H44" s="85"/>
      <c r="I44" s="2"/>
      <c r="J44" s="2"/>
      <c r="K44" s="2">
        <f>SUM('[2]River Analysis'!P$6:$P37)</f>
        <v>671177.33333333337</v>
      </c>
      <c r="L44" s="2"/>
      <c r="M44" s="2">
        <f>SUM('[2]River Analysis'!$M$6:$M37)</f>
        <v>297614.66666666669</v>
      </c>
      <c r="N44" s="2"/>
      <c r="O44" s="2">
        <f>SUM('[2]River Analysis'!$S$6:$S37)</f>
        <v>1188879.6666666667</v>
      </c>
      <c r="Q44" s="80">
        <f t="shared" si="7"/>
        <v>18288.210717529517</v>
      </c>
      <c r="S44" s="80">
        <f t="shared" si="8"/>
        <v>8109.3914623069932</v>
      </c>
      <c r="U44" s="80">
        <f>SUM('[2]River Analysis'!$AJ$6:$AJ37)</f>
        <v>26404.681933842236</v>
      </c>
    </row>
    <row r="45" spans="3:21" x14ac:dyDescent="0.25">
      <c r="C45">
        <v>20</v>
      </c>
      <c r="D45" s="81">
        <f>+[1]Total!A392</f>
        <v>41382</v>
      </c>
      <c r="E45" s="90" t="e">
        <f t="shared" si="5"/>
        <v>#REF!</v>
      </c>
      <c r="F45" s="90" t="e">
        <f t="shared" si="6"/>
        <v>#REF!</v>
      </c>
      <c r="G45" s="85"/>
      <c r="H45" s="85"/>
      <c r="I45" s="2"/>
      <c r="J45" s="2"/>
      <c r="K45" s="2">
        <f>SUM('[2]River Analysis'!P$6:$P38)</f>
        <v>678890.66666666674</v>
      </c>
      <c r="L45" s="2"/>
      <c r="M45" s="2">
        <f>SUM('[2]River Analysis'!$M$6:$M38)</f>
        <v>303746</v>
      </c>
      <c r="N45" s="2"/>
      <c r="O45" s="2">
        <f>SUM('[2]River Analysis'!$S$6:$S38)</f>
        <v>1206008</v>
      </c>
      <c r="Q45" s="80">
        <f t="shared" si="7"/>
        <v>18498.383287920075</v>
      </c>
      <c r="S45" s="80">
        <f t="shared" si="8"/>
        <v>8276.4577656675738</v>
      </c>
      <c r="U45" s="80">
        <f>SUM('[2]River Analysis'!$AJ$6:$AJ38)</f>
        <v>27431.925360474976</v>
      </c>
    </row>
    <row r="46" spans="3:21" x14ac:dyDescent="0.25">
      <c r="C46">
        <v>19</v>
      </c>
      <c r="D46" s="81">
        <f>+[1]Total!A393</f>
        <v>41389</v>
      </c>
      <c r="E46" s="90" t="e">
        <f t="shared" si="5"/>
        <v>#REF!</v>
      </c>
      <c r="F46" s="90" t="e">
        <f t="shared" si="6"/>
        <v>#REF!</v>
      </c>
      <c r="G46" s="85"/>
      <c r="H46" s="85"/>
      <c r="I46" s="2"/>
      <c r="J46" s="2"/>
      <c r="K46" s="2">
        <f>SUM('[2]River Analysis'!P$6:$P39)</f>
        <v>681932.33333333337</v>
      </c>
      <c r="L46" s="2"/>
      <c r="M46" s="2">
        <f>SUM('[2]River Analysis'!$M$6:$M39)</f>
        <v>308286.33333333331</v>
      </c>
      <c r="N46" s="2"/>
      <c r="O46" s="2">
        <f>SUM('[2]River Analysis'!$S$6:$S39)</f>
        <v>1217568</v>
      </c>
      <c r="Q46" s="80">
        <f t="shared" si="7"/>
        <v>18581.262488646684</v>
      </c>
      <c r="S46" s="80">
        <f t="shared" si="8"/>
        <v>8400.1725703905522</v>
      </c>
      <c r="U46" s="80">
        <f>SUM('[2]River Analysis'!$AJ$6:$AJ39)</f>
        <v>28325.572519083966</v>
      </c>
    </row>
    <row r="47" spans="3:21" x14ac:dyDescent="0.25">
      <c r="C47">
        <v>18</v>
      </c>
      <c r="D47" s="81">
        <f>+[1]Total!A394</f>
        <v>41396</v>
      </c>
      <c r="E47" s="90" t="e">
        <f t="shared" si="5"/>
        <v>#REF!</v>
      </c>
      <c r="F47" s="90" t="e">
        <f t="shared" si="6"/>
        <v>#REF!</v>
      </c>
      <c r="G47" s="85"/>
      <c r="H47" s="85"/>
      <c r="I47" s="2"/>
      <c r="J47" s="2"/>
      <c r="K47" s="2">
        <f>SUM('[2]River Analysis'!P$6:$P40)</f>
        <v>688718</v>
      </c>
      <c r="L47" s="2"/>
      <c r="M47" s="2">
        <f>SUM('[2]River Analysis'!$M$6:$M40)</f>
        <v>309102.33333333331</v>
      </c>
      <c r="N47" s="2"/>
      <c r="O47" s="2">
        <f>SUM('[2]River Analysis'!$S$6:$S40)</f>
        <v>1228482.3333333333</v>
      </c>
      <c r="Q47" s="80">
        <f t="shared" si="7"/>
        <v>18766.158038147136</v>
      </c>
      <c r="S47" s="80">
        <f t="shared" si="8"/>
        <v>8422.4069028156209</v>
      </c>
      <c r="U47" s="80">
        <f>SUM('[2]River Analysis'!$AJ$6:$AJ40)</f>
        <v>29126.505513146731</v>
      </c>
    </row>
    <row r="48" spans="3:21" x14ac:dyDescent="0.25">
      <c r="C48">
        <v>17</v>
      </c>
      <c r="D48" s="81">
        <f>+[1]Total!A395</f>
        <v>41403</v>
      </c>
      <c r="E48" s="90" t="e">
        <f t="shared" si="5"/>
        <v>#REF!</v>
      </c>
      <c r="F48" s="90" t="e">
        <f t="shared" si="6"/>
        <v>#REF!</v>
      </c>
      <c r="G48" s="85"/>
      <c r="H48" s="85"/>
      <c r="I48" s="2"/>
      <c r="J48" s="2"/>
      <c r="K48" s="2">
        <f>SUM('[2]River Analysis'!P$6:$P41)</f>
        <v>691857.33333333337</v>
      </c>
      <c r="L48" s="2"/>
      <c r="M48" s="2">
        <f>SUM('[2]River Analysis'!$M$6:$M41)</f>
        <v>311200.33333333331</v>
      </c>
      <c r="N48" s="2"/>
      <c r="O48" s="2">
        <f>SUM('[2]River Analysis'!$S$6:$S41)</f>
        <v>1237724.6666666665</v>
      </c>
      <c r="Q48" s="80">
        <f t="shared" si="7"/>
        <v>18851.698455949136</v>
      </c>
      <c r="S48" s="80">
        <f t="shared" si="8"/>
        <v>8479.5731153496818</v>
      </c>
      <c r="U48" s="80">
        <f>SUM('[2]River Analysis'!$AJ$6:$AJ41)</f>
        <v>29969.482612383374</v>
      </c>
    </row>
    <row r="49" spans="3:21" x14ac:dyDescent="0.25">
      <c r="C49">
        <v>16</v>
      </c>
      <c r="D49" s="81">
        <f>+[1]Total!A396</f>
        <v>41410</v>
      </c>
      <c r="E49" s="90" t="e">
        <f t="shared" si="5"/>
        <v>#REF!</v>
      </c>
      <c r="F49" s="90" t="e">
        <f t="shared" si="6"/>
        <v>#REF!</v>
      </c>
      <c r="G49" s="85"/>
      <c r="H49" s="85"/>
      <c r="I49" s="2"/>
      <c r="J49" s="2"/>
      <c r="K49" s="2">
        <f>SUM('[2]River Analysis'!P$6:$P42)</f>
        <v>698184</v>
      </c>
      <c r="L49" s="2"/>
      <c r="M49" s="2">
        <f>SUM('[2]River Analysis'!$M$6:$M42)</f>
        <v>313978</v>
      </c>
      <c r="N49" s="2"/>
      <c r="O49" s="2">
        <f>SUM('[2]River Analysis'!$S$6:$S42)</f>
        <v>1249798.3333333333</v>
      </c>
      <c r="Q49" s="80">
        <f t="shared" si="7"/>
        <v>19024.087193460487</v>
      </c>
      <c r="S49" s="80">
        <f t="shared" si="8"/>
        <v>8555.258855585831</v>
      </c>
      <c r="U49" s="80">
        <f>SUM('[2]River Analysis'!$AJ$6:$AJ42)</f>
        <v>30855.072094995758</v>
      </c>
    </row>
    <row r="50" spans="3:21" x14ac:dyDescent="0.25">
      <c r="C50">
        <v>15</v>
      </c>
      <c r="D50" s="81">
        <f>+[1]Total!A397</f>
        <v>41417</v>
      </c>
      <c r="E50" s="90" t="e">
        <f t="shared" si="5"/>
        <v>#REF!</v>
      </c>
      <c r="F50" s="90" t="e">
        <f t="shared" si="6"/>
        <v>#REF!</v>
      </c>
      <c r="G50" s="85"/>
      <c r="H50" s="85"/>
      <c r="I50" s="2"/>
      <c r="J50" s="2"/>
      <c r="K50" s="2">
        <f>SUM('[2]River Analysis'!P$6:$P43)</f>
        <v>701843.33333333337</v>
      </c>
      <c r="L50" s="2"/>
      <c r="M50" s="2">
        <f>SUM('[2]River Analysis'!$M$6:$M43)</f>
        <v>316547.33333333331</v>
      </c>
      <c r="N50" s="2"/>
      <c r="O50" s="2">
        <f>SUM('[2]River Analysis'!$S$6:$S43)</f>
        <v>1258833</v>
      </c>
      <c r="Q50" s="80">
        <f t="shared" si="7"/>
        <v>19123.796548592189</v>
      </c>
      <c r="S50" s="80">
        <f t="shared" si="8"/>
        <v>8625.2679382379647</v>
      </c>
      <c r="U50" s="80">
        <f>SUM('[2]River Analysis'!$AJ$6:$AJ43)</f>
        <v>31765.258693808311</v>
      </c>
    </row>
    <row r="51" spans="3:21" x14ac:dyDescent="0.25">
      <c r="C51">
        <v>14</v>
      </c>
      <c r="D51" s="81">
        <f>+[1]Total!A398</f>
        <v>41424</v>
      </c>
      <c r="E51" s="90" t="e">
        <f t="shared" si="5"/>
        <v>#REF!</v>
      </c>
      <c r="F51" s="90" t="e">
        <f t="shared" si="6"/>
        <v>#REF!</v>
      </c>
      <c r="G51" s="85"/>
      <c r="H51" s="85"/>
      <c r="I51" s="2"/>
      <c r="J51" s="2"/>
      <c r="K51" s="2">
        <f>SUM('[2]River Analysis'!P$6:$P44)</f>
        <v>706278.66666666674</v>
      </c>
      <c r="L51" s="2"/>
      <c r="M51" s="2">
        <f>SUM('[2]River Analysis'!$M$6:$M44)</f>
        <v>319144.33333333331</v>
      </c>
      <c r="N51" s="2"/>
      <c r="O51" s="2">
        <f>SUM('[2]River Analysis'!$S$6:$S44)</f>
        <v>1268686</v>
      </c>
      <c r="Q51" s="80">
        <f t="shared" si="7"/>
        <v>19244.650317892825</v>
      </c>
      <c r="S51" s="80">
        <f t="shared" si="8"/>
        <v>8696.0308810172555</v>
      </c>
      <c r="U51" s="80">
        <f>SUM('[2]River Analysis'!$AJ$6:$AJ44)</f>
        <v>32746.709075487699</v>
      </c>
    </row>
    <row r="52" spans="3:21" x14ac:dyDescent="0.25">
      <c r="C52">
        <v>13</v>
      </c>
      <c r="D52" s="81">
        <f>+[1]Total!A399</f>
        <v>41431</v>
      </c>
      <c r="E52" s="90" t="e">
        <f t="shared" si="5"/>
        <v>#REF!</v>
      </c>
      <c r="F52" s="90" t="e">
        <f t="shared" si="6"/>
        <v>#REF!</v>
      </c>
      <c r="G52" s="85"/>
      <c r="H52" s="85"/>
      <c r="I52" s="2"/>
      <c r="J52" s="2"/>
      <c r="K52" s="2">
        <f>SUM('[2]River Analysis'!P$6:$P45)</f>
        <v>711646.66666666674</v>
      </c>
      <c r="L52" s="2"/>
      <c r="M52" s="2">
        <f>SUM('[2]River Analysis'!$M$6:$M45)</f>
        <v>319917</v>
      </c>
      <c r="N52" s="2"/>
      <c r="O52" s="2">
        <f>SUM('[2]River Analysis'!$S$6:$S45)</f>
        <v>1277346.3333333333</v>
      </c>
      <c r="Q52" s="80">
        <f t="shared" si="7"/>
        <v>19390.917347865576</v>
      </c>
      <c r="S52" s="80">
        <f t="shared" si="8"/>
        <v>8717.0844686648488</v>
      </c>
      <c r="U52" s="80">
        <f>SUM('[2]River Analysis'!$AJ$6:$AJ45)</f>
        <v>33612.222222222219</v>
      </c>
    </row>
    <row r="53" spans="3:21" x14ac:dyDescent="0.25">
      <c r="C53">
        <v>12</v>
      </c>
      <c r="D53" s="81">
        <f>+[1]Total!A400</f>
        <v>41438</v>
      </c>
      <c r="E53" s="90" t="e">
        <f t="shared" si="5"/>
        <v>#REF!</v>
      </c>
      <c r="F53" s="90" t="e">
        <f t="shared" si="6"/>
        <v>#REF!</v>
      </c>
      <c r="G53" s="85"/>
      <c r="H53" s="85"/>
      <c r="I53" s="2"/>
      <c r="J53" s="2"/>
      <c r="K53" s="2">
        <f>SUM('[2]River Analysis'!P$6:$P46)</f>
        <v>715038.33333333337</v>
      </c>
      <c r="L53" s="2"/>
      <c r="M53" s="2">
        <f>SUM('[2]River Analysis'!$M$6:$M46)</f>
        <v>323898.66666666669</v>
      </c>
      <c r="N53" s="2"/>
      <c r="O53" s="2">
        <f>SUM('[2]River Analysis'!$S$6:$S46)</f>
        <v>1287406.3333333333</v>
      </c>
      <c r="Q53" s="80">
        <f t="shared" si="7"/>
        <v>19483.333333333332</v>
      </c>
      <c r="S53" s="80">
        <f t="shared" si="8"/>
        <v>8825.5767484105363</v>
      </c>
      <c r="U53" s="80">
        <f>SUM('[2]River Analysis'!$AJ$6:$AJ46)</f>
        <v>34406.064461407972</v>
      </c>
    </row>
    <row r="54" spans="3:21" x14ac:dyDescent="0.25">
      <c r="C54">
        <v>11</v>
      </c>
      <c r="D54" s="81">
        <f>+[1]Total!A401</f>
        <v>41445</v>
      </c>
      <c r="E54" s="90" t="e">
        <f t="shared" si="5"/>
        <v>#REF!</v>
      </c>
      <c r="F54" s="90" t="e">
        <f t="shared" si="6"/>
        <v>#REF!</v>
      </c>
      <c r="G54" s="85"/>
      <c r="H54" s="85"/>
      <c r="I54" s="2"/>
      <c r="J54" s="2"/>
      <c r="K54" s="2">
        <f>SUM('[2]River Analysis'!P$6:$P47)</f>
        <v>718309</v>
      </c>
      <c r="L54" s="2"/>
      <c r="M54" s="2">
        <f>SUM('[2]River Analysis'!$M$6:$M47)</f>
        <v>326379</v>
      </c>
      <c r="N54" s="2"/>
      <c r="O54" s="2">
        <f>SUM('[2]River Analysis'!$S$6:$S47)</f>
        <v>1295963.6666666665</v>
      </c>
      <c r="Q54" s="80">
        <f t="shared" si="7"/>
        <v>19572.452316076291</v>
      </c>
      <c r="S54" s="80">
        <f t="shared" si="8"/>
        <v>8893.1607629427781</v>
      </c>
      <c r="U54" s="80">
        <f>SUM('[2]River Analysis'!$AJ$6:$AJ47)</f>
        <v>35259.075487701441</v>
      </c>
    </row>
    <row r="55" spans="3:21" x14ac:dyDescent="0.25">
      <c r="C55">
        <v>10</v>
      </c>
      <c r="D55" s="81">
        <f>+[1]Total!A402</f>
        <v>41452</v>
      </c>
      <c r="E55" s="90" t="e">
        <f t="shared" si="5"/>
        <v>#REF!</v>
      </c>
      <c r="F55" s="90" t="e">
        <f t="shared" si="6"/>
        <v>#REF!</v>
      </c>
      <c r="G55" s="85"/>
      <c r="H55" s="85"/>
      <c r="I55" s="2"/>
      <c r="J55" s="2"/>
      <c r="K55" s="2">
        <f>SUM('[2]River Analysis'!P$6:$P48)</f>
        <v>722295.66666666663</v>
      </c>
      <c r="L55" s="2"/>
      <c r="M55" s="2">
        <f>SUM('[2]River Analysis'!$M$6:$M48)</f>
        <v>327419</v>
      </c>
      <c r="N55" s="2"/>
      <c r="O55" s="2">
        <f>SUM('[2]River Analysis'!$S$6:$S48)</f>
        <v>1303024.6666666665</v>
      </c>
      <c r="Q55" s="80">
        <f t="shared" si="7"/>
        <v>19681.080835603992</v>
      </c>
      <c r="S55" s="80">
        <f t="shared" si="8"/>
        <v>8921.4986376021789</v>
      </c>
      <c r="U55" s="80">
        <f>SUM('[2]River Analysis'!$AJ$6:$AJ48)</f>
        <v>36110.737913486002</v>
      </c>
    </row>
    <row r="56" spans="3:21" x14ac:dyDescent="0.25">
      <c r="C56">
        <v>9</v>
      </c>
      <c r="D56" s="81">
        <f>+[1]Total!A403</f>
        <v>41459</v>
      </c>
      <c r="E56" s="90" t="e">
        <f t="shared" si="5"/>
        <v>#REF!</v>
      </c>
      <c r="F56" s="90" t="e">
        <f t="shared" si="6"/>
        <v>#REF!</v>
      </c>
      <c r="G56" s="85"/>
      <c r="H56" s="85"/>
      <c r="I56" s="2"/>
      <c r="J56" s="2"/>
      <c r="K56" s="2">
        <f>SUM('[2]River Analysis'!P$6:$P49)</f>
        <v>725567.33333333326</v>
      </c>
      <c r="L56" s="2"/>
      <c r="M56" s="2">
        <f>SUM('[2]River Analysis'!$M$6:$M49)</f>
        <v>329286.33333333331</v>
      </c>
      <c r="N56" s="2"/>
      <c r="O56" s="2">
        <f>SUM('[2]River Analysis'!$S$6:$S49)</f>
        <v>1310868.3333333333</v>
      </c>
      <c r="Q56" s="80">
        <f t="shared" si="7"/>
        <v>19770.227066303356</v>
      </c>
      <c r="S56" s="80">
        <f t="shared" si="8"/>
        <v>8972.3796548592181</v>
      </c>
      <c r="U56" s="80">
        <f>SUM('[2]River Analysis'!$AJ$6:$AJ49)</f>
        <v>36967.463952502119</v>
      </c>
    </row>
    <row r="57" spans="3:21" x14ac:dyDescent="0.25">
      <c r="C57">
        <v>8</v>
      </c>
      <c r="D57" s="81">
        <f>+[1]Total!A404</f>
        <v>41466</v>
      </c>
      <c r="E57" s="90" t="e">
        <f t="shared" si="5"/>
        <v>#REF!</v>
      </c>
      <c r="F57" s="90" t="e">
        <f t="shared" si="6"/>
        <v>#REF!</v>
      </c>
      <c r="G57" s="85"/>
      <c r="H57" s="85"/>
      <c r="I57" s="2"/>
      <c r="J57" s="2"/>
      <c r="K57" s="2">
        <f>SUM('[2]River Analysis'!P$6:$P50)</f>
        <v>731923.99999999988</v>
      </c>
      <c r="L57" s="2"/>
      <c r="M57" s="2">
        <f>SUM('[2]River Analysis'!$M$6:$M50)</f>
        <v>331214.33333333331</v>
      </c>
      <c r="N57" s="2"/>
      <c r="O57" s="2">
        <f>SUM('[2]River Analysis'!$S$6:$S50)</f>
        <v>1321826.3333333333</v>
      </c>
      <c r="Q57" s="80">
        <f t="shared" si="7"/>
        <v>19943.433242506806</v>
      </c>
      <c r="S57" s="80">
        <f t="shared" si="8"/>
        <v>9024.9137148047212</v>
      </c>
      <c r="U57" s="80">
        <f>SUM('[2]River Analysis'!$AJ$6:$AJ50)</f>
        <v>37798.015267175571</v>
      </c>
    </row>
    <row r="58" spans="3:21" x14ac:dyDescent="0.25">
      <c r="C58">
        <v>7</v>
      </c>
      <c r="D58" s="81">
        <f>+[1]Total!A405</f>
        <v>41473</v>
      </c>
      <c r="E58" s="90" t="e">
        <f t="shared" si="5"/>
        <v>#REF!</v>
      </c>
      <c r="F58" s="90" t="e">
        <f t="shared" si="6"/>
        <v>#REF!</v>
      </c>
      <c r="G58" s="85"/>
      <c r="H58" s="85"/>
      <c r="I58" s="2"/>
      <c r="J58" s="2"/>
      <c r="K58" s="2">
        <f>SUM('[2]River Analysis'!P$6:$P51)</f>
        <v>736594.99999999988</v>
      </c>
      <c r="L58" s="2"/>
      <c r="M58" s="2">
        <f>SUM('[2]River Analysis'!$M$6:$M51)</f>
        <v>333918.33333333331</v>
      </c>
      <c r="N58" s="2"/>
      <c r="O58" s="2">
        <f>SUM('[2]River Analysis'!$S$6:$S51)</f>
        <v>1331417.3333333333</v>
      </c>
      <c r="Q58" s="80">
        <f t="shared" si="7"/>
        <v>20070.70844686648</v>
      </c>
      <c r="S58" s="80">
        <f t="shared" si="8"/>
        <v>9098.5921889191632</v>
      </c>
      <c r="U58" s="80">
        <f>SUM('[2]River Analysis'!$AJ$6:$AJ51)</f>
        <v>38637.319762510604</v>
      </c>
    </row>
    <row r="59" spans="3:21" x14ac:dyDescent="0.25">
      <c r="C59">
        <v>6</v>
      </c>
      <c r="D59" s="81">
        <f>+[1]Total!A406</f>
        <v>41480</v>
      </c>
      <c r="E59" s="90" t="e">
        <f t="shared" si="5"/>
        <v>#REF!</v>
      </c>
      <c r="F59" s="90" t="e">
        <f t="shared" si="6"/>
        <v>#REF!</v>
      </c>
      <c r="G59" s="85"/>
      <c r="H59" s="85"/>
      <c r="I59" s="2"/>
      <c r="J59" s="2"/>
      <c r="K59" s="2">
        <f>SUM('[2]River Analysis'!P$6:$P52)</f>
        <v>743304.33333333326</v>
      </c>
      <c r="L59" s="2"/>
      <c r="M59" s="2">
        <f>SUM('[2]River Analysis'!$M$6:$M52)</f>
        <v>334704.33333333331</v>
      </c>
      <c r="N59" s="2"/>
      <c r="O59" s="2">
        <f>SUM('[2]River Analysis'!$S$6:$S52)</f>
        <v>1341250</v>
      </c>
      <c r="Q59" s="80">
        <f t="shared" si="7"/>
        <v>20253.524069028153</v>
      </c>
      <c r="S59" s="80">
        <f t="shared" si="8"/>
        <v>9120.0090826521337</v>
      </c>
      <c r="U59" s="80">
        <f>SUM('[2]River Analysis'!$AJ$6:$AJ52)</f>
        <v>39496.471586089909</v>
      </c>
    </row>
    <row r="60" spans="3:21" x14ac:dyDescent="0.25">
      <c r="C60">
        <v>5</v>
      </c>
      <c r="D60" s="81">
        <f>+[1]Total!A407</f>
        <v>41487</v>
      </c>
      <c r="E60" s="90" t="e">
        <f t="shared" si="5"/>
        <v>#REF!</v>
      </c>
      <c r="F60" s="90" t="e">
        <f t="shared" si="6"/>
        <v>#REF!</v>
      </c>
      <c r="G60" s="85"/>
      <c r="H60" s="85"/>
      <c r="I60" s="2"/>
      <c r="J60" s="2"/>
      <c r="K60" s="2">
        <f>SUM('[2]River Analysis'!P$6:$P53)</f>
        <v>748464.66666666663</v>
      </c>
      <c r="L60" s="2"/>
      <c r="M60" s="2">
        <f>SUM('[2]River Analysis'!$M$6:$M53)</f>
        <v>337755.66666666663</v>
      </c>
      <c r="N60" s="2"/>
      <c r="O60" s="2">
        <f>SUM('[2]River Analysis'!$S$6:$S53)</f>
        <v>1352490.3333333333</v>
      </c>
      <c r="Q60" s="80">
        <f t="shared" si="7"/>
        <v>20394.132606721159</v>
      </c>
      <c r="S60" s="80">
        <f t="shared" si="8"/>
        <v>9203.1516802906426</v>
      </c>
      <c r="U60" s="80">
        <f>SUM('[2]River Analysis'!$AJ$6:$AJ53)</f>
        <v>40271.051738761664</v>
      </c>
    </row>
    <row r="61" spans="3:21" x14ac:dyDescent="0.25">
      <c r="C61">
        <v>4</v>
      </c>
      <c r="D61" s="81">
        <f>+[1]Total!A408</f>
        <v>41494</v>
      </c>
      <c r="E61" s="90" t="e">
        <f t="shared" si="5"/>
        <v>#REF!</v>
      </c>
      <c r="F61" s="90" t="e">
        <f t="shared" si="6"/>
        <v>#REF!</v>
      </c>
      <c r="G61" s="85"/>
      <c r="H61" s="85"/>
      <c r="I61" s="2"/>
      <c r="J61" s="2"/>
      <c r="K61" s="2">
        <f>SUM('[2]River Analysis'!P$6:$P54)</f>
        <v>753584</v>
      </c>
      <c r="L61" s="2"/>
      <c r="M61" s="2">
        <f>SUM('[2]River Analysis'!$M$6:$M54)</f>
        <v>339562.66666666663</v>
      </c>
      <c r="N61" s="2"/>
      <c r="O61" s="2">
        <f>SUM('[2]River Analysis'!$S$6:$S54)</f>
        <v>1361337.3333333333</v>
      </c>
      <c r="Q61" s="80">
        <f t="shared" si="7"/>
        <v>20533.623978201635</v>
      </c>
      <c r="S61" s="80">
        <f t="shared" si="8"/>
        <v>9252.3887375113518</v>
      </c>
      <c r="U61" s="80">
        <f>SUM('[2]River Analysis'!$AJ$6:$AJ54)</f>
        <v>41131.382527565736</v>
      </c>
    </row>
    <row r="62" spans="3:21" x14ac:dyDescent="0.25">
      <c r="C62">
        <v>3</v>
      </c>
      <c r="D62" s="81">
        <f>+[1]Total!A409</f>
        <v>41501</v>
      </c>
      <c r="E62" s="90" t="e">
        <f t="shared" si="5"/>
        <v>#REF!</v>
      </c>
      <c r="F62" s="90" t="e">
        <f t="shared" si="6"/>
        <v>#REF!</v>
      </c>
      <c r="G62" s="85"/>
      <c r="H62" s="85"/>
      <c r="I62" s="2"/>
      <c r="J62" s="2"/>
      <c r="K62" s="2">
        <f>SUM('[2]River Analysis'!P$6:$P55)</f>
        <v>761919</v>
      </c>
      <c r="L62" s="2"/>
      <c r="M62" s="2">
        <f>SUM('[2]River Analysis'!$M$6:$M55)</f>
        <v>341896.33333333331</v>
      </c>
      <c r="N62" s="2"/>
      <c r="O62" s="2">
        <f>SUM('[2]River Analysis'!$S$6:$S55)</f>
        <v>1374602</v>
      </c>
      <c r="Q62" s="80">
        <f t="shared" si="7"/>
        <v>20760.735694822888</v>
      </c>
      <c r="S62" s="80">
        <f t="shared" si="8"/>
        <v>9315.9763851044499</v>
      </c>
      <c r="U62" s="80">
        <f>SUM('[2]River Analysis'!$AJ$6:$AJ55)</f>
        <v>41944.792196776929</v>
      </c>
    </row>
    <row r="63" spans="3:21" x14ac:dyDescent="0.25">
      <c r="C63">
        <v>2</v>
      </c>
      <c r="D63" s="81">
        <f>+[1]Total!A410</f>
        <v>41508</v>
      </c>
      <c r="E63" s="90" t="e">
        <f t="shared" si="5"/>
        <v>#REF!</v>
      </c>
      <c r="F63" s="90" t="e">
        <f t="shared" si="6"/>
        <v>#REF!</v>
      </c>
      <c r="G63" s="85"/>
      <c r="H63" s="85"/>
      <c r="I63" s="2"/>
      <c r="J63" s="2"/>
      <c r="K63" s="2">
        <f>SUM('[2]River Analysis'!P$6:$P56)</f>
        <v>772685.33333333337</v>
      </c>
      <c r="L63" s="2"/>
      <c r="M63" s="2">
        <f>SUM('[2]River Analysis'!$M$6:$M56)</f>
        <v>344269.33333333331</v>
      </c>
      <c r="N63" s="2"/>
      <c r="O63" s="2">
        <f>SUM('[2]River Analysis'!$S$6:$S56)</f>
        <v>1389600.6666666667</v>
      </c>
      <c r="Q63" s="80">
        <f t="shared" si="7"/>
        <v>21054.096276112625</v>
      </c>
      <c r="S63" s="80">
        <f t="shared" si="8"/>
        <v>9380.6357856494087</v>
      </c>
      <c r="U63" s="80">
        <f>SUM('[2]River Analysis'!$AJ$6:$AJ56)</f>
        <v>42777.073791348601</v>
      </c>
    </row>
    <row r="64" spans="3:21" x14ac:dyDescent="0.25">
      <c r="C64">
        <v>1</v>
      </c>
      <c r="D64" s="81">
        <f>+[1]Total!A411</f>
        <v>41515</v>
      </c>
      <c r="E64" s="90" t="e">
        <f t="shared" si="5"/>
        <v>#REF!</v>
      </c>
      <c r="F64" s="90" t="e">
        <f t="shared" si="6"/>
        <v>#REF!</v>
      </c>
      <c r="G64" s="85"/>
      <c r="H64" s="85"/>
      <c r="I64" s="2"/>
      <c r="J64" s="2"/>
      <c r="K64" s="2">
        <f>SUM('[2]River Analysis'!P$6:$P57)</f>
        <v>779698.33333333337</v>
      </c>
      <c r="L64" s="2"/>
      <c r="M64" s="2">
        <f>SUM('[2]River Analysis'!$M$6:$M57)</f>
        <v>346754.33333333331</v>
      </c>
      <c r="N64" s="2"/>
      <c r="O64" s="2">
        <f>SUM('[2]River Analysis'!$S$6:$S57)</f>
        <v>1401103</v>
      </c>
      <c r="Q64" s="80">
        <f t="shared" si="7"/>
        <v>21245.186194368755</v>
      </c>
      <c r="S64" s="80">
        <f t="shared" si="8"/>
        <v>9448.3469573115344</v>
      </c>
      <c r="U64" s="80">
        <f>SUM('[2]River Analysis'!$AJ$6:$AJ57)</f>
        <v>43612.773536895678</v>
      </c>
    </row>
    <row r="65" spans="3:21" x14ac:dyDescent="0.25">
      <c r="D65" s="10" t="s">
        <v>957</v>
      </c>
      <c r="E65" s="82" t="e">
        <f>+'GTR Soybean Table '!#REF!</f>
        <v>#REF!</v>
      </c>
      <c r="F65" s="82" t="e">
        <f>+E65</f>
        <v>#REF!</v>
      </c>
      <c r="G65" s="85"/>
      <c r="H65" s="2"/>
      <c r="I65" s="2"/>
      <c r="J65" s="2"/>
      <c r="K65" s="2"/>
      <c r="L65" s="2"/>
      <c r="M65" s="2"/>
      <c r="N65" s="2"/>
      <c r="O65" s="2"/>
    </row>
    <row r="66" spans="3:21" x14ac:dyDescent="0.25">
      <c r="C66" s="83" t="s">
        <v>958</v>
      </c>
      <c r="D66" s="83" t="s">
        <v>959</v>
      </c>
      <c r="E66" s="50" t="e">
        <f>+(E65-E13)/51</f>
        <v>#REF!</v>
      </c>
      <c r="F66" s="50" t="e">
        <f>+(F65-F13)/51</f>
        <v>#REF!</v>
      </c>
      <c r="G66" s="84">
        <f>+G29-G28</f>
        <v>339.29999999999927</v>
      </c>
      <c r="H66" s="84">
        <f>+H29-H28</f>
        <v>-20061.900000000001</v>
      </c>
      <c r="I66" s="2"/>
      <c r="J66" s="2"/>
      <c r="K66" s="84">
        <f>+K29-K28</f>
        <v>26358</v>
      </c>
      <c r="L66" s="2"/>
      <c r="M66" s="84">
        <f>+M29-M28</f>
        <v>8601.333333333343</v>
      </c>
      <c r="N66" s="2"/>
      <c r="O66" s="84">
        <f>+O29-O28</f>
        <v>45525.333333333372</v>
      </c>
      <c r="Q66" s="84">
        <f>+Q29-Q28</f>
        <v>718.201634877385</v>
      </c>
      <c r="S66" s="84">
        <f>+S29-S28</f>
        <v>234.3687556766572</v>
      </c>
      <c r="U66" s="84">
        <f>+U29-U28</f>
        <v>983.8083121289219</v>
      </c>
    </row>
  </sheetData>
  <mergeCells count="4">
    <mergeCell ref="C11:D11"/>
    <mergeCell ref="E11:I11"/>
    <mergeCell ref="J11:O11"/>
    <mergeCell ref="P11:U11"/>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9822-D1DB-4096-86C0-9E946A8807DE}">
  <dimension ref="A1:G106"/>
  <sheetViews>
    <sheetView workbookViewId="0">
      <selection activeCell="E73" sqref="E73"/>
    </sheetView>
  </sheetViews>
  <sheetFormatPr defaultRowHeight="13.2" x14ac:dyDescent="0.25"/>
  <cols>
    <col min="1" max="1" width="28.33203125" customWidth="1"/>
    <col min="2" max="2" width="11.5546875" customWidth="1"/>
    <col min="3" max="3" width="11.21875" customWidth="1"/>
    <col min="4" max="4" width="12.109375" customWidth="1"/>
    <col min="5" max="5" width="14.6640625" customWidth="1"/>
    <col min="6" max="6" width="15.21875" customWidth="1"/>
    <col min="7" max="7" width="12.6640625" customWidth="1"/>
  </cols>
  <sheetData>
    <row r="1" spans="1:7" ht="15" x14ac:dyDescent="0.25">
      <c r="A1" s="282" t="s">
        <v>47</v>
      </c>
    </row>
    <row r="2" spans="1:7" ht="15" x14ac:dyDescent="0.25">
      <c r="A2" s="282" t="s">
        <v>48</v>
      </c>
    </row>
    <row r="3" spans="1:7" ht="15" x14ac:dyDescent="0.25">
      <c r="A3" s="282" t="s">
        <v>974</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362.5</v>
      </c>
      <c r="C12">
        <v>44.5</v>
      </c>
      <c r="D12">
        <v>255.4</v>
      </c>
      <c r="E12">
        <v>125.8</v>
      </c>
      <c r="F12">
        <v>0</v>
      </c>
      <c r="G12">
        <v>0</v>
      </c>
    </row>
    <row r="13" spans="1:7" ht="15" x14ac:dyDescent="0.25">
      <c r="A13" s="282" t="s">
        <v>255</v>
      </c>
      <c r="B13">
        <v>21.5</v>
      </c>
      <c r="C13">
        <v>0</v>
      </c>
      <c r="D13">
        <v>0</v>
      </c>
      <c r="E13">
        <v>0</v>
      </c>
      <c r="F13">
        <v>0</v>
      </c>
      <c r="G13">
        <v>0</v>
      </c>
    </row>
    <row r="14" spans="1:7" ht="15" x14ac:dyDescent="0.25">
      <c r="A14" s="282" t="s">
        <v>70</v>
      </c>
      <c r="B14">
        <v>55</v>
      </c>
      <c r="C14">
        <v>0</v>
      </c>
      <c r="D14">
        <v>0</v>
      </c>
      <c r="E14" t="s">
        <v>84</v>
      </c>
      <c r="F14">
        <v>0</v>
      </c>
      <c r="G14">
        <v>0</v>
      </c>
    </row>
    <row r="15" spans="1:7" ht="15" x14ac:dyDescent="0.25">
      <c r="A15" s="282" t="s">
        <v>71</v>
      </c>
      <c r="B15">
        <v>0</v>
      </c>
      <c r="C15">
        <v>0</v>
      </c>
      <c r="D15">
        <v>205.4</v>
      </c>
      <c r="E15">
        <v>67.599999999999994</v>
      </c>
      <c r="F15">
        <v>0</v>
      </c>
      <c r="G15">
        <v>0</v>
      </c>
    </row>
    <row r="16" spans="1:7" ht="15" x14ac:dyDescent="0.25">
      <c r="A16" s="282" t="s">
        <v>72</v>
      </c>
      <c r="B16">
        <v>160</v>
      </c>
      <c r="C16">
        <v>44.5</v>
      </c>
      <c r="D16">
        <v>0</v>
      </c>
      <c r="E16">
        <v>0</v>
      </c>
      <c r="F16">
        <v>0</v>
      </c>
      <c r="G16">
        <v>0</v>
      </c>
    </row>
    <row r="17" spans="1:7" ht="15" x14ac:dyDescent="0.25">
      <c r="A17" s="282" t="s">
        <v>73</v>
      </c>
      <c r="B17">
        <v>126</v>
      </c>
      <c r="C17">
        <v>0</v>
      </c>
      <c r="D17">
        <v>50.1</v>
      </c>
      <c r="E17">
        <v>58.2</v>
      </c>
      <c r="F17">
        <v>0</v>
      </c>
      <c r="G17">
        <v>0</v>
      </c>
    </row>
    <row r="18" spans="1:7" ht="15" x14ac:dyDescent="0.25">
      <c r="A18" s="282" t="s">
        <v>66</v>
      </c>
    </row>
    <row r="19" spans="1:7" ht="15" x14ac:dyDescent="0.25">
      <c r="A19" s="282" t="s">
        <v>75</v>
      </c>
      <c r="B19">
        <v>176</v>
      </c>
      <c r="C19">
        <v>0</v>
      </c>
      <c r="D19">
        <v>0</v>
      </c>
      <c r="E19">
        <v>0</v>
      </c>
      <c r="F19">
        <v>0</v>
      </c>
      <c r="G19">
        <v>0</v>
      </c>
    </row>
    <row r="20" spans="1:7" ht="15" x14ac:dyDescent="0.25">
      <c r="A20" s="282" t="s">
        <v>77</v>
      </c>
      <c r="B20">
        <v>176</v>
      </c>
      <c r="C20">
        <v>0</v>
      </c>
      <c r="D20">
        <v>0</v>
      </c>
      <c r="E20">
        <v>0</v>
      </c>
      <c r="F20">
        <v>0</v>
      </c>
      <c r="G20">
        <v>0</v>
      </c>
    </row>
    <row r="21" spans="1:7" ht="15" x14ac:dyDescent="0.25">
      <c r="A21" s="282" t="s">
        <v>66</v>
      </c>
    </row>
    <row r="22" spans="1:7" ht="15" x14ac:dyDescent="0.25">
      <c r="A22" s="282" t="s">
        <v>78</v>
      </c>
      <c r="B22">
        <v>449.9</v>
      </c>
      <c r="C22">
        <v>480.2</v>
      </c>
      <c r="D22">
        <v>73.599999999999994</v>
      </c>
      <c r="E22">
        <v>165.4</v>
      </c>
      <c r="F22">
        <v>8.3000000000000007</v>
      </c>
      <c r="G22">
        <v>0</v>
      </c>
    </row>
    <row r="23" spans="1:7" ht="15" x14ac:dyDescent="0.25">
      <c r="A23" s="282" t="s">
        <v>66</v>
      </c>
    </row>
    <row r="24" spans="1:7" ht="15" x14ac:dyDescent="0.25">
      <c r="A24" s="282" t="s">
        <v>79</v>
      </c>
      <c r="B24">
        <v>247.3</v>
      </c>
      <c r="C24">
        <v>279.7</v>
      </c>
      <c r="D24">
        <v>31.7</v>
      </c>
      <c r="E24">
        <v>20.3</v>
      </c>
      <c r="F24">
        <v>0.1</v>
      </c>
      <c r="G24">
        <v>0</v>
      </c>
    </row>
    <row r="25" spans="1:7" ht="15" x14ac:dyDescent="0.25">
      <c r="A25" s="282" t="s">
        <v>66</v>
      </c>
    </row>
    <row r="26" spans="1:7" ht="15" x14ac:dyDescent="0.25">
      <c r="A26" s="282" t="s">
        <v>80</v>
      </c>
      <c r="B26">
        <v>6513.2</v>
      </c>
      <c r="C26">
        <v>6831.7</v>
      </c>
      <c r="D26">
        <v>299.10000000000002</v>
      </c>
      <c r="E26">
        <v>626.29999999999995</v>
      </c>
      <c r="F26">
        <v>0</v>
      </c>
      <c r="G26">
        <v>0</v>
      </c>
    </row>
    <row r="27" spans="1:7" ht="15" x14ac:dyDescent="0.25">
      <c r="A27" s="282" t="s">
        <v>66</v>
      </c>
    </row>
    <row r="28" spans="1:7" ht="15" x14ac:dyDescent="0.25">
      <c r="A28" s="282" t="s">
        <v>81</v>
      </c>
      <c r="B28">
        <v>1041.7</v>
      </c>
      <c r="C28">
        <v>741.3</v>
      </c>
      <c r="D28">
        <v>244</v>
      </c>
      <c r="E28">
        <v>107.4</v>
      </c>
      <c r="F28">
        <v>0</v>
      </c>
      <c r="G28">
        <v>0</v>
      </c>
    </row>
    <row r="29" spans="1:7" ht="15" x14ac:dyDescent="0.25">
      <c r="A29" s="282" t="s">
        <v>82</v>
      </c>
      <c r="B29">
        <v>0</v>
      </c>
      <c r="C29">
        <v>0.2</v>
      </c>
      <c r="D29">
        <v>0</v>
      </c>
      <c r="E29">
        <v>0</v>
      </c>
      <c r="F29">
        <v>0</v>
      </c>
      <c r="G29">
        <v>0</v>
      </c>
    </row>
    <row r="30" spans="1:7" ht="15" x14ac:dyDescent="0.25">
      <c r="A30" s="282" t="s">
        <v>83</v>
      </c>
      <c r="B30">
        <v>0</v>
      </c>
      <c r="C30">
        <v>58</v>
      </c>
      <c r="D30">
        <v>0</v>
      </c>
      <c r="E30">
        <v>0</v>
      </c>
      <c r="F30">
        <v>0</v>
      </c>
      <c r="G30">
        <v>0</v>
      </c>
    </row>
    <row r="31" spans="1:7" ht="15" x14ac:dyDescent="0.25">
      <c r="A31" s="282" t="s">
        <v>85</v>
      </c>
      <c r="B31">
        <v>0</v>
      </c>
      <c r="C31">
        <v>1.8</v>
      </c>
      <c r="D31">
        <v>0</v>
      </c>
      <c r="E31">
        <v>0</v>
      </c>
      <c r="F31">
        <v>0</v>
      </c>
      <c r="G31">
        <v>0</v>
      </c>
    </row>
    <row r="32" spans="1:7" ht="15" x14ac:dyDescent="0.25">
      <c r="A32" s="282" t="s">
        <v>86</v>
      </c>
      <c r="B32">
        <v>2</v>
      </c>
      <c r="C32">
        <v>0.6</v>
      </c>
      <c r="D32">
        <v>1</v>
      </c>
      <c r="E32">
        <v>0</v>
      </c>
      <c r="F32">
        <v>0</v>
      </c>
      <c r="G32">
        <v>0</v>
      </c>
    </row>
    <row r="33" spans="1:7" ht="15" x14ac:dyDescent="0.25">
      <c r="A33" s="282" t="s">
        <v>87</v>
      </c>
      <c r="B33">
        <v>0</v>
      </c>
      <c r="C33">
        <v>0</v>
      </c>
      <c r="D33">
        <v>0</v>
      </c>
      <c r="E33">
        <v>0.9</v>
      </c>
      <c r="F33">
        <v>0</v>
      </c>
      <c r="G33">
        <v>0</v>
      </c>
    </row>
    <row r="34" spans="1:7" ht="15" x14ac:dyDescent="0.25">
      <c r="A34" s="282" t="s">
        <v>88</v>
      </c>
      <c r="B34">
        <v>307.8</v>
      </c>
      <c r="C34">
        <v>257.7</v>
      </c>
      <c r="D34">
        <v>180.2</v>
      </c>
      <c r="E34">
        <v>75.599999999999994</v>
      </c>
      <c r="F34">
        <v>0</v>
      </c>
      <c r="G34">
        <v>0</v>
      </c>
    </row>
    <row r="35" spans="1:7" ht="15" x14ac:dyDescent="0.25">
      <c r="A35" s="282" t="s">
        <v>90</v>
      </c>
      <c r="B35">
        <v>85</v>
      </c>
      <c r="C35">
        <v>0</v>
      </c>
      <c r="D35">
        <v>0</v>
      </c>
      <c r="E35">
        <v>0</v>
      </c>
      <c r="F35">
        <v>0</v>
      </c>
      <c r="G35">
        <v>0</v>
      </c>
    </row>
    <row r="36" spans="1:7" ht="15" x14ac:dyDescent="0.25">
      <c r="A36" s="282" t="s">
        <v>91</v>
      </c>
      <c r="B36">
        <v>33.299999999999997</v>
      </c>
      <c r="C36">
        <v>12.6</v>
      </c>
      <c r="D36">
        <v>0.5</v>
      </c>
      <c r="E36">
        <v>0</v>
      </c>
      <c r="F36">
        <v>0</v>
      </c>
      <c r="G36">
        <v>0</v>
      </c>
    </row>
    <row r="37" spans="1:7" ht="15" x14ac:dyDescent="0.25">
      <c r="A37" s="282" t="s">
        <v>93</v>
      </c>
      <c r="B37">
        <v>106.9</v>
      </c>
      <c r="C37">
        <v>87.3</v>
      </c>
      <c r="D37">
        <v>4.7</v>
      </c>
      <c r="E37">
        <v>2.9</v>
      </c>
      <c r="F37">
        <v>0</v>
      </c>
      <c r="G37">
        <v>0</v>
      </c>
    </row>
    <row r="38" spans="1:7" ht="15" x14ac:dyDescent="0.25">
      <c r="A38" s="282" t="s">
        <v>94</v>
      </c>
      <c r="B38">
        <v>37</v>
      </c>
      <c r="C38">
        <v>0</v>
      </c>
      <c r="D38" t="s">
        <v>84</v>
      </c>
      <c r="E38">
        <v>0</v>
      </c>
      <c r="F38">
        <v>0</v>
      </c>
      <c r="G38">
        <v>0</v>
      </c>
    </row>
    <row r="39" spans="1:7" ht="15" x14ac:dyDescent="0.25">
      <c r="A39" s="282" t="s">
        <v>95</v>
      </c>
      <c r="B39">
        <v>66</v>
      </c>
      <c r="C39">
        <v>132</v>
      </c>
      <c r="D39">
        <v>0</v>
      </c>
      <c r="E39">
        <v>0</v>
      </c>
      <c r="F39">
        <v>0</v>
      </c>
      <c r="G39">
        <v>0</v>
      </c>
    </row>
    <row r="40" spans="1:7" ht="15" x14ac:dyDescent="0.25">
      <c r="A40" s="282" t="s">
        <v>96</v>
      </c>
      <c r="B40">
        <v>13</v>
      </c>
      <c r="C40">
        <v>6.4</v>
      </c>
      <c r="D40">
        <v>3.2</v>
      </c>
      <c r="E40">
        <v>3.2</v>
      </c>
      <c r="F40">
        <v>0</v>
      </c>
      <c r="G40">
        <v>0</v>
      </c>
    </row>
    <row r="41" spans="1:7" ht="15" x14ac:dyDescent="0.25">
      <c r="A41" s="282" t="s">
        <v>97</v>
      </c>
      <c r="B41">
        <v>0.4</v>
      </c>
      <c r="C41">
        <v>0.4</v>
      </c>
      <c r="D41">
        <v>0</v>
      </c>
      <c r="E41">
        <v>0</v>
      </c>
      <c r="F41">
        <v>0</v>
      </c>
      <c r="G41">
        <v>0</v>
      </c>
    </row>
    <row r="42" spans="1:7" ht="15" x14ac:dyDescent="0.25">
      <c r="A42" s="282" t="s">
        <v>169</v>
      </c>
      <c r="B42">
        <v>0.4</v>
      </c>
      <c r="C42">
        <v>0</v>
      </c>
      <c r="D42">
        <v>0</v>
      </c>
      <c r="E42">
        <v>0</v>
      </c>
      <c r="F42">
        <v>0</v>
      </c>
      <c r="G42">
        <v>0</v>
      </c>
    </row>
    <row r="43" spans="1:7" ht="15" x14ac:dyDescent="0.25">
      <c r="A43" s="282" t="s">
        <v>99</v>
      </c>
      <c r="B43">
        <v>4.8</v>
      </c>
      <c r="C43">
        <v>11.9</v>
      </c>
      <c r="D43">
        <v>0</v>
      </c>
      <c r="E43">
        <v>0.9</v>
      </c>
      <c r="F43">
        <v>0</v>
      </c>
      <c r="G43">
        <v>0</v>
      </c>
    </row>
    <row r="44" spans="1:7" ht="15" x14ac:dyDescent="0.25">
      <c r="A44" s="282" t="s">
        <v>100</v>
      </c>
      <c r="B44">
        <v>101.3</v>
      </c>
      <c r="C44">
        <v>92.8</v>
      </c>
      <c r="D44">
        <v>19.100000000000001</v>
      </c>
      <c r="E44">
        <v>5.8</v>
      </c>
      <c r="F44">
        <v>0</v>
      </c>
      <c r="G44">
        <v>0</v>
      </c>
    </row>
    <row r="45" spans="1:7" ht="15" x14ac:dyDescent="0.25">
      <c r="A45" s="282" t="s">
        <v>101</v>
      </c>
      <c r="B45">
        <v>283.89999999999998</v>
      </c>
      <c r="C45">
        <v>79.599999999999994</v>
      </c>
      <c r="D45">
        <v>35.299999999999997</v>
      </c>
      <c r="E45">
        <v>18.100000000000001</v>
      </c>
      <c r="F45">
        <v>0</v>
      </c>
      <c r="G45">
        <v>0</v>
      </c>
    </row>
    <row r="46" spans="1:7" ht="15" x14ac:dyDescent="0.25">
      <c r="A46" s="282" t="s">
        <v>66</v>
      </c>
    </row>
    <row r="47" spans="1:7" ht="15" x14ac:dyDescent="0.25">
      <c r="A47" s="282" t="s">
        <v>102</v>
      </c>
      <c r="B47">
        <v>481.9</v>
      </c>
      <c r="C47">
        <v>63.7</v>
      </c>
      <c r="D47">
        <v>135.4</v>
      </c>
      <c r="E47">
        <v>96.7</v>
      </c>
      <c r="F47">
        <v>0</v>
      </c>
      <c r="G47">
        <v>0</v>
      </c>
    </row>
    <row r="48" spans="1:7" ht="15" x14ac:dyDescent="0.25">
      <c r="A48" s="282" t="s">
        <v>103</v>
      </c>
      <c r="B48">
        <v>45</v>
      </c>
      <c r="C48">
        <v>0</v>
      </c>
      <c r="D48">
        <v>43.2</v>
      </c>
      <c r="E48">
        <v>0</v>
      </c>
      <c r="F48">
        <v>0</v>
      </c>
      <c r="G48">
        <v>0</v>
      </c>
    </row>
    <row r="49" spans="1:7" ht="15" x14ac:dyDescent="0.25">
      <c r="A49" s="282" t="s">
        <v>104</v>
      </c>
      <c r="B49">
        <v>376.9</v>
      </c>
      <c r="C49">
        <v>63.7</v>
      </c>
      <c r="D49">
        <v>62.8</v>
      </c>
      <c r="E49">
        <v>66</v>
      </c>
      <c r="F49">
        <v>0</v>
      </c>
      <c r="G49">
        <v>0</v>
      </c>
    </row>
    <row r="50" spans="1:7" ht="15" x14ac:dyDescent="0.25">
      <c r="A50" s="282" t="s">
        <v>107</v>
      </c>
      <c r="B50">
        <v>60</v>
      </c>
      <c r="C50">
        <v>0</v>
      </c>
      <c r="D50">
        <v>29.5</v>
      </c>
      <c r="E50">
        <v>30.7</v>
      </c>
      <c r="F50">
        <v>0</v>
      </c>
      <c r="G50">
        <v>0</v>
      </c>
    </row>
    <row r="51" spans="1:7" ht="15" x14ac:dyDescent="0.25">
      <c r="A51" s="282" t="s">
        <v>66</v>
      </c>
    </row>
    <row r="52" spans="1:7" ht="15" x14ac:dyDescent="0.25">
      <c r="A52" s="282" t="s">
        <v>108</v>
      </c>
      <c r="B52">
        <v>1386.4</v>
      </c>
      <c r="C52">
        <v>1814.3</v>
      </c>
      <c r="D52">
        <v>239.4</v>
      </c>
      <c r="E52">
        <v>247.2</v>
      </c>
      <c r="F52">
        <v>0</v>
      </c>
      <c r="G52">
        <v>0</v>
      </c>
    </row>
    <row r="53" spans="1:7" ht="15" x14ac:dyDescent="0.25">
      <c r="A53" s="282" t="s">
        <v>109</v>
      </c>
      <c r="B53">
        <v>3.2</v>
      </c>
      <c r="C53">
        <v>4</v>
      </c>
      <c r="D53">
        <v>3.2</v>
      </c>
      <c r="E53">
        <v>3.2</v>
      </c>
      <c r="F53">
        <v>0</v>
      </c>
      <c r="G53">
        <v>0</v>
      </c>
    </row>
    <row r="54" spans="1:7" ht="15" x14ac:dyDescent="0.25">
      <c r="A54" s="282" t="s">
        <v>111</v>
      </c>
      <c r="B54">
        <v>57.3</v>
      </c>
      <c r="C54">
        <v>61.8</v>
      </c>
      <c r="D54">
        <v>0</v>
      </c>
      <c r="E54">
        <v>0</v>
      </c>
      <c r="F54">
        <v>0</v>
      </c>
      <c r="G54">
        <v>0</v>
      </c>
    </row>
    <row r="55" spans="1:7" ht="15" x14ac:dyDescent="0.25">
      <c r="A55" s="282" t="s">
        <v>112</v>
      </c>
      <c r="B55">
        <v>58.8</v>
      </c>
      <c r="C55">
        <v>42.7</v>
      </c>
      <c r="D55">
        <v>0.6</v>
      </c>
      <c r="E55">
        <v>12.3</v>
      </c>
      <c r="F55">
        <v>0</v>
      </c>
      <c r="G55">
        <v>0</v>
      </c>
    </row>
    <row r="56" spans="1:7" ht="15" x14ac:dyDescent="0.25">
      <c r="A56" s="282" t="s">
        <v>113</v>
      </c>
      <c r="B56">
        <v>28.2</v>
      </c>
      <c r="C56">
        <v>36</v>
      </c>
      <c r="D56">
        <v>19.7</v>
      </c>
      <c r="E56">
        <v>13.9</v>
      </c>
      <c r="F56">
        <v>0</v>
      </c>
      <c r="G56">
        <v>0</v>
      </c>
    </row>
    <row r="57" spans="1:7" ht="15" x14ac:dyDescent="0.25">
      <c r="A57" s="282" t="s">
        <v>114</v>
      </c>
      <c r="B57">
        <v>0</v>
      </c>
      <c r="C57">
        <v>14.4</v>
      </c>
      <c r="D57">
        <v>0</v>
      </c>
      <c r="E57">
        <v>0</v>
      </c>
      <c r="F57">
        <v>0</v>
      </c>
      <c r="G57">
        <v>0</v>
      </c>
    </row>
    <row r="58" spans="1:7" ht="15" x14ac:dyDescent="0.25">
      <c r="A58" s="282" t="s">
        <v>115</v>
      </c>
      <c r="B58">
        <v>5</v>
      </c>
      <c r="C58">
        <v>0</v>
      </c>
      <c r="D58">
        <v>0</v>
      </c>
      <c r="E58">
        <v>0</v>
      </c>
      <c r="F58">
        <v>0</v>
      </c>
      <c r="G58">
        <v>0</v>
      </c>
    </row>
    <row r="59" spans="1:7" ht="15" x14ac:dyDescent="0.25">
      <c r="A59" s="282" t="s">
        <v>117</v>
      </c>
      <c r="B59">
        <v>1197.7</v>
      </c>
      <c r="C59">
        <v>1623.4</v>
      </c>
      <c r="D59">
        <v>196.9</v>
      </c>
      <c r="E59">
        <v>209.5</v>
      </c>
      <c r="F59">
        <v>0</v>
      </c>
      <c r="G59">
        <v>0</v>
      </c>
    </row>
    <row r="60" spans="1:7" ht="15" x14ac:dyDescent="0.25">
      <c r="A60" s="282" t="s">
        <v>118</v>
      </c>
      <c r="B60">
        <v>18.8</v>
      </c>
      <c r="C60">
        <v>16.100000000000001</v>
      </c>
      <c r="D60">
        <v>19</v>
      </c>
      <c r="E60">
        <v>5.3</v>
      </c>
      <c r="F60">
        <v>0</v>
      </c>
      <c r="G60">
        <v>0</v>
      </c>
    </row>
    <row r="61" spans="1:7" ht="15" x14ac:dyDescent="0.25">
      <c r="A61" s="282" t="s">
        <v>121</v>
      </c>
      <c r="B61">
        <v>17.5</v>
      </c>
      <c r="C61">
        <v>16</v>
      </c>
      <c r="D61">
        <v>0</v>
      </c>
      <c r="E61">
        <v>3</v>
      </c>
      <c r="F61">
        <v>0</v>
      </c>
      <c r="G61">
        <v>0</v>
      </c>
    </row>
    <row r="62" spans="1:7" ht="15" x14ac:dyDescent="0.25">
      <c r="A62" s="282" t="s">
        <v>62</v>
      </c>
      <c r="B62" t="s">
        <v>131</v>
      </c>
      <c r="C62" t="s">
        <v>133</v>
      </c>
      <c r="D62" t="s">
        <v>63</v>
      </c>
      <c r="E62" t="s">
        <v>63</v>
      </c>
      <c r="F62" t="s">
        <v>63</v>
      </c>
      <c r="G62" t="s">
        <v>65</v>
      </c>
    </row>
    <row r="63" spans="1:7" ht="15" x14ac:dyDescent="0.25">
      <c r="A63" s="282" t="s">
        <v>122</v>
      </c>
      <c r="B63" t="s">
        <v>975</v>
      </c>
      <c r="C63">
        <v>255.3</v>
      </c>
      <c r="D63">
        <v>1278.5</v>
      </c>
      <c r="E63">
        <v>1389</v>
      </c>
      <c r="F63">
        <v>8.4</v>
      </c>
      <c r="G63">
        <v>0</v>
      </c>
    </row>
    <row r="64" spans="1:7" ht="15" x14ac:dyDescent="0.25">
      <c r="A64" s="282" t="s">
        <v>123</v>
      </c>
      <c r="B64">
        <v>5629.9</v>
      </c>
      <c r="C64">
        <v>5999.3</v>
      </c>
      <c r="D64">
        <v>0</v>
      </c>
      <c r="E64">
        <v>0</v>
      </c>
      <c r="F64">
        <v>0</v>
      </c>
      <c r="G64">
        <v>0</v>
      </c>
    </row>
    <row r="65" spans="1:7" ht="15" x14ac:dyDescent="0.25">
      <c r="A65" s="282" t="s">
        <v>62</v>
      </c>
      <c r="B65" t="s">
        <v>131</v>
      </c>
      <c r="C65" t="s">
        <v>133</v>
      </c>
      <c r="D65" t="s">
        <v>63</v>
      </c>
      <c r="E65" t="s">
        <v>63</v>
      </c>
      <c r="F65" t="s">
        <v>63</v>
      </c>
      <c r="G65" t="s">
        <v>65</v>
      </c>
    </row>
    <row r="66" spans="1:7" ht="15" x14ac:dyDescent="0.25">
      <c r="A66" s="282" t="s">
        <v>124</v>
      </c>
      <c r="B66">
        <v>16288.8</v>
      </c>
      <c r="C66">
        <v>16254.6</v>
      </c>
      <c r="D66">
        <v>1278.5</v>
      </c>
      <c r="E66">
        <v>1389</v>
      </c>
      <c r="F66">
        <v>8.4</v>
      </c>
      <c r="G66">
        <v>0</v>
      </c>
    </row>
    <row r="67" spans="1:7" ht="15" x14ac:dyDescent="0.25">
      <c r="A67" s="282" t="s">
        <v>125</v>
      </c>
      <c r="B67" t="s">
        <v>42</v>
      </c>
      <c r="C67" t="s">
        <v>42</v>
      </c>
      <c r="D67">
        <v>3.9</v>
      </c>
      <c r="E67">
        <v>1.9</v>
      </c>
      <c r="F67" t="s">
        <v>42</v>
      </c>
      <c r="G67" t="s">
        <v>42</v>
      </c>
    </row>
    <row r="68" spans="1:7" ht="15" x14ac:dyDescent="0.25">
      <c r="A68" s="282" t="s">
        <v>126</v>
      </c>
      <c r="B68">
        <v>0</v>
      </c>
      <c r="C68">
        <v>0</v>
      </c>
      <c r="D68" t="s">
        <v>42</v>
      </c>
      <c r="E68" t="s">
        <v>42</v>
      </c>
      <c r="F68">
        <v>0</v>
      </c>
      <c r="G68">
        <v>0</v>
      </c>
    </row>
    <row r="69" spans="1:7" ht="15" x14ac:dyDescent="0.25">
      <c r="A69" s="282" t="s">
        <v>50</v>
      </c>
    </row>
    <row r="70" spans="1:7" ht="15" x14ac:dyDescent="0.25">
      <c r="A70" s="282"/>
    </row>
    <row r="71" spans="1:7" ht="15" x14ac:dyDescent="0.25">
      <c r="A71" s="282"/>
    </row>
    <row r="72" spans="1:7" ht="15" x14ac:dyDescent="0.25">
      <c r="A72" s="282"/>
    </row>
    <row r="73" spans="1:7" ht="15" x14ac:dyDescent="0.25">
      <c r="A73" s="282"/>
    </row>
    <row r="74" spans="1:7" ht="15" x14ac:dyDescent="0.25">
      <c r="A74" s="282"/>
    </row>
    <row r="75" spans="1:7" ht="15" x14ac:dyDescent="0.25">
      <c r="A75" s="282"/>
    </row>
    <row r="76" spans="1:7" ht="15" x14ac:dyDescent="0.25">
      <c r="A76" s="282"/>
    </row>
    <row r="77" spans="1:7" ht="15" x14ac:dyDescent="0.25">
      <c r="A77" s="282"/>
    </row>
    <row r="78" spans="1:7" ht="15" x14ac:dyDescent="0.25">
      <c r="A78" s="282"/>
    </row>
    <row r="79" spans="1:7" ht="15" x14ac:dyDescent="0.25">
      <c r="A79" s="282"/>
    </row>
    <row r="80" spans="1:7" ht="15" x14ac:dyDescent="0.25">
      <c r="A80" s="282"/>
    </row>
    <row r="81" spans="1:1" ht="15" x14ac:dyDescent="0.25">
      <c r="A81" s="282"/>
    </row>
    <row r="82" spans="1:1" ht="15" x14ac:dyDescent="0.25">
      <c r="A82" s="282"/>
    </row>
    <row r="83" spans="1:1" ht="15" x14ac:dyDescent="0.25">
      <c r="A83" s="282"/>
    </row>
    <row r="84" spans="1:1" ht="15" x14ac:dyDescent="0.25">
      <c r="A84" s="282"/>
    </row>
    <row r="85" spans="1:1" ht="15" x14ac:dyDescent="0.25">
      <c r="A85" s="282"/>
    </row>
    <row r="86" spans="1:1" ht="15" x14ac:dyDescent="0.25">
      <c r="A86" s="282"/>
    </row>
    <row r="87" spans="1:1" ht="15" x14ac:dyDescent="0.25">
      <c r="A87" s="282"/>
    </row>
    <row r="88" spans="1:1" ht="15" x14ac:dyDescent="0.25">
      <c r="A88" s="282"/>
    </row>
    <row r="89" spans="1:1" ht="15" x14ac:dyDescent="0.25">
      <c r="A89" s="282"/>
    </row>
    <row r="90" spans="1:1" ht="15" x14ac:dyDescent="0.25">
      <c r="A90" s="282"/>
    </row>
    <row r="91" spans="1:1" ht="15" x14ac:dyDescent="0.25">
      <c r="A91" s="282"/>
    </row>
    <row r="92" spans="1:1" ht="15" x14ac:dyDescent="0.25">
      <c r="A92" s="282"/>
    </row>
    <row r="93" spans="1:1" ht="15" x14ac:dyDescent="0.25">
      <c r="A93" s="282"/>
    </row>
    <row r="94" spans="1:1" ht="15" x14ac:dyDescent="0.25">
      <c r="A94" s="282"/>
    </row>
    <row r="95" spans="1:1" ht="15" x14ac:dyDescent="0.25">
      <c r="A95" s="282"/>
    </row>
    <row r="96" spans="1:1" ht="15" x14ac:dyDescent="0.25">
      <c r="A96" s="282"/>
    </row>
    <row r="97" spans="1:1" ht="15" x14ac:dyDescent="0.25">
      <c r="A97" s="282"/>
    </row>
    <row r="98" spans="1:1" ht="15" x14ac:dyDescent="0.25">
      <c r="A98" s="282"/>
    </row>
    <row r="99" spans="1:1" ht="15" x14ac:dyDescent="0.25">
      <c r="A99" s="282"/>
    </row>
    <row r="100" spans="1:1" ht="15" x14ac:dyDescent="0.25">
      <c r="A100" s="282"/>
    </row>
    <row r="101" spans="1:1" ht="15" x14ac:dyDescent="0.25">
      <c r="A101" s="282"/>
    </row>
    <row r="102" spans="1:1" ht="15" x14ac:dyDescent="0.25">
      <c r="A102" s="282"/>
    </row>
    <row r="103" spans="1:1" ht="15" x14ac:dyDescent="0.25">
      <c r="A103" s="282"/>
    </row>
    <row r="104" spans="1:1" ht="15" x14ac:dyDescent="0.25">
      <c r="A104" s="282"/>
    </row>
    <row r="105" spans="1:1" ht="15" x14ac:dyDescent="0.25">
      <c r="A105" s="282"/>
    </row>
    <row r="106" spans="1:1" ht="15" x14ac:dyDescent="0.25">
      <c r="A106" s="28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32C47-1FAA-4D54-A34F-E1A4901721C4}">
  <dimension ref="A1:G69"/>
  <sheetViews>
    <sheetView workbookViewId="0">
      <selection activeCell="J27" sqref="J27"/>
    </sheetView>
  </sheetViews>
  <sheetFormatPr defaultRowHeight="13.2" x14ac:dyDescent="0.25"/>
  <cols>
    <col min="1" max="1" width="18.6640625" customWidth="1"/>
    <col min="2" max="2" width="13.21875" customWidth="1"/>
    <col min="3" max="3" width="12.6640625" customWidth="1"/>
    <col min="4" max="4" width="14.109375" customWidth="1"/>
    <col min="5" max="5" width="12.109375" customWidth="1"/>
  </cols>
  <sheetData>
    <row r="1" spans="1:7" ht="15" x14ac:dyDescent="0.25">
      <c r="A1" s="282" t="s">
        <v>47</v>
      </c>
    </row>
    <row r="2" spans="1:7" ht="15" x14ac:dyDescent="0.25">
      <c r="A2" s="282" t="s">
        <v>48</v>
      </c>
    </row>
    <row r="3" spans="1:7" ht="15" x14ac:dyDescent="0.25">
      <c r="A3" s="282" t="s">
        <v>972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s="52" t="s">
        <v>59</v>
      </c>
      <c r="F9" s="52" t="s">
        <v>60</v>
      </c>
      <c r="G9" t="s">
        <v>61</v>
      </c>
    </row>
    <row r="10" spans="1:7" ht="15" x14ac:dyDescent="0.25">
      <c r="A10" s="282" t="s">
        <v>62</v>
      </c>
      <c r="B10" t="s">
        <v>131</v>
      </c>
      <c r="C10" t="s">
        <v>133</v>
      </c>
      <c r="D10" t="s">
        <v>63</v>
      </c>
      <c r="E10" t="s">
        <v>131</v>
      </c>
      <c r="F10" t="s">
        <v>65</v>
      </c>
      <c r="G10" t="s">
        <v>65</v>
      </c>
    </row>
    <row r="11" spans="1:7" ht="15" x14ac:dyDescent="0.25">
      <c r="A11" s="282" t="s">
        <v>66</v>
      </c>
    </row>
    <row r="12" spans="1:7" ht="15" x14ac:dyDescent="0.25">
      <c r="A12" s="282" t="s">
        <v>67</v>
      </c>
      <c r="B12">
        <v>395.5</v>
      </c>
      <c r="C12">
        <v>44.5</v>
      </c>
      <c r="D12">
        <v>68.400000000000006</v>
      </c>
      <c r="E12">
        <v>125.8</v>
      </c>
      <c r="F12">
        <v>0</v>
      </c>
      <c r="G12">
        <v>0</v>
      </c>
    </row>
    <row r="13" spans="1:7" ht="15" x14ac:dyDescent="0.25">
      <c r="A13" s="282" t="s">
        <v>255</v>
      </c>
      <c r="B13">
        <v>21.5</v>
      </c>
      <c r="C13">
        <v>0</v>
      </c>
      <c r="D13">
        <v>0</v>
      </c>
      <c r="E13">
        <v>0</v>
      </c>
      <c r="F13">
        <v>0</v>
      </c>
      <c r="G13">
        <v>0</v>
      </c>
    </row>
    <row r="14" spans="1:7" ht="15" x14ac:dyDescent="0.25">
      <c r="A14" s="282" t="s">
        <v>70</v>
      </c>
      <c r="B14">
        <v>55</v>
      </c>
      <c r="C14">
        <v>0</v>
      </c>
      <c r="D14">
        <v>0</v>
      </c>
      <c r="E14" t="s">
        <v>84</v>
      </c>
      <c r="F14">
        <v>0</v>
      </c>
      <c r="G14">
        <v>0</v>
      </c>
    </row>
    <row r="15" spans="1:7" ht="15" x14ac:dyDescent="0.25">
      <c r="A15" s="282" t="s">
        <v>71</v>
      </c>
      <c r="B15">
        <v>0</v>
      </c>
      <c r="C15">
        <v>0</v>
      </c>
      <c r="D15">
        <v>68.400000000000006</v>
      </c>
      <c r="E15">
        <v>67.599999999999994</v>
      </c>
      <c r="F15">
        <v>0</v>
      </c>
      <c r="G15">
        <v>0</v>
      </c>
    </row>
    <row r="16" spans="1:7" ht="15" x14ac:dyDescent="0.25">
      <c r="A16" s="282" t="s">
        <v>72</v>
      </c>
      <c r="B16">
        <v>138</v>
      </c>
      <c r="C16">
        <v>44.5</v>
      </c>
      <c r="D16">
        <v>0</v>
      </c>
      <c r="E16">
        <v>0</v>
      </c>
      <c r="F16">
        <v>0</v>
      </c>
      <c r="G16">
        <v>0</v>
      </c>
    </row>
    <row r="17" spans="1:7" ht="15" x14ac:dyDescent="0.25">
      <c r="A17" s="282" t="s">
        <v>73</v>
      </c>
      <c r="B17">
        <v>181</v>
      </c>
      <c r="C17">
        <v>0</v>
      </c>
      <c r="D17">
        <v>0</v>
      </c>
      <c r="E17">
        <v>58.2</v>
      </c>
      <c r="F17">
        <v>0</v>
      </c>
      <c r="G17">
        <v>0</v>
      </c>
    </row>
    <row r="18" spans="1:7" ht="15" x14ac:dyDescent="0.25">
      <c r="A18" s="282" t="s">
        <v>66</v>
      </c>
    </row>
    <row r="19" spans="1:7" ht="15" x14ac:dyDescent="0.25">
      <c r="A19" s="282" t="s">
        <v>75</v>
      </c>
      <c r="B19">
        <v>110</v>
      </c>
      <c r="C19">
        <v>0</v>
      </c>
      <c r="D19">
        <v>0</v>
      </c>
      <c r="E19">
        <v>0</v>
      </c>
      <c r="F19">
        <v>0</v>
      </c>
      <c r="G19">
        <v>0</v>
      </c>
    </row>
    <row r="20" spans="1:7" ht="15" x14ac:dyDescent="0.25">
      <c r="A20" s="282" t="s">
        <v>77</v>
      </c>
      <c r="B20">
        <v>110</v>
      </c>
      <c r="C20">
        <v>0</v>
      </c>
      <c r="D20">
        <v>0</v>
      </c>
      <c r="E20">
        <v>0</v>
      </c>
      <c r="F20">
        <v>0</v>
      </c>
      <c r="G20">
        <v>0</v>
      </c>
    </row>
    <row r="21" spans="1:7" ht="15" x14ac:dyDescent="0.25">
      <c r="A21" s="282" t="s">
        <v>66</v>
      </c>
    </row>
    <row r="22" spans="1:7" ht="15" x14ac:dyDescent="0.25">
      <c r="A22" s="282" t="s">
        <v>78</v>
      </c>
      <c r="B22">
        <v>431.3</v>
      </c>
      <c r="C22">
        <v>433.9</v>
      </c>
      <c r="D22">
        <v>47.6</v>
      </c>
      <c r="E22">
        <v>109.8</v>
      </c>
      <c r="F22">
        <v>8.3000000000000007</v>
      </c>
      <c r="G22">
        <v>0</v>
      </c>
    </row>
    <row r="23" spans="1:7" ht="15" x14ac:dyDescent="0.25">
      <c r="A23" s="282" t="s">
        <v>66</v>
      </c>
    </row>
    <row r="24" spans="1:7" ht="15" x14ac:dyDescent="0.25">
      <c r="A24" s="282" t="s">
        <v>79</v>
      </c>
      <c r="B24">
        <v>221.9</v>
      </c>
      <c r="C24">
        <v>270.8</v>
      </c>
      <c r="D24">
        <v>21.3</v>
      </c>
      <c r="E24">
        <v>14.1</v>
      </c>
      <c r="F24">
        <v>0.1</v>
      </c>
      <c r="G24">
        <v>0</v>
      </c>
    </row>
    <row r="25" spans="1:7" ht="15" x14ac:dyDescent="0.25">
      <c r="A25" s="282" t="s">
        <v>66</v>
      </c>
    </row>
    <row r="26" spans="1:7" ht="15" x14ac:dyDescent="0.25">
      <c r="A26" s="282" t="s">
        <v>80</v>
      </c>
      <c r="B26">
        <v>5815.8</v>
      </c>
      <c r="C26">
        <v>6577.5</v>
      </c>
      <c r="D26">
        <v>126.7</v>
      </c>
      <c r="E26">
        <v>299.3</v>
      </c>
      <c r="F26">
        <v>0</v>
      </c>
      <c r="G26">
        <v>0</v>
      </c>
    </row>
    <row r="27" spans="1:7" ht="15" x14ac:dyDescent="0.25">
      <c r="A27" s="282" t="s">
        <v>66</v>
      </c>
    </row>
    <row r="28" spans="1:7" ht="15" x14ac:dyDescent="0.25">
      <c r="A28" s="282" t="s">
        <v>81</v>
      </c>
      <c r="B28">
        <v>1034.3</v>
      </c>
      <c r="C28">
        <v>697.9</v>
      </c>
      <c r="D28">
        <v>183.2</v>
      </c>
      <c r="E28">
        <v>90.2</v>
      </c>
      <c r="F28">
        <v>0</v>
      </c>
      <c r="G28">
        <v>0</v>
      </c>
    </row>
    <row r="29" spans="1:7" ht="15" x14ac:dyDescent="0.25">
      <c r="A29" s="282" t="s">
        <v>82</v>
      </c>
      <c r="B29">
        <v>0</v>
      </c>
      <c r="C29">
        <v>0.2</v>
      </c>
      <c r="D29">
        <v>0</v>
      </c>
      <c r="E29">
        <v>0</v>
      </c>
      <c r="F29">
        <v>0</v>
      </c>
      <c r="G29">
        <v>0</v>
      </c>
    </row>
    <row r="30" spans="1:7" ht="15" x14ac:dyDescent="0.25">
      <c r="A30" s="282" t="s">
        <v>83</v>
      </c>
      <c r="B30">
        <v>0</v>
      </c>
      <c r="C30">
        <v>56.5</v>
      </c>
      <c r="D30">
        <v>0</v>
      </c>
      <c r="E30">
        <v>0</v>
      </c>
      <c r="F30">
        <v>0</v>
      </c>
      <c r="G30">
        <v>0</v>
      </c>
    </row>
    <row r="31" spans="1:7" ht="15" x14ac:dyDescent="0.25">
      <c r="A31" s="282" t="s">
        <v>85</v>
      </c>
      <c r="B31">
        <v>0</v>
      </c>
      <c r="C31">
        <v>1.8</v>
      </c>
      <c r="D31">
        <v>0</v>
      </c>
      <c r="E31">
        <v>0</v>
      </c>
      <c r="F31">
        <v>0</v>
      </c>
      <c r="G31">
        <v>0</v>
      </c>
    </row>
    <row r="32" spans="1:7" ht="15" x14ac:dyDescent="0.25">
      <c r="A32" s="282" t="s">
        <v>86</v>
      </c>
      <c r="B32">
        <v>0.9</v>
      </c>
      <c r="C32">
        <v>0.6</v>
      </c>
      <c r="D32">
        <v>0.7</v>
      </c>
      <c r="E32">
        <v>0</v>
      </c>
      <c r="F32">
        <v>0</v>
      </c>
      <c r="G32">
        <v>0</v>
      </c>
    </row>
    <row r="33" spans="1:7" ht="15" x14ac:dyDescent="0.25">
      <c r="A33" s="282" t="s">
        <v>87</v>
      </c>
      <c r="B33">
        <v>0</v>
      </c>
      <c r="C33">
        <v>0</v>
      </c>
      <c r="D33">
        <v>0</v>
      </c>
      <c r="E33">
        <v>0.9</v>
      </c>
      <c r="F33">
        <v>0</v>
      </c>
      <c r="G33">
        <v>0</v>
      </c>
    </row>
    <row r="34" spans="1:7" ht="15" x14ac:dyDescent="0.25">
      <c r="A34" s="282" t="s">
        <v>88</v>
      </c>
      <c r="B34">
        <v>316.89999999999998</v>
      </c>
      <c r="C34">
        <v>245.5</v>
      </c>
      <c r="D34">
        <v>139.6</v>
      </c>
      <c r="E34">
        <v>68.400000000000006</v>
      </c>
      <c r="F34">
        <v>0</v>
      </c>
      <c r="G34">
        <v>0</v>
      </c>
    </row>
    <row r="35" spans="1:7" ht="15" x14ac:dyDescent="0.25">
      <c r="A35" s="282" t="s">
        <v>90</v>
      </c>
      <c r="B35">
        <v>85</v>
      </c>
      <c r="C35">
        <v>0</v>
      </c>
      <c r="D35">
        <v>0</v>
      </c>
      <c r="E35">
        <v>0</v>
      </c>
      <c r="F35">
        <v>0</v>
      </c>
      <c r="G35">
        <v>0</v>
      </c>
    </row>
    <row r="36" spans="1:7" ht="15" x14ac:dyDescent="0.25">
      <c r="A36" s="282" t="s">
        <v>91</v>
      </c>
      <c r="B36">
        <v>33.299999999999997</v>
      </c>
      <c r="C36">
        <v>12.6</v>
      </c>
      <c r="D36">
        <v>0.5</v>
      </c>
      <c r="E36">
        <v>0</v>
      </c>
      <c r="F36">
        <v>0</v>
      </c>
      <c r="G36">
        <v>0</v>
      </c>
    </row>
    <row r="37" spans="1:7" ht="15" x14ac:dyDescent="0.25">
      <c r="A37" s="282" t="s">
        <v>93</v>
      </c>
      <c r="B37">
        <v>99</v>
      </c>
      <c r="C37">
        <v>75.3</v>
      </c>
      <c r="D37">
        <v>4.0999999999999996</v>
      </c>
      <c r="E37">
        <v>2.4</v>
      </c>
      <c r="F37">
        <v>0</v>
      </c>
      <c r="G37">
        <v>0</v>
      </c>
    </row>
    <row r="38" spans="1:7" ht="15" x14ac:dyDescent="0.25">
      <c r="A38" s="282" t="s">
        <v>94</v>
      </c>
      <c r="B38">
        <v>28.5</v>
      </c>
      <c r="C38">
        <v>0</v>
      </c>
      <c r="D38" t="s">
        <v>84</v>
      </c>
      <c r="E38">
        <v>0</v>
      </c>
      <c r="F38">
        <v>0</v>
      </c>
      <c r="G38">
        <v>0</v>
      </c>
    </row>
    <row r="39" spans="1:7" ht="15" x14ac:dyDescent="0.25">
      <c r="A39" s="282" t="s">
        <v>95</v>
      </c>
      <c r="B39">
        <v>66</v>
      </c>
      <c r="C39">
        <v>132</v>
      </c>
      <c r="D39">
        <v>0</v>
      </c>
      <c r="E39">
        <v>0</v>
      </c>
      <c r="F39">
        <v>0</v>
      </c>
      <c r="G39">
        <v>0</v>
      </c>
    </row>
    <row r="40" spans="1:7" ht="15" x14ac:dyDescent="0.25">
      <c r="A40" s="282" t="s">
        <v>96</v>
      </c>
      <c r="B40">
        <v>14.3</v>
      </c>
      <c r="C40">
        <v>7.5</v>
      </c>
      <c r="D40">
        <v>1.4</v>
      </c>
      <c r="E40">
        <v>1.7</v>
      </c>
      <c r="F40">
        <v>0</v>
      </c>
      <c r="G40">
        <v>0</v>
      </c>
    </row>
    <row r="41" spans="1:7" ht="15" x14ac:dyDescent="0.25">
      <c r="A41" s="282" t="s">
        <v>97</v>
      </c>
      <c r="B41">
        <v>0.4</v>
      </c>
      <c r="C41">
        <v>0.4</v>
      </c>
      <c r="D41">
        <v>0</v>
      </c>
      <c r="E41">
        <v>0</v>
      </c>
      <c r="F41">
        <v>0</v>
      </c>
      <c r="G41">
        <v>0</v>
      </c>
    </row>
    <row r="42" spans="1:7" ht="15" x14ac:dyDescent="0.25">
      <c r="A42" s="282" t="s">
        <v>169</v>
      </c>
      <c r="B42">
        <v>0.4</v>
      </c>
      <c r="C42">
        <v>0</v>
      </c>
      <c r="D42">
        <v>0</v>
      </c>
      <c r="E42">
        <v>0</v>
      </c>
      <c r="F42">
        <v>0</v>
      </c>
      <c r="G42">
        <v>0</v>
      </c>
    </row>
    <row r="43" spans="1:7" ht="15" x14ac:dyDescent="0.25">
      <c r="A43" s="282" t="s">
        <v>99</v>
      </c>
      <c r="B43">
        <v>4.8</v>
      </c>
      <c r="C43">
        <v>9.5</v>
      </c>
      <c r="D43">
        <v>0</v>
      </c>
      <c r="E43">
        <v>0.8</v>
      </c>
      <c r="F43">
        <v>0</v>
      </c>
      <c r="G43">
        <v>0</v>
      </c>
    </row>
    <row r="44" spans="1:7" ht="15" x14ac:dyDescent="0.25">
      <c r="A44" s="282" t="s">
        <v>100</v>
      </c>
      <c r="B44">
        <v>103.4</v>
      </c>
      <c r="C44">
        <v>88.1</v>
      </c>
      <c r="D44">
        <v>14.4</v>
      </c>
      <c r="E44">
        <v>5.0999999999999996</v>
      </c>
      <c r="F44">
        <v>0</v>
      </c>
      <c r="G44">
        <v>0</v>
      </c>
    </row>
    <row r="45" spans="1:7" ht="15" x14ac:dyDescent="0.25">
      <c r="A45" s="282" t="s">
        <v>101</v>
      </c>
      <c r="B45">
        <v>281.5</v>
      </c>
      <c r="C45">
        <v>68</v>
      </c>
      <c r="D45">
        <v>22.4</v>
      </c>
      <c r="E45">
        <v>11</v>
      </c>
      <c r="F45">
        <v>0</v>
      </c>
      <c r="G45">
        <v>0</v>
      </c>
    </row>
    <row r="46" spans="1:7" ht="15" x14ac:dyDescent="0.25">
      <c r="A46" s="282" t="s">
        <v>66</v>
      </c>
    </row>
    <row r="47" spans="1:7" ht="15" x14ac:dyDescent="0.25">
      <c r="A47" s="282" t="s">
        <v>102</v>
      </c>
      <c r="B47">
        <v>481.9</v>
      </c>
      <c r="C47">
        <v>93.7</v>
      </c>
      <c r="D47">
        <v>135.4</v>
      </c>
      <c r="E47">
        <v>33</v>
      </c>
      <c r="F47">
        <v>0</v>
      </c>
      <c r="G47">
        <v>0</v>
      </c>
    </row>
    <row r="48" spans="1:7" ht="15" x14ac:dyDescent="0.25">
      <c r="A48" s="282" t="s">
        <v>103</v>
      </c>
      <c r="B48">
        <v>45</v>
      </c>
      <c r="C48">
        <v>0</v>
      </c>
      <c r="D48">
        <v>43.2</v>
      </c>
      <c r="E48">
        <v>0</v>
      </c>
      <c r="F48">
        <v>0</v>
      </c>
      <c r="G48">
        <v>0</v>
      </c>
    </row>
    <row r="49" spans="1:7" ht="15" x14ac:dyDescent="0.25">
      <c r="A49" s="282" t="s">
        <v>104</v>
      </c>
      <c r="B49">
        <v>376.9</v>
      </c>
      <c r="C49">
        <v>63.7</v>
      </c>
      <c r="D49">
        <v>62.8</v>
      </c>
      <c r="E49">
        <v>33</v>
      </c>
      <c r="F49">
        <v>0</v>
      </c>
      <c r="G49">
        <v>0</v>
      </c>
    </row>
    <row r="50" spans="1:7" ht="15" x14ac:dyDescent="0.25">
      <c r="A50" s="282" t="s">
        <v>107</v>
      </c>
      <c r="B50">
        <v>60</v>
      </c>
      <c r="C50">
        <v>30</v>
      </c>
      <c r="D50">
        <v>29.5</v>
      </c>
      <c r="E50">
        <v>0</v>
      </c>
      <c r="F50">
        <v>0</v>
      </c>
      <c r="G50">
        <v>0</v>
      </c>
    </row>
    <row r="51" spans="1:7" ht="15" x14ac:dyDescent="0.25">
      <c r="A51" s="282" t="s">
        <v>66</v>
      </c>
    </row>
    <row r="52" spans="1:7" ht="15" x14ac:dyDescent="0.25">
      <c r="A52" s="282" t="s">
        <v>108</v>
      </c>
      <c r="B52">
        <v>1356.7</v>
      </c>
      <c r="C52">
        <v>1673.3</v>
      </c>
      <c r="D52">
        <v>177.8</v>
      </c>
      <c r="E52">
        <v>224.7</v>
      </c>
      <c r="F52">
        <v>0</v>
      </c>
      <c r="G52">
        <v>0</v>
      </c>
    </row>
    <row r="53" spans="1:7" ht="15" x14ac:dyDescent="0.25">
      <c r="A53" s="282" t="s">
        <v>109</v>
      </c>
      <c r="B53">
        <v>0</v>
      </c>
      <c r="C53">
        <v>8</v>
      </c>
      <c r="D53">
        <v>3.2</v>
      </c>
      <c r="E53">
        <v>0</v>
      </c>
      <c r="F53">
        <v>0</v>
      </c>
      <c r="G53">
        <v>0</v>
      </c>
    </row>
    <row r="54" spans="1:7" ht="15" x14ac:dyDescent="0.25">
      <c r="A54" s="282" t="s">
        <v>111</v>
      </c>
      <c r="B54">
        <v>42.3</v>
      </c>
      <c r="C54">
        <v>60.8</v>
      </c>
      <c r="D54">
        <v>0</v>
      </c>
      <c r="E54">
        <v>0</v>
      </c>
      <c r="F54">
        <v>0</v>
      </c>
      <c r="G54">
        <v>0</v>
      </c>
    </row>
    <row r="55" spans="1:7" ht="15" x14ac:dyDescent="0.25">
      <c r="A55" s="282" t="s">
        <v>112</v>
      </c>
      <c r="B55">
        <v>55.1</v>
      </c>
      <c r="C55">
        <v>38.5</v>
      </c>
      <c r="D55">
        <v>0.5</v>
      </c>
      <c r="E55">
        <v>11.3</v>
      </c>
      <c r="F55">
        <v>0</v>
      </c>
      <c r="G55">
        <v>0</v>
      </c>
    </row>
    <row r="56" spans="1:7" ht="15" x14ac:dyDescent="0.25">
      <c r="A56" s="282" t="s">
        <v>113</v>
      </c>
      <c r="B56">
        <v>28.2</v>
      </c>
      <c r="C56">
        <v>36</v>
      </c>
      <c r="D56">
        <v>19.7</v>
      </c>
      <c r="E56">
        <v>13.9</v>
      </c>
      <c r="F56">
        <v>0</v>
      </c>
      <c r="G56">
        <v>0</v>
      </c>
    </row>
    <row r="57" spans="1:7" ht="15" x14ac:dyDescent="0.25">
      <c r="A57" s="282" t="s">
        <v>114</v>
      </c>
      <c r="B57">
        <v>0</v>
      </c>
      <c r="C57">
        <v>14.4</v>
      </c>
      <c r="D57">
        <v>0</v>
      </c>
      <c r="E57">
        <v>0</v>
      </c>
      <c r="F57">
        <v>0</v>
      </c>
      <c r="G57">
        <v>0</v>
      </c>
    </row>
    <row r="58" spans="1:7" ht="15" x14ac:dyDescent="0.25">
      <c r="A58" s="282" t="s">
        <v>115</v>
      </c>
      <c r="B58">
        <v>5</v>
      </c>
      <c r="C58">
        <v>0</v>
      </c>
      <c r="D58">
        <v>0</v>
      </c>
      <c r="E58">
        <v>0</v>
      </c>
      <c r="F58">
        <v>0</v>
      </c>
      <c r="G58">
        <v>0</v>
      </c>
    </row>
    <row r="59" spans="1:7" ht="15" x14ac:dyDescent="0.25">
      <c r="A59" s="282" t="s">
        <v>117</v>
      </c>
      <c r="B59">
        <v>1183.9000000000001</v>
      </c>
      <c r="C59">
        <v>1490.8</v>
      </c>
      <c r="D59">
        <v>142</v>
      </c>
      <c r="E59">
        <v>194.3</v>
      </c>
      <c r="F59">
        <v>0</v>
      </c>
      <c r="G59">
        <v>0</v>
      </c>
    </row>
    <row r="60" spans="1:7" ht="15" x14ac:dyDescent="0.25">
      <c r="A60" s="282" t="s">
        <v>118</v>
      </c>
      <c r="B60">
        <v>24.8</v>
      </c>
      <c r="C60">
        <v>16.100000000000001</v>
      </c>
      <c r="D60">
        <v>12.5</v>
      </c>
      <c r="E60">
        <v>5.3</v>
      </c>
      <c r="F60">
        <v>0</v>
      </c>
      <c r="G60">
        <v>0</v>
      </c>
    </row>
    <row r="61" spans="1:7" ht="15" x14ac:dyDescent="0.25">
      <c r="A61" s="282" t="s">
        <v>121</v>
      </c>
      <c r="B61">
        <v>17.5</v>
      </c>
      <c r="C61">
        <v>8.8000000000000007</v>
      </c>
      <c r="D61">
        <v>0</v>
      </c>
      <c r="E61">
        <v>0</v>
      </c>
      <c r="F61">
        <v>0</v>
      </c>
      <c r="G61">
        <v>0</v>
      </c>
    </row>
    <row r="62" spans="1:7" ht="15" x14ac:dyDescent="0.25">
      <c r="A62" s="282" t="s">
        <v>62</v>
      </c>
      <c r="B62" t="s">
        <v>131</v>
      </c>
      <c r="C62" t="s">
        <v>133</v>
      </c>
      <c r="D62" t="s">
        <v>63</v>
      </c>
      <c r="E62" t="s">
        <v>131</v>
      </c>
      <c r="F62" t="s">
        <v>65</v>
      </c>
      <c r="G62" t="s">
        <v>65</v>
      </c>
    </row>
    <row r="63" spans="1:7" ht="15" x14ac:dyDescent="0.25">
      <c r="A63" s="282" t="s">
        <v>122</v>
      </c>
      <c r="B63">
        <v>9847.4</v>
      </c>
      <c r="C63">
        <v>9791.6</v>
      </c>
      <c r="D63">
        <v>760.5</v>
      </c>
      <c r="E63">
        <v>896.9</v>
      </c>
      <c r="F63">
        <v>8.4</v>
      </c>
      <c r="G63">
        <v>0</v>
      </c>
    </row>
    <row r="64" spans="1:7" ht="15" x14ac:dyDescent="0.25">
      <c r="A64" s="282" t="s">
        <v>123</v>
      </c>
      <c r="B64">
        <v>5384.6</v>
      </c>
      <c r="C64">
        <v>6334.1</v>
      </c>
      <c r="D64">
        <v>0</v>
      </c>
      <c r="E64">
        <v>0</v>
      </c>
      <c r="F64">
        <v>0</v>
      </c>
      <c r="G64">
        <v>0</v>
      </c>
    </row>
    <row r="65" spans="1:7" ht="15" x14ac:dyDescent="0.25">
      <c r="A65" s="282" t="s">
        <v>62</v>
      </c>
      <c r="B65" t="s">
        <v>131</v>
      </c>
      <c r="C65" t="s">
        <v>133</v>
      </c>
      <c r="D65" t="s">
        <v>63</v>
      </c>
      <c r="E65" t="s">
        <v>131</v>
      </c>
      <c r="F65" t="s">
        <v>65</v>
      </c>
      <c r="G65" t="s">
        <v>65</v>
      </c>
    </row>
    <row r="66" spans="1:7" ht="15" x14ac:dyDescent="0.25">
      <c r="A66" s="282" t="s">
        <v>124</v>
      </c>
      <c r="B66">
        <v>15232.1</v>
      </c>
      <c r="C66">
        <v>16125.7</v>
      </c>
      <c r="D66">
        <v>760.5</v>
      </c>
      <c r="E66">
        <v>896.9</v>
      </c>
      <c r="F66">
        <v>8.4</v>
      </c>
      <c r="G66">
        <v>0</v>
      </c>
    </row>
    <row r="67" spans="1:7" ht="15" x14ac:dyDescent="0.25">
      <c r="A67" s="282" t="s">
        <v>125</v>
      </c>
      <c r="B67" t="s">
        <v>42</v>
      </c>
      <c r="C67" t="s">
        <v>42</v>
      </c>
      <c r="D67">
        <v>3.9</v>
      </c>
      <c r="E67">
        <v>1.9</v>
      </c>
      <c r="F67" t="s">
        <v>42</v>
      </c>
      <c r="G67" t="s">
        <v>42</v>
      </c>
    </row>
    <row r="68" spans="1:7" ht="15" x14ac:dyDescent="0.25">
      <c r="A68" s="282" t="s">
        <v>126</v>
      </c>
      <c r="B68">
        <v>0</v>
      </c>
      <c r="C68">
        <v>0</v>
      </c>
      <c r="D68" t="s">
        <v>42</v>
      </c>
      <c r="E68" t="s">
        <v>42</v>
      </c>
      <c r="F68">
        <v>0</v>
      </c>
      <c r="G68">
        <v>0</v>
      </c>
    </row>
    <row r="69" spans="1:7" ht="15" x14ac:dyDescent="0.25">
      <c r="A69" s="282" t="s">
        <v>62</v>
      </c>
      <c r="B69" t="s">
        <v>131</v>
      </c>
      <c r="C69" t="s">
        <v>133</v>
      </c>
      <c r="D69" t="s">
        <v>63</v>
      </c>
      <c r="E69" t="s">
        <v>131</v>
      </c>
      <c r="F69" t="s">
        <v>65</v>
      </c>
      <c r="G69" t="s">
        <v>65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B3BA-FF2C-42E7-A997-BEB843964C9F}">
  <dimension ref="A1:G76"/>
  <sheetViews>
    <sheetView topLeftCell="A12" workbookViewId="0">
      <selection activeCell="A9" sqref="A9:A76"/>
    </sheetView>
  </sheetViews>
  <sheetFormatPr defaultRowHeight="13.2" x14ac:dyDescent="0.25"/>
  <cols>
    <col min="1" max="1" width="25.6640625" customWidth="1"/>
    <col min="2" max="2" width="15.5546875" customWidth="1"/>
  </cols>
  <sheetData>
    <row r="1" spans="1:7" ht="15" x14ac:dyDescent="0.25">
      <c r="A1" s="282" t="s">
        <v>47</v>
      </c>
    </row>
    <row r="2" spans="1:7" ht="15" x14ac:dyDescent="0.25">
      <c r="A2" s="282" t="s">
        <v>48</v>
      </c>
    </row>
    <row r="3" spans="1:7" ht="15" x14ac:dyDescent="0.25">
      <c r="A3" s="282" t="s">
        <v>968</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129</v>
      </c>
      <c r="F9" t="s">
        <v>130</v>
      </c>
      <c r="G9" t="s">
        <v>61</v>
      </c>
    </row>
    <row r="10" spans="1:7" ht="15" x14ac:dyDescent="0.25">
      <c r="A10" s="282" t="s">
        <v>62</v>
      </c>
      <c r="B10" t="s">
        <v>63</v>
      </c>
      <c r="C10" t="s">
        <v>64</v>
      </c>
      <c r="D10" t="s">
        <v>63</v>
      </c>
      <c r="E10" t="s">
        <v>64</v>
      </c>
      <c r="F10" t="s">
        <v>209</v>
      </c>
      <c r="G10" t="s">
        <v>65</v>
      </c>
    </row>
    <row r="11" spans="1:7" ht="15" x14ac:dyDescent="0.25">
      <c r="A11" s="282" t="s">
        <v>66</v>
      </c>
    </row>
    <row r="12" spans="1:7" ht="15" x14ac:dyDescent="0.25">
      <c r="A12" s="282" t="s">
        <v>67</v>
      </c>
      <c r="B12">
        <v>274.5</v>
      </c>
      <c r="C12">
        <v>0</v>
      </c>
      <c r="D12">
        <v>0</v>
      </c>
      <c r="E12">
        <v>5503.7</v>
      </c>
      <c r="F12">
        <v>0</v>
      </c>
      <c r="G12">
        <v>0</v>
      </c>
    </row>
    <row r="13" spans="1:7" ht="15" x14ac:dyDescent="0.25">
      <c r="A13" s="282" t="s">
        <v>68</v>
      </c>
      <c r="B13">
        <v>0</v>
      </c>
      <c r="C13">
        <v>0</v>
      </c>
      <c r="D13">
        <v>0</v>
      </c>
      <c r="E13">
        <v>2180.6</v>
      </c>
      <c r="F13">
        <v>0</v>
      </c>
      <c r="G13">
        <v>0</v>
      </c>
    </row>
    <row r="14" spans="1:7" ht="15" x14ac:dyDescent="0.25">
      <c r="A14" s="282" t="s">
        <v>255</v>
      </c>
      <c r="B14">
        <v>21.5</v>
      </c>
      <c r="C14">
        <v>0</v>
      </c>
      <c r="D14">
        <v>0</v>
      </c>
      <c r="E14">
        <v>0</v>
      </c>
      <c r="F14">
        <v>0</v>
      </c>
      <c r="G14">
        <v>0</v>
      </c>
    </row>
    <row r="15" spans="1:7" ht="15" x14ac:dyDescent="0.25">
      <c r="A15" s="282" t="s">
        <v>70</v>
      </c>
      <c r="B15">
        <v>55</v>
      </c>
      <c r="C15">
        <v>0</v>
      </c>
      <c r="D15">
        <v>0</v>
      </c>
      <c r="E15">
        <v>190.5</v>
      </c>
      <c r="F15">
        <v>0</v>
      </c>
      <c r="G15">
        <v>0</v>
      </c>
    </row>
    <row r="16" spans="1:7" ht="15" x14ac:dyDescent="0.25">
      <c r="A16" s="282" t="s">
        <v>71</v>
      </c>
      <c r="B16">
        <v>0</v>
      </c>
      <c r="C16">
        <v>0</v>
      </c>
      <c r="D16">
        <v>0</v>
      </c>
      <c r="E16">
        <v>1231.5999999999999</v>
      </c>
      <c r="F16">
        <v>0</v>
      </c>
      <c r="G16">
        <v>0</v>
      </c>
    </row>
    <row r="17" spans="1:7" ht="15" x14ac:dyDescent="0.25">
      <c r="A17" s="282" t="s">
        <v>72</v>
      </c>
      <c r="B17">
        <v>138</v>
      </c>
      <c r="C17">
        <v>0</v>
      </c>
      <c r="D17">
        <v>0</v>
      </c>
      <c r="E17">
        <v>111.3</v>
      </c>
      <c r="F17">
        <v>0</v>
      </c>
      <c r="G17">
        <v>0</v>
      </c>
    </row>
    <row r="18" spans="1:7" ht="15" x14ac:dyDescent="0.25">
      <c r="A18" s="282" t="s">
        <v>73</v>
      </c>
      <c r="B18">
        <v>60</v>
      </c>
      <c r="C18">
        <v>0</v>
      </c>
      <c r="D18">
        <v>0</v>
      </c>
      <c r="E18">
        <v>1600.7</v>
      </c>
      <c r="F18">
        <v>0</v>
      </c>
      <c r="G18">
        <v>0</v>
      </c>
    </row>
    <row r="19" spans="1:7" ht="15" x14ac:dyDescent="0.25">
      <c r="A19" s="282" t="s">
        <v>74</v>
      </c>
      <c r="B19">
        <v>0</v>
      </c>
      <c r="C19">
        <v>0</v>
      </c>
      <c r="D19">
        <v>0</v>
      </c>
      <c r="E19">
        <v>189</v>
      </c>
      <c r="F19">
        <v>0</v>
      </c>
      <c r="G19">
        <v>0</v>
      </c>
    </row>
    <row r="20" spans="1:7" ht="15" x14ac:dyDescent="0.25">
      <c r="A20" s="282" t="s">
        <v>66</v>
      </c>
    </row>
    <row r="21" spans="1:7" ht="15" x14ac:dyDescent="0.25">
      <c r="A21" s="282" t="s">
        <v>75</v>
      </c>
      <c r="B21">
        <v>55</v>
      </c>
      <c r="C21">
        <v>0</v>
      </c>
      <c r="D21">
        <v>0</v>
      </c>
      <c r="E21">
        <v>178.6</v>
      </c>
      <c r="F21">
        <v>0</v>
      </c>
      <c r="G21">
        <v>0</v>
      </c>
    </row>
    <row r="22" spans="1:7" ht="15" x14ac:dyDescent="0.25">
      <c r="A22" s="282" t="s">
        <v>77</v>
      </c>
      <c r="B22">
        <v>55</v>
      </c>
      <c r="C22">
        <v>0</v>
      </c>
      <c r="D22">
        <v>0</v>
      </c>
      <c r="E22">
        <v>178.6</v>
      </c>
      <c r="F22">
        <v>0</v>
      </c>
      <c r="G22">
        <v>0</v>
      </c>
    </row>
    <row r="23" spans="1:7" ht="15" x14ac:dyDescent="0.25">
      <c r="A23" s="282" t="s">
        <v>66</v>
      </c>
    </row>
    <row r="24" spans="1:7" ht="15" x14ac:dyDescent="0.25">
      <c r="A24" s="282" t="s">
        <v>78</v>
      </c>
      <c r="B24">
        <v>383.8</v>
      </c>
      <c r="C24">
        <v>139.80000000000001</v>
      </c>
      <c r="D24">
        <v>31.4</v>
      </c>
      <c r="E24">
        <v>2249.9</v>
      </c>
      <c r="F24">
        <v>0</v>
      </c>
      <c r="G24">
        <v>0</v>
      </c>
    </row>
    <row r="25" spans="1:7" ht="15" x14ac:dyDescent="0.25">
      <c r="A25" s="282" t="s">
        <v>66</v>
      </c>
    </row>
    <row r="26" spans="1:7" ht="15" x14ac:dyDescent="0.25">
      <c r="A26" s="282" t="s">
        <v>79</v>
      </c>
      <c r="B26">
        <v>208.5</v>
      </c>
      <c r="C26">
        <v>35</v>
      </c>
      <c r="D26">
        <v>13.4</v>
      </c>
      <c r="E26">
        <v>1128.7</v>
      </c>
      <c r="F26">
        <v>0</v>
      </c>
      <c r="G26">
        <v>0</v>
      </c>
    </row>
    <row r="27" spans="1:7" ht="15" x14ac:dyDescent="0.25">
      <c r="A27" s="282" t="s">
        <v>66</v>
      </c>
    </row>
    <row r="28" spans="1:7" ht="15" x14ac:dyDescent="0.25">
      <c r="A28" s="282" t="s">
        <v>80</v>
      </c>
      <c r="B28">
        <v>4917.6000000000004</v>
      </c>
      <c r="C28">
        <v>138</v>
      </c>
      <c r="D28">
        <v>51</v>
      </c>
      <c r="E28">
        <v>31380.799999999999</v>
      </c>
      <c r="F28">
        <v>0</v>
      </c>
      <c r="G28">
        <v>0</v>
      </c>
    </row>
    <row r="29" spans="1:7" ht="15" x14ac:dyDescent="0.25">
      <c r="A29" s="282" t="s">
        <v>66</v>
      </c>
    </row>
    <row r="30" spans="1:7" ht="15" x14ac:dyDescent="0.25">
      <c r="A30" s="282" t="s">
        <v>81</v>
      </c>
      <c r="B30">
        <v>950.9</v>
      </c>
      <c r="C30">
        <v>217.6</v>
      </c>
      <c r="D30">
        <v>82.2</v>
      </c>
      <c r="E30">
        <v>4317</v>
      </c>
      <c r="F30">
        <v>0</v>
      </c>
      <c r="G30">
        <v>0</v>
      </c>
    </row>
    <row r="31" spans="1:7" ht="15" x14ac:dyDescent="0.25">
      <c r="A31" s="282" t="s">
        <v>82</v>
      </c>
      <c r="B31">
        <v>0</v>
      </c>
      <c r="C31">
        <v>0.2</v>
      </c>
      <c r="D31">
        <v>0</v>
      </c>
      <c r="E31">
        <v>0.1</v>
      </c>
      <c r="F31">
        <v>0</v>
      </c>
      <c r="G31">
        <v>0</v>
      </c>
    </row>
    <row r="32" spans="1:7" ht="15" x14ac:dyDescent="0.25">
      <c r="A32" s="282" t="s">
        <v>83</v>
      </c>
      <c r="B32">
        <v>0</v>
      </c>
      <c r="C32">
        <v>0</v>
      </c>
      <c r="D32">
        <v>0</v>
      </c>
      <c r="E32">
        <v>235.4</v>
      </c>
      <c r="F32">
        <v>0</v>
      </c>
      <c r="G32">
        <v>0</v>
      </c>
    </row>
    <row r="33" spans="1:7" ht="15" x14ac:dyDescent="0.25">
      <c r="A33" s="282" t="s">
        <v>85</v>
      </c>
      <c r="B33">
        <v>0</v>
      </c>
      <c r="C33">
        <v>1.8</v>
      </c>
      <c r="D33">
        <v>0</v>
      </c>
      <c r="E33">
        <v>9.5</v>
      </c>
      <c r="F33">
        <v>0</v>
      </c>
      <c r="G33">
        <v>0</v>
      </c>
    </row>
    <row r="34" spans="1:7" ht="15" x14ac:dyDescent="0.25">
      <c r="A34" s="282" t="s">
        <v>86</v>
      </c>
      <c r="B34">
        <v>1.2</v>
      </c>
      <c r="C34">
        <v>0.6</v>
      </c>
      <c r="D34">
        <v>0.1</v>
      </c>
      <c r="E34">
        <v>7.5</v>
      </c>
      <c r="F34">
        <v>0</v>
      </c>
      <c r="G34">
        <v>0</v>
      </c>
    </row>
    <row r="35" spans="1:7" ht="15" x14ac:dyDescent="0.25">
      <c r="A35" s="282" t="s">
        <v>87</v>
      </c>
      <c r="B35">
        <v>0</v>
      </c>
      <c r="C35">
        <v>0.3</v>
      </c>
      <c r="D35">
        <v>0</v>
      </c>
      <c r="E35">
        <v>0.3</v>
      </c>
      <c r="F35">
        <v>0</v>
      </c>
      <c r="G35">
        <v>0</v>
      </c>
    </row>
    <row r="36" spans="1:7" ht="15" x14ac:dyDescent="0.25">
      <c r="A36" s="282" t="s">
        <v>88</v>
      </c>
      <c r="B36">
        <v>319.39999999999998</v>
      </c>
      <c r="C36">
        <v>84.3</v>
      </c>
      <c r="D36">
        <v>66.400000000000006</v>
      </c>
      <c r="E36">
        <v>1791</v>
      </c>
      <c r="F36">
        <v>0</v>
      </c>
      <c r="G36">
        <v>0</v>
      </c>
    </row>
    <row r="37" spans="1:7" ht="15" x14ac:dyDescent="0.25">
      <c r="A37" s="282" t="s">
        <v>90</v>
      </c>
      <c r="B37">
        <v>85</v>
      </c>
      <c r="C37">
        <v>0</v>
      </c>
      <c r="D37">
        <v>0</v>
      </c>
      <c r="E37">
        <v>27.5</v>
      </c>
      <c r="F37">
        <v>0</v>
      </c>
      <c r="G37">
        <v>0</v>
      </c>
    </row>
    <row r="38" spans="1:7" ht="15" x14ac:dyDescent="0.25">
      <c r="A38" s="282" t="s">
        <v>91</v>
      </c>
      <c r="B38">
        <v>33.6</v>
      </c>
      <c r="C38">
        <v>7.9</v>
      </c>
      <c r="D38">
        <v>0</v>
      </c>
      <c r="E38">
        <v>670.3</v>
      </c>
      <c r="F38">
        <v>0</v>
      </c>
      <c r="G38">
        <v>0</v>
      </c>
    </row>
    <row r="39" spans="1:7" ht="15" x14ac:dyDescent="0.25">
      <c r="A39" s="282" t="s">
        <v>92</v>
      </c>
      <c r="B39">
        <v>0</v>
      </c>
      <c r="C39">
        <v>0</v>
      </c>
      <c r="D39">
        <v>0</v>
      </c>
      <c r="E39">
        <v>12</v>
      </c>
      <c r="F39">
        <v>0</v>
      </c>
      <c r="G39">
        <v>0</v>
      </c>
    </row>
    <row r="40" spans="1:7" ht="15" x14ac:dyDescent="0.25">
      <c r="A40" s="282" t="s">
        <v>93</v>
      </c>
      <c r="B40">
        <v>103.8</v>
      </c>
      <c r="C40">
        <v>14.1</v>
      </c>
      <c r="D40">
        <v>0.7</v>
      </c>
      <c r="E40">
        <v>221.7</v>
      </c>
      <c r="F40">
        <v>0</v>
      </c>
      <c r="G40">
        <v>0</v>
      </c>
    </row>
    <row r="41" spans="1:7" ht="15" x14ac:dyDescent="0.25">
      <c r="A41" s="282" t="s">
        <v>94</v>
      </c>
      <c r="B41">
        <v>20.5</v>
      </c>
      <c r="C41">
        <v>0</v>
      </c>
      <c r="D41" t="s">
        <v>84</v>
      </c>
      <c r="E41">
        <v>49.3</v>
      </c>
      <c r="F41">
        <v>0</v>
      </c>
      <c r="G41">
        <v>0</v>
      </c>
    </row>
    <row r="42" spans="1:7" ht="15" x14ac:dyDescent="0.25">
      <c r="A42" s="282" t="s">
        <v>95</v>
      </c>
      <c r="B42">
        <v>66</v>
      </c>
      <c r="C42">
        <v>0</v>
      </c>
      <c r="D42">
        <v>0</v>
      </c>
      <c r="E42">
        <v>206.1</v>
      </c>
      <c r="F42">
        <v>0</v>
      </c>
      <c r="G42">
        <v>0</v>
      </c>
    </row>
    <row r="43" spans="1:7" ht="15" x14ac:dyDescent="0.25">
      <c r="A43" s="282" t="s">
        <v>96</v>
      </c>
      <c r="B43">
        <v>13.2</v>
      </c>
      <c r="C43">
        <v>3.1</v>
      </c>
      <c r="D43">
        <v>0.4</v>
      </c>
      <c r="E43">
        <v>104.9</v>
      </c>
      <c r="F43">
        <v>0</v>
      </c>
      <c r="G43">
        <v>0</v>
      </c>
    </row>
    <row r="44" spans="1:7" ht="15" x14ac:dyDescent="0.25">
      <c r="A44" s="282" t="s">
        <v>97</v>
      </c>
      <c r="B44">
        <v>0.4</v>
      </c>
      <c r="C44">
        <v>0.4</v>
      </c>
      <c r="D44">
        <v>0</v>
      </c>
      <c r="E44">
        <v>0</v>
      </c>
      <c r="F44">
        <v>0</v>
      </c>
      <c r="G44">
        <v>0</v>
      </c>
    </row>
    <row r="45" spans="1:7" ht="15" x14ac:dyDescent="0.25">
      <c r="A45" s="282" t="s">
        <v>98</v>
      </c>
      <c r="B45">
        <v>0</v>
      </c>
      <c r="C45">
        <v>0</v>
      </c>
      <c r="D45">
        <v>0</v>
      </c>
      <c r="E45">
        <v>144</v>
      </c>
      <c r="F45">
        <v>0</v>
      </c>
      <c r="G45">
        <v>0</v>
      </c>
    </row>
    <row r="46" spans="1:7" ht="15" x14ac:dyDescent="0.25">
      <c r="A46" s="282" t="s">
        <v>169</v>
      </c>
      <c r="B46">
        <v>0.4</v>
      </c>
      <c r="C46">
        <v>0</v>
      </c>
      <c r="D46">
        <v>0</v>
      </c>
      <c r="E46">
        <v>0</v>
      </c>
      <c r="F46">
        <v>0</v>
      </c>
      <c r="G46">
        <v>0</v>
      </c>
    </row>
    <row r="47" spans="1:7" ht="15" x14ac:dyDescent="0.25">
      <c r="A47" s="282" t="s">
        <v>99</v>
      </c>
      <c r="B47">
        <v>5</v>
      </c>
      <c r="C47">
        <v>9.6999999999999993</v>
      </c>
      <c r="D47">
        <v>0</v>
      </c>
      <c r="E47">
        <v>10.5</v>
      </c>
      <c r="F47">
        <v>0</v>
      </c>
      <c r="G47">
        <v>0</v>
      </c>
    </row>
    <row r="48" spans="1:7" ht="15" x14ac:dyDescent="0.25">
      <c r="A48" s="282" t="s">
        <v>100</v>
      </c>
      <c r="B48">
        <v>107</v>
      </c>
      <c r="C48">
        <v>61.3</v>
      </c>
      <c r="D48">
        <v>3.7</v>
      </c>
      <c r="E48">
        <v>285.3</v>
      </c>
      <c r="F48">
        <v>0</v>
      </c>
      <c r="G48">
        <v>0</v>
      </c>
    </row>
    <row r="49" spans="1:7" ht="15" x14ac:dyDescent="0.25">
      <c r="A49" s="282" t="s">
        <v>101</v>
      </c>
      <c r="B49">
        <v>195.4</v>
      </c>
      <c r="C49">
        <v>34</v>
      </c>
      <c r="D49">
        <v>10.8</v>
      </c>
      <c r="E49">
        <v>541.4</v>
      </c>
      <c r="F49">
        <v>0</v>
      </c>
      <c r="G49">
        <v>0</v>
      </c>
    </row>
    <row r="50" spans="1:7" ht="15" x14ac:dyDescent="0.25">
      <c r="A50" s="282" t="s">
        <v>66</v>
      </c>
    </row>
    <row r="51" spans="1:7" ht="15" x14ac:dyDescent="0.25">
      <c r="A51" s="282" t="s">
        <v>102</v>
      </c>
      <c r="B51">
        <v>481.9</v>
      </c>
      <c r="C51">
        <v>0.7</v>
      </c>
      <c r="D51">
        <v>56.9</v>
      </c>
      <c r="E51">
        <v>1721.6</v>
      </c>
      <c r="F51">
        <v>0</v>
      </c>
      <c r="G51">
        <v>0</v>
      </c>
    </row>
    <row r="52" spans="1:7" ht="15" x14ac:dyDescent="0.25">
      <c r="A52" s="282" t="s">
        <v>103</v>
      </c>
      <c r="B52">
        <v>91</v>
      </c>
      <c r="C52">
        <v>0</v>
      </c>
      <c r="D52">
        <v>0</v>
      </c>
      <c r="E52">
        <v>356.3</v>
      </c>
      <c r="F52">
        <v>0</v>
      </c>
      <c r="G52">
        <v>0</v>
      </c>
    </row>
    <row r="53" spans="1:7" ht="15" x14ac:dyDescent="0.25">
      <c r="A53" s="282" t="s">
        <v>104</v>
      </c>
      <c r="B53">
        <v>330.9</v>
      </c>
      <c r="C53">
        <v>0.7</v>
      </c>
      <c r="D53">
        <v>27.4</v>
      </c>
      <c r="E53">
        <v>1149</v>
      </c>
      <c r="F53">
        <v>0</v>
      </c>
      <c r="G53">
        <v>0</v>
      </c>
    </row>
    <row r="54" spans="1:7" ht="15" x14ac:dyDescent="0.25">
      <c r="A54" s="282" t="s">
        <v>105</v>
      </c>
      <c r="B54">
        <v>0</v>
      </c>
      <c r="C54">
        <v>0</v>
      </c>
      <c r="D54">
        <v>0</v>
      </c>
      <c r="E54">
        <v>20.8</v>
      </c>
      <c r="F54">
        <v>0</v>
      </c>
      <c r="G54">
        <v>0</v>
      </c>
    </row>
    <row r="55" spans="1:7" ht="15" x14ac:dyDescent="0.25">
      <c r="A55" s="282" t="s">
        <v>107</v>
      </c>
      <c r="B55">
        <v>60</v>
      </c>
      <c r="C55">
        <v>0</v>
      </c>
      <c r="D55">
        <v>29.5</v>
      </c>
      <c r="E55">
        <v>195.6</v>
      </c>
      <c r="F55">
        <v>0</v>
      </c>
      <c r="G55">
        <v>0</v>
      </c>
    </row>
    <row r="56" spans="1:7" ht="15" x14ac:dyDescent="0.25">
      <c r="A56" s="282" t="s">
        <v>66</v>
      </c>
    </row>
    <row r="57" spans="1:7" ht="15" x14ac:dyDescent="0.25">
      <c r="A57" s="282" t="s">
        <v>108</v>
      </c>
      <c r="B57">
        <v>1375.3</v>
      </c>
      <c r="C57">
        <v>107.7</v>
      </c>
      <c r="D57">
        <v>79.400000000000006</v>
      </c>
      <c r="E57">
        <v>5505.4</v>
      </c>
      <c r="F57">
        <v>0</v>
      </c>
      <c r="G57">
        <v>0</v>
      </c>
    </row>
    <row r="58" spans="1:7" ht="15" x14ac:dyDescent="0.25">
      <c r="A58" s="282" t="s">
        <v>497</v>
      </c>
      <c r="B58">
        <v>88.4</v>
      </c>
      <c r="C58">
        <v>0</v>
      </c>
      <c r="D58">
        <v>0</v>
      </c>
      <c r="E58">
        <v>0</v>
      </c>
      <c r="F58">
        <v>0</v>
      </c>
      <c r="G58">
        <v>0</v>
      </c>
    </row>
    <row r="59" spans="1:7" ht="15" x14ac:dyDescent="0.25">
      <c r="A59" s="282" t="s">
        <v>109</v>
      </c>
      <c r="B59">
        <v>3</v>
      </c>
      <c r="C59">
        <v>4</v>
      </c>
      <c r="D59">
        <v>0</v>
      </c>
      <c r="E59">
        <v>24</v>
      </c>
      <c r="F59">
        <v>0</v>
      </c>
      <c r="G59">
        <v>0</v>
      </c>
    </row>
    <row r="60" spans="1:7" ht="15" x14ac:dyDescent="0.25">
      <c r="A60" s="282" t="s">
        <v>111</v>
      </c>
      <c r="B60">
        <v>42.3</v>
      </c>
      <c r="C60">
        <v>0</v>
      </c>
      <c r="D60">
        <v>0</v>
      </c>
      <c r="E60">
        <v>267.5</v>
      </c>
      <c r="F60">
        <v>0</v>
      </c>
      <c r="G60">
        <v>0</v>
      </c>
    </row>
    <row r="61" spans="1:7" ht="15" x14ac:dyDescent="0.25">
      <c r="A61" s="282" t="s">
        <v>112</v>
      </c>
      <c r="B61">
        <v>55.2</v>
      </c>
      <c r="C61">
        <v>2</v>
      </c>
      <c r="D61">
        <v>0.4</v>
      </c>
      <c r="E61">
        <v>168.7</v>
      </c>
      <c r="F61">
        <v>0</v>
      </c>
      <c r="G61">
        <v>0</v>
      </c>
    </row>
    <row r="62" spans="1:7" ht="15" x14ac:dyDescent="0.25">
      <c r="A62" s="282" t="s">
        <v>113</v>
      </c>
      <c r="B62">
        <v>35.200000000000003</v>
      </c>
      <c r="C62">
        <v>17.600000000000001</v>
      </c>
      <c r="D62">
        <v>11.9</v>
      </c>
      <c r="E62">
        <v>337.5</v>
      </c>
      <c r="F62">
        <v>0</v>
      </c>
      <c r="G62">
        <v>0</v>
      </c>
    </row>
    <row r="63" spans="1:7" ht="15" x14ac:dyDescent="0.25">
      <c r="A63" s="282" t="s">
        <v>114</v>
      </c>
      <c r="B63">
        <v>0</v>
      </c>
      <c r="C63">
        <v>14.4</v>
      </c>
      <c r="D63">
        <v>0</v>
      </c>
      <c r="E63">
        <v>7.2</v>
      </c>
      <c r="F63">
        <v>0</v>
      </c>
      <c r="G63">
        <v>0</v>
      </c>
    </row>
    <row r="64" spans="1:7" ht="15" x14ac:dyDescent="0.25">
      <c r="A64" s="282" t="s">
        <v>115</v>
      </c>
      <c r="B64">
        <v>5</v>
      </c>
      <c r="C64">
        <v>0</v>
      </c>
      <c r="D64">
        <v>0</v>
      </c>
      <c r="E64">
        <v>29.6</v>
      </c>
      <c r="F64">
        <v>0</v>
      </c>
      <c r="G64">
        <v>0</v>
      </c>
    </row>
    <row r="65" spans="1:7" ht="15" x14ac:dyDescent="0.25">
      <c r="A65" s="282" t="s">
        <v>116</v>
      </c>
      <c r="B65">
        <v>0</v>
      </c>
      <c r="C65">
        <v>0</v>
      </c>
      <c r="D65">
        <v>0</v>
      </c>
      <c r="E65">
        <v>1.7</v>
      </c>
      <c r="F65">
        <v>0</v>
      </c>
      <c r="G65">
        <v>0</v>
      </c>
    </row>
    <row r="66" spans="1:7" ht="15" x14ac:dyDescent="0.25">
      <c r="A66" s="282" t="s">
        <v>117</v>
      </c>
      <c r="B66">
        <v>1104.5999999999999</v>
      </c>
      <c r="C66">
        <v>64.7</v>
      </c>
      <c r="D66">
        <v>54.7</v>
      </c>
      <c r="E66">
        <v>4569.2</v>
      </c>
      <c r="F66">
        <v>0</v>
      </c>
      <c r="G66">
        <v>0</v>
      </c>
    </row>
    <row r="67" spans="1:7" ht="15" x14ac:dyDescent="0.25">
      <c r="A67" s="282" t="s">
        <v>118</v>
      </c>
      <c r="B67">
        <v>24.3</v>
      </c>
      <c r="C67">
        <v>5</v>
      </c>
      <c r="D67">
        <v>12.5</v>
      </c>
      <c r="E67">
        <v>37.4</v>
      </c>
      <c r="F67">
        <v>0</v>
      </c>
      <c r="G67">
        <v>0</v>
      </c>
    </row>
    <row r="68" spans="1:7" ht="15" x14ac:dyDescent="0.25">
      <c r="A68" s="282" t="s">
        <v>121</v>
      </c>
      <c r="B68">
        <v>17.5</v>
      </c>
      <c r="C68">
        <v>0</v>
      </c>
      <c r="D68">
        <v>0</v>
      </c>
      <c r="E68">
        <v>62.5</v>
      </c>
      <c r="F68">
        <v>0</v>
      </c>
      <c r="G68">
        <v>0</v>
      </c>
    </row>
    <row r="69" spans="1:7" ht="15" x14ac:dyDescent="0.25">
      <c r="A69" s="282" t="s">
        <v>62</v>
      </c>
      <c r="B69" t="s">
        <v>63</v>
      </c>
      <c r="C69" t="s">
        <v>64</v>
      </c>
      <c r="D69" t="s">
        <v>63</v>
      </c>
      <c r="E69" t="s">
        <v>64</v>
      </c>
      <c r="F69" t="s">
        <v>209</v>
      </c>
      <c r="G69" t="s">
        <v>65</v>
      </c>
    </row>
    <row r="70" spans="1:7" ht="15" x14ac:dyDescent="0.25">
      <c r="A70" s="282" t="s">
        <v>122</v>
      </c>
      <c r="B70">
        <v>8647.5</v>
      </c>
      <c r="C70">
        <v>638.70000000000005</v>
      </c>
      <c r="D70">
        <v>314.3</v>
      </c>
      <c r="E70">
        <v>51985.8</v>
      </c>
      <c r="F70">
        <v>0</v>
      </c>
      <c r="G70">
        <v>0</v>
      </c>
    </row>
    <row r="71" spans="1:7" ht="15" x14ac:dyDescent="0.25">
      <c r="A71" s="282" t="s">
        <v>123</v>
      </c>
      <c r="B71">
        <v>5282.7</v>
      </c>
      <c r="C71">
        <v>584.1</v>
      </c>
      <c r="D71">
        <v>0</v>
      </c>
      <c r="E71">
        <v>0</v>
      </c>
      <c r="F71">
        <v>0</v>
      </c>
      <c r="G71">
        <v>0</v>
      </c>
    </row>
    <row r="72" spans="1:7" ht="15" x14ac:dyDescent="0.25">
      <c r="A72" s="282" t="s">
        <v>62</v>
      </c>
      <c r="B72" t="s">
        <v>63</v>
      </c>
      <c r="C72" t="s">
        <v>64</v>
      </c>
      <c r="D72" t="s">
        <v>63</v>
      </c>
      <c r="E72" t="s">
        <v>64</v>
      </c>
      <c r="F72" t="s">
        <v>209</v>
      </c>
      <c r="G72" t="s">
        <v>65</v>
      </c>
    </row>
    <row r="73" spans="1:7" ht="15" x14ac:dyDescent="0.25">
      <c r="A73" s="282" t="s">
        <v>124</v>
      </c>
      <c r="B73">
        <v>13930.2</v>
      </c>
      <c r="C73">
        <v>1222.8</v>
      </c>
      <c r="D73">
        <v>314.3</v>
      </c>
      <c r="E73">
        <v>51985.8</v>
      </c>
      <c r="F73">
        <v>0</v>
      </c>
      <c r="G73">
        <v>0</v>
      </c>
    </row>
    <row r="74" spans="1:7" ht="15" x14ac:dyDescent="0.25">
      <c r="A74" s="282" t="s">
        <v>125</v>
      </c>
      <c r="B74" t="s">
        <v>42</v>
      </c>
      <c r="C74" t="s">
        <v>42</v>
      </c>
      <c r="D74">
        <v>3.9</v>
      </c>
      <c r="E74">
        <v>1.9</v>
      </c>
      <c r="F74" t="s">
        <v>42</v>
      </c>
      <c r="G74" t="s">
        <v>42</v>
      </c>
    </row>
    <row r="75" spans="1:7" ht="15" x14ac:dyDescent="0.25">
      <c r="A75" s="282" t="s">
        <v>126</v>
      </c>
      <c r="B75">
        <v>0</v>
      </c>
      <c r="C75">
        <v>0</v>
      </c>
      <c r="D75" t="s">
        <v>42</v>
      </c>
      <c r="E75" t="s">
        <v>42</v>
      </c>
      <c r="F75">
        <v>0</v>
      </c>
      <c r="G75">
        <v>0</v>
      </c>
    </row>
    <row r="76" spans="1:7" ht="15" x14ac:dyDescent="0.25">
      <c r="A76" s="282" t="s">
        <v>62</v>
      </c>
      <c r="B76" t="s">
        <v>63</v>
      </c>
      <c r="C76" t="s">
        <v>64</v>
      </c>
      <c r="D76" t="s">
        <v>63</v>
      </c>
      <c r="E76" t="s">
        <v>64</v>
      </c>
      <c r="F76" t="s">
        <v>209</v>
      </c>
      <c r="G76" t="s">
        <v>65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11EB-F479-4D6A-9F8F-9E5664B8B8FC}">
  <dimension ref="A1:G80"/>
  <sheetViews>
    <sheetView topLeftCell="A11" workbookViewId="0">
      <selection activeCell="A9" sqref="A9:A80"/>
    </sheetView>
  </sheetViews>
  <sheetFormatPr defaultRowHeight="13.2" x14ac:dyDescent="0.25"/>
  <cols>
    <col min="1" max="1" width="26.21875" customWidth="1"/>
    <col min="2" max="2" width="14.21875" customWidth="1"/>
  </cols>
  <sheetData>
    <row r="1" spans="1:7" ht="15" x14ac:dyDescent="0.25">
      <c r="A1" s="282" t="s">
        <v>47</v>
      </c>
    </row>
    <row r="2" spans="1:7" ht="15" x14ac:dyDescent="0.25">
      <c r="A2" s="282" t="s">
        <v>48</v>
      </c>
    </row>
    <row r="3" spans="1:7" ht="15" x14ac:dyDescent="0.25">
      <c r="A3" s="282" t="s">
        <v>962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963</v>
      </c>
      <c r="G9" t="s">
        <v>237</v>
      </c>
    </row>
    <row r="10" spans="1:7" ht="15" x14ac:dyDescent="0.25">
      <c r="A10" s="282" t="s">
        <v>62</v>
      </c>
      <c r="B10" t="s">
        <v>63</v>
      </c>
      <c r="C10" t="s">
        <v>64</v>
      </c>
      <c r="D10" t="s">
        <v>131</v>
      </c>
      <c r="E10" t="s">
        <v>65</v>
      </c>
      <c r="F10" t="s">
        <v>65</v>
      </c>
      <c r="G10" t="s">
        <v>63</v>
      </c>
    </row>
    <row r="11" spans="1:7" ht="15" x14ac:dyDescent="0.25">
      <c r="A11" s="282" t="s">
        <v>66</v>
      </c>
    </row>
    <row r="12" spans="1:7" ht="15" x14ac:dyDescent="0.25">
      <c r="A12" s="282" t="s">
        <v>67</v>
      </c>
      <c r="B12">
        <v>0</v>
      </c>
      <c r="C12">
        <v>0</v>
      </c>
      <c r="D12">
        <v>5018.3</v>
      </c>
      <c r="E12">
        <v>5523.9</v>
      </c>
      <c r="F12">
        <v>248</v>
      </c>
      <c r="G12">
        <v>0</v>
      </c>
    </row>
    <row r="13" spans="1:7" ht="15" x14ac:dyDescent="0.25">
      <c r="A13" s="282" t="s">
        <v>68</v>
      </c>
      <c r="B13">
        <v>0</v>
      </c>
      <c r="C13">
        <v>0</v>
      </c>
      <c r="D13">
        <v>1618.5</v>
      </c>
      <c r="E13">
        <v>2180.6</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55</v>
      </c>
      <c r="G15">
        <v>0</v>
      </c>
    </row>
    <row r="16" spans="1:7" ht="15" x14ac:dyDescent="0.25">
      <c r="A16" s="282" t="s">
        <v>71</v>
      </c>
      <c r="B16">
        <v>0</v>
      </c>
      <c r="C16">
        <v>0</v>
      </c>
      <c r="D16">
        <v>1049</v>
      </c>
      <c r="E16">
        <v>1231.5999999999999</v>
      </c>
      <c r="F16">
        <v>0</v>
      </c>
      <c r="G16">
        <v>0</v>
      </c>
    </row>
    <row r="17" spans="1:7" ht="15" x14ac:dyDescent="0.25">
      <c r="A17" s="282" t="s">
        <v>72</v>
      </c>
      <c r="B17">
        <v>0</v>
      </c>
      <c r="C17">
        <v>0</v>
      </c>
      <c r="D17">
        <v>161.1</v>
      </c>
      <c r="E17">
        <v>111.3</v>
      </c>
      <c r="F17">
        <v>133</v>
      </c>
      <c r="G17">
        <v>0</v>
      </c>
    </row>
    <row r="18" spans="1:7" ht="15" x14ac:dyDescent="0.25">
      <c r="A18" s="282" t="s">
        <v>73</v>
      </c>
      <c r="B18">
        <v>0</v>
      </c>
      <c r="C18">
        <v>0</v>
      </c>
      <c r="D18">
        <v>1904.4</v>
      </c>
      <c r="E18">
        <v>1600.7</v>
      </c>
      <c r="F18">
        <v>60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55</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55</v>
      </c>
      <c r="G23">
        <v>0</v>
      </c>
    </row>
    <row r="24" spans="1:7" ht="15" x14ac:dyDescent="0.25">
      <c r="A24" s="282" t="s">
        <v>66</v>
      </c>
    </row>
    <row r="25" spans="1:7" ht="15" x14ac:dyDescent="0.25">
      <c r="A25" s="282" t="s">
        <v>78</v>
      </c>
      <c r="B25">
        <v>162.5</v>
      </c>
      <c r="C25">
        <v>139.80000000000001</v>
      </c>
      <c r="D25">
        <v>2030.7</v>
      </c>
      <c r="E25">
        <v>2249.9</v>
      </c>
      <c r="F25">
        <v>226.5</v>
      </c>
      <c r="G25">
        <v>0</v>
      </c>
    </row>
    <row r="26" spans="1:7" ht="15" x14ac:dyDescent="0.25">
      <c r="A26" s="282" t="s">
        <v>66</v>
      </c>
    </row>
    <row r="27" spans="1:7" ht="15" x14ac:dyDescent="0.25">
      <c r="A27" s="282" t="s">
        <v>79</v>
      </c>
      <c r="B27">
        <v>75.5</v>
      </c>
      <c r="C27">
        <v>35</v>
      </c>
      <c r="D27">
        <v>838.8</v>
      </c>
      <c r="E27">
        <v>1128.7</v>
      </c>
      <c r="F27">
        <v>143.5</v>
      </c>
      <c r="G27">
        <v>0</v>
      </c>
    </row>
    <row r="28" spans="1:7" ht="15" x14ac:dyDescent="0.25">
      <c r="A28" s="282" t="s">
        <v>66</v>
      </c>
    </row>
    <row r="29" spans="1:7" ht="15" x14ac:dyDescent="0.25">
      <c r="A29" s="282" t="s">
        <v>80</v>
      </c>
      <c r="B29">
        <v>112</v>
      </c>
      <c r="C29">
        <v>138</v>
      </c>
      <c r="D29">
        <v>24304.3</v>
      </c>
      <c r="E29">
        <v>31380.799999999999</v>
      </c>
      <c r="F29">
        <v>3896.5</v>
      </c>
      <c r="G29">
        <v>0</v>
      </c>
    </row>
    <row r="30" spans="1:7" ht="15" x14ac:dyDescent="0.25">
      <c r="A30" s="282" t="s">
        <v>66</v>
      </c>
    </row>
    <row r="31" spans="1:7" ht="15" x14ac:dyDescent="0.25">
      <c r="A31" s="282" t="s">
        <v>81</v>
      </c>
      <c r="B31">
        <v>366.7</v>
      </c>
      <c r="C31">
        <v>217.6</v>
      </c>
      <c r="D31">
        <v>4781.3999999999996</v>
      </c>
      <c r="E31">
        <v>4361.1000000000004</v>
      </c>
      <c r="F31">
        <v>594.9</v>
      </c>
      <c r="G31">
        <v>0</v>
      </c>
    </row>
    <row r="32" spans="1:7" ht="15" x14ac:dyDescent="0.25">
      <c r="A32" s="282" t="s">
        <v>82</v>
      </c>
      <c r="B32">
        <v>0</v>
      </c>
      <c r="C32">
        <v>0.2</v>
      </c>
      <c r="D32">
        <v>0.2</v>
      </c>
      <c r="E32">
        <v>0.1</v>
      </c>
      <c r="F32">
        <v>0</v>
      </c>
      <c r="G32">
        <v>0</v>
      </c>
    </row>
    <row r="33" spans="1:7" ht="15" x14ac:dyDescent="0.25">
      <c r="A33" s="282" t="s">
        <v>83</v>
      </c>
      <c r="B33">
        <v>0</v>
      </c>
      <c r="C33">
        <v>0</v>
      </c>
      <c r="D33">
        <v>603</v>
      </c>
      <c r="E33">
        <v>235.4</v>
      </c>
      <c r="F33">
        <v>0</v>
      </c>
      <c r="G33">
        <v>0</v>
      </c>
    </row>
    <row r="34" spans="1:7" ht="15" x14ac:dyDescent="0.25">
      <c r="A34" s="282" t="s">
        <v>85</v>
      </c>
      <c r="B34">
        <v>0</v>
      </c>
      <c r="C34">
        <v>1.8</v>
      </c>
      <c r="D34">
        <v>4.3</v>
      </c>
      <c r="E34">
        <v>9.5</v>
      </c>
      <c r="F34">
        <v>0</v>
      </c>
      <c r="G34">
        <v>0</v>
      </c>
    </row>
    <row r="35" spans="1:7" ht="15" x14ac:dyDescent="0.25">
      <c r="A35" s="282" t="s">
        <v>86</v>
      </c>
      <c r="B35">
        <v>1</v>
      </c>
      <c r="C35">
        <v>0.6</v>
      </c>
      <c r="D35">
        <v>7.5</v>
      </c>
      <c r="E35">
        <v>7.5</v>
      </c>
      <c r="F35">
        <v>0</v>
      </c>
      <c r="G35">
        <v>0</v>
      </c>
    </row>
    <row r="36" spans="1:7" ht="15" x14ac:dyDescent="0.25">
      <c r="A36" s="282" t="s">
        <v>87</v>
      </c>
      <c r="B36">
        <v>0</v>
      </c>
      <c r="C36">
        <v>0.3</v>
      </c>
      <c r="D36">
        <v>1</v>
      </c>
      <c r="E36">
        <v>0.3</v>
      </c>
      <c r="F36">
        <v>0</v>
      </c>
      <c r="G36">
        <v>0</v>
      </c>
    </row>
    <row r="37" spans="1:7" ht="15" x14ac:dyDescent="0.25">
      <c r="A37" s="282" t="s">
        <v>88</v>
      </c>
      <c r="B37">
        <v>163.30000000000001</v>
      </c>
      <c r="C37">
        <v>84.3</v>
      </c>
      <c r="D37">
        <v>2123.1</v>
      </c>
      <c r="E37">
        <v>1791</v>
      </c>
      <c r="F37">
        <v>162.1</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85</v>
      </c>
      <c r="G39">
        <v>0</v>
      </c>
    </row>
    <row r="40" spans="1:7" ht="15" x14ac:dyDescent="0.25">
      <c r="A40" s="282" t="s">
        <v>91</v>
      </c>
      <c r="B40">
        <v>27.5</v>
      </c>
      <c r="C40">
        <v>7.9</v>
      </c>
      <c r="D40">
        <v>530.79999999999995</v>
      </c>
      <c r="E40">
        <v>670.3</v>
      </c>
      <c r="F40">
        <v>5.5</v>
      </c>
      <c r="G40">
        <v>0</v>
      </c>
    </row>
    <row r="41" spans="1:7" ht="15" x14ac:dyDescent="0.25">
      <c r="A41" s="282" t="s">
        <v>92</v>
      </c>
      <c r="B41">
        <v>0</v>
      </c>
      <c r="C41">
        <v>0</v>
      </c>
      <c r="D41">
        <v>17.600000000000001</v>
      </c>
      <c r="E41">
        <v>12</v>
      </c>
      <c r="F41">
        <v>0</v>
      </c>
      <c r="G41">
        <v>0</v>
      </c>
    </row>
    <row r="42" spans="1:7" ht="15" x14ac:dyDescent="0.25">
      <c r="A42" s="282" t="s">
        <v>93</v>
      </c>
      <c r="B42">
        <v>31.8</v>
      </c>
      <c r="C42">
        <v>14.1</v>
      </c>
      <c r="D42">
        <v>293.8</v>
      </c>
      <c r="E42">
        <v>221.7</v>
      </c>
      <c r="F42">
        <v>64.900000000000006</v>
      </c>
      <c r="G42">
        <v>0</v>
      </c>
    </row>
    <row r="43" spans="1:7" ht="15" x14ac:dyDescent="0.25">
      <c r="A43" s="282" t="s">
        <v>94</v>
      </c>
      <c r="B43">
        <v>1.5</v>
      </c>
      <c r="C43">
        <v>0</v>
      </c>
      <c r="D43">
        <v>60</v>
      </c>
      <c r="E43">
        <v>49.3</v>
      </c>
      <c r="F43">
        <v>13</v>
      </c>
      <c r="G43">
        <v>0</v>
      </c>
    </row>
    <row r="44" spans="1:7" ht="15" x14ac:dyDescent="0.25">
      <c r="A44" s="282" t="s">
        <v>95</v>
      </c>
      <c r="B44">
        <v>0</v>
      </c>
      <c r="C44">
        <v>0</v>
      </c>
      <c r="D44">
        <v>0</v>
      </c>
      <c r="E44">
        <v>206.1</v>
      </c>
      <c r="F44">
        <v>66</v>
      </c>
      <c r="G44">
        <v>0</v>
      </c>
    </row>
    <row r="45" spans="1:7" ht="15" x14ac:dyDescent="0.25">
      <c r="A45" s="282" t="s">
        <v>96</v>
      </c>
      <c r="B45">
        <v>5.2</v>
      </c>
      <c r="C45">
        <v>3.1</v>
      </c>
      <c r="D45">
        <v>105.6</v>
      </c>
      <c r="E45">
        <v>104.9</v>
      </c>
      <c r="F45">
        <v>6.4</v>
      </c>
      <c r="G45">
        <v>0</v>
      </c>
    </row>
    <row r="46" spans="1:7" ht="15" x14ac:dyDescent="0.25">
      <c r="A46" s="282" t="s">
        <v>97</v>
      </c>
      <c r="B46">
        <v>0.4</v>
      </c>
      <c r="C46">
        <v>0.4</v>
      </c>
      <c r="D46">
        <v>0</v>
      </c>
      <c r="E46">
        <v>0</v>
      </c>
      <c r="F46">
        <v>0</v>
      </c>
      <c r="G46">
        <v>0</v>
      </c>
    </row>
    <row r="47" spans="1:7" ht="15" x14ac:dyDescent="0.25">
      <c r="A47" s="282" t="s">
        <v>98</v>
      </c>
      <c r="B47">
        <v>0</v>
      </c>
      <c r="C47">
        <v>0</v>
      </c>
      <c r="D47">
        <v>181.9</v>
      </c>
      <c r="E47">
        <v>144</v>
      </c>
      <c r="F47">
        <v>0</v>
      </c>
      <c r="G47">
        <v>0</v>
      </c>
    </row>
    <row r="48" spans="1:7" ht="15" x14ac:dyDescent="0.25">
      <c r="A48" s="282" t="s">
        <v>169</v>
      </c>
      <c r="B48">
        <v>0</v>
      </c>
      <c r="C48">
        <v>0</v>
      </c>
      <c r="D48" t="s">
        <v>84</v>
      </c>
      <c r="E48">
        <v>0</v>
      </c>
      <c r="F48">
        <v>0.4</v>
      </c>
      <c r="G48">
        <v>0</v>
      </c>
    </row>
    <row r="49" spans="1:7" ht="15" x14ac:dyDescent="0.25">
      <c r="A49" s="282" t="s">
        <v>99</v>
      </c>
      <c r="B49">
        <v>2.5</v>
      </c>
      <c r="C49">
        <v>9.6999999999999993</v>
      </c>
      <c r="D49">
        <v>13.2</v>
      </c>
      <c r="E49">
        <v>10.5</v>
      </c>
      <c r="F49">
        <v>2.5</v>
      </c>
      <c r="G49">
        <v>0</v>
      </c>
    </row>
    <row r="50" spans="1:7" ht="15" x14ac:dyDescent="0.25">
      <c r="A50" s="282" t="s">
        <v>100</v>
      </c>
      <c r="B50">
        <v>43.5</v>
      </c>
      <c r="C50">
        <v>61.3</v>
      </c>
      <c r="D50">
        <v>260.10000000000002</v>
      </c>
      <c r="E50">
        <v>285.3</v>
      </c>
      <c r="F50">
        <v>63.3</v>
      </c>
      <c r="G50">
        <v>0</v>
      </c>
    </row>
    <row r="51" spans="1:7" ht="15" x14ac:dyDescent="0.25">
      <c r="A51" s="282" t="s">
        <v>101</v>
      </c>
      <c r="B51">
        <v>89.8</v>
      </c>
      <c r="C51">
        <v>34</v>
      </c>
      <c r="D51">
        <v>579.4</v>
      </c>
      <c r="E51">
        <v>541.4</v>
      </c>
      <c r="F51">
        <v>125.9</v>
      </c>
      <c r="G51">
        <v>0</v>
      </c>
    </row>
    <row r="52" spans="1:7" ht="15" x14ac:dyDescent="0.25">
      <c r="A52" s="282" t="s">
        <v>66</v>
      </c>
    </row>
    <row r="53" spans="1:7" ht="15" x14ac:dyDescent="0.25">
      <c r="A53" s="282" t="s">
        <v>102</v>
      </c>
      <c r="B53">
        <v>0.9</v>
      </c>
      <c r="C53">
        <v>0.7</v>
      </c>
      <c r="D53">
        <v>1644.4</v>
      </c>
      <c r="E53">
        <v>1722.6</v>
      </c>
      <c r="F53">
        <v>525</v>
      </c>
      <c r="G53">
        <v>0</v>
      </c>
    </row>
    <row r="54" spans="1:7" ht="15" x14ac:dyDescent="0.25">
      <c r="A54" s="282" t="s">
        <v>103</v>
      </c>
      <c r="B54">
        <v>0</v>
      </c>
      <c r="C54">
        <v>0</v>
      </c>
      <c r="D54">
        <v>43.8</v>
      </c>
      <c r="E54">
        <v>356.3</v>
      </c>
      <c r="F54">
        <v>135</v>
      </c>
      <c r="G54">
        <v>0</v>
      </c>
    </row>
    <row r="55" spans="1:7" ht="15" x14ac:dyDescent="0.25">
      <c r="A55" s="282" t="s">
        <v>104</v>
      </c>
      <c r="B55">
        <v>0.9</v>
      </c>
      <c r="C55">
        <v>0.7</v>
      </c>
      <c r="D55">
        <v>1452.3</v>
      </c>
      <c r="E55">
        <v>1149</v>
      </c>
      <c r="F55">
        <v>360</v>
      </c>
      <c r="G55">
        <v>0</v>
      </c>
    </row>
    <row r="56" spans="1:7" ht="15" x14ac:dyDescent="0.25">
      <c r="A56" s="282" t="s">
        <v>105</v>
      </c>
      <c r="B56">
        <v>0</v>
      </c>
      <c r="C56">
        <v>0</v>
      </c>
      <c r="D56">
        <v>20.9</v>
      </c>
      <c r="E56">
        <v>20.8</v>
      </c>
      <c r="F56">
        <v>0</v>
      </c>
      <c r="G56">
        <v>0</v>
      </c>
    </row>
    <row r="57" spans="1:7" ht="15" x14ac:dyDescent="0.25">
      <c r="A57" s="282" t="s">
        <v>106</v>
      </c>
      <c r="B57">
        <v>0</v>
      </c>
      <c r="C57">
        <v>0</v>
      </c>
      <c r="D57">
        <v>0</v>
      </c>
      <c r="E57">
        <v>0.9</v>
      </c>
      <c r="F57">
        <v>0</v>
      </c>
      <c r="G57">
        <v>0</v>
      </c>
    </row>
    <row r="58" spans="1:7" ht="15" x14ac:dyDescent="0.25">
      <c r="A58" s="282" t="s">
        <v>107</v>
      </c>
      <c r="B58">
        <v>0</v>
      </c>
      <c r="C58">
        <v>0</v>
      </c>
      <c r="D58">
        <v>127.4</v>
      </c>
      <c r="E58">
        <v>195.6</v>
      </c>
      <c r="F58">
        <v>30</v>
      </c>
      <c r="G58">
        <v>0</v>
      </c>
    </row>
    <row r="59" spans="1:7" ht="15" x14ac:dyDescent="0.25">
      <c r="A59" s="282" t="s">
        <v>66</v>
      </c>
    </row>
    <row r="60" spans="1:7" ht="15" x14ac:dyDescent="0.25">
      <c r="A60" s="282" t="s">
        <v>108</v>
      </c>
      <c r="B60">
        <v>135.9</v>
      </c>
      <c r="C60">
        <v>107.7</v>
      </c>
      <c r="D60">
        <v>5620.2</v>
      </c>
      <c r="E60">
        <v>5630.9</v>
      </c>
      <c r="F60">
        <v>1127.0999999999999</v>
      </c>
      <c r="G60">
        <v>0</v>
      </c>
    </row>
    <row r="61" spans="1:7" ht="15" x14ac:dyDescent="0.25">
      <c r="A61" s="282" t="s">
        <v>109</v>
      </c>
      <c r="B61">
        <v>3</v>
      </c>
      <c r="C61">
        <v>4</v>
      </c>
      <c r="D61">
        <v>23.3</v>
      </c>
      <c r="E61">
        <v>24</v>
      </c>
      <c r="F61">
        <v>0</v>
      </c>
      <c r="G61">
        <v>0</v>
      </c>
    </row>
    <row r="62" spans="1:7" ht="15" x14ac:dyDescent="0.25">
      <c r="A62" s="282" t="s">
        <v>111</v>
      </c>
      <c r="B62">
        <v>0</v>
      </c>
      <c r="C62">
        <v>0</v>
      </c>
      <c r="D62">
        <v>157.69999999999999</v>
      </c>
      <c r="E62">
        <v>267.5</v>
      </c>
      <c r="F62">
        <v>42.3</v>
      </c>
      <c r="G62">
        <v>0</v>
      </c>
    </row>
    <row r="63" spans="1:7" ht="15" x14ac:dyDescent="0.25">
      <c r="A63" s="282" t="s">
        <v>112</v>
      </c>
      <c r="B63">
        <v>4.2</v>
      </c>
      <c r="C63">
        <v>2</v>
      </c>
      <c r="D63">
        <v>130.4</v>
      </c>
      <c r="E63">
        <v>168.7</v>
      </c>
      <c r="F63">
        <v>51.1</v>
      </c>
      <c r="G63">
        <v>0</v>
      </c>
    </row>
    <row r="64" spans="1:7" ht="15" x14ac:dyDescent="0.25">
      <c r="A64" s="282" t="s">
        <v>113</v>
      </c>
      <c r="B64">
        <v>21</v>
      </c>
      <c r="C64">
        <v>17.600000000000001</v>
      </c>
      <c r="D64">
        <v>436.9</v>
      </c>
      <c r="E64">
        <v>337.5</v>
      </c>
      <c r="F64">
        <v>27.2</v>
      </c>
      <c r="G64">
        <v>0</v>
      </c>
    </row>
    <row r="65" spans="1:7" ht="15" x14ac:dyDescent="0.25">
      <c r="A65" s="282" t="s">
        <v>114</v>
      </c>
      <c r="B65">
        <v>0</v>
      </c>
      <c r="C65">
        <v>14.4</v>
      </c>
      <c r="D65">
        <v>4</v>
      </c>
      <c r="E65">
        <v>7.2</v>
      </c>
      <c r="F65">
        <v>0</v>
      </c>
      <c r="G65">
        <v>0</v>
      </c>
    </row>
    <row r="66" spans="1:7" ht="15" x14ac:dyDescent="0.25">
      <c r="A66" s="282" t="s">
        <v>115</v>
      </c>
      <c r="B66">
        <v>0</v>
      </c>
      <c r="C66">
        <v>0</v>
      </c>
      <c r="D66">
        <v>38.6</v>
      </c>
      <c r="E66">
        <v>29.6</v>
      </c>
      <c r="F66">
        <v>5</v>
      </c>
      <c r="G66">
        <v>0</v>
      </c>
    </row>
    <row r="67" spans="1:7" ht="15" x14ac:dyDescent="0.25">
      <c r="A67" s="282" t="s">
        <v>116</v>
      </c>
      <c r="B67">
        <v>0</v>
      </c>
      <c r="C67">
        <v>0</v>
      </c>
      <c r="D67">
        <v>0</v>
      </c>
      <c r="E67">
        <v>1.7</v>
      </c>
      <c r="F67">
        <v>0</v>
      </c>
      <c r="G67">
        <v>0</v>
      </c>
    </row>
    <row r="68" spans="1:7" ht="15" x14ac:dyDescent="0.25">
      <c r="A68" s="282" t="s">
        <v>117</v>
      </c>
      <c r="B68">
        <v>90.4</v>
      </c>
      <c r="C68">
        <v>64.7</v>
      </c>
      <c r="D68">
        <v>4727.3999999999996</v>
      </c>
      <c r="E68">
        <v>4569.2</v>
      </c>
      <c r="F68">
        <v>978.8</v>
      </c>
      <c r="G68">
        <v>0</v>
      </c>
    </row>
    <row r="69" spans="1:7" ht="15" x14ac:dyDescent="0.25">
      <c r="A69" s="282" t="s">
        <v>118</v>
      </c>
      <c r="B69">
        <v>17.3</v>
      </c>
      <c r="C69">
        <v>5</v>
      </c>
      <c r="D69">
        <v>34.299999999999997</v>
      </c>
      <c r="E69">
        <v>37.4</v>
      </c>
      <c r="F69">
        <v>12.3</v>
      </c>
      <c r="G69">
        <v>0</v>
      </c>
    </row>
    <row r="70" spans="1:7" ht="15" x14ac:dyDescent="0.25">
      <c r="A70" s="282" t="s">
        <v>119</v>
      </c>
      <c r="B70">
        <v>0</v>
      </c>
      <c r="C70">
        <v>0</v>
      </c>
      <c r="D70">
        <v>0</v>
      </c>
      <c r="E70">
        <v>125.5</v>
      </c>
      <c r="F70">
        <v>0</v>
      </c>
      <c r="G70">
        <v>0</v>
      </c>
    </row>
    <row r="71" spans="1:7" ht="15" x14ac:dyDescent="0.25">
      <c r="A71" s="282" t="s">
        <v>120</v>
      </c>
      <c r="B71">
        <v>0</v>
      </c>
      <c r="C71">
        <v>0</v>
      </c>
      <c r="D71" t="s">
        <v>84</v>
      </c>
      <c r="E71">
        <v>0</v>
      </c>
      <c r="F71">
        <v>0</v>
      </c>
      <c r="G71">
        <v>0</v>
      </c>
    </row>
    <row r="72" spans="1:7" ht="15" x14ac:dyDescent="0.25">
      <c r="A72" s="282" t="s">
        <v>121</v>
      </c>
      <c r="B72">
        <v>0</v>
      </c>
      <c r="C72">
        <v>0</v>
      </c>
      <c r="D72">
        <v>67.599999999999994</v>
      </c>
      <c r="E72">
        <v>62.5</v>
      </c>
      <c r="F72">
        <v>10.5</v>
      </c>
      <c r="G72">
        <v>0</v>
      </c>
    </row>
    <row r="73" spans="1:7" ht="15" x14ac:dyDescent="0.25">
      <c r="A73" s="282" t="s">
        <v>62</v>
      </c>
      <c r="B73" t="s">
        <v>63</v>
      </c>
      <c r="C73" t="s">
        <v>64</v>
      </c>
      <c r="D73" t="s">
        <v>131</v>
      </c>
      <c r="E73" t="s">
        <v>65</v>
      </c>
      <c r="F73" t="s">
        <v>65</v>
      </c>
      <c r="G73" t="s">
        <v>63</v>
      </c>
    </row>
    <row r="74" spans="1:7" ht="15" x14ac:dyDescent="0.25">
      <c r="A74" s="282" t="s">
        <v>122</v>
      </c>
      <c r="B74">
        <v>853.4</v>
      </c>
      <c r="C74">
        <v>638.70000000000005</v>
      </c>
      <c r="D74">
        <v>44429.599999999999</v>
      </c>
      <c r="E74">
        <v>52207.5</v>
      </c>
      <c r="F74">
        <v>6816.4</v>
      </c>
      <c r="G74">
        <v>0</v>
      </c>
    </row>
    <row r="75" spans="1:7" ht="15" x14ac:dyDescent="0.25">
      <c r="A75" s="282" t="s">
        <v>123</v>
      </c>
      <c r="B75">
        <v>155</v>
      </c>
      <c r="C75">
        <v>584.1</v>
      </c>
      <c r="D75">
        <v>0</v>
      </c>
      <c r="E75">
        <v>0</v>
      </c>
      <c r="F75">
        <v>5000.3</v>
      </c>
      <c r="G75">
        <v>0</v>
      </c>
    </row>
    <row r="76" spans="1:7" ht="15" x14ac:dyDescent="0.25">
      <c r="A76" s="282" t="s">
        <v>62</v>
      </c>
      <c r="B76" t="s">
        <v>63</v>
      </c>
      <c r="C76" t="s">
        <v>64</v>
      </c>
      <c r="D76" t="s">
        <v>131</v>
      </c>
      <c r="E76" t="s">
        <v>65</v>
      </c>
      <c r="F76" t="s">
        <v>65</v>
      </c>
      <c r="G76" t="s">
        <v>63</v>
      </c>
    </row>
    <row r="77" spans="1:7" ht="15" x14ac:dyDescent="0.25">
      <c r="A77" s="282" t="s">
        <v>124</v>
      </c>
      <c r="B77">
        <v>1008.4</v>
      </c>
      <c r="C77">
        <v>1222.8</v>
      </c>
      <c r="D77">
        <v>44429.599999999999</v>
      </c>
      <c r="E77">
        <v>52207.5</v>
      </c>
      <c r="F77">
        <v>11816.6</v>
      </c>
      <c r="G77">
        <v>0</v>
      </c>
    </row>
    <row r="78" spans="1:7" ht="15" x14ac:dyDescent="0.25">
      <c r="A78" s="282" t="s">
        <v>125</v>
      </c>
      <c r="B78" t="s">
        <v>42</v>
      </c>
      <c r="C78" t="s">
        <v>42</v>
      </c>
      <c r="D78">
        <v>2.5</v>
      </c>
      <c r="E78">
        <v>1.9</v>
      </c>
      <c r="F78" t="s">
        <v>42</v>
      </c>
      <c r="G78" t="s">
        <v>42</v>
      </c>
    </row>
    <row r="79" spans="1:7" ht="15" x14ac:dyDescent="0.25">
      <c r="A79" s="282" t="s">
        <v>126</v>
      </c>
      <c r="B79">
        <v>0</v>
      </c>
      <c r="C79">
        <v>0</v>
      </c>
      <c r="D79" t="s">
        <v>42</v>
      </c>
      <c r="E79" t="s">
        <v>42</v>
      </c>
      <c r="F79">
        <v>0</v>
      </c>
      <c r="G79">
        <v>0</v>
      </c>
    </row>
    <row r="80" spans="1:7" ht="15" x14ac:dyDescent="0.25">
      <c r="A80" s="282" t="s">
        <v>62</v>
      </c>
      <c r="B80" t="s">
        <v>63</v>
      </c>
      <c r="C80" t="s">
        <v>64</v>
      </c>
      <c r="D80" t="s">
        <v>131</v>
      </c>
      <c r="E80" t="s">
        <v>65</v>
      </c>
      <c r="F80" t="s">
        <v>65</v>
      </c>
      <c r="G80" t="s">
        <v>63</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5194-27CB-40C9-9343-61C5C92AF6CE}">
  <dimension ref="A1:G80"/>
  <sheetViews>
    <sheetView topLeftCell="A7" workbookViewId="0">
      <selection activeCell="B7" sqref="B7"/>
    </sheetView>
  </sheetViews>
  <sheetFormatPr defaultRowHeight="13.2" x14ac:dyDescent="0.25"/>
  <cols>
    <col min="1" max="1" width="22.109375" customWidth="1"/>
    <col min="2" max="2" width="12.88671875" customWidth="1"/>
    <col min="3" max="3" width="11" customWidth="1"/>
    <col min="4" max="4" width="11.5546875" customWidth="1"/>
    <col min="5" max="5" width="14.33203125" customWidth="1"/>
    <col min="6" max="6" width="11.6640625" customWidth="1"/>
    <col min="7" max="7" width="11.77734375" customWidth="1"/>
  </cols>
  <sheetData>
    <row r="1" spans="1:7" ht="15" x14ac:dyDescent="0.25">
      <c r="A1" s="282" t="s">
        <v>47</v>
      </c>
    </row>
    <row r="2" spans="1:7" ht="15" x14ac:dyDescent="0.25">
      <c r="A2" s="282" t="s">
        <v>48</v>
      </c>
    </row>
    <row r="3" spans="1:7" ht="15" x14ac:dyDescent="0.25">
      <c r="A3" s="282" t="s">
        <v>961</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5018.3</v>
      </c>
      <c r="E12">
        <v>5274.7</v>
      </c>
      <c r="F12">
        <v>248</v>
      </c>
      <c r="G12">
        <v>0</v>
      </c>
    </row>
    <row r="13" spans="1:7" ht="15" x14ac:dyDescent="0.25">
      <c r="A13" s="282" t="s">
        <v>68</v>
      </c>
      <c r="B13">
        <v>0</v>
      </c>
      <c r="C13">
        <v>0</v>
      </c>
      <c r="D13">
        <v>1618.5</v>
      </c>
      <c r="E13">
        <v>2037.1</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55</v>
      </c>
      <c r="G15">
        <v>0</v>
      </c>
    </row>
    <row r="16" spans="1:7" ht="15" x14ac:dyDescent="0.25">
      <c r="A16" s="282" t="s">
        <v>71</v>
      </c>
      <c r="B16">
        <v>0</v>
      </c>
      <c r="C16">
        <v>0</v>
      </c>
      <c r="D16">
        <v>1049</v>
      </c>
      <c r="E16">
        <v>1164.5</v>
      </c>
      <c r="F16">
        <v>0</v>
      </c>
      <c r="G16">
        <v>0</v>
      </c>
    </row>
    <row r="17" spans="1:7" ht="15" x14ac:dyDescent="0.25">
      <c r="A17" s="282" t="s">
        <v>72</v>
      </c>
      <c r="B17">
        <v>0</v>
      </c>
      <c r="C17">
        <v>0</v>
      </c>
      <c r="D17">
        <v>161.1</v>
      </c>
      <c r="E17">
        <v>111.3</v>
      </c>
      <c r="F17">
        <v>133</v>
      </c>
      <c r="G17">
        <v>0</v>
      </c>
    </row>
    <row r="18" spans="1:7" ht="15" x14ac:dyDescent="0.25">
      <c r="A18" s="282" t="s">
        <v>73</v>
      </c>
      <c r="B18">
        <v>0</v>
      </c>
      <c r="C18">
        <v>0</v>
      </c>
      <c r="D18">
        <v>1904.4</v>
      </c>
      <c r="E18">
        <v>1562.2</v>
      </c>
      <c r="F18">
        <v>60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55</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55</v>
      </c>
      <c r="G23">
        <v>0</v>
      </c>
    </row>
    <row r="24" spans="1:7" ht="15" x14ac:dyDescent="0.25">
      <c r="A24" s="282" t="s">
        <v>66</v>
      </c>
    </row>
    <row r="25" spans="1:7" ht="15" x14ac:dyDescent="0.25">
      <c r="A25" s="282" t="s">
        <v>78</v>
      </c>
      <c r="B25">
        <v>168.7</v>
      </c>
      <c r="C25">
        <v>157.1</v>
      </c>
      <c r="D25">
        <v>2027.3</v>
      </c>
      <c r="E25">
        <v>2201.1999999999998</v>
      </c>
      <c r="F25">
        <v>220.6</v>
      </c>
      <c r="G25">
        <v>0</v>
      </c>
    </row>
    <row r="26" spans="1:7" ht="15" x14ac:dyDescent="0.25">
      <c r="A26" s="282" t="s">
        <v>66</v>
      </c>
    </row>
    <row r="27" spans="1:7" ht="15" x14ac:dyDescent="0.25">
      <c r="A27" s="282" t="s">
        <v>79</v>
      </c>
      <c r="B27">
        <v>86.3</v>
      </c>
      <c r="C27">
        <v>48.5</v>
      </c>
      <c r="D27">
        <v>828.8</v>
      </c>
      <c r="E27">
        <v>1118.5999999999999</v>
      </c>
      <c r="F27">
        <v>142.9</v>
      </c>
      <c r="G27">
        <v>0</v>
      </c>
    </row>
    <row r="28" spans="1:7" ht="15" x14ac:dyDescent="0.25">
      <c r="A28" s="282" t="s">
        <v>66</v>
      </c>
    </row>
    <row r="29" spans="1:7" ht="15" x14ac:dyDescent="0.25">
      <c r="A29" s="282" t="s">
        <v>80</v>
      </c>
      <c r="B29">
        <v>413.3</v>
      </c>
      <c r="C29">
        <v>139.30000000000001</v>
      </c>
      <c r="D29">
        <v>24104.799999999999</v>
      </c>
      <c r="E29">
        <v>31237.7</v>
      </c>
      <c r="F29">
        <v>2894</v>
      </c>
      <c r="G29">
        <v>0</v>
      </c>
    </row>
    <row r="30" spans="1:7" ht="15" x14ac:dyDescent="0.25">
      <c r="A30" s="282" t="s">
        <v>66</v>
      </c>
    </row>
    <row r="31" spans="1:7" ht="15" x14ac:dyDescent="0.25">
      <c r="A31" s="282" t="s">
        <v>81</v>
      </c>
      <c r="B31">
        <v>419.6</v>
      </c>
      <c r="C31">
        <v>239.4</v>
      </c>
      <c r="D31">
        <v>4674.2</v>
      </c>
      <c r="E31">
        <v>4345.8</v>
      </c>
      <c r="F31">
        <v>517.29999999999995</v>
      </c>
      <c r="G31">
        <v>0</v>
      </c>
    </row>
    <row r="32" spans="1:7" ht="15" x14ac:dyDescent="0.25">
      <c r="A32" s="282" t="s">
        <v>82</v>
      </c>
      <c r="B32">
        <v>0</v>
      </c>
      <c r="C32">
        <v>0.2</v>
      </c>
      <c r="D32">
        <v>0.2</v>
      </c>
      <c r="E32">
        <v>0.1</v>
      </c>
      <c r="F32">
        <v>0</v>
      </c>
      <c r="G32">
        <v>0</v>
      </c>
    </row>
    <row r="33" spans="1:7" ht="15" x14ac:dyDescent="0.25">
      <c r="A33" s="282" t="s">
        <v>83</v>
      </c>
      <c r="B33">
        <v>0</v>
      </c>
      <c r="C33">
        <v>0.1</v>
      </c>
      <c r="D33">
        <v>603</v>
      </c>
      <c r="E33">
        <v>235.4</v>
      </c>
      <c r="F33">
        <v>0</v>
      </c>
      <c r="G33">
        <v>0</v>
      </c>
    </row>
    <row r="34" spans="1:7" ht="15" x14ac:dyDescent="0.25">
      <c r="A34" s="282" t="s">
        <v>85</v>
      </c>
      <c r="B34">
        <v>0</v>
      </c>
      <c r="C34">
        <v>1.8</v>
      </c>
      <c r="D34">
        <v>4.3</v>
      </c>
      <c r="E34">
        <v>9.5</v>
      </c>
      <c r="F34">
        <v>0</v>
      </c>
      <c r="G34">
        <v>0</v>
      </c>
    </row>
    <row r="35" spans="1:7" ht="15" x14ac:dyDescent="0.25">
      <c r="A35" s="282" t="s">
        <v>86</v>
      </c>
      <c r="B35">
        <v>1</v>
      </c>
      <c r="C35">
        <v>0.6</v>
      </c>
      <c r="D35">
        <v>7.5</v>
      </c>
      <c r="E35">
        <v>7.5</v>
      </c>
      <c r="F35">
        <v>0</v>
      </c>
      <c r="G35">
        <v>0</v>
      </c>
    </row>
    <row r="36" spans="1:7" ht="15" x14ac:dyDescent="0.25">
      <c r="A36" s="282" t="s">
        <v>87</v>
      </c>
      <c r="B36">
        <v>0</v>
      </c>
      <c r="C36">
        <v>0.3</v>
      </c>
      <c r="D36">
        <v>1</v>
      </c>
      <c r="E36">
        <v>0.3</v>
      </c>
      <c r="F36">
        <v>0</v>
      </c>
      <c r="G36">
        <v>0</v>
      </c>
    </row>
    <row r="37" spans="1:7" ht="15" x14ac:dyDescent="0.25">
      <c r="A37" s="282" t="s">
        <v>88</v>
      </c>
      <c r="B37">
        <v>185.4</v>
      </c>
      <c r="C37">
        <v>94.6</v>
      </c>
      <c r="D37">
        <v>2043.3</v>
      </c>
      <c r="E37">
        <v>1781</v>
      </c>
      <c r="F37">
        <v>124.9</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85</v>
      </c>
      <c r="G39">
        <v>0</v>
      </c>
    </row>
    <row r="40" spans="1:7" ht="15" x14ac:dyDescent="0.25">
      <c r="A40" s="282" t="s">
        <v>91</v>
      </c>
      <c r="B40">
        <v>27.4</v>
      </c>
      <c r="C40">
        <v>7.9</v>
      </c>
      <c r="D40">
        <v>530.6</v>
      </c>
      <c r="E40">
        <v>670.3</v>
      </c>
      <c r="F40">
        <v>5.5</v>
      </c>
      <c r="G40">
        <v>0</v>
      </c>
    </row>
    <row r="41" spans="1:7" ht="15" x14ac:dyDescent="0.25">
      <c r="A41" s="282" t="s">
        <v>92</v>
      </c>
      <c r="B41">
        <v>0</v>
      </c>
      <c r="C41">
        <v>0</v>
      </c>
      <c r="D41">
        <v>17.600000000000001</v>
      </c>
      <c r="E41">
        <v>12</v>
      </c>
      <c r="F41">
        <v>0</v>
      </c>
      <c r="G41">
        <v>0</v>
      </c>
    </row>
    <row r="42" spans="1:7" ht="15" x14ac:dyDescent="0.25">
      <c r="A42" s="282" t="s">
        <v>93</v>
      </c>
      <c r="B42">
        <v>33.700000000000003</v>
      </c>
      <c r="C42">
        <v>15.6</v>
      </c>
      <c r="D42">
        <v>292</v>
      </c>
      <c r="E42">
        <v>220.1</v>
      </c>
      <c r="F42">
        <v>40.6</v>
      </c>
      <c r="G42">
        <v>0</v>
      </c>
    </row>
    <row r="43" spans="1:7" ht="15" x14ac:dyDescent="0.25">
      <c r="A43" s="282" t="s">
        <v>94</v>
      </c>
      <c r="B43">
        <v>1.5</v>
      </c>
      <c r="C43">
        <v>0</v>
      </c>
      <c r="D43">
        <v>60</v>
      </c>
      <c r="E43">
        <v>49.3</v>
      </c>
      <c r="F43">
        <v>13</v>
      </c>
      <c r="G43">
        <v>0</v>
      </c>
    </row>
    <row r="44" spans="1:7" ht="15" x14ac:dyDescent="0.25">
      <c r="A44" s="282" t="s">
        <v>95</v>
      </c>
      <c r="B44">
        <v>0</v>
      </c>
      <c r="C44">
        <v>0</v>
      </c>
      <c r="D44">
        <v>0</v>
      </c>
      <c r="E44">
        <v>206.1</v>
      </c>
      <c r="F44">
        <v>66</v>
      </c>
      <c r="G44">
        <v>0</v>
      </c>
    </row>
    <row r="45" spans="1:7" ht="15" x14ac:dyDescent="0.25">
      <c r="A45" s="282" t="s">
        <v>96</v>
      </c>
      <c r="B45">
        <v>6.4</v>
      </c>
      <c r="C45">
        <v>3.1</v>
      </c>
      <c r="D45">
        <v>104.8</v>
      </c>
      <c r="E45">
        <v>104.9</v>
      </c>
      <c r="F45">
        <v>6.4</v>
      </c>
      <c r="G45">
        <v>0</v>
      </c>
    </row>
    <row r="46" spans="1:7" ht="15" x14ac:dyDescent="0.25">
      <c r="A46" s="282" t="s">
        <v>97</v>
      </c>
      <c r="B46">
        <v>0.4</v>
      </c>
      <c r="C46">
        <v>0.4</v>
      </c>
      <c r="D46">
        <v>0</v>
      </c>
      <c r="E46">
        <v>0</v>
      </c>
      <c r="F46">
        <v>0</v>
      </c>
      <c r="G46">
        <v>0</v>
      </c>
    </row>
    <row r="47" spans="1:7" ht="15" x14ac:dyDescent="0.25">
      <c r="A47" s="282" t="s">
        <v>98</v>
      </c>
      <c r="B47">
        <v>9</v>
      </c>
      <c r="C47">
        <v>0</v>
      </c>
      <c r="D47">
        <v>172.5</v>
      </c>
      <c r="E47">
        <v>144</v>
      </c>
      <c r="F47">
        <v>0</v>
      </c>
      <c r="G47">
        <v>0</v>
      </c>
    </row>
    <row r="48" spans="1:7" ht="15" x14ac:dyDescent="0.25">
      <c r="A48" s="282" t="s">
        <v>169</v>
      </c>
      <c r="B48">
        <v>0</v>
      </c>
      <c r="C48">
        <v>0</v>
      </c>
      <c r="D48" t="s">
        <v>84</v>
      </c>
      <c r="E48">
        <v>0</v>
      </c>
      <c r="F48">
        <v>0.4</v>
      </c>
      <c r="G48">
        <v>0</v>
      </c>
    </row>
    <row r="49" spans="1:7" ht="15" x14ac:dyDescent="0.25">
      <c r="A49" s="282" t="s">
        <v>99</v>
      </c>
      <c r="B49">
        <v>2.5</v>
      </c>
      <c r="C49">
        <v>9.6999999999999993</v>
      </c>
      <c r="D49">
        <v>13.1</v>
      </c>
      <c r="E49">
        <v>10.5</v>
      </c>
      <c r="F49">
        <v>2.5</v>
      </c>
      <c r="G49">
        <v>0</v>
      </c>
    </row>
    <row r="50" spans="1:7" ht="15" x14ac:dyDescent="0.25">
      <c r="A50" s="282" t="s">
        <v>100</v>
      </c>
      <c r="B50">
        <v>55.3</v>
      </c>
      <c r="C50">
        <v>61.3</v>
      </c>
      <c r="D50">
        <v>254.3</v>
      </c>
      <c r="E50">
        <v>284.2</v>
      </c>
      <c r="F50">
        <v>58.7</v>
      </c>
      <c r="G50">
        <v>0</v>
      </c>
    </row>
    <row r="51" spans="1:7" ht="15" x14ac:dyDescent="0.25">
      <c r="A51" s="282" t="s">
        <v>101</v>
      </c>
      <c r="B51">
        <v>97</v>
      </c>
      <c r="C51">
        <v>43.8</v>
      </c>
      <c r="D51">
        <v>569.9</v>
      </c>
      <c r="E51">
        <v>538.79999999999995</v>
      </c>
      <c r="F51">
        <v>114.4</v>
      </c>
      <c r="G51">
        <v>0</v>
      </c>
    </row>
    <row r="52" spans="1:7" ht="15" x14ac:dyDescent="0.25">
      <c r="A52" s="282" t="s">
        <v>66</v>
      </c>
    </row>
    <row r="53" spans="1:7" ht="15" x14ac:dyDescent="0.25">
      <c r="A53" s="282" t="s">
        <v>102</v>
      </c>
      <c r="B53">
        <v>46.9</v>
      </c>
      <c r="C53">
        <v>0.7</v>
      </c>
      <c r="D53">
        <v>1596.6</v>
      </c>
      <c r="E53">
        <v>1722.6</v>
      </c>
      <c r="F53">
        <v>480</v>
      </c>
      <c r="G53">
        <v>0</v>
      </c>
    </row>
    <row r="54" spans="1:7" ht="15" x14ac:dyDescent="0.25">
      <c r="A54" s="282" t="s">
        <v>103</v>
      </c>
      <c r="B54">
        <v>0</v>
      </c>
      <c r="C54">
        <v>0</v>
      </c>
      <c r="D54">
        <v>43.8</v>
      </c>
      <c r="E54">
        <v>356.3</v>
      </c>
      <c r="F54">
        <v>90</v>
      </c>
      <c r="G54">
        <v>0</v>
      </c>
    </row>
    <row r="55" spans="1:7" ht="15" x14ac:dyDescent="0.25">
      <c r="A55" s="282" t="s">
        <v>104</v>
      </c>
      <c r="B55">
        <v>46.9</v>
      </c>
      <c r="C55">
        <v>0.7</v>
      </c>
      <c r="D55">
        <v>1404.4</v>
      </c>
      <c r="E55">
        <v>1149</v>
      </c>
      <c r="F55">
        <v>360</v>
      </c>
      <c r="G55">
        <v>0</v>
      </c>
    </row>
    <row r="56" spans="1:7" ht="15" x14ac:dyDescent="0.25">
      <c r="A56" s="282" t="s">
        <v>105</v>
      </c>
      <c r="B56">
        <v>0</v>
      </c>
      <c r="C56">
        <v>0</v>
      </c>
      <c r="D56">
        <v>20.9</v>
      </c>
      <c r="E56">
        <v>20.8</v>
      </c>
      <c r="F56">
        <v>0</v>
      </c>
      <c r="G56">
        <v>0</v>
      </c>
    </row>
    <row r="57" spans="1:7" ht="15" x14ac:dyDescent="0.25">
      <c r="A57" s="282" t="s">
        <v>106</v>
      </c>
      <c r="B57">
        <v>0</v>
      </c>
      <c r="C57">
        <v>0</v>
      </c>
      <c r="D57">
        <v>0</v>
      </c>
      <c r="E57">
        <v>0.9</v>
      </c>
      <c r="F57">
        <v>0</v>
      </c>
      <c r="G57">
        <v>0</v>
      </c>
    </row>
    <row r="58" spans="1:7" ht="15" x14ac:dyDescent="0.25">
      <c r="A58" s="282" t="s">
        <v>107</v>
      </c>
      <c r="B58">
        <v>0</v>
      </c>
      <c r="C58">
        <v>0</v>
      </c>
      <c r="D58">
        <v>127.4</v>
      </c>
      <c r="E58">
        <v>195.6</v>
      </c>
      <c r="F58">
        <v>30</v>
      </c>
      <c r="G58">
        <v>0</v>
      </c>
    </row>
    <row r="59" spans="1:7" ht="15" x14ac:dyDescent="0.25">
      <c r="A59" s="282" t="s">
        <v>66</v>
      </c>
    </row>
    <row r="60" spans="1:7" ht="15" x14ac:dyDescent="0.25">
      <c r="A60" s="282" t="s">
        <v>108</v>
      </c>
      <c r="B60">
        <v>264.3</v>
      </c>
      <c r="C60">
        <v>159.69999999999999</v>
      </c>
      <c r="D60">
        <v>5496.9</v>
      </c>
      <c r="E60">
        <v>5583</v>
      </c>
      <c r="F60">
        <v>1074.0999999999999</v>
      </c>
      <c r="G60">
        <v>0</v>
      </c>
    </row>
    <row r="61" spans="1:7" ht="15" x14ac:dyDescent="0.25">
      <c r="A61" s="282" t="s">
        <v>109</v>
      </c>
      <c r="B61">
        <v>3</v>
      </c>
      <c r="C61">
        <v>4</v>
      </c>
      <c r="D61">
        <v>23.3</v>
      </c>
      <c r="E61">
        <v>24</v>
      </c>
      <c r="F61">
        <v>0</v>
      </c>
      <c r="G61">
        <v>0</v>
      </c>
    </row>
    <row r="62" spans="1:7" ht="15" x14ac:dyDescent="0.25">
      <c r="A62" s="282" t="s">
        <v>111</v>
      </c>
      <c r="B62">
        <v>15.5</v>
      </c>
      <c r="C62">
        <v>0</v>
      </c>
      <c r="D62">
        <v>141.80000000000001</v>
      </c>
      <c r="E62">
        <v>267.5</v>
      </c>
      <c r="F62">
        <v>42.3</v>
      </c>
      <c r="G62">
        <v>0</v>
      </c>
    </row>
    <row r="63" spans="1:7" ht="15" x14ac:dyDescent="0.25">
      <c r="A63" s="282" t="s">
        <v>112</v>
      </c>
      <c r="B63">
        <v>4.9000000000000004</v>
      </c>
      <c r="C63">
        <v>25.2</v>
      </c>
      <c r="D63">
        <v>130.19999999999999</v>
      </c>
      <c r="E63">
        <v>143</v>
      </c>
      <c r="F63">
        <v>50.6</v>
      </c>
      <c r="G63">
        <v>0</v>
      </c>
    </row>
    <row r="64" spans="1:7" ht="15" x14ac:dyDescent="0.25">
      <c r="A64" s="282" t="s">
        <v>113</v>
      </c>
      <c r="B64">
        <v>21</v>
      </c>
      <c r="C64">
        <v>17.600000000000001</v>
      </c>
      <c r="D64">
        <v>430.6</v>
      </c>
      <c r="E64">
        <v>337.5</v>
      </c>
      <c r="F64">
        <v>6.2</v>
      </c>
      <c r="G64">
        <v>0</v>
      </c>
    </row>
    <row r="65" spans="1:7" ht="15" x14ac:dyDescent="0.25">
      <c r="A65" s="282" t="s">
        <v>114</v>
      </c>
      <c r="B65">
        <v>0</v>
      </c>
      <c r="C65">
        <v>14.4</v>
      </c>
      <c r="D65">
        <v>4</v>
      </c>
      <c r="E65">
        <v>7.2</v>
      </c>
      <c r="F65">
        <v>0</v>
      </c>
      <c r="G65">
        <v>0</v>
      </c>
    </row>
    <row r="66" spans="1:7" ht="15" x14ac:dyDescent="0.25">
      <c r="A66" s="282" t="s">
        <v>115</v>
      </c>
      <c r="B66">
        <v>0</v>
      </c>
      <c r="C66">
        <v>0</v>
      </c>
      <c r="D66">
        <v>38.6</v>
      </c>
      <c r="E66">
        <v>29.6</v>
      </c>
      <c r="F66">
        <v>5</v>
      </c>
      <c r="G66">
        <v>0</v>
      </c>
    </row>
    <row r="67" spans="1:7" ht="15" x14ac:dyDescent="0.25">
      <c r="A67" s="282" t="s">
        <v>116</v>
      </c>
      <c r="B67">
        <v>0</v>
      </c>
      <c r="C67">
        <v>0</v>
      </c>
      <c r="D67">
        <v>0</v>
      </c>
      <c r="E67">
        <v>1.7</v>
      </c>
      <c r="F67">
        <v>7.5</v>
      </c>
      <c r="G67">
        <v>0</v>
      </c>
    </row>
    <row r="68" spans="1:7" ht="15" x14ac:dyDescent="0.25">
      <c r="A68" s="282" t="s">
        <v>117</v>
      </c>
      <c r="B68">
        <v>202.6</v>
      </c>
      <c r="C68">
        <v>93.6</v>
      </c>
      <c r="D68">
        <v>4626.6000000000004</v>
      </c>
      <c r="E68">
        <v>4547</v>
      </c>
      <c r="F68">
        <v>940.2</v>
      </c>
      <c r="G68">
        <v>0</v>
      </c>
    </row>
    <row r="69" spans="1:7" ht="15" x14ac:dyDescent="0.25">
      <c r="A69" s="282" t="s">
        <v>118</v>
      </c>
      <c r="B69">
        <v>17.3</v>
      </c>
      <c r="C69">
        <v>5</v>
      </c>
      <c r="D69">
        <v>34.299999999999997</v>
      </c>
      <c r="E69">
        <v>37.4</v>
      </c>
      <c r="F69">
        <v>11.8</v>
      </c>
      <c r="G69">
        <v>0</v>
      </c>
    </row>
    <row r="70" spans="1:7" ht="15" x14ac:dyDescent="0.25">
      <c r="A70" s="282" t="s">
        <v>119</v>
      </c>
      <c r="B70">
        <v>0</v>
      </c>
      <c r="C70">
        <v>0</v>
      </c>
      <c r="D70">
        <v>0</v>
      </c>
      <c r="E70">
        <v>125.5</v>
      </c>
      <c r="F70">
        <v>0</v>
      </c>
      <c r="G70">
        <v>0</v>
      </c>
    </row>
    <row r="71" spans="1:7" ht="15" x14ac:dyDescent="0.25">
      <c r="A71" s="282" t="s">
        <v>120</v>
      </c>
      <c r="B71">
        <v>0</v>
      </c>
      <c r="C71">
        <v>0</v>
      </c>
      <c r="D71" t="s">
        <v>84</v>
      </c>
      <c r="E71">
        <v>0</v>
      </c>
      <c r="F71">
        <v>0</v>
      </c>
      <c r="G71">
        <v>0</v>
      </c>
    </row>
    <row r="72" spans="1:7" ht="15" x14ac:dyDescent="0.25">
      <c r="A72" s="282" t="s">
        <v>121</v>
      </c>
      <c r="B72">
        <v>0</v>
      </c>
      <c r="C72">
        <v>0</v>
      </c>
      <c r="D72">
        <v>67.599999999999994</v>
      </c>
      <c r="E72">
        <v>62.5</v>
      </c>
      <c r="F72">
        <v>10.5</v>
      </c>
      <c r="G72">
        <v>0</v>
      </c>
    </row>
    <row r="73" spans="1:7" ht="15" x14ac:dyDescent="0.25">
      <c r="A73" s="282" t="s">
        <v>62</v>
      </c>
      <c r="B73" t="s">
        <v>63</v>
      </c>
      <c r="C73" t="s">
        <v>64</v>
      </c>
      <c r="D73" t="s">
        <v>63</v>
      </c>
      <c r="E73" t="s">
        <v>63</v>
      </c>
      <c r="F73" t="s">
        <v>63</v>
      </c>
      <c r="G73" t="s">
        <v>65</v>
      </c>
    </row>
    <row r="74" spans="1:7" ht="15" x14ac:dyDescent="0.25">
      <c r="A74" s="282" t="s">
        <v>122</v>
      </c>
      <c r="B74">
        <v>1399.1</v>
      </c>
      <c r="C74">
        <v>744.7</v>
      </c>
      <c r="D74">
        <v>43938.5</v>
      </c>
      <c r="E74">
        <v>51693.3</v>
      </c>
      <c r="F74">
        <v>5631.9</v>
      </c>
      <c r="G74">
        <v>0</v>
      </c>
    </row>
    <row r="75" spans="1:7" ht="15" x14ac:dyDescent="0.25">
      <c r="A75" s="282" t="s">
        <v>123</v>
      </c>
      <c r="B75">
        <v>328.4</v>
      </c>
      <c r="C75">
        <v>836.7</v>
      </c>
      <c r="D75">
        <v>0</v>
      </c>
      <c r="E75">
        <v>0</v>
      </c>
      <c r="F75">
        <v>4526.1000000000004</v>
      </c>
      <c r="G75">
        <v>0</v>
      </c>
    </row>
    <row r="76" spans="1:7" ht="15" x14ac:dyDescent="0.25">
      <c r="A76" s="282" t="s">
        <v>62</v>
      </c>
      <c r="B76" t="s">
        <v>63</v>
      </c>
      <c r="C76" t="s">
        <v>64</v>
      </c>
      <c r="D76" t="s">
        <v>63</v>
      </c>
      <c r="E76" t="s">
        <v>63</v>
      </c>
      <c r="F76" t="s">
        <v>63</v>
      </c>
      <c r="G76" t="s">
        <v>65</v>
      </c>
    </row>
    <row r="77" spans="1:7" ht="15" x14ac:dyDescent="0.25">
      <c r="A77" s="282" t="s">
        <v>124</v>
      </c>
      <c r="B77">
        <v>1727.5</v>
      </c>
      <c r="C77">
        <v>1581.3</v>
      </c>
      <c r="D77">
        <v>43938.5</v>
      </c>
      <c r="E77">
        <v>51693.3</v>
      </c>
      <c r="F77">
        <v>10157.9</v>
      </c>
      <c r="G77">
        <v>0</v>
      </c>
    </row>
    <row r="78" spans="1:7" ht="15" x14ac:dyDescent="0.25">
      <c r="A78" s="282" t="s">
        <v>125</v>
      </c>
      <c r="B78" t="s">
        <v>42</v>
      </c>
      <c r="C78" t="s">
        <v>42</v>
      </c>
      <c r="D78">
        <v>3.9</v>
      </c>
      <c r="E78">
        <v>1.9</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3349-1225-4DEA-9B62-0049D1C8038F}">
  <dimension ref="A1:G81"/>
  <sheetViews>
    <sheetView topLeftCell="A3" workbookViewId="0">
      <selection activeCell="G25" sqref="G25"/>
    </sheetView>
  </sheetViews>
  <sheetFormatPr defaultRowHeight="13.2" x14ac:dyDescent="0.25"/>
  <cols>
    <col min="1" max="1" width="27" customWidth="1"/>
    <col min="2" max="2" width="12" customWidth="1"/>
    <col min="3" max="3" width="11" customWidth="1"/>
    <col min="4" max="4" width="11.21875" customWidth="1"/>
    <col min="5" max="5" width="14.6640625" customWidth="1"/>
    <col min="6" max="6" width="12" customWidth="1"/>
  </cols>
  <sheetData>
    <row r="1" spans="1:7" ht="15" x14ac:dyDescent="0.25">
      <c r="A1" s="282" t="s">
        <v>47</v>
      </c>
    </row>
    <row r="2" spans="1:7" ht="15" x14ac:dyDescent="0.25">
      <c r="A2" s="282" t="s">
        <v>48</v>
      </c>
    </row>
    <row r="3" spans="1:7" ht="15" x14ac:dyDescent="0.25">
      <c r="A3" s="282" t="s">
        <v>960</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c r="B8" t="s">
        <v>63</v>
      </c>
      <c r="C8" t="s">
        <v>64</v>
      </c>
      <c r="D8" t="s">
        <v>63</v>
      </c>
      <c r="E8" t="s">
        <v>63</v>
      </c>
      <c r="F8" t="s">
        <v>63</v>
      </c>
      <c r="G8" t="s">
        <v>65</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117</v>
      </c>
      <c r="C12">
        <v>0</v>
      </c>
      <c r="D12">
        <v>4917.3</v>
      </c>
      <c r="E12">
        <v>5274.7</v>
      </c>
      <c r="F12">
        <v>148</v>
      </c>
      <c r="G12">
        <v>0</v>
      </c>
    </row>
    <row r="13" spans="1:7" ht="15" x14ac:dyDescent="0.25">
      <c r="A13" s="282" t="s">
        <v>68</v>
      </c>
      <c r="B13">
        <v>0</v>
      </c>
      <c r="C13">
        <v>0</v>
      </c>
      <c r="D13">
        <v>1533.6</v>
      </c>
      <c r="E13">
        <v>2037.1</v>
      </c>
      <c r="F13">
        <v>0</v>
      </c>
      <c r="G13">
        <v>0</v>
      </c>
    </row>
    <row r="14" spans="1:7" ht="15" x14ac:dyDescent="0.25">
      <c r="A14" s="282" t="s">
        <v>69</v>
      </c>
      <c r="B14">
        <v>0</v>
      </c>
      <c r="C14">
        <v>0</v>
      </c>
      <c r="D14">
        <v>0</v>
      </c>
      <c r="E14">
        <v>20.2</v>
      </c>
      <c r="F14">
        <v>0</v>
      </c>
      <c r="G14">
        <v>0</v>
      </c>
    </row>
    <row r="15" spans="1:7" ht="15" x14ac:dyDescent="0.25">
      <c r="A15" s="282" t="s">
        <v>70</v>
      </c>
      <c r="B15">
        <v>55</v>
      </c>
      <c r="C15">
        <v>0</v>
      </c>
      <c r="D15">
        <v>164.9</v>
      </c>
      <c r="E15">
        <v>190.5</v>
      </c>
      <c r="F15">
        <v>0</v>
      </c>
      <c r="G15">
        <v>0</v>
      </c>
    </row>
    <row r="16" spans="1:7" ht="15" x14ac:dyDescent="0.25">
      <c r="A16" s="282" t="s">
        <v>71</v>
      </c>
      <c r="B16">
        <v>0</v>
      </c>
      <c r="C16">
        <v>0</v>
      </c>
      <c r="D16">
        <v>1065.0999999999999</v>
      </c>
      <c r="E16">
        <v>1164.5</v>
      </c>
      <c r="F16">
        <v>0</v>
      </c>
      <c r="G16">
        <v>0</v>
      </c>
    </row>
    <row r="17" spans="1:7" ht="15" x14ac:dyDescent="0.25">
      <c r="A17" s="282" t="s">
        <v>72</v>
      </c>
      <c r="B17">
        <v>62</v>
      </c>
      <c r="C17">
        <v>0</v>
      </c>
      <c r="D17">
        <v>128.80000000000001</v>
      </c>
      <c r="E17">
        <v>111.3</v>
      </c>
      <c r="F17">
        <v>88</v>
      </c>
      <c r="G17">
        <v>0</v>
      </c>
    </row>
    <row r="18" spans="1:7" ht="15" x14ac:dyDescent="0.25">
      <c r="A18" s="282" t="s">
        <v>73</v>
      </c>
      <c r="B18">
        <v>0</v>
      </c>
      <c r="C18">
        <v>0</v>
      </c>
      <c r="D18">
        <v>1904.4</v>
      </c>
      <c r="E18">
        <v>1562.2</v>
      </c>
      <c r="F18">
        <v>60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55</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55</v>
      </c>
      <c r="G23">
        <v>0</v>
      </c>
    </row>
    <row r="24" spans="1:7" ht="15" x14ac:dyDescent="0.25">
      <c r="A24" s="282" t="s">
        <v>66</v>
      </c>
    </row>
    <row r="25" spans="1:7" ht="15" x14ac:dyDescent="0.25">
      <c r="A25" s="282" t="s">
        <v>78</v>
      </c>
      <c r="B25">
        <v>212</v>
      </c>
      <c r="C25">
        <v>184.7</v>
      </c>
      <c r="D25">
        <v>1996.4</v>
      </c>
      <c r="E25">
        <v>2173.6</v>
      </c>
      <c r="F25">
        <v>127.6</v>
      </c>
      <c r="G25">
        <v>0</v>
      </c>
    </row>
    <row r="26" spans="1:7" ht="15" x14ac:dyDescent="0.25">
      <c r="A26" s="282" t="s">
        <v>66</v>
      </c>
    </row>
    <row r="27" spans="1:7" ht="15" x14ac:dyDescent="0.25">
      <c r="A27" s="282" t="s">
        <v>79</v>
      </c>
      <c r="B27">
        <v>94.7</v>
      </c>
      <c r="C27">
        <v>54.7</v>
      </c>
      <c r="D27">
        <v>819.9</v>
      </c>
      <c r="E27">
        <v>1112.0999999999999</v>
      </c>
      <c r="F27">
        <v>133.5</v>
      </c>
      <c r="G27">
        <v>0</v>
      </c>
    </row>
    <row r="28" spans="1:7" ht="15" x14ac:dyDescent="0.25">
      <c r="A28" s="282" t="s">
        <v>66</v>
      </c>
    </row>
    <row r="29" spans="1:7" ht="15" x14ac:dyDescent="0.25">
      <c r="A29" s="282" t="s">
        <v>80</v>
      </c>
      <c r="B29">
        <v>427.3</v>
      </c>
      <c r="C29">
        <v>139.6</v>
      </c>
      <c r="D29">
        <v>24028.1</v>
      </c>
      <c r="E29">
        <v>31131.8</v>
      </c>
      <c r="F29">
        <v>2024</v>
      </c>
      <c r="G29">
        <v>0</v>
      </c>
    </row>
    <row r="30" spans="1:7" ht="15" x14ac:dyDescent="0.25">
      <c r="A30" s="282" t="s">
        <v>66</v>
      </c>
    </row>
    <row r="31" spans="1:7" ht="15" x14ac:dyDescent="0.25">
      <c r="A31" s="282" t="s">
        <v>81</v>
      </c>
      <c r="B31">
        <v>443.6</v>
      </c>
      <c r="C31">
        <v>256.60000000000002</v>
      </c>
      <c r="D31">
        <v>4624.8999999999996</v>
      </c>
      <c r="E31">
        <v>4326.7</v>
      </c>
      <c r="F31">
        <v>316.8</v>
      </c>
      <c r="G31">
        <v>0</v>
      </c>
    </row>
    <row r="32" spans="1:7" ht="15" x14ac:dyDescent="0.25">
      <c r="A32" s="282" t="s">
        <v>82</v>
      </c>
      <c r="B32">
        <v>0</v>
      </c>
      <c r="C32">
        <v>0.2</v>
      </c>
      <c r="D32">
        <v>0.2</v>
      </c>
      <c r="E32">
        <v>0.1</v>
      </c>
      <c r="F32">
        <v>0</v>
      </c>
      <c r="G32">
        <v>0</v>
      </c>
    </row>
    <row r="33" spans="1:7" ht="15" x14ac:dyDescent="0.25">
      <c r="A33" s="282" t="s">
        <v>83</v>
      </c>
      <c r="B33">
        <v>0</v>
      </c>
      <c r="C33">
        <v>0.1</v>
      </c>
      <c r="D33">
        <v>603</v>
      </c>
      <c r="E33">
        <v>235.4</v>
      </c>
      <c r="F33">
        <v>0</v>
      </c>
      <c r="G33">
        <v>0</v>
      </c>
    </row>
    <row r="34" spans="1:7" ht="15" x14ac:dyDescent="0.25">
      <c r="A34" s="282" t="s">
        <v>85</v>
      </c>
      <c r="B34">
        <v>0</v>
      </c>
      <c r="C34">
        <v>1.8</v>
      </c>
      <c r="D34">
        <v>4.3</v>
      </c>
      <c r="E34">
        <v>9.5</v>
      </c>
      <c r="F34">
        <v>0</v>
      </c>
      <c r="G34">
        <v>0</v>
      </c>
    </row>
    <row r="35" spans="1:7" ht="15" x14ac:dyDescent="0.25">
      <c r="A35" s="282" t="s">
        <v>86</v>
      </c>
      <c r="B35">
        <v>1</v>
      </c>
      <c r="C35">
        <v>0.6</v>
      </c>
      <c r="D35">
        <v>7.5</v>
      </c>
      <c r="E35">
        <v>7.5</v>
      </c>
      <c r="F35">
        <v>0</v>
      </c>
      <c r="G35">
        <v>0</v>
      </c>
    </row>
    <row r="36" spans="1:7" ht="15" x14ac:dyDescent="0.25">
      <c r="A36" s="282" t="s">
        <v>87</v>
      </c>
      <c r="B36">
        <v>0</v>
      </c>
      <c r="C36">
        <v>0.3</v>
      </c>
      <c r="D36">
        <v>1</v>
      </c>
      <c r="E36">
        <v>0.3</v>
      </c>
      <c r="F36">
        <v>0</v>
      </c>
      <c r="G36">
        <v>0</v>
      </c>
    </row>
    <row r="37" spans="1:7" ht="15" x14ac:dyDescent="0.25">
      <c r="A37" s="282" t="s">
        <v>88</v>
      </c>
      <c r="B37">
        <v>205.5</v>
      </c>
      <c r="C37">
        <v>103.6</v>
      </c>
      <c r="D37">
        <v>2017.4</v>
      </c>
      <c r="E37">
        <v>1771.7</v>
      </c>
      <c r="F37">
        <v>107.6</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27.7</v>
      </c>
      <c r="C40">
        <v>7.9</v>
      </c>
      <c r="D40">
        <v>530.29999999999995</v>
      </c>
      <c r="E40">
        <v>670.3</v>
      </c>
      <c r="F40">
        <v>5.5</v>
      </c>
      <c r="G40">
        <v>0</v>
      </c>
    </row>
    <row r="41" spans="1:7" ht="15" x14ac:dyDescent="0.25">
      <c r="A41" s="282" t="s">
        <v>92</v>
      </c>
      <c r="B41">
        <v>0</v>
      </c>
      <c r="C41">
        <v>0</v>
      </c>
      <c r="D41">
        <v>17.600000000000001</v>
      </c>
      <c r="E41">
        <v>12</v>
      </c>
      <c r="F41">
        <v>0</v>
      </c>
      <c r="G41">
        <v>0</v>
      </c>
    </row>
    <row r="42" spans="1:7" ht="15" x14ac:dyDescent="0.25">
      <c r="A42" s="282" t="s">
        <v>93</v>
      </c>
      <c r="B42">
        <v>33.200000000000003</v>
      </c>
      <c r="C42">
        <v>17</v>
      </c>
      <c r="D42">
        <v>287.89999999999998</v>
      </c>
      <c r="E42">
        <v>218.6</v>
      </c>
      <c r="F42">
        <v>36.1</v>
      </c>
      <c r="G42">
        <v>0</v>
      </c>
    </row>
    <row r="43" spans="1:7" ht="15" x14ac:dyDescent="0.25">
      <c r="A43" s="282" t="s">
        <v>94</v>
      </c>
      <c r="B43">
        <v>1.6</v>
      </c>
      <c r="C43">
        <v>0.5</v>
      </c>
      <c r="D43">
        <v>59.5</v>
      </c>
      <c r="E43">
        <v>48.8</v>
      </c>
      <c r="F43">
        <v>10</v>
      </c>
      <c r="G43">
        <v>0</v>
      </c>
    </row>
    <row r="44" spans="1:7" ht="15" x14ac:dyDescent="0.25">
      <c r="A44" s="282" t="s">
        <v>95</v>
      </c>
      <c r="B44">
        <v>0</v>
      </c>
      <c r="C44">
        <v>0</v>
      </c>
      <c r="D44">
        <v>0</v>
      </c>
      <c r="E44">
        <v>206.1</v>
      </c>
      <c r="F44">
        <v>66</v>
      </c>
      <c r="G44">
        <v>0</v>
      </c>
    </row>
    <row r="45" spans="1:7" ht="15" x14ac:dyDescent="0.25">
      <c r="A45" s="282" t="s">
        <v>96</v>
      </c>
      <c r="B45">
        <v>6.6</v>
      </c>
      <c r="C45">
        <v>3.4</v>
      </c>
      <c r="D45">
        <v>103</v>
      </c>
      <c r="E45">
        <v>104.6</v>
      </c>
      <c r="F45">
        <v>2.8</v>
      </c>
      <c r="G45">
        <v>0</v>
      </c>
    </row>
    <row r="46" spans="1:7" ht="15" x14ac:dyDescent="0.25">
      <c r="A46" s="282" t="s">
        <v>97</v>
      </c>
      <c r="B46">
        <v>0.4</v>
      </c>
      <c r="C46">
        <v>0.4</v>
      </c>
      <c r="D46">
        <v>0</v>
      </c>
      <c r="E46">
        <v>0</v>
      </c>
      <c r="F46">
        <v>0</v>
      </c>
      <c r="G46">
        <v>0</v>
      </c>
    </row>
    <row r="47" spans="1:7" ht="15" x14ac:dyDescent="0.25">
      <c r="A47" s="282" t="s">
        <v>98</v>
      </c>
      <c r="B47">
        <v>9</v>
      </c>
      <c r="C47">
        <v>0</v>
      </c>
      <c r="D47">
        <v>172.5</v>
      </c>
      <c r="E47">
        <v>144</v>
      </c>
      <c r="F47">
        <v>0</v>
      </c>
      <c r="G47">
        <v>0</v>
      </c>
    </row>
    <row r="48" spans="1:7" ht="15" x14ac:dyDescent="0.25">
      <c r="A48" s="282" t="s">
        <v>169</v>
      </c>
      <c r="B48">
        <v>0</v>
      </c>
      <c r="C48">
        <v>0</v>
      </c>
      <c r="D48">
        <v>0</v>
      </c>
      <c r="E48">
        <v>0</v>
      </c>
      <c r="F48">
        <v>0.4</v>
      </c>
      <c r="G48">
        <v>0</v>
      </c>
    </row>
    <row r="49" spans="1:7" ht="15" x14ac:dyDescent="0.25">
      <c r="A49" s="282" t="s">
        <v>99</v>
      </c>
      <c r="B49">
        <v>2.5</v>
      </c>
      <c r="C49">
        <v>9.6999999999999993</v>
      </c>
      <c r="D49">
        <v>13.1</v>
      </c>
      <c r="E49">
        <v>10.5</v>
      </c>
      <c r="F49">
        <v>2.5</v>
      </c>
      <c r="G49">
        <v>0</v>
      </c>
    </row>
    <row r="50" spans="1:7" ht="15" x14ac:dyDescent="0.25">
      <c r="A50" s="282" t="s">
        <v>100</v>
      </c>
      <c r="B50">
        <v>58</v>
      </c>
      <c r="C50">
        <v>61.6</v>
      </c>
      <c r="D50">
        <v>251.6</v>
      </c>
      <c r="E50">
        <v>284</v>
      </c>
      <c r="F50">
        <v>51.7</v>
      </c>
      <c r="G50">
        <v>0</v>
      </c>
    </row>
    <row r="51" spans="1:7" ht="15" x14ac:dyDescent="0.25">
      <c r="A51" s="282" t="s">
        <v>101</v>
      </c>
      <c r="B51">
        <v>98.2</v>
      </c>
      <c r="C51">
        <v>49.4</v>
      </c>
      <c r="D51">
        <v>556</v>
      </c>
      <c r="E51">
        <v>531.5</v>
      </c>
      <c r="F51">
        <v>34.299999999999997</v>
      </c>
      <c r="G51">
        <v>0</v>
      </c>
    </row>
    <row r="52" spans="1:7" ht="15" x14ac:dyDescent="0.25">
      <c r="A52" s="282" t="s">
        <v>66</v>
      </c>
    </row>
    <row r="53" spans="1:7" ht="15" x14ac:dyDescent="0.25">
      <c r="A53" s="282" t="s">
        <v>102</v>
      </c>
      <c r="B53">
        <v>181.9</v>
      </c>
      <c r="C53">
        <v>55.7</v>
      </c>
      <c r="D53">
        <v>1544</v>
      </c>
      <c r="E53">
        <v>1668.4</v>
      </c>
      <c r="F53">
        <v>255</v>
      </c>
      <c r="G53">
        <v>0</v>
      </c>
    </row>
    <row r="54" spans="1:7" ht="15" x14ac:dyDescent="0.25">
      <c r="A54" s="282" t="s">
        <v>103</v>
      </c>
      <c r="B54">
        <v>0</v>
      </c>
      <c r="C54">
        <v>0</v>
      </c>
      <c r="D54">
        <v>43.8</v>
      </c>
      <c r="E54">
        <v>356.3</v>
      </c>
      <c r="F54">
        <v>90</v>
      </c>
      <c r="G54">
        <v>0</v>
      </c>
    </row>
    <row r="55" spans="1:7" ht="15" x14ac:dyDescent="0.25">
      <c r="A55" s="282" t="s">
        <v>104</v>
      </c>
      <c r="B55">
        <v>181.9</v>
      </c>
      <c r="C55">
        <v>55.7</v>
      </c>
      <c r="D55">
        <v>1351.9</v>
      </c>
      <c r="E55">
        <v>1094.8</v>
      </c>
      <c r="F55">
        <v>165</v>
      </c>
      <c r="G55">
        <v>0</v>
      </c>
    </row>
    <row r="56" spans="1:7" ht="15" x14ac:dyDescent="0.25">
      <c r="A56" s="282" t="s">
        <v>105</v>
      </c>
      <c r="B56">
        <v>0</v>
      </c>
      <c r="C56">
        <v>0</v>
      </c>
      <c r="D56">
        <v>20.9</v>
      </c>
      <c r="E56">
        <v>20.8</v>
      </c>
      <c r="F56">
        <v>0</v>
      </c>
      <c r="G56">
        <v>0</v>
      </c>
    </row>
    <row r="57" spans="1:7" ht="15" x14ac:dyDescent="0.25">
      <c r="A57" s="282" t="s">
        <v>106</v>
      </c>
      <c r="B57">
        <v>0</v>
      </c>
      <c r="C57">
        <v>0</v>
      </c>
      <c r="D57">
        <v>0</v>
      </c>
      <c r="E57">
        <v>0.9</v>
      </c>
      <c r="F57">
        <v>0</v>
      </c>
      <c r="G57">
        <v>0</v>
      </c>
    </row>
    <row r="58" spans="1:7" ht="15" x14ac:dyDescent="0.25">
      <c r="A58" s="282" t="s">
        <v>107</v>
      </c>
      <c r="B58">
        <v>0</v>
      </c>
      <c r="C58">
        <v>0</v>
      </c>
      <c r="D58">
        <v>127.4</v>
      </c>
      <c r="E58">
        <v>195.6</v>
      </c>
      <c r="F58">
        <v>0</v>
      </c>
      <c r="G58">
        <v>0</v>
      </c>
    </row>
    <row r="59" spans="1:7" ht="15" x14ac:dyDescent="0.25">
      <c r="A59" s="282" t="s">
        <v>66</v>
      </c>
    </row>
    <row r="60" spans="1:7" ht="15" x14ac:dyDescent="0.25">
      <c r="A60" s="282" t="s">
        <v>108</v>
      </c>
      <c r="B60">
        <v>428.5</v>
      </c>
      <c r="C60">
        <v>315.89999999999998</v>
      </c>
      <c r="D60">
        <v>5359</v>
      </c>
      <c r="E60">
        <v>5476.7</v>
      </c>
      <c r="F60">
        <v>801.8</v>
      </c>
      <c r="G60">
        <v>0</v>
      </c>
    </row>
    <row r="61" spans="1:7" ht="15" x14ac:dyDescent="0.25">
      <c r="A61" s="282" t="s">
        <v>109</v>
      </c>
      <c r="B61">
        <v>3</v>
      </c>
      <c r="C61">
        <v>4</v>
      </c>
      <c r="D61">
        <v>23.3</v>
      </c>
      <c r="E61">
        <v>24</v>
      </c>
      <c r="F61">
        <v>0</v>
      </c>
      <c r="G61">
        <v>0</v>
      </c>
    </row>
    <row r="62" spans="1:7" ht="15" x14ac:dyDescent="0.25">
      <c r="A62" s="282" t="s">
        <v>110</v>
      </c>
      <c r="B62">
        <v>30</v>
      </c>
      <c r="C62">
        <v>0</v>
      </c>
      <c r="D62">
        <v>0</v>
      </c>
      <c r="E62">
        <v>0</v>
      </c>
      <c r="F62">
        <v>0</v>
      </c>
      <c r="G62">
        <v>0</v>
      </c>
    </row>
    <row r="63" spans="1:7" ht="15" x14ac:dyDescent="0.25">
      <c r="A63" s="282" t="s">
        <v>111</v>
      </c>
      <c r="B63">
        <v>15.5</v>
      </c>
      <c r="C63">
        <v>15.9</v>
      </c>
      <c r="D63">
        <v>141.80000000000001</v>
      </c>
      <c r="E63">
        <v>250.2</v>
      </c>
      <c r="F63">
        <v>28.8</v>
      </c>
      <c r="G63">
        <v>0</v>
      </c>
    </row>
    <row r="64" spans="1:7" ht="15" x14ac:dyDescent="0.25">
      <c r="A64" s="282" t="s">
        <v>112</v>
      </c>
      <c r="B64">
        <v>5.0999999999999996</v>
      </c>
      <c r="C64">
        <v>26.7</v>
      </c>
      <c r="D64">
        <v>130</v>
      </c>
      <c r="E64">
        <v>141.5</v>
      </c>
      <c r="F64">
        <v>28.6</v>
      </c>
      <c r="G64">
        <v>0</v>
      </c>
    </row>
    <row r="65" spans="1:7" ht="15" x14ac:dyDescent="0.25">
      <c r="A65" s="282" t="s">
        <v>113</v>
      </c>
      <c r="B65">
        <v>21</v>
      </c>
      <c r="C65">
        <v>13.1</v>
      </c>
      <c r="D65">
        <v>430.6</v>
      </c>
      <c r="E65">
        <v>337.5</v>
      </c>
      <c r="F65">
        <v>6.2</v>
      </c>
      <c r="G65">
        <v>0</v>
      </c>
    </row>
    <row r="66" spans="1:7" ht="15" x14ac:dyDescent="0.25">
      <c r="A66" s="282" t="s">
        <v>114</v>
      </c>
      <c r="B66">
        <v>0</v>
      </c>
      <c r="C66">
        <v>14.4</v>
      </c>
      <c r="D66">
        <v>4</v>
      </c>
      <c r="E66">
        <v>7.2</v>
      </c>
      <c r="F66">
        <v>0</v>
      </c>
      <c r="G66">
        <v>0</v>
      </c>
    </row>
    <row r="67" spans="1:7" ht="15" x14ac:dyDescent="0.25">
      <c r="A67" s="282" t="s">
        <v>115</v>
      </c>
      <c r="B67">
        <v>0</v>
      </c>
      <c r="C67">
        <v>0</v>
      </c>
      <c r="D67">
        <v>38.6</v>
      </c>
      <c r="E67">
        <v>29.6</v>
      </c>
      <c r="F67">
        <v>5</v>
      </c>
      <c r="G67">
        <v>0</v>
      </c>
    </row>
    <row r="68" spans="1:7" ht="15" x14ac:dyDescent="0.25">
      <c r="A68" s="282" t="s">
        <v>116</v>
      </c>
      <c r="B68">
        <v>0</v>
      </c>
      <c r="C68">
        <v>0</v>
      </c>
      <c r="D68">
        <v>0</v>
      </c>
      <c r="E68">
        <v>1.7</v>
      </c>
      <c r="F68">
        <v>7.5</v>
      </c>
      <c r="G68">
        <v>0</v>
      </c>
    </row>
    <row r="69" spans="1:7" ht="15" x14ac:dyDescent="0.25">
      <c r="A69" s="282" t="s">
        <v>117</v>
      </c>
      <c r="B69">
        <v>336.6</v>
      </c>
      <c r="C69">
        <v>236.8</v>
      </c>
      <c r="D69">
        <v>4488.8</v>
      </c>
      <c r="E69">
        <v>4459.5</v>
      </c>
      <c r="F69">
        <v>703.5</v>
      </c>
      <c r="G69">
        <v>0</v>
      </c>
    </row>
    <row r="70" spans="1:7" ht="15" x14ac:dyDescent="0.25">
      <c r="A70" s="282" t="s">
        <v>118</v>
      </c>
      <c r="B70">
        <v>17.3</v>
      </c>
      <c r="C70">
        <v>5</v>
      </c>
      <c r="D70">
        <v>34.299999999999997</v>
      </c>
      <c r="E70">
        <v>37.4</v>
      </c>
      <c r="F70">
        <v>11.8</v>
      </c>
      <c r="G70">
        <v>0</v>
      </c>
    </row>
    <row r="71" spans="1:7" ht="15" x14ac:dyDescent="0.25">
      <c r="A71" s="282" t="s">
        <v>119</v>
      </c>
      <c r="B71">
        <v>0</v>
      </c>
      <c r="C71">
        <v>0</v>
      </c>
      <c r="D71">
        <v>0</v>
      </c>
      <c r="E71">
        <v>125.5</v>
      </c>
      <c r="F71">
        <v>0</v>
      </c>
      <c r="G71">
        <v>0</v>
      </c>
    </row>
    <row r="72" spans="1:7" ht="15" x14ac:dyDescent="0.25">
      <c r="A72" s="282" t="s">
        <v>120</v>
      </c>
      <c r="B72">
        <v>0</v>
      </c>
      <c r="C72">
        <v>0</v>
      </c>
      <c r="D72" t="s">
        <v>84</v>
      </c>
      <c r="E72">
        <v>0</v>
      </c>
      <c r="F72">
        <v>0</v>
      </c>
      <c r="G72">
        <v>0</v>
      </c>
    </row>
    <row r="73" spans="1:7" ht="15" x14ac:dyDescent="0.25">
      <c r="A73" s="282" t="s">
        <v>121</v>
      </c>
      <c r="B73">
        <v>0</v>
      </c>
      <c r="C73">
        <v>0</v>
      </c>
      <c r="D73">
        <v>67.599999999999994</v>
      </c>
      <c r="E73">
        <v>62.5</v>
      </c>
      <c r="F73">
        <v>10.5</v>
      </c>
      <c r="G73">
        <v>0</v>
      </c>
    </row>
    <row r="74" spans="1:7" ht="15" x14ac:dyDescent="0.25">
      <c r="A74" s="282" t="s">
        <v>62</v>
      </c>
      <c r="B74" t="s">
        <v>63</v>
      </c>
      <c r="C74" t="s">
        <v>64</v>
      </c>
      <c r="D74" t="s">
        <v>63</v>
      </c>
      <c r="E74" t="s">
        <v>63</v>
      </c>
      <c r="F74" t="s">
        <v>63</v>
      </c>
      <c r="G74" t="s">
        <v>65</v>
      </c>
    </row>
    <row r="75" spans="1:7" ht="15" x14ac:dyDescent="0.25">
      <c r="A75" s="282" t="s">
        <v>122</v>
      </c>
      <c r="B75">
        <v>1905</v>
      </c>
      <c r="C75">
        <v>1007.1</v>
      </c>
      <c r="D75">
        <v>43481.1</v>
      </c>
      <c r="E75">
        <v>51373.599999999999</v>
      </c>
      <c r="F75">
        <v>3861.6</v>
      </c>
      <c r="G75">
        <v>0</v>
      </c>
    </row>
    <row r="76" spans="1:7" ht="15" x14ac:dyDescent="0.25">
      <c r="A76" s="282" t="s">
        <v>123</v>
      </c>
      <c r="B76">
        <v>508.5</v>
      </c>
      <c r="C76">
        <v>944.7</v>
      </c>
      <c r="D76">
        <v>0</v>
      </c>
      <c r="E76">
        <v>0</v>
      </c>
      <c r="F76">
        <v>3680.5</v>
      </c>
      <c r="G76">
        <v>0</v>
      </c>
    </row>
    <row r="77" spans="1:7" ht="15" x14ac:dyDescent="0.25">
      <c r="A77" s="282" t="s">
        <v>62</v>
      </c>
      <c r="B77" t="s">
        <v>63</v>
      </c>
      <c r="C77" t="s">
        <v>64</v>
      </c>
      <c r="D77" t="s">
        <v>63</v>
      </c>
      <c r="E77" t="s">
        <v>63</v>
      </c>
      <c r="F77" t="s">
        <v>63</v>
      </c>
      <c r="G77" t="s">
        <v>65</v>
      </c>
    </row>
    <row r="78" spans="1:7" ht="15" x14ac:dyDescent="0.25">
      <c r="A78" s="282" t="s">
        <v>124</v>
      </c>
      <c r="B78">
        <v>2413.5</v>
      </c>
      <c r="C78">
        <v>1951.7</v>
      </c>
      <c r="D78">
        <v>43481.1</v>
      </c>
      <c r="E78">
        <v>51373.599999999999</v>
      </c>
      <c r="F78">
        <v>7542.1</v>
      </c>
      <c r="G78">
        <v>0</v>
      </c>
    </row>
    <row r="79" spans="1:7" ht="15" x14ac:dyDescent="0.25">
      <c r="A79" s="282" t="s">
        <v>125</v>
      </c>
      <c r="B79" t="s">
        <v>42</v>
      </c>
      <c r="C79" t="s">
        <v>42</v>
      </c>
      <c r="D79">
        <v>3.9</v>
      </c>
      <c r="E79">
        <v>1.9</v>
      </c>
      <c r="F79" t="s">
        <v>42</v>
      </c>
      <c r="G79" t="s">
        <v>42</v>
      </c>
    </row>
    <row r="80" spans="1:7" ht="15" x14ac:dyDescent="0.25">
      <c r="A80" s="282" t="s">
        <v>126</v>
      </c>
      <c r="B80">
        <v>0</v>
      </c>
      <c r="C80">
        <v>0.3</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86C44-25A6-4CA1-BC85-B617E51798F9}">
  <dimension ref="A1:G80"/>
  <sheetViews>
    <sheetView topLeftCell="A4" workbookViewId="0">
      <selection activeCell="B7" sqref="B7"/>
    </sheetView>
  </sheetViews>
  <sheetFormatPr defaultRowHeight="13.2" x14ac:dyDescent="0.25"/>
  <cols>
    <col min="1" max="1" width="31.6640625" customWidth="1"/>
    <col min="3" max="3" width="12.6640625" customWidth="1"/>
    <col min="4" max="4" width="11.5546875" customWidth="1"/>
    <col min="5" max="5" width="12.6640625" customWidth="1"/>
    <col min="6" max="6" width="11.88671875" customWidth="1"/>
    <col min="7" max="7" width="11.109375" customWidth="1"/>
  </cols>
  <sheetData>
    <row r="1" spans="1:7" ht="15" x14ac:dyDescent="0.25">
      <c r="A1" s="282" t="s">
        <v>47</v>
      </c>
    </row>
    <row r="2" spans="1:7" ht="15" x14ac:dyDescent="0.25">
      <c r="A2" s="282" t="s">
        <v>48</v>
      </c>
    </row>
    <row r="3" spans="1:7" ht="15" x14ac:dyDescent="0.25">
      <c r="A3" s="282" t="s">
        <v>49</v>
      </c>
    </row>
    <row r="4" spans="1:7" ht="15" x14ac:dyDescent="0.25">
      <c r="A4" s="282" t="s">
        <v>50</v>
      </c>
    </row>
    <row r="5" spans="1:7" ht="15" x14ac:dyDescent="0.25">
      <c r="A5" s="282" t="s">
        <v>51</v>
      </c>
    </row>
    <row r="6" spans="1:7" ht="15" x14ac:dyDescent="0.25">
      <c r="A6" s="282" t="s">
        <v>52</v>
      </c>
    </row>
    <row r="7" spans="1:7" ht="15" x14ac:dyDescent="0.25">
      <c r="B7" s="282" t="s">
        <v>53</v>
      </c>
      <c r="D7" s="282"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100</v>
      </c>
      <c r="C12">
        <v>0</v>
      </c>
      <c r="D12">
        <v>4786.7</v>
      </c>
      <c r="E12">
        <v>5024.5</v>
      </c>
      <c r="F12">
        <v>145</v>
      </c>
      <c r="G12">
        <v>0</v>
      </c>
    </row>
    <row r="13" spans="1:7" ht="15" x14ac:dyDescent="0.25">
      <c r="A13" s="282" t="s">
        <v>68</v>
      </c>
      <c r="B13">
        <v>0</v>
      </c>
      <c r="C13">
        <v>0</v>
      </c>
      <c r="D13">
        <v>1533.6</v>
      </c>
      <c r="E13">
        <v>1894.9</v>
      </c>
      <c r="F13">
        <v>0</v>
      </c>
      <c r="G13">
        <v>0</v>
      </c>
    </row>
    <row r="14" spans="1:7" ht="15" x14ac:dyDescent="0.25">
      <c r="A14" s="282" t="s">
        <v>69</v>
      </c>
      <c r="B14">
        <v>0</v>
      </c>
      <c r="C14">
        <v>0</v>
      </c>
      <c r="D14">
        <v>0</v>
      </c>
      <c r="E14">
        <v>20.2</v>
      </c>
      <c r="F14">
        <v>0</v>
      </c>
      <c r="G14">
        <v>0</v>
      </c>
    </row>
    <row r="15" spans="1:7" ht="15" x14ac:dyDescent="0.25">
      <c r="A15" s="282" t="s">
        <v>70</v>
      </c>
      <c r="B15">
        <v>55</v>
      </c>
      <c r="C15">
        <v>0</v>
      </c>
      <c r="D15">
        <v>164.9</v>
      </c>
      <c r="E15">
        <v>190.5</v>
      </c>
      <c r="F15">
        <v>0</v>
      </c>
      <c r="G15">
        <v>0</v>
      </c>
    </row>
    <row r="16" spans="1:7" ht="15" x14ac:dyDescent="0.25">
      <c r="A16" s="282" t="s">
        <v>71</v>
      </c>
      <c r="B16">
        <v>0</v>
      </c>
      <c r="C16">
        <v>0</v>
      </c>
      <c r="D16">
        <v>934.5</v>
      </c>
      <c r="E16">
        <v>1164.5</v>
      </c>
      <c r="F16">
        <v>0</v>
      </c>
      <c r="G16">
        <v>0</v>
      </c>
    </row>
    <row r="17" spans="1:7" ht="15" x14ac:dyDescent="0.25">
      <c r="A17" s="282" t="s">
        <v>72</v>
      </c>
      <c r="B17">
        <v>45</v>
      </c>
      <c r="C17">
        <v>0</v>
      </c>
      <c r="D17">
        <v>128.80000000000001</v>
      </c>
      <c r="E17">
        <v>111.3</v>
      </c>
      <c r="F17">
        <v>85</v>
      </c>
      <c r="G17">
        <v>0</v>
      </c>
    </row>
    <row r="18" spans="1:7" ht="15" x14ac:dyDescent="0.25">
      <c r="A18" s="282" t="s">
        <v>73</v>
      </c>
      <c r="B18">
        <v>0</v>
      </c>
      <c r="C18">
        <v>0</v>
      </c>
      <c r="D18">
        <v>1904.4</v>
      </c>
      <c r="E18">
        <v>1454.2</v>
      </c>
      <c r="F18">
        <v>60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55</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55</v>
      </c>
      <c r="G23">
        <v>0</v>
      </c>
    </row>
    <row r="24" spans="1:7" ht="15" x14ac:dyDescent="0.25">
      <c r="A24" s="282" t="s">
        <v>66</v>
      </c>
    </row>
    <row r="25" spans="1:7" ht="15" x14ac:dyDescent="0.25">
      <c r="A25" s="282" t="s">
        <v>78</v>
      </c>
      <c r="B25">
        <v>213.5</v>
      </c>
      <c r="C25">
        <v>187.7</v>
      </c>
      <c r="D25">
        <v>1950.1</v>
      </c>
      <c r="E25">
        <v>2159.1</v>
      </c>
      <c r="F25">
        <v>124.5</v>
      </c>
      <c r="G25">
        <v>0</v>
      </c>
    </row>
    <row r="26" spans="1:7" ht="15" x14ac:dyDescent="0.25">
      <c r="A26" s="282" t="s">
        <v>66</v>
      </c>
    </row>
    <row r="27" spans="1:7" ht="15" x14ac:dyDescent="0.25">
      <c r="A27" s="282" t="s">
        <v>79</v>
      </c>
      <c r="B27">
        <v>103.9</v>
      </c>
      <c r="C27">
        <v>61.3</v>
      </c>
      <c r="D27">
        <v>807.1</v>
      </c>
      <c r="E27">
        <v>1105.5</v>
      </c>
      <c r="F27">
        <v>108.5</v>
      </c>
      <c r="G27">
        <v>0</v>
      </c>
    </row>
    <row r="28" spans="1:7" ht="15" x14ac:dyDescent="0.25">
      <c r="A28" s="282" t="s">
        <v>66</v>
      </c>
    </row>
    <row r="29" spans="1:7" ht="15" x14ac:dyDescent="0.25">
      <c r="A29" s="282" t="s">
        <v>80</v>
      </c>
      <c r="B29">
        <v>534.6</v>
      </c>
      <c r="C29">
        <v>125.4</v>
      </c>
      <c r="D29">
        <v>23973.1</v>
      </c>
      <c r="E29">
        <v>31130.9</v>
      </c>
      <c r="F29">
        <v>1098</v>
      </c>
      <c r="G29">
        <v>0</v>
      </c>
    </row>
    <row r="30" spans="1:7" ht="15" x14ac:dyDescent="0.25">
      <c r="A30" s="282" t="s">
        <v>66</v>
      </c>
    </row>
    <row r="31" spans="1:7" ht="15" x14ac:dyDescent="0.25">
      <c r="A31" s="282" t="s">
        <v>81</v>
      </c>
      <c r="B31">
        <v>466.5</v>
      </c>
      <c r="C31">
        <v>280</v>
      </c>
      <c r="D31">
        <v>4586.8999999999996</v>
      </c>
      <c r="E31">
        <v>4297</v>
      </c>
      <c r="F31">
        <v>277</v>
      </c>
      <c r="G31">
        <v>0</v>
      </c>
    </row>
    <row r="32" spans="1:7" ht="15" x14ac:dyDescent="0.25">
      <c r="A32" s="282" t="s">
        <v>82</v>
      </c>
      <c r="B32">
        <v>0</v>
      </c>
      <c r="C32">
        <v>0.2</v>
      </c>
      <c r="D32">
        <v>0.2</v>
      </c>
      <c r="E32">
        <v>0.1</v>
      </c>
      <c r="F32">
        <v>0</v>
      </c>
      <c r="G32">
        <v>0</v>
      </c>
    </row>
    <row r="33" spans="1:7" ht="15" x14ac:dyDescent="0.25">
      <c r="A33" s="282" t="s">
        <v>83</v>
      </c>
      <c r="B33" t="s">
        <v>84</v>
      </c>
      <c r="C33">
        <v>0.1</v>
      </c>
      <c r="D33">
        <v>603</v>
      </c>
      <c r="E33">
        <v>235.4</v>
      </c>
      <c r="F33">
        <v>0</v>
      </c>
      <c r="G33">
        <v>0</v>
      </c>
    </row>
    <row r="34" spans="1:7" ht="15" x14ac:dyDescent="0.25">
      <c r="A34" s="282" t="s">
        <v>85</v>
      </c>
      <c r="B34">
        <v>0</v>
      </c>
      <c r="C34">
        <v>1.8</v>
      </c>
      <c r="D34">
        <v>4.3</v>
      </c>
      <c r="E34">
        <v>9.5</v>
      </c>
      <c r="F34">
        <v>0</v>
      </c>
      <c r="G34">
        <v>0</v>
      </c>
    </row>
    <row r="35" spans="1:7" ht="15" x14ac:dyDescent="0.25">
      <c r="A35" s="282" t="s">
        <v>86</v>
      </c>
      <c r="B35">
        <v>1</v>
      </c>
      <c r="C35">
        <v>0.3</v>
      </c>
      <c r="D35">
        <v>7.5</v>
      </c>
      <c r="E35">
        <v>7.5</v>
      </c>
      <c r="F35">
        <v>0</v>
      </c>
      <c r="G35">
        <v>0</v>
      </c>
    </row>
    <row r="36" spans="1:7" ht="15" x14ac:dyDescent="0.25">
      <c r="A36" s="282" t="s">
        <v>87</v>
      </c>
      <c r="B36">
        <v>0</v>
      </c>
      <c r="C36">
        <v>0.3</v>
      </c>
      <c r="D36">
        <v>1</v>
      </c>
      <c r="E36">
        <v>0.3</v>
      </c>
      <c r="F36">
        <v>0</v>
      </c>
      <c r="G36">
        <v>0</v>
      </c>
    </row>
    <row r="37" spans="1:7" ht="15" x14ac:dyDescent="0.25">
      <c r="A37" s="282" t="s">
        <v>88</v>
      </c>
      <c r="B37">
        <v>221.4</v>
      </c>
      <c r="C37">
        <v>117.1</v>
      </c>
      <c r="D37">
        <v>1994.3</v>
      </c>
      <c r="E37">
        <v>1755.3</v>
      </c>
      <c r="F37">
        <v>94.6</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27.9</v>
      </c>
      <c r="C40">
        <v>7.9</v>
      </c>
      <c r="D40">
        <v>530.1</v>
      </c>
      <c r="E40">
        <v>670.3</v>
      </c>
      <c r="F40">
        <v>5.5</v>
      </c>
      <c r="G40">
        <v>0</v>
      </c>
    </row>
    <row r="41" spans="1:7" ht="15" x14ac:dyDescent="0.25">
      <c r="A41" s="282" t="s">
        <v>92</v>
      </c>
      <c r="B41">
        <v>0</v>
      </c>
      <c r="C41">
        <v>0</v>
      </c>
      <c r="D41">
        <v>17.600000000000001</v>
      </c>
      <c r="E41">
        <v>12</v>
      </c>
      <c r="F41">
        <v>0</v>
      </c>
      <c r="G41">
        <v>0</v>
      </c>
    </row>
    <row r="42" spans="1:7" ht="15" x14ac:dyDescent="0.25">
      <c r="A42" s="282" t="s">
        <v>93</v>
      </c>
      <c r="B42">
        <v>37</v>
      </c>
      <c r="C42">
        <v>15</v>
      </c>
      <c r="D42">
        <v>283.8</v>
      </c>
      <c r="E42">
        <v>218.2</v>
      </c>
      <c r="F42">
        <v>29.6</v>
      </c>
      <c r="G42">
        <v>0</v>
      </c>
    </row>
    <row r="43" spans="1:7" ht="15" x14ac:dyDescent="0.25">
      <c r="A43" s="282" t="s">
        <v>94</v>
      </c>
      <c r="B43">
        <v>1.6</v>
      </c>
      <c r="C43">
        <v>0.5</v>
      </c>
      <c r="D43">
        <v>59.5</v>
      </c>
      <c r="E43">
        <v>48.8</v>
      </c>
      <c r="F43">
        <v>10</v>
      </c>
      <c r="G43">
        <v>0</v>
      </c>
    </row>
    <row r="44" spans="1:7" ht="15" x14ac:dyDescent="0.25">
      <c r="A44" s="282" t="s">
        <v>95</v>
      </c>
      <c r="B44">
        <v>0</v>
      </c>
      <c r="C44">
        <v>0</v>
      </c>
      <c r="D44">
        <v>0</v>
      </c>
      <c r="E44">
        <v>206.1</v>
      </c>
      <c r="F44">
        <v>66</v>
      </c>
      <c r="G44">
        <v>0</v>
      </c>
    </row>
    <row r="45" spans="1:7" ht="15" x14ac:dyDescent="0.25">
      <c r="A45" s="282" t="s">
        <v>96</v>
      </c>
      <c r="B45">
        <v>8.4</v>
      </c>
      <c r="C45">
        <v>3.9</v>
      </c>
      <c r="D45">
        <v>101.7</v>
      </c>
      <c r="E45">
        <v>104.5</v>
      </c>
      <c r="F45">
        <v>1.5</v>
      </c>
      <c r="G45">
        <v>0</v>
      </c>
    </row>
    <row r="46" spans="1:7" ht="15" x14ac:dyDescent="0.25">
      <c r="A46" s="282" t="s">
        <v>97</v>
      </c>
      <c r="B46">
        <v>0.4</v>
      </c>
      <c r="C46">
        <v>0.4</v>
      </c>
      <c r="D46">
        <v>0</v>
      </c>
      <c r="E46">
        <v>0</v>
      </c>
      <c r="F46">
        <v>0</v>
      </c>
      <c r="G46">
        <v>0</v>
      </c>
    </row>
    <row r="47" spans="1:7" ht="15" x14ac:dyDescent="0.25">
      <c r="A47" s="282" t="s">
        <v>98</v>
      </c>
      <c r="B47">
        <v>9</v>
      </c>
      <c r="C47">
        <v>0</v>
      </c>
      <c r="D47">
        <v>172.5</v>
      </c>
      <c r="E47">
        <v>144</v>
      </c>
      <c r="F47">
        <v>0</v>
      </c>
      <c r="G47">
        <v>0</v>
      </c>
    </row>
    <row r="48" spans="1:7" ht="15" x14ac:dyDescent="0.25">
      <c r="A48" s="282" t="s">
        <v>99</v>
      </c>
      <c r="B48">
        <v>2.5</v>
      </c>
      <c r="C48">
        <v>13.1</v>
      </c>
      <c r="D48">
        <v>13.1</v>
      </c>
      <c r="E48">
        <v>7.1</v>
      </c>
      <c r="F48">
        <v>2.5</v>
      </c>
      <c r="G48">
        <v>0</v>
      </c>
    </row>
    <row r="49" spans="1:7" ht="15" x14ac:dyDescent="0.25">
      <c r="A49" s="282" t="s">
        <v>100</v>
      </c>
      <c r="B49">
        <v>61.5</v>
      </c>
      <c r="C49">
        <v>62.1</v>
      </c>
      <c r="D49">
        <v>245.7</v>
      </c>
      <c r="E49">
        <v>283.5</v>
      </c>
      <c r="F49">
        <v>45.7</v>
      </c>
      <c r="G49">
        <v>0</v>
      </c>
    </row>
    <row r="50" spans="1:7" ht="15" x14ac:dyDescent="0.25">
      <c r="A50" s="282" t="s">
        <v>101</v>
      </c>
      <c r="B50">
        <v>95.8</v>
      </c>
      <c r="C50">
        <v>57.5</v>
      </c>
      <c r="D50">
        <v>552.6</v>
      </c>
      <c r="E50">
        <v>522.70000000000005</v>
      </c>
      <c r="F50">
        <v>21.6</v>
      </c>
      <c r="G50">
        <v>0</v>
      </c>
    </row>
    <row r="51" spans="1:7" ht="15" x14ac:dyDescent="0.25">
      <c r="A51" s="282" t="s">
        <v>66</v>
      </c>
    </row>
    <row r="52" spans="1:7" ht="15" x14ac:dyDescent="0.25">
      <c r="A52" s="282" t="s">
        <v>102</v>
      </c>
      <c r="B52">
        <v>236.9</v>
      </c>
      <c r="C52">
        <v>55.7</v>
      </c>
      <c r="D52">
        <v>1483.5</v>
      </c>
      <c r="E52">
        <v>1668.4</v>
      </c>
      <c r="F52">
        <v>192</v>
      </c>
      <c r="G52">
        <v>0</v>
      </c>
    </row>
    <row r="53" spans="1:7" ht="15" x14ac:dyDescent="0.25">
      <c r="A53" s="282" t="s">
        <v>103</v>
      </c>
      <c r="B53">
        <v>0</v>
      </c>
      <c r="C53">
        <v>0</v>
      </c>
      <c r="D53">
        <v>43.8</v>
      </c>
      <c r="E53">
        <v>356.3</v>
      </c>
      <c r="F53">
        <v>45</v>
      </c>
      <c r="G53">
        <v>0</v>
      </c>
    </row>
    <row r="54" spans="1:7" ht="15" x14ac:dyDescent="0.25">
      <c r="A54" s="282" t="s">
        <v>104</v>
      </c>
      <c r="B54">
        <v>236.9</v>
      </c>
      <c r="C54">
        <v>55.7</v>
      </c>
      <c r="D54">
        <v>1291.4000000000001</v>
      </c>
      <c r="E54">
        <v>1094.8</v>
      </c>
      <c r="F54">
        <v>147</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510.6</v>
      </c>
      <c r="C59">
        <v>366.9</v>
      </c>
      <c r="D59">
        <v>5280.4</v>
      </c>
      <c r="E59">
        <v>5414.6</v>
      </c>
      <c r="F59">
        <v>640.9</v>
      </c>
      <c r="G59">
        <v>0</v>
      </c>
    </row>
    <row r="60" spans="1:7" ht="15" x14ac:dyDescent="0.25">
      <c r="A60" s="282" t="s">
        <v>109</v>
      </c>
      <c r="B60">
        <v>3</v>
      </c>
      <c r="C60">
        <v>0</v>
      </c>
      <c r="D60">
        <v>23.3</v>
      </c>
      <c r="E60">
        <v>24</v>
      </c>
      <c r="F60">
        <v>0</v>
      </c>
      <c r="G60">
        <v>0</v>
      </c>
    </row>
    <row r="61" spans="1:7" ht="15" x14ac:dyDescent="0.25">
      <c r="A61" s="282" t="s">
        <v>110</v>
      </c>
      <c r="B61">
        <v>30</v>
      </c>
      <c r="C61">
        <v>0</v>
      </c>
      <c r="D61">
        <v>0</v>
      </c>
      <c r="E61">
        <v>0</v>
      </c>
      <c r="F61">
        <v>0</v>
      </c>
      <c r="G61">
        <v>0</v>
      </c>
    </row>
    <row r="62" spans="1:7" ht="15" x14ac:dyDescent="0.25">
      <c r="A62" s="282" t="s">
        <v>111</v>
      </c>
      <c r="B62">
        <v>15.5</v>
      </c>
      <c r="C62">
        <v>15.9</v>
      </c>
      <c r="D62">
        <v>141.80000000000001</v>
      </c>
      <c r="E62">
        <v>250.2</v>
      </c>
      <c r="F62">
        <v>14.8</v>
      </c>
      <c r="G62">
        <v>0</v>
      </c>
    </row>
    <row r="63" spans="1:7" ht="15" x14ac:dyDescent="0.25">
      <c r="A63" s="282" t="s">
        <v>112</v>
      </c>
      <c r="B63">
        <v>5.2</v>
      </c>
      <c r="C63">
        <v>28.5</v>
      </c>
      <c r="D63">
        <v>129.9</v>
      </c>
      <c r="E63">
        <v>139.80000000000001</v>
      </c>
      <c r="F63">
        <v>1.4</v>
      </c>
      <c r="G63">
        <v>0</v>
      </c>
    </row>
    <row r="64" spans="1:7" ht="15" x14ac:dyDescent="0.25">
      <c r="A64" s="282" t="s">
        <v>113</v>
      </c>
      <c r="B64">
        <v>21</v>
      </c>
      <c r="C64">
        <v>13.1</v>
      </c>
      <c r="D64">
        <v>430.6</v>
      </c>
      <c r="E64">
        <v>332</v>
      </c>
      <c r="F64">
        <v>6.2</v>
      </c>
      <c r="G64">
        <v>0</v>
      </c>
    </row>
    <row r="65" spans="1:7" ht="15" x14ac:dyDescent="0.25">
      <c r="A65" s="282" t="s">
        <v>114</v>
      </c>
      <c r="B65">
        <v>0</v>
      </c>
      <c r="C65">
        <v>14.4</v>
      </c>
      <c r="D65">
        <v>4</v>
      </c>
      <c r="E65">
        <v>7.2</v>
      </c>
      <c r="F65">
        <v>0</v>
      </c>
      <c r="G65">
        <v>0</v>
      </c>
    </row>
    <row r="66" spans="1:7" ht="15" x14ac:dyDescent="0.25">
      <c r="A66" s="282" t="s">
        <v>115</v>
      </c>
      <c r="B66">
        <v>4.5</v>
      </c>
      <c r="C66">
        <v>0</v>
      </c>
      <c r="D66">
        <v>33.700000000000003</v>
      </c>
      <c r="E66">
        <v>29.6</v>
      </c>
      <c r="F66">
        <v>5</v>
      </c>
      <c r="G66">
        <v>0</v>
      </c>
    </row>
    <row r="67" spans="1:7" ht="15" x14ac:dyDescent="0.25">
      <c r="A67" s="282" t="s">
        <v>116</v>
      </c>
      <c r="B67">
        <v>0</v>
      </c>
      <c r="C67">
        <v>0</v>
      </c>
      <c r="D67">
        <v>0</v>
      </c>
      <c r="E67">
        <v>1.7</v>
      </c>
      <c r="F67">
        <v>7.5</v>
      </c>
      <c r="G67">
        <v>0</v>
      </c>
    </row>
    <row r="68" spans="1:7" ht="15" x14ac:dyDescent="0.25">
      <c r="A68" s="282" t="s">
        <v>117</v>
      </c>
      <c r="B68">
        <v>408.1</v>
      </c>
      <c r="C68">
        <v>290</v>
      </c>
      <c r="D68">
        <v>4415.3</v>
      </c>
      <c r="E68">
        <v>4404.6000000000004</v>
      </c>
      <c r="F68">
        <v>589.79999999999995</v>
      </c>
      <c r="G68">
        <v>0</v>
      </c>
    </row>
    <row r="69" spans="1:7" ht="15" x14ac:dyDescent="0.25">
      <c r="A69" s="282" t="s">
        <v>118</v>
      </c>
      <c r="B69">
        <v>23.3</v>
      </c>
      <c r="C69">
        <v>5</v>
      </c>
      <c r="D69">
        <v>34.299999999999997</v>
      </c>
      <c r="E69">
        <v>37.4</v>
      </c>
      <c r="F69">
        <v>5.8</v>
      </c>
      <c r="G69">
        <v>0</v>
      </c>
    </row>
    <row r="70" spans="1:7" ht="15" x14ac:dyDescent="0.25">
      <c r="A70" s="282" t="s">
        <v>119</v>
      </c>
      <c r="B70">
        <v>0</v>
      </c>
      <c r="C70">
        <v>0</v>
      </c>
      <c r="D70">
        <v>0</v>
      </c>
      <c r="E70">
        <v>125.5</v>
      </c>
      <c r="F70">
        <v>0</v>
      </c>
      <c r="G70">
        <v>0</v>
      </c>
    </row>
    <row r="71" spans="1:7" ht="15" x14ac:dyDescent="0.25">
      <c r="A71" s="282" t="s">
        <v>120</v>
      </c>
      <c r="B71">
        <v>0</v>
      </c>
      <c r="C71">
        <v>0</v>
      </c>
      <c r="D71" t="s">
        <v>84</v>
      </c>
      <c r="E71">
        <v>0</v>
      </c>
      <c r="F71">
        <v>0</v>
      </c>
      <c r="G71">
        <v>0</v>
      </c>
    </row>
    <row r="72" spans="1:7" ht="15" x14ac:dyDescent="0.25">
      <c r="A72" s="282" t="s">
        <v>121</v>
      </c>
      <c r="B72">
        <v>0</v>
      </c>
      <c r="C72">
        <v>0</v>
      </c>
      <c r="D72">
        <v>67.599999999999994</v>
      </c>
      <c r="E72">
        <v>62.5</v>
      </c>
      <c r="F72">
        <v>10.5</v>
      </c>
      <c r="G72">
        <v>0</v>
      </c>
    </row>
    <row r="73" spans="1:7" ht="15" x14ac:dyDescent="0.25">
      <c r="A73" s="282" t="s">
        <v>62</v>
      </c>
      <c r="B73" t="s">
        <v>63</v>
      </c>
      <c r="C73" t="s">
        <v>64</v>
      </c>
      <c r="D73" t="s">
        <v>63</v>
      </c>
      <c r="E73" t="s">
        <v>63</v>
      </c>
      <c r="F73" t="s">
        <v>63</v>
      </c>
      <c r="G73" t="s">
        <v>65</v>
      </c>
    </row>
    <row r="74" spans="1:7" ht="15" x14ac:dyDescent="0.25">
      <c r="A74" s="282" t="s">
        <v>122</v>
      </c>
      <c r="B74">
        <v>2166</v>
      </c>
      <c r="C74">
        <v>1076.9000000000001</v>
      </c>
      <c r="D74">
        <v>43059.199999999997</v>
      </c>
      <c r="E74">
        <v>51009.7</v>
      </c>
      <c r="F74">
        <v>2640.7</v>
      </c>
      <c r="G74">
        <v>0</v>
      </c>
    </row>
    <row r="75" spans="1:7" ht="15" x14ac:dyDescent="0.25">
      <c r="A75" s="282" t="s">
        <v>123</v>
      </c>
      <c r="B75">
        <v>713</v>
      </c>
      <c r="C75">
        <v>959.1</v>
      </c>
      <c r="D75">
        <v>0</v>
      </c>
      <c r="E75">
        <v>0</v>
      </c>
      <c r="F75">
        <v>3224.5</v>
      </c>
      <c r="G75">
        <v>0</v>
      </c>
    </row>
    <row r="76" spans="1:7" ht="15" x14ac:dyDescent="0.25">
      <c r="A76" s="282" t="s">
        <v>62</v>
      </c>
      <c r="B76" t="s">
        <v>63</v>
      </c>
      <c r="C76" t="s">
        <v>64</v>
      </c>
      <c r="D76" t="s">
        <v>63</v>
      </c>
      <c r="E76" t="s">
        <v>63</v>
      </c>
      <c r="F76" t="s">
        <v>63</v>
      </c>
      <c r="G76" t="s">
        <v>65</v>
      </c>
    </row>
    <row r="77" spans="1:7" ht="15" x14ac:dyDescent="0.25">
      <c r="A77" s="282" t="s">
        <v>124</v>
      </c>
      <c r="B77">
        <v>2879</v>
      </c>
      <c r="C77">
        <v>2036</v>
      </c>
      <c r="D77">
        <v>43059.199999999997</v>
      </c>
      <c r="E77">
        <v>51009.7</v>
      </c>
      <c r="F77">
        <v>5865.2</v>
      </c>
      <c r="G77">
        <v>0</v>
      </c>
    </row>
    <row r="78" spans="1:7" ht="15" x14ac:dyDescent="0.25">
      <c r="A78" s="282" t="s">
        <v>125</v>
      </c>
      <c r="B78" t="s">
        <v>42</v>
      </c>
      <c r="C78" t="s">
        <v>42</v>
      </c>
      <c r="D78">
        <v>3.8</v>
      </c>
      <c r="E78">
        <v>1.9</v>
      </c>
      <c r="F78" t="s">
        <v>42</v>
      </c>
      <c r="G78" t="s">
        <v>42</v>
      </c>
    </row>
    <row r="79" spans="1:7" ht="15" x14ac:dyDescent="0.25">
      <c r="A79" s="282" t="s">
        <v>126</v>
      </c>
      <c r="B79">
        <v>0</v>
      </c>
      <c r="C79">
        <v>0.3</v>
      </c>
      <c r="D79" t="s">
        <v>42</v>
      </c>
      <c r="E79" t="s">
        <v>42</v>
      </c>
      <c r="F79">
        <v>0</v>
      </c>
      <c r="G79">
        <v>0</v>
      </c>
    </row>
    <row r="80" spans="1:7" ht="15" x14ac:dyDescent="0.25">
      <c r="A80" s="282" t="s">
        <v>50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1C10-E972-4A43-9522-3B99ECA5BC0C}">
  <dimension ref="A1:G80"/>
  <sheetViews>
    <sheetView topLeftCell="A52" workbookViewId="0">
      <selection activeCell="D77" sqref="D77"/>
    </sheetView>
  </sheetViews>
  <sheetFormatPr defaultRowHeight="13.2" x14ac:dyDescent="0.25"/>
  <cols>
    <col min="1" max="1" width="30.44140625" customWidth="1"/>
    <col min="2" max="2" width="25.5546875" customWidth="1"/>
  </cols>
  <sheetData>
    <row r="1" spans="1:7" ht="15" x14ac:dyDescent="0.25">
      <c r="A1" s="282" t="s">
        <v>47</v>
      </c>
    </row>
    <row r="2" spans="1:7" ht="15" x14ac:dyDescent="0.25">
      <c r="A2" s="282" t="s">
        <v>48</v>
      </c>
    </row>
    <row r="3" spans="1:7" ht="15" x14ac:dyDescent="0.25">
      <c r="A3" s="282" t="s">
        <v>127</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129</v>
      </c>
      <c r="F9" t="s">
        <v>130</v>
      </c>
      <c r="G9" t="s">
        <v>61</v>
      </c>
    </row>
    <row r="10" spans="1:7" ht="15" x14ac:dyDescent="0.25">
      <c r="A10" s="282" t="s">
        <v>62</v>
      </c>
      <c r="B10" t="s">
        <v>63</v>
      </c>
      <c r="C10" t="s">
        <v>64</v>
      </c>
      <c r="D10" t="s">
        <v>63</v>
      </c>
      <c r="E10" t="s">
        <v>65</v>
      </c>
      <c r="F10" t="s">
        <v>131</v>
      </c>
      <c r="G10" t="s">
        <v>65</v>
      </c>
    </row>
    <row r="11" spans="1:7" ht="15" x14ac:dyDescent="0.25">
      <c r="A11" s="282" t="s">
        <v>66</v>
      </c>
    </row>
    <row r="12" spans="1:7" ht="15" x14ac:dyDescent="0.25">
      <c r="A12" s="282" t="s">
        <v>67</v>
      </c>
      <c r="B12">
        <v>100</v>
      </c>
      <c r="C12">
        <v>0</v>
      </c>
      <c r="D12">
        <v>4701.7</v>
      </c>
      <c r="E12">
        <v>4965.8999999999996</v>
      </c>
      <c r="F12">
        <v>80</v>
      </c>
      <c r="G12">
        <v>0</v>
      </c>
    </row>
    <row r="13" spans="1:7" ht="15" x14ac:dyDescent="0.25">
      <c r="A13" s="282" t="s">
        <v>68</v>
      </c>
      <c r="B13">
        <v>0</v>
      </c>
      <c r="C13">
        <v>0</v>
      </c>
      <c r="D13">
        <v>1466.3</v>
      </c>
      <c r="E13">
        <v>1894.9</v>
      </c>
      <c r="F13">
        <v>0</v>
      </c>
      <c r="G13">
        <v>0</v>
      </c>
    </row>
    <row r="14" spans="1:7" ht="15" x14ac:dyDescent="0.25">
      <c r="A14" s="282" t="s">
        <v>69</v>
      </c>
      <c r="B14">
        <v>0</v>
      </c>
      <c r="C14">
        <v>0</v>
      </c>
      <c r="D14">
        <v>0</v>
      </c>
      <c r="E14">
        <v>20.2</v>
      </c>
      <c r="F14">
        <v>0</v>
      </c>
      <c r="G14">
        <v>0</v>
      </c>
    </row>
    <row r="15" spans="1:7" ht="15" x14ac:dyDescent="0.25">
      <c r="A15" s="282" t="s">
        <v>70</v>
      </c>
      <c r="B15">
        <v>55</v>
      </c>
      <c r="C15">
        <v>0</v>
      </c>
      <c r="D15">
        <v>164.9</v>
      </c>
      <c r="E15">
        <v>190.5</v>
      </c>
      <c r="F15">
        <v>0</v>
      </c>
      <c r="G15">
        <v>0</v>
      </c>
    </row>
    <row r="16" spans="1:7" ht="15" x14ac:dyDescent="0.25">
      <c r="A16" s="282" t="s">
        <v>71</v>
      </c>
      <c r="B16">
        <v>0</v>
      </c>
      <c r="C16">
        <v>0</v>
      </c>
      <c r="D16">
        <v>916.9</v>
      </c>
      <c r="E16">
        <v>1105.9000000000001</v>
      </c>
      <c r="F16">
        <v>0</v>
      </c>
      <c r="G16">
        <v>0</v>
      </c>
    </row>
    <row r="17" spans="1:7" ht="15" x14ac:dyDescent="0.25">
      <c r="A17" s="282" t="s">
        <v>72</v>
      </c>
      <c r="B17">
        <v>45</v>
      </c>
      <c r="C17">
        <v>0</v>
      </c>
      <c r="D17">
        <v>128.80000000000001</v>
      </c>
      <c r="E17">
        <v>111.3</v>
      </c>
      <c r="F17">
        <v>80</v>
      </c>
      <c r="G17">
        <v>0</v>
      </c>
    </row>
    <row r="18" spans="1:7" ht="15" x14ac:dyDescent="0.25">
      <c r="A18" s="282" t="s">
        <v>73</v>
      </c>
      <c r="B18">
        <v>0</v>
      </c>
      <c r="C18">
        <v>0</v>
      </c>
      <c r="D18">
        <v>1904.4</v>
      </c>
      <c r="E18">
        <v>1454.2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55</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55</v>
      </c>
      <c r="G23">
        <v>0</v>
      </c>
    </row>
    <row r="24" spans="1:7" ht="15" x14ac:dyDescent="0.25">
      <c r="A24" s="282" t="s">
        <v>66</v>
      </c>
    </row>
    <row r="25" spans="1:7" ht="15" x14ac:dyDescent="0.25">
      <c r="A25" s="282" t="s">
        <v>78</v>
      </c>
      <c r="B25">
        <v>225.7</v>
      </c>
      <c r="C25">
        <v>207.5</v>
      </c>
      <c r="D25">
        <v>1936.9</v>
      </c>
      <c r="E25">
        <v>2154.5</v>
      </c>
      <c r="F25">
        <v>124.5</v>
      </c>
      <c r="G25">
        <v>0</v>
      </c>
    </row>
    <row r="26" spans="1:7" ht="15" x14ac:dyDescent="0.25">
      <c r="A26" s="282" t="s">
        <v>66</v>
      </c>
    </row>
    <row r="27" spans="1:7" ht="15" x14ac:dyDescent="0.25">
      <c r="A27" s="282" t="s">
        <v>79</v>
      </c>
      <c r="B27">
        <v>93.6</v>
      </c>
      <c r="C27">
        <v>68.7</v>
      </c>
      <c r="D27">
        <v>802.7</v>
      </c>
      <c r="E27">
        <v>1098.8</v>
      </c>
      <c r="F27">
        <v>97.9</v>
      </c>
      <c r="G27">
        <v>0</v>
      </c>
    </row>
    <row r="28" spans="1:7" ht="15" x14ac:dyDescent="0.25">
      <c r="A28" s="282" t="s">
        <v>66</v>
      </c>
    </row>
    <row r="29" spans="1:7" ht="15" x14ac:dyDescent="0.25">
      <c r="A29" s="282" t="s">
        <v>80</v>
      </c>
      <c r="B29">
        <v>629.1</v>
      </c>
      <c r="C29">
        <v>109.9</v>
      </c>
      <c r="D29">
        <v>23916.6</v>
      </c>
      <c r="E29">
        <v>31125.5</v>
      </c>
      <c r="F29">
        <v>562</v>
      </c>
      <c r="G29">
        <v>0</v>
      </c>
    </row>
    <row r="30" spans="1:7" ht="15" x14ac:dyDescent="0.25">
      <c r="A30" s="282" t="s">
        <v>66</v>
      </c>
    </row>
    <row r="31" spans="1:7" ht="15" x14ac:dyDescent="0.25">
      <c r="A31" s="282" t="s">
        <v>81</v>
      </c>
      <c r="B31">
        <v>487</v>
      </c>
      <c r="C31">
        <v>317.89999999999998</v>
      </c>
      <c r="D31">
        <v>4516.3</v>
      </c>
      <c r="E31">
        <v>4163.5</v>
      </c>
      <c r="F31">
        <v>252.5</v>
      </c>
      <c r="G31">
        <v>0</v>
      </c>
    </row>
    <row r="32" spans="1:7" ht="15" x14ac:dyDescent="0.25">
      <c r="A32" s="282" t="s">
        <v>82</v>
      </c>
      <c r="B32">
        <v>0</v>
      </c>
      <c r="C32">
        <v>0.2</v>
      </c>
      <c r="D32">
        <v>0.2</v>
      </c>
      <c r="E32">
        <v>0.1</v>
      </c>
      <c r="F32">
        <v>0</v>
      </c>
      <c r="G32">
        <v>0</v>
      </c>
    </row>
    <row r="33" spans="1:7" ht="15" x14ac:dyDescent="0.25">
      <c r="A33" s="282" t="s">
        <v>83</v>
      </c>
      <c r="B33" t="s">
        <v>84</v>
      </c>
      <c r="C33">
        <v>0.5</v>
      </c>
      <c r="D33">
        <v>603</v>
      </c>
      <c r="E33">
        <v>235.1</v>
      </c>
      <c r="F33">
        <v>0</v>
      </c>
      <c r="G33">
        <v>0</v>
      </c>
    </row>
    <row r="34" spans="1:7" ht="15" x14ac:dyDescent="0.25">
      <c r="A34" s="282" t="s">
        <v>85</v>
      </c>
      <c r="B34">
        <v>0</v>
      </c>
      <c r="C34">
        <v>0</v>
      </c>
      <c r="D34">
        <v>4.3</v>
      </c>
      <c r="E34">
        <v>8.8000000000000007</v>
      </c>
      <c r="F34">
        <v>0</v>
      </c>
      <c r="G34">
        <v>0</v>
      </c>
    </row>
    <row r="35" spans="1:7" ht="15" x14ac:dyDescent="0.25">
      <c r="A35" s="282" t="s">
        <v>86</v>
      </c>
      <c r="B35">
        <v>1.4</v>
      </c>
      <c r="C35">
        <v>0.3</v>
      </c>
      <c r="D35">
        <v>7</v>
      </c>
      <c r="E35">
        <v>7.5</v>
      </c>
      <c r="F35">
        <v>0</v>
      </c>
      <c r="G35">
        <v>0</v>
      </c>
    </row>
    <row r="36" spans="1:7" ht="15" x14ac:dyDescent="0.25">
      <c r="A36" s="282" t="s">
        <v>87</v>
      </c>
      <c r="B36">
        <v>0</v>
      </c>
      <c r="C36">
        <v>0</v>
      </c>
      <c r="D36">
        <v>1</v>
      </c>
      <c r="E36">
        <v>0.3</v>
      </c>
      <c r="F36">
        <v>0</v>
      </c>
      <c r="G36">
        <v>0</v>
      </c>
    </row>
    <row r="37" spans="1:7" ht="15" x14ac:dyDescent="0.25">
      <c r="A37" s="282" t="s">
        <v>88</v>
      </c>
      <c r="B37">
        <v>234.3</v>
      </c>
      <c r="C37">
        <v>126.6</v>
      </c>
      <c r="D37">
        <v>1974.3</v>
      </c>
      <c r="E37">
        <v>1630.4</v>
      </c>
      <c r="F37">
        <v>84.6</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28.7</v>
      </c>
      <c r="C40">
        <v>7.9</v>
      </c>
      <c r="D40">
        <v>528.79999999999995</v>
      </c>
      <c r="E40">
        <v>670.3</v>
      </c>
      <c r="F40">
        <v>5.7</v>
      </c>
      <c r="G40">
        <v>0</v>
      </c>
    </row>
    <row r="41" spans="1:7" ht="15" x14ac:dyDescent="0.25">
      <c r="A41" s="282" t="s">
        <v>92</v>
      </c>
      <c r="B41">
        <v>0</v>
      </c>
      <c r="C41">
        <v>0</v>
      </c>
      <c r="D41">
        <v>0</v>
      </c>
      <c r="E41">
        <v>12</v>
      </c>
      <c r="F41">
        <v>0</v>
      </c>
      <c r="G41">
        <v>0</v>
      </c>
    </row>
    <row r="42" spans="1:7" ht="15" x14ac:dyDescent="0.25">
      <c r="A42" s="282" t="s">
        <v>93</v>
      </c>
      <c r="B42">
        <v>49.9</v>
      </c>
      <c r="C42">
        <v>27.5</v>
      </c>
      <c r="D42">
        <v>270.8</v>
      </c>
      <c r="E42">
        <v>217.3</v>
      </c>
      <c r="F42">
        <v>29.6</v>
      </c>
      <c r="G42">
        <v>0</v>
      </c>
    </row>
    <row r="43" spans="1:7" ht="15" x14ac:dyDescent="0.25">
      <c r="A43" s="282" t="s">
        <v>94</v>
      </c>
      <c r="B43">
        <v>2.5</v>
      </c>
      <c r="C43">
        <v>0.5</v>
      </c>
      <c r="D43">
        <v>58.6</v>
      </c>
      <c r="E43">
        <v>48.8</v>
      </c>
      <c r="F43">
        <v>10</v>
      </c>
      <c r="G43">
        <v>0</v>
      </c>
    </row>
    <row r="44" spans="1:7" ht="15" x14ac:dyDescent="0.25">
      <c r="A44" s="282" t="s">
        <v>95</v>
      </c>
      <c r="B44">
        <v>0</v>
      </c>
      <c r="C44">
        <v>0</v>
      </c>
      <c r="D44">
        <v>0</v>
      </c>
      <c r="E44">
        <v>206.1</v>
      </c>
      <c r="F44">
        <v>66</v>
      </c>
      <c r="G44">
        <v>0</v>
      </c>
    </row>
    <row r="45" spans="1:7" ht="15" x14ac:dyDescent="0.25">
      <c r="A45" s="282" t="s">
        <v>96</v>
      </c>
      <c r="B45">
        <v>16.100000000000001</v>
      </c>
      <c r="C45">
        <v>4.9000000000000004</v>
      </c>
      <c r="D45">
        <v>91.1</v>
      </c>
      <c r="E45">
        <v>104.2</v>
      </c>
      <c r="F45">
        <v>1.5</v>
      </c>
      <c r="G45">
        <v>0</v>
      </c>
    </row>
    <row r="46" spans="1:7" ht="15" x14ac:dyDescent="0.25">
      <c r="A46" s="282" t="s">
        <v>97</v>
      </c>
      <c r="B46">
        <v>0.4</v>
      </c>
      <c r="C46">
        <v>0.4</v>
      </c>
      <c r="D46">
        <v>0</v>
      </c>
      <c r="E46">
        <v>0</v>
      </c>
      <c r="F46">
        <v>0</v>
      </c>
      <c r="G46">
        <v>0</v>
      </c>
    </row>
    <row r="47" spans="1:7" ht="15" x14ac:dyDescent="0.25">
      <c r="A47" s="282" t="s">
        <v>98</v>
      </c>
      <c r="B47">
        <v>9</v>
      </c>
      <c r="C47">
        <v>0</v>
      </c>
      <c r="D47">
        <v>172.5</v>
      </c>
      <c r="E47">
        <v>144</v>
      </c>
      <c r="F47">
        <v>0</v>
      </c>
      <c r="G47">
        <v>0</v>
      </c>
    </row>
    <row r="48" spans="1:7" ht="15" x14ac:dyDescent="0.25">
      <c r="A48" s="282" t="s">
        <v>99</v>
      </c>
      <c r="B48">
        <v>2.5</v>
      </c>
      <c r="C48">
        <v>13.1</v>
      </c>
      <c r="D48">
        <v>13.1</v>
      </c>
      <c r="E48">
        <v>7.1</v>
      </c>
      <c r="F48">
        <v>0.4</v>
      </c>
      <c r="G48">
        <v>0</v>
      </c>
    </row>
    <row r="49" spans="1:7" ht="15" x14ac:dyDescent="0.25">
      <c r="A49" s="282" t="s">
        <v>100</v>
      </c>
      <c r="B49">
        <v>55</v>
      </c>
      <c r="C49">
        <v>64.5</v>
      </c>
      <c r="D49">
        <v>242</v>
      </c>
      <c r="E49">
        <v>282.10000000000002</v>
      </c>
      <c r="F49">
        <v>41.7</v>
      </c>
      <c r="G49">
        <v>0</v>
      </c>
    </row>
    <row r="50" spans="1:7" ht="15" x14ac:dyDescent="0.25">
      <c r="A50" s="282" t="s">
        <v>101</v>
      </c>
      <c r="B50">
        <v>87.2</v>
      </c>
      <c r="C50">
        <v>71.5</v>
      </c>
      <c r="D50">
        <v>549.6</v>
      </c>
      <c r="E50">
        <v>517.79999999999995</v>
      </c>
      <c r="F50">
        <v>13</v>
      </c>
      <c r="G50">
        <v>0</v>
      </c>
    </row>
    <row r="51" spans="1:7" ht="15" x14ac:dyDescent="0.25">
      <c r="A51" s="282" t="s">
        <v>66</v>
      </c>
    </row>
    <row r="52" spans="1:7" ht="15" x14ac:dyDescent="0.25">
      <c r="A52" s="282" t="s">
        <v>102</v>
      </c>
      <c r="B52">
        <v>236.9</v>
      </c>
      <c r="C52">
        <v>85.7</v>
      </c>
      <c r="D52">
        <v>1454.2</v>
      </c>
      <c r="E52">
        <v>1635.4</v>
      </c>
      <c r="F52">
        <v>107</v>
      </c>
      <c r="G52">
        <v>0</v>
      </c>
    </row>
    <row r="53" spans="1:7" ht="15" x14ac:dyDescent="0.25">
      <c r="A53" s="282" t="s">
        <v>103</v>
      </c>
      <c r="B53">
        <v>0</v>
      </c>
      <c r="C53">
        <v>0</v>
      </c>
      <c r="D53">
        <v>43.8</v>
      </c>
      <c r="E53">
        <v>356.3</v>
      </c>
      <c r="F53">
        <v>45</v>
      </c>
      <c r="G53">
        <v>0</v>
      </c>
    </row>
    <row r="54" spans="1:7" ht="15" x14ac:dyDescent="0.25">
      <c r="A54" s="282" t="s">
        <v>104</v>
      </c>
      <c r="B54">
        <v>236.9</v>
      </c>
      <c r="C54">
        <v>85.7</v>
      </c>
      <c r="D54">
        <v>1262.0999999999999</v>
      </c>
      <c r="E54">
        <v>1061.8</v>
      </c>
      <c r="F54">
        <v>62</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622.79999999999995</v>
      </c>
      <c r="C59">
        <v>483</v>
      </c>
      <c r="D59">
        <v>5175.8</v>
      </c>
      <c r="E59">
        <v>5364.4</v>
      </c>
      <c r="F59">
        <v>500.7</v>
      </c>
      <c r="G59">
        <v>0</v>
      </c>
    </row>
    <row r="60" spans="1:7" ht="15" x14ac:dyDescent="0.25">
      <c r="A60" s="282" t="s">
        <v>109</v>
      </c>
      <c r="B60">
        <v>3</v>
      </c>
      <c r="C60">
        <v>0</v>
      </c>
      <c r="D60">
        <v>23.3</v>
      </c>
      <c r="E60">
        <v>24</v>
      </c>
      <c r="F60">
        <v>0</v>
      </c>
      <c r="G60">
        <v>0</v>
      </c>
    </row>
    <row r="61" spans="1:7" ht="15" x14ac:dyDescent="0.25">
      <c r="A61" s="282" t="s">
        <v>110</v>
      </c>
      <c r="B61">
        <v>30</v>
      </c>
      <c r="C61">
        <v>0</v>
      </c>
      <c r="D61">
        <v>0</v>
      </c>
      <c r="E61">
        <v>0</v>
      </c>
      <c r="F61">
        <v>0</v>
      </c>
      <c r="G61">
        <v>0</v>
      </c>
    </row>
    <row r="62" spans="1:7" ht="15" x14ac:dyDescent="0.25">
      <c r="A62" s="282" t="s">
        <v>111</v>
      </c>
      <c r="B62">
        <v>43.5</v>
      </c>
      <c r="C62">
        <v>29.9</v>
      </c>
      <c r="D62">
        <v>112.3</v>
      </c>
      <c r="E62">
        <v>250.2</v>
      </c>
      <c r="F62">
        <v>14.8</v>
      </c>
      <c r="G62">
        <v>0</v>
      </c>
    </row>
    <row r="63" spans="1:7" ht="15" x14ac:dyDescent="0.25">
      <c r="A63" s="282" t="s">
        <v>112</v>
      </c>
      <c r="B63">
        <v>5.7</v>
      </c>
      <c r="C63">
        <v>9.8000000000000007</v>
      </c>
      <c r="D63">
        <v>129.4</v>
      </c>
      <c r="E63">
        <v>136</v>
      </c>
      <c r="F63">
        <v>1.4</v>
      </c>
      <c r="G63">
        <v>0</v>
      </c>
    </row>
    <row r="64" spans="1:7" ht="15" x14ac:dyDescent="0.25">
      <c r="A64" s="282" t="s">
        <v>113</v>
      </c>
      <c r="B64">
        <v>0</v>
      </c>
      <c r="C64">
        <v>15.4</v>
      </c>
      <c r="D64">
        <v>430.6</v>
      </c>
      <c r="E64">
        <v>326.10000000000002</v>
      </c>
      <c r="F64">
        <v>6.2</v>
      </c>
      <c r="G64">
        <v>0</v>
      </c>
    </row>
    <row r="65" spans="1:7" ht="15" x14ac:dyDescent="0.25">
      <c r="A65" s="282" t="s">
        <v>114</v>
      </c>
      <c r="B65">
        <v>0</v>
      </c>
      <c r="C65">
        <v>14.4</v>
      </c>
      <c r="D65">
        <v>4</v>
      </c>
      <c r="E65">
        <v>7.2</v>
      </c>
      <c r="F65">
        <v>0</v>
      </c>
      <c r="G65">
        <v>0</v>
      </c>
    </row>
    <row r="66" spans="1:7" ht="15" x14ac:dyDescent="0.25">
      <c r="A66" s="282" t="s">
        <v>115</v>
      </c>
      <c r="B66">
        <v>4.5</v>
      </c>
      <c r="C66">
        <v>5.5</v>
      </c>
      <c r="D66">
        <v>33.700000000000003</v>
      </c>
      <c r="E66">
        <v>23.8</v>
      </c>
      <c r="F66">
        <v>5</v>
      </c>
      <c r="G66">
        <v>0</v>
      </c>
    </row>
    <row r="67" spans="1:7" ht="15" x14ac:dyDescent="0.25">
      <c r="A67" s="282" t="s">
        <v>116</v>
      </c>
      <c r="B67">
        <v>0</v>
      </c>
      <c r="C67">
        <v>0</v>
      </c>
      <c r="D67">
        <v>0</v>
      </c>
      <c r="E67">
        <v>1.7</v>
      </c>
      <c r="F67">
        <v>7.5</v>
      </c>
      <c r="G67">
        <v>0</v>
      </c>
    </row>
    <row r="68" spans="1:7" ht="15" x14ac:dyDescent="0.25">
      <c r="A68" s="282" t="s">
        <v>117</v>
      </c>
      <c r="B68">
        <v>505.8</v>
      </c>
      <c r="C68">
        <v>403</v>
      </c>
      <c r="D68">
        <v>4340.6000000000004</v>
      </c>
      <c r="E68">
        <v>4370</v>
      </c>
      <c r="F68">
        <v>456.6</v>
      </c>
      <c r="G68">
        <v>0</v>
      </c>
    </row>
    <row r="69" spans="1:7" ht="15" x14ac:dyDescent="0.25">
      <c r="A69" s="282" t="s">
        <v>118</v>
      </c>
      <c r="B69">
        <v>23.3</v>
      </c>
      <c r="C69">
        <v>5</v>
      </c>
      <c r="D69">
        <v>34.299999999999997</v>
      </c>
      <c r="E69">
        <v>37.4</v>
      </c>
      <c r="F69">
        <v>5.8</v>
      </c>
      <c r="G69">
        <v>0</v>
      </c>
    </row>
    <row r="70" spans="1:7" ht="15" x14ac:dyDescent="0.25">
      <c r="A70" s="282" t="s">
        <v>119</v>
      </c>
      <c r="B70">
        <v>0</v>
      </c>
      <c r="C70">
        <v>0</v>
      </c>
      <c r="D70">
        <v>0</v>
      </c>
      <c r="E70">
        <v>125.5</v>
      </c>
      <c r="F70">
        <v>0</v>
      </c>
      <c r="G70">
        <v>0</v>
      </c>
    </row>
    <row r="71" spans="1:7" ht="15" x14ac:dyDescent="0.25">
      <c r="A71" s="282" t="s">
        <v>120</v>
      </c>
      <c r="B71">
        <v>0</v>
      </c>
      <c r="C71">
        <v>0</v>
      </c>
      <c r="D71" t="s">
        <v>84</v>
      </c>
      <c r="E71">
        <v>0</v>
      </c>
      <c r="F71">
        <v>0</v>
      </c>
      <c r="G71">
        <v>0</v>
      </c>
    </row>
    <row r="72" spans="1:7" ht="15" x14ac:dyDescent="0.25">
      <c r="A72" s="282" t="s">
        <v>121</v>
      </c>
      <c r="B72">
        <v>7</v>
      </c>
      <c r="C72">
        <v>0</v>
      </c>
      <c r="D72">
        <v>67.599999999999994</v>
      </c>
      <c r="E72">
        <v>62.5</v>
      </c>
      <c r="F72">
        <v>3.5</v>
      </c>
      <c r="G72">
        <v>0</v>
      </c>
    </row>
    <row r="73" spans="1:7" ht="15" x14ac:dyDescent="0.25">
      <c r="A73" s="282" t="s">
        <v>62</v>
      </c>
      <c r="B73" t="s">
        <v>63</v>
      </c>
      <c r="C73" t="s">
        <v>64</v>
      </c>
      <c r="D73" t="s">
        <v>63</v>
      </c>
      <c r="E73" t="s">
        <v>65</v>
      </c>
      <c r="F73" t="s">
        <v>131</v>
      </c>
      <c r="G73" t="s">
        <v>65</v>
      </c>
    </row>
    <row r="74" spans="1:7" ht="15" x14ac:dyDescent="0.25">
      <c r="A74" s="282" t="s">
        <v>122</v>
      </c>
      <c r="B74">
        <v>2395</v>
      </c>
      <c r="C74">
        <v>1272.5999999999999</v>
      </c>
      <c r="D74">
        <v>42695.8</v>
      </c>
      <c r="E74">
        <v>50717.599999999999</v>
      </c>
      <c r="F74">
        <v>1779.5</v>
      </c>
      <c r="G74">
        <v>0</v>
      </c>
    </row>
    <row r="75" spans="1:7" ht="15" x14ac:dyDescent="0.25">
      <c r="A75" s="282" t="s">
        <v>123</v>
      </c>
      <c r="B75">
        <v>693</v>
      </c>
      <c r="C75">
        <v>1104</v>
      </c>
      <c r="D75">
        <v>0</v>
      </c>
      <c r="E75">
        <v>0</v>
      </c>
      <c r="F75">
        <v>2741.5</v>
      </c>
      <c r="G75">
        <v>0</v>
      </c>
    </row>
    <row r="76" spans="1:7" ht="15" x14ac:dyDescent="0.25">
      <c r="A76" s="282" t="s">
        <v>62</v>
      </c>
      <c r="B76" t="s">
        <v>63</v>
      </c>
      <c r="C76" t="s">
        <v>64</v>
      </c>
      <c r="D76" t="s">
        <v>63</v>
      </c>
      <c r="E76" t="s">
        <v>65</v>
      </c>
      <c r="F76" t="s">
        <v>131</v>
      </c>
      <c r="G76" t="s">
        <v>65</v>
      </c>
    </row>
    <row r="77" spans="1:7" ht="15" x14ac:dyDescent="0.25">
      <c r="A77" s="282" t="s">
        <v>124</v>
      </c>
      <c r="B77">
        <v>3088</v>
      </c>
      <c r="C77">
        <v>2376.6</v>
      </c>
      <c r="D77">
        <v>42695.8</v>
      </c>
      <c r="E77">
        <v>50717.599999999999</v>
      </c>
      <c r="F77">
        <v>4521</v>
      </c>
      <c r="G77">
        <v>0</v>
      </c>
    </row>
    <row r="78" spans="1:7" ht="15" x14ac:dyDescent="0.25">
      <c r="A78" s="282" t="s">
        <v>125</v>
      </c>
      <c r="B78" t="s">
        <v>42</v>
      </c>
      <c r="C78" t="s">
        <v>42</v>
      </c>
      <c r="D78">
        <v>3.8</v>
      </c>
      <c r="E78">
        <v>1.9</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65</v>
      </c>
      <c r="F80" t="s">
        <v>131</v>
      </c>
      <c r="G80"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438ED-3E0C-4681-8BE8-5AC2437B4796}">
  <dimension ref="A1:G87"/>
  <sheetViews>
    <sheetView topLeftCell="A7" workbookViewId="0">
      <selection activeCell="L22" sqref="L22"/>
    </sheetView>
  </sheetViews>
  <sheetFormatPr defaultRowHeight="13.2" x14ac:dyDescent="0.25"/>
  <cols>
    <col min="1" max="1" width="30.88671875" customWidth="1"/>
    <col min="2" max="2" width="14.33203125" customWidth="1"/>
    <col min="3" max="3" width="11.44140625" customWidth="1"/>
    <col min="4" max="4" width="14.44140625" customWidth="1"/>
    <col min="5" max="5" width="15.21875" customWidth="1"/>
    <col min="6" max="6" width="13.77734375" customWidth="1"/>
    <col min="7" max="7" width="14.77734375" customWidth="1"/>
  </cols>
  <sheetData>
    <row r="1" spans="1:7" ht="15" x14ac:dyDescent="0.25">
      <c r="A1" s="282" t="s">
        <v>47</v>
      </c>
    </row>
    <row r="2" spans="1:7" ht="15" x14ac:dyDescent="0.25">
      <c r="A2" s="282" t="s">
        <v>48</v>
      </c>
    </row>
    <row r="3" spans="1:7" ht="15" x14ac:dyDescent="0.25">
      <c r="A3" s="282" t="s">
        <v>1015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4780.8999999999996</v>
      </c>
      <c r="E12">
        <v>4007</v>
      </c>
      <c r="F12">
        <v>50</v>
      </c>
      <c r="G12">
        <v>0</v>
      </c>
    </row>
    <row r="13" spans="1:7" ht="15" x14ac:dyDescent="0.25">
      <c r="A13" s="282" t="s">
        <v>68</v>
      </c>
      <c r="B13">
        <v>0</v>
      </c>
      <c r="C13">
        <v>0</v>
      </c>
      <c r="D13">
        <v>936.8</v>
      </c>
      <c r="E13">
        <v>1120.7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1294.7</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167</v>
      </c>
      <c r="B24">
        <v>0</v>
      </c>
      <c r="C24">
        <v>0.1</v>
      </c>
      <c r="D24">
        <v>0</v>
      </c>
      <c r="E24">
        <v>0</v>
      </c>
      <c r="F24">
        <v>0</v>
      </c>
      <c r="G24">
        <v>0</v>
      </c>
    </row>
    <row r="25" spans="1:7" ht="15" x14ac:dyDescent="0.25">
      <c r="A25" s="282" t="s">
        <v>168</v>
      </c>
      <c r="B25">
        <v>0</v>
      </c>
      <c r="C25">
        <v>0.1</v>
      </c>
      <c r="D25">
        <v>0</v>
      </c>
      <c r="E25">
        <v>0</v>
      </c>
      <c r="F25">
        <v>0</v>
      </c>
      <c r="G25">
        <v>0</v>
      </c>
    </row>
    <row r="26" spans="1:7" ht="15" x14ac:dyDescent="0.25">
      <c r="A26" s="282" t="s">
        <v>66</v>
      </c>
    </row>
    <row r="27" spans="1:7" ht="15" x14ac:dyDescent="0.25">
      <c r="A27" s="282" t="s">
        <v>78</v>
      </c>
      <c r="B27">
        <v>315.8</v>
      </c>
      <c r="C27">
        <v>276.5</v>
      </c>
      <c r="D27">
        <v>1356.2</v>
      </c>
      <c r="E27">
        <v>1507.3</v>
      </c>
      <c r="F27">
        <v>63.1</v>
      </c>
      <c r="G27">
        <v>0</v>
      </c>
    </row>
    <row r="28" spans="1:7" ht="15" x14ac:dyDescent="0.25">
      <c r="A28" s="282" t="s">
        <v>66</v>
      </c>
    </row>
    <row r="29" spans="1:7" ht="15" x14ac:dyDescent="0.25">
      <c r="A29" s="282" t="s">
        <v>79</v>
      </c>
      <c r="B29">
        <v>217.8</v>
      </c>
      <c r="C29">
        <v>61.3</v>
      </c>
      <c r="D29">
        <v>953.7</v>
      </c>
      <c r="E29">
        <v>660.8</v>
      </c>
      <c r="F29">
        <v>0.5</v>
      </c>
      <c r="G29">
        <v>0</v>
      </c>
    </row>
    <row r="30" spans="1:7" ht="15" x14ac:dyDescent="0.25">
      <c r="A30" s="282" t="s">
        <v>66</v>
      </c>
    </row>
    <row r="31" spans="1:7" ht="15" x14ac:dyDescent="0.25">
      <c r="A31" s="282" t="s">
        <v>80</v>
      </c>
      <c r="B31">
        <v>395.5</v>
      </c>
      <c r="C31">
        <v>430.8</v>
      </c>
      <c r="D31">
        <v>21868.1</v>
      </c>
      <c r="E31">
        <v>23093.3</v>
      </c>
      <c r="F31">
        <v>0</v>
      </c>
      <c r="G31">
        <v>0</v>
      </c>
    </row>
    <row r="32" spans="1:7" ht="15" x14ac:dyDescent="0.25">
      <c r="A32" s="282" t="s">
        <v>66</v>
      </c>
    </row>
    <row r="33" spans="1:7" ht="15" x14ac:dyDescent="0.25">
      <c r="A33" s="282" t="s">
        <v>81</v>
      </c>
      <c r="B33">
        <v>476.9</v>
      </c>
      <c r="C33">
        <v>676.7</v>
      </c>
      <c r="D33">
        <v>4642.8</v>
      </c>
      <c r="E33">
        <v>3226.8</v>
      </c>
      <c r="F33">
        <v>4.0999999999999996</v>
      </c>
      <c r="G33">
        <v>0</v>
      </c>
    </row>
    <row r="34" spans="1:7" ht="15" x14ac:dyDescent="0.25">
      <c r="A34" s="282" t="s">
        <v>82</v>
      </c>
      <c r="B34">
        <v>0</v>
      </c>
      <c r="C34">
        <v>0</v>
      </c>
      <c r="D34">
        <v>0</v>
      </c>
      <c r="E34">
        <v>0.2</v>
      </c>
      <c r="F34">
        <v>0</v>
      </c>
      <c r="G34">
        <v>0</v>
      </c>
    </row>
    <row r="35" spans="1:7" ht="15" x14ac:dyDescent="0.25">
      <c r="A35" s="282" t="s">
        <v>83</v>
      </c>
      <c r="B35">
        <v>0</v>
      </c>
      <c r="C35">
        <v>1.9</v>
      </c>
      <c r="D35">
        <v>735.1</v>
      </c>
      <c r="E35">
        <v>601</v>
      </c>
      <c r="F35">
        <v>0</v>
      </c>
      <c r="G35">
        <v>0</v>
      </c>
    </row>
    <row r="36" spans="1:7" ht="15" x14ac:dyDescent="0.25">
      <c r="A36" s="282" t="s">
        <v>85</v>
      </c>
      <c r="B36">
        <v>0</v>
      </c>
      <c r="C36">
        <v>0.4</v>
      </c>
      <c r="D36">
        <v>0</v>
      </c>
      <c r="E36">
        <v>4.3</v>
      </c>
      <c r="F36">
        <v>0</v>
      </c>
      <c r="G36">
        <v>0</v>
      </c>
    </row>
    <row r="37" spans="1:7" ht="15" x14ac:dyDescent="0.25">
      <c r="A37" s="282" t="s">
        <v>86</v>
      </c>
      <c r="B37">
        <v>0</v>
      </c>
      <c r="C37">
        <v>2</v>
      </c>
      <c r="D37">
        <v>13.3</v>
      </c>
      <c r="E37">
        <v>5.4</v>
      </c>
      <c r="F37">
        <v>0</v>
      </c>
      <c r="G37">
        <v>0</v>
      </c>
    </row>
    <row r="38" spans="1:7" ht="15" x14ac:dyDescent="0.25">
      <c r="A38" s="282" t="s">
        <v>87</v>
      </c>
      <c r="B38">
        <v>0</v>
      </c>
      <c r="C38">
        <v>0</v>
      </c>
      <c r="D38">
        <v>0</v>
      </c>
      <c r="E38">
        <v>1</v>
      </c>
      <c r="F38">
        <v>0</v>
      </c>
      <c r="G38">
        <v>0</v>
      </c>
    </row>
    <row r="39" spans="1:7" ht="15" x14ac:dyDescent="0.25">
      <c r="A39" s="282" t="s">
        <v>88</v>
      </c>
      <c r="B39">
        <v>242.8</v>
      </c>
      <c r="C39">
        <v>337.8</v>
      </c>
      <c r="D39">
        <v>1181.3</v>
      </c>
      <c r="E39">
        <v>1094.2</v>
      </c>
      <c r="F39">
        <v>0</v>
      </c>
      <c r="G39">
        <v>0</v>
      </c>
    </row>
    <row r="40" spans="1:7" ht="15" x14ac:dyDescent="0.25">
      <c r="A40" s="282" t="s">
        <v>177</v>
      </c>
      <c r="B40">
        <v>0</v>
      </c>
      <c r="C40">
        <v>5.5</v>
      </c>
      <c r="D40">
        <v>0</v>
      </c>
      <c r="E40">
        <v>0</v>
      </c>
      <c r="F40">
        <v>0</v>
      </c>
      <c r="G40">
        <v>0</v>
      </c>
    </row>
    <row r="41" spans="1:7" ht="15" x14ac:dyDescent="0.25">
      <c r="A41" s="282" t="s">
        <v>89</v>
      </c>
      <c r="B41">
        <v>0</v>
      </c>
      <c r="C41">
        <v>0</v>
      </c>
      <c r="D41">
        <v>140</v>
      </c>
      <c r="E41">
        <v>0</v>
      </c>
      <c r="F41">
        <v>0</v>
      </c>
      <c r="G41">
        <v>0</v>
      </c>
    </row>
    <row r="42" spans="1:7" ht="15" x14ac:dyDescent="0.25">
      <c r="A42" s="282" t="s">
        <v>90</v>
      </c>
      <c r="B42">
        <v>0</v>
      </c>
      <c r="C42">
        <v>0</v>
      </c>
      <c r="D42">
        <v>104.6</v>
      </c>
      <c r="E42">
        <v>0</v>
      </c>
      <c r="F42">
        <v>0</v>
      </c>
      <c r="G42">
        <v>0</v>
      </c>
    </row>
    <row r="43" spans="1:7" ht="15" x14ac:dyDescent="0.25">
      <c r="A43" s="282" t="s">
        <v>178</v>
      </c>
      <c r="B43">
        <v>2</v>
      </c>
      <c r="C43">
        <v>1.5</v>
      </c>
      <c r="D43">
        <v>0</v>
      </c>
      <c r="E43">
        <v>0</v>
      </c>
      <c r="F43">
        <v>0</v>
      </c>
      <c r="G43">
        <v>0</v>
      </c>
    </row>
    <row r="44" spans="1:7" ht="15" x14ac:dyDescent="0.25">
      <c r="A44" s="282" t="s">
        <v>91</v>
      </c>
      <c r="B44">
        <v>33.1</v>
      </c>
      <c r="C44">
        <v>38.4</v>
      </c>
      <c r="D44">
        <v>432.9</v>
      </c>
      <c r="E44">
        <v>465.8</v>
      </c>
      <c r="F44">
        <v>0</v>
      </c>
      <c r="G44">
        <v>0</v>
      </c>
    </row>
    <row r="45" spans="1:7" ht="15" x14ac:dyDescent="0.25">
      <c r="A45" s="282" t="s">
        <v>1016</v>
      </c>
      <c r="B45">
        <v>0.3</v>
      </c>
      <c r="C45">
        <v>0</v>
      </c>
      <c r="D45">
        <v>0</v>
      </c>
      <c r="E45">
        <v>0</v>
      </c>
      <c r="F45">
        <v>0</v>
      </c>
      <c r="G45">
        <v>0</v>
      </c>
    </row>
    <row r="46" spans="1:7" ht="15" x14ac:dyDescent="0.25">
      <c r="A46" s="282" t="s">
        <v>92</v>
      </c>
      <c r="B46">
        <v>0</v>
      </c>
      <c r="C46">
        <v>0</v>
      </c>
      <c r="D46">
        <v>39.299999999999997</v>
      </c>
      <c r="E46">
        <v>0</v>
      </c>
      <c r="F46">
        <v>0</v>
      </c>
      <c r="G46">
        <v>0</v>
      </c>
    </row>
    <row r="47" spans="1:7" ht="15" x14ac:dyDescent="0.25">
      <c r="A47" s="282" t="s">
        <v>93</v>
      </c>
      <c r="B47">
        <v>55.8</v>
      </c>
      <c r="C47">
        <v>27</v>
      </c>
      <c r="D47">
        <v>324.5</v>
      </c>
      <c r="E47">
        <v>187.6</v>
      </c>
      <c r="F47">
        <v>0</v>
      </c>
      <c r="G47">
        <v>0</v>
      </c>
    </row>
    <row r="48" spans="1:7" ht="15" x14ac:dyDescent="0.25">
      <c r="A48" s="282" t="s">
        <v>94</v>
      </c>
      <c r="B48">
        <v>8.1999999999999993</v>
      </c>
      <c r="C48">
        <v>7.4</v>
      </c>
      <c r="D48">
        <v>76</v>
      </c>
      <c r="E48">
        <v>46.2</v>
      </c>
      <c r="F48">
        <v>0</v>
      </c>
      <c r="G48">
        <v>0</v>
      </c>
    </row>
    <row r="49" spans="1:7" ht="15" x14ac:dyDescent="0.25">
      <c r="A49" s="282" t="s">
        <v>95</v>
      </c>
      <c r="B49">
        <v>0</v>
      </c>
      <c r="C49">
        <v>66</v>
      </c>
      <c r="D49">
        <v>261.5</v>
      </c>
      <c r="E49">
        <v>0</v>
      </c>
      <c r="F49">
        <v>0</v>
      </c>
      <c r="G49">
        <v>0</v>
      </c>
    </row>
    <row r="50" spans="1:7" ht="15" x14ac:dyDescent="0.25">
      <c r="A50" s="282" t="s">
        <v>96</v>
      </c>
      <c r="B50">
        <v>12.3</v>
      </c>
      <c r="C50">
        <v>48.5</v>
      </c>
      <c r="D50">
        <v>58.5</v>
      </c>
      <c r="E50">
        <v>43.7</v>
      </c>
      <c r="F50">
        <v>0.8</v>
      </c>
      <c r="G50">
        <v>0</v>
      </c>
    </row>
    <row r="51" spans="1:7" ht="15" x14ac:dyDescent="0.25">
      <c r="A51" s="282" t="s">
        <v>97</v>
      </c>
      <c r="B51">
        <v>0.4</v>
      </c>
      <c r="C51">
        <v>0.4</v>
      </c>
      <c r="D51">
        <v>0</v>
      </c>
      <c r="E51">
        <v>0</v>
      </c>
      <c r="F51">
        <v>0</v>
      </c>
      <c r="G51">
        <v>0</v>
      </c>
    </row>
    <row r="52" spans="1:7" ht="15" x14ac:dyDescent="0.25">
      <c r="A52" s="282" t="s">
        <v>98</v>
      </c>
      <c r="B52">
        <v>20</v>
      </c>
      <c r="C52">
        <v>0</v>
      </c>
      <c r="D52">
        <v>83.3</v>
      </c>
      <c r="E52">
        <v>162.30000000000001</v>
      </c>
      <c r="F52">
        <v>0</v>
      </c>
      <c r="G52">
        <v>0</v>
      </c>
    </row>
    <row r="53" spans="1:7" ht="15" x14ac:dyDescent="0.25">
      <c r="A53" s="282" t="s">
        <v>169</v>
      </c>
      <c r="B53">
        <v>0</v>
      </c>
      <c r="C53">
        <v>1.2</v>
      </c>
      <c r="D53">
        <v>0</v>
      </c>
      <c r="E53">
        <v>0</v>
      </c>
      <c r="F53">
        <v>0</v>
      </c>
      <c r="G53">
        <v>0</v>
      </c>
    </row>
    <row r="54" spans="1:7" ht="15" x14ac:dyDescent="0.25">
      <c r="A54" s="282" t="s">
        <v>99</v>
      </c>
      <c r="B54">
        <v>3.1</v>
      </c>
      <c r="C54">
        <v>7.2</v>
      </c>
      <c r="D54">
        <v>4.0999999999999996</v>
      </c>
      <c r="E54">
        <v>4</v>
      </c>
      <c r="F54">
        <v>0</v>
      </c>
      <c r="G54">
        <v>0</v>
      </c>
    </row>
    <row r="55" spans="1:7" ht="15" x14ac:dyDescent="0.25">
      <c r="A55" s="282" t="s">
        <v>100</v>
      </c>
      <c r="B55">
        <v>46.8</v>
      </c>
      <c r="C55">
        <v>78.099999999999994</v>
      </c>
      <c r="D55">
        <v>344.6</v>
      </c>
      <c r="E55">
        <v>195.3</v>
      </c>
      <c r="F55">
        <v>3.4</v>
      </c>
      <c r="G55">
        <v>0</v>
      </c>
    </row>
    <row r="56" spans="1:7" ht="15" x14ac:dyDescent="0.25">
      <c r="A56" s="282" t="s">
        <v>101</v>
      </c>
      <c r="B56">
        <v>52.2</v>
      </c>
      <c r="C56">
        <v>53.7</v>
      </c>
      <c r="D56">
        <v>843.9</v>
      </c>
      <c r="E56">
        <v>415.8</v>
      </c>
      <c r="F56">
        <v>0</v>
      </c>
      <c r="G56">
        <v>0</v>
      </c>
    </row>
    <row r="57" spans="1:7" ht="15" x14ac:dyDescent="0.25">
      <c r="A57" s="282" t="s">
        <v>66</v>
      </c>
    </row>
    <row r="58" spans="1:7" ht="15" x14ac:dyDescent="0.25">
      <c r="A58" s="282" t="s">
        <v>102</v>
      </c>
      <c r="B58">
        <v>273.89999999999998</v>
      </c>
      <c r="C58">
        <v>104.8</v>
      </c>
      <c r="D58">
        <v>3144.3</v>
      </c>
      <c r="E58">
        <v>707.2</v>
      </c>
      <c r="F58">
        <v>0</v>
      </c>
      <c r="G58">
        <v>0</v>
      </c>
    </row>
    <row r="59" spans="1:7" ht="15" x14ac:dyDescent="0.25">
      <c r="A59" s="282" t="s">
        <v>103</v>
      </c>
      <c r="B59">
        <v>0</v>
      </c>
      <c r="C59">
        <v>0</v>
      </c>
      <c r="D59">
        <v>264.10000000000002</v>
      </c>
      <c r="E59">
        <v>0</v>
      </c>
      <c r="F59">
        <v>0</v>
      </c>
      <c r="G59">
        <v>0</v>
      </c>
    </row>
    <row r="60" spans="1:7" ht="15" x14ac:dyDescent="0.25">
      <c r="A60" s="282" t="s">
        <v>104</v>
      </c>
      <c r="B60">
        <v>273.89999999999998</v>
      </c>
      <c r="C60">
        <v>97.8</v>
      </c>
      <c r="D60">
        <v>2376.6</v>
      </c>
      <c r="E60">
        <v>566.6</v>
      </c>
      <c r="F60">
        <v>0</v>
      </c>
      <c r="G60">
        <v>0</v>
      </c>
    </row>
    <row r="61" spans="1:7" ht="15" x14ac:dyDescent="0.25">
      <c r="A61" s="282" t="s">
        <v>105</v>
      </c>
      <c r="B61">
        <v>0</v>
      </c>
      <c r="C61">
        <v>7</v>
      </c>
      <c r="D61">
        <v>25.7</v>
      </c>
      <c r="E61">
        <v>13.2</v>
      </c>
      <c r="F61">
        <v>0</v>
      </c>
      <c r="G61">
        <v>0</v>
      </c>
    </row>
    <row r="62" spans="1:7" ht="15" x14ac:dyDescent="0.25">
      <c r="A62" s="282" t="s">
        <v>258</v>
      </c>
      <c r="B62">
        <v>0</v>
      </c>
      <c r="C62">
        <v>0</v>
      </c>
      <c r="D62">
        <v>62.1</v>
      </c>
      <c r="E62">
        <v>0</v>
      </c>
      <c r="F62">
        <v>0</v>
      </c>
      <c r="G62">
        <v>0</v>
      </c>
    </row>
    <row r="63" spans="1:7" ht="15" x14ac:dyDescent="0.25">
      <c r="A63" s="282" t="s">
        <v>318</v>
      </c>
      <c r="B63">
        <v>0</v>
      </c>
      <c r="C63">
        <v>0</v>
      </c>
      <c r="D63">
        <v>165.7</v>
      </c>
      <c r="E63">
        <v>0</v>
      </c>
      <c r="F63">
        <v>0</v>
      </c>
      <c r="G63">
        <v>0</v>
      </c>
    </row>
    <row r="64" spans="1:7" ht="15" x14ac:dyDescent="0.25">
      <c r="A64" s="282" t="s">
        <v>106</v>
      </c>
      <c r="B64">
        <v>0</v>
      </c>
      <c r="C64">
        <v>0</v>
      </c>
      <c r="D64">
        <v>0.3</v>
      </c>
      <c r="E64">
        <v>0</v>
      </c>
      <c r="F64">
        <v>0</v>
      </c>
      <c r="G64">
        <v>0</v>
      </c>
    </row>
    <row r="65" spans="1:7" ht="15" x14ac:dyDescent="0.25">
      <c r="A65" s="282" t="s">
        <v>107</v>
      </c>
      <c r="B65">
        <v>0</v>
      </c>
      <c r="C65">
        <v>0</v>
      </c>
      <c r="D65">
        <v>249.9</v>
      </c>
      <c r="E65">
        <v>127.4</v>
      </c>
      <c r="F65">
        <v>0</v>
      </c>
      <c r="G65">
        <v>0</v>
      </c>
    </row>
    <row r="66" spans="1:7" ht="15" x14ac:dyDescent="0.25">
      <c r="A66" s="282" t="s">
        <v>66</v>
      </c>
    </row>
    <row r="67" spans="1:7" ht="15" x14ac:dyDescent="0.25">
      <c r="A67" s="282" t="s">
        <v>108</v>
      </c>
      <c r="B67">
        <v>1232.8</v>
      </c>
      <c r="C67">
        <v>1128.9000000000001</v>
      </c>
      <c r="D67">
        <v>3876.9</v>
      </c>
      <c r="E67">
        <v>3872.4</v>
      </c>
      <c r="F67">
        <v>0</v>
      </c>
      <c r="G67">
        <v>0</v>
      </c>
    </row>
    <row r="68" spans="1:7" ht="15" x14ac:dyDescent="0.25">
      <c r="A68" s="282" t="s">
        <v>109</v>
      </c>
      <c r="B68">
        <v>4.2</v>
      </c>
      <c r="C68">
        <v>3</v>
      </c>
      <c r="D68">
        <v>15.1</v>
      </c>
      <c r="E68">
        <v>14.1</v>
      </c>
      <c r="F68">
        <v>0</v>
      </c>
      <c r="G68">
        <v>0</v>
      </c>
    </row>
    <row r="69" spans="1:7" ht="15" x14ac:dyDescent="0.25">
      <c r="A69" s="282" t="s">
        <v>111</v>
      </c>
      <c r="B69">
        <v>67</v>
      </c>
      <c r="C69">
        <v>0</v>
      </c>
      <c r="D69">
        <v>156.1</v>
      </c>
      <c r="E69">
        <v>92.8</v>
      </c>
      <c r="F69">
        <v>0</v>
      </c>
      <c r="G69">
        <v>0</v>
      </c>
    </row>
    <row r="70" spans="1:7" ht="15" x14ac:dyDescent="0.25">
      <c r="A70" s="282" t="s">
        <v>112</v>
      </c>
      <c r="B70">
        <v>0.4</v>
      </c>
      <c r="C70">
        <v>7.3</v>
      </c>
      <c r="D70">
        <v>62.6</v>
      </c>
      <c r="E70">
        <v>102.8</v>
      </c>
      <c r="F70">
        <v>0</v>
      </c>
      <c r="G70">
        <v>0</v>
      </c>
    </row>
    <row r="71" spans="1:7" ht="15" x14ac:dyDescent="0.25">
      <c r="A71" s="282" t="s">
        <v>113</v>
      </c>
      <c r="B71">
        <v>52.5</v>
      </c>
      <c r="C71">
        <v>47.5</v>
      </c>
      <c r="D71">
        <v>317.5</v>
      </c>
      <c r="E71">
        <v>253.9</v>
      </c>
      <c r="F71">
        <v>0</v>
      </c>
      <c r="G71">
        <v>0</v>
      </c>
    </row>
    <row r="72" spans="1:7" ht="15" x14ac:dyDescent="0.25">
      <c r="A72" s="282" t="s">
        <v>114</v>
      </c>
      <c r="B72">
        <v>0</v>
      </c>
      <c r="C72">
        <v>0</v>
      </c>
      <c r="D72">
        <v>0</v>
      </c>
      <c r="E72">
        <v>4</v>
      </c>
      <c r="F72">
        <v>0</v>
      </c>
      <c r="G72">
        <v>0</v>
      </c>
    </row>
    <row r="73" spans="1:7" ht="15" x14ac:dyDescent="0.25">
      <c r="A73" s="282" t="s">
        <v>115</v>
      </c>
      <c r="B73">
        <v>6</v>
      </c>
      <c r="C73">
        <v>5</v>
      </c>
      <c r="D73">
        <v>11</v>
      </c>
      <c r="E73">
        <v>23.3</v>
      </c>
      <c r="F73">
        <v>0</v>
      </c>
      <c r="G73">
        <v>0</v>
      </c>
    </row>
    <row r="74" spans="1:7" ht="15" x14ac:dyDescent="0.25">
      <c r="A74" s="282" t="s">
        <v>117</v>
      </c>
      <c r="B74">
        <v>1081.8</v>
      </c>
      <c r="C74">
        <v>1018</v>
      </c>
      <c r="D74">
        <v>3133</v>
      </c>
      <c r="E74">
        <v>3307.7</v>
      </c>
      <c r="F74">
        <v>0</v>
      </c>
      <c r="G74">
        <v>0</v>
      </c>
    </row>
    <row r="75" spans="1:7" ht="15" x14ac:dyDescent="0.25">
      <c r="A75" s="282" t="s">
        <v>331</v>
      </c>
      <c r="B75">
        <v>0.2</v>
      </c>
      <c r="C75">
        <v>0</v>
      </c>
      <c r="D75">
        <v>0.2</v>
      </c>
      <c r="E75">
        <v>0</v>
      </c>
      <c r="F75">
        <v>0</v>
      </c>
      <c r="G75">
        <v>0</v>
      </c>
    </row>
    <row r="76" spans="1:7" ht="15" x14ac:dyDescent="0.25">
      <c r="A76" s="282" t="s">
        <v>118</v>
      </c>
      <c r="B76">
        <v>11.3</v>
      </c>
      <c r="C76">
        <v>11.8</v>
      </c>
      <c r="D76">
        <v>39.5</v>
      </c>
      <c r="E76">
        <v>22.2</v>
      </c>
      <c r="F76">
        <v>0</v>
      </c>
      <c r="G76">
        <v>0</v>
      </c>
    </row>
    <row r="77" spans="1:7" ht="15" x14ac:dyDescent="0.25">
      <c r="A77" s="282" t="s">
        <v>119</v>
      </c>
      <c r="B77">
        <v>0</v>
      </c>
      <c r="C77">
        <v>0</v>
      </c>
      <c r="D77">
        <v>94.8</v>
      </c>
      <c r="E77">
        <v>0</v>
      </c>
      <c r="F77">
        <v>0</v>
      </c>
      <c r="G77">
        <v>0</v>
      </c>
    </row>
    <row r="78" spans="1:7" ht="15" x14ac:dyDescent="0.25">
      <c r="A78" s="282" t="s">
        <v>120</v>
      </c>
      <c r="B78">
        <v>0</v>
      </c>
      <c r="C78">
        <v>0</v>
      </c>
      <c r="D78">
        <v>0</v>
      </c>
      <c r="E78" t="s">
        <v>84</v>
      </c>
      <c r="F78">
        <v>0</v>
      </c>
      <c r="G78">
        <v>0</v>
      </c>
    </row>
    <row r="79" spans="1:7" ht="15" x14ac:dyDescent="0.25">
      <c r="A79" s="282" t="s">
        <v>121</v>
      </c>
      <c r="B79">
        <v>9.5</v>
      </c>
      <c r="C79">
        <v>36.299999999999997</v>
      </c>
      <c r="D79">
        <v>47.2</v>
      </c>
      <c r="E79">
        <v>51.6</v>
      </c>
      <c r="F79">
        <v>0</v>
      </c>
      <c r="G79">
        <v>0</v>
      </c>
    </row>
    <row r="80" spans="1:7" ht="15" x14ac:dyDescent="0.25">
      <c r="A80" s="282" t="s">
        <v>62</v>
      </c>
      <c r="B80" t="s">
        <v>63</v>
      </c>
      <c r="C80" t="s">
        <v>64</v>
      </c>
      <c r="D80" t="s">
        <v>63</v>
      </c>
      <c r="E80" t="s">
        <v>63</v>
      </c>
      <c r="F80" t="s">
        <v>63</v>
      </c>
      <c r="G80" t="s">
        <v>65</v>
      </c>
    </row>
    <row r="81" spans="1:7" ht="15" x14ac:dyDescent="0.25">
      <c r="A81" s="282" t="s">
        <v>122</v>
      </c>
      <c r="B81">
        <v>2912.7</v>
      </c>
      <c r="C81">
        <v>2679</v>
      </c>
      <c r="D81">
        <v>41663.4</v>
      </c>
      <c r="E81">
        <v>37206.800000000003</v>
      </c>
      <c r="F81">
        <v>117.7</v>
      </c>
      <c r="G81">
        <v>0</v>
      </c>
    </row>
    <row r="82" spans="1:7" ht="15" x14ac:dyDescent="0.25">
      <c r="A82" s="282" t="s">
        <v>123</v>
      </c>
      <c r="B82">
        <v>1766.6</v>
      </c>
      <c r="C82">
        <v>911.1</v>
      </c>
      <c r="D82">
        <v>0</v>
      </c>
      <c r="E82">
        <v>0</v>
      </c>
      <c r="F82">
        <v>159</v>
      </c>
      <c r="G82">
        <v>0</v>
      </c>
    </row>
    <row r="83" spans="1:7" ht="15" x14ac:dyDescent="0.25">
      <c r="A83" s="282" t="s">
        <v>62</v>
      </c>
      <c r="B83" t="s">
        <v>63</v>
      </c>
      <c r="C83" t="s">
        <v>64</v>
      </c>
      <c r="D83" t="s">
        <v>63</v>
      </c>
      <c r="E83" t="s">
        <v>63</v>
      </c>
      <c r="F83" t="s">
        <v>63</v>
      </c>
      <c r="G83" t="s">
        <v>65</v>
      </c>
    </row>
    <row r="84" spans="1:7" ht="15" x14ac:dyDescent="0.25">
      <c r="A84" s="282" t="s">
        <v>124</v>
      </c>
      <c r="B84">
        <v>4679.2</v>
      </c>
      <c r="C84">
        <v>3590.1</v>
      </c>
      <c r="D84">
        <v>41663.4</v>
      </c>
      <c r="E84">
        <v>37206.800000000003</v>
      </c>
      <c r="F84">
        <v>276.7</v>
      </c>
      <c r="G84">
        <v>0</v>
      </c>
    </row>
    <row r="85" spans="1:7" ht="15" x14ac:dyDescent="0.25">
      <c r="A85" s="282" t="s">
        <v>125</v>
      </c>
      <c r="B85" t="s">
        <v>42</v>
      </c>
      <c r="C85" t="s">
        <v>42</v>
      </c>
      <c r="D85">
        <v>2.6</v>
      </c>
      <c r="E85">
        <v>3.4</v>
      </c>
      <c r="F85" t="s">
        <v>42</v>
      </c>
      <c r="G85" t="s">
        <v>42</v>
      </c>
    </row>
    <row r="86" spans="1:7" ht="15" x14ac:dyDescent="0.25">
      <c r="A86" s="282" t="s">
        <v>126</v>
      </c>
      <c r="B86">
        <v>0</v>
      </c>
      <c r="C86">
        <v>0</v>
      </c>
      <c r="D86" t="s">
        <v>42</v>
      </c>
      <c r="E86" t="s">
        <v>42</v>
      </c>
      <c r="F86">
        <v>0</v>
      </c>
      <c r="G86">
        <v>0</v>
      </c>
    </row>
    <row r="87" spans="1:7" ht="15" x14ac:dyDescent="0.25">
      <c r="A87" s="282" t="s">
        <v>62</v>
      </c>
      <c r="B87" t="s">
        <v>63</v>
      </c>
      <c r="C87" t="s">
        <v>64</v>
      </c>
      <c r="D87" t="s">
        <v>63</v>
      </c>
      <c r="E87" t="s">
        <v>63</v>
      </c>
      <c r="F87" t="s">
        <v>63</v>
      </c>
      <c r="G87" t="s">
        <v>65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6B1B-AE3A-46DC-94CC-6918F6900F7B}">
  <dimension ref="A1:G80"/>
  <sheetViews>
    <sheetView topLeftCell="A5" workbookViewId="0">
      <selection activeCell="G34" sqref="G33:G34"/>
    </sheetView>
  </sheetViews>
  <sheetFormatPr defaultRowHeight="13.2" x14ac:dyDescent="0.25"/>
  <cols>
    <col min="1" max="1" width="34.6640625" customWidth="1"/>
    <col min="2" max="2" width="16.33203125" customWidth="1"/>
    <col min="3" max="3" width="13.109375" customWidth="1"/>
    <col min="4" max="4" width="14.6640625" customWidth="1"/>
    <col min="5" max="5" width="14.33203125" customWidth="1"/>
    <col min="6" max="6" width="15.33203125" customWidth="1"/>
    <col min="7" max="7" width="13.6640625" customWidth="1"/>
  </cols>
  <sheetData>
    <row r="1" spans="1:7" ht="15" x14ac:dyDescent="0.25">
      <c r="A1" s="282" t="s">
        <v>47</v>
      </c>
    </row>
    <row r="2" spans="1:7" ht="15" x14ac:dyDescent="0.25">
      <c r="A2" s="282" t="s">
        <v>48</v>
      </c>
    </row>
    <row r="3" spans="1:7" ht="15" x14ac:dyDescent="0.25">
      <c r="A3" s="282" t="s">
        <v>132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0</v>
      </c>
      <c r="C12">
        <v>0</v>
      </c>
      <c r="D12">
        <v>4701.7</v>
      </c>
      <c r="E12">
        <v>4844.3</v>
      </c>
      <c r="F12">
        <v>35</v>
      </c>
      <c r="G12">
        <v>0</v>
      </c>
    </row>
    <row r="13" spans="1:7" ht="15" x14ac:dyDescent="0.25">
      <c r="A13" s="282" t="s">
        <v>68</v>
      </c>
      <c r="B13">
        <v>0</v>
      </c>
      <c r="C13">
        <v>0</v>
      </c>
      <c r="D13">
        <v>1409.2</v>
      </c>
      <c r="E13">
        <v>1785.4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0</v>
      </c>
      <c r="G15">
        <v>0</v>
      </c>
    </row>
    <row r="16" spans="1:7" ht="15" x14ac:dyDescent="0.25">
      <c r="A16" s="282" t="s">
        <v>71</v>
      </c>
      <c r="B16">
        <v>0</v>
      </c>
      <c r="C16">
        <v>0</v>
      </c>
      <c r="D16">
        <v>974</v>
      </c>
      <c r="E16">
        <v>1093.9000000000001</v>
      </c>
      <c r="F16">
        <v>0</v>
      </c>
      <c r="G16">
        <v>0</v>
      </c>
    </row>
    <row r="17" spans="1:7" ht="15" x14ac:dyDescent="0.25">
      <c r="A17" s="282" t="s">
        <v>72</v>
      </c>
      <c r="B17">
        <v>0</v>
      </c>
      <c r="C17">
        <v>0</v>
      </c>
      <c r="D17">
        <v>128.80000000000001</v>
      </c>
      <c r="E17">
        <v>111.3</v>
      </c>
      <c r="F17">
        <v>35</v>
      </c>
      <c r="G17">
        <v>0</v>
      </c>
    </row>
    <row r="18" spans="1:7" ht="15" x14ac:dyDescent="0.25">
      <c r="A18" s="282" t="s">
        <v>73</v>
      </c>
      <c r="B18">
        <v>0</v>
      </c>
      <c r="C18">
        <v>0</v>
      </c>
      <c r="D18">
        <v>1904.4</v>
      </c>
      <c r="E18">
        <v>1454.2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286.10000000000002</v>
      </c>
      <c r="C25">
        <v>248.8</v>
      </c>
      <c r="D25">
        <v>1882.7</v>
      </c>
      <c r="E25">
        <v>2109.6999999999998</v>
      </c>
      <c r="F25">
        <v>81.599999999999994</v>
      </c>
      <c r="G25">
        <v>0</v>
      </c>
    </row>
    <row r="26" spans="1:7" ht="15" x14ac:dyDescent="0.25">
      <c r="A26" s="282" t="s">
        <v>66</v>
      </c>
    </row>
    <row r="27" spans="1:7" ht="15" x14ac:dyDescent="0.25">
      <c r="A27" s="282" t="s">
        <v>79</v>
      </c>
      <c r="B27">
        <v>95.5</v>
      </c>
      <c r="C27">
        <v>61.8</v>
      </c>
      <c r="D27">
        <v>785.8</v>
      </c>
      <c r="E27">
        <v>1094.4000000000001</v>
      </c>
      <c r="F27">
        <v>72.099999999999994</v>
      </c>
      <c r="G27">
        <v>0</v>
      </c>
    </row>
    <row r="28" spans="1:7" ht="15" x14ac:dyDescent="0.25">
      <c r="A28" s="282" t="s">
        <v>66</v>
      </c>
    </row>
    <row r="29" spans="1:7" ht="15" x14ac:dyDescent="0.25">
      <c r="A29" s="282" t="s">
        <v>80</v>
      </c>
      <c r="B29">
        <v>506.3</v>
      </c>
      <c r="C29">
        <v>103</v>
      </c>
      <c r="D29">
        <v>23905</v>
      </c>
      <c r="E29">
        <v>31117.599999999999</v>
      </c>
      <c r="F29">
        <v>162</v>
      </c>
      <c r="G29">
        <v>0</v>
      </c>
    </row>
    <row r="30" spans="1:7" ht="15" x14ac:dyDescent="0.25">
      <c r="A30" s="282" t="s">
        <v>66</v>
      </c>
    </row>
    <row r="31" spans="1:7" ht="15" x14ac:dyDescent="0.25">
      <c r="A31" s="282" t="s">
        <v>81</v>
      </c>
      <c r="B31">
        <v>459.5</v>
      </c>
      <c r="C31">
        <v>320.3</v>
      </c>
      <c r="D31">
        <v>4408.7</v>
      </c>
      <c r="E31">
        <v>4080.7</v>
      </c>
      <c r="F31">
        <v>196.8</v>
      </c>
      <c r="G31">
        <v>0</v>
      </c>
    </row>
    <row r="32" spans="1:7" ht="15" x14ac:dyDescent="0.25">
      <c r="A32" s="282" t="s">
        <v>82</v>
      </c>
      <c r="B32">
        <v>0</v>
      </c>
      <c r="C32">
        <v>0.2</v>
      </c>
      <c r="D32">
        <v>0.2</v>
      </c>
      <c r="E32">
        <v>0.1</v>
      </c>
      <c r="F32">
        <v>0</v>
      </c>
      <c r="G32">
        <v>0</v>
      </c>
    </row>
    <row r="33" spans="1:7" ht="15" x14ac:dyDescent="0.25">
      <c r="A33" s="282" t="s">
        <v>83</v>
      </c>
      <c r="B33" t="s">
        <v>84</v>
      </c>
      <c r="C33">
        <v>1</v>
      </c>
      <c r="D33">
        <v>603</v>
      </c>
      <c r="E33">
        <v>234.5</v>
      </c>
      <c r="F33">
        <v>0</v>
      </c>
      <c r="G33">
        <v>0</v>
      </c>
    </row>
    <row r="34" spans="1:7" ht="15" x14ac:dyDescent="0.25">
      <c r="A34" s="282" t="s">
        <v>85</v>
      </c>
      <c r="B34">
        <v>0</v>
      </c>
      <c r="C34">
        <v>0.5</v>
      </c>
      <c r="D34">
        <v>4.3</v>
      </c>
      <c r="E34">
        <v>8.8000000000000007</v>
      </c>
      <c r="F34">
        <v>0</v>
      </c>
      <c r="G34">
        <v>0</v>
      </c>
    </row>
    <row r="35" spans="1:7" ht="15" x14ac:dyDescent="0.25">
      <c r="A35" s="282" t="s">
        <v>86</v>
      </c>
      <c r="B35">
        <v>0.8</v>
      </c>
      <c r="C35">
        <v>0.3</v>
      </c>
      <c r="D35">
        <v>7</v>
      </c>
      <c r="E35">
        <v>7.5</v>
      </c>
      <c r="F35">
        <v>0</v>
      </c>
      <c r="G35">
        <v>0</v>
      </c>
    </row>
    <row r="36" spans="1:7" ht="15" x14ac:dyDescent="0.25">
      <c r="A36" s="282" t="s">
        <v>87</v>
      </c>
      <c r="B36">
        <v>0</v>
      </c>
      <c r="C36">
        <v>0</v>
      </c>
      <c r="D36">
        <v>1</v>
      </c>
      <c r="E36">
        <v>0.3</v>
      </c>
      <c r="F36">
        <v>0</v>
      </c>
      <c r="G36">
        <v>0</v>
      </c>
    </row>
    <row r="37" spans="1:7" ht="15" x14ac:dyDescent="0.25">
      <c r="A37" s="282" t="s">
        <v>88</v>
      </c>
      <c r="B37">
        <v>238</v>
      </c>
      <c r="C37">
        <v>134.4</v>
      </c>
      <c r="D37">
        <v>1889.6</v>
      </c>
      <c r="E37">
        <v>1554.8</v>
      </c>
      <c r="F37">
        <v>72.8</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29.5</v>
      </c>
      <c r="C40">
        <v>7.9</v>
      </c>
      <c r="D40">
        <v>526.79999999999995</v>
      </c>
      <c r="E40">
        <v>670.3</v>
      </c>
      <c r="F40">
        <v>5.4</v>
      </c>
      <c r="G40">
        <v>0</v>
      </c>
    </row>
    <row r="41" spans="1:7" ht="15" x14ac:dyDescent="0.25">
      <c r="A41" s="282" t="s">
        <v>92</v>
      </c>
      <c r="B41">
        <v>0</v>
      </c>
      <c r="C41">
        <v>0</v>
      </c>
      <c r="D41">
        <v>0</v>
      </c>
      <c r="E41">
        <v>12</v>
      </c>
      <c r="F41">
        <v>0</v>
      </c>
      <c r="G41">
        <v>0</v>
      </c>
    </row>
    <row r="42" spans="1:7" ht="15" x14ac:dyDescent="0.25">
      <c r="A42" s="282" t="s">
        <v>93</v>
      </c>
      <c r="B42">
        <v>52.4</v>
      </c>
      <c r="C42">
        <v>21.8</v>
      </c>
      <c r="D42">
        <v>263.8</v>
      </c>
      <c r="E42">
        <v>216.7</v>
      </c>
      <c r="F42">
        <v>18.899999999999999</v>
      </c>
      <c r="G42">
        <v>0</v>
      </c>
    </row>
    <row r="43" spans="1:7" ht="15" x14ac:dyDescent="0.25">
      <c r="A43" s="282" t="s">
        <v>94</v>
      </c>
      <c r="B43">
        <v>3.2</v>
      </c>
      <c r="C43">
        <v>0.5</v>
      </c>
      <c r="D43">
        <v>57.8</v>
      </c>
      <c r="E43">
        <v>48.8</v>
      </c>
      <c r="F43">
        <v>7.5</v>
      </c>
      <c r="G43">
        <v>0</v>
      </c>
    </row>
    <row r="44" spans="1:7" ht="15" x14ac:dyDescent="0.25">
      <c r="A44" s="282" t="s">
        <v>95</v>
      </c>
      <c r="B44">
        <v>0</v>
      </c>
      <c r="C44">
        <v>0</v>
      </c>
      <c r="D44">
        <v>0</v>
      </c>
      <c r="E44">
        <v>206.1</v>
      </c>
      <c r="F44">
        <v>66</v>
      </c>
      <c r="G44">
        <v>0</v>
      </c>
    </row>
    <row r="45" spans="1:7" ht="15" x14ac:dyDescent="0.25">
      <c r="A45" s="282" t="s">
        <v>96</v>
      </c>
      <c r="B45">
        <v>17.5</v>
      </c>
      <c r="C45">
        <v>3.7</v>
      </c>
      <c r="D45">
        <v>89.8</v>
      </c>
      <c r="E45">
        <v>104.1</v>
      </c>
      <c r="F45">
        <v>0</v>
      </c>
      <c r="G45">
        <v>0</v>
      </c>
    </row>
    <row r="46" spans="1:7" ht="15" x14ac:dyDescent="0.25">
      <c r="A46" s="282" t="s">
        <v>97</v>
      </c>
      <c r="B46">
        <v>0.4</v>
      </c>
      <c r="C46">
        <v>0.4</v>
      </c>
      <c r="D46">
        <v>0</v>
      </c>
      <c r="E46">
        <v>0</v>
      </c>
      <c r="F46">
        <v>0</v>
      </c>
      <c r="G46">
        <v>0</v>
      </c>
    </row>
    <row r="47" spans="1:7" ht="15" x14ac:dyDescent="0.25">
      <c r="A47" s="282" t="s">
        <v>98</v>
      </c>
      <c r="B47">
        <v>9</v>
      </c>
      <c r="C47">
        <v>0</v>
      </c>
      <c r="D47">
        <v>172.5</v>
      </c>
      <c r="E47">
        <v>144</v>
      </c>
      <c r="F47">
        <v>0</v>
      </c>
      <c r="G47">
        <v>0</v>
      </c>
    </row>
    <row r="48" spans="1:7" ht="15" x14ac:dyDescent="0.25">
      <c r="A48" s="282" t="s">
        <v>99</v>
      </c>
      <c r="B48">
        <v>3</v>
      </c>
      <c r="C48">
        <v>13.1</v>
      </c>
      <c r="D48">
        <v>12.6</v>
      </c>
      <c r="E48">
        <v>7.1</v>
      </c>
      <c r="F48">
        <v>0</v>
      </c>
      <c r="G48">
        <v>0</v>
      </c>
    </row>
    <row r="49" spans="1:7" ht="15" x14ac:dyDescent="0.25">
      <c r="A49" s="282" t="s">
        <v>100</v>
      </c>
      <c r="B49">
        <v>50.4</v>
      </c>
      <c r="C49">
        <v>66.2</v>
      </c>
      <c r="D49">
        <v>238.3</v>
      </c>
      <c r="E49">
        <v>280.3</v>
      </c>
      <c r="F49">
        <v>21</v>
      </c>
      <c r="G49">
        <v>0</v>
      </c>
    </row>
    <row r="50" spans="1:7" ht="15" x14ac:dyDescent="0.25">
      <c r="A50" s="282" t="s">
        <v>101</v>
      </c>
      <c r="B50">
        <v>55.2</v>
      </c>
      <c r="C50">
        <v>70.3</v>
      </c>
      <c r="D50">
        <v>542</v>
      </c>
      <c r="E50">
        <v>513.70000000000005</v>
      </c>
      <c r="F50">
        <v>5.2</v>
      </c>
      <c r="G50">
        <v>0</v>
      </c>
    </row>
    <row r="51" spans="1:7" ht="15" x14ac:dyDescent="0.25">
      <c r="A51" s="282" t="s">
        <v>66</v>
      </c>
    </row>
    <row r="52" spans="1:7" ht="15" x14ac:dyDescent="0.25">
      <c r="A52" s="282" t="s">
        <v>102</v>
      </c>
      <c r="B52">
        <v>298.89999999999998</v>
      </c>
      <c r="C52">
        <v>85.7</v>
      </c>
      <c r="D52">
        <v>1454.2</v>
      </c>
      <c r="E52">
        <v>1635.4</v>
      </c>
      <c r="F52">
        <v>45</v>
      </c>
      <c r="G52">
        <v>0</v>
      </c>
    </row>
    <row r="53" spans="1:7" ht="15" x14ac:dyDescent="0.25">
      <c r="A53" s="282" t="s">
        <v>103</v>
      </c>
      <c r="B53">
        <v>0</v>
      </c>
      <c r="C53">
        <v>0</v>
      </c>
      <c r="D53">
        <v>43.8</v>
      </c>
      <c r="E53">
        <v>356.3</v>
      </c>
      <c r="F53">
        <v>45</v>
      </c>
      <c r="G53">
        <v>0</v>
      </c>
    </row>
    <row r="54" spans="1:7" ht="15" x14ac:dyDescent="0.25">
      <c r="A54" s="282" t="s">
        <v>104</v>
      </c>
      <c r="B54">
        <v>298.89999999999998</v>
      </c>
      <c r="C54">
        <v>85.7</v>
      </c>
      <c r="D54">
        <v>1262.0999999999999</v>
      </c>
      <c r="E54">
        <v>1061.8</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707.9</v>
      </c>
      <c r="C59">
        <v>547.20000000000005</v>
      </c>
      <c r="D59">
        <v>5071.3999999999996</v>
      </c>
      <c r="E59">
        <v>5302.9</v>
      </c>
      <c r="F59">
        <v>447</v>
      </c>
      <c r="G59">
        <v>0</v>
      </c>
    </row>
    <row r="60" spans="1:7" ht="15" x14ac:dyDescent="0.25">
      <c r="A60" s="282" t="s">
        <v>109</v>
      </c>
      <c r="B60">
        <v>6.6</v>
      </c>
      <c r="C60">
        <v>0</v>
      </c>
      <c r="D60">
        <v>19.7</v>
      </c>
      <c r="E60">
        <v>24</v>
      </c>
      <c r="F60">
        <v>0</v>
      </c>
      <c r="G60">
        <v>0</v>
      </c>
    </row>
    <row r="61" spans="1:7" ht="15" x14ac:dyDescent="0.25">
      <c r="A61" s="282" t="s">
        <v>111</v>
      </c>
      <c r="B61">
        <v>43.5</v>
      </c>
      <c r="C61">
        <v>37.4</v>
      </c>
      <c r="D61">
        <v>112.3</v>
      </c>
      <c r="E61">
        <v>244</v>
      </c>
      <c r="F61">
        <v>14.8</v>
      </c>
      <c r="G61">
        <v>0</v>
      </c>
    </row>
    <row r="62" spans="1:7" ht="15" x14ac:dyDescent="0.25">
      <c r="A62" s="282" t="s">
        <v>112</v>
      </c>
      <c r="B62">
        <v>5.0999999999999996</v>
      </c>
      <c r="C62">
        <v>10.6</v>
      </c>
      <c r="D62">
        <v>129.19999999999999</v>
      </c>
      <c r="E62">
        <v>135.1</v>
      </c>
      <c r="F62">
        <v>1.4</v>
      </c>
      <c r="G62">
        <v>0</v>
      </c>
    </row>
    <row r="63" spans="1:7" ht="15" x14ac:dyDescent="0.25">
      <c r="A63" s="282" t="s">
        <v>113</v>
      </c>
      <c r="B63">
        <v>12.6</v>
      </c>
      <c r="C63">
        <v>15.5</v>
      </c>
      <c r="D63">
        <v>423.5</v>
      </c>
      <c r="E63">
        <v>326.10000000000002</v>
      </c>
      <c r="F63">
        <v>0</v>
      </c>
      <c r="G63">
        <v>0</v>
      </c>
    </row>
    <row r="64" spans="1:7" ht="15" x14ac:dyDescent="0.25">
      <c r="A64" s="282" t="s">
        <v>114</v>
      </c>
      <c r="B64">
        <v>0</v>
      </c>
      <c r="C64">
        <v>14.4</v>
      </c>
      <c r="D64">
        <v>4</v>
      </c>
      <c r="E64">
        <v>7.2</v>
      </c>
      <c r="F64">
        <v>0</v>
      </c>
      <c r="G64">
        <v>0</v>
      </c>
    </row>
    <row r="65" spans="1:7" ht="15" x14ac:dyDescent="0.25">
      <c r="A65" s="282" t="s">
        <v>115</v>
      </c>
      <c r="B65">
        <v>4.5</v>
      </c>
      <c r="C65">
        <v>5.5</v>
      </c>
      <c r="D65">
        <v>33.700000000000003</v>
      </c>
      <c r="E65">
        <v>23.8</v>
      </c>
      <c r="F65">
        <v>0</v>
      </c>
      <c r="G65">
        <v>0</v>
      </c>
    </row>
    <row r="66" spans="1:7" ht="15" x14ac:dyDescent="0.25">
      <c r="A66" s="282" t="s">
        <v>116</v>
      </c>
      <c r="B66">
        <v>0</v>
      </c>
      <c r="C66">
        <v>0</v>
      </c>
      <c r="D66">
        <v>0</v>
      </c>
      <c r="E66">
        <v>1.7</v>
      </c>
      <c r="F66">
        <v>0</v>
      </c>
      <c r="G66">
        <v>0</v>
      </c>
    </row>
    <row r="67" spans="1:7" ht="15" x14ac:dyDescent="0.25">
      <c r="A67" s="282" t="s">
        <v>117</v>
      </c>
      <c r="B67">
        <v>611.29999999999995</v>
      </c>
      <c r="C67">
        <v>458.7</v>
      </c>
      <c r="D67">
        <v>4253.2</v>
      </c>
      <c r="E67">
        <v>4315.5</v>
      </c>
      <c r="F67">
        <v>421.6</v>
      </c>
      <c r="G67">
        <v>0</v>
      </c>
    </row>
    <row r="68" spans="1:7" ht="15" x14ac:dyDescent="0.25">
      <c r="A68" s="282" t="s">
        <v>118</v>
      </c>
      <c r="B68">
        <v>17.3</v>
      </c>
      <c r="C68">
        <v>5</v>
      </c>
      <c r="D68">
        <v>34.299999999999997</v>
      </c>
      <c r="E68">
        <v>37.4</v>
      </c>
      <c r="F68">
        <v>5.8</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7</v>
      </c>
      <c r="C71">
        <v>0</v>
      </c>
      <c r="D71">
        <v>61.6</v>
      </c>
      <c r="E71">
        <v>62.5</v>
      </c>
      <c r="F71">
        <v>3.5</v>
      </c>
      <c r="G71">
        <v>0</v>
      </c>
    </row>
    <row r="72" spans="1:7" ht="15" x14ac:dyDescent="0.25">
      <c r="A72" s="282" t="s">
        <v>134</v>
      </c>
      <c r="B72">
        <v>0</v>
      </c>
      <c r="C72">
        <v>0.1</v>
      </c>
      <c r="D72">
        <v>0</v>
      </c>
      <c r="E72">
        <v>0</v>
      </c>
      <c r="F72">
        <v>0</v>
      </c>
      <c r="G72">
        <v>0</v>
      </c>
    </row>
    <row r="73" spans="1:7" ht="15" x14ac:dyDescent="0.25">
      <c r="A73" s="282" t="s">
        <v>62</v>
      </c>
      <c r="B73" t="s">
        <v>131</v>
      </c>
      <c r="C73" t="s">
        <v>133</v>
      </c>
      <c r="D73" t="s">
        <v>63</v>
      </c>
      <c r="E73" t="s">
        <v>63</v>
      </c>
      <c r="F73" t="s">
        <v>63</v>
      </c>
      <c r="G73" t="s">
        <v>65</v>
      </c>
    </row>
    <row r="74" spans="1:7" ht="15" x14ac:dyDescent="0.25">
      <c r="A74" s="282" t="s">
        <v>122</v>
      </c>
      <c r="B74">
        <v>2354.1999999999998</v>
      </c>
      <c r="C74">
        <v>1366.6</v>
      </c>
      <c r="D74">
        <v>42400.9</v>
      </c>
      <c r="E74">
        <v>50394.7</v>
      </c>
      <c r="F74">
        <v>1039.5</v>
      </c>
      <c r="G74">
        <v>0</v>
      </c>
    </row>
    <row r="75" spans="1:7" ht="15" x14ac:dyDescent="0.25">
      <c r="A75" s="282" t="s">
        <v>123</v>
      </c>
      <c r="B75">
        <v>760.4</v>
      </c>
      <c r="C75">
        <v>984.5</v>
      </c>
      <c r="D75">
        <v>0</v>
      </c>
      <c r="E75">
        <v>0</v>
      </c>
      <c r="F75">
        <v>2496.3000000000002</v>
      </c>
      <c r="G75">
        <v>0</v>
      </c>
    </row>
    <row r="76" spans="1:7" ht="15" x14ac:dyDescent="0.25">
      <c r="A76" s="282" t="s">
        <v>62</v>
      </c>
      <c r="B76" t="s">
        <v>131</v>
      </c>
      <c r="C76" t="s">
        <v>133</v>
      </c>
      <c r="D76" t="s">
        <v>63</v>
      </c>
      <c r="E76" t="s">
        <v>63</v>
      </c>
      <c r="F76" t="s">
        <v>63</v>
      </c>
      <c r="G76" t="s">
        <v>65</v>
      </c>
    </row>
    <row r="77" spans="1:7" ht="15" x14ac:dyDescent="0.25">
      <c r="A77" s="282" t="s">
        <v>124</v>
      </c>
      <c r="B77">
        <v>3114.6</v>
      </c>
      <c r="C77">
        <v>2351.1</v>
      </c>
      <c r="D77">
        <v>42400.9</v>
      </c>
      <c r="E77">
        <v>50394.7</v>
      </c>
      <c r="F77">
        <v>3535.8</v>
      </c>
      <c r="G77">
        <v>0</v>
      </c>
    </row>
    <row r="78" spans="1:7" ht="15" x14ac:dyDescent="0.25">
      <c r="A78" s="282" t="s">
        <v>125</v>
      </c>
      <c r="B78" t="s">
        <v>42</v>
      </c>
      <c r="C78" t="s">
        <v>42</v>
      </c>
      <c r="D78">
        <v>3.8</v>
      </c>
      <c r="E78">
        <v>1.9</v>
      </c>
      <c r="F78" t="s">
        <v>42</v>
      </c>
      <c r="G78" t="s">
        <v>42</v>
      </c>
    </row>
    <row r="79" spans="1:7" ht="15" x14ac:dyDescent="0.25">
      <c r="A79" s="282" t="s">
        <v>126</v>
      </c>
      <c r="B79">
        <v>0</v>
      </c>
      <c r="C79">
        <v>0.3</v>
      </c>
      <c r="D79" t="s">
        <v>42</v>
      </c>
      <c r="E79" t="s">
        <v>42</v>
      </c>
      <c r="F79">
        <v>0</v>
      </c>
      <c r="G79">
        <v>0</v>
      </c>
    </row>
    <row r="80" spans="1:7" ht="15" x14ac:dyDescent="0.25">
      <c r="A80" s="282" t="s">
        <v>62</v>
      </c>
      <c r="B80" t="s">
        <v>131</v>
      </c>
      <c r="C80" t="s">
        <v>133</v>
      </c>
      <c r="D80" t="s">
        <v>63</v>
      </c>
      <c r="E80" t="s">
        <v>63</v>
      </c>
      <c r="F80" t="s">
        <v>63</v>
      </c>
      <c r="G80" t="s">
        <v>65</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DD57-CA12-48BD-A6D1-88497291F6BB}">
  <dimension ref="A1:G79"/>
  <sheetViews>
    <sheetView workbookViewId="0">
      <selection activeCell="N1" sqref="N1"/>
    </sheetView>
  </sheetViews>
  <sheetFormatPr defaultRowHeight="13.2" x14ac:dyDescent="0.25"/>
  <cols>
    <col min="1" max="1" width="34.44140625" customWidth="1"/>
    <col min="2" max="2" width="11.88671875" customWidth="1"/>
  </cols>
  <sheetData>
    <row r="1" spans="1:7" ht="15" x14ac:dyDescent="0.25">
      <c r="A1" s="282" t="s">
        <v>47</v>
      </c>
    </row>
    <row r="2" spans="1:7" ht="15" x14ac:dyDescent="0.25">
      <c r="A2" s="282" t="s">
        <v>48</v>
      </c>
    </row>
    <row r="3" spans="1:7" ht="15" x14ac:dyDescent="0.25">
      <c r="A3" s="282" t="s">
        <v>135</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55</v>
      </c>
      <c r="D12">
        <v>4577.3999999999996</v>
      </c>
      <c r="E12">
        <v>4783.8</v>
      </c>
      <c r="F12">
        <v>17.5</v>
      </c>
      <c r="G12">
        <v>0</v>
      </c>
    </row>
    <row r="13" spans="1:7" ht="15" x14ac:dyDescent="0.25">
      <c r="A13" s="282" t="s">
        <v>68</v>
      </c>
      <c r="B13">
        <v>0</v>
      </c>
      <c r="C13">
        <v>0</v>
      </c>
      <c r="D13">
        <v>1234.8</v>
      </c>
      <c r="E13">
        <v>1785.4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0</v>
      </c>
      <c r="G15">
        <v>0</v>
      </c>
    </row>
    <row r="16" spans="1:7" ht="15" x14ac:dyDescent="0.25">
      <c r="A16" s="282" t="s">
        <v>71</v>
      </c>
      <c r="B16">
        <v>0</v>
      </c>
      <c r="C16">
        <v>0</v>
      </c>
      <c r="D16">
        <v>1024</v>
      </c>
      <c r="E16">
        <v>1093.9000000000001</v>
      </c>
      <c r="F16">
        <v>0</v>
      </c>
      <c r="G16">
        <v>0</v>
      </c>
    </row>
    <row r="17" spans="1:7" ht="15" x14ac:dyDescent="0.25">
      <c r="A17" s="282" t="s">
        <v>72</v>
      </c>
      <c r="B17">
        <v>0</v>
      </c>
      <c r="C17">
        <v>0</v>
      </c>
      <c r="D17">
        <v>128.80000000000001</v>
      </c>
      <c r="E17">
        <v>111.3</v>
      </c>
      <c r="F17">
        <v>17.5</v>
      </c>
      <c r="G17">
        <v>0</v>
      </c>
    </row>
    <row r="18" spans="1:7" ht="15" x14ac:dyDescent="0.25">
      <c r="A18" s="282" t="s">
        <v>73</v>
      </c>
      <c r="B18">
        <v>0</v>
      </c>
      <c r="C18">
        <v>55</v>
      </c>
      <c r="D18">
        <v>1904.4</v>
      </c>
      <c r="E18">
        <v>1393.7</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265.60000000000002</v>
      </c>
      <c r="C25">
        <v>336.9</v>
      </c>
      <c r="D25">
        <v>1870.7</v>
      </c>
      <c r="E25">
        <v>2043.4</v>
      </c>
      <c r="F25">
        <v>73.2</v>
      </c>
      <c r="G25">
        <v>0</v>
      </c>
    </row>
    <row r="26" spans="1:7" ht="15" x14ac:dyDescent="0.25">
      <c r="A26" s="282" t="s">
        <v>66</v>
      </c>
    </row>
    <row r="27" spans="1:7" ht="15" x14ac:dyDescent="0.25">
      <c r="A27" s="282" t="s">
        <v>79</v>
      </c>
      <c r="B27">
        <v>81.5</v>
      </c>
      <c r="C27">
        <v>64.7</v>
      </c>
      <c r="D27">
        <v>779.8</v>
      </c>
      <c r="E27">
        <v>1090.7</v>
      </c>
      <c r="F27">
        <v>71.099999999999994</v>
      </c>
      <c r="G27">
        <v>0</v>
      </c>
    </row>
    <row r="28" spans="1:7" ht="15" x14ac:dyDescent="0.25">
      <c r="A28" s="282" t="s">
        <v>66</v>
      </c>
    </row>
    <row r="29" spans="1:7" ht="15" x14ac:dyDescent="0.25">
      <c r="A29" s="282" t="s">
        <v>80</v>
      </c>
      <c r="B29">
        <v>513.79999999999995</v>
      </c>
      <c r="C29">
        <v>99.7</v>
      </c>
      <c r="D29">
        <v>23902.400000000001</v>
      </c>
      <c r="E29">
        <v>31116</v>
      </c>
      <c r="F29">
        <v>152.5</v>
      </c>
      <c r="G29">
        <v>0</v>
      </c>
    </row>
    <row r="30" spans="1:7" ht="15" x14ac:dyDescent="0.25">
      <c r="A30" s="282" t="s">
        <v>66</v>
      </c>
    </row>
    <row r="31" spans="1:7" ht="15" x14ac:dyDescent="0.25">
      <c r="A31" s="282" t="s">
        <v>81</v>
      </c>
      <c r="B31">
        <v>479.6</v>
      </c>
      <c r="C31">
        <v>340.5</v>
      </c>
      <c r="D31">
        <v>4370.3</v>
      </c>
      <c r="E31">
        <v>4037.9</v>
      </c>
      <c r="F31">
        <v>188.3</v>
      </c>
      <c r="G31">
        <v>0</v>
      </c>
    </row>
    <row r="32" spans="1:7" ht="15" x14ac:dyDescent="0.25">
      <c r="A32" s="282" t="s">
        <v>82</v>
      </c>
      <c r="B32">
        <v>0</v>
      </c>
      <c r="C32">
        <v>0.2</v>
      </c>
      <c r="D32">
        <v>0.2</v>
      </c>
      <c r="E32">
        <v>0.1</v>
      </c>
      <c r="F32">
        <v>0</v>
      </c>
      <c r="G32">
        <v>0</v>
      </c>
    </row>
    <row r="33" spans="1:7" ht="15" x14ac:dyDescent="0.25">
      <c r="A33" s="282" t="s">
        <v>83</v>
      </c>
      <c r="B33" t="s">
        <v>84</v>
      </c>
      <c r="C33">
        <v>1</v>
      </c>
      <c r="D33">
        <v>603</v>
      </c>
      <c r="E33">
        <v>234.5</v>
      </c>
      <c r="F33">
        <v>0</v>
      </c>
      <c r="G33">
        <v>0</v>
      </c>
    </row>
    <row r="34" spans="1:7" ht="15" x14ac:dyDescent="0.25">
      <c r="A34" s="282" t="s">
        <v>85</v>
      </c>
      <c r="B34">
        <v>0</v>
      </c>
      <c r="C34">
        <v>1.1000000000000001</v>
      </c>
      <c r="D34">
        <v>4.3</v>
      </c>
      <c r="E34">
        <v>8.1999999999999993</v>
      </c>
      <c r="F34">
        <v>0</v>
      </c>
      <c r="G34">
        <v>0</v>
      </c>
    </row>
    <row r="35" spans="1:7" ht="15" x14ac:dyDescent="0.25">
      <c r="A35" s="282" t="s">
        <v>86</v>
      </c>
      <c r="B35">
        <v>1.4</v>
      </c>
      <c r="C35">
        <v>0.3</v>
      </c>
      <c r="D35">
        <v>6</v>
      </c>
      <c r="E35">
        <v>7.5</v>
      </c>
      <c r="F35">
        <v>0</v>
      </c>
      <c r="G35">
        <v>0</v>
      </c>
    </row>
    <row r="36" spans="1:7" ht="15" x14ac:dyDescent="0.25">
      <c r="A36" s="282" t="s">
        <v>87</v>
      </c>
      <c r="B36">
        <v>0</v>
      </c>
      <c r="C36">
        <v>0</v>
      </c>
      <c r="D36">
        <v>1</v>
      </c>
      <c r="E36">
        <v>0.3</v>
      </c>
      <c r="F36">
        <v>0</v>
      </c>
      <c r="G36">
        <v>0</v>
      </c>
    </row>
    <row r="37" spans="1:7" ht="15" x14ac:dyDescent="0.25">
      <c r="A37" s="282" t="s">
        <v>88</v>
      </c>
      <c r="B37">
        <v>255.6</v>
      </c>
      <c r="C37">
        <v>143.6</v>
      </c>
      <c r="D37">
        <v>1868.4</v>
      </c>
      <c r="E37">
        <v>1531.8</v>
      </c>
      <c r="F37">
        <v>66.3</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29.5</v>
      </c>
      <c r="C40">
        <v>8.1</v>
      </c>
      <c r="D40">
        <v>526.79999999999995</v>
      </c>
      <c r="E40">
        <v>670.3</v>
      </c>
      <c r="F40">
        <v>5.4</v>
      </c>
      <c r="G40">
        <v>0</v>
      </c>
    </row>
    <row r="41" spans="1:7" ht="15" x14ac:dyDescent="0.25">
      <c r="A41" s="282" t="s">
        <v>92</v>
      </c>
      <c r="B41">
        <v>0</v>
      </c>
      <c r="C41">
        <v>0</v>
      </c>
      <c r="D41">
        <v>0</v>
      </c>
      <c r="E41">
        <v>12</v>
      </c>
      <c r="F41">
        <v>0</v>
      </c>
      <c r="G41">
        <v>0</v>
      </c>
    </row>
    <row r="42" spans="1:7" ht="15" x14ac:dyDescent="0.25">
      <c r="A42" s="282" t="s">
        <v>93</v>
      </c>
      <c r="B42">
        <v>57.3</v>
      </c>
      <c r="C42">
        <v>20.399999999999999</v>
      </c>
      <c r="D42">
        <v>255.3</v>
      </c>
      <c r="E42">
        <v>215.1</v>
      </c>
      <c r="F42">
        <v>18.899999999999999</v>
      </c>
      <c r="G42">
        <v>0</v>
      </c>
    </row>
    <row r="43" spans="1:7" ht="15" x14ac:dyDescent="0.25">
      <c r="A43" s="282" t="s">
        <v>94</v>
      </c>
      <c r="B43">
        <v>3.2</v>
      </c>
      <c r="C43">
        <v>0.5</v>
      </c>
      <c r="D43">
        <v>57.8</v>
      </c>
      <c r="E43">
        <v>48.8</v>
      </c>
      <c r="F43">
        <v>6.5</v>
      </c>
      <c r="G43">
        <v>0</v>
      </c>
    </row>
    <row r="44" spans="1:7" ht="15" x14ac:dyDescent="0.25">
      <c r="A44" s="282" t="s">
        <v>95</v>
      </c>
      <c r="B44">
        <v>0</v>
      </c>
      <c r="C44">
        <v>0</v>
      </c>
      <c r="D44">
        <v>0</v>
      </c>
      <c r="E44">
        <v>206.1</v>
      </c>
      <c r="F44">
        <v>66</v>
      </c>
      <c r="G44">
        <v>0</v>
      </c>
    </row>
    <row r="45" spans="1:7" ht="15" x14ac:dyDescent="0.25">
      <c r="A45" s="282" t="s">
        <v>96</v>
      </c>
      <c r="B45">
        <v>18.600000000000001</v>
      </c>
      <c r="C45">
        <v>14.3</v>
      </c>
      <c r="D45">
        <v>88.2</v>
      </c>
      <c r="E45">
        <v>92.4</v>
      </c>
      <c r="F45">
        <v>0</v>
      </c>
      <c r="G45">
        <v>0</v>
      </c>
    </row>
    <row r="46" spans="1:7" ht="15" x14ac:dyDescent="0.25">
      <c r="A46" s="282" t="s">
        <v>97</v>
      </c>
      <c r="B46">
        <v>0.4</v>
      </c>
      <c r="C46">
        <v>0.2</v>
      </c>
      <c r="D46">
        <v>0</v>
      </c>
      <c r="E46">
        <v>0</v>
      </c>
      <c r="F46">
        <v>0</v>
      </c>
      <c r="G46">
        <v>0</v>
      </c>
    </row>
    <row r="47" spans="1:7" ht="15" x14ac:dyDescent="0.25">
      <c r="A47" s="282" t="s">
        <v>98</v>
      </c>
      <c r="B47">
        <v>9</v>
      </c>
      <c r="C47">
        <v>0</v>
      </c>
      <c r="D47">
        <v>172.5</v>
      </c>
      <c r="E47">
        <v>144</v>
      </c>
      <c r="F47">
        <v>0</v>
      </c>
      <c r="G47">
        <v>0</v>
      </c>
    </row>
    <row r="48" spans="1:7" ht="15" x14ac:dyDescent="0.25">
      <c r="A48" s="282" t="s">
        <v>99</v>
      </c>
      <c r="B48">
        <v>3</v>
      </c>
      <c r="C48">
        <v>13.4</v>
      </c>
      <c r="D48">
        <v>12.6</v>
      </c>
      <c r="E48">
        <v>6.7</v>
      </c>
      <c r="F48">
        <v>0</v>
      </c>
      <c r="G48">
        <v>0</v>
      </c>
    </row>
    <row r="49" spans="1:7" ht="15" x14ac:dyDescent="0.25">
      <c r="A49" s="282" t="s">
        <v>100</v>
      </c>
      <c r="B49">
        <v>44.9</v>
      </c>
      <c r="C49">
        <v>67.900000000000006</v>
      </c>
      <c r="D49">
        <v>233.8</v>
      </c>
      <c r="E49">
        <v>276.5</v>
      </c>
      <c r="F49">
        <v>20</v>
      </c>
      <c r="G49">
        <v>0</v>
      </c>
    </row>
    <row r="50" spans="1:7" ht="15" x14ac:dyDescent="0.25">
      <c r="A50" s="282" t="s">
        <v>101</v>
      </c>
      <c r="B50">
        <v>56.8</v>
      </c>
      <c r="C50">
        <v>69.400000000000006</v>
      </c>
      <c r="D50">
        <v>540.4</v>
      </c>
      <c r="E50">
        <v>511.8</v>
      </c>
      <c r="F50">
        <v>5.2</v>
      </c>
      <c r="G50">
        <v>0</v>
      </c>
    </row>
    <row r="51" spans="1:7" ht="15" x14ac:dyDescent="0.25">
      <c r="A51" s="282" t="s">
        <v>66</v>
      </c>
    </row>
    <row r="52" spans="1:7" ht="15" x14ac:dyDescent="0.25">
      <c r="A52" s="282" t="s">
        <v>102</v>
      </c>
      <c r="B52">
        <v>243.9</v>
      </c>
      <c r="C52">
        <v>115.7</v>
      </c>
      <c r="D52">
        <v>1396.8</v>
      </c>
      <c r="E52">
        <v>1602.4</v>
      </c>
      <c r="F52">
        <v>45</v>
      </c>
      <c r="G52">
        <v>0</v>
      </c>
    </row>
    <row r="53" spans="1:7" ht="15" x14ac:dyDescent="0.25">
      <c r="A53" s="282" t="s">
        <v>103</v>
      </c>
      <c r="B53">
        <v>0</v>
      </c>
      <c r="C53">
        <v>0</v>
      </c>
      <c r="D53">
        <v>43.8</v>
      </c>
      <c r="E53">
        <v>356.3</v>
      </c>
      <c r="F53">
        <v>45</v>
      </c>
      <c r="G53">
        <v>0</v>
      </c>
    </row>
    <row r="54" spans="1:7" ht="15" x14ac:dyDescent="0.25">
      <c r="A54" s="282" t="s">
        <v>104</v>
      </c>
      <c r="B54">
        <v>243.9</v>
      </c>
      <c r="C54">
        <v>115.7</v>
      </c>
      <c r="D54">
        <v>1204.5999999999999</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794.7</v>
      </c>
      <c r="C59">
        <v>600.79999999999995</v>
      </c>
      <c r="D59">
        <v>4920.8</v>
      </c>
      <c r="E59">
        <v>5222.6000000000004</v>
      </c>
      <c r="F59">
        <v>403.5</v>
      </c>
      <c r="G59">
        <v>0</v>
      </c>
    </row>
    <row r="60" spans="1:7" ht="15" x14ac:dyDescent="0.25">
      <c r="A60" s="282" t="s">
        <v>109</v>
      </c>
      <c r="B60">
        <v>6.6</v>
      </c>
      <c r="C60">
        <v>3.3</v>
      </c>
      <c r="D60">
        <v>19.7</v>
      </c>
      <c r="E60">
        <v>20.7</v>
      </c>
      <c r="F60">
        <v>0</v>
      </c>
      <c r="G60">
        <v>0</v>
      </c>
    </row>
    <row r="61" spans="1:7" ht="15" x14ac:dyDescent="0.25">
      <c r="A61" s="282" t="s">
        <v>111</v>
      </c>
      <c r="B61">
        <v>28</v>
      </c>
      <c r="C61">
        <v>37.4</v>
      </c>
      <c r="D61">
        <v>112.3</v>
      </c>
      <c r="E61">
        <v>244</v>
      </c>
      <c r="F61">
        <v>14.8</v>
      </c>
      <c r="G61">
        <v>0</v>
      </c>
    </row>
    <row r="62" spans="1:7" ht="15" x14ac:dyDescent="0.25">
      <c r="A62" s="282" t="s">
        <v>112</v>
      </c>
      <c r="B62">
        <v>4.0999999999999996</v>
      </c>
      <c r="C62">
        <v>7.6</v>
      </c>
      <c r="D62">
        <v>129.19999999999999</v>
      </c>
      <c r="E62">
        <v>135</v>
      </c>
      <c r="F62">
        <v>1.4</v>
      </c>
      <c r="G62">
        <v>0</v>
      </c>
    </row>
    <row r="63" spans="1:7" ht="15" x14ac:dyDescent="0.25">
      <c r="A63" s="282" t="s">
        <v>113</v>
      </c>
      <c r="B63">
        <v>24.6</v>
      </c>
      <c r="C63">
        <v>22.9</v>
      </c>
      <c r="D63">
        <v>410.3</v>
      </c>
      <c r="E63">
        <v>318.8</v>
      </c>
      <c r="F63">
        <v>0</v>
      </c>
      <c r="G63">
        <v>0</v>
      </c>
    </row>
    <row r="64" spans="1:7" ht="15" x14ac:dyDescent="0.25">
      <c r="A64" s="282" t="s">
        <v>114</v>
      </c>
      <c r="B64">
        <v>0</v>
      </c>
      <c r="C64">
        <v>14.4</v>
      </c>
      <c r="D64">
        <v>4</v>
      </c>
      <c r="E64">
        <v>7.2</v>
      </c>
      <c r="F64">
        <v>0</v>
      </c>
      <c r="G64">
        <v>0</v>
      </c>
    </row>
    <row r="65" spans="1:7" ht="15" x14ac:dyDescent="0.25">
      <c r="A65" s="282" t="s">
        <v>115</v>
      </c>
      <c r="B65">
        <v>4.5</v>
      </c>
      <c r="C65">
        <v>5.5</v>
      </c>
      <c r="D65">
        <v>33.700000000000003</v>
      </c>
      <c r="E65">
        <v>23.8</v>
      </c>
      <c r="F65">
        <v>0</v>
      </c>
      <c r="G65">
        <v>0</v>
      </c>
    </row>
    <row r="66" spans="1:7" ht="15" x14ac:dyDescent="0.25">
      <c r="A66" s="282" t="s">
        <v>116</v>
      </c>
      <c r="B66">
        <v>0</v>
      </c>
      <c r="C66">
        <v>0</v>
      </c>
      <c r="D66">
        <v>0</v>
      </c>
      <c r="E66">
        <v>1.7</v>
      </c>
      <c r="F66">
        <v>0</v>
      </c>
      <c r="G66">
        <v>0</v>
      </c>
    </row>
    <row r="67" spans="1:7" ht="15" x14ac:dyDescent="0.25">
      <c r="A67" s="282" t="s">
        <v>117</v>
      </c>
      <c r="B67">
        <v>702.6</v>
      </c>
      <c r="C67">
        <v>504.7</v>
      </c>
      <c r="D67">
        <v>4115.8999999999996</v>
      </c>
      <c r="E67">
        <v>4246</v>
      </c>
      <c r="F67">
        <v>378.1</v>
      </c>
      <c r="G67">
        <v>0</v>
      </c>
    </row>
    <row r="68" spans="1:7" ht="15" x14ac:dyDescent="0.25">
      <c r="A68" s="282" t="s">
        <v>118</v>
      </c>
      <c r="B68">
        <v>17.3</v>
      </c>
      <c r="C68">
        <v>5</v>
      </c>
      <c r="D68">
        <v>34.299999999999997</v>
      </c>
      <c r="E68">
        <v>37.4</v>
      </c>
      <c r="F68">
        <v>5.8</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7</v>
      </c>
      <c r="C71">
        <v>0</v>
      </c>
      <c r="D71">
        <v>61.6</v>
      </c>
      <c r="E71">
        <v>62.5</v>
      </c>
      <c r="F71">
        <v>3.5</v>
      </c>
      <c r="G71">
        <v>0</v>
      </c>
    </row>
    <row r="72" spans="1:7" ht="15" x14ac:dyDescent="0.25">
      <c r="A72" s="282" t="s">
        <v>62</v>
      </c>
      <c r="B72" t="s">
        <v>63</v>
      </c>
      <c r="C72" t="s">
        <v>64</v>
      </c>
      <c r="D72" t="s">
        <v>63</v>
      </c>
      <c r="E72" t="s">
        <v>63</v>
      </c>
      <c r="F72" t="s">
        <v>63</v>
      </c>
      <c r="G72" t="s">
        <v>65</v>
      </c>
    </row>
    <row r="73" spans="1:7" ht="15" x14ac:dyDescent="0.25">
      <c r="A73" s="282" t="s">
        <v>122</v>
      </c>
      <c r="B73">
        <v>2379.1</v>
      </c>
      <c r="C73">
        <v>1613.1</v>
      </c>
      <c r="D73">
        <v>42009.7</v>
      </c>
      <c r="E73">
        <v>50106.3</v>
      </c>
      <c r="F73">
        <v>951.1</v>
      </c>
      <c r="G73">
        <v>0</v>
      </c>
    </row>
    <row r="74" spans="1:7" ht="15" x14ac:dyDescent="0.25">
      <c r="A74" s="282" t="s">
        <v>123</v>
      </c>
      <c r="B74">
        <v>924.7</v>
      </c>
      <c r="C74">
        <v>992.3</v>
      </c>
      <c r="D74">
        <v>0</v>
      </c>
      <c r="E74">
        <v>0</v>
      </c>
      <c r="F74">
        <v>1952.6</v>
      </c>
      <c r="G74">
        <v>0</v>
      </c>
    </row>
    <row r="75" spans="1:7" ht="15" x14ac:dyDescent="0.25">
      <c r="A75" s="282" t="s">
        <v>62</v>
      </c>
      <c r="B75" t="s">
        <v>63</v>
      </c>
      <c r="C75" t="s">
        <v>64</v>
      </c>
      <c r="D75" t="s">
        <v>63</v>
      </c>
      <c r="E75" t="s">
        <v>63</v>
      </c>
      <c r="F75" t="s">
        <v>63</v>
      </c>
      <c r="G75" t="s">
        <v>65</v>
      </c>
    </row>
    <row r="76" spans="1:7" ht="15" x14ac:dyDescent="0.25">
      <c r="A76" s="282" t="s">
        <v>124</v>
      </c>
      <c r="B76">
        <v>3303.8</v>
      </c>
      <c r="C76">
        <v>2605.4</v>
      </c>
      <c r="D76">
        <v>42009.7</v>
      </c>
      <c r="E76">
        <v>50106.3</v>
      </c>
      <c r="F76">
        <v>2903.7</v>
      </c>
      <c r="G76">
        <v>0</v>
      </c>
    </row>
    <row r="77" spans="1:7" ht="15" x14ac:dyDescent="0.25">
      <c r="A77" s="282" t="s">
        <v>125</v>
      </c>
      <c r="B77" t="s">
        <v>42</v>
      </c>
      <c r="C77" t="s">
        <v>42</v>
      </c>
      <c r="D77">
        <v>3.8</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65070-3B97-4A31-9DFE-3CF4B7CD1534}">
  <dimension ref="A1:G79"/>
  <sheetViews>
    <sheetView topLeftCell="A12" workbookViewId="0">
      <selection activeCell="B13" sqref="B13"/>
    </sheetView>
  </sheetViews>
  <sheetFormatPr defaultRowHeight="13.2" x14ac:dyDescent="0.25"/>
  <cols>
    <col min="1" max="1" width="28.6640625" customWidth="1"/>
    <col min="2" max="2" width="13.5546875" customWidth="1"/>
    <col min="3" max="3" width="12" customWidth="1"/>
    <col min="4" max="4" width="12.6640625" customWidth="1"/>
    <col min="5" max="5" width="11.44140625" customWidth="1"/>
    <col min="6" max="6" width="11.88671875" customWidth="1"/>
    <col min="7" max="7" width="13.33203125" customWidth="1"/>
  </cols>
  <sheetData>
    <row r="1" spans="1:7" ht="15" x14ac:dyDescent="0.25">
      <c r="A1" s="282" t="s">
        <v>47</v>
      </c>
    </row>
    <row r="2" spans="1:7" ht="15" x14ac:dyDescent="0.25">
      <c r="A2" s="282" t="s">
        <v>48</v>
      </c>
    </row>
    <row r="3" spans="1:7" ht="15" x14ac:dyDescent="0.25">
      <c r="A3" s="282" t="s">
        <v>136</v>
      </c>
    </row>
    <row r="4" spans="1:7" ht="15" x14ac:dyDescent="0.25">
      <c r="A4" s="282" t="s">
        <v>50</v>
      </c>
    </row>
    <row r="5" spans="1:7" ht="15" x14ac:dyDescent="0.25">
      <c r="A5" s="282" t="s">
        <v>51</v>
      </c>
    </row>
    <row r="6" spans="1:7" ht="15" x14ac:dyDescent="0.25">
      <c r="A6" s="282" t="s">
        <v>52</v>
      </c>
    </row>
    <row r="7" spans="1:7" ht="15" x14ac:dyDescent="0.25">
      <c r="A7" s="282" t="s">
        <v>137</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110</v>
      </c>
      <c r="D12">
        <v>4462.8999999999996</v>
      </c>
      <c r="E12">
        <v>4565.3</v>
      </c>
      <c r="F12">
        <v>0</v>
      </c>
      <c r="G12">
        <v>0</v>
      </c>
    </row>
    <row r="13" spans="1:7" ht="15" x14ac:dyDescent="0.25">
      <c r="A13" s="282" t="s">
        <v>68</v>
      </c>
      <c r="B13">
        <v>0</v>
      </c>
      <c r="C13">
        <v>0</v>
      </c>
      <c r="D13">
        <v>1234.8</v>
      </c>
      <c r="E13">
        <v>1679</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0</v>
      </c>
      <c r="G15">
        <v>0</v>
      </c>
    </row>
    <row r="16" spans="1:7" ht="15" x14ac:dyDescent="0.25">
      <c r="A16" s="282" t="s">
        <v>71</v>
      </c>
      <c r="B16">
        <v>0</v>
      </c>
      <c r="C16">
        <v>0</v>
      </c>
      <c r="D16">
        <v>909.6</v>
      </c>
      <c r="E16">
        <v>1036.7</v>
      </c>
      <c r="F16">
        <v>0</v>
      </c>
      <c r="G16">
        <v>0</v>
      </c>
    </row>
    <row r="17" spans="1:7" ht="15" x14ac:dyDescent="0.25">
      <c r="A17" s="282" t="s">
        <v>72</v>
      </c>
      <c r="B17">
        <v>0</v>
      </c>
      <c r="C17">
        <v>0</v>
      </c>
      <c r="D17">
        <v>128.80000000000001</v>
      </c>
      <c r="E17">
        <v>111.3</v>
      </c>
      <c r="F17">
        <v>0</v>
      </c>
      <c r="G17">
        <v>0</v>
      </c>
    </row>
    <row r="18" spans="1:7" ht="15" x14ac:dyDescent="0.25">
      <c r="A18" s="282" t="s">
        <v>73</v>
      </c>
      <c r="B18">
        <v>0</v>
      </c>
      <c r="C18">
        <v>110</v>
      </c>
      <c r="D18">
        <v>1904.4</v>
      </c>
      <c r="E18">
        <v>1338.7</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248.6</v>
      </c>
      <c r="C25">
        <v>342.1</v>
      </c>
      <c r="D25">
        <v>1868.2</v>
      </c>
      <c r="E25">
        <v>2034.4</v>
      </c>
      <c r="F25">
        <v>73.2</v>
      </c>
      <c r="G25">
        <v>0</v>
      </c>
    </row>
    <row r="26" spans="1:7" ht="15" x14ac:dyDescent="0.25">
      <c r="A26" s="282" t="s">
        <v>66</v>
      </c>
    </row>
    <row r="27" spans="1:7" ht="15" x14ac:dyDescent="0.25">
      <c r="A27" s="282" t="s">
        <v>79</v>
      </c>
      <c r="B27">
        <v>86.7</v>
      </c>
      <c r="C27">
        <v>48.5</v>
      </c>
      <c r="D27">
        <v>774.4</v>
      </c>
      <c r="E27">
        <v>1087.9000000000001</v>
      </c>
      <c r="F27">
        <v>68</v>
      </c>
      <c r="G27">
        <v>0</v>
      </c>
    </row>
    <row r="28" spans="1:7" ht="15" x14ac:dyDescent="0.25">
      <c r="A28" s="282" t="s">
        <v>66</v>
      </c>
    </row>
    <row r="29" spans="1:7" ht="15" x14ac:dyDescent="0.25">
      <c r="A29" s="282" t="s">
        <v>80</v>
      </c>
      <c r="B29">
        <v>500.5</v>
      </c>
      <c r="C29">
        <v>61.4</v>
      </c>
      <c r="D29">
        <v>23896.3</v>
      </c>
      <c r="E29">
        <v>31110.9</v>
      </c>
      <c r="F29">
        <v>152</v>
      </c>
      <c r="G29">
        <v>0</v>
      </c>
    </row>
    <row r="30" spans="1:7" ht="15" x14ac:dyDescent="0.25">
      <c r="A30" s="282" t="s">
        <v>66</v>
      </c>
    </row>
    <row r="31" spans="1:7" ht="15" x14ac:dyDescent="0.25">
      <c r="A31" s="282" t="s">
        <v>81</v>
      </c>
      <c r="B31">
        <v>499.5</v>
      </c>
      <c r="C31">
        <v>302</v>
      </c>
      <c r="D31">
        <v>4238.8999999999996</v>
      </c>
      <c r="E31">
        <v>4016.7</v>
      </c>
      <c r="F31">
        <v>166.1</v>
      </c>
      <c r="G31">
        <v>0</v>
      </c>
    </row>
    <row r="32" spans="1:7" ht="15" x14ac:dyDescent="0.25">
      <c r="A32" s="282" t="s">
        <v>82</v>
      </c>
      <c r="B32">
        <v>0</v>
      </c>
      <c r="C32">
        <v>0.2</v>
      </c>
      <c r="D32">
        <v>0.2</v>
      </c>
      <c r="E32">
        <v>0.1</v>
      </c>
      <c r="F32">
        <v>0</v>
      </c>
      <c r="G32">
        <v>0</v>
      </c>
    </row>
    <row r="33" spans="1:7" ht="15" x14ac:dyDescent="0.25">
      <c r="A33" s="282" t="s">
        <v>83</v>
      </c>
      <c r="B33" t="s">
        <v>84</v>
      </c>
      <c r="C33">
        <v>1</v>
      </c>
      <c r="D33">
        <v>603</v>
      </c>
      <c r="E33">
        <v>234.5</v>
      </c>
      <c r="F33">
        <v>0</v>
      </c>
      <c r="G33">
        <v>0</v>
      </c>
    </row>
    <row r="34" spans="1:7" ht="15" x14ac:dyDescent="0.25">
      <c r="A34" s="282" t="s">
        <v>85</v>
      </c>
      <c r="B34">
        <v>0</v>
      </c>
      <c r="C34">
        <v>1.1000000000000001</v>
      </c>
      <c r="D34">
        <v>4.3</v>
      </c>
      <c r="E34">
        <v>8.1999999999999993</v>
      </c>
      <c r="F34">
        <v>0</v>
      </c>
      <c r="G34">
        <v>0</v>
      </c>
    </row>
    <row r="35" spans="1:7" ht="15" x14ac:dyDescent="0.25">
      <c r="A35" s="282" t="s">
        <v>86</v>
      </c>
      <c r="B35">
        <v>1.4</v>
      </c>
      <c r="C35">
        <v>0.1</v>
      </c>
      <c r="D35">
        <v>6</v>
      </c>
      <c r="E35">
        <v>7.5</v>
      </c>
      <c r="F35">
        <v>0</v>
      </c>
      <c r="G35">
        <v>0</v>
      </c>
    </row>
    <row r="36" spans="1:7" ht="15" x14ac:dyDescent="0.25">
      <c r="A36" s="282" t="s">
        <v>87</v>
      </c>
      <c r="B36">
        <v>0</v>
      </c>
      <c r="C36">
        <v>0</v>
      </c>
      <c r="D36">
        <v>1</v>
      </c>
      <c r="E36">
        <v>0.3</v>
      </c>
      <c r="F36">
        <v>0</v>
      </c>
      <c r="G36">
        <v>0</v>
      </c>
    </row>
    <row r="37" spans="1:7" ht="15" x14ac:dyDescent="0.25">
      <c r="A37" s="282" t="s">
        <v>88</v>
      </c>
      <c r="B37">
        <v>274.3</v>
      </c>
      <c r="C37">
        <v>118.6</v>
      </c>
      <c r="D37">
        <v>1773.3</v>
      </c>
      <c r="E37">
        <v>1516.3</v>
      </c>
      <c r="F37">
        <v>51.5</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29.9</v>
      </c>
      <c r="C40">
        <v>8.3000000000000007</v>
      </c>
      <c r="D40">
        <v>526.4</v>
      </c>
      <c r="E40">
        <v>670.1</v>
      </c>
      <c r="F40">
        <v>5.4</v>
      </c>
      <c r="G40">
        <v>0</v>
      </c>
    </row>
    <row r="41" spans="1:7" ht="15" x14ac:dyDescent="0.25">
      <c r="A41" s="282" t="s">
        <v>92</v>
      </c>
      <c r="B41">
        <v>0</v>
      </c>
      <c r="C41">
        <v>0</v>
      </c>
      <c r="D41">
        <v>0</v>
      </c>
      <c r="E41">
        <v>12</v>
      </c>
      <c r="F41">
        <v>0</v>
      </c>
      <c r="G41">
        <v>0</v>
      </c>
    </row>
    <row r="42" spans="1:7" ht="15" x14ac:dyDescent="0.25">
      <c r="A42" s="282" t="s">
        <v>93</v>
      </c>
      <c r="B42">
        <v>61.9</v>
      </c>
      <c r="C42">
        <v>20</v>
      </c>
      <c r="D42">
        <v>243</v>
      </c>
      <c r="E42">
        <v>214.6</v>
      </c>
      <c r="F42">
        <v>18.2</v>
      </c>
      <c r="G42">
        <v>0</v>
      </c>
    </row>
    <row r="43" spans="1:7" ht="15" x14ac:dyDescent="0.25">
      <c r="A43" s="282" t="s">
        <v>94</v>
      </c>
      <c r="B43">
        <v>2.7</v>
      </c>
      <c r="C43">
        <v>0.5</v>
      </c>
      <c r="D43">
        <v>57.8</v>
      </c>
      <c r="E43">
        <v>48.8</v>
      </c>
      <c r="F43">
        <v>5.5</v>
      </c>
      <c r="G43">
        <v>0</v>
      </c>
    </row>
    <row r="44" spans="1:7" ht="15" x14ac:dyDescent="0.25">
      <c r="A44" s="282" t="s">
        <v>95</v>
      </c>
      <c r="B44">
        <v>0</v>
      </c>
      <c r="C44">
        <v>0</v>
      </c>
      <c r="D44">
        <v>0</v>
      </c>
      <c r="E44">
        <v>206.1</v>
      </c>
      <c r="F44">
        <v>66</v>
      </c>
      <c r="G44">
        <v>0</v>
      </c>
    </row>
    <row r="45" spans="1:7" ht="15" x14ac:dyDescent="0.25">
      <c r="A45" s="282" t="s">
        <v>96</v>
      </c>
      <c r="B45">
        <v>20.5</v>
      </c>
      <c r="C45">
        <v>13.1</v>
      </c>
      <c r="D45">
        <v>85.5</v>
      </c>
      <c r="E45">
        <v>91.9</v>
      </c>
      <c r="F45">
        <v>0</v>
      </c>
      <c r="G45">
        <v>0</v>
      </c>
    </row>
    <row r="46" spans="1:7" ht="15" x14ac:dyDescent="0.25">
      <c r="A46" s="282" t="s">
        <v>97</v>
      </c>
      <c r="B46">
        <v>0.4</v>
      </c>
      <c r="C46">
        <v>0.2</v>
      </c>
      <c r="D46">
        <v>0</v>
      </c>
      <c r="E46">
        <v>0</v>
      </c>
      <c r="F46">
        <v>0</v>
      </c>
      <c r="G46">
        <v>0</v>
      </c>
    </row>
    <row r="47" spans="1:7" ht="15" x14ac:dyDescent="0.25">
      <c r="A47" s="282" t="s">
        <v>98</v>
      </c>
      <c r="B47">
        <v>9</v>
      </c>
      <c r="C47">
        <v>0</v>
      </c>
      <c r="D47">
        <v>172.5</v>
      </c>
      <c r="E47">
        <v>144</v>
      </c>
      <c r="F47">
        <v>0</v>
      </c>
      <c r="G47">
        <v>0</v>
      </c>
    </row>
    <row r="48" spans="1:7" ht="15" x14ac:dyDescent="0.25">
      <c r="A48" s="282" t="s">
        <v>99</v>
      </c>
      <c r="B48">
        <v>3</v>
      </c>
      <c r="C48">
        <v>13.5</v>
      </c>
      <c r="D48">
        <v>12.6</v>
      </c>
      <c r="E48">
        <v>6.7</v>
      </c>
      <c r="F48">
        <v>0</v>
      </c>
      <c r="G48">
        <v>0</v>
      </c>
    </row>
    <row r="49" spans="1:7" ht="15" x14ac:dyDescent="0.25">
      <c r="A49" s="282" t="s">
        <v>100</v>
      </c>
      <c r="B49">
        <v>40.5</v>
      </c>
      <c r="C49">
        <v>66.3</v>
      </c>
      <c r="D49">
        <v>226.1</v>
      </c>
      <c r="E49">
        <v>276.10000000000002</v>
      </c>
      <c r="F49">
        <v>15.5</v>
      </c>
      <c r="G49">
        <v>0</v>
      </c>
    </row>
    <row r="50" spans="1:7" ht="15" x14ac:dyDescent="0.25">
      <c r="A50" s="282" t="s">
        <v>101</v>
      </c>
      <c r="B50">
        <v>55.8</v>
      </c>
      <c r="C50">
        <v>59</v>
      </c>
      <c r="D50">
        <v>527.20000000000005</v>
      </c>
      <c r="E50">
        <v>507.8</v>
      </c>
      <c r="F50">
        <v>4</v>
      </c>
      <c r="G50">
        <v>0</v>
      </c>
    </row>
    <row r="51" spans="1:7" ht="15" x14ac:dyDescent="0.25">
      <c r="A51" s="282" t="s">
        <v>66</v>
      </c>
    </row>
    <row r="52" spans="1:7" ht="15" x14ac:dyDescent="0.25">
      <c r="A52" s="282" t="s">
        <v>102</v>
      </c>
      <c r="B52">
        <v>243.9</v>
      </c>
      <c r="C52">
        <v>178.7</v>
      </c>
      <c r="D52">
        <v>1396.8</v>
      </c>
      <c r="E52">
        <v>1602.4</v>
      </c>
      <c r="F52">
        <v>0</v>
      </c>
      <c r="G52">
        <v>0</v>
      </c>
    </row>
    <row r="53" spans="1:7" ht="15" x14ac:dyDescent="0.25">
      <c r="A53" s="282" t="s">
        <v>103</v>
      </c>
      <c r="B53">
        <v>0</v>
      </c>
      <c r="C53">
        <v>0</v>
      </c>
      <c r="D53">
        <v>43.8</v>
      </c>
      <c r="E53">
        <v>356.3</v>
      </c>
      <c r="F53">
        <v>0</v>
      </c>
      <c r="G53">
        <v>0</v>
      </c>
    </row>
    <row r="54" spans="1:7" ht="15" x14ac:dyDescent="0.25">
      <c r="A54" s="282" t="s">
        <v>104</v>
      </c>
      <c r="B54">
        <v>243.9</v>
      </c>
      <c r="C54">
        <v>178.7</v>
      </c>
      <c r="D54">
        <v>1204.5999999999999</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890.8</v>
      </c>
      <c r="C59">
        <v>638.70000000000005</v>
      </c>
      <c r="D59">
        <v>4812.2</v>
      </c>
      <c r="E59">
        <v>5152.5</v>
      </c>
      <c r="F59">
        <v>385.2</v>
      </c>
      <c r="G59">
        <v>0</v>
      </c>
    </row>
    <row r="60" spans="1:7" ht="15" x14ac:dyDescent="0.25">
      <c r="A60" s="282" t="s">
        <v>109</v>
      </c>
      <c r="B60">
        <v>3.6</v>
      </c>
      <c r="C60">
        <v>3.3</v>
      </c>
      <c r="D60">
        <v>19.7</v>
      </c>
      <c r="E60">
        <v>20.7</v>
      </c>
      <c r="F60">
        <v>0</v>
      </c>
      <c r="G60">
        <v>0</v>
      </c>
    </row>
    <row r="61" spans="1:7" ht="15" x14ac:dyDescent="0.25">
      <c r="A61" s="282" t="s">
        <v>111</v>
      </c>
      <c r="B61">
        <v>42.8</v>
      </c>
      <c r="C61">
        <v>37.4</v>
      </c>
      <c r="D61">
        <v>112.3</v>
      </c>
      <c r="E61">
        <v>244</v>
      </c>
      <c r="F61">
        <v>0</v>
      </c>
      <c r="G61">
        <v>0</v>
      </c>
    </row>
    <row r="62" spans="1:7" ht="15" x14ac:dyDescent="0.25">
      <c r="A62" s="282" t="s">
        <v>112</v>
      </c>
      <c r="B62">
        <v>4.0999999999999996</v>
      </c>
      <c r="C62">
        <v>5.8</v>
      </c>
      <c r="D62">
        <v>129.19999999999999</v>
      </c>
      <c r="E62">
        <v>134.69999999999999</v>
      </c>
      <c r="F62">
        <v>1.4</v>
      </c>
      <c r="G62">
        <v>0</v>
      </c>
    </row>
    <row r="63" spans="1:7" ht="15" x14ac:dyDescent="0.25">
      <c r="A63" s="282" t="s">
        <v>113</v>
      </c>
      <c r="B63">
        <v>22</v>
      </c>
      <c r="C63">
        <v>20.9</v>
      </c>
      <c r="D63">
        <v>399.3</v>
      </c>
      <c r="E63">
        <v>313.3</v>
      </c>
      <c r="F63">
        <v>0</v>
      </c>
      <c r="G63">
        <v>0</v>
      </c>
    </row>
    <row r="64" spans="1:7" ht="15" x14ac:dyDescent="0.25">
      <c r="A64" s="282" t="s">
        <v>114</v>
      </c>
      <c r="B64">
        <v>0</v>
      </c>
      <c r="C64">
        <v>14.4</v>
      </c>
      <c r="D64">
        <v>4</v>
      </c>
      <c r="E64">
        <v>7.2</v>
      </c>
      <c r="F64">
        <v>0</v>
      </c>
      <c r="G64">
        <v>0</v>
      </c>
    </row>
    <row r="65" spans="1:7" ht="15" x14ac:dyDescent="0.25">
      <c r="A65" s="282" t="s">
        <v>115</v>
      </c>
      <c r="B65">
        <v>4.5</v>
      </c>
      <c r="C65">
        <v>5.5</v>
      </c>
      <c r="D65">
        <v>33.700000000000003</v>
      </c>
      <c r="E65">
        <v>23.8</v>
      </c>
      <c r="F65">
        <v>0</v>
      </c>
      <c r="G65">
        <v>0</v>
      </c>
    </row>
    <row r="66" spans="1:7" ht="15" x14ac:dyDescent="0.25">
      <c r="A66" s="282" t="s">
        <v>116</v>
      </c>
      <c r="B66">
        <v>0</v>
      </c>
      <c r="C66">
        <v>0</v>
      </c>
      <c r="D66">
        <v>0</v>
      </c>
      <c r="E66">
        <v>1.7</v>
      </c>
      <c r="F66">
        <v>0</v>
      </c>
      <c r="G66">
        <v>0</v>
      </c>
    </row>
    <row r="67" spans="1:7" ht="15" x14ac:dyDescent="0.25">
      <c r="A67" s="282" t="s">
        <v>117</v>
      </c>
      <c r="B67">
        <v>800.5</v>
      </c>
      <c r="C67">
        <v>546.4</v>
      </c>
      <c r="D67">
        <v>4018.2</v>
      </c>
      <c r="E67">
        <v>4181.7</v>
      </c>
      <c r="F67">
        <v>378.1</v>
      </c>
      <c r="G67">
        <v>0</v>
      </c>
    </row>
    <row r="68" spans="1:7" ht="15" x14ac:dyDescent="0.25">
      <c r="A68" s="282" t="s">
        <v>118</v>
      </c>
      <c r="B68">
        <v>11.3</v>
      </c>
      <c r="C68">
        <v>5</v>
      </c>
      <c r="D68">
        <v>34.299999999999997</v>
      </c>
      <c r="E68">
        <v>37.4</v>
      </c>
      <c r="F68">
        <v>5.8</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2</v>
      </c>
      <c r="C71">
        <v>0</v>
      </c>
      <c r="D71">
        <v>61.6</v>
      </c>
      <c r="E71">
        <v>62.5</v>
      </c>
      <c r="F71">
        <v>0</v>
      </c>
      <c r="G71">
        <v>0</v>
      </c>
    </row>
    <row r="72" spans="1:7" ht="15" x14ac:dyDescent="0.25">
      <c r="A72" s="282" t="s">
        <v>62</v>
      </c>
      <c r="B72" t="s">
        <v>63</v>
      </c>
      <c r="C72" t="s">
        <v>64</v>
      </c>
      <c r="D72" t="s">
        <v>63</v>
      </c>
      <c r="E72" t="s">
        <v>63</v>
      </c>
      <c r="F72" t="s">
        <v>63</v>
      </c>
      <c r="G72" t="s">
        <v>65</v>
      </c>
    </row>
    <row r="73" spans="1:7" ht="15" x14ac:dyDescent="0.25">
      <c r="A73" s="282" t="s">
        <v>122</v>
      </c>
      <c r="B73">
        <v>2470.1</v>
      </c>
      <c r="C73">
        <v>1681.4</v>
      </c>
      <c r="D73">
        <v>41641.199999999997</v>
      </c>
      <c r="E73">
        <v>49779.7</v>
      </c>
      <c r="F73">
        <v>844.5</v>
      </c>
      <c r="G73">
        <v>0</v>
      </c>
    </row>
    <row r="74" spans="1:7" ht="15" x14ac:dyDescent="0.25">
      <c r="A74" s="282" t="s">
        <v>123</v>
      </c>
      <c r="B74">
        <v>1113.5999999999999</v>
      </c>
      <c r="C74">
        <v>1105.0999999999999</v>
      </c>
      <c r="D74">
        <v>0</v>
      </c>
      <c r="E74">
        <v>0</v>
      </c>
      <c r="F74">
        <v>1229.5</v>
      </c>
      <c r="G74">
        <v>0</v>
      </c>
    </row>
    <row r="75" spans="1:7" ht="15" x14ac:dyDescent="0.25">
      <c r="A75" s="282" t="s">
        <v>62</v>
      </c>
      <c r="B75" t="s">
        <v>63</v>
      </c>
      <c r="C75" t="s">
        <v>64</v>
      </c>
      <c r="D75" t="s">
        <v>63</v>
      </c>
      <c r="E75" t="s">
        <v>63</v>
      </c>
      <c r="F75" t="s">
        <v>63</v>
      </c>
      <c r="G75" t="s">
        <v>65</v>
      </c>
    </row>
    <row r="76" spans="1:7" ht="15" x14ac:dyDescent="0.25">
      <c r="A76" s="282" t="s">
        <v>124</v>
      </c>
      <c r="B76">
        <v>3583.6</v>
      </c>
      <c r="C76">
        <v>2786.5</v>
      </c>
      <c r="D76">
        <v>41641.199999999997</v>
      </c>
      <c r="E76">
        <v>49779.7</v>
      </c>
      <c r="F76">
        <v>2074</v>
      </c>
      <c r="G76">
        <v>0</v>
      </c>
    </row>
    <row r="77" spans="1:7" ht="15" x14ac:dyDescent="0.25">
      <c r="A77" s="282" t="s">
        <v>125</v>
      </c>
      <c r="B77" t="s">
        <v>42</v>
      </c>
      <c r="C77" t="s">
        <v>42</v>
      </c>
      <c r="D77">
        <v>3.8</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A475-814B-4D12-A760-CD20FC12AB79}">
  <dimension ref="A1:G79"/>
  <sheetViews>
    <sheetView topLeftCell="A4" workbookViewId="0">
      <selection activeCell="J26" sqref="J26:J27"/>
    </sheetView>
  </sheetViews>
  <sheetFormatPr defaultRowHeight="13.2" x14ac:dyDescent="0.25"/>
  <cols>
    <col min="1" max="1" width="30.88671875" customWidth="1"/>
    <col min="2" max="2" width="16" customWidth="1"/>
    <col min="3" max="3" width="12.6640625" customWidth="1"/>
    <col min="4" max="4" width="13.44140625" customWidth="1"/>
    <col min="5" max="5" width="12.5546875" customWidth="1"/>
    <col min="6" max="6" width="13.33203125" customWidth="1"/>
    <col min="7" max="7" width="14" customWidth="1"/>
  </cols>
  <sheetData>
    <row r="1" spans="1:7" ht="15" x14ac:dyDescent="0.25">
      <c r="A1" s="282" t="s">
        <v>47</v>
      </c>
    </row>
    <row r="2" spans="1:7" ht="15" x14ac:dyDescent="0.25">
      <c r="A2" s="282" t="s">
        <v>48</v>
      </c>
    </row>
    <row r="3" spans="1:7" ht="15" x14ac:dyDescent="0.25">
      <c r="A3" s="282" t="s">
        <v>138</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110</v>
      </c>
      <c r="D12">
        <v>4462.8999999999996</v>
      </c>
      <c r="E12">
        <v>4508.6000000000004</v>
      </c>
      <c r="F12">
        <v>0</v>
      </c>
      <c r="G12">
        <v>0</v>
      </c>
    </row>
    <row r="13" spans="1:7" ht="15" x14ac:dyDescent="0.25">
      <c r="A13" s="282" t="s">
        <v>68</v>
      </c>
      <c r="B13">
        <v>0</v>
      </c>
      <c r="C13">
        <v>0</v>
      </c>
      <c r="D13">
        <v>1234.8</v>
      </c>
      <c r="E13">
        <v>1622.4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0</v>
      </c>
      <c r="G15">
        <v>0</v>
      </c>
    </row>
    <row r="16" spans="1:7" ht="15" x14ac:dyDescent="0.25">
      <c r="A16" s="282" t="s">
        <v>71</v>
      </c>
      <c r="B16">
        <v>0</v>
      </c>
      <c r="C16">
        <v>0</v>
      </c>
      <c r="D16">
        <v>909.6</v>
      </c>
      <c r="E16">
        <v>1036.7</v>
      </c>
      <c r="F16">
        <v>0</v>
      </c>
      <c r="G16">
        <v>0</v>
      </c>
    </row>
    <row r="17" spans="1:7" ht="15" x14ac:dyDescent="0.25">
      <c r="A17" s="282" t="s">
        <v>72</v>
      </c>
      <c r="B17">
        <v>0</v>
      </c>
      <c r="C17">
        <v>0</v>
      </c>
      <c r="D17">
        <v>128.80000000000001</v>
      </c>
      <c r="E17">
        <v>111.3</v>
      </c>
      <c r="F17">
        <v>0</v>
      </c>
      <c r="G17">
        <v>0</v>
      </c>
    </row>
    <row r="18" spans="1:7" ht="15" x14ac:dyDescent="0.25">
      <c r="A18" s="282" t="s">
        <v>73</v>
      </c>
      <c r="B18">
        <v>0</v>
      </c>
      <c r="C18">
        <v>110</v>
      </c>
      <c r="D18">
        <v>1904.4</v>
      </c>
      <c r="E18">
        <v>1338.7</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236.9</v>
      </c>
      <c r="C25">
        <v>336.9</v>
      </c>
      <c r="D25">
        <v>1844.7</v>
      </c>
      <c r="E25">
        <v>2018.8</v>
      </c>
      <c r="F25">
        <v>73.2</v>
      </c>
      <c r="G25">
        <v>0</v>
      </c>
    </row>
    <row r="26" spans="1:7" ht="15" x14ac:dyDescent="0.25">
      <c r="A26" s="282" t="s">
        <v>66</v>
      </c>
    </row>
    <row r="27" spans="1:7" ht="15" x14ac:dyDescent="0.25">
      <c r="A27" s="282" t="s">
        <v>79</v>
      </c>
      <c r="B27">
        <v>90.9</v>
      </c>
      <c r="C27">
        <v>51.2</v>
      </c>
      <c r="D27">
        <v>769.3</v>
      </c>
      <c r="E27">
        <v>1080.3</v>
      </c>
      <c r="F27">
        <v>66</v>
      </c>
      <c r="G27">
        <v>0</v>
      </c>
    </row>
    <row r="28" spans="1:7" ht="15" x14ac:dyDescent="0.25">
      <c r="A28" s="282" t="s">
        <v>66</v>
      </c>
    </row>
    <row r="29" spans="1:7" ht="15" x14ac:dyDescent="0.25">
      <c r="A29" s="282" t="s">
        <v>80</v>
      </c>
      <c r="B29">
        <v>498</v>
      </c>
      <c r="C29">
        <v>68.8</v>
      </c>
      <c r="D29">
        <v>23893.8</v>
      </c>
      <c r="E29">
        <v>31103.599999999999</v>
      </c>
      <c r="F29">
        <v>10</v>
      </c>
      <c r="G29">
        <v>0</v>
      </c>
    </row>
    <row r="30" spans="1:7" ht="15" x14ac:dyDescent="0.25">
      <c r="A30" s="282" t="s">
        <v>66</v>
      </c>
    </row>
    <row r="31" spans="1:7" ht="15" x14ac:dyDescent="0.25">
      <c r="A31" s="282" t="s">
        <v>81</v>
      </c>
      <c r="B31">
        <v>511.1</v>
      </c>
      <c r="C31">
        <v>295.3</v>
      </c>
      <c r="D31">
        <v>4145.3</v>
      </c>
      <c r="E31">
        <v>3993.2</v>
      </c>
      <c r="F31">
        <v>140.4</v>
      </c>
      <c r="G31">
        <v>0</v>
      </c>
    </row>
    <row r="32" spans="1:7" ht="15" x14ac:dyDescent="0.25">
      <c r="A32" s="282" t="s">
        <v>82</v>
      </c>
      <c r="B32">
        <v>0</v>
      </c>
      <c r="C32">
        <v>0.2</v>
      </c>
      <c r="D32">
        <v>0.2</v>
      </c>
      <c r="E32">
        <v>0.1</v>
      </c>
      <c r="F32">
        <v>0</v>
      </c>
      <c r="G32">
        <v>0</v>
      </c>
    </row>
    <row r="33" spans="1:7" ht="15" x14ac:dyDescent="0.25">
      <c r="A33" s="282" t="s">
        <v>83</v>
      </c>
      <c r="B33">
        <v>1.5</v>
      </c>
      <c r="C33">
        <v>1</v>
      </c>
      <c r="D33">
        <v>601.5</v>
      </c>
      <c r="E33">
        <v>234.5</v>
      </c>
      <c r="F33">
        <v>0</v>
      </c>
      <c r="G33">
        <v>0</v>
      </c>
    </row>
    <row r="34" spans="1:7" ht="15" x14ac:dyDescent="0.25">
      <c r="A34" s="282" t="s">
        <v>85</v>
      </c>
      <c r="B34">
        <v>0</v>
      </c>
      <c r="C34">
        <v>1.1000000000000001</v>
      </c>
      <c r="D34">
        <v>4.3</v>
      </c>
      <c r="E34">
        <v>8.1999999999999993</v>
      </c>
      <c r="F34">
        <v>0</v>
      </c>
      <c r="G34">
        <v>0</v>
      </c>
    </row>
    <row r="35" spans="1:7" ht="15" x14ac:dyDescent="0.25">
      <c r="A35" s="282" t="s">
        <v>86</v>
      </c>
      <c r="B35">
        <v>1.4</v>
      </c>
      <c r="C35">
        <v>0.1</v>
      </c>
      <c r="D35">
        <v>6</v>
      </c>
      <c r="E35">
        <v>7.5</v>
      </c>
      <c r="F35">
        <v>0</v>
      </c>
      <c r="G35">
        <v>0</v>
      </c>
    </row>
    <row r="36" spans="1:7" ht="15" x14ac:dyDescent="0.25">
      <c r="A36" s="282" t="s">
        <v>87</v>
      </c>
      <c r="B36">
        <v>0</v>
      </c>
      <c r="C36">
        <v>0</v>
      </c>
      <c r="D36">
        <v>1</v>
      </c>
      <c r="E36">
        <v>0.3</v>
      </c>
      <c r="F36">
        <v>0</v>
      </c>
      <c r="G36">
        <v>0</v>
      </c>
    </row>
    <row r="37" spans="1:7" ht="15" x14ac:dyDescent="0.25">
      <c r="A37" s="282" t="s">
        <v>88</v>
      </c>
      <c r="B37">
        <v>294.89999999999998</v>
      </c>
      <c r="C37">
        <v>124.9</v>
      </c>
      <c r="D37">
        <v>1734.1</v>
      </c>
      <c r="E37">
        <v>1499.3</v>
      </c>
      <c r="F37">
        <v>34</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31</v>
      </c>
      <c r="C40">
        <v>8.6</v>
      </c>
      <c r="D40">
        <v>499.4</v>
      </c>
      <c r="E40">
        <v>669.8</v>
      </c>
      <c r="F40">
        <v>5.4</v>
      </c>
      <c r="G40">
        <v>0</v>
      </c>
    </row>
    <row r="41" spans="1:7" ht="15" x14ac:dyDescent="0.25">
      <c r="A41" s="282" t="s">
        <v>92</v>
      </c>
      <c r="B41">
        <v>0</v>
      </c>
      <c r="C41">
        <v>0</v>
      </c>
      <c r="D41">
        <v>0</v>
      </c>
      <c r="E41">
        <v>12</v>
      </c>
      <c r="F41">
        <v>0</v>
      </c>
      <c r="G41">
        <v>0</v>
      </c>
    </row>
    <row r="42" spans="1:7" ht="15" x14ac:dyDescent="0.25">
      <c r="A42" s="282" t="s">
        <v>93</v>
      </c>
      <c r="B42">
        <v>64.099999999999994</v>
      </c>
      <c r="C42">
        <v>22.3</v>
      </c>
      <c r="D42">
        <v>234.3</v>
      </c>
      <c r="E42">
        <v>211.4</v>
      </c>
      <c r="F42">
        <v>18.2</v>
      </c>
      <c r="G42">
        <v>0</v>
      </c>
    </row>
    <row r="43" spans="1:7" ht="15" x14ac:dyDescent="0.25">
      <c r="A43" s="282" t="s">
        <v>94</v>
      </c>
      <c r="B43">
        <v>4</v>
      </c>
      <c r="C43">
        <v>0.5</v>
      </c>
      <c r="D43">
        <v>56</v>
      </c>
      <c r="E43">
        <v>48.8</v>
      </c>
      <c r="F43">
        <v>2.5</v>
      </c>
      <c r="G43">
        <v>0</v>
      </c>
    </row>
    <row r="44" spans="1:7" ht="15" x14ac:dyDescent="0.25">
      <c r="A44" s="282" t="s">
        <v>95</v>
      </c>
      <c r="B44">
        <v>0</v>
      </c>
      <c r="C44">
        <v>0</v>
      </c>
      <c r="D44">
        <v>0</v>
      </c>
      <c r="E44">
        <v>206.1</v>
      </c>
      <c r="F44">
        <v>66</v>
      </c>
      <c r="G44">
        <v>0</v>
      </c>
    </row>
    <row r="45" spans="1:7" ht="15" x14ac:dyDescent="0.25">
      <c r="A45" s="282" t="s">
        <v>96</v>
      </c>
      <c r="B45">
        <v>23</v>
      </c>
      <c r="C45">
        <v>13</v>
      </c>
      <c r="D45">
        <v>82.8</v>
      </c>
      <c r="E45">
        <v>91.5</v>
      </c>
      <c r="F45">
        <v>0</v>
      </c>
      <c r="G45">
        <v>0</v>
      </c>
    </row>
    <row r="46" spans="1:7" ht="15" x14ac:dyDescent="0.25">
      <c r="A46" s="282" t="s">
        <v>97</v>
      </c>
      <c r="B46">
        <v>0.4</v>
      </c>
      <c r="C46">
        <v>0.2</v>
      </c>
      <c r="D46">
        <v>0</v>
      </c>
      <c r="E46">
        <v>0</v>
      </c>
      <c r="F46">
        <v>0</v>
      </c>
      <c r="G46">
        <v>0</v>
      </c>
    </row>
    <row r="47" spans="1:7" ht="15" x14ac:dyDescent="0.25">
      <c r="A47" s="282" t="s">
        <v>98</v>
      </c>
      <c r="B47">
        <v>0</v>
      </c>
      <c r="C47">
        <v>0</v>
      </c>
      <c r="D47">
        <v>172.5</v>
      </c>
      <c r="E47">
        <v>144</v>
      </c>
      <c r="F47">
        <v>0</v>
      </c>
      <c r="G47">
        <v>0</v>
      </c>
    </row>
    <row r="48" spans="1:7" ht="15" x14ac:dyDescent="0.25">
      <c r="A48" s="282" t="s">
        <v>99</v>
      </c>
      <c r="B48">
        <v>3.7</v>
      </c>
      <c r="C48">
        <v>9.5</v>
      </c>
      <c r="D48">
        <v>11.9</v>
      </c>
      <c r="E48">
        <v>6.6</v>
      </c>
      <c r="F48">
        <v>0</v>
      </c>
      <c r="G48">
        <v>0</v>
      </c>
    </row>
    <row r="49" spans="1:7" ht="15" x14ac:dyDescent="0.25">
      <c r="A49" s="282" t="s">
        <v>100</v>
      </c>
      <c r="B49">
        <v>32</v>
      </c>
      <c r="C49">
        <v>68.400000000000006</v>
      </c>
      <c r="D49">
        <v>223</v>
      </c>
      <c r="E49">
        <v>274</v>
      </c>
      <c r="F49">
        <v>11.5</v>
      </c>
      <c r="G49">
        <v>0</v>
      </c>
    </row>
    <row r="50" spans="1:7" ht="15" x14ac:dyDescent="0.25">
      <c r="A50" s="282" t="s">
        <v>101</v>
      </c>
      <c r="B50">
        <v>55.3</v>
      </c>
      <c r="C50">
        <v>45.4</v>
      </c>
      <c r="D50">
        <v>518.1</v>
      </c>
      <c r="E50">
        <v>507.3</v>
      </c>
      <c r="F50">
        <v>2.8</v>
      </c>
      <c r="G50">
        <v>0</v>
      </c>
    </row>
    <row r="51" spans="1:7" ht="15" x14ac:dyDescent="0.25">
      <c r="A51" s="282" t="s">
        <v>66</v>
      </c>
    </row>
    <row r="52" spans="1:7" ht="15" x14ac:dyDescent="0.25">
      <c r="A52" s="282" t="s">
        <v>102</v>
      </c>
      <c r="B52">
        <v>151.9</v>
      </c>
      <c r="C52">
        <v>178.7</v>
      </c>
      <c r="D52">
        <v>1396.8</v>
      </c>
      <c r="E52">
        <v>1602.4</v>
      </c>
      <c r="F52">
        <v>0</v>
      </c>
      <c r="G52">
        <v>0</v>
      </c>
    </row>
    <row r="53" spans="1:7" ht="15" x14ac:dyDescent="0.25">
      <c r="A53" s="282" t="s">
        <v>103</v>
      </c>
      <c r="B53">
        <v>0</v>
      </c>
      <c r="C53">
        <v>0</v>
      </c>
      <c r="D53">
        <v>43.8</v>
      </c>
      <c r="E53">
        <v>356.3</v>
      </c>
      <c r="F53">
        <v>0</v>
      </c>
      <c r="G53">
        <v>0</v>
      </c>
    </row>
    <row r="54" spans="1:7" ht="15" x14ac:dyDescent="0.25">
      <c r="A54" s="282" t="s">
        <v>104</v>
      </c>
      <c r="B54">
        <v>151.9</v>
      </c>
      <c r="C54">
        <v>178.7</v>
      </c>
      <c r="D54">
        <v>1204.5999999999999</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977.9</v>
      </c>
      <c r="C59">
        <v>674.9</v>
      </c>
      <c r="D59">
        <v>4736</v>
      </c>
      <c r="E59">
        <v>5088.6000000000004</v>
      </c>
      <c r="F59">
        <v>238.9</v>
      </c>
      <c r="G59">
        <v>0</v>
      </c>
    </row>
    <row r="60" spans="1:7" ht="15" x14ac:dyDescent="0.25">
      <c r="A60" s="282" t="s">
        <v>109</v>
      </c>
      <c r="B60">
        <v>3.6</v>
      </c>
      <c r="C60">
        <v>3.3</v>
      </c>
      <c r="D60">
        <v>19.7</v>
      </c>
      <c r="E60">
        <v>20.7</v>
      </c>
      <c r="F60">
        <v>0</v>
      </c>
      <c r="G60">
        <v>0</v>
      </c>
    </row>
    <row r="61" spans="1:7" ht="15" x14ac:dyDescent="0.25">
      <c r="A61" s="282" t="s">
        <v>111</v>
      </c>
      <c r="B61">
        <v>42.8</v>
      </c>
      <c r="C61">
        <v>23.4</v>
      </c>
      <c r="D61">
        <v>112.3</v>
      </c>
      <c r="E61">
        <v>244</v>
      </c>
      <c r="F61">
        <v>0</v>
      </c>
      <c r="G61">
        <v>0</v>
      </c>
    </row>
    <row r="62" spans="1:7" ht="15" x14ac:dyDescent="0.25">
      <c r="A62" s="282" t="s">
        <v>112</v>
      </c>
      <c r="B62">
        <v>4.4000000000000004</v>
      </c>
      <c r="C62">
        <v>6.7</v>
      </c>
      <c r="D62">
        <v>128.9</v>
      </c>
      <c r="E62">
        <v>133.80000000000001</v>
      </c>
      <c r="F62">
        <v>1.4</v>
      </c>
      <c r="G62">
        <v>0</v>
      </c>
    </row>
    <row r="63" spans="1:7" ht="15" x14ac:dyDescent="0.25">
      <c r="A63" s="282" t="s">
        <v>113</v>
      </c>
      <c r="B63">
        <v>24</v>
      </c>
      <c r="C63">
        <v>13.5</v>
      </c>
      <c r="D63">
        <v>399.3</v>
      </c>
      <c r="E63">
        <v>305.89999999999998</v>
      </c>
      <c r="F63">
        <v>0</v>
      </c>
      <c r="G63">
        <v>0</v>
      </c>
    </row>
    <row r="64" spans="1:7" ht="15" x14ac:dyDescent="0.25">
      <c r="A64" s="282" t="s">
        <v>114</v>
      </c>
      <c r="B64">
        <v>0</v>
      </c>
      <c r="C64">
        <v>14.4</v>
      </c>
      <c r="D64">
        <v>4</v>
      </c>
      <c r="E64">
        <v>7.2</v>
      </c>
      <c r="F64">
        <v>0</v>
      </c>
      <c r="G64">
        <v>0</v>
      </c>
    </row>
    <row r="65" spans="1:7" ht="15" x14ac:dyDescent="0.25">
      <c r="A65" s="282" t="s">
        <v>115</v>
      </c>
      <c r="B65">
        <v>4.5</v>
      </c>
      <c r="C65">
        <v>6.1</v>
      </c>
      <c r="D65">
        <v>33.700000000000003</v>
      </c>
      <c r="E65">
        <v>23.8</v>
      </c>
      <c r="F65">
        <v>0</v>
      </c>
      <c r="G65">
        <v>0</v>
      </c>
    </row>
    <row r="66" spans="1:7" ht="15" x14ac:dyDescent="0.25">
      <c r="A66" s="282" t="s">
        <v>116</v>
      </c>
      <c r="B66">
        <v>0</v>
      </c>
      <c r="C66">
        <v>0</v>
      </c>
      <c r="D66">
        <v>0</v>
      </c>
      <c r="E66">
        <v>1.7</v>
      </c>
      <c r="F66">
        <v>0</v>
      </c>
      <c r="G66">
        <v>0</v>
      </c>
    </row>
    <row r="67" spans="1:7" ht="15" x14ac:dyDescent="0.25">
      <c r="A67" s="282" t="s">
        <v>117</v>
      </c>
      <c r="B67">
        <v>880.4</v>
      </c>
      <c r="C67">
        <v>602.5</v>
      </c>
      <c r="D67">
        <v>3942.3</v>
      </c>
      <c r="E67">
        <v>4126.2</v>
      </c>
      <c r="F67">
        <v>237.6</v>
      </c>
      <c r="G67">
        <v>0</v>
      </c>
    </row>
    <row r="68" spans="1:7" ht="15" x14ac:dyDescent="0.25">
      <c r="A68" s="282" t="s">
        <v>118</v>
      </c>
      <c r="B68">
        <v>11.3</v>
      </c>
      <c r="C68">
        <v>5</v>
      </c>
      <c r="D68">
        <v>34.299999999999997</v>
      </c>
      <c r="E68">
        <v>37.4</v>
      </c>
      <c r="F68">
        <v>0</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7</v>
      </c>
      <c r="C71">
        <v>0</v>
      </c>
      <c r="D71">
        <v>61.6</v>
      </c>
      <c r="E71">
        <v>62.5</v>
      </c>
      <c r="F71">
        <v>0</v>
      </c>
      <c r="G71">
        <v>0</v>
      </c>
    </row>
    <row r="72" spans="1:7" ht="15" x14ac:dyDescent="0.25">
      <c r="A72" s="282" t="s">
        <v>62</v>
      </c>
      <c r="B72" t="s">
        <v>63</v>
      </c>
      <c r="C72" t="s">
        <v>64</v>
      </c>
      <c r="D72" t="s">
        <v>63</v>
      </c>
      <c r="E72" t="s">
        <v>63</v>
      </c>
      <c r="F72" t="s">
        <v>63</v>
      </c>
      <c r="G72" t="s">
        <v>65</v>
      </c>
    </row>
    <row r="73" spans="1:7" ht="15" x14ac:dyDescent="0.25">
      <c r="A73" s="282" t="s">
        <v>122</v>
      </c>
      <c r="B73">
        <v>2466.6999999999998</v>
      </c>
      <c r="C73">
        <v>1715.8</v>
      </c>
      <c r="D73">
        <v>41440.5</v>
      </c>
      <c r="E73">
        <v>49605</v>
      </c>
      <c r="F73">
        <v>528.5</v>
      </c>
      <c r="G73">
        <v>0</v>
      </c>
    </row>
    <row r="74" spans="1:7" ht="15" x14ac:dyDescent="0.25">
      <c r="A74" s="282" t="s">
        <v>123</v>
      </c>
      <c r="B74">
        <v>1089.5999999999999</v>
      </c>
      <c r="C74">
        <v>1183.9000000000001</v>
      </c>
      <c r="D74">
        <v>0</v>
      </c>
      <c r="E74">
        <v>0</v>
      </c>
      <c r="F74">
        <v>1038.5</v>
      </c>
      <c r="G74">
        <v>0</v>
      </c>
    </row>
    <row r="75" spans="1:7" ht="15" x14ac:dyDescent="0.25">
      <c r="A75" s="282" t="s">
        <v>62</v>
      </c>
      <c r="B75" t="s">
        <v>63</v>
      </c>
      <c r="C75" t="s">
        <v>64</v>
      </c>
      <c r="D75" t="s">
        <v>63</v>
      </c>
      <c r="E75" t="s">
        <v>63</v>
      </c>
      <c r="F75" t="s">
        <v>63</v>
      </c>
      <c r="G75" t="s">
        <v>65</v>
      </c>
    </row>
    <row r="76" spans="1:7" ht="15" x14ac:dyDescent="0.25">
      <c r="A76" s="282" t="s">
        <v>124</v>
      </c>
      <c r="B76">
        <v>3556.3</v>
      </c>
      <c r="C76">
        <v>2899.7</v>
      </c>
      <c r="D76">
        <v>41440.5</v>
      </c>
      <c r="E76">
        <v>49605</v>
      </c>
      <c r="F76">
        <v>1567</v>
      </c>
      <c r="G76">
        <v>0</v>
      </c>
    </row>
    <row r="77" spans="1:7" ht="15" x14ac:dyDescent="0.25">
      <c r="A77" s="282" t="s">
        <v>125</v>
      </c>
      <c r="B77" t="s">
        <v>42</v>
      </c>
      <c r="C77" t="s">
        <v>42</v>
      </c>
      <c r="D77">
        <v>3.8</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563F6-C109-4FE6-8CE6-B1ED2BF7630E}">
  <dimension ref="A1:G79"/>
  <sheetViews>
    <sheetView topLeftCell="A9" workbookViewId="0">
      <selection activeCell="F1" sqref="F1"/>
    </sheetView>
  </sheetViews>
  <sheetFormatPr defaultRowHeight="13.2" x14ac:dyDescent="0.25"/>
  <cols>
    <col min="1" max="1" width="27.44140625" customWidth="1"/>
    <col min="2" max="2" width="13.6640625" customWidth="1"/>
    <col min="3" max="3" width="11.109375" customWidth="1"/>
    <col min="4" max="4" width="13.44140625" customWidth="1"/>
    <col min="5" max="5" width="11.6640625" customWidth="1"/>
    <col min="6" max="6" width="13.109375" customWidth="1"/>
    <col min="7" max="7" width="12.109375" customWidth="1"/>
  </cols>
  <sheetData>
    <row r="1" spans="1:7" ht="15" x14ac:dyDescent="0.25">
      <c r="A1" s="282" t="s">
        <v>47</v>
      </c>
    </row>
    <row r="2" spans="1:7" ht="15" x14ac:dyDescent="0.25">
      <c r="A2" s="282" t="s">
        <v>48</v>
      </c>
    </row>
    <row r="3" spans="1:7" ht="15" x14ac:dyDescent="0.25">
      <c r="A3" s="282" t="s">
        <v>139</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165</v>
      </c>
      <c r="D12">
        <v>4353</v>
      </c>
      <c r="E12">
        <v>4366</v>
      </c>
      <c r="F12">
        <v>0</v>
      </c>
      <c r="G12">
        <v>0</v>
      </c>
    </row>
    <row r="13" spans="1:7" ht="15" x14ac:dyDescent="0.25">
      <c r="A13" s="282" t="s">
        <v>68</v>
      </c>
      <c r="B13">
        <v>0</v>
      </c>
      <c r="C13">
        <v>0</v>
      </c>
      <c r="D13">
        <v>1234.8</v>
      </c>
      <c r="E13">
        <v>1622.4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190.5</v>
      </c>
      <c r="F15">
        <v>0</v>
      </c>
      <c r="G15">
        <v>0</v>
      </c>
    </row>
    <row r="16" spans="1:7" ht="15" x14ac:dyDescent="0.25">
      <c r="A16" s="282" t="s">
        <v>71</v>
      </c>
      <c r="B16">
        <v>0</v>
      </c>
      <c r="C16">
        <v>0</v>
      </c>
      <c r="D16">
        <v>799.7</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165</v>
      </c>
      <c r="D18">
        <v>1904.4</v>
      </c>
      <c r="E18">
        <v>1222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238.3</v>
      </c>
      <c r="C25">
        <v>354.1</v>
      </c>
      <c r="D25">
        <v>1812.9</v>
      </c>
      <c r="E25">
        <v>1984.6</v>
      </c>
      <c r="F25">
        <v>73.2</v>
      </c>
      <c r="G25">
        <v>0</v>
      </c>
    </row>
    <row r="26" spans="1:7" ht="15" x14ac:dyDescent="0.25">
      <c r="A26" s="282" t="s">
        <v>66</v>
      </c>
    </row>
    <row r="27" spans="1:7" ht="15" x14ac:dyDescent="0.25">
      <c r="A27" s="282" t="s">
        <v>79</v>
      </c>
      <c r="B27">
        <v>94.8</v>
      </c>
      <c r="C27">
        <v>72.099999999999994</v>
      </c>
      <c r="D27">
        <v>762.3</v>
      </c>
      <c r="E27">
        <v>1057.4000000000001</v>
      </c>
      <c r="F27">
        <v>65.5</v>
      </c>
      <c r="G27">
        <v>0</v>
      </c>
    </row>
    <row r="28" spans="1:7" ht="15" x14ac:dyDescent="0.25">
      <c r="A28" s="282" t="s">
        <v>66</v>
      </c>
    </row>
    <row r="29" spans="1:7" ht="15" x14ac:dyDescent="0.25">
      <c r="A29" s="282" t="s">
        <v>80</v>
      </c>
      <c r="B29">
        <v>488.8</v>
      </c>
      <c r="C29">
        <v>71.900000000000006</v>
      </c>
      <c r="D29">
        <v>23890</v>
      </c>
      <c r="E29">
        <v>31097.4</v>
      </c>
      <c r="F29">
        <v>0</v>
      </c>
      <c r="G29">
        <v>0</v>
      </c>
    </row>
    <row r="30" spans="1:7" ht="15" x14ac:dyDescent="0.25">
      <c r="A30" s="282" t="s">
        <v>66</v>
      </c>
    </row>
    <row r="31" spans="1:7" ht="15" x14ac:dyDescent="0.25">
      <c r="A31" s="282" t="s">
        <v>81</v>
      </c>
      <c r="B31">
        <v>536.6</v>
      </c>
      <c r="C31">
        <v>292</v>
      </c>
      <c r="D31">
        <v>4096.8999999999996</v>
      </c>
      <c r="E31">
        <v>3967.6</v>
      </c>
      <c r="F31">
        <v>133.4</v>
      </c>
      <c r="G31">
        <v>0</v>
      </c>
    </row>
    <row r="32" spans="1:7" ht="15" x14ac:dyDescent="0.25">
      <c r="A32" s="282" t="s">
        <v>82</v>
      </c>
      <c r="B32">
        <v>0</v>
      </c>
      <c r="C32">
        <v>0.2</v>
      </c>
      <c r="D32">
        <v>0.2</v>
      </c>
      <c r="E32">
        <v>0.1</v>
      </c>
      <c r="F32">
        <v>0</v>
      </c>
      <c r="G32">
        <v>0</v>
      </c>
    </row>
    <row r="33" spans="1:7" ht="15" x14ac:dyDescent="0.25">
      <c r="A33" s="282" t="s">
        <v>83</v>
      </c>
      <c r="B33">
        <v>1.5</v>
      </c>
      <c r="C33">
        <v>1</v>
      </c>
      <c r="D33">
        <v>601.5</v>
      </c>
      <c r="E33">
        <v>234.5</v>
      </c>
      <c r="F33">
        <v>0</v>
      </c>
      <c r="G33">
        <v>0</v>
      </c>
    </row>
    <row r="34" spans="1:7" ht="15" x14ac:dyDescent="0.25">
      <c r="A34" s="282" t="s">
        <v>85</v>
      </c>
      <c r="B34">
        <v>0</v>
      </c>
      <c r="C34">
        <v>1.1000000000000001</v>
      </c>
      <c r="D34">
        <v>4.3</v>
      </c>
      <c r="E34">
        <v>8.1999999999999993</v>
      </c>
      <c r="F34">
        <v>0</v>
      </c>
      <c r="G34">
        <v>0</v>
      </c>
    </row>
    <row r="35" spans="1:7" ht="15" x14ac:dyDescent="0.25">
      <c r="A35" s="282" t="s">
        <v>86</v>
      </c>
      <c r="B35">
        <v>1.5</v>
      </c>
      <c r="C35">
        <v>0.1</v>
      </c>
      <c r="D35">
        <v>5.9</v>
      </c>
      <c r="E35">
        <v>7.5</v>
      </c>
      <c r="F35">
        <v>0</v>
      </c>
      <c r="G35">
        <v>0</v>
      </c>
    </row>
    <row r="36" spans="1:7" ht="15" x14ac:dyDescent="0.25">
      <c r="A36" s="282" t="s">
        <v>87</v>
      </c>
      <c r="B36">
        <v>0</v>
      </c>
      <c r="C36">
        <v>0</v>
      </c>
      <c r="D36">
        <v>1</v>
      </c>
      <c r="E36">
        <v>0.3</v>
      </c>
      <c r="F36">
        <v>0</v>
      </c>
      <c r="G36">
        <v>0</v>
      </c>
    </row>
    <row r="37" spans="1:7" ht="15" x14ac:dyDescent="0.25">
      <c r="A37" s="282" t="s">
        <v>88</v>
      </c>
      <c r="B37">
        <v>314.39999999999998</v>
      </c>
      <c r="C37">
        <v>138.30000000000001</v>
      </c>
      <c r="D37">
        <v>1699.8</v>
      </c>
      <c r="E37">
        <v>1480.4</v>
      </c>
      <c r="F37">
        <v>33</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32.299999999999997</v>
      </c>
      <c r="C40">
        <v>8.6</v>
      </c>
      <c r="D40">
        <v>498.1</v>
      </c>
      <c r="E40">
        <v>669.8</v>
      </c>
      <c r="F40">
        <v>5.4</v>
      </c>
      <c r="G40">
        <v>0</v>
      </c>
    </row>
    <row r="41" spans="1:7" ht="15" x14ac:dyDescent="0.25">
      <c r="A41" s="282" t="s">
        <v>92</v>
      </c>
      <c r="B41">
        <v>0</v>
      </c>
      <c r="C41">
        <v>0</v>
      </c>
      <c r="D41">
        <v>0</v>
      </c>
      <c r="E41">
        <v>12</v>
      </c>
      <c r="F41">
        <v>0</v>
      </c>
      <c r="G41">
        <v>0</v>
      </c>
    </row>
    <row r="42" spans="1:7" ht="15" x14ac:dyDescent="0.25">
      <c r="A42" s="282" t="s">
        <v>93</v>
      </c>
      <c r="B42">
        <v>67.8</v>
      </c>
      <c r="C42">
        <v>22.7</v>
      </c>
      <c r="D42">
        <v>229.6</v>
      </c>
      <c r="E42">
        <v>210.3</v>
      </c>
      <c r="F42">
        <v>15.7</v>
      </c>
      <c r="G42">
        <v>0</v>
      </c>
    </row>
    <row r="43" spans="1:7" ht="15" x14ac:dyDescent="0.25">
      <c r="A43" s="282" t="s">
        <v>94</v>
      </c>
      <c r="B43">
        <v>4</v>
      </c>
      <c r="C43">
        <v>0.5</v>
      </c>
      <c r="D43">
        <v>56</v>
      </c>
      <c r="E43">
        <v>48.8</v>
      </c>
      <c r="F43">
        <v>0</v>
      </c>
      <c r="G43">
        <v>0</v>
      </c>
    </row>
    <row r="44" spans="1:7" ht="15" x14ac:dyDescent="0.25">
      <c r="A44" s="282" t="s">
        <v>95</v>
      </c>
      <c r="B44">
        <v>0</v>
      </c>
      <c r="C44">
        <v>0</v>
      </c>
      <c r="D44">
        <v>0</v>
      </c>
      <c r="E44">
        <v>206.1</v>
      </c>
      <c r="F44">
        <v>66</v>
      </c>
      <c r="G44">
        <v>0</v>
      </c>
    </row>
    <row r="45" spans="1:7" ht="15" x14ac:dyDescent="0.25">
      <c r="A45" s="282" t="s">
        <v>96</v>
      </c>
      <c r="B45">
        <v>23.1</v>
      </c>
      <c r="C45">
        <v>14.2</v>
      </c>
      <c r="D45">
        <v>81.8</v>
      </c>
      <c r="E45">
        <v>89.4</v>
      </c>
      <c r="F45">
        <v>0</v>
      </c>
      <c r="G45">
        <v>0</v>
      </c>
    </row>
    <row r="46" spans="1:7" ht="15" x14ac:dyDescent="0.25">
      <c r="A46" s="282" t="s">
        <v>97</v>
      </c>
      <c r="B46">
        <v>0.4</v>
      </c>
      <c r="C46">
        <v>0.2</v>
      </c>
      <c r="D46">
        <v>0</v>
      </c>
      <c r="E46">
        <v>0</v>
      </c>
      <c r="F46">
        <v>0</v>
      </c>
      <c r="G46">
        <v>0</v>
      </c>
    </row>
    <row r="47" spans="1:7" ht="15" x14ac:dyDescent="0.25">
      <c r="A47" s="282" t="s">
        <v>98</v>
      </c>
      <c r="B47">
        <v>0</v>
      </c>
      <c r="C47">
        <v>0</v>
      </c>
      <c r="D47">
        <v>172.5</v>
      </c>
      <c r="E47">
        <v>144</v>
      </c>
      <c r="F47">
        <v>0</v>
      </c>
      <c r="G47">
        <v>0</v>
      </c>
    </row>
    <row r="48" spans="1:7" ht="15" x14ac:dyDescent="0.25">
      <c r="A48" s="282" t="s">
        <v>99</v>
      </c>
      <c r="B48">
        <v>3.7</v>
      </c>
      <c r="C48">
        <v>8.6</v>
      </c>
      <c r="D48">
        <v>11.9</v>
      </c>
      <c r="E48">
        <v>6.6</v>
      </c>
      <c r="F48">
        <v>0</v>
      </c>
      <c r="G48">
        <v>0</v>
      </c>
    </row>
    <row r="49" spans="1:7" ht="15" x14ac:dyDescent="0.25">
      <c r="A49" s="282" t="s">
        <v>100</v>
      </c>
      <c r="B49">
        <v>29.3</v>
      </c>
      <c r="C49">
        <v>70.400000000000006</v>
      </c>
      <c r="D49">
        <v>222.7</v>
      </c>
      <c r="E49">
        <v>271</v>
      </c>
      <c r="F49">
        <v>11.5</v>
      </c>
      <c r="G49">
        <v>0</v>
      </c>
    </row>
    <row r="50" spans="1:7" ht="15" x14ac:dyDescent="0.25">
      <c r="A50" s="282" t="s">
        <v>101</v>
      </c>
      <c r="B50">
        <v>58.7</v>
      </c>
      <c r="C50">
        <v>26.2</v>
      </c>
      <c r="D50">
        <v>511.6</v>
      </c>
      <c r="E50">
        <v>506.9</v>
      </c>
      <c r="F50">
        <v>1.8</v>
      </c>
      <c r="G50">
        <v>0</v>
      </c>
    </row>
    <row r="51" spans="1:7" ht="15" x14ac:dyDescent="0.25">
      <c r="A51" s="282" t="s">
        <v>66</v>
      </c>
    </row>
    <row r="52" spans="1:7" ht="15" x14ac:dyDescent="0.25">
      <c r="A52" s="282" t="s">
        <v>102</v>
      </c>
      <c r="B52">
        <v>101.9</v>
      </c>
      <c r="C52">
        <v>178.7</v>
      </c>
      <c r="D52">
        <v>1396.8</v>
      </c>
      <c r="E52">
        <v>1602.4</v>
      </c>
      <c r="F52">
        <v>0</v>
      </c>
      <c r="G52">
        <v>0</v>
      </c>
    </row>
    <row r="53" spans="1:7" ht="15" x14ac:dyDescent="0.25">
      <c r="A53" s="282" t="s">
        <v>103</v>
      </c>
      <c r="B53">
        <v>0</v>
      </c>
      <c r="C53">
        <v>0</v>
      </c>
      <c r="D53">
        <v>43.8</v>
      </c>
      <c r="E53">
        <v>356.3</v>
      </c>
      <c r="F53">
        <v>0</v>
      </c>
      <c r="G53">
        <v>0</v>
      </c>
    </row>
    <row r="54" spans="1:7" ht="15" x14ac:dyDescent="0.25">
      <c r="A54" s="282" t="s">
        <v>104</v>
      </c>
      <c r="B54">
        <v>101.9</v>
      </c>
      <c r="C54">
        <v>178.7</v>
      </c>
      <c r="D54">
        <v>1204.5999999999999</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969.9</v>
      </c>
      <c r="C59">
        <v>714.3</v>
      </c>
      <c r="D59">
        <v>4669.8999999999996</v>
      </c>
      <c r="E59">
        <v>5022.3999999999996</v>
      </c>
      <c r="F59">
        <v>143.69999999999999</v>
      </c>
      <c r="G59">
        <v>0</v>
      </c>
    </row>
    <row r="60" spans="1:7" ht="15" x14ac:dyDescent="0.25">
      <c r="A60" s="282" t="s">
        <v>109</v>
      </c>
      <c r="B60">
        <v>3</v>
      </c>
      <c r="C60">
        <v>6.8</v>
      </c>
      <c r="D60">
        <v>19.7</v>
      </c>
      <c r="E60">
        <v>16.8</v>
      </c>
      <c r="F60">
        <v>0</v>
      </c>
      <c r="G60">
        <v>0</v>
      </c>
    </row>
    <row r="61" spans="1:7" ht="15" x14ac:dyDescent="0.25">
      <c r="A61" s="282" t="s">
        <v>111</v>
      </c>
      <c r="B61">
        <v>61.3</v>
      </c>
      <c r="C61">
        <v>36.9</v>
      </c>
      <c r="D61">
        <v>92.8</v>
      </c>
      <c r="E61">
        <v>229.2</v>
      </c>
      <c r="F61">
        <v>0</v>
      </c>
      <c r="G61">
        <v>0</v>
      </c>
    </row>
    <row r="62" spans="1:7" ht="15" x14ac:dyDescent="0.25">
      <c r="A62" s="282" t="s">
        <v>112</v>
      </c>
      <c r="B62">
        <v>1.7</v>
      </c>
      <c r="C62">
        <v>7.1</v>
      </c>
      <c r="D62">
        <v>128.9</v>
      </c>
      <c r="E62">
        <v>132.19999999999999</v>
      </c>
      <c r="F62">
        <v>1.4</v>
      </c>
      <c r="G62">
        <v>0</v>
      </c>
    </row>
    <row r="63" spans="1:7" ht="15" x14ac:dyDescent="0.25">
      <c r="A63" s="282" t="s">
        <v>113</v>
      </c>
      <c r="B63">
        <v>43.5</v>
      </c>
      <c r="C63">
        <v>29</v>
      </c>
      <c r="D63">
        <v>379</v>
      </c>
      <c r="E63">
        <v>293.7</v>
      </c>
      <c r="F63">
        <v>0</v>
      </c>
      <c r="G63">
        <v>0</v>
      </c>
    </row>
    <row r="64" spans="1:7" ht="15" x14ac:dyDescent="0.25">
      <c r="A64" s="282" t="s">
        <v>114</v>
      </c>
      <c r="B64">
        <v>0</v>
      </c>
      <c r="C64">
        <v>14.4</v>
      </c>
      <c r="D64">
        <v>4</v>
      </c>
      <c r="E64">
        <v>7.2</v>
      </c>
      <c r="F64">
        <v>0</v>
      </c>
      <c r="G64">
        <v>0</v>
      </c>
    </row>
    <row r="65" spans="1:7" ht="15" x14ac:dyDescent="0.25">
      <c r="A65" s="282" t="s">
        <v>115</v>
      </c>
      <c r="B65">
        <v>4.5</v>
      </c>
      <c r="C65">
        <v>12.1</v>
      </c>
      <c r="D65">
        <v>33.700000000000003</v>
      </c>
      <c r="E65">
        <v>23.8</v>
      </c>
      <c r="F65">
        <v>0</v>
      </c>
      <c r="G65">
        <v>0</v>
      </c>
    </row>
    <row r="66" spans="1:7" ht="15" x14ac:dyDescent="0.25">
      <c r="A66" s="282" t="s">
        <v>116</v>
      </c>
      <c r="B66">
        <v>0</v>
      </c>
      <c r="C66">
        <v>0</v>
      </c>
      <c r="D66">
        <v>0</v>
      </c>
      <c r="E66">
        <v>1.7</v>
      </c>
      <c r="F66">
        <v>0</v>
      </c>
      <c r="G66">
        <v>0</v>
      </c>
    </row>
    <row r="67" spans="1:7" ht="15" x14ac:dyDescent="0.25">
      <c r="A67" s="282" t="s">
        <v>117</v>
      </c>
      <c r="B67">
        <v>839.4</v>
      </c>
      <c r="C67">
        <v>603</v>
      </c>
      <c r="D67">
        <v>3921.2</v>
      </c>
      <c r="E67">
        <v>4092.4</v>
      </c>
      <c r="F67">
        <v>142.30000000000001</v>
      </c>
      <c r="G67">
        <v>0</v>
      </c>
    </row>
    <row r="68" spans="1:7" ht="15" x14ac:dyDescent="0.25">
      <c r="A68" s="282" t="s">
        <v>118</v>
      </c>
      <c r="B68">
        <v>16.600000000000001</v>
      </c>
      <c r="C68">
        <v>5</v>
      </c>
      <c r="D68">
        <v>29</v>
      </c>
      <c r="E68">
        <v>37.4</v>
      </c>
      <c r="F68">
        <v>0</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0</v>
      </c>
      <c r="C71">
        <v>0</v>
      </c>
      <c r="D71">
        <v>61.6</v>
      </c>
      <c r="E71">
        <v>62.5</v>
      </c>
      <c r="F71">
        <v>0</v>
      </c>
      <c r="G71">
        <v>0</v>
      </c>
    </row>
    <row r="72" spans="1:7" ht="15" x14ac:dyDescent="0.25">
      <c r="A72" s="282" t="s">
        <v>62</v>
      </c>
      <c r="B72" t="s">
        <v>63</v>
      </c>
      <c r="C72" t="s">
        <v>64</v>
      </c>
      <c r="D72" t="s">
        <v>63</v>
      </c>
      <c r="E72" t="s">
        <v>63</v>
      </c>
      <c r="F72" t="s">
        <v>63</v>
      </c>
      <c r="G72" t="s">
        <v>65</v>
      </c>
    </row>
    <row r="73" spans="1:7" ht="15" x14ac:dyDescent="0.25">
      <c r="A73" s="282" t="s">
        <v>122</v>
      </c>
      <c r="B73">
        <v>2430.1999999999998</v>
      </c>
      <c r="C73">
        <v>1848</v>
      </c>
      <c r="D73">
        <v>41173.199999999997</v>
      </c>
      <c r="E73">
        <v>49307.3</v>
      </c>
      <c r="F73">
        <v>415.7</v>
      </c>
      <c r="G73">
        <v>0</v>
      </c>
    </row>
    <row r="74" spans="1:7" ht="15" x14ac:dyDescent="0.25">
      <c r="A74" s="282" t="s">
        <v>123</v>
      </c>
      <c r="B74">
        <v>1185.4000000000001</v>
      </c>
      <c r="C74">
        <v>1309.7</v>
      </c>
      <c r="D74">
        <v>0</v>
      </c>
      <c r="E74">
        <v>0</v>
      </c>
      <c r="F74">
        <v>960</v>
      </c>
      <c r="G74">
        <v>0</v>
      </c>
    </row>
    <row r="75" spans="1:7" ht="15" x14ac:dyDescent="0.25">
      <c r="A75" s="282" t="s">
        <v>62</v>
      </c>
      <c r="B75" t="s">
        <v>63</v>
      </c>
      <c r="C75" t="s">
        <v>64</v>
      </c>
      <c r="D75" t="s">
        <v>63</v>
      </c>
      <c r="E75" t="s">
        <v>63</v>
      </c>
      <c r="F75" t="s">
        <v>63</v>
      </c>
      <c r="G75" t="s">
        <v>65</v>
      </c>
    </row>
    <row r="76" spans="1:7" ht="15" x14ac:dyDescent="0.25">
      <c r="A76" s="282" t="s">
        <v>124</v>
      </c>
      <c r="B76">
        <v>3615.6</v>
      </c>
      <c r="C76">
        <v>3157.7</v>
      </c>
      <c r="D76">
        <v>41173.199999999997</v>
      </c>
      <c r="E76">
        <v>49307.3</v>
      </c>
      <c r="F76">
        <v>1375.7</v>
      </c>
      <c r="G76">
        <v>0</v>
      </c>
    </row>
    <row r="77" spans="1:7" ht="15" x14ac:dyDescent="0.25">
      <c r="A77" s="282" t="s">
        <v>125</v>
      </c>
      <c r="B77" t="s">
        <v>42</v>
      </c>
      <c r="C77" t="s">
        <v>42</v>
      </c>
      <c r="D77">
        <v>3.6</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29-733D-4BCA-AA33-3639D046B3E3}">
  <dimension ref="A1:G79"/>
  <sheetViews>
    <sheetView topLeftCell="A6" workbookViewId="0">
      <selection activeCell="M26" sqref="M26"/>
    </sheetView>
  </sheetViews>
  <sheetFormatPr defaultRowHeight="13.2" x14ac:dyDescent="0.25"/>
  <cols>
    <col min="1" max="1" width="24.44140625" customWidth="1"/>
  </cols>
  <sheetData>
    <row r="1" spans="1:7" ht="15" x14ac:dyDescent="0.25">
      <c r="A1" s="282" t="s">
        <v>140</v>
      </c>
      <c r="E1" t="s">
        <v>141</v>
      </c>
      <c r="F1" t="s">
        <v>142</v>
      </c>
      <c r="G1" s="29">
        <v>11331</v>
      </c>
    </row>
    <row r="2" spans="1:7" ht="15" x14ac:dyDescent="0.25">
      <c r="A2" s="282" t="s">
        <v>143</v>
      </c>
      <c r="B2" t="s">
        <v>144</v>
      </c>
      <c r="C2" t="s">
        <v>145</v>
      </c>
      <c r="D2" t="s">
        <v>146</v>
      </c>
      <c r="E2" t="s">
        <v>147</v>
      </c>
      <c r="F2" t="s">
        <v>148</v>
      </c>
      <c r="G2" t="s">
        <v>149</v>
      </c>
    </row>
    <row r="3" spans="1:7" ht="15" x14ac:dyDescent="0.25">
      <c r="A3" s="282" t="s">
        <v>150</v>
      </c>
      <c r="B3" t="s">
        <v>151</v>
      </c>
      <c r="C3" t="s">
        <v>152</v>
      </c>
    </row>
    <row r="4" spans="1:7" ht="15" x14ac:dyDescent="0.25">
      <c r="A4" s="282" t="s">
        <v>62</v>
      </c>
      <c r="B4" t="s">
        <v>63</v>
      </c>
      <c r="C4" t="s">
        <v>64</v>
      </c>
      <c r="D4" t="s">
        <v>63</v>
      </c>
      <c r="E4" t="s">
        <v>63</v>
      </c>
      <c r="F4" t="s">
        <v>63</v>
      </c>
      <c r="G4" t="s">
        <v>65</v>
      </c>
    </row>
    <row r="5" spans="1:7" ht="15" x14ac:dyDescent="0.25">
      <c r="A5" s="282" t="s">
        <v>66</v>
      </c>
      <c r="B5" t="s">
        <v>153</v>
      </c>
      <c r="C5" t="s">
        <v>154</v>
      </c>
      <c r="D5" t="s">
        <v>155</v>
      </c>
      <c r="E5" t="s">
        <v>66</v>
      </c>
      <c r="F5" t="s">
        <v>156</v>
      </c>
      <c r="G5" t="s">
        <v>157</v>
      </c>
    </row>
    <row r="6" spans="1:7" ht="15" x14ac:dyDescent="0.25">
      <c r="A6" s="282"/>
      <c r="B6" t="s">
        <v>63</v>
      </c>
      <c r="C6" t="s">
        <v>64</v>
      </c>
      <c r="D6" t="s">
        <v>63</v>
      </c>
      <c r="E6" t="s">
        <v>63</v>
      </c>
      <c r="F6" t="s">
        <v>63</v>
      </c>
      <c r="G6" t="s">
        <v>65</v>
      </c>
    </row>
    <row r="7" spans="1:7" ht="15" x14ac:dyDescent="0.25">
      <c r="A7" s="282" t="s">
        <v>66</v>
      </c>
      <c r="B7" t="s">
        <v>158</v>
      </c>
      <c r="C7" t="s">
        <v>159</v>
      </c>
      <c r="D7" t="s">
        <v>160</v>
      </c>
      <c r="E7" t="s">
        <v>161</v>
      </c>
      <c r="F7" t="s">
        <v>162</v>
      </c>
      <c r="G7" t="s">
        <v>163</v>
      </c>
    </row>
    <row r="8" spans="1:7" ht="15" x14ac:dyDescent="0.25">
      <c r="A8" s="282"/>
      <c r="B8" t="s">
        <v>63</v>
      </c>
      <c r="C8" t="s">
        <v>64</v>
      </c>
      <c r="D8" t="s">
        <v>63</v>
      </c>
      <c r="E8" t="s">
        <v>63</v>
      </c>
      <c r="F8" t="s">
        <v>63</v>
      </c>
      <c r="G8" t="s">
        <v>65</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165</v>
      </c>
      <c r="D12">
        <v>4294.5</v>
      </c>
      <c r="E12">
        <v>4365.8999999999996</v>
      </c>
      <c r="F12">
        <v>0</v>
      </c>
      <c r="G12">
        <v>0</v>
      </c>
    </row>
    <row r="13" spans="1:7" ht="15" x14ac:dyDescent="0.25">
      <c r="A13" s="282" t="s">
        <v>68</v>
      </c>
      <c r="B13">
        <v>0</v>
      </c>
      <c r="C13">
        <v>0</v>
      </c>
      <c r="D13">
        <v>1234.8</v>
      </c>
      <c r="E13">
        <v>1622.4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190.4</v>
      </c>
      <c r="F15">
        <v>0</v>
      </c>
      <c r="G15">
        <v>0</v>
      </c>
    </row>
    <row r="16" spans="1:7" ht="15" x14ac:dyDescent="0.25">
      <c r="A16" s="282" t="s">
        <v>71</v>
      </c>
      <c r="B16">
        <v>0</v>
      </c>
      <c r="C16">
        <v>0</v>
      </c>
      <c r="D16">
        <v>741.1</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165</v>
      </c>
      <c r="D18">
        <v>1904.4</v>
      </c>
      <c r="E18">
        <v>1222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244.7</v>
      </c>
      <c r="C25">
        <v>387</v>
      </c>
      <c r="D25">
        <v>1794.7</v>
      </c>
      <c r="E25">
        <v>1925</v>
      </c>
      <c r="F25">
        <v>69</v>
      </c>
      <c r="G25">
        <v>0</v>
      </c>
    </row>
    <row r="26" spans="1:7" ht="15" x14ac:dyDescent="0.25">
      <c r="A26" s="282" t="s">
        <v>66</v>
      </c>
    </row>
    <row r="27" spans="1:7" ht="15" x14ac:dyDescent="0.25">
      <c r="A27" s="282" t="s">
        <v>79</v>
      </c>
      <c r="B27">
        <v>91.6</v>
      </c>
      <c r="C27">
        <v>71</v>
      </c>
      <c r="D27">
        <v>753.3</v>
      </c>
      <c r="E27">
        <v>1055</v>
      </c>
      <c r="F27">
        <v>64</v>
      </c>
      <c r="G27">
        <v>0</v>
      </c>
    </row>
    <row r="28" spans="1:7" ht="15" x14ac:dyDescent="0.25">
      <c r="A28" s="282" t="s">
        <v>66</v>
      </c>
    </row>
    <row r="29" spans="1:7" ht="15" x14ac:dyDescent="0.25">
      <c r="A29" s="282" t="s">
        <v>80</v>
      </c>
      <c r="B29">
        <v>424.1</v>
      </c>
      <c r="C29">
        <v>75.8</v>
      </c>
      <c r="D29">
        <v>23888.1</v>
      </c>
      <c r="E29">
        <v>31093.5</v>
      </c>
      <c r="F29">
        <v>0</v>
      </c>
      <c r="G29">
        <v>0</v>
      </c>
    </row>
    <row r="30" spans="1:7" ht="15" x14ac:dyDescent="0.25">
      <c r="A30" s="282" t="s">
        <v>66</v>
      </c>
    </row>
    <row r="31" spans="1:7" ht="15" x14ac:dyDescent="0.25">
      <c r="A31" s="282" t="s">
        <v>81</v>
      </c>
      <c r="B31">
        <v>553.79999999999995</v>
      </c>
      <c r="C31">
        <v>287.60000000000002</v>
      </c>
      <c r="D31">
        <v>4047.2</v>
      </c>
      <c r="E31">
        <v>3885.7</v>
      </c>
      <c r="F31">
        <v>108.7</v>
      </c>
      <c r="G31">
        <v>0</v>
      </c>
    </row>
    <row r="32" spans="1:7" ht="15" x14ac:dyDescent="0.25">
      <c r="A32" s="282" t="s">
        <v>82</v>
      </c>
      <c r="B32">
        <v>0</v>
      </c>
      <c r="C32">
        <v>0.2</v>
      </c>
      <c r="D32">
        <v>0.2</v>
      </c>
      <c r="E32">
        <v>0.1</v>
      </c>
      <c r="F32">
        <v>0</v>
      </c>
      <c r="G32">
        <v>0</v>
      </c>
    </row>
    <row r="33" spans="1:7" ht="15" x14ac:dyDescent="0.25">
      <c r="A33" s="282" t="s">
        <v>83</v>
      </c>
      <c r="B33">
        <v>1.5</v>
      </c>
      <c r="C33">
        <v>1</v>
      </c>
      <c r="D33">
        <v>601.5</v>
      </c>
      <c r="E33">
        <v>234.5</v>
      </c>
      <c r="F33">
        <v>0</v>
      </c>
      <c r="G33">
        <v>0</v>
      </c>
    </row>
    <row r="34" spans="1:7" ht="15" x14ac:dyDescent="0.25">
      <c r="A34" s="282" t="s">
        <v>85</v>
      </c>
      <c r="B34">
        <v>0</v>
      </c>
      <c r="C34">
        <v>2</v>
      </c>
      <c r="D34">
        <v>4.3</v>
      </c>
      <c r="E34">
        <v>7.3</v>
      </c>
      <c r="F34">
        <v>0</v>
      </c>
      <c r="G34">
        <v>0</v>
      </c>
    </row>
    <row r="35" spans="1:7" ht="15" x14ac:dyDescent="0.25">
      <c r="A35" s="282" t="s">
        <v>86</v>
      </c>
      <c r="B35">
        <v>1.5</v>
      </c>
      <c r="C35">
        <v>0.1</v>
      </c>
      <c r="D35">
        <v>5.9</v>
      </c>
      <c r="E35">
        <v>7.5</v>
      </c>
      <c r="F35">
        <v>0</v>
      </c>
      <c r="G35">
        <v>0</v>
      </c>
    </row>
    <row r="36" spans="1:7" ht="15" x14ac:dyDescent="0.25">
      <c r="A36" s="282" t="s">
        <v>87</v>
      </c>
      <c r="B36">
        <v>0</v>
      </c>
      <c r="C36">
        <v>0</v>
      </c>
      <c r="D36">
        <v>1</v>
      </c>
      <c r="E36">
        <v>0.3</v>
      </c>
      <c r="F36">
        <v>0</v>
      </c>
      <c r="G36">
        <v>0</v>
      </c>
    </row>
    <row r="37" spans="1:7" ht="15" x14ac:dyDescent="0.25">
      <c r="A37" s="282" t="s">
        <v>88</v>
      </c>
      <c r="B37">
        <v>333.8</v>
      </c>
      <c r="C37">
        <v>135.5</v>
      </c>
      <c r="D37">
        <v>1667.2</v>
      </c>
      <c r="E37">
        <v>1404.8</v>
      </c>
      <c r="F37">
        <v>21.8</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29.3</v>
      </c>
      <c r="C40">
        <v>8.6</v>
      </c>
      <c r="D40">
        <v>496.7</v>
      </c>
      <c r="E40">
        <v>669.8</v>
      </c>
      <c r="F40">
        <v>4.9000000000000004</v>
      </c>
      <c r="G40">
        <v>0</v>
      </c>
    </row>
    <row r="41" spans="1:7" ht="15" x14ac:dyDescent="0.25">
      <c r="A41" s="282" t="s">
        <v>92</v>
      </c>
      <c r="B41">
        <v>0</v>
      </c>
      <c r="C41">
        <v>0</v>
      </c>
      <c r="D41">
        <v>0</v>
      </c>
      <c r="E41">
        <v>12</v>
      </c>
      <c r="F41">
        <v>0</v>
      </c>
      <c r="G41">
        <v>0</v>
      </c>
    </row>
    <row r="42" spans="1:7" ht="15" x14ac:dyDescent="0.25">
      <c r="A42" s="282" t="s">
        <v>93</v>
      </c>
      <c r="B42">
        <v>60.8</v>
      </c>
      <c r="C42">
        <v>21.5</v>
      </c>
      <c r="D42">
        <v>226.5</v>
      </c>
      <c r="E42">
        <v>208.7</v>
      </c>
      <c r="F42">
        <v>10.7</v>
      </c>
      <c r="G42">
        <v>0</v>
      </c>
    </row>
    <row r="43" spans="1:7" ht="15" x14ac:dyDescent="0.25">
      <c r="A43" s="282" t="s">
        <v>94</v>
      </c>
      <c r="B43">
        <v>4.5999999999999996</v>
      </c>
      <c r="C43">
        <v>0.5</v>
      </c>
      <c r="D43">
        <v>55.9</v>
      </c>
      <c r="E43">
        <v>48.8</v>
      </c>
      <c r="F43">
        <v>0</v>
      </c>
      <c r="G43">
        <v>0</v>
      </c>
    </row>
    <row r="44" spans="1:7" ht="15" x14ac:dyDescent="0.25">
      <c r="A44" s="282" t="s">
        <v>95</v>
      </c>
      <c r="B44">
        <v>0</v>
      </c>
      <c r="C44">
        <v>0</v>
      </c>
      <c r="D44">
        <v>0</v>
      </c>
      <c r="E44">
        <v>206.1</v>
      </c>
      <c r="F44">
        <v>66</v>
      </c>
      <c r="G44">
        <v>0</v>
      </c>
    </row>
    <row r="45" spans="1:7" ht="15" x14ac:dyDescent="0.25">
      <c r="A45" s="282" t="s">
        <v>96</v>
      </c>
      <c r="B45">
        <v>23.9</v>
      </c>
      <c r="C45">
        <v>14.6</v>
      </c>
      <c r="D45">
        <v>80.099999999999994</v>
      </c>
      <c r="E45">
        <v>88.3</v>
      </c>
      <c r="F45">
        <v>0</v>
      </c>
      <c r="G45">
        <v>0</v>
      </c>
    </row>
    <row r="46" spans="1:7" ht="15" x14ac:dyDescent="0.25">
      <c r="A46" s="282" t="s">
        <v>97</v>
      </c>
      <c r="B46">
        <v>0.4</v>
      </c>
      <c r="C46">
        <v>0.2</v>
      </c>
      <c r="D46">
        <v>0</v>
      </c>
      <c r="E46">
        <v>0</v>
      </c>
      <c r="F46">
        <v>0</v>
      </c>
      <c r="G46">
        <v>0</v>
      </c>
    </row>
    <row r="47" spans="1:7" ht="15" x14ac:dyDescent="0.25">
      <c r="A47" s="282" t="s">
        <v>98</v>
      </c>
      <c r="B47">
        <v>0</v>
      </c>
      <c r="C47">
        <v>0</v>
      </c>
      <c r="D47">
        <v>172.5</v>
      </c>
      <c r="E47">
        <v>144</v>
      </c>
      <c r="F47">
        <v>0</v>
      </c>
      <c r="G47">
        <v>0</v>
      </c>
    </row>
    <row r="48" spans="1:7" ht="15" x14ac:dyDescent="0.25">
      <c r="A48" s="282" t="s">
        <v>99</v>
      </c>
      <c r="B48">
        <v>4.0999999999999996</v>
      </c>
      <c r="C48">
        <v>5.9</v>
      </c>
      <c r="D48">
        <v>11.6</v>
      </c>
      <c r="E48">
        <v>6</v>
      </c>
      <c r="F48">
        <v>0</v>
      </c>
      <c r="G48">
        <v>0</v>
      </c>
    </row>
    <row r="49" spans="1:7" ht="15" x14ac:dyDescent="0.25">
      <c r="A49" s="282" t="s">
        <v>100</v>
      </c>
      <c r="B49">
        <v>30.8</v>
      </c>
      <c r="C49">
        <v>71.7</v>
      </c>
      <c r="D49">
        <v>220.1</v>
      </c>
      <c r="E49">
        <v>269.5</v>
      </c>
      <c r="F49">
        <v>3.5</v>
      </c>
      <c r="G49">
        <v>0</v>
      </c>
    </row>
    <row r="50" spans="1:7" ht="15" x14ac:dyDescent="0.25">
      <c r="A50" s="282" t="s">
        <v>101</v>
      </c>
      <c r="B50">
        <v>63.1</v>
      </c>
      <c r="C50">
        <v>25.9</v>
      </c>
      <c r="D50">
        <v>503.8</v>
      </c>
      <c r="E50">
        <v>506.3</v>
      </c>
      <c r="F50">
        <v>1.8</v>
      </c>
      <c r="G50">
        <v>0</v>
      </c>
    </row>
    <row r="51" spans="1:7" ht="15" x14ac:dyDescent="0.25">
      <c r="A51" s="282" t="s">
        <v>66</v>
      </c>
    </row>
    <row r="52" spans="1:7" ht="15" x14ac:dyDescent="0.25">
      <c r="A52" s="282" t="s">
        <v>102</v>
      </c>
      <c r="B52">
        <v>206.9</v>
      </c>
      <c r="C52">
        <v>148.69999999999999</v>
      </c>
      <c r="D52">
        <v>1285.7</v>
      </c>
      <c r="E52">
        <v>1602.4</v>
      </c>
      <c r="F52">
        <v>0</v>
      </c>
      <c r="G52">
        <v>0</v>
      </c>
    </row>
    <row r="53" spans="1:7" ht="15" x14ac:dyDescent="0.25">
      <c r="A53" s="282" t="s">
        <v>103</v>
      </c>
      <c r="B53">
        <v>0</v>
      </c>
      <c r="C53">
        <v>0</v>
      </c>
      <c r="D53">
        <v>43.8</v>
      </c>
      <c r="E53">
        <v>356.3</v>
      </c>
      <c r="F53">
        <v>0</v>
      </c>
      <c r="G53">
        <v>0</v>
      </c>
    </row>
    <row r="54" spans="1:7" ht="15" x14ac:dyDescent="0.25">
      <c r="A54" s="282" t="s">
        <v>104</v>
      </c>
      <c r="B54">
        <v>206.9</v>
      </c>
      <c r="C54">
        <v>148.69999999999999</v>
      </c>
      <c r="D54">
        <v>1093.5999999999999</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979.8</v>
      </c>
      <c r="C59">
        <v>719.1</v>
      </c>
      <c r="D59">
        <v>4614.1000000000004</v>
      </c>
      <c r="E59">
        <v>4960.8</v>
      </c>
      <c r="F59">
        <v>143.69999999999999</v>
      </c>
      <c r="G59">
        <v>0</v>
      </c>
    </row>
    <row r="60" spans="1:7" ht="15" x14ac:dyDescent="0.25">
      <c r="A60" s="282" t="s">
        <v>109</v>
      </c>
      <c r="B60">
        <v>3</v>
      </c>
      <c r="C60">
        <v>6.8</v>
      </c>
      <c r="D60">
        <v>19.7</v>
      </c>
      <c r="E60">
        <v>16.8</v>
      </c>
      <c r="F60">
        <v>0</v>
      </c>
      <c r="G60">
        <v>0</v>
      </c>
    </row>
    <row r="61" spans="1:7" ht="15" x14ac:dyDescent="0.25">
      <c r="A61" s="282" t="s">
        <v>111</v>
      </c>
      <c r="B61">
        <v>32.5</v>
      </c>
      <c r="C61">
        <v>51.4</v>
      </c>
      <c r="D61">
        <v>92.8</v>
      </c>
      <c r="E61">
        <v>214.1</v>
      </c>
      <c r="F61">
        <v>0</v>
      </c>
      <c r="G61">
        <v>0</v>
      </c>
    </row>
    <row r="62" spans="1:7" ht="15" x14ac:dyDescent="0.25">
      <c r="A62" s="282" t="s">
        <v>112</v>
      </c>
      <c r="B62">
        <v>2.7</v>
      </c>
      <c r="C62">
        <v>8.8000000000000007</v>
      </c>
      <c r="D62">
        <v>127.8</v>
      </c>
      <c r="E62">
        <v>130.5</v>
      </c>
      <c r="F62">
        <v>1.4</v>
      </c>
      <c r="G62">
        <v>0</v>
      </c>
    </row>
    <row r="63" spans="1:7" ht="15" x14ac:dyDescent="0.25">
      <c r="A63" s="282" t="s">
        <v>113</v>
      </c>
      <c r="B63">
        <v>50</v>
      </c>
      <c r="C63">
        <v>29</v>
      </c>
      <c r="D63">
        <v>374.3</v>
      </c>
      <c r="E63">
        <v>293.7</v>
      </c>
      <c r="F63">
        <v>0</v>
      </c>
      <c r="G63">
        <v>0</v>
      </c>
    </row>
    <row r="64" spans="1:7" ht="15" x14ac:dyDescent="0.25">
      <c r="A64" s="282" t="s">
        <v>114</v>
      </c>
      <c r="B64">
        <v>0</v>
      </c>
      <c r="C64">
        <v>14.4</v>
      </c>
      <c r="D64">
        <v>4</v>
      </c>
      <c r="E64">
        <v>7.2</v>
      </c>
      <c r="F64">
        <v>0</v>
      </c>
      <c r="G64">
        <v>0</v>
      </c>
    </row>
    <row r="65" spans="1:7" ht="15" x14ac:dyDescent="0.25">
      <c r="A65" s="282" t="s">
        <v>115</v>
      </c>
      <c r="B65">
        <v>9.5</v>
      </c>
      <c r="C65">
        <v>11.5</v>
      </c>
      <c r="D65">
        <v>28.2</v>
      </c>
      <c r="E65">
        <v>23.8</v>
      </c>
      <c r="F65">
        <v>0</v>
      </c>
      <c r="G65">
        <v>0</v>
      </c>
    </row>
    <row r="66" spans="1:7" ht="15" x14ac:dyDescent="0.25">
      <c r="A66" s="282" t="s">
        <v>116</v>
      </c>
      <c r="B66">
        <v>0</v>
      </c>
      <c r="C66">
        <v>0</v>
      </c>
      <c r="D66">
        <v>0</v>
      </c>
      <c r="E66">
        <v>1.7</v>
      </c>
      <c r="F66">
        <v>0</v>
      </c>
      <c r="G66">
        <v>0</v>
      </c>
    </row>
    <row r="67" spans="1:7" ht="15" x14ac:dyDescent="0.25">
      <c r="A67" s="282" t="s">
        <v>117</v>
      </c>
      <c r="B67">
        <v>865.4</v>
      </c>
      <c r="C67">
        <v>592.20000000000005</v>
      </c>
      <c r="D67">
        <v>3878.9</v>
      </c>
      <c r="E67">
        <v>4047.7</v>
      </c>
      <c r="F67">
        <v>142.30000000000001</v>
      </c>
      <c r="G67">
        <v>0</v>
      </c>
    </row>
    <row r="68" spans="1:7" ht="15" x14ac:dyDescent="0.25">
      <c r="A68" s="282" t="s">
        <v>118</v>
      </c>
      <c r="B68">
        <v>16.600000000000001</v>
      </c>
      <c r="C68">
        <v>5</v>
      </c>
      <c r="D68">
        <v>29</v>
      </c>
      <c r="E68">
        <v>37.4</v>
      </c>
      <c r="F68">
        <v>0</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0</v>
      </c>
      <c r="C71">
        <v>0</v>
      </c>
      <c r="D71">
        <v>59.4</v>
      </c>
      <c r="E71">
        <v>62.5</v>
      </c>
      <c r="F71">
        <v>0</v>
      </c>
      <c r="G71">
        <v>0</v>
      </c>
    </row>
    <row r="72" spans="1:7" ht="15" x14ac:dyDescent="0.25">
      <c r="A72" s="282" t="s">
        <v>62</v>
      </c>
      <c r="B72" t="s">
        <v>63</v>
      </c>
      <c r="C72" t="s">
        <v>64</v>
      </c>
      <c r="D72" t="s">
        <v>63</v>
      </c>
      <c r="E72" t="s">
        <v>63</v>
      </c>
      <c r="F72" t="s">
        <v>63</v>
      </c>
      <c r="G72" t="s">
        <v>65</v>
      </c>
    </row>
    <row r="73" spans="1:7" ht="15" x14ac:dyDescent="0.25">
      <c r="A73" s="282" t="s">
        <v>122</v>
      </c>
      <c r="B73">
        <v>2500.9</v>
      </c>
      <c r="C73">
        <v>1854.2</v>
      </c>
      <c r="D73">
        <v>40869.1</v>
      </c>
      <c r="E73">
        <v>49097.9</v>
      </c>
      <c r="F73">
        <v>385.4</v>
      </c>
      <c r="G73">
        <v>0</v>
      </c>
    </row>
    <row r="74" spans="1:7" ht="15" x14ac:dyDescent="0.25">
      <c r="A74" s="282" t="s">
        <v>123</v>
      </c>
      <c r="B74">
        <v>1190.4000000000001</v>
      </c>
      <c r="C74">
        <v>1381.8</v>
      </c>
      <c r="D74">
        <v>0</v>
      </c>
      <c r="E74">
        <v>0</v>
      </c>
      <c r="F74">
        <v>840</v>
      </c>
      <c r="G74">
        <v>0</v>
      </c>
    </row>
    <row r="75" spans="1:7" ht="15" x14ac:dyDescent="0.25">
      <c r="A75" s="282" t="s">
        <v>62</v>
      </c>
      <c r="B75" t="s">
        <v>63</v>
      </c>
      <c r="C75" t="s">
        <v>64</v>
      </c>
      <c r="D75" t="s">
        <v>63</v>
      </c>
      <c r="E75" t="s">
        <v>63</v>
      </c>
      <c r="F75" t="s">
        <v>63</v>
      </c>
      <c r="G75" t="s">
        <v>65</v>
      </c>
    </row>
    <row r="76" spans="1:7" ht="15" x14ac:dyDescent="0.25">
      <c r="A76" s="282" t="s">
        <v>124</v>
      </c>
      <c r="B76">
        <v>3691.3</v>
      </c>
      <c r="C76">
        <v>3236</v>
      </c>
      <c r="D76">
        <v>40869.1</v>
      </c>
      <c r="E76">
        <v>49097.9</v>
      </c>
      <c r="F76">
        <v>1225.4000000000001</v>
      </c>
      <c r="G76">
        <v>0</v>
      </c>
    </row>
    <row r="77" spans="1:7" ht="15" x14ac:dyDescent="0.25">
      <c r="A77" s="282" t="s">
        <v>125</v>
      </c>
      <c r="B77" t="s">
        <v>42</v>
      </c>
      <c r="C77" t="s">
        <v>42</v>
      </c>
      <c r="D77">
        <v>3.6</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8AF9-303C-4061-ACAD-A4DF95321F16}">
  <dimension ref="A1:G79"/>
  <sheetViews>
    <sheetView topLeftCell="A8" workbookViewId="0">
      <selection activeCell="B76" sqref="B76"/>
    </sheetView>
  </sheetViews>
  <sheetFormatPr defaultRowHeight="13.2" x14ac:dyDescent="0.25"/>
  <cols>
    <col min="1" max="1" width="26.6640625" customWidth="1"/>
    <col min="2" max="2" width="11.5546875" customWidth="1"/>
    <col min="3" max="4" width="11.33203125" customWidth="1"/>
    <col min="5" max="5" width="14" customWidth="1"/>
    <col min="6" max="7" width="13.6640625" customWidth="1"/>
  </cols>
  <sheetData>
    <row r="1" spans="1:7" ht="15" x14ac:dyDescent="0.25">
      <c r="A1" s="282" t="s">
        <v>47</v>
      </c>
    </row>
    <row r="2" spans="1:7" ht="15" x14ac:dyDescent="0.25">
      <c r="A2" s="282" t="s">
        <v>48</v>
      </c>
    </row>
    <row r="3" spans="1:7" ht="15" x14ac:dyDescent="0.25">
      <c r="A3" s="282" t="s">
        <v>164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165</v>
      </c>
      <c r="D12">
        <v>4236.3</v>
      </c>
      <c r="E12">
        <v>4365.8999999999996</v>
      </c>
      <c r="F12">
        <v>0</v>
      </c>
      <c r="G12">
        <v>0</v>
      </c>
    </row>
    <row r="13" spans="1:7" ht="15" x14ac:dyDescent="0.25">
      <c r="A13" s="282" t="s">
        <v>68</v>
      </c>
      <c r="B13">
        <v>0</v>
      </c>
      <c r="C13">
        <v>0</v>
      </c>
      <c r="D13">
        <v>1178.2</v>
      </c>
      <c r="E13">
        <v>1622.4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190.4</v>
      </c>
      <c r="F15">
        <v>0</v>
      </c>
      <c r="G15">
        <v>0</v>
      </c>
    </row>
    <row r="16" spans="1:7" ht="15" x14ac:dyDescent="0.25">
      <c r="A16" s="282" t="s">
        <v>71</v>
      </c>
      <c r="B16">
        <v>0</v>
      </c>
      <c r="C16">
        <v>0</v>
      </c>
      <c r="D16">
        <v>739.5</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165</v>
      </c>
      <c r="D18">
        <v>1904.4</v>
      </c>
      <c r="E18">
        <v>1222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277.60000000000002</v>
      </c>
      <c r="C25">
        <v>393</v>
      </c>
      <c r="D25">
        <v>1760.7</v>
      </c>
      <c r="E25">
        <v>1880.3</v>
      </c>
      <c r="F25">
        <v>69</v>
      </c>
      <c r="G25">
        <v>0</v>
      </c>
    </row>
    <row r="26" spans="1:7" ht="15" x14ac:dyDescent="0.25">
      <c r="A26" s="282" t="s">
        <v>66</v>
      </c>
    </row>
    <row r="27" spans="1:7" ht="15" x14ac:dyDescent="0.25">
      <c r="A27" s="282" t="s">
        <v>79</v>
      </c>
      <c r="B27">
        <v>88.4</v>
      </c>
      <c r="C27">
        <v>68.599999999999994</v>
      </c>
      <c r="D27">
        <v>743.9</v>
      </c>
      <c r="E27">
        <v>1048</v>
      </c>
      <c r="F27">
        <v>64</v>
      </c>
      <c r="G27">
        <v>0</v>
      </c>
    </row>
    <row r="28" spans="1:7" ht="15" x14ac:dyDescent="0.25">
      <c r="A28" s="282" t="s">
        <v>66</v>
      </c>
    </row>
    <row r="29" spans="1:7" ht="15" x14ac:dyDescent="0.25">
      <c r="A29" s="282" t="s">
        <v>80</v>
      </c>
      <c r="B29">
        <v>348.8</v>
      </c>
      <c r="C29">
        <v>78.8</v>
      </c>
      <c r="D29">
        <v>23885.7</v>
      </c>
      <c r="E29">
        <v>31086.7</v>
      </c>
      <c r="F29">
        <v>0</v>
      </c>
      <c r="G29">
        <v>0</v>
      </c>
    </row>
    <row r="30" spans="1:7" ht="15" x14ac:dyDescent="0.25">
      <c r="A30" s="282" t="s">
        <v>66</v>
      </c>
    </row>
    <row r="31" spans="1:7" ht="15" x14ac:dyDescent="0.25">
      <c r="A31" s="282" t="s">
        <v>81</v>
      </c>
      <c r="B31">
        <v>565.20000000000005</v>
      </c>
      <c r="C31">
        <v>269.3</v>
      </c>
      <c r="D31">
        <v>3997.4</v>
      </c>
      <c r="E31">
        <v>3869.1</v>
      </c>
      <c r="F31">
        <v>92.9</v>
      </c>
      <c r="G31">
        <v>0</v>
      </c>
    </row>
    <row r="32" spans="1:7" ht="15" x14ac:dyDescent="0.25">
      <c r="A32" s="282" t="s">
        <v>82</v>
      </c>
      <c r="B32">
        <v>0</v>
      </c>
      <c r="C32">
        <v>0.2</v>
      </c>
      <c r="D32">
        <v>0.2</v>
      </c>
      <c r="E32">
        <v>0.1</v>
      </c>
      <c r="F32">
        <v>0</v>
      </c>
      <c r="G32">
        <v>0</v>
      </c>
    </row>
    <row r="33" spans="1:7" ht="15" x14ac:dyDescent="0.25">
      <c r="A33" s="282" t="s">
        <v>83</v>
      </c>
      <c r="B33">
        <v>1.5</v>
      </c>
      <c r="C33">
        <v>1</v>
      </c>
      <c r="D33">
        <v>601.5</v>
      </c>
      <c r="E33">
        <v>234.5</v>
      </c>
      <c r="F33">
        <v>0</v>
      </c>
      <c r="G33">
        <v>0</v>
      </c>
    </row>
    <row r="34" spans="1:7" ht="15" x14ac:dyDescent="0.25">
      <c r="A34" s="282" t="s">
        <v>85</v>
      </c>
      <c r="B34">
        <v>0</v>
      </c>
      <c r="C34">
        <v>2</v>
      </c>
      <c r="D34">
        <v>4.3</v>
      </c>
      <c r="E34">
        <v>7.3</v>
      </c>
      <c r="F34">
        <v>0</v>
      </c>
      <c r="G34">
        <v>0</v>
      </c>
    </row>
    <row r="35" spans="1:7" ht="15" x14ac:dyDescent="0.25">
      <c r="A35" s="282" t="s">
        <v>86</v>
      </c>
      <c r="B35">
        <v>0.6</v>
      </c>
      <c r="C35">
        <v>0.1</v>
      </c>
      <c r="D35">
        <v>5.9</v>
      </c>
      <c r="E35">
        <v>7.5</v>
      </c>
      <c r="F35">
        <v>0</v>
      </c>
      <c r="G35">
        <v>0</v>
      </c>
    </row>
    <row r="36" spans="1:7" ht="15" x14ac:dyDescent="0.25">
      <c r="A36" s="282" t="s">
        <v>87</v>
      </c>
      <c r="B36">
        <v>0</v>
      </c>
      <c r="C36">
        <v>0</v>
      </c>
      <c r="D36">
        <v>1</v>
      </c>
      <c r="E36">
        <v>0.3</v>
      </c>
      <c r="F36">
        <v>0</v>
      </c>
      <c r="G36">
        <v>0</v>
      </c>
    </row>
    <row r="37" spans="1:7" ht="15" x14ac:dyDescent="0.25">
      <c r="A37" s="282" t="s">
        <v>88</v>
      </c>
      <c r="B37">
        <v>362.1</v>
      </c>
      <c r="C37">
        <v>115.9</v>
      </c>
      <c r="D37">
        <v>1637</v>
      </c>
      <c r="E37">
        <v>1393.4</v>
      </c>
      <c r="F37">
        <v>20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29.2</v>
      </c>
      <c r="C40">
        <v>8.6999999999999993</v>
      </c>
      <c r="D40">
        <v>495.8</v>
      </c>
      <c r="E40">
        <v>669.8</v>
      </c>
      <c r="F40">
        <v>4.9000000000000004</v>
      </c>
      <c r="G40">
        <v>0</v>
      </c>
    </row>
    <row r="41" spans="1:7" ht="15" x14ac:dyDescent="0.25">
      <c r="A41" s="282" t="s">
        <v>92</v>
      </c>
      <c r="B41">
        <v>0</v>
      </c>
      <c r="C41">
        <v>0</v>
      </c>
      <c r="D41">
        <v>0</v>
      </c>
      <c r="E41">
        <v>12</v>
      </c>
      <c r="F41">
        <v>0</v>
      </c>
      <c r="G41">
        <v>0</v>
      </c>
    </row>
    <row r="42" spans="1:7" ht="15" x14ac:dyDescent="0.25">
      <c r="A42" s="282" t="s">
        <v>93</v>
      </c>
      <c r="B42">
        <v>47.6</v>
      </c>
      <c r="C42">
        <v>19.5</v>
      </c>
      <c r="D42">
        <v>222.5</v>
      </c>
      <c r="E42">
        <v>208.4</v>
      </c>
      <c r="F42">
        <v>2</v>
      </c>
      <c r="G42">
        <v>0</v>
      </c>
    </row>
    <row r="43" spans="1:7" ht="15" x14ac:dyDescent="0.25">
      <c r="A43" s="282" t="s">
        <v>94</v>
      </c>
      <c r="B43">
        <v>5.3</v>
      </c>
      <c r="C43">
        <v>0.5</v>
      </c>
      <c r="D43">
        <v>55.2</v>
      </c>
      <c r="E43">
        <v>48.8</v>
      </c>
      <c r="F43">
        <v>0</v>
      </c>
      <c r="G43">
        <v>0</v>
      </c>
    </row>
    <row r="44" spans="1:7" ht="15" x14ac:dyDescent="0.25">
      <c r="A44" s="282" t="s">
        <v>95</v>
      </c>
      <c r="B44">
        <v>0</v>
      </c>
      <c r="C44">
        <v>0</v>
      </c>
      <c r="D44">
        <v>0</v>
      </c>
      <c r="E44">
        <v>206.1</v>
      </c>
      <c r="F44">
        <v>66</v>
      </c>
      <c r="G44">
        <v>0</v>
      </c>
    </row>
    <row r="45" spans="1:7" ht="15" x14ac:dyDescent="0.25">
      <c r="A45" s="282" t="s">
        <v>96</v>
      </c>
      <c r="B45">
        <v>24.8</v>
      </c>
      <c r="C45">
        <v>15.8</v>
      </c>
      <c r="D45">
        <v>78.599999999999994</v>
      </c>
      <c r="E45">
        <v>87.2</v>
      </c>
      <c r="F45">
        <v>0</v>
      </c>
      <c r="G45">
        <v>0</v>
      </c>
    </row>
    <row r="46" spans="1:7" ht="15" x14ac:dyDescent="0.25">
      <c r="A46" s="282" t="s">
        <v>97</v>
      </c>
      <c r="B46">
        <v>0.4</v>
      </c>
      <c r="C46">
        <v>0.2</v>
      </c>
      <c r="D46">
        <v>0</v>
      </c>
      <c r="E46">
        <v>0</v>
      </c>
      <c r="F46">
        <v>0</v>
      </c>
      <c r="G46">
        <v>0</v>
      </c>
    </row>
    <row r="47" spans="1:7" ht="15" x14ac:dyDescent="0.25">
      <c r="A47" s="282" t="s">
        <v>98</v>
      </c>
      <c r="B47">
        <v>0</v>
      </c>
      <c r="C47">
        <v>0</v>
      </c>
      <c r="D47">
        <v>172.5</v>
      </c>
      <c r="E47">
        <v>144</v>
      </c>
      <c r="F47">
        <v>0</v>
      </c>
      <c r="G47">
        <v>0</v>
      </c>
    </row>
    <row r="48" spans="1:7" ht="15" x14ac:dyDescent="0.25">
      <c r="A48" s="282" t="s">
        <v>99</v>
      </c>
      <c r="B48">
        <v>4.0999999999999996</v>
      </c>
      <c r="C48">
        <v>5.9</v>
      </c>
      <c r="D48">
        <v>11.6</v>
      </c>
      <c r="E48">
        <v>6</v>
      </c>
      <c r="F48">
        <v>0</v>
      </c>
      <c r="G48">
        <v>0</v>
      </c>
    </row>
    <row r="49" spans="1:7" ht="15" x14ac:dyDescent="0.25">
      <c r="A49" s="282" t="s">
        <v>100</v>
      </c>
      <c r="B49">
        <v>32.799999999999997</v>
      </c>
      <c r="C49">
        <v>72.5</v>
      </c>
      <c r="D49">
        <v>217</v>
      </c>
      <c r="E49">
        <v>268.7</v>
      </c>
      <c r="F49">
        <v>0</v>
      </c>
      <c r="G49">
        <v>0</v>
      </c>
    </row>
    <row r="50" spans="1:7" ht="15" x14ac:dyDescent="0.25">
      <c r="A50" s="282" t="s">
        <v>101</v>
      </c>
      <c r="B50">
        <v>56.8</v>
      </c>
      <c r="C50">
        <v>27.2</v>
      </c>
      <c r="D50">
        <v>494.3</v>
      </c>
      <c r="E50">
        <v>503.3</v>
      </c>
      <c r="F50">
        <v>0</v>
      </c>
      <c r="G50">
        <v>0</v>
      </c>
    </row>
    <row r="51" spans="1:7" ht="15" x14ac:dyDescent="0.25">
      <c r="A51" s="282" t="s">
        <v>66</v>
      </c>
    </row>
    <row r="52" spans="1:7" ht="15" x14ac:dyDescent="0.25">
      <c r="A52" s="282" t="s">
        <v>102</v>
      </c>
      <c r="B52">
        <v>316.89999999999998</v>
      </c>
      <c r="C52">
        <v>148.69999999999999</v>
      </c>
      <c r="D52">
        <v>1172.5</v>
      </c>
      <c r="E52">
        <v>1602.4</v>
      </c>
      <c r="F52">
        <v>0</v>
      </c>
      <c r="G52">
        <v>0</v>
      </c>
    </row>
    <row r="53" spans="1:7" ht="15" x14ac:dyDescent="0.25">
      <c r="A53" s="282" t="s">
        <v>103</v>
      </c>
      <c r="B53">
        <v>0</v>
      </c>
      <c r="C53">
        <v>0</v>
      </c>
      <c r="D53">
        <v>43.8</v>
      </c>
      <c r="E53">
        <v>356.3</v>
      </c>
      <c r="F53">
        <v>0</v>
      </c>
      <c r="G53">
        <v>0</v>
      </c>
    </row>
    <row r="54" spans="1:7" ht="15" x14ac:dyDescent="0.25">
      <c r="A54" s="282" t="s">
        <v>104</v>
      </c>
      <c r="B54">
        <v>316.89999999999998</v>
      </c>
      <c r="C54">
        <v>148.69999999999999</v>
      </c>
      <c r="D54">
        <v>980.4</v>
      </c>
      <c r="E54">
        <v>1028.9000000000001</v>
      </c>
      <c r="F54">
        <v>0</v>
      </c>
      <c r="G54">
        <v>0</v>
      </c>
    </row>
    <row r="55" spans="1:7" ht="15" x14ac:dyDescent="0.25">
      <c r="A55" s="282" t="s">
        <v>105</v>
      </c>
      <c r="B55">
        <v>0</v>
      </c>
      <c r="C55">
        <v>0</v>
      </c>
      <c r="D55">
        <v>20.9</v>
      </c>
      <c r="E55">
        <v>20.8</v>
      </c>
      <c r="F55">
        <v>0</v>
      </c>
      <c r="G55">
        <v>0</v>
      </c>
    </row>
    <row r="56" spans="1:7" ht="15" x14ac:dyDescent="0.25">
      <c r="A56" s="282" t="s">
        <v>106</v>
      </c>
      <c r="B56">
        <v>0</v>
      </c>
      <c r="C56">
        <v>0</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1017</v>
      </c>
      <c r="C59">
        <v>747.3</v>
      </c>
      <c r="D59">
        <v>4545.8999999999996</v>
      </c>
      <c r="E59">
        <v>4844.8</v>
      </c>
      <c r="F59">
        <v>143.69999999999999</v>
      </c>
      <c r="G59">
        <v>0</v>
      </c>
    </row>
    <row r="60" spans="1:7" ht="15" x14ac:dyDescent="0.25">
      <c r="A60" s="282" t="s">
        <v>109</v>
      </c>
      <c r="B60">
        <v>0</v>
      </c>
      <c r="C60">
        <v>6.8</v>
      </c>
      <c r="D60">
        <v>19.7</v>
      </c>
      <c r="E60">
        <v>16.8</v>
      </c>
      <c r="F60">
        <v>0</v>
      </c>
      <c r="G60">
        <v>0</v>
      </c>
    </row>
    <row r="61" spans="1:7" ht="15" x14ac:dyDescent="0.25">
      <c r="A61" s="282" t="s">
        <v>111</v>
      </c>
      <c r="B61">
        <v>31.5</v>
      </c>
      <c r="C61">
        <v>51.4</v>
      </c>
      <c r="D61">
        <v>92.8</v>
      </c>
      <c r="E61">
        <v>214.1</v>
      </c>
      <c r="F61">
        <v>0</v>
      </c>
      <c r="G61">
        <v>0</v>
      </c>
    </row>
    <row r="62" spans="1:7" ht="15" x14ac:dyDescent="0.25">
      <c r="A62" s="282" t="s">
        <v>112</v>
      </c>
      <c r="B62">
        <v>3.2</v>
      </c>
      <c r="C62">
        <v>10.199999999999999</v>
      </c>
      <c r="D62">
        <v>127.4</v>
      </c>
      <c r="E62">
        <v>129.1</v>
      </c>
      <c r="F62">
        <v>1.4</v>
      </c>
      <c r="G62">
        <v>0</v>
      </c>
    </row>
    <row r="63" spans="1:7" ht="15" x14ac:dyDescent="0.25">
      <c r="A63" s="282" t="s">
        <v>113</v>
      </c>
      <c r="B63">
        <v>50</v>
      </c>
      <c r="C63">
        <v>38.4</v>
      </c>
      <c r="D63">
        <v>368</v>
      </c>
      <c r="E63">
        <v>283.7</v>
      </c>
      <c r="F63">
        <v>0</v>
      </c>
      <c r="G63">
        <v>0</v>
      </c>
    </row>
    <row r="64" spans="1:7" ht="15" x14ac:dyDescent="0.25">
      <c r="A64" s="282" t="s">
        <v>114</v>
      </c>
      <c r="B64">
        <v>0</v>
      </c>
      <c r="C64">
        <v>14.4</v>
      </c>
      <c r="D64">
        <v>4</v>
      </c>
      <c r="E64">
        <v>7.2</v>
      </c>
      <c r="F64">
        <v>0</v>
      </c>
      <c r="G64">
        <v>0</v>
      </c>
    </row>
    <row r="65" spans="1:7" ht="15" x14ac:dyDescent="0.25">
      <c r="A65" s="282" t="s">
        <v>115</v>
      </c>
      <c r="B65">
        <v>9.5</v>
      </c>
      <c r="C65">
        <v>11.5</v>
      </c>
      <c r="D65">
        <v>28.2</v>
      </c>
      <c r="E65">
        <v>23.8</v>
      </c>
      <c r="F65">
        <v>0</v>
      </c>
      <c r="G65">
        <v>0</v>
      </c>
    </row>
    <row r="66" spans="1:7" ht="15" x14ac:dyDescent="0.25">
      <c r="A66" s="282" t="s">
        <v>116</v>
      </c>
      <c r="B66">
        <v>0</v>
      </c>
      <c r="C66">
        <v>0</v>
      </c>
      <c r="D66">
        <v>0</v>
      </c>
      <c r="E66">
        <v>1.7</v>
      </c>
      <c r="F66">
        <v>0</v>
      </c>
      <c r="G66">
        <v>0</v>
      </c>
    </row>
    <row r="67" spans="1:7" ht="15" x14ac:dyDescent="0.25">
      <c r="A67" s="282" t="s">
        <v>117</v>
      </c>
      <c r="B67">
        <v>906.2</v>
      </c>
      <c r="C67">
        <v>604.20000000000005</v>
      </c>
      <c r="D67">
        <v>3817.4</v>
      </c>
      <c r="E67">
        <v>3948.7</v>
      </c>
      <c r="F67">
        <v>142.30000000000001</v>
      </c>
      <c r="G67">
        <v>0</v>
      </c>
    </row>
    <row r="68" spans="1:7" ht="15" x14ac:dyDescent="0.25">
      <c r="A68" s="282" t="s">
        <v>118</v>
      </c>
      <c r="B68">
        <v>16.600000000000001</v>
      </c>
      <c r="C68">
        <v>10.4</v>
      </c>
      <c r="D68">
        <v>29</v>
      </c>
      <c r="E68">
        <v>31.7</v>
      </c>
      <c r="F68">
        <v>0</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0</v>
      </c>
      <c r="C71">
        <v>0</v>
      </c>
      <c r="D71">
        <v>59.4</v>
      </c>
      <c r="E71">
        <v>62.5</v>
      </c>
      <c r="F71">
        <v>0</v>
      </c>
      <c r="G71">
        <v>0</v>
      </c>
    </row>
    <row r="72" spans="1:7" ht="15" x14ac:dyDescent="0.25">
      <c r="A72" s="282" t="s">
        <v>62</v>
      </c>
      <c r="B72" t="s">
        <v>63</v>
      </c>
      <c r="C72" t="s">
        <v>64</v>
      </c>
      <c r="D72" t="s">
        <v>63</v>
      </c>
      <c r="E72" t="s">
        <v>63</v>
      </c>
      <c r="F72" t="s">
        <v>63</v>
      </c>
      <c r="G72" t="s">
        <v>65</v>
      </c>
    </row>
    <row r="73" spans="1:7" ht="15" x14ac:dyDescent="0.25">
      <c r="A73" s="282" t="s">
        <v>122</v>
      </c>
      <c r="B73">
        <v>2614</v>
      </c>
      <c r="C73">
        <v>1870.6</v>
      </c>
      <c r="D73">
        <v>40533.800000000003</v>
      </c>
      <c r="E73">
        <v>48906.9</v>
      </c>
      <c r="F73">
        <v>369.6</v>
      </c>
      <c r="G73">
        <v>0</v>
      </c>
    </row>
    <row r="74" spans="1:7" ht="15" x14ac:dyDescent="0.25">
      <c r="A74" s="282" t="s">
        <v>123</v>
      </c>
      <c r="B74">
        <v>1186.3</v>
      </c>
      <c r="C74">
        <v>1329</v>
      </c>
      <c r="D74">
        <v>0</v>
      </c>
      <c r="E74">
        <v>0</v>
      </c>
      <c r="F74">
        <v>754</v>
      </c>
      <c r="G74">
        <v>0</v>
      </c>
    </row>
    <row r="75" spans="1:7" ht="15" x14ac:dyDescent="0.25">
      <c r="A75" s="282" t="s">
        <v>62</v>
      </c>
      <c r="B75" t="s">
        <v>63</v>
      </c>
      <c r="C75" t="s">
        <v>64</v>
      </c>
      <c r="D75" t="s">
        <v>63</v>
      </c>
      <c r="E75" t="s">
        <v>63</v>
      </c>
      <c r="F75" t="s">
        <v>63</v>
      </c>
      <c r="G75" t="s">
        <v>65</v>
      </c>
    </row>
    <row r="76" spans="1:7" ht="15" x14ac:dyDescent="0.25">
      <c r="A76" s="282" t="s">
        <v>124</v>
      </c>
      <c r="B76">
        <v>3800.4</v>
      </c>
      <c r="C76">
        <v>3199.6</v>
      </c>
      <c r="D76">
        <v>40533.800000000003</v>
      </c>
      <c r="E76">
        <v>48906.9</v>
      </c>
      <c r="F76">
        <v>1123.5999999999999</v>
      </c>
      <c r="G76">
        <v>0</v>
      </c>
    </row>
    <row r="77" spans="1:7" ht="15" x14ac:dyDescent="0.25">
      <c r="A77" s="282" t="s">
        <v>125</v>
      </c>
      <c r="B77" t="s">
        <v>42</v>
      </c>
      <c r="C77" t="s">
        <v>42</v>
      </c>
      <c r="D77">
        <v>3.6</v>
      </c>
      <c r="E77">
        <v>1.8</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B81B-1827-485C-B181-179C9C470676}">
  <dimension ref="A1:G79"/>
  <sheetViews>
    <sheetView topLeftCell="A22" workbookViewId="0">
      <selection activeCell="F19" sqref="F19"/>
    </sheetView>
  </sheetViews>
  <sheetFormatPr defaultRowHeight="13.2" x14ac:dyDescent="0.25"/>
  <cols>
    <col min="1" max="1" width="22.33203125" customWidth="1"/>
    <col min="2" max="2" width="13.6640625" customWidth="1"/>
    <col min="3" max="3" width="12" customWidth="1"/>
    <col min="4" max="4" width="12.88671875" customWidth="1"/>
    <col min="5" max="5" width="11.33203125" customWidth="1"/>
    <col min="6" max="6" width="13.44140625" customWidth="1"/>
    <col min="7" max="7" width="11.6640625" customWidth="1"/>
  </cols>
  <sheetData>
    <row r="1" spans="1:7" ht="15" x14ac:dyDescent="0.25">
      <c r="A1" s="282" t="s">
        <v>47</v>
      </c>
    </row>
    <row r="2" spans="1:7" ht="15" x14ac:dyDescent="0.25">
      <c r="A2" s="282" t="s">
        <v>48</v>
      </c>
    </row>
    <row r="3" spans="1:7" ht="15" x14ac:dyDescent="0.25">
      <c r="A3" s="282" t="s">
        <v>165</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4177.8999999999996</v>
      </c>
      <c r="E12">
        <v>4312.2</v>
      </c>
      <c r="F12">
        <v>0</v>
      </c>
      <c r="G12">
        <v>0</v>
      </c>
    </row>
    <row r="13" spans="1:7" ht="15" x14ac:dyDescent="0.25">
      <c r="A13" s="282" t="s">
        <v>68</v>
      </c>
      <c r="B13">
        <v>0</v>
      </c>
      <c r="C13">
        <v>0</v>
      </c>
      <c r="D13">
        <v>1178.2</v>
      </c>
      <c r="E13">
        <v>1622.4</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190.4</v>
      </c>
      <c r="F15">
        <v>0</v>
      </c>
      <c r="G15">
        <v>0</v>
      </c>
    </row>
    <row r="16" spans="1:7" ht="15" x14ac:dyDescent="0.25">
      <c r="A16" s="282" t="s">
        <v>71</v>
      </c>
      <c r="B16">
        <v>0</v>
      </c>
      <c r="C16">
        <v>0</v>
      </c>
      <c r="D16">
        <v>681.2</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191.5</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191.5</v>
      </c>
      <c r="E23">
        <v>178.6</v>
      </c>
      <c r="F23">
        <v>0</v>
      </c>
      <c r="G23">
        <v>0</v>
      </c>
    </row>
    <row r="24" spans="1:7" ht="15" x14ac:dyDescent="0.25">
      <c r="A24" s="282" t="s">
        <v>66</v>
      </c>
    </row>
    <row r="25" spans="1:7" ht="15" x14ac:dyDescent="0.25">
      <c r="A25" s="282" t="s">
        <v>78</v>
      </c>
      <c r="B25">
        <v>280.7</v>
      </c>
      <c r="C25">
        <v>395.7</v>
      </c>
      <c r="D25">
        <v>1739.1</v>
      </c>
      <c r="E25">
        <v>1857.2</v>
      </c>
      <c r="F25">
        <v>67.900000000000006</v>
      </c>
      <c r="G25">
        <v>0</v>
      </c>
    </row>
    <row r="26" spans="1:7" ht="15" x14ac:dyDescent="0.25">
      <c r="A26" s="282" t="s">
        <v>66</v>
      </c>
    </row>
    <row r="27" spans="1:7" ht="15" x14ac:dyDescent="0.25">
      <c r="A27" s="282" t="s">
        <v>79</v>
      </c>
      <c r="B27">
        <v>101.1</v>
      </c>
      <c r="C27">
        <v>40.799999999999997</v>
      </c>
      <c r="D27">
        <v>730.2</v>
      </c>
      <c r="E27">
        <v>953.7</v>
      </c>
      <c r="F27">
        <v>59.5</v>
      </c>
      <c r="G27">
        <v>0</v>
      </c>
    </row>
    <row r="28" spans="1:7" ht="15" x14ac:dyDescent="0.25">
      <c r="A28" s="282" t="s">
        <v>66</v>
      </c>
    </row>
    <row r="29" spans="1:7" ht="15" x14ac:dyDescent="0.25">
      <c r="A29" s="282" t="s">
        <v>80</v>
      </c>
      <c r="B29">
        <v>143.6</v>
      </c>
      <c r="C29">
        <v>70.8</v>
      </c>
      <c r="D29">
        <v>23877.200000000001</v>
      </c>
      <c r="E29">
        <v>31025.5</v>
      </c>
      <c r="F29">
        <v>0</v>
      </c>
      <c r="G29">
        <v>0</v>
      </c>
    </row>
    <row r="30" spans="1:7" ht="15" x14ac:dyDescent="0.25">
      <c r="A30" s="282" t="s">
        <v>66</v>
      </c>
    </row>
    <row r="31" spans="1:7" ht="15" x14ac:dyDescent="0.25">
      <c r="A31" s="282" t="s">
        <v>81</v>
      </c>
      <c r="B31">
        <v>652</v>
      </c>
      <c r="C31">
        <v>256.5</v>
      </c>
      <c r="D31">
        <v>3896.8</v>
      </c>
      <c r="E31">
        <v>3701.5</v>
      </c>
      <c r="F31">
        <v>23.6</v>
      </c>
      <c r="G31">
        <v>0</v>
      </c>
    </row>
    <row r="32" spans="1:7" ht="15" x14ac:dyDescent="0.25">
      <c r="A32" s="282" t="s">
        <v>82</v>
      </c>
      <c r="B32">
        <v>0</v>
      </c>
      <c r="C32">
        <v>0.2</v>
      </c>
      <c r="D32">
        <v>0.2</v>
      </c>
      <c r="E32">
        <v>0.1</v>
      </c>
      <c r="F32">
        <v>0</v>
      </c>
      <c r="G32">
        <v>0</v>
      </c>
    </row>
    <row r="33" spans="1:7" ht="15" x14ac:dyDescent="0.25">
      <c r="A33" s="282" t="s">
        <v>83</v>
      </c>
      <c r="B33">
        <v>1.5</v>
      </c>
      <c r="C33">
        <v>1.5</v>
      </c>
      <c r="D33">
        <v>601.5</v>
      </c>
      <c r="E33">
        <v>234.5</v>
      </c>
      <c r="F33">
        <v>0</v>
      </c>
      <c r="G33">
        <v>0</v>
      </c>
    </row>
    <row r="34" spans="1:7" ht="15" x14ac:dyDescent="0.25">
      <c r="A34" s="282" t="s">
        <v>85</v>
      </c>
      <c r="B34">
        <v>0</v>
      </c>
      <c r="C34">
        <v>2</v>
      </c>
      <c r="D34">
        <v>4.3</v>
      </c>
      <c r="E34">
        <v>7.3</v>
      </c>
      <c r="F34">
        <v>0</v>
      </c>
      <c r="G34">
        <v>0</v>
      </c>
    </row>
    <row r="35" spans="1:7" ht="15" x14ac:dyDescent="0.25">
      <c r="A35" s="282" t="s">
        <v>86</v>
      </c>
      <c r="B35">
        <v>0.6</v>
      </c>
      <c r="C35">
        <v>0.1</v>
      </c>
      <c r="D35">
        <v>5.9</v>
      </c>
      <c r="E35">
        <v>7.5</v>
      </c>
      <c r="F35">
        <v>0</v>
      </c>
      <c r="G35">
        <v>0</v>
      </c>
    </row>
    <row r="36" spans="1:7" ht="15" x14ac:dyDescent="0.25">
      <c r="A36" s="282" t="s">
        <v>87</v>
      </c>
      <c r="B36">
        <v>0</v>
      </c>
      <c r="C36">
        <v>0</v>
      </c>
      <c r="D36">
        <v>1</v>
      </c>
      <c r="E36">
        <v>0.3</v>
      </c>
      <c r="F36">
        <v>0</v>
      </c>
      <c r="G36">
        <v>0</v>
      </c>
    </row>
    <row r="37" spans="1:7" ht="15" x14ac:dyDescent="0.25">
      <c r="A37" s="282" t="s">
        <v>88</v>
      </c>
      <c r="B37">
        <v>376.3</v>
      </c>
      <c r="C37">
        <v>102.5</v>
      </c>
      <c r="D37">
        <v>1558.1</v>
      </c>
      <c r="E37">
        <v>1345.8</v>
      </c>
      <c r="F37">
        <v>20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29.9</v>
      </c>
      <c r="C40">
        <v>12.2</v>
      </c>
      <c r="D40">
        <v>494.8</v>
      </c>
      <c r="E40">
        <v>668.7</v>
      </c>
      <c r="F40">
        <v>1.6</v>
      </c>
      <c r="G40">
        <v>0</v>
      </c>
    </row>
    <row r="41" spans="1:7" ht="15" x14ac:dyDescent="0.25">
      <c r="A41" s="282" t="s">
        <v>92</v>
      </c>
      <c r="B41">
        <v>0</v>
      </c>
      <c r="C41">
        <v>0</v>
      </c>
      <c r="D41">
        <v>0</v>
      </c>
      <c r="E41">
        <v>12</v>
      </c>
      <c r="F41">
        <v>0</v>
      </c>
      <c r="G41">
        <v>0</v>
      </c>
    </row>
    <row r="42" spans="1:7" ht="15" x14ac:dyDescent="0.25">
      <c r="A42" s="282" t="s">
        <v>93</v>
      </c>
      <c r="B42">
        <v>45.5</v>
      </c>
      <c r="C42">
        <v>15.2</v>
      </c>
      <c r="D42">
        <v>219.4</v>
      </c>
      <c r="E42">
        <v>202.6</v>
      </c>
      <c r="F42">
        <v>2</v>
      </c>
      <c r="G42">
        <v>0</v>
      </c>
    </row>
    <row r="43" spans="1:7" ht="15" x14ac:dyDescent="0.25">
      <c r="A43" s="282" t="s">
        <v>94</v>
      </c>
      <c r="B43">
        <v>5.7</v>
      </c>
      <c r="C43">
        <v>0.5</v>
      </c>
      <c r="D43">
        <v>54.9</v>
      </c>
      <c r="E43">
        <v>13.5</v>
      </c>
      <c r="F43">
        <v>0</v>
      </c>
      <c r="G43">
        <v>0</v>
      </c>
    </row>
    <row r="44" spans="1:7" ht="15" x14ac:dyDescent="0.25">
      <c r="A44" s="282" t="s">
        <v>95</v>
      </c>
      <c r="B44">
        <v>66</v>
      </c>
      <c r="C44">
        <v>0</v>
      </c>
      <c r="D44">
        <v>0</v>
      </c>
      <c r="E44">
        <v>206.1</v>
      </c>
      <c r="F44">
        <v>0</v>
      </c>
      <c r="G44">
        <v>0</v>
      </c>
    </row>
    <row r="45" spans="1:7" ht="15" x14ac:dyDescent="0.25">
      <c r="A45" s="282" t="s">
        <v>96</v>
      </c>
      <c r="B45">
        <v>33.700000000000003</v>
      </c>
      <c r="C45">
        <v>18</v>
      </c>
      <c r="D45">
        <v>67.400000000000006</v>
      </c>
      <c r="E45">
        <v>61.6</v>
      </c>
      <c r="F45">
        <v>0</v>
      </c>
      <c r="G45">
        <v>0</v>
      </c>
    </row>
    <row r="46" spans="1:7" ht="15" x14ac:dyDescent="0.25">
      <c r="A46" s="282" t="s">
        <v>97</v>
      </c>
      <c r="B46">
        <v>0.4</v>
      </c>
      <c r="C46">
        <v>0.2</v>
      </c>
      <c r="D46">
        <v>0</v>
      </c>
      <c r="E46">
        <v>0</v>
      </c>
      <c r="F46">
        <v>0</v>
      </c>
      <c r="G46">
        <v>0</v>
      </c>
    </row>
    <row r="47" spans="1:7" ht="15" x14ac:dyDescent="0.25">
      <c r="A47" s="282" t="s">
        <v>98</v>
      </c>
      <c r="B47">
        <v>0</v>
      </c>
      <c r="C47">
        <v>0</v>
      </c>
      <c r="D47">
        <v>172.5</v>
      </c>
      <c r="E47">
        <v>144</v>
      </c>
      <c r="F47">
        <v>0</v>
      </c>
      <c r="G47">
        <v>0</v>
      </c>
    </row>
    <row r="48" spans="1:7" ht="15" x14ac:dyDescent="0.25">
      <c r="A48" s="282" t="s">
        <v>99</v>
      </c>
      <c r="B48">
        <v>4.5999999999999996</v>
      </c>
      <c r="C48">
        <v>5.5</v>
      </c>
      <c r="D48">
        <v>11</v>
      </c>
      <c r="E48">
        <v>4.7</v>
      </c>
      <c r="F48">
        <v>0</v>
      </c>
      <c r="G48">
        <v>0</v>
      </c>
    </row>
    <row r="49" spans="1:7" ht="15" x14ac:dyDescent="0.25">
      <c r="A49" s="282" t="s">
        <v>100</v>
      </c>
      <c r="B49">
        <v>28.4</v>
      </c>
      <c r="C49">
        <v>72.5</v>
      </c>
      <c r="D49">
        <v>215.9</v>
      </c>
      <c r="E49">
        <v>238.1</v>
      </c>
      <c r="F49">
        <v>0</v>
      </c>
      <c r="G49">
        <v>0</v>
      </c>
    </row>
    <row r="50" spans="1:7" ht="15" x14ac:dyDescent="0.25">
      <c r="A50" s="282" t="s">
        <v>101</v>
      </c>
      <c r="B50">
        <v>59.2</v>
      </c>
      <c r="C50">
        <v>26.1</v>
      </c>
      <c r="D50">
        <v>489.9</v>
      </c>
      <c r="E50">
        <v>483.1</v>
      </c>
      <c r="F50">
        <v>0</v>
      </c>
      <c r="G50">
        <v>0</v>
      </c>
    </row>
    <row r="51" spans="1:7" ht="15" x14ac:dyDescent="0.25">
      <c r="A51" s="282" t="s">
        <v>66</v>
      </c>
    </row>
    <row r="52" spans="1:7" ht="15" x14ac:dyDescent="0.25">
      <c r="A52" s="282" t="s">
        <v>102</v>
      </c>
      <c r="B52">
        <v>256.89999999999998</v>
      </c>
      <c r="C52">
        <v>180.9</v>
      </c>
      <c r="D52">
        <v>1076.2</v>
      </c>
      <c r="E52">
        <v>1534.6</v>
      </c>
      <c r="F52">
        <v>0</v>
      </c>
      <c r="G52">
        <v>0</v>
      </c>
    </row>
    <row r="53" spans="1:7" ht="15" x14ac:dyDescent="0.25">
      <c r="A53" s="282" t="s">
        <v>103</v>
      </c>
      <c r="B53">
        <v>45</v>
      </c>
      <c r="C53">
        <v>0</v>
      </c>
      <c r="D53">
        <v>0</v>
      </c>
      <c r="E53">
        <v>356.3</v>
      </c>
      <c r="F53">
        <v>0</v>
      </c>
      <c r="G53">
        <v>0</v>
      </c>
    </row>
    <row r="54" spans="1:7" ht="15" x14ac:dyDescent="0.25">
      <c r="A54" s="282" t="s">
        <v>104</v>
      </c>
      <c r="B54">
        <v>211.9</v>
      </c>
      <c r="C54">
        <v>180.7</v>
      </c>
      <c r="D54">
        <v>927.9</v>
      </c>
      <c r="E54">
        <v>961</v>
      </c>
      <c r="F54">
        <v>0</v>
      </c>
      <c r="G54">
        <v>0</v>
      </c>
    </row>
    <row r="55" spans="1:7" ht="15" x14ac:dyDescent="0.25">
      <c r="A55" s="282" t="s">
        <v>105</v>
      </c>
      <c r="B55">
        <v>0</v>
      </c>
      <c r="C55">
        <v>0</v>
      </c>
      <c r="D55">
        <v>20.9</v>
      </c>
      <c r="E55">
        <v>20.8</v>
      </c>
      <c r="F55">
        <v>0</v>
      </c>
      <c r="G55">
        <v>0</v>
      </c>
    </row>
    <row r="56" spans="1:7" ht="15" x14ac:dyDescent="0.25">
      <c r="A56" s="282" t="s">
        <v>106</v>
      </c>
      <c r="B56">
        <v>0</v>
      </c>
      <c r="C56">
        <v>0.2</v>
      </c>
      <c r="D56">
        <v>0</v>
      </c>
      <c r="E56">
        <v>0.9</v>
      </c>
      <c r="F56">
        <v>0</v>
      </c>
      <c r="G56">
        <v>0</v>
      </c>
    </row>
    <row r="57" spans="1:7" ht="15" x14ac:dyDescent="0.25">
      <c r="A57" s="282" t="s">
        <v>107</v>
      </c>
      <c r="B57">
        <v>0</v>
      </c>
      <c r="C57">
        <v>0</v>
      </c>
      <c r="D57">
        <v>127.4</v>
      </c>
      <c r="E57">
        <v>195.6</v>
      </c>
      <c r="F57">
        <v>0</v>
      </c>
      <c r="G57">
        <v>0</v>
      </c>
    </row>
    <row r="58" spans="1:7" ht="15" x14ac:dyDescent="0.25">
      <c r="A58" s="282" t="s">
        <v>66</v>
      </c>
    </row>
    <row r="59" spans="1:7" ht="15" x14ac:dyDescent="0.25">
      <c r="A59" s="282" t="s">
        <v>108</v>
      </c>
      <c r="B59">
        <v>1012.8</v>
      </c>
      <c r="C59">
        <v>655.20000000000005</v>
      </c>
      <c r="D59">
        <v>4504</v>
      </c>
      <c r="E59">
        <v>4783.5</v>
      </c>
      <c r="F59">
        <v>143.69999999999999</v>
      </c>
      <c r="G59">
        <v>0</v>
      </c>
    </row>
    <row r="60" spans="1:7" ht="15" x14ac:dyDescent="0.25">
      <c r="A60" s="282" t="s">
        <v>109</v>
      </c>
      <c r="B60">
        <v>0</v>
      </c>
      <c r="C60">
        <v>6.8</v>
      </c>
      <c r="D60">
        <v>19.7</v>
      </c>
      <c r="E60">
        <v>16.8</v>
      </c>
      <c r="F60">
        <v>0</v>
      </c>
      <c r="G60">
        <v>0</v>
      </c>
    </row>
    <row r="61" spans="1:7" ht="15" x14ac:dyDescent="0.25">
      <c r="A61" s="282" t="s">
        <v>111</v>
      </c>
      <c r="B61">
        <v>31.5</v>
      </c>
      <c r="C61">
        <v>51.4</v>
      </c>
      <c r="D61">
        <v>92.8</v>
      </c>
      <c r="E61">
        <v>214.1</v>
      </c>
      <c r="F61">
        <v>0</v>
      </c>
      <c r="G61">
        <v>0</v>
      </c>
    </row>
    <row r="62" spans="1:7" ht="15" x14ac:dyDescent="0.25">
      <c r="A62" s="282" t="s">
        <v>112</v>
      </c>
      <c r="B62">
        <v>3.8</v>
      </c>
      <c r="C62">
        <v>13</v>
      </c>
      <c r="D62">
        <v>126.8</v>
      </c>
      <c r="E62">
        <v>125.7</v>
      </c>
      <c r="F62">
        <v>1.4</v>
      </c>
      <c r="G62">
        <v>0</v>
      </c>
    </row>
    <row r="63" spans="1:7" ht="15" x14ac:dyDescent="0.25">
      <c r="A63" s="282" t="s">
        <v>113</v>
      </c>
      <c r="B63">
        <v>58.7</v>
      </c>
      <c r="C63">
        <v>40.200000000000003</v>
      </c>
      <c r="D63">
        <v>359.3</v>
      </c>
      <c r="E63">
        <v>283.7</v>
      </c>
      <c r="F63">
        <v>0</v>
      </c>
      <c r="G63">
        <v>0</v>
      </c>
    </row>
    <row r="64" spans="1:7" ht="15" x14ac:dyDescent="0.25">
      <c r="A64" s="282" t="s">
        <v>114</v>
      </c>
      <c r="B64">
        <v>0</v>
      </c>
      <c r="C64">
        <v>14.4</v>
      </c>
      <c r="D64">
        <v>4</v>
      </c>
      <c r="E64">
        <v>7.2</v>
      </c>
      <c r="F64">
        <v>0</v>
      </c>
      <c r="G64">
        <v>0</v>
      </c>
    </row>
    <row r="65" spans="1:7" ht="15" x14ac:dyDescent="0.25">
      <c r="A65" s="282" t="s">
        <v>115</v>
      </c>
      <c r="B65">
        <v>9.5</v>
      </c>
      <c r="C65">
        <v>6</v>
      </c>
      <c r="D65">
        <v>28.2</v>
      </c>
      <c r="E65">
        <v>23.8</v>
      </c>
      <c r="F65">
        <v>0</v>
      </c>
      <c r="G65">
        <v>0</v>
      </c>
    </row>
    <row r="66" spans="1:7" ht="15" x14ac:dyDescent="0.25">
      <c r="A66" s="282" t="s">
        <v>116</v>
      </c>
      <c r="B66">
        <v>0</v>
      </c>
      <c r="C66">
        <v>0</v>
      </c>
      <c r="D66">
        <v>0</v>
      </c>
      <c r="E66">
        <v>1.7</v>
      </c>
      <c r="F66">
        <v>0</v>
      </c>
      <c r="G66">
        <v>0</v>
      </c>
    </row>
    <row r="67" spans="1:7" ht="15" x14ac:dyDescent="0.25">
      <c r="A67" s="282" t="s">
        <v>117</v>
      </c>
      <c r="B67">
        <v>892.8</v>
      </c>
      <c r="C67">
        <v>502.9</v>
      </c>
      <c r="D67">
        <v>3784.8</v>
      </c>
      <c r="E67">
        <v>3901.7</v>
      </c>
      <c r="F67">
        <v>142.30000000000001</v>
      </c>
      <c r="G67">
        <v>0</v>
      </c>
    </row>
    <row r="68" spans="1:7" ht="15" x14ac:dyDescent="0.25">
      <c r="A68" s="282" t="s">
        <v>118</v>
      </c>
      <c r="B68">
        <v>16.600000000000001</v>
      </c>
      <c r="C68">
        <v>10.4</v>
      </c>
      <c r="D68">
        <v>29</v>
      </c>
      <c r="E68">
        <v>31.7</v>
      </c>
      <c r="F68">
        <v>0</v>
      </c>
      <c r="G68">
        <v>0</v>
      </c>
    </row>
    <row r="69" spans="1:7" ht="15" x14ac:dyDescent="0.25">
      <c r="A69" s="282" t="s">
        <v>119</v>
      </c>
      <c r="B69">
        <v>0</v>
      </c>
      <c r="C69">
        <v>0</v>
      </c>
      <c r="D69">
        <v>0</v>
      </c>
      <c r="E69">
        <v>125.5</v>
      </c>
      <c r="F69">
        <v>0</v>
      </c>
      <c r="G69">
        <v>0</v>
      </c>
    </row>
    <row r="70" spans="1:7" ht="15" x14ac:dyDescent="0.25">
      <c r="A70" s="282" t="s">
        <v>120</v>
      </c>
      <c r="B70">
        <v>0</v>
      </c>
      <c r="C70">
        <v>0</v>
      </c>
      <c r="D70" t="s">
        <v>84</v>
      </c>
      <c r="E70">
        <v>0</v>
      </c>
      <c r="F70">
        <v>0</v>
      </c>
      <c r="G70">
        <v>0</v>
      </c>
    </row>
    <row r="71" spans="1:7" ht="15" x14ac:dyDescent="0.25">
      <c r="A71" s="282" t="s">
        <v>121</v>
      </c>
      <c r="B71">
        <v>0</v>
      </c>
      <c r="C71">
        <v>10</v>
      </c>
      <c r="D71">
        <v>59.4</v>
      </c>
      <c r="E71">
        <v>51.5</v>
      </c>
      <c r="F71">
        <v>0</v>
      </c>
      <c r="G71">
        <v>0</v>
      </c>
    </row>
    <row r="72" spans="1:7" ht="15" x14ac:dyDescent="0.25">
      <c r="A72" s="282" t="s">
        <v>62</v>
      </c>
      <c r="B72" t="s">
        <v>63</v>
      </c>
      <c r="C72" t="s">
        <v>64</v>
      </c>
      <c r="D72" t="s">
        <v>63</v>
      </c>
      <c r="E72" t="s">
        <v>63</v>
      </c>
      <c r="F72" t="s">
        <v>63</v>
      </c>
      <c r="G72" t="s">
        <v>65</v>
      </c>
    </row>
    <row r="73" spans="1:7" ht="15" x14ac:dyDescent="0.25">
      <c r="A73" s="282" t="s">
        <v>122</v>
      </c>
      <c r="B73">
        <v>2447.1999999999998</v>
      </c>
      <c r="C73">
        <v>1599.7</v>
      </c>
      <c r="D73">
        <v>40192.800000000003</v>
      </c>
      <c r="E73">
        <v>48377.8</v>
      </c>
      <c r="F73">
        <v>294.60000000000002</v>
      </c>
      <c r="G73">
        <v>0</v>
      </c>
    </row>
    <row r="74" spans="1:7" ht="15" x14ac:dyDescent="0.25">
      <c r="A74" s="282" t="s">
        <v>123</v>
      </c>
      <c r="B74">
        <v>1137.7</v>
      </c>
      <c r="C74">
        <v>1193.0999999999999</v>
      </c>
      <c r="D74">
        <v>0</v>
      </c>
      <c r="E74">
        <v>0</v>
      </c>
      <c r="F74">
        <v>745</v>
      </c>
      <c r="G74">
        <v>0</v>
      </c>
    </row>
    <row r="75" spans="1:7" ht="15" x14ac:dyDescent="0.25">
      <c r="A75" s="282" t="s">
        <v>62</v>
      </c>
      <c r="B75" t="s">
        <v>63</v>
      </c>
      <c r="C75" t="s">
        <v>64</v>
      </c>
      <c r="D75" t="s">
        <v>63</v>
      </c>
      <c r="E75" t="s">
        <v>63</v>
      </c>
      <c r="F75" t="s">
        <v>63</v>
      </c>
      <c r="G75" t="s">
        <v>65</v>
      </c>
    </row>
    <row r="76" spans="1:7" ht="15" x14ac:dyDescent="0.25">
      <c r="A76" s="282" t="s">
        <v>124</v>
      </c>
      <c r="B76">
        <v>3584.9</v>
      </c>
      <c r="C76">
        <v>2792.8</v>
      </c>
      <c r="D76">
        <v>40192.800000000003</v>
      </c>
      <c r="E76">
        <v>48377.8</v>
      </c>
      <c r="F76">
        <v>1039.5999999999999</v>
      </c>
      <c r="G76">
        <v>0</v>
      </c>
    </row>
    <row r="77" spans="1:7" ht="15" x14ac:dyDescent="0.25">
      <c r="A77" s="282" t="s">
        <v>125</v>
      </c>
      <c r="B77" t="s">
        <v>42</v>
      </c>
      <c r="C77" t="s">
        <v>42</v>
      </c>
      <c r="D77">
        <v>3.6</v>
      </c>
      <c r="E77">
        <v>1.6</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6B5A-62C5-42D8-86EA-38315CF36425}">
  <dimension ref="A2:G84"/>
  <sheetViews>
    <sheetView topLeftCell="A71" workbookViewId="0">
      <selection activeCell="B8" sqref="B8"/>
    </sheetView>
  </sheetViews>
  <sheetFormatPr defaultRowHeight="13.2" x14ac:dyDescent="0.25"/>
  <cols>
    <col min="1" max="1" width="28.44140625" customWidth="1"/>
    <col min="2" max="2" width="12.33203125" customWidth="1"/>
    <col min="4" max="4" width="13" customWidth="1"/>
    <col min="5" max="5" width="13.33203125" customWidth="1"/>
    <col min="6" max="6" width="13.44140625" customWidth="1"/>
    <col min="7" max="7" width="11.5546875" customWidth="1"/>
  </cols>
  <sheetData>
    <row r="2" spans="1:7" ht="15" x14ac:dyDescent="0.25">
      <c r="A2" s="282" t="s">
        <v>47</v>
      </c>
    </row>
    <row r="3" spans="1:7" ht="15" x14ac:dyDescent="0.25">
      <c r="A3" s="282" t="s">
        <v>48</v>
      </c>
    </row>
    <row r="4" spans="1:7" ht="15" x14ac:dyDescent="0.25">
      <c r="A4" s="282" t="s">
        <v>166</v>
      </c>
    </row>
    <row r="5" spans="1:7" ht="15" x14ac:dyDescent="0.25">
      <c r="A5" s="282" t="s">
        <v>50</v>
      </c>
    </row>
    <row r="6" spans="1:7" ht="15" x14ac:dyDescent="0.25">
      <c r="A6" s="282" t="s">
        <v>51</v>
      </c>
    </row>
    <row r="7" spans="1:7" ht="15" x14ac:dyDescent="0.25">
      <c r="A7" s="282" t="s">
        <v>52</v>
      </c>
    </row>
    <row r="8" spans="1:7" ht="15" x14ac:dyDescent="0.25">
      <c r="B8" s="282" t="s">
        <v>53</v>
      </c>
      <c r="D8" t="s">
        <v>54</v>
      </c>
      <c r="F8" t="s">
        <v>55</v>
      </c>
    </row>
    <row r="9" spans="1:7" ht="15" x14ac:dyDescent="0.25">
      <c r="A9" s="282" t="s">
        <v>52</v>
      </c>
    </row>
    <row r="10" spans="1:7" ht="15" x14ac:dyDescent="0.25">
      <c r="A10" s="282" t="s">
        <v>56</v>
      </c>
      <c r="B10" t="s">
        <v>57</v>
      </c>
      <c r="C10" t="s">
        <v>58</v>
      </c>
      <c r="D10" t="s">
        <v>57</v>
      </c>
      <c r="E10" t="s">
        <v>59</v>
      </c>
      <c r="F10" t="s">
        <v>60</v>
      </c>
      <c r="G10" t="s">
        <v>61</v>
      </c>
    </row>
    <row r="11" spans="1:7" ht="15" x14ac:dyDescent="0.25">
      <c r="A11" s="282" t="s">
        <v>62</v>
      </c>
      <c r="B11" t="s">
        <v>63</v>
      </c>
      <c r="C11" t="s">
        <v>64</v>
      </c>
      <c r="D11" t="s">
        <v>63</v>
      </c>
      <c r="E11" t="s">
        <v>63</v>
      </c>
      <c r="F11" t="s">
        <v>63</v>
      </c>
      <c r="G11" t="s">
        <v>65</v>
      </c>
    </row>
    <row r="12" spans="1:7" ht="15" x14ac:dyDescent="0.25">
      <c r="A12" s="282" t="s">
        <v>66</v>
      </c>
    </row>
    <row r="13" spans="1:7" ht="15" x14ac:dyDescent="0.25">
      <c r="A13" s="282" t="s">
        <v>67</v>
      </c>
      <c r="B13">
        <v>0</v>
      </c>
      <c r="C13">
        <v>0</v>
      </c>
      <c r="D13">
        <v>4121.3</v>
      </c>
      <c r="E13">
        <v>4312.2</v>
      </c>
      <c r="F13">
        <v>0</v>
      </c>
      <c r="G13">
        <v>0</v>
      </c>
    </row>
    <row r="14" spans="1:7" ht="15" x14ac:dyDescent="0.25">
      <c r="A14" s="282" t="s">
        <v>68</v>
      </c>
      <c r="B14">
        <v>0</v>
      </c>
      <c r="C14">
        <v>0</v>
      </c>
      <c r="D14">
        <v>1178.2</v>
      </c>
      <c r="E14">
        <v>1622.4</v>
      </c>
      <c r="F14">
        <v>0</v>
      </c>
      <c r="G14">
        <v>0</v>
      </c>
    </row>
    <row r="15" spans="1:7" ht="15" x14ac:dyDescent="0.25">
      <c r="A15" s="282" t="s">
        <v>69</v>
      </c>
      <c r="B15">
        <v>0</v>
      </c>
      <c r="C15">
        <v>0</v>
      </c>
      <c r="D15">
        <v>0</v>
      </c>
      <c r="E15">
        <v>20.2</v>
      </c>
      <c r="F15">
        <v>0</v>
      </c>
      <c r="G15">
        <v>0</v>
      </c>
    </row>
    <row r="16" spans="1:7" ht="15" x14ac:dyDescent="0.25">
      <c r="A16" s="282" t="s">
        <v>70</v>
      </c>
      <c r="B16">
        <v>0</v>
      </c>
      <c r="C16">
        <v>0</v>
      </c>
      <c r="D16">
        <v>164.9</v>
      </c>
      <c r="E16">
        <v>190.4</v>
      </c>
      <c r="F16">
        <v>0</v>
      </c>
      <c r="G16">
        <v>0</v>
      </c>
    </row>
    <row r="17" spans="1:7" ht="15" x14ac:dyDescent="0.25">
      <c r="A17" s="282" t="s">
        <v>71</v>
      </c>
      <c r="B17">
        <v>0</v>
      </c>
      <c r="C17">
        <v>0</v>
      </c>
      <c r="D17">
        <v>624.6</v>
      </c>
      <c r="E17">
        <v>1010.8</v>
      </c>
      <c r="F17">
        <v>0</v>
      </c>
      <c r="G17">
        <v>0</v>
      </c>
    </row>
    <row r="18" spans="1:7" ht="15" x14ac:dyDescent="0.25">
      <c r="A18" s="282" t="s">
        <v>72</v>
      </c>
      <c r="B18">
        <v>0</v>
      </c>
      <c r="C18">
        <v>0</v>
      </c>
      <c r="D18">
        <v>128.80000000000001</v>
      </c>
      <c r="E18">
        <v>111.3</v>
      </c>
      <c r="F18">
        <v>0</v>
      </c>
      <c r="G18">
        <v>0</v>
      </c>
    </row>
    <row r="19" spans="1:7" ht="15" x14ac:dyDescent="0.25">
      <c r="A19" s="282" t="s">
        <v>73</v>
      </c>
      <c r="B19">
        <v>0</v>
      </c>
      <c r="C19">
        <v>0</v>
      </c>
      <c r="D19">
        <v>1904.4</v>
      </c>
      <c r="E19">
        <v>1168.3</v>
      </c>
      <c r="F19">
        <v>0</v>
      </c>
      <c r="G19">
        <v>0</v>
      </c>
    </row>
    <row r="20" spans="1:7" ht="15" x14ac:dyDescent="0.25">
      <c r="A20" s="282" t="s">
        <v>74</v>
      </c>
      <c r="B20">
        <v>0</v>
      </c>
      <c r="C20">
        <v>0</v>
      </c>
      <c r="D20">
        <v>120.4</v>
      </c>
      <c r="E20">
        <v>189</v>
      </c>
      <c r="F20">
        <v>0</v>
      </c>
      <c r="G20">
        <v>0</v>
      </c>
    </row>
    <row r="21" spans="1:7" ht="15" x14ac:dyDescent="0.25">
      <c r="A21" s="282" t="s">
        <v>66</v>
      </c>
    </row>
    <row r="22" spans="1:7" ht="15" x14ac:dyDescent="0.25">
      <c r="A22" s="282" t="s">
        <v>75</v>
      </c>
      <c r="B22">
        <v>0</v>
      </c>
      <c r="C22">
        <v>0</v>
      </c>
      <c r="D22">
        <v>191.5</v>
      </c>
      <c r="E22">
        <v>209.6</v>
      </c>
      <c r="F22">
        <v>0</v>
      </c>
      <c r="G22">
        <v>0</v>
      </c>
    </row>
    <row r="23" spans="1:7" ht="15" x14ac:dyDescent="0.25">
      <c r="A23" s="282" t="s">
        <v>76</v>
      </c>
      <c r="B23">
        <v>0</v>
      </c>
      <c r="C23">
        <v>0</v>
      </c>
      <c r="D23">
        <v>0</v>
      </c>
      <c r="E23">
        <v>31</v>
      </c>
      <c r="F23">
        <v>0</v>
      </c>
      <c r="G23">
        <v>0</v>
      </c>
    </row>
    <row r="24" spans="1:7" ht="15" x14ac:dyDescent="0.25">
      <c r="A24" s="282" t="s">
        <v>77</v>
      </c>
      <c r="B24">
        <v>0</v>
      </c>
      <c r="C24">
        <v>0</v>
      </c>
      <c r="D24">
        <v>191.5</v>
      </c>
      <c r="E24">
        <v>178.6</v>
      </c>
      <c r="F24">
        <v>0</v>
      </c>
      <c r="G24">
        <v>0</v>
      </c>
    </row>
    <row r="25" spans="1:7" ht="15" x14ac:dyDescent="0.25">
      <c r="A25" s="282" t="s">
        <v>66</v>
      </c>
    </row>
    <row r="26" spans="1:7" ht="15" x14ac:dyDescent="0.25">
      <c r="A26" s="282" t="s">
        <v>167</v>
      </c>
      <c r="B26">
        <v>0.1</v>
      </c>
      <c r="C26">
        <v>0</v>
      </c>
      <c r="D26">
        <v>0</v>
      </c>
      <c r="E26">
        <v>0</v>
      </c>
      <c r="F26">
        <v>0</v>
      </c>
      <c r="G26">
        <v>0</v>
      </c>
    </row>
    <row r="27" spans="1:7" ht="15" x14ac:dyDescent="0.25">
      <c r="A27" s="282" t="s">
        <v>168</v>
      </c>
      <c r="B27">
        <v>0.1</v>
      </c>
      <c r="C27">
        <v>0</v>
      </c>
      <c r="D27">
        <v>0</v>
      </c>
      <c r="E27">
        <v>0</v>
      </c>
      <c r="F27">
        <v>0</v>
      </c>
      <c r="G27">
        <v>0</v>
      </c>
    </row>
    <row r="28" spans="1:7" ht="15" x14ac:dyDescent="0.25">
      <c r="A28" s="282" t="s">
        <v>66</v>
      </c>
    </row>
    <row r="29" spans="1:7" ht="15" x14ac:dyDescent="0.25">
      <c r="A29" s="282" t="s">
        <v>78</v>
      </c>
      <c r="B29">
        <v>271.60000000000002</v>
      </c>
      <c r="C29">
        <v>395.7</v>
      </c>
      <c r="D29">
        <v>1718.2</v>
      </c>
      <c r="E29">
        <v>1857.2</v>
      </c>
      <c r="F29">
        <v>67.900000000000006</v>
      </c>
      <c r="G29">
        <v>0</v>
      </c>
    </row>
    <row r="30" spans="1:7" ht="15" x14ac:dyDescent="0.25">
      <c r="A30" s="282" t="s">
        <v>66</v>
      </c>
    </row>
    <row r="31" spans="1:7" ht="15" x14ac:dyDescent="0.25">
      <c r="A31" s="282" t="s">
        <v>79</v>
      </c>
      <c r="B31">
        <v>104.3</v>
      </c>
      <c r="C31">
        <v>40.799999999999997</v>
      </c>
      <c r="D31">
        <v>722.7</v>
      </c>
      <c r="E31">
        <v>953.7</v>
      </c>
      <c r="F31">
        <v>56.5</v>
      </c>
      <c r="G31">
        <v>0</v>
      </c>
    </row>
    <row r="32" spans="1:7" ht="15" x14ac:dyDescent="0.25">
      <c r="A32" s="282" t="s">
        <v>66</v>
      </c>
    </row>
    <row r="33" spans="1:7" ht="15" x14ac:dyDescent="0.25">
      <c r="A33" s="282" t="s">
        <v>80</v>
      </c>
      <c r="B33">
        <v>45</v>
      </c>
      <c r="C33">
        <v>70.8</v>
      </c>
      <c r="D33">
        <v>23866.799999999999</v>
      </c>
      <c r="E33">
        <v>31025.5</v>
      </c>
      <c r="F33">
        <v>0</v>
      </c>
      <c r="G33">
        <v>0</v>
      </c>
    </row>
    <row r="34" spans="1:7" ht="15" x14ac:dyDescent="0.25">
      <c r="A34" s="282" t="s">
        <v>66</v>
      </c>
    </row>
    <row r="35" spans="1:7" ht="15" x14ac:dyDescent="0.25">
      <c r="A35" s="282" t="s">
        <v>81</v>
      </c>
      <c r="B35">
        <v>625.6</v>
      </c>
      <c r="C35">
        <v>256.5</v>
      </c>
      <c r="D35">
        <v>3843.7</v>
      </c>
      <c r="E35">
        <v>3701.5</v>
      </c>
      <c r="F35">
        <v>23.6</v>
      </c>
      <c r="G35">
        <v>0</v>
      </c>
    </row>
    <row r="36" spans="1:7" ht="15" x14ac:dyDescent="0.25">
      <c r="A36" s="282" t="s">
        <v>82</v>
      </c>
      <c r="B36">
        <v>0</v>
      </c>
      <c r="C36">
        <v>0.2</v>
      </c>
      <c r="D36">
        <v>0.2</v>
      </c>
      <c r="E36">
        <v>0.1</v>
      </c>
      <c r="F36">
        <v>0</v>
      </c>
      <c r="G36">
        <v>0</v>
      </c>
    </row>
    <row r="37" spans="1:7" ht="15" x14ac:dyDescent="0.25">
      <c r="A37" s="282" t="s">
        <v>83</v>
      </c>
      <c r="B37">
        <v>2.9</v>
      </c>
      <c r="C37">
        <v>1.5</v>
      </c>
      <c r="D37">
        <v>601.5</v>
      </c>
      <c r="E37">
        <v>234.5</v>
      </c>
      <c r="F37">
        <v>0</v>
      </c>
      <c r="G37">
        <v>0</v>
      </c>
    </row>
    <row r="38" spans="1:7" ht="15" x14ac:dyDescent="0.25">
      <c r="A38" s="282" t="s">
        <v>85</v>
      </c>
      <c r="B38">
        <v>0.4</v>
      </c>
      <c r="C38">
        <v>2</v>
      </c>
      <c r="D38">
        <v>4.3</v>
      </c>
      <c r="E38">
        <v>7.3</v>
      </c>
      <c r="F38">
        <v>0</v>
      </c>
      <c r="G38">
        <v>0</v>
      </c>
    </row>
    <row r="39" spans="1:7" ht="15" x14ac:dyDescent="0.25">
      <c r="A39" s="282" t="s">
        <v>86</v>
      </c>
      <c r="B39">
        <v>2.1</v>
      </c>
      <c r="C39">
        <v>0.1</v>
      </c>
      <c r="D39">
        <v>5.9</v>
      </c>
      <c r="E39">
        <v>7.5</v>
      </c>
      <c r="F39">
        <v>0</v>
      </c>
      <c r="G39">
        <v>0</v>
      </c>
    </row>
    <row r="40" spans="1:7" ht="15" x14ac:dyDescent="0.25">
      <c r="A40" s="282" t="s">
        <v>87</v>
      </c>
      <c r="B40">
        <v>0</v>
      </c>
      <c r="C40">
        <v>0</v>
      </c>
      <c r="D40">
        <v>1</v>
      </c>
      <c r="E40">
        <v>0.3</v>
      </c>
      <c r="F40">
        <v>0</v>
      </c>
      <c r="G40">
        <v>0</v>
      </c>
    </row>
    <row r="41" spans="1:7" ht="15" x14ac:dyDescent="0.25">
      <c r="A41" s="282" t="s">
        <v>88</v>
      </c>
      <c r="B41">
        <v>359.4</v>
      </c>
      <c r="C41">
        <v>102.5</v>
      </c>
      <c r="D41">
        <v>1525</v>
      </c>
      <c r="E41">
        <v>1345.8</v>
      </c>
      <c r="F41">
        <v>20</v>
      </c>
      <c r="G41">
        <v>0</v>
      </c>
    </row>
    <row r="42" spans="1:7" ht="15" x14ac:dyDescent="0.25">
      <c r="A42" s="282" t="s">
        <v>89</v>
      </c>
      <c r="B42">
        <v>0</v>
      </c>
      <c r="C42">
        <v>0</v>
      </c>
      <c r="D42">
        <v>0</v>
      </c>
      <c r="E42">
        <v>44.1</v>
      </c>
      <c r="F42">
        <v>0</v>
      </c>
      <c r="G42">
        <v>0</v>
      </c>
    </row>
    <row r="43" spans="1:7" ht="15" x14ac:dyDescent="0.25">
      <c r="A43" s="282" t="s">
        <v>90</v>
      </c>
      <c r="B43">
        <v>0</v>
      </c>
      <c r="C43">
        <v>0</v>
      </c>
      <c r="D43">
        <v>0</v>
      </c>
      <c r="E43">
        <v>27.5</v>
      </c>
      <c r="F43">
        <v>0</v>
      </c>
      <c r="G43">
        <v>0</v>
      </c>
    </row>
    <row r="44" spans="1:7" ht="15" x14ac:dyDescent="0.25">
      <c r="A44" s="282" t="s">
        <v>91</v>
      </c>
      <c r="B44">
        <v>31.8</v>
      </c>
      <c r="C44">
        <v>12.2</v>
      </c>
      <c r="D44">
        <v>492.9</v>
      </c>
      <c r="E44">
        <v>668.7</v>
      </c>
      <c r="F44">
        <v>1.6</v>
      </c>
      <c r="G44">
        <v>0</v>
      </c>
    </row>
    <row r="45" spans="1:7" ht="15" x14ac:dyDescent="0.25">
      <c r="A45" s="282" t="s">
        <v>92</v>
      </c>
      <c r="B45">
        <v>0</v>
      </c>
      <c r="C45">
        <v>0</v>
      </c>
      <c r="D45">
        <v>0</v>
      </c>
      <c r="E45">
        <v>12</v>
      </c>
      <c r="F45">
        <v>0</v>
      </c>
      <c r="G45">
        <v>0</v>
      </c>
    </row>
    <row r="46" spans="1:7" ht="15" x14ac:dyDescent="0.25">
      <c r="A46" s="282" t="s">
        <v>93</v>
      </c>
      <c r="B46">
        <v>32.799999999999997</v>
      </c>
      <c r="C46">
        <v>15.2</v>
      </c>
      <c r="D46">
        <v>214.4</v>
      </c>
      <c r="E46">
        <v>202.6</v>
      </c>
      <c r="F46">
        <v>2</v>
      </c>
      <c r="G46">
        <v>0</v>
      </c>
    </row>
    <row r="47" spans="1:7" ht="15" x14ac:dyDescent="0.25">
      <c r="A47" s="282" t="s">
        <v>94</v>
      </c>
      <c r="B47">
        <v>5.7</v>
      </c>
      <c r="C47">
        <v>0.5</v>
      </c>
      <c r="D47">
        <v>54.9</v>
      </c>
      <c r="E47">
        <v>13.5</v>
      </c>
      <c r="F47">
        <v>0</v>
      </c>
      <c r="G47">
        <v>0</v>
      </c>
    </row>
    <row r="48" spans="1:7" ht="15" x14ac:dyDescent="0.25">
      <c r="A48" s="282" t="s">
        <v>95</v>
      </c>
      <c r="B48">
        <v>66</v>
      </c>
      <c r="C48">
        <v>0</v>
      </c>
      <c r="D48">
        <v>0</v>
      </c>
      <c r="E48">
        <v>206.1</v>
      </c>
      <c r="F48">
        <v>0</v>
      </c>
      <c r="G48">
        <v>0</v>
      </c>
    </row>
    <row r="49" spans="1:7" ht="15" x14ac:dyDescent="0.25">
      <c r="A49" s="282" t="s">
        <v>96</v>
      </c>
      <c r="B49">
        <v>38.799999999999997</v>
      </c>
      <c r="C49">
        <v>18</v>
      </c>
      <c r="D49">
        <v>65.900000000000006</v>
      </c>
      <c r="E49">
        <v>61.6</v>
      </c>
      <c r="F49">
        <v>0</v>
      </c>
      <c r="G49">
        <v>0</v>
      </c>
    </row>
    <row r="50" spans="1:7" ht="15" x14ac:dyDescent="0.25">
      <c r="A50" s="282" t="s">
        <v>97</v>
      </c>
      <c r="B50">
        <v>0.4</v>
      </c>
      <c r="C50">
        <v>0.2</v>
      </c>
      <c r="D50">
        <v>0</v>
      </c>
      <c r="E50">
        <v>0</v>
      </c>
      <c r="F50">
        <v>0</v>
      </c>
      <c r="G50">
        <v>0</v>
      </c>
    </row>
    <row r="51" spans="1:7" ht="15" x14ac:dyDescent="0.25">
      <c r="A51" s="282" t="s">
        <v>98</v>
      </c>
      <c r="B51">
        <v>0</v>
      </c>
      <c r="C51">
        <v>0</v>
      </c>
      <c r="D51">
        <v>172.5</v>
      </c>
      <c r="E51">
        <v>144</v>
      </c>
      <c r="F51">
        <v>0</v>
      </c>
      <c r="G51">
        <v>0</v>
      </c>
    </row>
    <row r="52" spans="1:7" ht="15" x14ac:dyDescent="0.25">
      <c r="A52" s="282" t="s">
        <v>169</v>
      </c>
      <c r="B52">
        <v>1.2</v>
      </c>
      <c r="C52">
        <v>0</v>
      </c>
      <c r="D52">
        <v>0</v>
      </c>
      <c r="E52">
        <v>0</v>
      </c>
      <c r="F52">
        <v>0</v>
      </c>
      <c r="G52">
        <v>0</v>
      </c>
    </row>
    <row r="53" spans="1:7" ht="15" x14ac:dyDescent="0.25">
      <c r="A53" s="282" t="s">
        <v>99</v>
      </c>
      <c r="B53">
        <v>6.9</v>
      </c>
      <c r="C53">
        <v>5.5</v>
      </c>
      <c r="D53">
        <v>8.6999999999999993</v>
      </c>
      <c r="E53">
        <v>4.7</v>
      </c>
      <c r="F53">
        <v>0</v>
      </c>
      <c r="G53">
        <v>0</v>
      </c>
    </row>
    <row r="54" spans="1:7" ht="15" x14ac:dyDescent="0.25">
      <c r="A54" s="282" t="s">
        <v>100</v>
      </c>
      <c r="B54">
        <v>29.4</v>
      </c>
      <c r="C54">
        <v>72.5</v>
      </c>
      <c r="D54">
        <v>212.9</v>
      </c>
      <c r="E54">
        <v>238.1</v>
      </c>
      <c r="F54">
        <v>0</v>
      </c>
      <c r="G54">
        <v>0</v>
      </c>
    </row>
    <row r="55" spans="1:7" ht="15" x14ac:dyDescent="0.25">
      <c r="A55" s="282" t="s">
        <v>101</v>
      </c>
      <c r="B55">
        <v>47.8</v>
      </c>
      <c r="C55">
        <v>26.1</v>
      </c>
      <c r="D55">
        <v>483.6</v>
      </c>
      <c r="E55">
        <v>483.1</v>
      </c>
      <c r="F55">
        <v>0</v>
      </c>
      <c r="G55">
        <v>0</v>
      </c>
    </row>
    <row r="56" spans="1:7" ht="15" x14ac:dyDescent="0.25">
      <c r="A56" s="282" t="s">
        <v>66</v>
      </c>
    </row>
    <row r="57" spans="1:7" ht="15" x14ac:dyDescent="0.25">
      <c r="A57" s="282" t="s">
        <v>102</v>
      </c>
      <c r="B57">
        <v>252.3</v>
      </c>
      <c r="C57">
        <v>180.9</v>
      </c>
      <c r="D57">
        <v>1076.2</v>
      </c>
      <c r="E57">
        <v>1534.6</v>
      </c>
      <c r="F57">
        <v>0</v>
      </c>
      <c r="G57">
        <v>0</v>
      </c>
    </row>
    <row r="58" spans="1:7" ht="15" x14ac:dyDescent="0.25">
      <c r="A58" s="282" t="s">
        <v>103</v>
      </c>
      <c r="B58">
        <v>45</v>
      </c>
      <c r="C58">
        <v>0</v>
      </c>
      <c r="D58">
        <v>0</v>
      </c>
      <c r="E58">
        <v>356.3</v>
      </c>
      <c r="F58">
        <v>0</v>
      </c>
      <c r="G58">
        <v>0</v>
      </c>
    </row>
    <row r="59" spans="1:7" ht="15" x14ac:dyDescent="0.25">
      <c r="A59" s="282" t="s">
        <v>104</v>
      </c>
      <c r="B59">
        <v>207.3</v>
      </c>
      <c r="C59">
        <v>180.7</v>
      </c>
      <c r="D59">
        <v>927.9</v>
      </c>
      <c r="E59">
        <v>961</v>
      </c>
      <c r="F59">
        <v>0</v>
      </c>
      <c r="G59">
        <v>0</v>
      </c>
    </row>
    <row r="60" spans="1:7" ht="15" x14ac:dyDescent="0.25">
      <c r="A60" s="282" t="s">
        <v>105</v>
      </c>
      <c r="B60">
        <v>0</v>
      </c>
      <c r="C60">
        <v>0</v>
      </c>
      <c r="D60">
        <v>20.9</v>
      </c>
      <c r="E60">
        <v>20.8</v>
      </c>
      <c r="F60">
        <v>0</v>
      </c>
      <c r="G60">
        <v>0</v>
      </c>
    </row>
    <row r="61" spans="1:7" ht="15" x14ac:dyDescent="0.25">
      <c r="A61" s="282" t="s">
        <v>106</v>
      </c>
      <c r="B61">
        <v>0</v>
      </c>
      <c r="C61">
        <v>0.2</v>
      </c>
      <c r="D61">
        <v>0</v>
      </c>
      <c r="E61">
        <v>0.9</v>
      </c>
      <c r="F61">
        <v>0</v>
      </c>
      <c r="G61">
        <v>0</v>
      </c>
    </row>
    <row r="62" spans="1:7" ht="15" x14ac:dyDescent="0.25">
      <c r="A62" s="282" t="s">
        <v>107</v>
      </c>
      <c r="B62">
        <v>0</v>
      </c>
      <c r="C62">
        <v>0</v>
      </c>
      <c r="D62">
        <v>127.4</v>
      </c>
      <c r="E62">
        <v>195.6</v>
      </c>
      <c r="F62">
        <v>0</v>
      </c>
      <c r="G62">
        <v>0</v>
      </c>
    </row>
    <row r="63" spans="1:7" ht="15" x14ac:dyDescent="0.25">
      <c r="A63" s="282" t="s">
        <v>66</v>
      </c>
    </row>
    <row r="64" spans="1:7" ht="15" x14ac:dyDescent="0.25">
      <c r="A64" s="282" t="s">
        <v>108</v>
      </c>
      <c r="B64">
        <v>1029.0999999999999</v>
      </c>
      <c r="C64">
        <v>655.20000000000005</v>
      </c>
      <c r="D64">
        <v>4437.1000000000004</v>
      </c>
      <c r="E64">
        <v>4783.5</v>
      </c>
      <c r="F64">
        <v>143.69999999999999</v>
      </c>
      <c r="G64">
        <v>0</v>
      </c>
    </row>
    <row r="65" spans="1:7" ht="15" x14ac:dyDescent="0.25">
      <c r="A65" s="282" t="s">
        <v>109</v>
      </c>
      <c r="B65">
        <v>3</v>
      </c>
      <c r="C65">
        <v>6.8</v>
      </c>
      <c r="D65">
        <v>16.7</v>
      </c>
      <c r="E65">
        <v>16.8</v>
      </c>
      <c r="F65">
        <v>0</v>
      </c>
      <c r="G65">
        <v>0</v>
      </c>
    </row>
    <row r="66" spans="1:7" ht="15" x14ac:dyDescent="0.25">
      <c r="A66" s="282" t="s">
        <v>111</v>
      </c>
      <c r="B66">
        <v>31.5</v>
      </c>
      <c r="C66">
        <v>51.4</v>
      </c>
      <c r="D66">
        <v>92.8</v>
      </c>
      <c r="E66">
        <v>214.1</v>
      </c>
      <c r="F66">
        <v>0</v>
      </c>
      <c r="G66">
        <v>0</v>
      </c>
    </row>
    <row r="67" spans="1:7" ht="15" x14ac:dyDescent="0.25">
      <c r="A67" s="282" t="s">
        <v>112</v>
      </c>
      <c r="B67">
        <v>4.5</v>
      </c>
      <c r="C67">
        <v>13</v>
      </c>
      <c r="D67">
        <v>126.1</v>
      </c>
      <c r="E67">
        <v>125.7</v>
      </c>
      <c r="F67">
        <v>1.4</v>
      </c>
      <c r="G67">
        <v>0</v>
      </c>
    </row>
    <row r="68" spans="1:7" ht="15" x14ac:dyDescent="0.25">
      <c r="A68" s="282" t="s">
        <v>113</v>
      </c>
      <c r="B68">
        <v>57.1</v>
      </c>
      <c r="C68">
        <v>40.200000000000003</v>
      </c>
      <c r="D68">
        <v>348.2</v>
      </c>
      <c r="E68">
        <v>283.7</v>
      </c>
      <c r="F68">
        <v>0</v>
      </c>
      <c r="G68">
        <v>0</v>
      </c>
    </row>
    <row r="69" spans="1:7" ht="15" x14ac:dyDescent="0.25">
      <c r="A69" s="282" t="s">
        <v>114</v>
      </c>
      <c r="B69">
        <v>0</v>
      </c>
      <c r="C69">
        <v>14.4</v>
      </c>
      <c r="D69">
        <v>4</v>
      </c>
      <c r="E69">
        <v>7.2</v>
      </c>
      <c r="F69">
        <v>0</v>
      </c>
      <c r="G69">
        <v>0</v>
      </c>
    </row>
    <row r="70" spans="1:7" ht="15" x14ac:dyDescent="0.25">
      <c r="A70" s="282" t="s">
        <v>115</v>
      </c>
      <c r="B70">
        <v>5</v>
      </c>
      <c r="C70">
        <v>6</v>
      </c>
      <c r="D70">
        <v>28.2</v>
      </c>
      <c r="E70">
        <v>23.8</v>
      </c>
      <c r="F70">
        <v>0</v>
      </c>
      <c r="G70">
        <v>0</v>
      </c>
    </row>
    <row r="71" spans="1:7" ht="15" x14ac:dyDescent="0.25">
      <c r="A71" s="282" t="s">
        <v>116</v>
      </c>
      <c r="B71">
        <v>0</v>
      </c>
      <c r="C71">
        <v>0</v>
      </c>
      <c r="D71">
        <v>0</v>
      </c>
      <c r="E71">
        <v>1.7</v>
      </c>
      <c r="F71">
        <v>0</v>
      </c>
      <c r="G71">
        <v>0</v>
      </c>
    </row>
    <row r="72" spans="1:7" ht="15" x14ac:dyDescent="0.25">
      <c r="A72" s="282" t="s">
        <v>117</v>
      </c>
      <c r="B72">
        <v>911.5</v>
      </c>
      <c r="C72">
        <v>502.9</v>
      </c>
      <c r="D72">
        <v>3732.8</v>
      </c>
      <c r="E72">
        <v>3901.7</v>
      </c>
      <c r="F72">
        <v>142.30000000000001</v>
      </c>
      <c r="G72">
        <v>0</v>
      </c>
    </row>
    <row r="73" spans="1:7" ht="15" x14ac:dyDescent="0.25">
      <c r="A73" s="282" t="s">
        <v>118</v>
      </c>
      <c r="B73">
        <v>16.600000000000001</v>
      </c>
      <c r="C73">
        <v>10.4</v>
      </c>
      <c r="D73">
        <v>29</v>
      </c>
      <c r="E73">
        <v>31.7</v>
      </c>
      <c r="F73">
        <v>0</v>
      </c>
      <c r="G73">
        <v>0</v>
      </c>
    </row>
    <row r="74" spans="1:7" ht="15" x14ac:dyDescent="0.25">
      <c r="A74" s="282" t="s">
        <v>119</v>
      </c>
      <c r="B74">
        <v>0</v>
      </c>
      <c r="C74">
        <v>0</v>
      </c>
      <c r="D74">
        <v>0</v>
      </c>
      <c r="E74">
        <v>125.5</v>
      </c>
      <c r="F74">
        <v>0</v>
      </c>
      <c r="G74">
        <v>0</v>
      </c>
    </row>
    <row r="75" spans="1:7" ht="15" x14ac:dyDescent="0.25">
      <c r="A75" s="282" t="s">
        <v>120</v>
      </c>
      <c r="B75">
        <v>0</v>
      </c>
      <c r="C75">
        <v>0</v>
      </c>
      <c r="D75" t="s">
        <v>84</v>
      </c>
      <c r="E75">
        <v>0</v>
      </c>
      <c r="F75">
        <v>0</v>
      </c>
      <c r="G75">
        <v>0</v>
      </c>
    </row>
    <row r="76" spans="1:7" ht="15" x14ac:dyDescent="0.25">
      <c r="A76" s="282" t="s">
        <v>121</v>
      </c>
      <c r="B76">
        <v>0</v>
      </c>
      <c r="C76">
        <v>10</v>
      </c>
      <c r="D76">
        <v>59.4</v>
      </c>
      <c r="E76">
        <v>51.5</v>
      </c>
      <c r="F76">
        <v>0</v>
      </c>
      <c r="G76">
        <v>0</v>
      </c>
    </row>
    <row r="77" spans="1:7" ht="15" x14ac:dyDescent="0.25">
      <c r="A77" s="282" t="s">
        <v>62</v>
      </c>
      <c r="B77" t="s">
        <v>63</v>
      </c>
      <c r="C77" t="s">
        <v>64</v>
      </c>
      <c r="D77" t="s">
        <v>63</v>
      </c>
      <c r="E77" t="s">
        <v>63</v>
      </c>
      <c r="F77" t="s">
        <v>63</v>
      </c>
      <c r="G77" t="s">
        <v>65</v>
      </c>
    </row>
    <row r="78" spans="1:7" ht="15" x14ac:dyDescent="0.25">
      <c r="A78" s="282" t="s">
        <v>122</v>
      </c>
      <c r="B78">
        <v>2327.9</v>
      </c>
      <c r="C78">
        <v>1599.7</v>
      </c>
      <c r="D78">
        <v>39977.5</v>
      </c>
      <c r="E78">
        <v>48377.8</v>
      </c>
      <c r="F78">
        <v>291.60000000000002</v>
      </c>
      <c r="G78">
        <v>0</v>
      </c>
    </row>
    <row r="79" spans="1:7" ht="15" x14ac:dyDescent="0.25">
      <c r="A79" s="282" t="s">
        <v>123</v>
      </c>
      <c r="B79">
        <v>1095.2</v>
      </c>
      <c r="C79">
        <v>1193.0999999999999</v>
      </c>
      <c r="D79">
        <v>0</v>
      </c>
      <c r="E79">
        <v>0</v>
      </c>
      <c r="F79">
        <v>745</v>
      </c>
      <c r="G79">
        <v>0</v>
      </c>
    </row>
    <row r="80" spans="1:7" ht="15" x14ac:dyDescent="0.25">
      <c r="A80" s="282" t="s">
        <v>62</v>
      </c>
      <c r="B80" t="s">
        <v>63</v>
      </c>
      <c r="C80" t="s">
        <v>64</v>
      </c>
      <c r="D80" t="s">
        <v>63</v>
      </c>
      <c r="E80" t="s">
        <v>63</v>
      </c>
      <c r="F80" t="s">
        <v>63</v>
      </c>
      <c r="G80" t="s">
        <v>65</v>
      </c>
    </row>
    <row r="81" spans="1:7" ht="15" x14ac:dyDescent="0.25">
      <c r="A81" s="282" t="s">
        <v>124</v>
      </c>
      <c r="B81">
        <v>3423.1</v>
      </c>
      <c r="C81">
        <v>2792.8</v>
      </c>
      <c r="D81">
        <v>39977.5</v>
      </c>
      <c r="E81">
        <v>48377.8</v>
      </c>
      <c r="F81">
        <v>1036.5999999999999</v>
      </c>
      <c r="G81">
        <v>0</v>
      </c>
    </row>
    <row r="82" spans="1:7" ht="15" x14ac:dyDescent="0.25">
      <c r="A82" s="282" t="s">
        <v>125</v>
      </c>
      <c r="B82" t="s">
        <v>42</v>
      </c>
      <c r="C82" t="s">
        <v>42</v>
      </c>
      <c r="D82">
        <v>3.6</v>
      </c>
      <c r="E82">
        <v>1.6</v>
      </c>
      <c r="F82" t="s">
        <v>42</v>
      </c>
      <c r="G82" t="s">
        <v>42</v>
      </c>
    </row>
    <row r="83" spans="1:7" ht="15" x14ac:dyDescent="0.25">
      <c r="A83" s="282" t="s">
        <v>126</v>
      </c>
      <c r="B83">
        <v>0</v>
      </c>
      <c r="C83">
        <v>0.3</v>
      </c>
      <c r="D83" t="s">
        <v>42</v>
      </c>
      <c r="E83" t="s">
        <v>42</v>
      </c>
      <c r="F83">
        <v>0</v>
      </c>
      <c r="G83">
        <v>0</v>
      </c>
    </row>
    <row r="84" spans="1:7" ht="15" x14ac:dyDescent="0.25">
      <c r="A84" s="282" t="s">
        <v>62</v>
      </c>
      <c r="B84" t="s">
        <v>63</v>
      </c>
      <c r="C84" t="s">
        <v>64</v>
      </c>
      <c r="D84" t="s">
        <v>63</v>
      </c>
      <c r="E84" t="s">
        <v>63</v>
      </c>
      <c r="F84" t="s">
        <v>63</v>
      </c>
      <c r="G84" t="s">
        <v>65</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308D-642F-4BB3-8448-3E2D3B1E5621}">
  <dimension ref="A1:G83"/>
  <sheetViews>
    <sheetView workbookViewId="0">
      <selection activeCell="B7" sqref="B7"/>
    </sheetView>
  </sheetViews>
  <sheetFormatPr defaultRowHeight="13.2" x14ac:dyDescent="0.25"/>
  <cols>
    <col min="1" max="1" width="21.44140625" customWidth="1"/>
    <col min="2" max="2" width="12.88671875" customWidth="1"/>
    <col min="3" max="3" width="11.109375" customWidth="1"/>
    <col min="4" max="4" width="11.33203125" customWidth="1"/>
    <col min="5" max="5" width="14.33203125" customWidth="1"/>
    <col min="6" max="6" width="13.33203125" customWidth="1"/>
    <col min="7" max="7" width="16.6640625" customWidth="1"/>
  </cols>
  <sheetData>
    <row r="1" spans="1:7" ht="15" x14ac:dyDescent="0.25">
      <c r="A1" s="282" t="s">
        <v>47</v>
      </c>
    </row>
    <row r="2" spans="1:7" ht="15" x14ac:dyDescent="0.25">
      <c r="A2" s="282" t="s">
        <v>48</v>
      </c>
    </row>
    <row r="3" spans="1:7" ht="15" x14ac:dyDescent="0.25">
      <c r="A3" s="282" t="s">
        <v>170</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4064.7</v>
      </c>
      <c r="E12">
        <v>4243.5</v>
      </c>
      <c r="F12">
        <v>0</v>
      </c>
      <c r="G12">
        <v>0</v>
      </c>
    </row>
    <row r="13" spans="1:7" ht="15" x14ac:dyDescent="0.25">
      <c r="A13" s="282" t="s">
        <v>68</v>
      </c>
      <c r="B13">
        <v>0</v>
      </c>
      <c r="C13">
        <v>0</v>
      </c>
      <c r="D13">
        <v>1178.2</v>
      </c>
      <c r="E13">
        <v>1553.7</v>
      </c>
      <c r="F13">
        <v>0</v>
      </c>
      <c r="G13">
        <v>0</v>
      </c>
    </row>
    <row r="14" spans="1:7" ht="15" x14ac:dyDescent="0.25">
      <c r="A14" s="282" t="s">
        <v>69</v>
      </c>
      <c r="B14">
        <v>0</v>
      </c>
      <c r="C14">
        <v>0</v>
      </c>
      <c r="D14">
        <v>0</v>
      </c>
      <c r="E14">
        <v>20.2</v>
      </c>
      <c r="F14">
        <v>0</v>
      </c>
      <c r="G14">
        <v>0</v>
      </c>
    </row>
    <row r="15" spans="1:7" ht="15" x14ac:dyDescent="0.25">
      <c r="A15" s="282" t="s">
        <v>70</v>
      </c>
      <c r="B15">
        <v>0</v>
      </c>
      <c r="C15">
        <v>0</v>
      </c>
      <c r="D15">
        <v>164.9</v>
      </c>
      <c r="E15">
        <v>190.4</v>
      </c>
      <c r="F15">
        <v>0</v>
      </c>
      <c r="G15">
        <v>0</v>
      </c>
    </row>
    <row r="16" spans="1:7" ht="15" x14ac:dyDescent="0.25">
      <c r="A16" s="282" t="s">
        <v>71</v>
      </c>
      <c r="B16">
        <v>0</v>
      </c>
      <c r="C16">
        <v>0</v>
      </c>
      <c r="D16">
        <v>567.9</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60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283.3</v>
      </c>
      <c r="C28">
        <v>344.7</v>
      </c>
      <c r="D28">
        <v>1706.2</v>
      </c>
      <c r="E28">
        <v>1811</v>
      </c>
      <c r="F28">
        <v>67.900000000000006</v>
      </c>
      <c r="G28">
        <v>0</v>
      </c>
    </row>
    <row r="29" spans="1:7" ht="15" x14ac:dyDescent="0.25">
      <c r="A29" s="282" t="s">
        <v>66</v>
      </c>
    </row>
    <row r="30" spans="1:7" ht="15" x14ac:dyDescent="0.25">
      <c r="A30" s="282" t="s">
        <v>79</v>
      </c>
      <c r="B30">
        <v>94.5</v>
      </c>
      <c r="C30">
        <v>39.1</v>
      </c>
      <c r="D30">
        <v>718</v>
      </c>
      <c r="E30">
        <v>951.8</v>
      </c>
      <c r="F30">
        <v>53.5</v>
      </c>
      <c r="G30">
        <v>0</v>
      </c>
    </row>
    <row r="31" spans="1:7" ht="15" x14ac:dyDescent="0.25">
      <c r="A31" s="282" t="s">
        <v>66</v>
      </c>
    </row>
    <row r="32" spans="1:7" ht="15" x14ac:dyDescent="0.25">
      <c r="A32" s="282" t="s">
        <v>80</v>
      </c>
      <c r="B32">
        <v>132.69999999999999</v>
      </c>
      <c r="C32">
        <v>61.4</v>
      </c>
      <c r="D32">
        <v>23779.9</v>
      </c>
      <c r="E32">
        <v>31024.799999999999</v>
      </c>
      <c r="F32">
        <v>0</v>
      </c>
      <c r="G32">
        <v>0</v>
      </c>
    </row>
    <row r="33" spans="1:7" ht="15" x14ac:dyDescent="0.25">
      <c r="A33" s="282" t="s">
        <v>66</v>
      </c>
    </row>
    <row r="34" spans="1:7" ht="15" x14ac:dyDescent="0.25">
      <c r="A34" s="282" t="s">
        <v>81</v>
      </c>
      <c r="B34">
        <v>621.20000000000005</v>
      </c>
      <c r="C34">
        <v>265.2</v>
      </c>
      <c r="D34">
        <v>3806.6</v>
      </c>
      <c r="E34">
        <v>3666.2</v>
      </c>
      <c r="F34">
        <v>12.8</v>
      </c>
      <c r="G34">
        <v>0</v>
      </c>
    </row>
    <row r="35" spans="1:7" ht="15" x14ac:dyDescent="0.25">
      <c r="A35" s="282" t="s">
        <v>82</v>
      </c>
      <c r="B35">
        <v>0</v>
      </c>
      <c r="C35">
        <v>0.2</v>
      </c>
      <c r="D35">
        <v>0.2</v>
      </c>
      <c r="E35">
        <v>0.1</v>
      </c>
      <c r="F35">
        <v>0</v>
      </c>
      <c r="G35">
        <v>0</v>
      </c>
    </row>
    <row r="36" spans="1:7" ht="15" x14ac:dyDescent="0.25">
      <c r="A36" s="282" t="s">
        <v>83</v>
      </c>
      <c r="B36">
        <v>2.9</v>
      </c>
      <c r="C36">
        <v>1.5</v>
      </c>
      <c r="D36">
        <v>601.5</v>
      </c>
      <c r="E36">
        <v>234.5</v>
      </c>
      <c r="F36">
        <v>0</v>
      </c>
      <c r="G36">
        <v>0</v>
      </c>
    </row>
    <row r="37" spans="1:7" ht="15" x14ac:dyDescent="0.25">
      <c r="A37" s="282" t="s">
        <v>85</v>
      </c>
      <c r="B37">
        <v>0.4</v>
      </c>
      <c r="C37">
        <v>2</v>
      </c>
      <c r="D37">
        <v>4.3</v>
      </c>
      <c r="E37">
        <v>7.3</v>
      </c>
      <c r="F37">
        <v>0</v>
      </c>
      <c r="G37">
        <v>0</v>
      </c>
    </row>
    <row r="38" spans="1:7" ht="15" x14ac:dyDescent="0.25">
      <c r="A38" s="282" t="s">
        <v>86</v>
      </c>
      <c r="B38">
        <v>2.1</v>
      </c>
      <c r="C38">
        <v>0.1</v>
      </c>
      <c r="D38">
        <v>5.9</v>
      </c>
      <c r="E38">
        <v>7.5</v>
      </c>
      <c r="F38">
        <v>0</v>
      </c>
      <c r="G38">
        <v>0</v>
      </c>
    </row>
    <row r="39" spans="1:7" ht="15" x14ac:dyDescent="0.25">
      <c r="A39" s="282" t="s">
        <v>87</v>
      </c>
      <c r="B39">
        <v>0</v>
      </c>
      <c r="C39">
        <v>0</v>
      </c>
      <c r="D39">
        <v>1</v>
      </c>
      <c r="E39">
        <v>0.3</v>
      </c>
      <c r="F39">
        <v>0</v>
      </c>
      <c r="G39">
        <v>0</v>
      </c>
    </row>
    <row r="40" spans="1:7" ht="15" x14ac:dyDescent="0.25">
      <c r="A40" s="282" t="s">
        <v>88</v>
      </c>
      <c r="B40">
        <v>353.3</v>
      </c>
      <c r="C40">
        <v>107</v>
      </c>
      <c r="D40">
        <v>1501.4</v>
      </c>
      <c r="E40">
        <v>1337.7</v>
      </c>
      <c r="F40">
        <v>12.5</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91</v>
      </c>
      <c r="B43">
        <v>34.200000000000003</v>
      </c>
      <c r="C43">
        <v>12.5</v>
      </c>
      <c r="D43">
        <v>492.4</v>
      </c>
      <c r="E43">
        <v>647.5</v>
      </c>
      <c r="F43">
        <v>0.3</v>
      </c>
      <c r="G43">
        <v>0</v>
      </c>
    </row>
    <row r="44" spans="1:7" ht="15" x14ac:dyDescent="0.25">
      <c r="A44" s="282" t="s">
        <v>92</v>
      </c>
      <c r="B44">
        <v>0</v>
      </c>
      <c r="C44">
        <v>0</v>
      </c>
      <c r="D44">
        <v>0</v>
      </c>
      <c r="E44">
        <v>12</v>
      </c>
      <c r="F44">
        <v>0</v>
      </c>
      <c r="G44">
        <v>0</v>
      </c>
    </row>
    <row r="45" spans="1:7" ht="15" x14ac:dyDescent="0.25">
      <c r="A45" s="282" t="s">
        <v>93</v>
      </c>
      <c r="B45">
        <v>30.9</v>
      </c>
      <c r="C45">
        <v>14.3</v>
      </c>
      <c r="D45">
        <v>212.5</v>
      </c>
      <c r="E45">
        <v>202.2</v>
      </c>
      <c r="F45">
        <v>0</v>
      </c>
      <c r="G45">
        <v>0</v>
      </c>
    </row>
    <row r="46" spans="1:7" ht="15" x14ac:dyDescent="0.25">
      <c r="A46" s="282" t="s">
        <v>94</v>
      </c>
      <c r="B46">
        <v>5.7</v>
      </c>
      <c r="C46">
        <v>0.5</v>
      </c>
      <c r="D46">
        <v>54.9</v>
      </c>
      <c r="E46">
        <v>13.5</v>
      </c>
      <c r="F46">
        <v>0</v>
      </c>
      <c r="G46">
        <v>0</v>
      </c>
    </row>
    <row r="47" spans="1:7" ht="15" x14ac:dyDescent="0.25">
      <c r="A47" s="282" t="s">
        <v>95</v>
      </c>
      <c r="B47">
        <v>66</v>
      </c>
      <c r="C47">
        <v>0</v>
      </c>
      <c r="D47">
        <v>0</v>
      </c>
      <c r="E47">
        <v>206.1</v>
      </c>
      <c r="F47">
        <v>0</v>
      </c>
      <c r="G47">
        <v>0</v>
      </c>
    </row>
    <row r="48" spans="1:7" ht="15" x14ac:dyDescent="0.25">
      <c r="A48" s="282" t="s">
        <v>96</v>
      </c>
      <c r="B48">
        <v>37.200000000000003</v>
      </c>
      <c r="C48">
        <v>18.7</v>
      </c>
      <c r="D48">
        <v>65.400000000000006</v>
      </c>
      <c r="E48">
        <v>60.9</v>
      </c>
      <c r="F48">
        <v>0</v>
      </c>
      <c r="G48">
        <v>0</v>
      </c>
    </row>
    <row r="49" spans="1:7" ht="15" x14ac:dyDescent="0.25">
      <c r="A49" s="282" t="s">
        <v>97</v>
      </c>
      <c r="B49">
        <v>0.4</v>
      </c>
      <c r="C49">
        <v>0.2</v>
      </c>
      <c r="D49">
        <v>0</v>
      </c>
      <c r="E49">
        <v>0</v>
      </c>
      <c r="F49">
        <v>0</v>
      </c>
      <c r="G49">
        <v>0</v>
      </c>
    </row>
    <row r="50" spans="1:7" ht="15" x14ac:dyDescent="0.25">
      <c r="A50" s="282" t="s">
        <v>98</v>
      </c>
      <c r="B50">
        <v>0</v>
      </c>
      <c r="C50">
        <v>0</v>
      </c>
      <c r="D50">
        <v>172.5</v>
      </c>
      <c r="E50">
        <v>144</v>
      </c>
      <c r="F50">
        <v>0</v>
      </c>
      <c r="G50">
        <v>0</v>
      </c>
    </row>
    <row r="51" spans="1:7" ht="15" x14ac:dyDescent="0.25">
      <c r="A51" s="282" t="s">
        <v>169</v>
      </c>
      <c r="B51">
        <v>1.2</v>
      </c>
      <c r="C51">
        <v>0</v>
      </c>
      <c r="D51">
        <v>0</v>
      </c>
      <c r="E51">
        <v>0</v>
      </c>
      <c r="F51">
        <v>0</v>
      </c>
      <c r="G51">
        <v>0</v>
      </c>
    </row>
    <row r="52" spans="1:7" ht="15" x14ac:dyDescent="0.25">
      <c r="A52" s="282" t="s">
        <v>99</v>
      </c>
      <c r="B52">
        <v>9.8000000000000007</v>
      </c>
      <c r="C52">
        <v>5.5</v>
      </c>
      <c r="D52">
        <v>6.4</v>
      </c>
      <c r="E52">
        <v>4.7</v>
      </c>
      <c r="F52">
        <v>0</v>
      </c>
      <c r="G52">
        <v>0</v>
      </c>
    </row>
    <row r="53" spans="1:7" ht="15" x14ac:dyDescent="0.25">
      <c r="A53" s="282" t="s">
        <v>100</v>
      </c>
      <c r="B53">
        <v>31.2</v>
      </c>
      <c r="C53">
        <v>74.400000000000006</v>
      </c>
      <c r="D53">
        <v>211.1</v>
      </c>
      <c r="E53">
        <v>235.9</v>
      </c>
      <c r="F53">
        <v>0</v>
      </c>
      <c r="G53">
        <v>0</v>
      </c>
    </row>
    <row r="54" spans="1:7" ht="15" x14ac:dyDescent="0.25">
      <c r="A54" s="282" t="s">
        <v>101</v>
      </c>
      <c r="B54">
        <v>45.9</v>
      </c>
      <c r="C54">
        <v>28.4</v>
      </c>
      <c r="D54">
        <v>477.1</v>
      </c>
      <c r="E54">
        <v>480.5</v>
      </c>
      <c r="F54">
        <v>0</v>
      </c>
      <c r="G54">
        <v>0</v>
      </c>
    </row>
    <row r="55" spans="1:7" ht="15" x14ac:dyDescent="0.25">
      <c r="A55" s="282" t="s">
        <v>66</v>
      </c>
    </row>
    <row r="56" spans="1:7" ht="15" x14ac:dyDescent="0.25">
      <c r="A56" s="282" t="s">
        <v>102</v>
      </c>
      <c r="B56">
        <v>241.9</v>
      </c>
      <c r="C56">
        <v>180.9</v>
      </c>
      <c r="D56">
        <v>1032.2</v>
      </c>
      <c r="E56">
        <v>1501.7</v>
      </c>
      <c r="F56">
        <v>0</v>
      </c>
      <c r="G56">
        <v>0</v>
      </c>
    </row>
    <row r="57" spans="1:7" ht="15" x14ac:dyDescent="0.25">
      <c r="A57" s="282" t="s">
        <v>103</v>
      </c>
      <c r="B57">
        <v>45</v>
      </c>
      <c r="C57">
        <v>0</v>
      </c>
      <c r="D57">
        <v>0</v>
      </c>
      <c r="E57">
        <v>356.3</v>
      </c>
      <c r="F57">
        <v>0</v>
      </c>
      <c r="G57">
        <v>0</v>
      </c>
    </row>
    <row r="58" spans="1:7" ht="15" x14ac:dyDescent="0.25">
      <c r="A58" s="282" t="s">
        <v>104</v>
      </c>
      <c r="B58">
        <v>196.9</v>
      </c>
      <c r="C58">
        <v>180.7</v>
      </c>
      <c r="D58">
        <v>883.9</v>
      </c>
      <c r="E58">
        <v>928.2</v>
      </c>
      <c r="F58">
        <v>0</v>
      </c>
      <c r="G58">
        <v>0</v>
      </c>
    </row>
    <row r="59" spans="1:7" ht="15" x14ac:dyDescent="0.25">
      <c r="A59" s="282" t="s">
        <v>105</v>
      </c>
      <c r="B59">
        <v>0</v>
      </c>
      <c r="C59">
        <v>0</v>
      </c>
      <c r="D59">
        <v>20.9</v>
      </c>
      <c r="E59">
        <v>20.8</v>
      </c>
      <c r="F59">
        <v>0</v>
      </c>
      <c r="G59">
        <v>0</v>
      </c>
    </row>
    <row r="60" spans="1:7" ht="15" x14ac:dyDescent="0.25">
      <c r="A60" s="282" t="s">
        <v>106</v>
      </c>
      <c r="B60">
        <v>0</v>
      </c>
      <c r="C60">
        <v>0.2</v>
      </c>
      <c r="D60">
        <v>0</v>
      </c>
      <c r="E60">
        <v>0.9</v>
      </c>
      <c r="F60">
        <v>0</v>
      </c>
      <c r="G60">
        <v>0</v>
      </c>
    </row>
    <row r="61" spans="1:7" ht="15" x14ac:dyDescent="0.25">
      <c r="A61" s="282" t="s">
        <v>107</v>
      </c>
      <c r="B61">
        <v>0</v>
      </c>
      <c r="C61">
        <v>0</v>
      </c>
      <c r="D61">
        <v>127.4</v>
      </c>
      <c r="E61">
        <v>195.6</v>
      </c>
      <c r="F61">
        <v>0</v>
      </c>
      <c r="G61">
        <v>0</v>
      </c>
    </row>
    <row r="62" spans="1:7" ht="15" x14ac:dyDescent="0.25">
      <c r="A62" s="282" t="s">
        <v>66</v>
      </c>
    </row>
    <row r="63" spans="1:7" ht="15" x14ac:dyDescent="0.25">
      <c r="A63" s="282" t="s">
        <v>108</v>
      </c>
      <c r="B63">
        <v>1041.0999999999999</v>
      </c>
      <c r="C63">
        <v>700.9</v>
      </c>
      <c r="D63">
        <v>4350.2</v>
      </c>
      <c r="E63">
        <v>4721.5</v>
      </c>
      <c r="F63">
        <v>143.69999999999999</v>
      </c>
      <c r="G63">
        <v>0</v>
      </c>
    </row>
    <row r="64" spans="1:7" ht="15" x14ac:dyDescent="0.25">
      <c r="A64" s="282" t="s">
        <v>109</v>
      </c>
      <c r="B64">
        <v>3</v>
      </c>
      <c r="C64">
        <v>3.5</v>
      </c>
      <c r="D64">
        <v>16.7</v>
      </c>
      <c r="E64">
        <v>16.8</v>
      </c>
      <c r="F64">
        <v>0</v>
      </c>
      <c r="G64">
        <v>0</v>
      </c>
    </row>
    <row r="65" spans="1:7" ht="15" x14ac:dyDescent="0.25">
      <c r="A65" s="282" t="s">
        <v>111</v>
      </c>
      <c r="B65">
        <v>31.5</v>
      </c>
      <c r="C65">
        <v>62.9</v>
      </c>
      <c r="D65">
        <v>92.8</v>
      </c>
      <c r="E65">
        <v>201.5</v>
      </c>
      <c r="F65">
        <v>0</v>
      </c>
      <c r="G65">
        <v>0</v>
      </c>
    </row>
    <row r="66" spans="1:7" ht="15" x14ac:dyDescent="0.25">
      <c r="A66" s="282" t="s">
        <v>112</v>
      </c>
      <c r="B66">
        <v>5</v>
      </c>
      <c r="C66">
        <v>3.7</v>
      </c>
      <c r="D66">
        <v>125.5</v>
      </c>
      <c r="E66">
        <v>124.1</v>
      </c>
      <c r="F66">
        <v>1.4</v>
      </c>
      <c r="G66">
        <v>0</v>
      </c>
    </row>
    <row r="67" spans="1:7" ht="15" x14ac:dyDescent="0.25">
      <c r="A67" s="282" t="s">
        <v>113</v>
      </c>
      <c r="B67">
        <v>37.700000000000003</v>
      </c>
      <c r="C67">
        <v>37.700000000000003</v>
      </c>
      <c r="D67">
        <v>341.8</v>
      </c>
      <c r="E67">
        <v>283.7</v>
      </c>
      <c r="F67">
        <v>0</v>
      </c>
      <c r="G67">
        <v>0</v>
      </c>
    </row>
    <row r="68" spans="1:7" ht="15" x14ac:dyDescent="0.25">
      <c r="A68" s="282" t="s">
        <v>114</v>
      </c>
      <c r="B68">
        <v>0</v>
      </c>
      <c r="C68">
        <v>14.4</v>
      </c>
      <c r="D68">
        <v>4</v>
      </c>
      <c r="E68">
        <v>7.2</v>
      </c>
      <c r="F68">
        <v>0</v>
      </c>
      <c r="G68">
        <v>0</v>
      </c>
    </row>
    <row r="69" spans="1:7" ht="15" x14ac:dyDescent="0.25">
      <c r="A69" s="282" t="s">
        <v>115</v>
      </c>
      <c r="B69">
        <v>5</v>
      </c>
      <c r="C69">
        <v>6</v>
      </c>
      <c r="D69">
        <v>28.2</v>
      </c>
      <c r="E69">
        <v>23.8</v>
      </c>
      <c r="F69">
        <v>0</v>
      </c>
      <c r="G69">
        <v>0</v>
      </c>
    </row>
    <row r="70" spans="1:7" ht="15" x14ac:dyDescent="0.25">
      <c r="A70" s="282" t="s">
        <v>116</v>
      </c>
      <c r="B70">
        <v>0</v>
      </c>
      <c r="C70">
        <v>0</v>
      </c>
      <c r="D70">
        <v>0</v>
      </c>
      <c r="E70">
        <v>1.7</v>
      </c>
      <c r="F70">
        <v>0</v>
      </c>
      <c r="G70">
        <v>0</v>
      </c>
    </row>
    <row r="71" spans="1:7" ht="15" x14ac:dyDescent="0.25">
      <c r="A71" s="282" t="s">
        <v>117</v>
      </c>
      <c r="B71">
        <v>939.3</v>
      </c>
      <c r="C71">
        <v>552.20000000000005</v>
      </c>
      <c r="D71">
        <v>3653.9</v>
      </c>
      <c r="E71">
        <v>3853.9</v>
      </c>
      <c r="F71">
        <v>142.30000000000001</v>
      </c>
      <c r="G71">
        <v>0</v>
      </c>
    </row>
    <row r="72" spans="1:7" ht="15" x14ac:dyDescent="0.25">
      <c r="A72" s="282" t="s">
        <v>118</v>
      </c>
      <c r="B72">
        <v>16.600000000000001</v>
      </c>
      <c r="C72">
        <v>10.4</v>
      </c>
      <c r="D72">
        <v>29</v>
      </c>
      <c r="E72">
        <v>31.7</v>
      </c>
      <c r="F72">
        <v>0</v>
      </c>
      <c r="G72">
        <v>0</v>
      </c>
    </row>
    <row r="73" spans="1:7" ht="15" x14ac:dyDescent="0.25">
      <c r="A73" s="282" t="s">
        <v>119</v>
      </c>
      <c r="B73">
        <v>0</v>
      </c>
      <c r="C73">
        <v>0</v>
      </c>
      <c r="D73">
        <v>0</v>
      </c>
      <c r="E73">
        <v>125.5</v>
      </c>
      <c r="F73">
        <v>0</v>
      </c>
      <c r="G73">
        <v>0</v>
      </c>
    </row>
    <row r="74" spans="1:7" ht="15" x14ac:dyDescent="0.25">
      <c r="A74" s="282" t="s">
        <v>120</v>
      </c>
      <c r="B74">
        <v>0</v>
      </c>
      <c r="C74">
        <v>0</v>
      </c>
      <c r="D74" t="s">
        <v>84</v>
      </c>
      <c r="E74">
        <v>0</v>
      </c>
      <c r="F74">
        <v>0</v>
      </c>
      <c r="G74">
        <v>0</v>
      </c>
    </row>
    <row r="75" spans="1:7" ht="15" x14ac:dyDescent="0.25">
      <c r="A75" s="282" t="s">
        <v>121</v>
      </c>
      <c r="B75">
        <v>3</v>
      </c>
      <c r="C75">
        <v>10</v>
      </c>
      <c r="D75">
        <v>58.3</v>
      </c>
      <c r="E75">
        <v>51.5</v>
      </c>
      <c r="F75">
        <v>0</v>
      </c>
      <c r="G75">
        <v>0</v>
      </c>
    </row>
    <row r="76" spans="1:7" ht="15" x14ac:dyDescent="0.25">
      <c r="A76" s="282" t="s">
        <v>62</v>
      </c>
      <c r="B76" t="s">
        <v>63</v>
      </c>
      <c r="C76" t="s">
        <v>64</v>
      </c>
      <c r="D76" t="s">
        <v>63</v>
      </c>
      <c r="E76" t="s">
        <v>63</v>
      </c>
      <c r="F76" t="s">
        <v>63</v>
      </c>
      <c r="G76" t="s">
        <v>65</v>
      </c>
    </row>
    <row r="77" spans="1:7" ht="15" x14ac:dyDescent="0.25">
      <c r="A77" s="282" t="s">
        <v>122</v>
      </c>
      <c r="B77">
        <v>2474.6999999999998</v>
      </c>
      <c r="C77">
        <v>1592.2</v>
      </c>
      <c r="D77">
        <v>39589.599999999999</v>
      </c>
      <c r="E77">
        <v>48130.2</v>
      </c>
      <c r="F77">
        <v>277.8</v>
      </c>
      <c r="G77">
        <v>0</v>
      </c>
    </row>
    <row r="78" spans="1:7" ht="15" x14ac:dyDescent="0.25">
      <c r="A78" s="282" t="s">
        <v>123</v>
      </c>
      <c r="B78">
        <v>1146.7</v>
      </c>
      <c r="C78">
        <v>1240.9000000000001</v>
      </c>
      <c r="D78">
        <v>0</v>
      </c>
      <c r="E78">
        <v>0</v>
      </c>
      <c r="F78">
        <v>685</v>
      </c>
      <c r="G78">
        <v>0</v>
      </c>
    </row>
    <row r="79" spans="1:7" ht="15" x14ac:dyDescent="0.25">
      <c r="A79" s="282" t="s">
        <v>62</v>
      </c>
      <c r="B79" t="s">
        <v>63</v>
      </c>
      <c r="C79" t="s">
        <v>64</v>
      </c>
      <c r="D79" t="s">
        <v>63</v>
      </c>
      <c r="E79" t="s">
        <v>63</v>
      </c>
      <c r="F79" t="s">
        <v>63</v>
      </c>
      <c r="G79" t="s">
        <v>65</v>
      </c>
    </row>
    <row r="80" spans="1:7" ht="15" x14ac:dyDescent="0.25">
      <c r="A80" s="282" t="s">
        <v>124</v>
      </c>
      <c r="B80">
        <v>3621.4</v>
      </c>
      <c r="C80">
        <v>2833.1</v>
      </c>
      <c r="D80">
        <v>39589.599999999999</v>
      </c>
      <c r="E80">
        <v>48130.2</v>
      </c>
      <c r="F80">
        <v>962.8</v>
      </c>
      <c r="G80">
        <v>0</v>
      </c>
    </row>
    <row r="81" spans="1:7" ht="15" x14ac:dyDescent="0.25">
      <c r="A81" s="282" t="s">
        <v>125</v>
      </c>
      <c r="B81" t="s">
        <v>42</v>
      </c>
      <c r="C81" t="s">
        <v>42</v>
      </c>
      <c r="D81">
        <v>3.4</v>
      </c>
      <c r="E81">
        <v>1.6</v>
      </c>
      <c r="F81" t="s">
        <v>42</v>
      </c>
      <c r="G81" t="s">
        <v>42</v>
      </c>
    </row>
    <row r="82" spans="1:7" ht="15" x14ac:dyDescent="0.25">
      <c r="A82" s="282" t="s">
        <v>126</v>
      </c>
      <c r="B82">
        <v>0</v>
      </c>
      <c r="C82">
        <v>0.3</v>
      </c>
      <c r="D82" t="s">
        <v>42</v>
      </c>
      <c r="E82" t="s">
        <v>42</v>
      </c>
      <c r="F82">
        <v>0</v>
      </c>
      <c r="G82">
        <v>0</v>
      </c>
    </row>
    <row r="83" spans="1:7" ht="15" x14ac:dyDescent="0.25">
      <c r="A83" s="282" t="s">
        <v>62</v>
      </c>
      <c r="B83" t="s">
        <v>63</v>
      </c>
      <c r="C83" t="s">
        <v>64</v>
      </c>
      <c r="D83" t="s">
        <v>63</v>
      </c>
      <c r="E83" t="s">
        <v>63</v>
      </c>
      <c r="F83" t="s">
        <v>63</v>
      </c>
      <c r="G83" t="s">
        <v>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84CB-D130-4084-A12E-E09C59D72F84}">
  <dimension ref="A1:G86"/>
  <sheetViews>
    <sheetView topLeftCell="A9" workbookViewId="0">
      <selection activeCell="B7" sqref="B7"/>
    </sheetView>
  </sheetViews>
  <sheetFormatPr defaultRowHeight="13.2" x14ac:dyDescent="0.25"/>
  <cols>
    <col min="1" max="1" width="31.21875" customWidth="1"/>
    <col min="2" max="2" width="14.21875" customWidth="1"/>
    <col min="4" max="4" width="12.21875" customWidth="1"/>
    <col min="5" max="5" width="12.5546875" customWidth="1"/>
    <col min="6" max="6" width="12.77734375" customWidth="1"/>
    <col min="7" max="7" width="12.5546875" customWidth="1"/>
  </cols>
  <sheetData>
    <row r="1" spans="1:7" ht="15" x14ac:dyDescent="0.25">
      <c r="A1" s="282" t="s">
        <v>47</v>
      </c>
    </row>
    <row r="2" spans="1:7" ht="15" x14ac:dyDescent="0.25">
      <c r="A2" s="282" t="s">
        <v>48</v>
      </c>
    </row>
    <row r="3" spans="1:7" ht="15" x14ac:dyDescent="0.25">
      <c r="A3" s="282" t="s">
        <v>1013</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4711.2</v>
      </c>
      <c r="E12">
        <v>4007</v>
      </c>
      <c r="F12">
        <v>50</v>
      </c>
      <c r="G12">
        <v>0</v>
      </c>
    </row>
    <row r="13" spans="1:7" ht="15" x14ac:dyDescent="0.25">
      <c r="A13" s="282" t="s">
        <v>68</v>
      </c>
      <c r="B13">
        <v>0</v>
      </c>
      <c r="C13">
        <v>0</v>
      </c>
      <c r="D13">
        <v>936.8</v>
      </c>
      <c r="E13">
        <v>1120.7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1225</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167</v>
      </c>
      <c r="B24">
        <v>0</v>
      </c>
      <c r="C24">
        <v>0.1</v>
      </c>
      <c r="D24">
        <v>0</v>
      </c>
      <c r="E24">
        <v>0</v>
      </c>
      <c r="F24">
        <v>0</v>
      </c>
      <c r="G24">
        <v>0</v>
      </c>
    </row>
    <row r="25" spans="1:7" ht="15" x14ac:dyDescent="0.25">
      <c r="A25" s="282" t="s">
        <v>168</v>
      </c>
      <c r="B25">
        <v>0</v>
      </c>
      <c r="C25">
        <v>0.1</v>
      </c>
      <c r="D25">
        <v>0</v>
      </c>
      <c r="E25">
        <v>0</v>
      </c>
      <c r="F25">
        <v>0</v>
      </c>
      <c r="G25">
        <v>0</v>
      </c>
    </row>
    <row r="26" spans="1:7" ht="15" x14ac:dyDescent="0.25">
      <c r="A26" s="282" t="s">
        <v>66</v>
      </c>
    </row>
    <row r="27" spans="1:7" ht="15" x14ac:dyDescent="0.25">
      <c r="A27" s="282" t="s">
        <v>78</v>
      </c>
      <c r="B27">
        <v>314.2</v>
      </c>
      <c r="C27">
        <v>305.8</v>
      </c>
      <c r="D27">
        <v>1296.9000000000001</v>
      </c>
      <c r="E27">
        <v>1453.1</v>
      </c>
      <c r="F27">
        <v>63.1</v>
      </c>
      <c r="G27">
        <v>0</v>
      </c>
    </row>
    <row r="28" spans="1:7" ht="15" x14ac:dyDescent="0.25">
      <c r="A28" s="282" t="s">
        <v>66</v>
      </c>
    </row>
    <row r="29" spans="1:7" ht="15" x14ac:dyDescent="0.25">
      <c r="A29" s="282" t="s">
        <v>79</v>
      </c>
      <c r="B29">
        <v>223.1</v>
      </c>
      <c r="C29">
        <v>50.4</v>
      </c>
      <c r="D29">
        <v>945.9</v>
      </c>
      <c r="E29">
        <v>656.5</v>
      </c>
      <c r="F29">
        <v>0.5</v>
      </c>
      <c r="G29">
        <v>0</v>
      </c>
    </row>
    <row r="30" spans="1:7" ht="15" x14ac:dyDescent="0.25">
      <c r="A30" s="282" t="s">
        <v>66</v>
      </c>
    </row>
    <row r="31" spans="1:7" ht="15" x14ac:dyDescent="0.25">
      <c r="A31" s="282" t="s">
        <v>80</v>
      </c>
      <c r="B31">
        <v>598.5</v>
      </c>
      <c r="C31">
        <v>590.1</v>
      </c>
      <c r="D31">
        <v>21523.9</v>
      </c>
      <c r="E31">
        <v>22864.6</v>
      </c>
      <c r="F31">
        <v>0</v>
      </c>
      <c r="G31">
        <v>0</v>
      </c>
    </row>
    <row r="32" spans="1:7" ht="15" x14ac:dyDescent="0.25">
      <c r="A32" s="282" t="s">
        <v>66</v>
      </c>
    </row>
    <row r="33" spans="1:7" ht="15" x14ac:dyDescent="0.25">
      <c r="A33" s="282" t="s">
        <v>81</v>
      </c>
      <c r="B33">
        <v>482.3</v>
      </c>
      <c r="C33">
        <v>682.6</v>
      </c>
      <c r="D33">
        <v>4556.3</v>
      </c>
      <c r="E33">
        <v>3187.2</v>
      </c>
      <c r="F33">
        <v>4.0999999999999996</v>
      </c>
      <c r="G33">
        <v>0</v>
      </c>
    </row>
    <row r="34" spans="1:7" ht="15" x14ac:dyDescent="0.25">
      <c r="A34" s="282" t="s">
        <v>82</v>
      </c>
      <c r="B34">
        <v>0</v>
      </c>
      <c r="C34">
        <v>0</v>
      </c>
      <c r="D34">
        <v>0</v>
      </c>
      <c r="E34">
        <v>0.2</v>
      </c>
      <c r="F34">
        <v>0</v>
      </c>
      <c r="G34">
        <v>0</v>
      </c>
    </row>
    <row r="35" spans="1:7" ht="15" x14ac:dyDescent="0.25">
      <c r="A35" s="282" t="s">
        <v>83</v>
      </c>
      <c r="B35">
        <v>0</v>
      </c>
      <c r="C35">
        <v>2.8</v>
      </c>
      <c r="D35">
        <v>735.1</v>
      </c>
      <c r="E35">
        <v>600</v>
      </c>
      <c r="F35">
        <v>0</v>
      </c>
      <c r="G35">
        <v>0</v>
      </c>
    </row>
    <row r="36" spans="1:7" ht="15" x14ac:dyDescent="0.25">
      <c r="A36" s="282" t="s">
        <v>85</v>
      </c>
      <c r="B36">
        <v>0</v>
      </c>
      <c r="C36">
        <v>0.4</v>
      </c>
      <c r="D36">
        <v>0</v>
      </c>
      <c r="E36">
        <v>4.3</v>
      </c>
      <c r="F36">
        <v>0</v>
      </c>
      <c r="G36">
        <v>0</v>
      </c>
    </row>
    <row r="37" spans="1:7" ht="15" x14ac:dyDescent="0.25">
      <c r="A37" s="282" t="s">
        <v>86</v>
      </c>
      <c r="B37">
        <v>0</v>
      </c>
      <c r="C37">
        <v>2</v>
      </c>
      <c r="D37">
        <v>13.3</v>
      </c>
      <c r="E37">
        <v>5.4</v>
      </c>
      <c r="F37">
        <v>0</v>
      </c>
      <c r="G37">
        <v>0</v>
      </c>
    </row>
    <row r="38" spans="1:7" ht="15" x14ac:dyDescent="0.25">
      <c r="A38" s="282" t="s">
        <v>87</v>
      </c>
      <c r="B38">
        <v>0</v>
      </c>
      <c r="C38">
        <v>0</v>
      </c>
      <c r="D38">
        <v>0</v>
      </c>
      <c r="E38">
        <v>1</v>
      </c>
      <c r="F38">
        <v>0</v>
      </c>
      <c r="G38">
        <v>0</v>
      </c>
    </row>
    <row r="39" spans="1:7" ht="15" x14ac:dyDescent="0.25">
      <c r="A39" s="282" t="s">
        <v>88</v>
      </c>
      <c r="B39">
        <v>225.7</v>
      </c>
      <c r="C39">
        <v>344.5</v>
      </c>
      <c r="D39">
        <v>1154.8</v>
      </c>
      <c r="E39">
        <v>1072.3</v>
      </c>
      <c r="F39">
        <v>0</v>
      </c>
      <c r="G39">
        <v>0</v>
      </c>
    </row>
    <row r="40" spans="1:7" ht="15" x14ac:dyDescent="0.25">
      <c r="A40" s="282" t="s">
        <v>177</v>
      </c>
      <c r="B40">
        <v>0</v>
      </c>
      <c r="C40">
        <v>5.5</v>
      </c>
      <c r="D40">
        <v>0</v>
      </c>
      <c r="E40">
        <v>0</v>
      </c>
      <c r="F40">
        <v>0</v>
      </c>
      <c r="G40">
        <v>0</v>
      </c>
    </row>
    <row r="41" spans="1:7" ht="15" x14ac:dyDescent="0.25">
      <c r="A41" s="282" t="s">
        <v>89</v>
      </c>
      <c r="B41">
        <v>0</v>
      </c>
      <c r="C41">
        <v>0</v>
      </c>
      <c r="D41">
        <v>140</v>
      </c>
      <c r="E41">
        <v>0</v>
      </c>
      <c r="F41">
        <v>0</v>
      </c>
      <c r="G41">
        <v>0</v>
      </c>
    </row>
    <row r="42" spans="1:7" ht="15" x14ac:dyDescent="0.25">
      <c r="A42" s="282" t="s">
        <v>90</v>
      </c>
      <c r="B42">
        <v>0</v>
      </c>
      <c r="C42">
        <v>0</v>
      </c>
      <c r="D42">
        <v>104.6</v>
      </c>
      <c r="E42">
        <v>0</v>
      </c>
      <c r="F42">
        <v>0</v>
      </c>
      <c r="G42">
        <v>0</v>
      </c>
    </row>
    <row r="43" spans="1:7" ht="15" x14ac:dyDescent="0.25">
      <c r="A43" s="282" t="s">
        <v>178</v>
      </c>
      <c r="B43">
        <v>2</v>
      </c>
      <c r="C43">
        <v>1.5</v>
      </c>
      <c r="D43">
        <v>0</v>
      </c>
      <c r="E43">
        <v>0</v>
      </c>
      <c r="F43">
        <v>0</v>
      </c>
      <c r="G43">
        <v>0</v>
      </c>
    </row>
    <row r="44" spans="1:7" ht="15" x14ac:dyDescent="0.25">
      <c r="A44" s="282" t="s">
        <v>91</v>
      </c>
      <c r="B44">
        <v>33.5</v>
      </c>
      <c r="C44">
        <v>38.4</v>
      </c>
      <c r="D44">
        <v>407.7</v>
      </c>
      <c r="E44">
        <v>465.8</v>
      </c>
      <c r="F44">
        <v>0</v>
      </c>
      <c r="G44">
        <v>0</v>
      </c>
    </row>
    <row r="45" spans="1:7" ht="15" x14ac:dyDescent="0.25">
      <c r="A45" s="282" t="s">
        <v>92</v>
      </c>
      <c r="B45">
        <v>0</v>
      </c>
      <c r="C45">
        <v>0</v>
      </c>
      <c r="D45">
        <v>39.299999999999997</v>
      </c>
      <c r="E45">
        <v>0</v>
      </c>
      <c r="F45">
        <v>0</v>
      </c>
      <c r="G45">
        <v>0</v>
      </c>
    </row>
    <row r="46" spans="1:7" ht="15" x14ac:dyDescent="0.25">
      <c r="A46" s="282" t="s">
        <v>93</v>
      </c>
      <c r="B46">
        <v>65.5</v>
      </c>
      <c r="C46">
        <v>28.7</v>
      </c>
      <c r="D46">
        <v>314.7</v>
      </c>
      <c r="E46">
        <v>183.3</v>
      </c>
      <c r="F46">
        <v>0</v>
      </c>
      <c r="G46">
        <v>0</v>
      </c>
    </row>
    <row r="47" spans="1:7" ht="15" x14ac:dyDescent="0.25">
      <c r="A47" s="282" t="s">
        <v>94</v>
      </c>
      <c r="B47">
        <v>10.6</v>
      </c>
      <c r="C47">
        <v>7.4</v>
      </c>
      <c r="D47">
        <v>72.599999999999994</v>
      </c>
      <c r="E47">
        <v>46.2</v>
      </c>
      <c r="F47">
        <v>0</v>
      </c>
      <c r="G47">
        <v>0</v>
      </c>
    </row>
    <row r="48" spans="1:7" ht="15" x14ac:dyDescent="0.25">
      <c r="A48" s="282" t="s">
        <v>95</v>
      </c>
      <c r="B48">
        <v>0</v>
      </c>
      <c r="C48">
        <v>66</v>
      </c>
      <c r="D48">
        <v>261.5</v>
      </c>
      <c r="E48">
        <v>0</v>
      </c>
      <c r="F48">
        <v>0</v>
      </c>
      <c r="G48">
        <v>0</v>
      </c>
    </row>
    <row r="49" spans="1:7" ht="15" x14ac:dyDescent="0.25">
      <c r="A49" s="282" t="s">
        <v>96</v>
      </c>
      <c r="B49">
        <v>14.7</v>
      </c>
      <c r="C49">
        <v>38.4</v>
      </c>
      <c r="D49">
        <v>55.8</v>
      </c>
      <c r="E49">
        <v>42.1</v>
      </c>
      <c r="F49">
        <v>0.8</v>
      </c>
      <c r="G49">
        <v>0</v>
      </c>
    </row>
    <row r="50" spans="1:7" ht="15" x14ac:dyDescent="0.25">
      <c r="A50" s="282" t="s">
        <v>97</v>
      </c>
      <c r="B50">
        <v>0.4</v>
      </c>
      <c r="C50">
        <v>0.4</v>
      </c>
      <c r="D50">
        <v>0</v>
      </c>
      <c r="E50">
        <v>0</v>
      </c>
      <c r="F50">
        <v>0</v>
      </c>
      <c r="G50">
        <v>0</v>
      </c>
    </row>
    <row r="51" spans="1:7" ht="15" x14ac:dyDescent="0.25">
      <c r="A51" s="282" t="s">
        <v>98</v>
      </c>
      <c r="B51">
        <v>20</v>
      </c>
      <c r="C51">
        <v>0</v>
      </c>
      <c r="D51">
        <v>83.3</v>
      </c>
      <c r="E51">
        <v>162.30000000000001</v>
      </c>
      <c r="F51">
        <v>0</v>
      </c>
      <c r="G51">
        <v>0</v>
      </c>
    </row>
    <row r="52" spans="1:7" ht="15" x14ac:dyDescent="0.25">
      <c r="A52" s="282" t="s">
        <v>169</v>
      </c>
      <c r="B52">
        <v>0</v>
      </c>
      <c r="C52">
        <v>0.5</v>
      </c>
      <c r="D52">
        <v>0</v>
      </c>
      <c r="E52">
        <v>0</v>
      </c>
      <c r="F52">
        <v>0</v>
      </c>
      <c r="G52">
        <v>0</v>
      </c>
    </row>
    <row r="53" spans="1:7" ht="15" x14ac:dyDescent="0.25">
      <c r="A53" s="282" t="s">
        <v>99</v>
      </c>
      <c r="B53">
        <v>3.1</v>
      </c>
      <c r="C53">
        <v>8.6</v>
      </c>
      <c r="D53">
        <v>4.0999999999999996</v>
      </c>
      <c r="E53">
        <v>2.5</v>
      </c>
      <c r="F53">
        <v>0</v>
      </c>
      <c r="G53">
        <v>0</v>
      </c>
    </row>
    <row r="54" spans="1:7" ht="15" x14ac:dyDescent="0.25">
      <c r="A54" s="282" t="s">
        <v>100</v>
      </c>
      <c r="B54">
        <v>50.1</v>
      </c>
      <c r="C54">
        <v>78.3</v>
      </c>
      <c r="D54">
        <v>337.7</v>
      </c>
      <c r="E54">
        <v>194.3</v>
      </c>
      <c r="F54">
        <v>3.4</v>
      </c>
      <c r="G54">
        <v>0</v>
      </c>
    </row>
    <row r="55" spans="1:7" ht="15" x14ac:dyDescent="0.25">
      <c r="A55" s="282" t="s">
        <v>101</v>
      </c>
      <c r="B55">
        <v>56.8</v>
      </c>
      <c r="C55">
        <v>59.2</v>
      </c>
      <c r="D55">
        <v>831.9</v>
      </c>
      <c r="E55">
        <v>407.6</v>
      </c>
      <c r="F55">
        <v>0</v>
      </c>
      <c r="G55">
        <v>0</v>
      </c>
    </row>
    <row r="56" spans="1:7" ht="15" x14ac:dyDescent="0.25">
      <c r="A56" s="282" t="s">
        <v>66</v>
      </c>
    </row>
    <row r="57" spans="1:7" ht="15" x14ac:dyDescent="0.25">
      <c r="A57" s="282" t="s">
        <v>102</v>
      </c>
      <c r="B57">
        <v>338.9</v>
      </c>
      <c r="C57">
        <v>104.8</v>
      </c>
      <c r="D57">
        <v>3034.8</v>
      </c>
      <c r="E57">
        <v>622</v>
      </c>
      <c r="F57">
        <v>0</v>
      </c>
      <c r="G57">
        <v>0</v>
      </c>
    </row>
    <row r="58" spans="1:7" ht="15" x14ac:dyDescent="0.25">
      <c r="A58" s="282" t="s">
        <v>103</v>
      </c>
      <c r="B58">
        <v>0</v>
      </c>
      <c r="C58">
        <v>0</v>
      </c>
      <c r="D58">
        <v>264.10000000000002</v>
      </c>
      <c r="E58">
        <v>0</v>
      </c>
      <c r="F58">
        <v>0</v>
      </c>
      <c r="G58">
        <v>0</v>
      </c>
    </row>
    <row r="59" spans="1:7" ht="15" x14ac:dyDescent="0.25">
      <c r="A59" s="282" t="s">
        <v>104</v>
      </c>
      <c r="B59">
        <v>338.9</v>
      </c>
      <c r="C59">
        <v>97.8</v>
      </c>
      <c r="D59">
        <v>2267.1</v>
      </c>
      <c r="E59">
        <v>481.4</v>
      </c>
      <c r="F59">
        <v>0</v>
      </c>
      <c r="G59">
        <v>0</v>
      </c>
    </row>
    <row r="60" spans="1:7" ht="15" x14ac:dyDescent="0.25">
      <c r="A60" s="282" t="s">
        <v>105</v>
      </c>
      <c r="B60">
        <v>0</v>
      </c>
      <c r="C60">
        <v>7</v>
      </c>
      <c r="D60">
        <v>25.7</v>
      </c>
      <c r="E60">
        <v>13.2</v>
      </c>
      <c r="F60">
        <v>0</v>
      </c>
      <c r="G60">
        <v>0</v>
      </c>
    </row>
    <row r="61" spans="1:7" ht="15" x14ac:dyDescent="0.25">
      <c r="A61" s="282" t="s">
        <v>258</v>
      </c>
      <c r="B61">
        <v>0</v>
      </c>
      <c r="C61">
        <v>0</v>
      </c>
      <c r="D61">
        <v>62.1</v>
      </c>
      <c r="E61">
        <v>0</v>
      </c>
      <c r="F61">
        <v>0</v>
      </c>
      <c r="G61">
        <v>0</v>
      </c>
    </row>
    <row r="62" spans="1:7" ht="15" x14ac:dyDescent="0.25">
      <c r="A62" s="282" t="s">
        <v>318</v>
      </c>
      <c r="B62">
        <v>0</v>
      </c>
      <c r="C62">
        <v>0</v>
      </c>
      <c r="D62">
        <v>165.7</v>
      </c>
      <c r="E62">
        <v>0</v>
      </c>
      <c r="F62">
        <v>0</v>
      </c>
      <c r="G62">
        <v>0</v>
      </c>
    </row>
    <row r="63" spans="1:7" ht="15" x14ac:dyDescent="0.25">
      <c r="A63" s="282" t="s">
        <v>106</v>
      </c>
      <c r="B63">
        <v>0</v>
      </c>
      <c r="C63">
        <v>0</v>
      </c>
      <c r="D63">
        <v>0.3</v>
      </c>
      <c r="E63">
        <v>0</v>
      </c>
      <c r="F63">
        <v>0</v>
      </c>
      <c r="G63">
        <v>0</v>
      </c>
    </row>
    <row r="64" spans="1:7" ht="15" x14ac:dyDescent="0.25">
      <c r="A64" s="282" t="s">
        <v>107</v>
      </c>
      <c r="B64">
        <v>0</v>
      </c>
      <c r="C64">
        <v>0</v>
      </c>
      <c r="D64">
        <v>249.9</v>
      </c>
      <c r="E64">
        <v>127.4</v>
      </c>
      <c r="F64">
        <v>0</v>
      </c>
      <c r="G64">
        <v>0</v>
      </c>
    </row>
    <row r="65" spans="1:7" ht="15" x14ac:dyDescent="0.25">
      <c r="A65" s="282" t="s">
        <v>66</v>
      </c>
    </row>
    <row r="66" spans="1:7" ht="15" x14ac:dyDescent="0.25">
      <c r="A66" s="282" t="s">
        <v>108</v>
      </c>
      <c r="B66">
        <v>1292.0999999999999</v>
      </c>
      <c r="C66">
        <v>1026.4000000000001</v>
      </c>
      <c r="D66">
        <v>3788.5</v>
      </c>
      <c r="E66">
        <v>3780.9</v>
      </c>
      <c r="F66">
        <v>0</v>
      </c>
      <c r="G66">
        <v>0</v>
      </c>
    </row>
    <row r="67" spans="1:7" ht="15" x14ac:dyDescent="0.25">
      <c r="A67" s="282" t="s">
        <v>109</v>
      </c>
      <c r="B67">
        <v>4.2</v>
      </c>
      <c r="C67">
        <v>3</v>
      </c>
      <c r="D67">
        <v>15.1</v>
      </c>
      <c r="E67">
        <v>14.1</v>
      </c>
      <c r="F67">
        <v>0</v>
      </c>
      <c r="G67">
        <v>0</v>
      </c>
    </row>
    <row r="68" spans="1:7" ht="15" x14ac:dyDescent="0.25">
      <c r="A68" s="282" t="s">
        <v>111</v>
      </c>
      <c r="B68">
        <v>67</v>
      </c>
      <c r="C68">
        <v>0</v>
      </c>
      <c r="D68">
        <v>156.1</v>
      </c>
      <c r="E68">
        <v>92.8</v>
      </c>
      <c r="F68">
        <v>0</v>
      </c>
      <c r="G68">
        <v>0</v>
      </c>
    </row>
    <row r="69" spans="1:7" ht="15" x14ac:dyDescent="0.25">
      <c r="A69" s="282" t="s">
        <v>112</v>
      </c>
      <c r="B69">
        <v>2.6</v>
      </c>
      <c r="C69">
        <v>8.4</v>
      </c>
      <c r="D69">
        <v>60.4</v>
      </c>
      <c r="E69">
        <v>101.8</v>
      </c>
      <c r="F69">
        <v>0</v>
      </c>
      <c r="G69">
        <v>0</v>
      </c>
    </row>
    <row r="70" spans="1:7" ht="15" x14ac:dyDescent="0.25">
      <c r="A70" s="282" t="s">
        <v>113</v>
      </c>
      <c r="B70">
        <v>68</v>
      </c>
      <c r="C70">
        <v>52.6</v>
      </c>
      <c r="D70">
        <v>295.3</v>
      </c>
      <c r="E70">
        <v>233.9</v>
      </c>
      <c r="F70">
        <v>0</v>
      </c>
      <c r="G70">
        <v>0</v>
      </c>
    </row>
    <row r="71" spans="1:7" ht="15" x14ac:dyDescent="0.25">
      <c r="A71" s="282" t="s">
        <v>114</v>
      </c>
      <c r="B71">
        <v>0</v>
      </c>
      <c r="C71">
        <v>0</v>
      </c>
      <c r="D71">
        <v>0</v>
      </c>
      <c r="E71">
        <v>4</v>
      </c>
      <c r="F71">
        <v>0</v>
      </c>
      <c r="G71">
        <v>0</v>
      </c>
    </row>
    <row r="72" spans="1:7" ht="15" x14ac:dyDescent="0.25">
      <c r="A72" s="282" t="s">
        <v>115</v>
      </c>
      <c r="B72">
        <v>6</v>
      </c>
      <c r="C72">
        <v>5</v>
      </c>
      <c r="D72">
        <v>11</v>
      </c>
      <c r="E72">
        <v>23.3</v>
      </c>
      <c r="F72">
        <v>0</v>
      </c>
      <c r="G72">
        <v>0</v>
      </c>
    </row>
    <row r="73" spans="1:7" ht="15" x14ac:dyDescent="0.25">
      <c r="A73" s="282" t="s">
        <v>117</v>
      </c>
      <c r="B73">
        <v>1123.4000000000001</v>
      </c>
      <c r="C73">
        <v>910.3</v>
      </c>
      <c r="D73">
        <v>3069.1</v>
      </c>
      <c r="E73">
        <v>3242.7</v>
      </c>
      <c r="F73">
        <v>0</v>
      </c>
      <c r="G73">
        <v>0</v>
      </c>
    </row>
    <row r="74" spans="1:7" ht="15" x14ac:dyDescent="0.25">
      <c r="A74" s="282" t="s">
        <v>331</v>
      </c>
      <c r="B74">
        <v>0.2</v>
      </c>
      <c r="C74">
        <v>0</v>
      </c>
      <c r="D74">
        <v>0.2</v>
      </c>
      <c r="E74">
        <v>0</v>
      </c>
      <c r="F74">
        <v>0</v>
      </c>
      <c r="G74">
        <v>0</v>
      </c>
    </row>
    <row r="75" spans="1:7" ht="15" x14ac:dyDescent="0.25">
      <c r="A75" s="282" t="s">
        <v>118</v>
      </c>
      <c r="B75">
        <v>11.3</v>
      </c>
      <c r="C75">
        <v>11.8</v>
      </c>
      <c r="D75">
        <v>39.5</v>
      </c>
      <c r="E75">
        <v>22.2</v>
      </c>
      <c r="F75">
        <v>0</v>
      </c>
      <c r="G75">
        <v>0</v>
      </c>
    </row>
    <row r="76" spans="1:7" ht="15" x14ac:dyDescent="0.25">
      <c r="A76" s="282" t="s">
        <v>119</v>
      </c>
      <c r="B76">
        <v>0</v>
      </c>
      <c r="C76">
        <v>0</v>
      </c>
      <c r="D76">
        <v>94.8</v>
      </c>
      <c r="E76">
        <v>0</v>
      </c>
      <c r="F76">
        <v>0</v>
      </c>
      <c r="G76">
        <v>0</v>
      </c>
    </row>
    <row r="77" spans="1:7" ht="15" x14ac:dyDescent="0.25">
      <c r="A77" s="282" t="s">
        <v>120</v>
      </c>
      <c r="B77">
        <v>0</v>
      </c>
      <c r="C77">
        <v>0</v>
      </c>
      <c r="D77">
        <v>0</v>
      </c>
      <c r="E77" t="s">
        <v>84</v>
      </c>
      <c r="F77">
        <v>0</v>
      </c>
      <c r="G77">
        <v>0</v>
      </c>
    </row>
    <row r="78" spans="1:7" ht="15" x14ac:dyDescent="0.25">
      <c r="A78" s="282" t="s">
        <v>121</v>
      </c>
      <c r="B78">
        <v>9.5</v>
      </c>
      <c r="C78">
        <v>35.299999999999997</v>
      </c>
      <c r="D78">
        <v>47.2</v>
      </c>
      <c r="E78">
        <v>46.1</v>
      </c>
      <c r="F78">
        <v>0</v>
      </c>
      <c r="G78">
        <v>0</v>
      </c>
    </row>
    <row r="79" spans="1:7" ht="15" x14ac:dyDescent="0.25">
      <c r="A79" s="282" t="s">
        <v>62</v>
      </c>
      <c r="B79" t="s">
        <v>63</v>
      </c>
      <c r="C79" t="s">
        <v>64</v>
      </c>
      <c r="D79" t="s">
        <v>63</v>
      </c>
      <c r="E79" t="s">
        <v>63</v>
      </c>
      <c r="F79" t="s">
        <v>63</v>
      </c>
      <c r="G79" t="s">
        <v>65</v>
      </c>
    </row>
    <row r="80" spans="1:7" ht="15" x14ac:dyDescent="0.25">
      <c r="A80" s="282" t="s">
        <v>122</v>
      </c>
      <c r="B80">
        <v>3249.1</v>
      </c>
      <c r="C80">
        <v>2760.1</v>
      </c>
      <c r="D80">
        <v>40898</v>
      </c>
      <c r="E80">
        <v>36703.4</v>
      </c>
      <c r="F80">
        <v>117.7</v>
      </c>
      <c r="G80">
        <v>0</v>
      </c>
    </row>
    <row r="81" spans="1:7" ht="15" x14ac:dyDescent="0.25">
      <c r="A81" s="282" t="s">
        <v>123</v>
      </c>
      <c r="B81">
        <v>2023.2</v>
      </c>
      <c r="C81">
        <v>1028.2</v>
      </c>
      <c r="D81">
        <v>0</v>
      </c>
      <c r="E81">
        <v>0</v>
      </c>
      <c r="F81">
        <v>159</v>
      </c>
      <c r="G81">
        <v>0</v>
      </c>
    </row>
    <row r="82" spans="1:7" ht="15" x14ac:dyDescent="0.25">
      <c r="A82" s="282" t="s">
        <v>62</v>
      </c>
      <c r="B82" t="s">
        <v>63</v>
      </c>
      <c r="C82" t="s">
        <v>64</v>
      </c>
      <c r="D82" t="s">
        <v>63</v>
      </c>
      <c r="E82" t="s">
        <v>63</v>
      </c>
      <c r="F82" t="s">
        <v>63</v>
      </c>
      <c r="G82" t="s">
        <v>65</v>
      </c>
    </row>
    <row r="83" spans="1:7" ht="15" x14ac:dyDescent="0.25">
      <c r="A83" s="282" t="s">
        <v>124</v>
      </c>
      <c r="B83">
        <v>5272.3</v>
      </c>
      <c r="C83">
        <v>3788.3</v>
      </c>
      <c r="D83">
        <v>40898</v>
      </c>
      <c r="E83">
        <v>36703.4</v>
      </c>
      <c r="F83">
        <v>276.7</v>
      </c>
      <c r="G83">
        <v>0</v>
      </c>
    </row>
    <row r="84" spans="1:7" ht="15" x14ac:dyDescent="0.25">
      <c r="A84" s="282" t="s">
        <v>125</v>
      </c>
      <c r="B84" t="s">
        <v>42</v>
      </c>
      <c r="C84" t="s">
        <v>42</v>
      </c>
      <c r="D84">
        <v>2.6</v>
      </c>
      <c r="E84">
        <v>3.4</v>
      </c>
      <c r="F84" t="s">
        <v>42</v>
      </c>
      <c r="G84" t="s">
        <v>42</v>
      </c>
    </row>
    <row r="85" spans="1:7" ht="15" x14ac:dyDescent="0.25">
      <c r="A85" s="282" t="s">
        <v>126</v>
      </c>
      <c r="B85">
        <v>0</v>
      </c>
      <c r="C85">
        <v>0</v>
      </c>
      <c r="D85" t="s">
        <v>42</v>
      </c>
      <c r="E85" t="s">
        <v>42</v>
      </c>
      <c r="F85">
        <v>0</v>
      </c>
      <c r="G85">
        <v>0</v>
      </c>
    </row>
    <row r="86" spans="1:7" ht="15" x14ac:dyDescent="0.25">
      <c r="A86" s="282" t="s">
        <v>62</v>
      </c>
      <c r="B86" t="s">
        <v>63</v>
      </c>
      <c r="C86" t="s">
        <v>64</v>
      </c>
      <c r="D86" t="s">
        <v>63</v>
      </c>
      <c r="E86" t="s">
        <v>63</v>
      </c>
      <c r="F86" t="s">
        <v>63</v>
      </c>
      <c r="G86" t="s">
        <v>65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A0F2-AFDF-46B9-9127-3C5467086CB7}">
  <dimension ref="A1:G83"/>
  <sheetViews>
    <sheetView workbookViewId="0">
      <selection activeCell="B7" sqref="B7"/>
    </sheetView>
  </sheetViews>
  <sheetFormatPr defaultRowHeight="13.2" x14ac:dyDescent="0.25"/>
  <cols>
    <col min="1" max="1" width="29.33203125" customWidth="1"/>
    <col min="2" max="2" width="13.5546875" customWidth="1"/>
    <col min="3" max="3" width="11.33203125" customWidth="1"/>
    <col min="4" max="4" width="12.33203125" customWidth="1"/>
    <col min="5" max="5" width="13.5546875" customWidth="1"/>
    <col min="6" max="6" width="12.109375" customWidth="1"/>
    <col min="7" max="7" width="11.33203125" customWidth="1"/>
  </cols>
  <sheetData>
    <row r="1" spans="1:7" ht="15" x14ac:dyDescent="0.25">
      <c r="A1" s="282" t="s">
        <v>47</v>
      </c>
    </row>
    <row r="2" spans="1:7" ht="15" x14ac:dyDescent="0.25">
      <c r="A2" s="282" t="s">
        <v>48</v>
      </c>
    </row>
    <row r="3" spans="1:7" ht="15" x14ac:dyDescent="0.25">
      <c r="A3" s="282" t="s">
        <v>172</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4064.6</v>
      </c>
      <c r="E12">
        <v>4243.5</v>
      </c>
      <c r="F12">
        <v>0</v>
      </c>
      <c r="G12">
        <v>0</v>
      </c>
    </row>
    <row r="13" spans="1:7" ht="15" x14ac:dyDescent="0.25">
      <c r="A13" s="282" t="s">
        <v>68</v>
      </c>
      <c r="B13">
        <v>0</v>
      </c>
      <c r="C13">
        <v>0</v>
      </c>
      <c r="D13">
        <v>1178.2</v>
      </c>
      <c r="E13">
        <v>1553.7</v>
      </c>
      <c r="F13">
        <v>0</v>
      </c>
      <c r="G13">
        <v>0</v>
      </c>
    </row>
    <row r="14" spans="1:7" ht="15" x14ac:dyDescent="0.25">
      <c r="A14" s="282" t="s">
        <v>69</v>
      </c>
      <c r="B14">
        <v>0</v>
      </c>
      <c r="C14">
        <v>0</v>
      </c>
      <c r="D14">
        <v>0</v>
      </c>
      <c r="E14">
        <v>20.2</v>
      </c>
      <c r="F14">
        <v>0</v>
      </c>
      <c r="G14">
        <v>0</v>
      </c>
    </row>
    <row r="15" spans="1:7" ht="15" x14ac:dyDescent="0.25">
      <c r="A15" s="282" t="s">
        <v>70</v>
      </c>
      <c r="B15">
        <v>0</v>
      </c>
      <c r="C15">
        <v>0</v>
      </c>
      <c r="D15">
        <v>164.8</v>
      </c>
      <c r="E15">
        <v>190.4</v>
      </c>
      <c r="F15">
        <v>0</v>
      </c>
      <c r="G15">
        <v>0</v>
      </c>
    </row>
    <row r="16" spans="1:7" ht="15" x14ac:dyDescent="0.25">
      <c r="A16" s="282" t="s">
        <v>71</v>
      </c>
      <c r="B16">
        <v>0</v>
      </c>
      <c r="C16">
        <v>0</v>
      </c>
      <c r="D16">
        <v>567.9</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60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272.7</v>
      </c>
      <c r="C28">
        <v>338.5</v>
      </c>
      <c r="D28">
        <v>1693.1</v>
      </c>
      <c r="E28">
        <v>1788.3</v>
      </c>
      <c r="F28">
        <v>67.8</v>
      </c>
      <c r="G28">
        <v>0</v>
      </c>
    </row>
    <row r="29" spans="1:7" ht="15" x14ac:dyDescent="0.25">
      <c r="A29" s="282" t="s">
        <v>66</v>
      </c>
    </row>
    <row r="30" spans="1:7" ht="15" x14ac:dyDescent="0.25">
      <c r="A30" s="282" t="s">
        <v>79</v>
      </c>
      <c r="B30">
        <v>80.7</v>
      </c>
      <c r="C30">
        <v>36.700000000000003</v>
      </c>
      <c r="D30">
        <v>713.9</v>
      </c>
      <c r="E30">
        <v>949.1</v>
      </c>
      <c r="F30">
        <v>52</v>
      </c>
      <c r="G30">
        <v>0</v>
      </c>
    </row>
    <row r="31" spans="1:7" ht="15" x14ac:dyDescent="0.25">
      <c r="A31" s="282" t="s">
        <v>66</v>
      </c>
    </row>
    <row r="32" spans="1:7" ht="15" x14ac:dyDescent="0.25">
      <c r="A32" s="282" t="s">
        <v>80</v>
      </c>
      <c r="B32">
        <v>141</v>
      </c>
      <c r="C32">
        <v>57.2</v>
      </c>
      <c r="D32">
        <v>23700.5</v>
      </c>
      <c r="E32">
        <v>31022</v>
      </c>
      <c r="F32">
        <v>0</v>
      </c>
      <c r="G32">
        <v>0</v>
      </c>
    </row>
    <row r="33" spans="1:7" ht="15" x14ac:dyDescent="0.25">
      <c r="A33" s="282" t="s">
        <v>66</v>
      </c>
    </row>
    <row r="34" spans="1:7" ht="15" x14ac:dyDescent="0.25">
      <c r="A34" s="282" t="s">
        <v>81</v>
      </c>
      <c r="B34">
        <v>604.79999999999995</v>
      </c>
      <c r="C34">
        <v>268.39999999999998</v>
      </c>
      <c r="D34">
        <v>3768.3</v>
      </c>
      <c r="E34">
        <v>3590.4</v>
      </c>
      <c r="F34">
        <v>8.8000000000000007</v>
      </c>
      <c r="G34">
        <v>0</v>
      </c>
    </row>
    <row r="35" spans="1:7" ht="15" x14ac:dyDescent="0.25">
      <c r="A35" s="282" t="s">
        <v>82</v>
      </c>
      <c r="B35">
        <v>0</v>
      </c>
      <c r="C35">
        <v>0.2</v>
      </c>
      <c r="D35">
        <v>0.2</v>
      </c>
      <c r="E35">
        <v>0.1</v>
      </c>
      <c r="F35">
        <v>0</v>
      </c>
      <c r="G35">
        <v>0</v>
      </c>
    </row>
    <row r="36" spans="1:7" ht="15" x14ac:dyDescent="0.25">
      <c r="A36" s="282" t="s">
        <v>83</v>
      </c>
      <c r="B36">
        <v>2.9</v>
      </c>
      <c r="C36">
        <v>1.5</v>
      </c>
      <c r="D36">
        <v>601.5</v>
      </c>
      <c r="E36">
        <v>234.5</v>
      </c>
      <c r="F36">
        <v>0</v>
      </c>
      <c r="G36">
        <v>0</v>
      </c>
    </row>
    <row r="37" spans="1:7" ht="15" x14ac:dyDescent="0.25">
      <c r="A37" s="282" t="s">
        <v>85</v>
      </c>
      <c r="B37">
        <v>0.4</v>
      </c>
      <c r="C37">
        <v>0.5</v>
      </c>
      <c r="D37">
        <v>4.3</v>
      </c>
      <c r="E37">
        <v>7.3</v>
      </c>
      <c r="F37">
        <v>0</v>
      </c>
      <c r="G37">
        <v>0</v>
      </c>
    </row>
    <row r="38" spans="1:7" ht="15" x14ac:dyDescent="0.25">
      <c r="A38" s="282" t="s">
        <v>86</v>
      </c>
      <c r="B38">
        <v>2.6</v>
      </c>
      <c r="C38">
        <v>0.1</v>
      </c>
      <c r="D38">
        <v>5.4</v>
      </c>
      <c r="E38">
        <v>7.5</v>
      </c>
      <c r="F38">
        <v>0</v>
      </c>
      <c r="G38">
        <v>0</v>
      </c>
    </row>
    <row r="39" spans="1:7" ht="15" x14ac:dyDescent="0.25">
      <c r="A39" s="282" t="s">
        <v>87</v>
      </c>
      <c r="B39">
        <v>0</v>
      </c>
      <c r="C39">
        <v>0</v>
      </c>
      <c r="D39">
        <v>1</v>
      </c>
      <c r="E39">
        <v>0.3</v>
      </c>
      <c r="F39">
        <v>0</v>
      </c>
      <c r="G39">
        <v>0</v>
      </c>
    </row>
    <row r="40" spans="1:7" ht="15" x14ac:dyDescent="0.25">
      <c r="A40" s="282" t="s">
        <v>88</v>
      </c>
      <c r="B40">
        <v>328.4</v>
      </c>
      <c r="C40">
        <v>117</v>
      </c>
      <c r="D40">
        <v>1480</v>
      </c>
      <c r="E40">
        <v>1267.5</v>
      </c>
      <c r="F40">
        <v>8.5</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91</v>
      </c>
      <c r="B43">
        <v>34.799999999999997</v>
      </c>
      <c r="C43">
        <v>12.1</v>
      </c>
      <c r="D43">
        <v>491</v>
      </c>
      <c r="E43">
        <v>647.29999999999995</v>
      </c>
      <c r="F43">
        <v>0.3</v>
      </c>
      <c r="G43">
        <v>0</v>
      </c>
    </row>
    <row r="44" spans="1:7" ht="15" x14ac:dyDescent="0.25">
      <c r="A44" s="282" t="s">
        <v>92</v>
      </c>
      <c r="B44">
        <v>0</v>
      </c>
      <c r="C44">
        <v>0</v>
      </c>
      <c r="D44">
        <v>0</v>
      </c>
      <c r="E44">
        <v>12</v>
      </c>
      <c r="F44">
        <v>0</v>
      </c>
      <c r="G44">
        <v>0</v>
      </c>
    </row>
    <row r="45" spans="1:7" ht="15" x14ac:dyDescent="0.25">
      <c r="A45" s="282" t="s">
        <v>93</v>
      </c>
      <c r="B45">
        <v>30.5</v>
      </c>
      <c r="C45">
        <v>8.8000000000000007</v>
      </c>
      <c r="D45">
        <v>211.9</v>
      </c>
      <c r="E45">
        <v>202.2</v>
      </c>
      <c r="F45">
        <v>0</v>
      </c>
      <c r="G45">
        <v>0</v>
      </c>
    </row>
    <row r="46" spans="1:7" ht="15" x14ac:dyDescent="0.25">
      <c r="A46" s="282" t="s">
        <v>94</v>
      </c>
      <c r="B46">
        <v>5.9</v>
      </c>
      <c r="C46">
        <v>0</v>
      </c>
      <c r="D46">
        <v>54.9</v>
      </c>
      <c r="E46">
        <v>13.5</v>
      </c>
      <c r="F46">
        <v>0</v>
      </c>
      <c r="G46">
        <v>0</v>
      </c>
    </row>
    <row r="47" spans="1:7" ht="15" x14ac:dyDescent="0.25">
      <c r="A47" s="282" t="s">
        <v>95</v>
      </c>
      <c r="B47">
        <v>66</v>
      </c>
      <c r="C47">
        <v>0</v>
      </c>
      <c r="D47">
        <v>0</v>
      </c>
      <c r="E47">
        <v>206.1</v>
      </c>
      <c r="F47">
        <v>0</v>
      </c>
      <c r="G47">
        <v>0</v>
      </c>
    </row>
    <row r="48" spans="1:7" ht="15" x14ac:dyDescent="0.25">
      <c r="A48" s="282" t="s">
        <v>96</v>
      </c>
      <c r="B48">
        <v>38.5</v>
      </c>
      <c r="C48">
        <v>18.600000000000001</v>
      </c>
      <c r="D48">
        <v>63.8</v>
      </c>
      <c r="E48">
        <v>60.1</v>
      </c>
      <c r="F48">
        <v>0</v>
      </c>
      <c r="G48">
        <v>0</v>
      </c>
    </row>
    <row r="49" spans="1:7" ht="15" x14ac:dyDescent="0.25">
      <c r="A49" s="282" t="s">
        <v>97</v>
      </c>
      <c r="B49">
        <v>0.4</v>
      </c>
      <c r="C49">
        <v>0.2</v>
      </c>
      <c r="D49">
        <v>0</v>
      </c>
      <c r="E49">
        <v>0</v>
      </c>
      <c r="F49">
        <v>0</v>
      </c>
      <c r="G49">
        <v>0</v>
      </c>
    </row>
    <row r="50" spans="1:7" ht="15" x14ac:dyDescent="0.25">
      <c r="A50" s="282" t="s">
        <v>98</v>
      </c>
      <c r="B50">
        <v>0</v>
      </c>
      <c r="C50">
        <v>0</v>
      </c>
      <c r="D50">
        <v>172.5</v>
      </c>
      <c r="E50">
        <v>144</v>
      </c>
      <c r="F50">
        <v>0</v>
      </c>
      <c r="G50">
        <v>0</v>
      </c>
    </row>
    <row r="51" spans="1:7" ht="15" x14ac:dyDescent="0.25">
      <c r="A51" s="282" t="s">
        <v>169</v>
      </c>
      <c r="B51">
        <v>1.2</v>
      </c>
      <c r="C51">
        <v>0</v>
      </c>
      <c r="D51">
        <v>0</v>
      </c>
      <c r="E51">
        <v>0</v>
      </c>
      <c r="F51">
        <v>0</v>
      </c>
      <c r="G51">
        <v>0</v>
      </c>
    </row>
    <row r="52" spans="1:7" ht="15" x14ac:dyDescent="0.25">
      <c r="A52" s="282" t="s">
        <v>99</v>
      </c>
      <c r="B52">
        <v>10.5</v>
      </c>
      <c r="C52">
        <v>5.2</v>
      </c>
      <c r="D52">
        <v>5.6</v>
      </c>
      <c r="E52">
        <v>4.7</v>
      </c>
      <c r="F52">
        <v>0</v>
      </c>
      <c r="G52">
        <v>0</v>
      </c>
    </row>
    <row r="53" spans="1:7" ht="15" x14ac:dyDescent="0.25">
      <c r="A53" s="282" t="s">
        <v>100</v>
      </c>
      <c r="B53">
        <v>32.200000000000003</v>
      </c>
      <c r="C53">
        <v>73.7</v>
      </c>
      <c r="D53">
        <v>208.2</v>
      </c>
      <c r="E53">
        <v>233.4</v>
      </c>
      <c r="F53">
        <v>0</v>
      </c>
      <c r="G53">
        <v>0</v>
      </c>
    </row>
    <row r="54" spans="1:7" ht="15" x14ac:dyDescent="0.25">
      <c r="A54" s="282" t="s">
        <v>101</v>
      </c>
      <c r="B54">
        <v>50.6</v>
      </c>
      <c r="C54">
        <v>30.4</v>
      </c>
      <c r="D54">
        <v>468</v>
      </c>
      <c r="E54">
        <v>478.3</v>
      </c>
      <c r="F54">
        <v>0</v>
      </c>
      <c r="G54">
        <v>0</v>
      </c>
    </row>
    <row r="55" spans="1:7" ht="15" x14ac:dyDescent="0.25">
      <c r="A55" s="282" t="s">
        <v>66</v>
      </c>
    </row>
    <row r="56" spans="1:7" ht="15" x14ac:dyDescent="0.25">
      <c r="A56" s="282" t="s">
        <v>102</v>
      </c>
      <c r="B56">
        <v>276.89999999999998</v>
      </c>
      <c r="C56">
        <v>181.1</v>
      </c>
      <c r="D56">
        <v>996.1</v>
      </c>
      <c r="E56">
        <v>1501.5</v>
      </c>
      <c r="F56">
        <v>0</v>
      </c>
      <c r="G56">
        <v>0</v>
      </c>
    </row>
    <row r="57" spans="1:7" ht="15" x14ac:dyDescent="0.25">
      <c r="A57" s="282" t="s">
        <v>103</v>
      </c>
      <c r="B57">
        <v>45</v>
      </c>
      <c r="C57">
        <v>0</v>
      </c>
      <c r="D57">
        <v>0</v>
      </c>
      <c r="E57">
        <v>356.3</v>
      </c>
      <c r="F57">
        <v>0</v>
      </c>
      <c r="G57">
        <v>0</v>
      </c>
    </row>
    <row r="58" spans="1:7" ht="15" x14ac:dyDescent="0.25">
      <c r="A58" s="282" t="s">
        <v>104</v>
      </c>
      <c r="B58">
        <v>231.9</v>
      </c>
      <c r="C58">
        <v>180.7</v>
      </c>
      <c r="D58">
        <v>847.7</v>
      </c>
      <c r="E58">
        <v>928.2</v>
      </c>
      <c r="F58">
        <v>0</v>
      </c>
      <c r="G58">
        <v>0</v>
      </c>
    </row>
    <row r="59" spans="1:7" ht="15" x14ac:dyDescent="0.25">
      <c r="A59" s="282" t="s">
        <v>105</v>
      </c>
      <c r="B59">
        <v>0</v>
      </c>
      <c r="C59">
        <v>0</v>
      </c>
      <c r="D59">
        <v>20.9</v>
      </c>
      <c r="E59">
        <v>20.8</v>
      </c>
      <c r="F59">
        <v>0</v>
      </c>
      <c r="G59">
        <v>0</v>
      </c>
    </row>
    <row r="60" spans="1:7" ht="15" x14ac:dyDescent="0.25">
      <c r="A60" s="282" t="s">
        <v>106</v>
      </c>
      <c r="B60">
        <v>0</v>
      </c>
      <c r="C60">
        <v>0.4</v>
      </c>
      <c r="D60">
        <v>0</v>
      </c>
      <c r="E60">
        <v>0.7</v>
      </c>
      <c r="F60">
        <v>0</v>
      </c>
      <c r="G60">
        <v>0</v>
      </c>
    </row>
    <row r="61" spans="1:7" ht="15" x14ac:dyDescent="0.25">
      <c r="A61" s="282" t="s">
        <v>107</v>
      </c>
      <c r="B61">
        <v>0</v>
      </c>
      <c r="C61">
        <v>0</v>
      </c>
      <c r="D61">
        <v>127.4</v>
      </c>
      <c r="E61">
        <v>195.6</v>
      </c>
      <c r="F61">
        <v>0</v>
      </c>
      <c r="G61">
        <v>0</v>
      </c>
    </row>
    <row r="62" spans="1:7" ht="15" x14ac:dyDescent="0.25">
      <c r="A62" s="282" t="s">
        <v>66</v>
      </c>
    </row>
    <row r="63" spans="1:7" ht="15" x14ac:dyDescent="0.25">
      <c r="A63" s="282" t="s">
        <v>108</v>
      </c>
      <c r="B63">
        <v>1065.4000000000001</v>
      </c>
      <c r="C63">
        <v>765.8</v>
      </c>
      <c r="D63">
        <v>4312.8999999999996</v>
      </c>
      <c r="E63">
        <v>4594.8999999999996</v>
      </c>
      <c r="F63">
        <v>142.30000000000001</v>
      </c>
      <c r="G63">
        <v>0</v>
      </c>
    </row>
    <row r="64" spans="1:7" ht="15" x14ac:dyDescent="0.25">
      <c r="A64" s="282" t="s">
        <v>109</v>
      </c>
      <c r="B64">
        <v>0</v>
      </c>
      <c r="C64">
        <v>3.5</v>
      </c>
      <c r="D64">
        <v>16.7</v>
      </c>
      <c r="E64">
        <v>16.8</v>
      </c>
      <c r="F64">
        <v>0</v>
      </c>
      <c r="G64">
        <v>0</v>
      </c>
    </row>
    <row r="65" spans="1:7" ht="15" x14ac:dyDescent="0.25">
      <c r="A65" s="282" t="s">
        <v>111</v>
      </c>
      <c r="B65">
        <v>31.5</v>
      </c>
      <c r="C65">
        <v>67.400000000000006</v>
      </c>
      <c r="D65">
        <v>92.8</v>
      </c>
      <c r="E65">
        <v>188.5</v>
      </c>
      <c r="F65">
        <v>0</v>
      </c>
      <c r="G65">
        <v>0</v>
      </c>
    </row>
    <row r="66" spans="1:7" ht="15" x14ac:dyDescent="0.25">
      <c r="A66" s="282" t="s">
        <v>112</v>
      </c>
      <c r="B66">
        <v>5.3</v>
      </c>
      <c r="C66">
        <v>4.4000000000000004</v>
      </c>
      <c r="D66">
        <v>125.3</v>
      </c>
      <c r="E66">
        <v>123.5</v>
      </c>
      <c r="F66">
        <v>0</v>
      </c>
      <c r="G66">
        <v>0</v>
      </c>
    </row>
    <row r="67" spans="1:7" ht="15" x14ac:dyDescent="0.25">
      <c r="A67" s="282" t="s">
        <v>113</v>
      </c>
      <c r="B67">
        <v>51.7</v>
      </c>
      <c r="C67">
        <v>34</v>
      </c>
      <c r="D67">
        <v>329.3</v>
      </c>
      <c r="E67">
        <v>266.5</v>
      </c>
      <c r="F67">
        <v>0</v>
      </c>
      <c r="G67">
        <v>0</v>
      </c>
    </row>
    <row r="68" spans="1:7" ht="15" x14ac:dyDescent="0.25">
      <c r="A68" s="282" t="s">
        <v>114</v>
      </c>
      <c r="B68">
        <v>0</v>
      </c>
      <c r="C68">
        <v>14.4</v>
      </c>
      <c r="D68">
        <v>4</v>
      </c>
      <c r="E68">
        <v>7.2</v>
      </c>
      <c r="F68">
        <v>0</v>
      </c>
      <c r="G68">
        <v>0</v>
      </c>
    </row>
    <row r="69" spans="1:7" ht="15" x14ac:dyDescent="0.25">
      <c r="A69" s="282" t="s">
        <v>115</v>
      </c>
      <c r="B69">
        <v>5</v>
      </c>
      <c r="C69">
        <v>6</v>
      </c>
      <c r="D69">
        <v>28.2</v>
      </c>
      <c r="E69">
        <v>23.8</v>
      </c>
      <c r="F69">
        <v>0</v>
      </c>
      <c r="G69">
        <v>0</v>
      </c>
    </row>
    <row r="70" spans="1:7" ht="15" x14ac:dyDescent="0.25">
      <c r="A70" s="282" t="s">
        <v>116</v>
      </c>
      <c r="B70">
        <v>0</v>
      </c>
      <c r="C70">
        <v>0</v>
      </c>
      <c r="D70">
        <v>0</v>
      </c>
      <c r="E70">
        <v>1.7</v>
      </c>
      <c r="F70">
        <v>0</v>
      </c>
      <c r="G70">
        <v>0</v>
      </c>
    </row>
    <row r="71" spans="1:7" ht="15" x14ac:dyDescent="0.25">
      <c r="A71" s="282" t="s">
        <v>117</v>
      </c>
      <c r="B71">
        <v>952.4</v>
      </c>
      <c r="C71">
        <v>615.70000000000005</v>
      </c>
      <c r="D71">
        <v>3629.4</v>
      </c>
      <c r="E71">
        <v>3758.1</v>
      </c>
      <c r="F71">
        <v>142.30000000000001</v>
      </c>
      <c r="G71">
        <v>0</v>
      </c>
    </row>
    <row r="72" spans="1:7" ht="15" x14ac:dyDescent="0.25">
      <c r="A72" s="282" t="s">
        <v>118</v>
      </c>
      <c r="B72">
        <v>16.600000000000001</v>
      </c>
      <c r="C72">
        <v>10.4</v>
      </c>
      <c r="D72">
        <v>29</v>
      </c>
      <c r="E72">
        <v>31.7</v>
      </c>
      <c r="F72">
        <v>0</v>
      </c>
      <c r="G72">
        <v>0</v>
      </c>
    </row>
    <row r="73" spans="1:7" ht="15" x14ac:dyDescent="0.25">
      <c r="A73" s="282" t="s">
        <v>119</v>
      </c>
      <c r="B73">
        <v>0</v>
      </c>
      <c r="C73">
        <v>0</v>
      </c>
      <c r="D73">
        <v>0</v>
      </c>
      <c r="E73">
        <v>125.5</v>
      </c>
      <c r="F73">
        <v>0</v>
      </c>
      <c r="G73">
        <v>0</v>
      </c>
    </row>
    <row r="74" spans="1:7" ht="15" x14ac:dyDescent="0.25">
      <c r="A74" s="282" t="s">
        <v>120</v>
      </c>
      <c r="B74">
        <v>0</v>
      </c>
      <c r="C74">
        <v>0</v>
      </c>
      <c r="D74" t="s">
        <v>84</v>
      </c>
      <c r="E74">
        <v>0</v>
      </c>
      <c r="F74">
        <v>0</v>
      </c>
      <c r="G74">
        <v>0</v>
      </c>
    </row>
    <row r="75" spans="1:7" ht="15" x14ac:dyDescent="0.25">
      <c r="A75" s="282" t="s">
        <v>121</v>
      </c>
      <c r="B75">
        <v>3</v>
      </c>
      <c r="C75">
        <v>10</v>
      </c>
      <c r="D75">
        <v>58.3</v>
      </c>
      <c r="E75">
        <v>51.5</v>
      </c>
      <c r="F75">
        <v>0</v>
      </c>
      <c r="G75">
        <v>0</v>
      </c>
    </row>
    <row r="76" spans="1:7" ht="15" x14ac:dyDescent="0.25">
      <c r="A76" s="282" t="s">
        <v>62</v>
      </c>
      <c r="B76" t="s">
        <v>63</v>
      </c>
      <c r="C76" t="s">
        <v>64</v>
      </c>
      <c r="D76" t="s">
        <v>63</v>
      </c>
      <c r="E76" t="s">
        <v>63</v>
      </c>
      <c r="F76" t="s">
        <v>63</v>
      </c>
      <c r="G76" t="s">
        <v>65</v>
      </c>
    </row>
    <row r="77" spans="1:7" ht="15" x14ac:dyDescent="0.25">
      <c r="A77" s="282" t="s">
        <v>122</v>
      </c>
      <c r="B77">
        <v>2501.5</v>
      </c>
      <c r="C77">
        <v>1647.6</v>
      </c>
      <c r="D77">
        <v>39381.300000000003</v>
      </c>
      <c r="E77">
        <v>47899.4</v>
      </c>
      <c r="F77">
        <v>270.89999999999998</v>
      </c>
      <c r="G77">
        <v>0</v>
      </c>
    </row>
    <row r="78" spans="1:7" ht="15" x14ac:dyDescent="0.25">
      <c r="A78" s="282" t="s">
        <v>123</v>
      </c>
      <c r="B78">
        <v>998.9</v>
      </c>
      <c r="C78">
        <v>1292.9000000000001</v>
      </c>
      <c r="D78">
        <v>0</v>
      </c>
      <c r="E78">
        <v>0</v>
      </c>
      <c r="F78">
        <v>685</v>
      </c>
      <c r="G78">
        <v>0</v>
      </c>
    </row>
    <row r="79" spans="1:7" ht="15" x14ac:dyDescent="0.25">
      <c r="A79" s="282" t="s">
        <v>62</v>
      </c>
      <c r="B79" t="s">
        <v>63</v>
      </c>
      <c r="C79" t="s">
        <v>64</v>
      </c>
      <c r="D79" t="s">
        <v>63</v>
      </c>
      <c r="E79" t="s">
        <v>63</v>
      </c>
      <c r="F79" t="s">
        <v>63</v>
      </c>
      <c r="G79" t="s">
        <v>65</v>
      </c>
    </row>
    <row r="80" spans="1:7" ht="15" x14ac:dyDescent="0.25">
      <c r="A80" s="282" t="s">
        <v>124</v>
      </c>
      <c r="B80">
        <v>3500.3</v>
      </c>
      <c r="C80">
        <v>2940.5</v>
      </c>
      <c r="D80">
        <v>39381.300000000003</v>
      </c>
      <c r="E80">
        <v>47899.4</v>
      </c>
      <c r="F80">
        <v>955.9</v>
      </c>
      <c r="G80">
        <v>0</v>
      </c>
    </row>
    <row r="81" spans="1:7" ht="15" x14ac:dyDescent="0.25">
      <c r="A81" s="282" t="s">
        <v>125</v>
      </c>
      <c r="B81" t="s">
        <v>42</v>
      </c>
      <c r="C81" t="s">
        <v>42</v>
      </c>
      <c r="D81">
        <v>3.4</v>
      </c>
      <c r="E81">
        <v>1.6</v>
      </c>
      <c r="F81" t="s">
        <v>42</v>
      </c>
      <c r="G81" t="s">
        <v>42</v>
      </c>
    </row>
    <row r="82" spans="1:7" ht="15" x14ac:dyDescent="0.25">
      <c r="A82" s="282" t="s">
        <v>126</v>
      </c>
      <c r="B82">
        <v>0</v>
      </c>
      <c r="C82">
        <v>0.3</v>
      </c>
      <c r="D82" t="s">
        <v>42</v>
      </c>
      <c r="E82" t="s">
        <v>42</v>
      </c>
      <c r="F82">
        <v>0</v>
      </c>
      <c r="G82">
        <v>0</v>
      </c>
    </row>
    <row r="83" spans="1:7" ht="15" x14ac:dyDescent="0.25">
      <c r="A83" s="282" t="s">
        <v>62</v>
      </c>
      <c r="B83" t="s">
        <v>63</v>
      </c>
      <c r="C83" t="s">
        <v>64</v>
      </c>
      <c r="D83" t="s">
        <v>63</v>
      </c>
      <c r="E83" t="s">
        <v>63</v>
      </c>
      <c r="F83" t="s">
        <v>63</v>
      </c>
      <c r="G83" t="s">
        <v>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6721-56B7-42F7-BC3C-0599C047A5AE}">
  <dimension ref="A1:G83"/>
  <sheetViews>
    <sheetView workbookViewId="0">
      <selection activeCell="B80" sqref="B80"/>
    </sheetView>
  </sheetViews>
  <sheetFormatPr defaultRowHeight="13.2" x14ac:dyDescent="0.25"/>
  <cols>
    <col min="1" max="1" width="22.5546875" customWidth="1"/>
    <col min="2" max="2" width="11.6640625" customWidth="1"/>
    <col min="3" max="3" width="11" customWidth="1"/>
    <col min="4" max="4" width="12.6640625" customWidth="1"/>
    <col min="5" max="5" width="11" customWidth="1"/>
    <col min="6" max="6" width="12.33203125" customWidth="1"/>
  </cols>
  <sheetData>
    <row r="1" spans="1:7" ht="15" x14ac:dyDescent="0.25">
      <c r="A1" s="282" t="s">
        <v>47</v>
      </c>
    </row>
    <row r="2" spans="1:7" ht="15" x14ac:dyDescent="0.25">
      <c r="A2" s="282" t="s">
        <v>48</v>
      </c>
    </row>
    <row r="3" spans="1:7" ht="15" x14ac:dyDescent="0.25">
      <c r="A3" s="282" t="s">
        <v>173</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4064.6</v>
      </c>
      <c r="E12">
        <v>4185.8</v>
      </c>
      <c r="F12">
        <v>0</v>
      </c>
      <c r="G12">
        <v>0</v>
      </c>
    </row>
    <row r="13" spans="1:7" ht="15" x14ac:dyDescent="0.25">
      <c r="A13" s="282" t="s">
        <v>68</v>
      </c>
      <c r="B13">
        <v>0</v>
      </c>
      <c r="C13">
        <v>0</v>
      </c>
      <c r="D13">
        <v>1178.2</v>
      </c>
      <c r="E13">
        <v>1496</v>
      </c>
      <c r="F13">
        <v>0</v>
      </c>
      <c r="G13">
        <v>0</v>
      </c>
    </row>
    <row r="14" spans="1:7" ht="15" x14ac:dyDescent="0.25">
      <c r="A14" s="282" t="s">
        <v>69</v>
      </c>
      <c r="B14">
        <v>0</v>
      </c>
      <c r="C14">
        <v>0</v>
      </c>
      <c r="D14">
        <v>0</v>
      </c>
      <c r="E14">
        <v>20.2</v>
      </c>
      <c r="F14">
        <v>0</v>
      </c>
      <c r="G14">
        <v>0</v>
      </c>
    </row>
    <row r="15" spans="1:7" ht="15" x14ac:dyDescent="0.25">
      <c r="A15" s="282" t="s">
        <v>70</v>
      </c>
      <c r="B15">
        <v>0</v>
      </c>
      <c r="C15">
        <v>0</v>
      </c>
      <c r="D15">
        <v>164.8</v>
      </c>
      <c r="E15">
        <v>190.4</v>
      </c>
      <c r="F15">
        <v>0</v>
      </c>
      <c r="G15">
        <v>0</v>
      </c>
    </row>
    <row r="16" spans="1:7" ht="15" x14ac:dyDescent="0.25">
      <c r="A16" s="282" t="s">
        <v>71</v>
      </c>
      <c r="B16">
        <v>0</v>
      </c>
      <c r="C16">
        <v>0</v>
      </c>
      <c r="D16">
        <v>567.9</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60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260.3</v>
      </c>
      <c r="C28">
        <v>346</v>
      </c>
      <c r="D28">
        <v>1631.9</v>
      </c>
      <c r="E28">
        <v>1727.3</v>
      </c>
      <c r="F28">
        <v>67.7</v>
      </c>
      <c r="G28">
        <v>0</v>
      </c>
    </row>
    <row r="29" spans="1:7" ht="15" x14ac:dyDescent="0.25">
      <c r="A29" s="282" t="s">
        <v>66</v>
      </c>
    </row>
    <row r="30" spans="1:7" ht="15" x14ac:dyDescent="0.25">
      <c r="A30" s="282" t="s">
        <v>79</v>
      </c>
      <c r="B30">
        <v>87.1</v>
      </c>
      <c r="C30">
        <v>45.4</v>
      </c>
      <c r="D30">
        <v>705.3</v>
      </c>
      <c r="E30">
        <v>940.5</v>
      </c>
      <c r="F30">
        <v>47</v>
      </c>
      <c r="G30">
        <v>0</v>
      </c>
    </row>
    <row r="31" spans="1:7" ht="15" x14ac:dyDescent="0.25">
      <c r="A31" s="282" t="s">
        <v>66</v>
      </c>
    </row>
    <row r="32" spans="1:7" ht="15" x14ac:dyDescent="0.25">
      <c r="A32" s="282" t="s">
        <v>80</v>
      </c>
      <c r="B32">
        <v>143.5</v>
      </c>
      <c r="C32">
        <v>44.4</v>
      </c>
      <c r="D32">
        <v>23695.4</v>
      </c>
      <c r="E32">
        <v>31009.8</v>
      </c>
      <c r="F32">
        <v>0</v>
      </c>
      <c r="G32">
        <v>0</v>
      </c>
    </row>
    <row r="33" spans="1:7" ht="15" x14ac:dyDescent="0.25">
      <c r="A33" s="282" t="s">
        <v>66</v>
      </c>
    </row>
    <row r="34" spans="1:7" ht="15" x14ac:dyDescent="0.25">
      <c r="A34" s="282" t="s">
        <v>81</v>
      </c>
      <c r="B34">
        <v>654.79999999999995</v>
      </c>
      <c r="C34">
        <v>285.2</v>
      </c>
      <c r="D34">
        <v>3696.8</v>
      </c>
      <c r="E34">
        <v>3558.8</v>
      </c>
      <c r="F34">
        <v>8.4</v>
      </c>
      <c r="G34">
        <v>0</v>
      </c>
    </row>
    <row r="35" spans="1:7" ht="15" x14ac:dyDescent="0.25">
      <c r="A35" s="282" t="s">
        <v>82</v>
      </c>
      <c r="B35">
        <v>0</v>
      </c>
      <c r="C35">
        <v>0.2</v>
      </c>
      <c r="D35">
        <v>0.2</v>
      </c>
      <c r="E35">
        <v>0.1</v>
      </c>
      <c r="F35">
        <v>0</v>
      </c>
      <c r="G35">
        <v>0</v>
      </c>
    </row>
    <row r="36" spans="1:7" ht="15" x14ac:dyDescent="0.25">
      <c r="A36" s="282" t="s">
        <v>83</v>
      </c>
      <c r="B36">
        <v>2.9</v>
      </c>
      <c r="C36">
        <v>1.5</v>
      </c>
      <c r="D36">
        <v>601.5</v>
      </c>
      <c r="E36">
        <v>234.5</v>
      </c>
      <c r="F36">
        <v>0</v>
      </c>
      <c r="G36">
        <v>0</v>
      </c>
    </row>
    <row r="37" spans="1:7" ht="15" x14ac:dyDescent="0.25">
      <c r="A37" s="282" t="s">
        <v>85</v>
      </c>
      <c r="B37">
        <v>0.4</v>
      </c>
      <c r="C37">
        <v>0</v>
      </c>
      <c r="D37">
        <v>4.3</v>
      </c>
      <c r="E37">
        <v>7.3</v>
      </c>
      <c r="F37">
        <v>0</v>
      </c>
      <c r="G37">
        <v>0</v>
      </c>
    </row>
    <row r="38" spans="1:7" ht="15" x14ac:dyDescent="0.25">
      <c r="A38" s="282" t="s">
        <v>86</v>
      </c>
      <c r="B38">
        <v>2</v>
      </c>
      <c r="C38">
        <v>0.1</v>
      </c>
      <c r="D38">
        <v>5.4</v>
      </c>
      <c r="E38">
        <v>7.5</v>
      </c>
      <c r="F38">
        <v>0</v>
      </c>
      <c r="G38">
        <v>0</v>
      </c>
    </row>
    <row r="39" spans="1:7" ht="15" x14ac:dyDescent="0.25">
      <c r="A39" s="282" t="s">
        <v>87</v>
      </c>
      <c r="B39">
        <v>0</v>
      </c>
      <c r="C39">
        <v>0</v>
      </c>
      <c r="D39">
        <v>1</v>
      </c>
      <c r="E39">
        <v>0.3</v>
      </c>
      <c r="F39">
        <v>0</v>
      </c>
      <c r="G39">
        <v>0</v>
      </c>
    </row>
    <row r="40" spans="1:7" ht="15" x14ac:dyDescent="0.25">
      <c r="A40" s="282" t="s">
        <v>88</v>
      </c>
      <c r="B40">
        <v>327.2</v>
      </c>
      <c r="C40">
        <v>132.80000000000001</v>
      </c>
      <c r="D40">
        <v>1456</v>
      </c>
      <c r="E40">
        <v>1245.0999999999999</v>
      </c>
      <c r="F40">
        <v>2.5</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91</v>
      </c>
      <c r="B43">
        <v>35.6</v>
      </c>
      <c r="C43">
        <v>14.5</v>
      </c>
      <c r="D43">
        <v>470.7</v>
      </c>
      <c r="E43">
        <v>645</v>
      </c>
      <c r="F43">
        <v>0.3</v>
      </c>
      <c r="G43">
        <v>0</v>
      </c>
    </row>
    <row r="44" spans="1:7" ht="15" x14ac:dyDescent="0.25">
      <c r="A44" s="282" t="s">
        <v>92</v>
      </c>
      <c r="B44">
        <v>0</v>
      </c>
      <c r="C44">
        <v>0</v>
      </c>
      <c r="D44">
        <v>0</v>
      </c>
      <c r="E44">
        <v>12</v>
      </c>
      <c r="F44">
        <v>0</v>
      </c>
      <c r="G44">
        <v>0</v>
      </c>
    </row>
    <row r="45" spans="1:7" ht="15" x14ac:dyDescent="0.25">
      <c r="A45" s="282" t="s">
        <v>93</v>
      </c>
      <c r="B45">
        <v>26</v>
      </c>
      <c r="C45">
        <v>4.3</v>
      </c>
      <c r="D45">
        <v>209.8</v>
      </c>
      <c r="E45">
        <v>201.6</v>
      </c>
      <c r="F45">
        <v>5.6</v>
      </c>
      <c r="G45">
        <v>0</v>
      </c>
    </row>
    <row r="46" spans="1:7" ht="15" x14ac:dyDescent="0.25">
      <c r="A46" s="282" t="s">
        <v>94</v>
      </c>
      <c r="B46">
        <v>9</v>
      </c>
      <c r="C46">
        <v>0</v>
      </c>
      <c r="D46">
        <v>51.7</v>
      </c>
      <c r="E46">
        <v>13.5</v>
      </c>
      <c r="F46">
        <v>0</v>
      </c>
      <c r="G46">
        <v>0</v>
      </c>
    </row>
    <row r="47" spans="1:7" ht="15" x14ac:dyDescent="0.25">
      <c r="A47" s="282" t="s">
        <v>95</v>
      </c>
      <c r="B47">
        <v>66</v>
      </c>
      <c r="C47">
        <v>0</v>
      </c>
      <c r="D47">
        <v>0</v>
      </c>
      <c r="E47">
        <v>206.1</v>
      </c>
      <c r="F47">
        <v>0</v>
      </c>
      <c r="G47">
        <v>0</v>
      </c>
    </row>
    <row r="48" spans="1:7" ht="15" x14ac:dyDescent="0.25">
      <c r="A48" s="282" t="s">
        <v>96</v>
      </c>
      <c r="B48">
        <v>38.4</v>
      </c>
      <c r="C48">
        <v>19.600000000000001</v>
      </c>
      <c r="D48">
        <v>61.4</v>
      </c>
      <c r="E48">
        <v>57.9</v>
      </c>
      <c r="F48">
        <v>0</v>
      </c>
      <c r="G48">
        <v>0</v>
      </c>
    </row>
    <row r="49" spans="1:7" ht="15" x14ac:dyDescent="0.25">
      <c r="A49" s="282" t="s">
        <v>97</v>
      </c>
      <c r="B49">
        <v>0.4</v>
      </c>
      <c r="C49">
        <v>0.2</v>
      </c>
      <c r="D49">
        <v>0</v>
      </c>
      <c r="E49">
        <v>0</v>
      </c>
      <c r="F49">
        <v>0</v>
      </c>
      <c r="G49">
        <v>0</v>
      </c>
    </row>
    <row r="50" spans="1:7" ht="15" x14ac:dyDescent="0.25">
      <c r="A50" s="282" t="s">
        <v>98</v>
      </c>
      <c r="B50">
        <v>0</v>
      </c>
      <c r="C50">
        <v>0</v>
      </c>
      <c r="D50">
        <v>172.5</v>
      </c>
      <c r="E50">
        <v>144</v>
      </c>
      <c r="F50">
        <v>0</v>
      </c>
      <c r="G50">
        <v>0</v>
      </c>
    </row>
    <row r="51" spans="1:7" ht="15" x14ac:dyDescent="0.25">
      <c r="A51" s="282" t="s">
        <v>169</v>
      </c>
      <c r="B51">
        <v>1.2</v>
      </c>
      <c r="C51">
        <v>0</v>
      </c>
      <c r="D51">
        <v>0</v>
      </c>
      <c r="E51">
        <v>0</v>
      </c>
      <c r="F51">
        <v>0</v>
      </c>
      <c r="G51">
        <v>0</v>
      </c>
    </row>
    <row r="52" spans="1:7" ht="15" x14ac:dyDescent="0.25">
      <c r="A52" s="282" t="s">
        <v>99</v>
      </c>
      <c r="B52">
        <v>11</v>
      </c>
      <c r="C52">
        <v>5.2</v>
      </c>
      <c r="D52">
        <v>5.2</v>
      </c>
      <c r="E52">
        <v>4.7</v>
      </c>
      <c r="F52">
        <v>0</v>
      </c>
      <c r="G52">
        <v>0</v>
      </c>
    </row>
    <row r="53" spans="1:7" ht="15" x14ac:dyDescent="0.25">
      <c r="A53" s="282" t="s">
        <v>100</v>
      </c>
      <c r="B53">
        <v>79.3</v>
      </c>
      <c r="C53">
        <v>75.099999999999994</v>
      </c>
      <c r="D53">
        <v>205.6</v>
      </c>
      <c r="E53">
        <v>232</v>
      </c>
      <c r="F53">
        <v>0</v>
      </c>
      <c r="G53">
        <v>0</v>
      </c>
    </row>
    <row r="54" spans="1:7" ht="15" x14ac:dyDescent="0.25">
      <c r="A54" s="282" t="s">
        <v>101</v>
      </c>
      <c r="B54">
        <v>55.5</v>
      </c>
      <c r="C54">
        <v>31.7</v>
      </c>
      <c r="D54">
        <v>451.6</v>
      </c>
      <c r="E54">
        <v>475.6</v>
      </c>
      <c r="F54">
        <v>0</v>
      </c>
      <c r="G54">
        <v>0</v>
      </c>
    </row>
    <row r="55" spans="1:7" ht="15" x14ac:dyDescent="0.25">
      <c r="A55" s="282" t="s">
        <v>66</v>
      </c>
    </row>
    <row r="56" spans="1:7" ht="15" x14ac:dyDescent="0.25">
      <c r="A56" s="282" t="s">
        <v>102</v>
      </c>
      <c r="B56">
        <v>221.9</v>
      </c>
      <c r="C56">
        <v>238.1</v>
      </c>
      <c r="D56">
        <v>996.1</v>
      </c>
      <c r="E56">
        <v>1444.8</v>
      </c>
      <c r="F56">
        <v>0</v>
      </c>
      <c r="G56">
        <v>0</v>
      </c>
    </row>
    <row r="57" spans="1:7" ht="15" x14ac:dyDescent="0.25">
      <c r="A57" s="282" t="s">
        <v>103</v>
      </c>
      <c r="B57">
        <v>45</v>
      </c>
      <c r="C57">
        <v>0</v>
      </c>
      <c r="D57">
        <v>0</v>
      </c>
      <c r="E57">
        <v>356.3</v>
      </c>
      <c r="F57">
        <v>0</v>
      </c>
      <c r="G57">
        <v>0</v>
      </c>
    </row>
    <row r="58" spans="1:7" ht="15" x14ac:dyDescent="0.25">
      <c r="A58" s="282" t="s">
        <v>104</v>
      </c>
      <c r="B58">
        <v>176.9</v>
      </c>
      <c r="C58">
        <v>237.7</v>
      </c>
      <c r="D58">
        <v>847.7</v>
      </c>
      <c r="E58">
        <v>871.4</v>
      </c>
      <c r="F58">
        <v>0</v>
      </c>
      <c r="G58">
        <v>0</v>
      </c>
    </row>
    <row r="59" spans="1:7" ht="15" x14ac:dyDescent="0.25">
      <c r="A59" s="282" t="s">
        <v>105</v>
      </c>
      <c r="B59">
        <v>0</v>
      </c>
      <c r="C59">
        <v>0</v>
      </c>
      <c r="D59">
        <v>20.9</v>
      </c>
      <c r="E59">
        <v>20.8</v>
      </c>
      <c r="F59">
        <v>0</v>
      </c>
      <c r="G59">
        <v>0</v>
      </c>
    </row>
    <row r="60" spans="1:7" ht="15" x14ac:dyDescent="0.25">
      <c r="A60" s="282" t="s">
        <v>106</v>
      </c>
      <c r="B60">
        <v>0</v>
      </c>
      <c r="C60">
        <v>0.4</v>
      </c>
      <c r="D60">
        <v>0</v>
      </c>
      <c r="E60">
        <v>0.7</v>
      </c>
      <c r="F60">
        <v>0</v>
      </c>
      <c r="G60">
        <v>0</v>
      </c>
    </row>
    <row r="61" spans="1:7" ht="15" x14ac:dyDescent="0.25">
      <c r="A61" s="282" t="s">
        <v>107</v>
      </c>
      <c r="B61">
        <v>0</v>
      </c>
      <c r="C61">
        <v>0</v>
      </c>
      <c r="D61">
        <v>127.4</v>
      </c>
      <c r="E61">
        <v>195.6</v>
      </c>
      <c r="F61">
        <v>0</v>
      </c>
      <c r="G61">
        <v>0</v>
      </c>
    </row>
    <row r="62" spans="1:7" ht="15" x14ac:dyDescent="0.25">
      <c r="A62" s="282" t="s">
        <v>66</v>
      </c>
    </row>
    <row r="63" spans="1:7" ht="15" x14ac:dyDescent="0.25">
      <c r="A63" s="282" t="s">
        <v>108</v>
      </c>
      <c r="B63">
        <v>1123.8</v>
      </c>
      <c r="C63">
        <v>823.2</v>
      </c>
      <c r="D63">
        <v>4200.5</v>
      </c>
      <c r="E63">
        <v>4535.3999999999996</v>
      </c>
      <c r="F63">
        <v>142.30000000000001</v>
      </c>
      <c r="G63">
        <v>0</v>
      </c>
    </row>
    <row r="64" spans="1:7" ht="15" x14ac:dyDescent="0.25">
      <c r="A64" s="282" t="s">
        <v>109</v>
      </c>
      <c r="B64">
        <v>0</v>
      </c>
      <c r="C64">
        <v>3.5</v>
      </c>
      <c r="D64">
        <v>16.7</v>
      </c>
      <c r="E64">
        <v>16.8</v>
      </c>
      <c r="F64">
        <v>0</v>
      </c>
      <c r="G64">
        <v>0</v>
      </c>
    </row>
    <row r="65" spans="1:7" ht="15" x14ac:dyDescent="0.25">
      <c r="A65" s="282" t="s">
        <v>111</v>
      </c>
      <c r="B65">
        <v>0</v>
      </c>
      <c r="C65">
        <v>67.400000000000006</v>
      </c>
      <c r="D65">
        <v>92.8</v>
      </c>
      <c r="E65">
        <v>188.5</v>
      </c>
      <c r="F65">
        <v>0</v>
      </c>
      <c r="G65">
        <v>0</v>
      </c>
    </row>
    <row r="66" spans="1:7" ht="15" x14ac:dyDescent="0.25">
      <c r="A66" s="282" t="s">
        <v>112</v>
      </c>
      <c r="B66">
        <v>5.6</v>
      </c>
      <c r="C66">
        <v>5.7</v>
      </c>
      <c r="D66">
        <v>109</v>
      </c>
      <c r="E66">
        <v>121.9</v>
      </c>
      <c r="F66">
        <v>0</v>
      </c>
      <c r="G66">
        <v>0</v>
      </c>
    </row>
    <row r="67" spans="1:7" ht="15" x14ac:dyDescent="0.25">
      <c r="A67" s="282" t="s">
        <v>113</v>
      </c>
      <c r="B67">
        <v>55.2</v>
      </c>
      <c r="C67">
        <v>51.9</v>
      </c>
      <c r="D67">
        <v>321</v>
      </c>
      <c r="E67">
        <v>246.4</v>
      </c>
      <c r="F67">
        <v>0</v>
      </c>
      <c r="G67">
        <v>0</v>
      </c>
    </row>
    <row r="68" spans="1:7" ht="15" x14ac:dyDescent="0.25">
      <c r="A68" s="282" t="s">
        <v>114</v>
      </c>
      <c r="B68">
        <v>0</v>
      </c>
      <c r="C68">
        <v>14.4</v>
      </c>
      <c r="D68">
        <v>4</v>
      </c>
      <c r="E68">
        <v>7.2</v>
      </c>
      <c r="F68">
        <v>0</v>
      </c>
      <c r="G68">
        <v>0</v>
      </c>
    </row>
    <row r="69" spans="1:7" ht="15" x14ac:dyDescent="0.25">
      <c r="A69" s="282" t="s">
        <v>115</v>
      </c>
      <c r="B69">
        <v>0</v>
      </c>
      <c r="C69">
        <v>6.5</v>
      </c>
      <c r="D69">
        <v>28.2</v>
      </c>
      <c r="E69">
        <v>23.8</v>
      </c>
      <c r="F69">
        <v>0</v>
      </c>
      <c r="G69">
        <v>0</v>
      </c>
    </row>
    <row r="70" spans="1:7" ht="15" x14ac:dyDescent="0.25">
      <c r="A70" s="282" t="s">
        <v>116</v>
      </c>
      <c r="B70">
        <v>0</v>
      </c>
      <c r="C70">
        <v>0</v>
      </c>
      <c r="D70">
        <v>0</v>
      </c>
      <c r="E70">
        <v>1.7</v>
      </c>
      <c r="F70">
        <v>0</v>
      </c>
      <c r="G70">
        <v>0</v>
      </c>
    </row>
    <row r="71" spans="1:7" ht="15" x14ac:dyDescent="0.25">
      <c r="A71" s="282" t="s">
        <v>117</v>
      </c>
      <c r="B71">
        <v>1043.5</v>
      </c>
      <c r="C71">
        <v>653.4</v>
      </c>
      <c r="D71">
        <v>3541.6</v>
      </c>
      <c r="E71">
        <v>3720.3</v>
      </c>
      <c r="F71">
        <v>142.30000000000001</v>
      </c>
      <c r="G71">
        <v>0</v>
      </c>
    </row>
    <row r="72" spans="1:7" ht="15" x14ac:dyDescent="0.25">
      <c r="A72" s="282" t="s">
        <v>118</v>
      </c>
      <c r="B72">
        <v>16.600000000000001</v>
      </c>
      <c r="C72">
        <v>10.4</v>
      </c>
      <c r="D72">
        <v>29</v>
      </c>
      <c r="E72">
        <v>31.7</v>
      </c>
      <c r="F72">
        <v>0</v>
      </c>
      <c r="G72">
        <v>0</v>
      </c>
    </row>
    <row r="73" spans="1:7" ht="15" x14ac:dyDescent="0.25">
      <c r="A73" s="282" t="s">
        <v>119</v>
      </c>
      <c r="B73">
        <v>0</v>
      </c>
      <c r="C73">
        <v>0</v>
      </c>
      <c r="D73">
        <v>0</v>
      </c>
      <c r="E73">
        <v>125.5</v>
      </c>
      <c r="F73">
        <v>0</v>
      </c>
      <c r="G73">
        <v>0</v>
      </c>
    </row>
    <row r="74" spans="1:7" ht="15" x14ac:dyDescent="0.25">
      <c r="A74" s="282" t="s">
        <v>120</v>
      </c>
      <c r="B74">
        <v>0</v>
      </c>
      <c r="C74">
        <v>0</v>
      </c>
      <c r="D74" t="s">
        <v>84</v>
      </c>
      <c r="E74">
        <v>0</v>
      </c>
      <c r="F74">
        <v>0</v>
      </c>
      <c r="G74">
        <v>0</v>
      </c>
    </row>
    <row r="75" spans="1:7" ht="15" x14ac:dyDescent="0.25">
      <c r="A75" s="282" t="s">
        <v>121</v>
      </c>
      <c r="B75">
        <v>3</v>
      </c>
      <c r="C75">
        <v>10</v>
      </c>
      <c r="D75">
        <v>58.3</v>
      </c>
      <c r="E75">
        <v>51.5</v>
      </c>
      <c r="F75">
        <v>0</v>
      </c>
      <c r="G75">
        <v>0</v>
      </c>
    </row>
    <row r="76" spans="1:7" ht="15" x14ac:dyDescent="0.25">
      <c r="A76" s="282" t="s">
        <v>62</v>
      </c>
      <c r="B76" t="s">
        <v>63</v>
      </c>
      <c r="C76" t="s">
        <v>64</v>
      </c>
      <c r="D76" t="s">
        <v>63</v>
      </c>
      <c r="E76" t="s">
        <v>63</v>
      </c>
      <c r="F76" t="s">
        <v>63</v>
      </c>
      <c r="G76" t="s">
        <v>65</v>
      </c>
    </row>
    <row r="77" spans="1:7" ht="15" x14ac:dyDescent="0.25">
      <c r="A77" s="282" t="s">
        <v>122</v>
      </c>
      <c r="B77">
        <v>2551.6</v>
      </c>
      <c r="C77">
        <v>1782.2</v>
      </c>
      <c r="D77">
        <v>39122.5</v>
      </c>
      <c r="E77">
        <v>47612.1</v>
      </c>
      <c r="F77">
        <v>265.39999999999998</v>
      </c>
      <c r="G77">
        <v>0</v>
      </c>
    </row>
    <row r="78" spans="1:7" ht="15" x14ac:dyDescent="0.25">
      <c r="A78" s="282" t="s">
        <v>123</v>
      </c>
      <c r="B78">
        <v>928.2</v>
      </c>
      <c r="C78">
        <v>1330.6</v>
      </c>
      <c r="D78">
        <v>0</v>
      </c>
      <c r="E78">
        <v>0</v>
      </c>
      <c r="F78">
        <v>625</v>
      </c>
      <c r="G78">
        <v>0</v>
      </c>
    </row>
    <row r="79" spans="1:7" ht="15" x14ac:dyDescent="0.25">
      <c r="A79" s="282" t="s">
        <v>62</v>
      </c>
      <c r="B79" t="s">
        <v>63</v>
      </c>
      <c r="C79" t="s">
        <v>64</v>
      </c>
      <c r="D79" t="s">
        <v>63</v>
      </c>
      <c r="E79" t="s">
        <v>63</v>
      </c>
      <c r="F79" t="s">
        <v>63</v>
      </c>
      <c r="G79" t="s">
        <v>65</v>
      </c>
    </row>
    <row r="80" spans="1:7" ht="15" x14ac:dyDescent="0.25">
      <c r="A80" s="282" t="s">
        <v>124</v>
      </c>
      <c r="B80">
        <v>3479.7</v>
      </c>
      <c r="C80">
        <v>3112.8</v>
      </c>
      <c r="D80">
        <v>39122.5</v>
      </c>
      <c r="E80">
        <v>47612.1</v>
      </c>
      <c r="F80">
        <v>890.4</v>
      </c>
      <c r="G80">
        <v>0</v>
      </c>
    </row>
    <row r="81" spans="1:7" ht="15" x14ac:dyDescent="0.25">
      <c r="A81" s="282" t="s">
        <v>125</v>
      </c>
      <c r="B81" t="s">
        <v>42</v>
      </c>
      <c r="C81" t="s">
        <v>42</v>
      </c>
      <c r="D81">
        <v>3.4</v>
      </c>
      <c r="E81">
        <v>1.6</v>
      </c>
      <c r="F81" t="s">
        <v>42</v>
      </c>
      <c r="G81" t="s">
        <v>42</v>
      </c>
    </row>
    <row r="82" spans="1:7" ht="15" x14ac:dyDescent="0.25">
      <c r="A82" s="282" t="s">
        <v>126</v>
      </c>
      <c r="B82">
        <v>0</v>
      </c>
      <c r="C82">
        <v>0.3</v>
      </c>
      <c r="D82" t="s">
        <v>42</v>
      </c>
      <c r="E82" t="s">
        <v>42</v>
      </c>
      <c r="F82">
        <v>0</v>
      </c>
      <c r="G82">
        <v>0</v>
      </c>
    </row>
    <row r="83" spans="1:7" ht="15" x14ac:dyDescent="0.25">
      <c r="A83" s="282" t="s">
        <v>62</v>
      </c>
      <c r="B83" t="s">
        <v>63</v>
      </c>
      <c r="C83" t="s">
        <v>64</v>
      </c>
      <c r="D83" t="s">
        <v>63</v>
      </c>
      <c r="E83" t="s">
        <v>63</v>
      </c>
      <c r="F83" t="s">
        <v>63</v>
      </c>
      <c r="G83" t="s">
        <v>65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4FCF-1CB4-4DE0-9B6A-0D7DEF22F52D}">
  <dimension ref="A1:G83"/>
  <sheetViews>
    <sheetView workbookViewId="0">
      <selection activeCell="A9" sqref="A9:A84"/>
    </sheetView>
  </sheetViews>
  <sheetFormatPr defaultRowHeight="13.2" x14ac:dyDescent="0.25"/>
  <cols>
    <col min="1" max="1" width="31.44140625" customWidth="1"/>
    <col min="2" max="2" width="14" customWidth="1"/>
    <col min="3" max="3" width="11.5546875" customWidth="1"/>
    <col min="4" max="5" width="11.33203125" customWidth="1"/>
    <col min="6" max="6" width="11.6640625" customWidth="1"/>
    <col min="7" max="7" width="12" customWidth="1"/>
  </cols>
  <sheetData>
    <row r="1" spans="1:7" ht="15" x14ac:dyDescent="0.25">
      <c r="A1" s="282" t="s">
        <v>47</v>
      </c>
    </row>
    <row r="2" spans="1:7" ht="15" x14ac:dyDescent="0.25">
      <c r="A2" s="282" t="s">
        <v>48</v>
      </c>
    </row>
    <row r="3" spans="1:7" ht="15" x14ac:dyDescent="0.25">
      <c r="A3" s="282" t="s">
        <v>174</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4064.6</v>
      </c>
      <c r="E12">
        <v>4185.8</v>
      </c>
      <c r="F12">
        <v>0</v>
      </c>
      <c r="G12">
        <v>0</v>
      </c>
    </row>
    <row r="13" spans="1:7" ht="15" x14ac:dyDescent="0.25">
      <c r="A13" s="282" t="s">
        <v>68</v>
      </c>
      <c r="B13">
        <v>0</v>
      </c>
      <c r="C13">
        <v>0</v>
      </c>
      <c r="D13">
        <v>1178.2</v>
      </c>
      <c r="E13">
        <v>1496</v>
      </c>
      <c r="F13">
        <v>0</v>
      </c>
      <c r="G13">
        <v>0</v>
      </c>
    </row>
    <row r="14" spans="1:7" ht="15" x14ac:dyDescent="0.25">
      <c r="A14" s="282" t="s">
        <v>69</v>
      </c>
      <c r="B14">
        <v>0</v>
      </c>
      <c r="C14">
        <v>0</v>
      </c>
      <c r="D14">
        <v>0</v>
      </c>
      <c r="E14">
        <v>20.2</v>
      </c>
      <c r="F14">
        <v>0</v>
      </c>
      <c r="G14">
        <v>0</v>
      </c>
    </row>
    <row r="15" spans="1:7" ht="15" x14ac:dyDescent="0.25">
      <c r="A15" s="282" t="s">
        <v>70</v>
      </c>
      <c r="B15">
        <v>0</v>
      </c>
      <c r="C15">
        <v>0</v>
      </c>
      <c r="D15">
        <v>164.8</v>
      </c>
      <c r="E15">
        <v>190.4</v>
      </c>
      <c r="F15">
        <v>0</v>
      </c>
      <c r="G15">
        <v>0</v>
      </c>
    </row>
    <row r="16" spans="1:7" ht="15" x14ac:dyDescent="0.25">
      <c r="A16" s="282" t="s">
        <v>71</v>
      </c>
      <c r="B16">
        <v>0</v>
      </c>
      <c r="C16">
        <v>0</v>
      </c>
      <c r="D16">
        <v>567.9</v>
      </c>
      <c r="E16">
        <v>1010.8</v>
      </c>
      <c r="F16">
        <v>0</v>
      </c>
      <c r="G16">
        <v>0</v>
      </c>
    </row>
    <row r="17" spans="1:7" ht="15" x14ac:dyDescent="0.25">
      <c r="A17" s="282" t="s">
        <v>72</v>
      </c>
      <c r="B17">
        <v>0</v>
      </c>
      <c r="C17">
        <v>0</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60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272.3</v>
      </c>
      <c r="C28">
        <v>339.4</v>
      </c>
      <c r="D28">
        <v>1617.7</v>
      </c>
      <c r="E28">
        <v>1722.3</v>
      </c>
      <c r="F28">
        <v>67.7</v>
      </c>
      <c r="G28">
        <v>0</v>
      </c>
    </row>
    <row r="29" spans="1:7" ht="15" x14ac:dyDescent="0.25">
      <c r="A29" s="282" t="s">
        <v>66</v>
      </c>
    </row>
    <row r="30" spans="1:7" ht="15" x14ac:dyDescent="0.25">
      <c r="A30" s="282" t="s">
        <v>79</v>
      </c>
      <c r="B30">
        <v>79.599999999999994</v>
      </c>
      <c r="C30">
        <v>44.3</v>
      </c>
      <c r="D30">
        <v>694.3</v>
      </c>
      <c r="E30">
        <v>936.5</v>
      </c>
      <c r="F30">
        <v>18</v>
      </c>
      <c r="G30">
        <v>0</v>
      </c>
    </row>
    <row r="31" spans="1:7" ht="15" x14ac:dyDescent="0.25">
      <c r="A31" s="282" t="s">
        <v>66</v>
      </c>
    </row>
    <row r="32" spans="1:7" ht="15" x14ac:dyDescent="0.25">
      <c r="A32" s="282" t="s">
        <v>80</v>
      </c>
      <c r="B32">
        <v>227.7</v>
      </c>
      <c r="C32">
        <v>168.1</v>
      </c>
      <c r="D32">
        <v>23611.9</v>
      </c>
      <c r="E32">
        <v>31005.3</v>
      </c>
      <c r="F32">
        <v>0</v>
      </c>
      <c r="G32">
        <v>0</v>
      </c>
    </row>
    <row r="33" spans="1:7" ht="15" x14ac:dyDescent="0.25">
      <c r="A33" s="282" t="s">
        <v>66</v>
      </c>
    </row>
    <row r="34" spans="1:7" ht="15" x14ac:dyDescent="0.25">
      <c r="A34" s="282" t="s">
        <v>81</v>
      </c>
      <c r="B34">
        <v>648.5</v>
      </c>
      <c r="C34">
        <v>287.7</v>
      </c>
      <c r="D34">
        <v>3597.8</v>
      </c>
      <c r="E34">
        <v>3531.1</v>
      </c>
      <c r="F34">
        <v>12.3</v>
      </c>
      <c r="G34">
        <v>0</v>
      </c>
    </row>
    <row r="35" spans="1:7" ht="15" x14ac:dyDescent="0.25">
      <c r="A35" s="282" t="s">
        <v>82</v>
      </c>
      <c r="B35">
        <v>0</v>
      </c>
      <c r="C35">
        <v>0.2</v>
      </c>
      <c r="D35">
        <v>0.2</v>
      </c>
      <c r="E35">
        <v>0.1</v>
      </c>
      <c r="F35">
        <v>0</v>
      </c>
      <c r="G35">
        <v>0</v>
      </c>
    </row>
    <row r="36" spans="1:7" ht="15" x14ac:dyDescent="0.25">
      <c r="A36" s="282" t="s">
        <v>83</v>
      </c>
      <c r="B36">
        <v>2.9</v>
      </c>
      <c r="C36">
        <v>1.5</v>
      </c>
      <c r="D36">
        <v>601.5</v>
      </c>
      <c r="E36">
        <v>234.5</v>
      </c>
      <c r="F36">
        <v>0</v>
      </c>
      <c r="G36">
        <v>0</v>
      </c>
    </row>
    <row r="37" spans="1:7" ht="15" x14ac:dyDescent="0.25">
      <c r="A37" s="282" t="s">
        <v>85</v>
      </c>
      <c r="B37">
        <v>0.4</v>
      </c>
      <c r="C37" t="s">
        <v>84</v>
      </c>
      <c r="D37">
        <v>4.3</v>
      </c>
      <c r="E37">
        <v>7.3</v>
      </c>
      <c r="F37">
        <v>0</v>
      </c>
      <c r="G37">
        <v>0</v>
      </c>
    </row>
    <row r="38" spans="1:7" ht="15" x14ac:dyDescent="0.25">
      <c r="A38" s="282" t="s">
        <v>86</v>
      </c>
      <c r="B38">
        <v>2</v>
      </c>
      <c r="C38">
        <v>0.1</v>
      </c>
      <c r="D38">
        <v>5.4</v>
      </c>
      <c r="E38">
        <v>7.5</v>
      </c>
      <c r="F38">
        <v>0</v>
      </c>
      <c r="G38">
        <v>0</v>
      </c>
    </row>
    <row r="39" spans="1:7" ht="15" x14ac:dyDescent="0.25">
      <c r="A39" s="282" t="s">
        <v>87</v>
      </c>
      <c r="B39">
        <v>0</v>
      </c>
      <c r="C39">
        <v>0</v>
      </c>
      <c r="D39">
        <v>1</v>
      </c>
      <c r="E39">
        <v>0.3</v>
      </c>
      <c r="F39">
        <v>0</v>
      </c>
      <c r="G39">
        <v>0</v>
      </c>
    </row>
    <row r="40" spans="1:7" ht="15" x14ac:dyDescent="0.25">
      <c r="A40" s="282" t="s">
        <v>88</v>
      </c>
      <c r="B40">
        <v>320.8</v>
      </c>
      <c r="C40">
        <v>134.19999999999999</v>
      </c>
      <c r="D40">
        <v>1374.4</v>
      </c>
      <c r="E40">
        <v>1233.5</v>
      </c>
      <c r="F40">
        <v>2</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91</v>
      </c>
      <c r="B43">
        <v>37</v>
      </c>
      <c r="C43">
        <v>14.5</v>
      </c>
      <c r="D43">
        <v>468.9</v>
      </c>
      <c r="E43">
        <v>644.4</v>
      </c>
      <c r="F43">
        <v>0.3</v>
      </c>
      <c r="G43">
        <v>0</v>
      </c>
    </row>
    <row r="44" spans="1:7" ht="15" x14ac:dyDescent="0.25">
      <c r="A44" s="282" t="s">
        <v>92</v>
      </c>
      <c r="B44">
        <v>0</v>
      </c>
      <c r="C44">
        <v>0</v>
      </c>
      <c r="D44">
        <v>0</v>
      </c>
      <c r="E44">
        <v>12</v>
      </c>
      <c r="F44">
        <v>0</v>
      </c>
      <c r="G44">
        <v>0</v>
      </c>
    </row>
    <row r="45" spans="1:7" ht="15" x14ac:dyDescent="0.25">
      <c r="A45" s="282" t="s">
        <v>93</v>
      </c>
      <c r="B45">
        <v>25.3</v>
      </c>
      <c r="C45">
        <v>4.2</v>
      </c>
      <c r="D45">
        <v>204.9</v>
      </c>
      <c r="E45">
        <v>201.1</v>
      </c>
      <c r="F45">
        <v>0</v>
      </c>
      <c r="G45">
        <v>0</v>
      </c>
    </row>
    <row r="46" spans="1:7" ht="15" x14ac:dyDescent="0.25">
      <c r="A46" s="282" t="s">
        <v>94</v>
      </c>
      <c r="B46">
        <v>9.1999999999999993</v>
      </c>
      <c r="C46">
        <v>0</v>
      </c>
      <c r="D46">
        <v>51.5</v>
      </c>
      <c r="E46">
        <v>13.5</v>
      </c>
      <c r="F46">
        <v>0</v>
      </c>
      <c r="G46">
        <v>0</v>
      </c>
    </row>
    <row r="47" spans="1:7" ht="15" x14ac:dyDescent="0.25">
      <c r="A47" s="282" t="s">
        <v>95</v>
      </c>
      <c r="B47">
        <v>66</v>
      </c>
      <c r="C47">
        <v>0</v>
      </c>
      <c r="D47">
        <v>0</v>
      </c>
      <c r="E47">
        <v>206.1</v>
      </c>
      <c r="F47">
        <v>0</v>
      </c>
      <c r="G47">
        <v>0</v>
      </c>
    </row>
    <row r="48" spans="1:7" ht="15" x14ac:dyDescent="0.25">
      <c r="A48" s="282" t="s">
        <v>96</v>
      </c>
      <c r="B48">
        <v>39.5</v>
      </c>
      <c r="C48">
        <v>20.5</v>
      </c>
      <c r="D48">
        <v>59.4</v>
      </c>
      <c r="E48">
        <v>46</v>
      </c>
      <c r="F48">
        <v>0</v>
      </c>
      <c r="G48">
        <v>0</v>
      </c>
    </row>
    <row r="49" spans="1:7" ht="15" x14ac:dyDescent="0.25">
      <c r="A49" s="282" t="s">
        <v>97</v>
      </c>
      <c r="B49">
        <v>0.4</v>
      </c>
      <c r="C49">
        <v>0.2</v>
      </c>
      <c r="D49">
        <v>0</v>
      </c>
      <c r="E49">
        <v>0</v>
      </c>
      <c r="F49">
        <v>0</v>
      </c>
      <c r="G49">
        <v>0</v>
      </c>
    </row>
    <row r="50" spans="1:7" ht="15" x14ac:dyDescent="0.25">
      <c r="A50" s="282" t="s">
        <v>98</v>
      </c>
      <c r="B50">
        <v>0</v>
      </c>
      <c r="C50">
        <v>0</v>
      </c>
      <c r="D50">
        <v>172.5</v>
      </c>
      <c r="E50">
        <v>144</v>
      </c>
      <c r="F50">
        <v>0</v>
      </c>
      <c r="G50">
        <v>0</v>
      </c>
    </row>
    <row r="51" spans="1:7" ht="15" x14ac:dyDescent="0.25">
      <c r="A51" s="282" t="s">
        <v>169</v>
      </c>
      <c r="B51">
        <v>1.2</v>
      </c>
      <c r="C51">
        <v>0</v>
      </c>
      <c r="D51">
        <v>0</v>
      </c>
      <c r="E51">
        <v>0</v>
      </c>
      <c r="F51">
        <v>0</v>
      </c>
      <c r="G51">
        <v>0</v>
      </c>
    </row>
    <row r="52" spans="1:7" ht="15" x14ac:dyDescent="0.25">
      <c r="A52" s="282" t="s">
        <v>99</v>
      </c>
      <c r="B52">
        <v>11.5</v>
      </c>
      <c r="C52">
        <v>5.2</v>
      </c>
      <c r="D52">
        <v>4.7</v>
      </c>
      <c r="E52">
        <v>4.7</v>
      </c>
      <c r="F52">
        <v>0</v>
      </c>
      <c r="G52">
        <v>0</v>
      </c>
    </row>
    <row r="53" spans="1:7" ht="15" x14ac:dyDescent="0.25">
      <c r="A53" s="282" t="s">
        <v>100</v>
      </c>
      <c r="B53">
        <v>79</v>
      </c>
      <c r="C53">
        <v>74.7</v>
      </c>
      <c r="D53">
        <v>202.9</v>
      </c>
      <c r="E53">
        <v>231.3</v>
      </c>
      <c r="F53">
        <v>10</v>
      </c>
      <c r="G53">
        <v>0</v>
      </c>
    </row>
    <row r="54" spans="1:7" ht="15" x14ac:dyDescent="0.25">
      <c r="A54" s="282" t="s">
        <v>101</v>
      </c>
      <c r="B54">
        <v>53.3</v>
      </c>
      <c r="C54">
        <v>32.299999999999997</v>
      </c>
      <c r="D54">
        <v>446.2</v>
      </c>
      <c r="E54">
        <v>473.1</v>
      </c>
      <c r="F54">
        <v>0</v>
      </c>
      <c r="G54">
        <v>0</v>
      </c>
    </row>
    <row r="55" spans="1:7" ht="15" x14ac:dyDescent="0.25">
      <c r="A55" s="282" t="s">
        <v>66</v>
      </c>
    </row>
    <row r="56" spans="1:7" ht="15" x14ac:dyDescent="0.25">
      <c r="A56" s="282" t="s">
        <v>102</v>
      </c>
      <c r="B56">
        <v>272.8</v>
      </c>
      <c r="C56">
        <v>269.39999999999998</v>
      </c>
      <c r="D56">
        <v>854.7</v>
      </c>
      <c r="E56">
        <v>1403.3</v>
      </c>
      <c r="F56">
        <v>0</v>
      </c>
      <c r="G56">
        <v>0</v>
      </c>
    </row>
    <row r="57" spans="1:7" ht="15" x14ac:dyDescent="0.25">
      <c r="A57" s="282" t="s">
        <v>103</v>
      </c>
      <c r="B57">
        <v>45</v>
      </c>
      <c r="C57">
        <v>0</v>
      </c>
      <c r="D57">
        <v>0</v>
      </c>
      <c r="E57">
        <v>356.3</v>
      </c>
      <c r="F57">
        <v>0</v>
      </c>
      <c r="G57">
        <v>0</v>
      </c>
    </row>
    <row r="58" spans="1:7" ht="15" x14ac:dyDescent="0.25">
      <c r="A58" s="282" t="s">
        <v>104</v>
      </c>
      <c r="B58">
        <v>227.8</v>
      </c>
      <c r="C58">
        <v>269</v>
      </c>
      <c r="D58">
        <v>706.4</v>
      </c>
      <c r="E58">
        <v>837.1</v>
      </c>
      <c r="F58">
        <v>0</v>
      </c>
      <c r="G58">
        <v>0</v>
      </c>
    </row>
    <row r="59" spans="1:7" ht="15" x14ac:dyDescent="0.25">
      <c r="A59" s="282" t="s">
        <v>105</v>
      </c>
      <c r="B59">
        <v>0</v>
      </c>
      <c r="C59">
        <v>0</v>
      </c>
      <c r="D59">
        <v>20.9</v>
      </c>
      <c r="E59">
        <v>13.6</v>
      </c>
      <c r="F59">
        <v>0</v>
      </c>
      <c r="G59">
        <v>0</v>
      </c>
    </row>
    <row r="60" spans="1:7" ht="15" x14ac:dyDescent="0.25">
      <c r="A60" s="282" t="s">
        <v>106</v>
      </c>
      <c r="B60">
        <v>0</v>
      </c>
      <c r="C60">
        <v>0.4</v>
      </c>
      <c r="D60">
        <v>0</v>
      </c>
      <c r="E60">
        <v>0.7</v>
      </c>
      <c r="F60">
        <v>0</v>
      </c>
      <c r="G60">
        <v>0</v>
      </c>
    </row>
    <row r="61" spans="1:7" ht="15" x14ac:dyDescent="0.25">
      <c r="A61" s="282" t="s">
        <v>107</v>
      </c>
      <c r="B61">
        <v>0</v>
      </c>
      <c r="C61">
        <v>0</v>
      </c>
      <c r="D61">
        <v>127.4</v>
      </c>
      <c r="E61">
        <v>195.6</v>
      </c>
      <c r="F61">
        <v>0</v>
      </c>
      <c r="G61">
        <v>0</v>
      </c>
    </row>
    <row r="62" spans="1:7" ht="15" x14ac:dyDescent="0.25">
      <c r="A62" s="282" t="s">
        <v>66</v>
      </c>
    </row>
    <row r="63" spans="1:7" ht="15" x14ac:dyDescent="0.25">
      <c r="A63" s="282" t="s">
        <v>108</v>
      </c>
      <c r="B63">
        <v>1103.5999999999999</v>
      </c>
      <c r="C63">
        <v>879.2</v>
      </c>
      <c r="D63">
        <v>4106</v>
      </c>
      <c r="E63">
        <v>4429</v>
      </c>
      <c r="F63">
        <v>142.30000000000001</v>
      </c>
      <c r="G63">
        <v>0</v>
      </c>
    </row>
    <row r="64" spans="1:7" ht="15" x14ac:dyDescent="0.25">
      <c r="A64" s="282" t="s">
        <v>109</v>
      </c>
      <c r="B64">
        <v>0</v>
      </c>
      <c r="C64">
        <v>3.5</v>
      </c>
      <c r="D64">
        <v>16.7</v>
      </c>
      <c r="E64">
        <v>16.8</v>
      </c>
      <c r="F64">
        <v>0</v>
      </c>
      <c r="G64">
        <v>0</v>
      </c>
    </row>
    <row r="65" spans="1:7" ht="15" x14ac:dyDescent="0.25">
      <c r="A65" s="282" t="s">
        <v>111</v>
      </c>
      <c r="B65">
        <v>0</v>
      </c>
      <c r="C65">
        <v>83.7</v>
      </c>
      <c r="D65">
        <v>92.8</v>
      </c>
      <c r="E65">
        <v>188.5</v>
      </c>
      <c r="F65">
        <v>0</v>
      </c>
      <c r="G65">
        <v>0</v>
      </c>
    </row>
    <row r="66" spans="1:7" ht="15" x14ac:dyDescent="0.25">
      <c r="A66" s="282" t="s">
        <v>112</v>
      </c>
      <c r="B66">
        <v>1.7</v>
      </c>
      <c r="C66">
        <v>6.5</v>
      </c>
      <c r="D66">
        <v>108.3</v>
      </c>
      <c r="E66">
        <v>121.3</v>
      </c>
      <c r="F66">
        <v>0</v>
      </c>
      <c r="G66">
        <v>0</v>
      </c>
    </row>
    <row r="67" spans="1:7" ht="15" x14ac:dyDescent="0.25">
      <c r="A67" s="282" t="s">
        <v>113</v>
      </c>
      <c r="B67">
        <v>63.5</v>
      </c>
      <c r="C67">
        <v>27.5</v>
      </c>
      <c r="D67">
        <v>289.7</v>
      </c>
      <c r="E67">
        <v>239.9</v>
      </c>
      <c r="F67">
        <v>0</v>
      </c>
      <c r="G67">
        <v>0</v>
      </c>
    </row>
    <row r="68" spans="1:7" ht="15" x14ac:dyDescent="0.25">
      <c r="A68" s="282" t="s">
        <v>114</v>
      </c>
      <c r="B68">
        <v>0</v>
      </c>
      <c r="C68">
        <v>14.4</v>
      </c>
      <c r="D68">
        <v>4</v>
      </c>
      <c r="E68">
        <v>7.2</v>
      </c>
      <c r="F68">
        <v>0</v>
      </c>
      <c r="G68">
        <v>0</v>
      </c>
    </row>
    <row r="69" spans="1:7" ht="15" x14ac:dyDescent="0.25">
      <c r="A69" s="282" t="s">
        <v>115</v>
      </c>
      <c r="B69">
        <v>0</v>
      </c>
      <c r="C69">
        <v>11.5</v>
      </c>
      <c r="D69">
        <v>28.2</v>
      </c>
      <c r="E69">
        <v>18.8</v>
      </c>
      <c r="F69">
        <v>0</v>
      </c>
      <c r="G69">
        <v>0</v>
      </c>
    </row>
    <row r="70" spans="1:7" ht="15" x14ac:dyDescent="0.25">
      <c r="A70" s="282" t="s">
        <v>116</v>
      </c>
      <c r="B70">
        <v>0</v>
      </c>
      <c r="C70">
        <v>0</v>
      </c>
      <c r="D70">
        <v>0</v>
      </c>
      <c r="E70">
        <v>1.7</v>
      </c>
      <c r="F70">
        <v>0</v>
      </c>
      <c r="G70">
        <v>0</v>
      </c>
    </row>
    <row r="71" spans="1:7" ht="15" x14ac:dyDescent="0.25">
      <c r="A71" s="282" t="s">
        <v>117</v>
      </c>
      <c r="B71">
        <v>1012.7</v>
      </c>
      <c r="C71">
        <v>698.9</v>
      </c>
      <c r="D71">
        <v>3485.7</v>
      </c>
      <c r="E71">
        <v>3640.6</v>
      </c>
      <c r="F71">
        <v>142.30000000000001</v>
      </c>
      <c r="G71">
        <v>0</v>
      </c>
    </row>
    <row r="72" spans="1:7" ht="15" x14ac:dyDescent="0.25">
      <c r="A72" s="282" t="s">
        <v>118</v>
      </c>
      <c r="B72">
        <v>16.600000000000001</v>
      </c>
      <c r="C72">
        <v>16.2</v>
      </c>
      <c r="D72">
        <v>29</v>
      </c>
      <c r="E72">
        <v>25.7</v>
      </c>
      <c r="F72">
        <v>0</v>
      </c>
      <c r="G72">
        <v>0</v>
      </c>
    </row>
    <row r="73" spans="1:7" ht="15" x14ac:dyDescent="0.25">
      <c r="A73" s="282" t="s">
        <v>119</v>
      </c>
      <c r="B73">
        <v>0</v>
      </c>
      <c r="C73">
        <v>0</v>
      </c>
      <c r="D73">
        <v>0</v>
      </c>
      <c r="E73">
        <v>125.5</v>
      </c>
      <c r="F73">
        <v>0</v>
      </c>
      <c r="G73">
        <v>0</v>
      </c>
    </row>
    <row r="74" spans="1:7" ht="15" x14ac:dyDescent="0.25">
      <c r="A74" s="282" t="s">
        <v>120</v>
      </c>
      <c r="B74">
        <v>0</v>
      </c>
      <c r="C74">
        <v>0</v>
      </c>
      <c r="D74" t="s">
        <v>84</v>
      </c>
      <c r="E74">
        <v>0</v>
      </c>
      <c r="F74">
        <v>0</v>
      </c>
      <c r="G74">
        <v>0</v>
      </c>
    </row>
    <row r="75" spans="1:7" ht="15" x14ac:dyDescent="0.25">
      <c r="A75" s="282" t="s">
        <v>121</v>
      </c>
      <c r="B75">
        <v>9</v>
      </c>
      <c r="C75">
        <v>17</v>
      </c>
      <c r="D75">
        <v>51.6</v>
      </c>
      <c r="E75">
        <v>42.9</v>
      </c>
      <c r="F75">
        <v>0</v>
      </c>
      <c r="G75">
        <v>0</v>
      </c>
    </row>
    <row r="76" spans="1:7" ht="15" x14ac:dyDescent="0.25">
      <c r="A76" s="282" t="s">
        <v>62</v>
      </c>
      <c r="B76" t="s">
        <v>63</v>
      </c>
      <c r="C76" t="s">
        <v>64</v>
      </c>
      <c r="D76" t="s">
        <v>63</v>
      </c>
      <c r="E76" t="s">
        <v>63</v>
      </c>
      <c r="F76" t="s">
        <v>63</v>
      </c>
      <c r="G76" t="s">
        <v>65</v>
      </c>
    </row>
    <row r="77" spans="1:7" ht="15" x14ac:dyDescent="0.25">
      <c r="A77" s="282" t="s">
        <v>122</v>
      </c>
      <c r="B77">
        <v>2664.5</v>
      </c>
      <c r="C77">
        <v>1988</v>
      </c>
      <c r="D77">
        <v>38678.9</v>
      </c>
      <c r="E77">
        <v>47422.9</v>
      </c>
      <c r="F77">
        <v>240.2</v>
      </c>
      <c r="G77">
        <v>0</v>
      </c>
    </row>
    <row r="78" spans="1:7" ht="15" x14ac:dyDescent="0.25">
      <c r="A78" s="282" t="s">
        <v>123</v>
      </c>
      <c r="B78">
        <v>993</v>
      </c>
      <c r="C78">
        <v>1297</v>
      </c>
      <c r="D78">
        <v>0</v>
      </c>
      <c r="E78">
        <v>0</v>
      </c>
      <c r="F78">
        <v>625</v>
      </c>
      <c r="G78">
        <v>0</v>
      </c>
    </row>
    <row r="79" spans="1:7" ht="15" x14ac:dyDescent="0.25">
      <c r="A79" s="282" t="s">
        <v>62</v>
      </c>
      <c r="B79" t="s">
        <v>63</v>
      </c>
      <c r="C79" t="s">
        <v>64</v>
      </c>
      <c r="D79" t="s">
        <v>63</v>
      </c>
      <c r="E79" t="s">
        <v>63</v>
      </c>
      <c r="F79" t="s">
        <v>63</v>
      </c>
      <c r="G79" t="s">
        <v>65</v>
      </c>
    </row>
    <row r="80" spans="1:7" ht="15" x14ac:dyDescent="0.25">
      <c r="A80" s="282" t="s">
        <v>124</v>
      </c>
      <c r="B80">
        <v>3657.5</v>
      </c>
      <c r="C80">
        <v>3285</v>
      </c>
      <c r="D80">
        <v>38678.9</v>
      </c>
      <c r="E80">
        <v>47422.9</v>
      </c>
      <c r="F80">
        <v>865.2</v>
      </c>
      <c r="G80">
        <v>0</v>
      </c>
    </row>
    <row r="81" spans="1:7" ht="15" x14ac:dyDescent="0.25">
      <c r="A81" s="282" t="s">
        <v>125</v>
      </c>
      <c r="B81" t="s">
        <v>42</v>
      </c>
      <c r="C81" t="s">
        <v>42</v>
      </c>
      <c r="D81">
        <v>3.4</v>
      </c>
      <c r="E81">
        <v>1.6</v>
      </c>
      <c r="F81" t="s">
        <v>42</v>
      </c>
      <c r="G81" t="s">
        <v>42</v>
      </c>
    </row>
    <row r="82" spans="1:7" ht="15" x14ac:dyDescent="0.25">
      <c r="A82" s="282" t="s">
        <v>126</v>
      </c>
      <c r="B82">
        <v>0</v>
      </c>
      <c r="C82">
        <v>0.3</v>
      </c>
      <c r="D82" t="s">
        <v>42</v>
      </c>
      <c r="E82" t="s">
        <v>42</v>
      </c>
      <c r="F82">
        <v>0</v>
      </c>
      <c r="G82">
        <v>0</v>
      </c>
    </row>
    <row r="83" spans="1:7" ht="15" x14ac:dyDescent="0.25">
      <c r="A83" s="282" t="s">
        <v>62</v>
      </c>
      <c r="B83" t="s">
        <v>63</v>
      </c>
      <c r="C83" t="s">
        <v>64</v>
      </c>
      <c r="D83" t="s">
        <v>63</v>
      </c>
      <c r="E83" t="s">
        <v>63</v>
      </c>
      <c r="F83" t="s">
        <v>63</v>
      </c>
      <c r="G83" t="s">
        <v>65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0D8B-1944-4395-A2B2-2087417CA297}">
  <dimension ref="A1:G83"/>
  <sheetViews>
    <sheetView topLeftCell="A64" workbookViewId="0">
      <selection activeCell="B7" sqref="B7"/>
    </sheetView>
  </sheetViews>
  <sheetFormatPr defaultRowHeight="13.2" x14ac:dyDescent="0.25"/>
  <cols>
    <col min="1" max="1" width="22.33203125" customWidth="1"/>
    <col min="2" max="2" width="12.6640625" customWidth="1"/>
    <col min="3" max="3" width="11.33203125" customWidth="1"/>
    <col min="4" max="4" width="12.6640625" customWidth="1"/>
    <col min="5" max="5" width="10.6640625" customWidth="1"/>
    <col min="6" max="6" width="12.88671875" customWidth="1"/>
    <col min="7" max="7" width="10.6640625" customWidth="1"/>
  </cols>
  <sheetData>
    <row r="1" spans="1:7" ht="15" x14ac:dyDescent="0.25">
      <c r="A1" s="282" t="s">
        <v>47</v>
      </c>
    </row>
    <row r="2" spans="1:7" ht="15" x14ac:dyDescent="0.25">
      <c r="A2" s="282" t="s">
        <v>48</v>
      </c>
    </row>
    <row r="3" spans="1:7" ht="15" x14ac:dyDescent="0.25">
      <c r="A3" s="282" t="s">
        <v>175</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23</v>
      </c>
      <c r="D12">
        <v>4064.6</v>
      </c>
      <c r="E12">
        <v>4185.8</v>
      </c>
      <c r="F12">
        <v>0</v>
      </c>
      <c r="G12">
        <v>0</v>
      </c>
    </row>
    <row r="13" spans="1:7" ht="15" x14ac:dyDescent="0.25">
      <c r="A13" s="282" t="s">
        <v>68</v>
      </c>
      <c r="B13">
        <v>0</v>
      </c>
      <c r="C13">
        <v>0</v>
      </c>
      <c r="D13">
        <v>1178.2</v>
      </c>
      <c r="E13">
        <v>1496</v>
      </c>
      <c r="F13">
        <v>0</v>
      </c>
      <c r="G13">
        <v>0</v>
      </c>
    </row>
    <row r="14" spans="1:7" ht="15" x14ac:dyDescent="0.25">
      <c r="A14" s="282" t="s">
        <v>69</v>
      </c>
      <c r="B14">
        <v>0</v>
      </c>
      <c r="C14">
        <v>0</v>
      </c>
      <c r="D14">
        <v>0</v>
      </c>
      <c r="E14">
        <v>20.2</v>
      </c>
      <c r="F14">
        <v>0</v>
      </c>
      <c r="G14">
        <v>0</v>
      </c>
    </row>
    <row r="15" spans="1:7" ht="15" x14ac:dyDescent="0.25">
      <c r="A15" s="282" t="s">
        <v>70</v>
      </c>
      <c r="B15">
        <v>0</v>
      </c>
      <c r="C15">
        <v>0</v>
      </c>
      <c r="D15">
        <v>164.8</v>
      </c>
      <c r="E15">
        <v>190.3</v>
      </c>
      <c r="F15">
        <v>0</v>
      </c>
      <c r="G15">
        <v>0</v>
      </c>
    </row>
    <row r="16" spans="1:7" ht="15" x14ac:dyDescent="0.25">
      <c r="A16" s="282" t="s">
        <v>71</v>
      </c>
      <c r="B16">
        <v>0</v>
      </c>
      <c r="C16">
        <v>0</v>
      </c>
      <c r="D16">
        <v>567.9</v>
      </c>
      <c r="E16">
        <v>1010.8</v>
      </c>
      <c r="F16">
        <v>0</v>
      </c>
      <c r="G16">
        <v>0</v>
      </c>
    </row>
    <row r="17" spans="1:7" ht="15" x14ac:dyDescent="0.25">
      <c r="A17" s="282" t="s">
        <v>72</v>
      </c>
      <c r="B17">
        <v>0</v>
      </c>
      <c r="C17">
        <v>23</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277.10000000000002</v>
      </c>
      <c r="C28">
        <v>328.9</v>
      </c>
      <c r="D28">
        <v>1602.9</v>
      </c>
      <c r="E28">
        <v>1679.9</v>
      </c>
      <c r="F28">
        <v>65.099999999999994</v>
      </c>
      <c r="G28">
        <v>0</v>
      </c>
    </row>
    <row r="29" spans="1:7" ht="15" x14ac:dyDescent="0.25">
      <c r="A29" s="282" t="s">
        <v>66</v>
      </c>
    </row>
    <row r="30" spans="1:7" ht="15" x14ac:dyDescent="0.25">
      <c r="A30" s="282" t="s">
        <v>79</v>
      </c>
      <c r="B30">
        <v>86.5</v>
      </c>
      <c r="C30">
        <v>44</v>
      </c>
      <c r="D30">
        <v>684.3</v>
      </c>
      <c r="E30">
        <v>934.5</v>
      </c>
      <c r="F30">
        <v>16</v>
      </c>
      <c r="G30">
        <v>0</v>
      </c>
    </row>
    <row r="31" spans="1:7" ht="15" x14ac:dyDescent="0.25">
      <c r="A31" s="282" t="s">
        <v>66</v>
      </c>
    </row>
    <row r="32" spans="1:7" ht="15" x14ac:dyDescent="0.25">
      <c r="A32" s="282" t="s">
        <v>80</v>
      </c>
      <c r="B32">
        <v>301.2</v>
      </c>
      <c r="C32">
        <v>246.4</v>
      </c>
      <c r="D32">
        <v>23520.400000000001</v>
      </c>
      <c r="E32">
        <v>30933</v>
      </c>
      <c r="F32">
        <v>0</v>
      </c>
      <c r="G32">
        <v>0</v>
      </c>
    </row>
    <row r="33" spans="1:7" ht="15" x14ac:dyDescent="0.25">
      <c r="A33" s="282" t="s">
        <v>66</v>
      </c>
    </row>
    <row r="34" spans="1:7" ht="15" x14ac:dyDescent="0.25">
      <c r="A34" s="282" t="s">
        <v>81</v>
      </c>
      <c r="B34">
        <v>672.7</v>
      </c>
      <c r="C34">
        <v>296.39999999999998</v>
      </c>
      <c r="D34">
        <v>3545.4</v>
      </c>
      <c r="E34">
        <v>3432.2</v>
      </c>
      <c r="F34">
        <v>12.3</v>
      </c>
      <c r="G34">
        <v>0</v>
      </c>
    </row>
    <row r="35" spans="1:7" ht="15" x14ac:dyDescent="0.25">
      <c r="A35" s="282" t="s">
        <v>82</v>
      </c>
      <c r="B35">
        <v>0</v>
      </c>
      <c r="C35">
        <v>0.2</v>
      </c>
      <c r="D35">
        <v>0.2</v>
      </c>
      <c r="E35">
        <v>0.1</v>
      </c>
      <c r="F35">
        <v>0</v>
      </c>
      <c r="G35">
        <v>0</v>
      </c>
    </row>
    <row r="36" spans="1:7" ht="15" x14ac:dyDescent="0.25">
      <c r="A36" s="282" t="s">
        <v>83</v>
      </c>
      <c r="B36">
        <v>3.4</v>
      </c>
      <c r="C36">
        <v>1.5</v>
      </c>
      <c r="D36">
        <v>601</v>
      </c>
      <c r="E36">
        <v>234.5</v>
      </c>
      <c r="F36">
        <v>0</v>
      </c>
      <c r="G36">
        <v>0</v>
      </c>
    </row>
    <row r="37" spans="1:7" ht="15" x14ac:dyDescent="0.25">
      <c r="A37" s="282" t="s">
        <v>85</v>
      </c>
      <c r="B37">
        <v>0.4</v>
      </c>
      <c r="C37" t="s">
        <v>84</v>
      </c>
      <c r="D37">
        <v>4.3</v>
      </c>
      <c r="E37">
        <v>7.3</v>
      </c>
      <c r="F37">
        <v>0</v>
      </c>
      <c r="G37">
        <v>0</v>
      </c>
    </row>
    <row r="38" spans="1:7" ht="15" x14ac:dyDescent="0.25">
      <c r="A38" s="282" t="s">
        <v>86</v>
      </c>
      <c r="B38">
        <v>2</v>
      </c>
      <c r="C38">
        <v>0.1</v>
      </c>
      <c r="D38">
        <v>5.4</v>
      </c>
      <c r="E38">
        <v>7.5</v>
      </c>
      <c r="F38">
        <v>0</v>
      </c>
      <c r="G38">
        <v>0</v>
      </c>
    </row>
    <row r="39" spans="1:7" ht="15" x14ac:dyDescent="0.25">
      <c r="A39" s="282" t="s">
        <v>87</v>
      </c>
      <c r="B39">
        <v>0</v>
      </c>
      <c r="C39">
        <v>0</v>
      </c>
      <c r="D39">
        <v>1</v>
      </c>
      <c r="E39">
        <v>0.3</v>
      </c>
      <c r="F39">
        <v>0</v>
      </c>
      <c r="G39">
        <v>0</v>
      </c>
    </row>
    <row r="40" spans="1:7" ht="15" x14ac:dyDescent="0.25">
      <c r="A40" s="282" t="s">
        <v>88</v>
      </c>
      <c r="B40">
        <v>338</v>
      </c>
      <c r="C40">
        <v>128</v>
      </c>
      <c r="D40">
        <v>1351</v>
      </c>
      <c r="E40">
        <v>1151</v>
      </c>
      <c r="F40">
        <v>2</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91</v>
      </c>
      <c r="B43">
        <v>38.6</v>
      </c>
      <c r="C43">
        <v>15.8</v>
      </c>
      <c r="D43">
        <v>467.3</v>
      </c>
      <c r="E43">
        <v>643.1</v>
      </c>
      <c r="F43">
        <v>0.3</v>
      </c>
      <c r="G43">
        <v>0</v>
      </c>
    </row>
    <row r="44" spans="1:7" ht="15" x14ac:dyDescent="0.25">
      <c r="A44" s="282" t="s">
        <v>92</v>
      </c>
      <c r="B44">
        <v>0</v>
      </c>
      <c r="C44">
        <v>0</v>
      </c>
      <c r="D44">
        <v>0</v>
      </c>
      <c r="E44">
        <v>12</v>
      </c>
      <c r="F44">
        <v>0</v>
      </c>
      <c r="G44">
        <v>0</v>
      </c>
    </row>
    <row r="45" spans="1:7" ht="15" x14ac:dyDescent="0.25">
      <c r="A45" s="282" t="s">
        <v>93</v>
      </c>
      <c r="B45">
        <v>29.1</v>
      </c>
      <c r="C45">
        <v>6.3</v>
      </c>
      <c r="D45">
        <v>199.9</v>
      </c>
      <c r="E45">
        <v>198.5</v>
      </c>
      <c r="F45">
        <v>0</v>
      </c>
      <c r="G45">
        <v>0</v>
      </c>
    </row>
    <row r="46" spans="1:7" ht="15" x14ac:dyDescent="0.25">
      <c r="A46" s="282" t="s">
        <v>94</v>
      </c>
      <c r="B46">
        <v>10.4</v>
      </c>
      <c r="C46">
        <v>1</v>
      </c>
      <c r="D46">
        <v>49.7</v>
      </c>
      <c r="E46">
        <v>12.5</v>
      </c>
      <c r="F46">
        <v>0</v>
      </c>
      <c r="G46">
        <v>0</v>
      </c>
    </row>
    <row r="47" spans="1:7" ht="15" x14ac:dyDescent="0.25">
      <c r="A47" s="282" t="s">
        <v>95</v>
      </c>
      <c r="B47">
        <v>66</v>
      </c>
      <c r="C47">
        <v>0</v>
      </c>
      <c r="D47">
        <v>0</v>
      </c>
      <c r="E47">
        <v>206.1</v>
      </c>
      <c r="F47">
        <v>0</v>
      </c>
      <c r="G47">
        <v>0</v>
      </c>
    </row>
    <row r="48" spans="1:7" ht="15" x14ac:dyDescent="0.25">
      <c r="A48" s="282" t="s">
        <v>96</v>
      </c>
      <c r="B48">
        <v>39.700000000000003</v>
      </c>
      <c r="C48">
        <v>22.9</v>
      </c>
      <c r="D48">
        <v>58.4</v>
      </c>
      <c r="E48">
        <v>43.6</v>
      </c>
      <c r="F48">
        <v>0</v>
      </c>
      <c r="G48">
        <v>0</v>
      </c>
    </row>
    <row r="49" spans="1:7" ht="15" x14ac:dyDescent="0.25">
      <c r="A49" s="282" t="s">
        <v>97</v>
      </c>
      <c r="B49">
        <v>0.4</v>
      </c>
      <c r="C49">
        <v>0.2</v>
      </c>
      <c r="D49">
        <v>0</v>
      </c>
      <c r="E49">
        <v>0</v>
      </c>
      <c r="F49">
        <v>0</v>
      </c>
      <c r="G49">
        <v>0</v>
      </c>
    </row>
    <row r="50" spans="1:7" ht="15" x14ac:dyDescent="0.25">
      <c r="A50" s="282" t="s">
        <v>98</v>
      </c>
      <c r="B50">
        <v>0</v>
      </c>
      <c r="C50">
        <v>0</v>
      </c>
      <c r="D50">
        <v>162.30000000000001</v>
      </c>
      <c r="E50">
        <v>144</v>
      </c>
      <c r="F50">
        <v>0</v>
      </c>
      <c r="G50">
        <v>0</v>
      </c>
    </row>
    <row r="51" spans="1:7" ht="15" x14ac:dyDescent="0.25">
      <c r="A51" s="282" t="s">
        <v>169</v>
      </c>
      <c r="B51">
        <v>1.2</v>
      </c>
      <c r="C51">
        <v>0</v>
      </c>
      <c r="D51">
        <v>0</v>
      </c>
      <c r="E51">
        <v>0</v>
      </c>
      <c r="F51">
        <v>0</v>
      </c>
      <c r="G51">
        <v>0</v>
      </c>
    </row>
    <row r="52" spans="1:7" ht="15" x14ac:dyDescent="0.25">
      <c r="A52" s="282" t="s">
        <v>99</v>
      </c>
      <c r="B52">
        <v>11.7</v>
      </c>
      <c r="C52">
        <v>5.2</v>
      </c>
      <c r="D52">
        <v>4.5</v>
      </c>
      <c r="E52">
        <v>4.7</v>
      </c>
      <c r="F52">
        <v>0</v>
      </c>
      <c r="G52">
        <v>0</v>
      </c>
    </row>
    <row r="53" spans="1:7" ht="15" x14ac:dyDescent="0.25">
      <c r="A53" s="282" t="s">
        <v>100</v>
      </c>
      <c r="B53">
        <v>76.8</v>
      </c>
      <c r="C53">
        <v>76</v>
      </c>
      <c r="D53">
        <v>201.4</v>
      </c>
      <c r="E53">
        <v>229.4</v>
      </c>
      <c r="F53">
        <v>10</v>
      </c>
      <c r="G53">
        <v>0</v>
      </c>
    </row>
    <row r="54" spans="1:7" ht="15" x14ac:dyDescent="0.25">
      <c r="A54" s="282" t="s">
        <v>101</v>
      </c>
      <c r="B54">
        <v>55.1</v>
      </c>
      <c r="C54">
        <v>39.200000000000003</v>
      </c>
      <c r="D54">
        <v>439</v>
      </c>
      <c r="E54">
        <v>466</v>
      </c>
      <c r="F54">
        <v>0</v>
      </c>
      <c r="G54">
        <v>0</v>
      </c>
    </row>
    <row r="55" spans="1:7" ht="15" x14ac:dyDescent="0.25">
      <c r="A55" s="282" t="s">
        <v>66</v>
      </c>
    </row>
    <row r="56" spans="1:7" ht="15" x14ac:dyDescent="0.25">
      <c r="A56" s="282" t="s">
        <v>102</v>
      </c>
      <c r="B56">
        <v>241.8</v>
      </c>
      <c r="C56">
        <v>299.60000000000002</v>
      </c>
      <c r="D56">
        <v>769.9</v>
      </c>
      <c r="E56">
        <v>1370.1</v>
      </c>
      <c r="F56">
        <v>0</v>
      </c>
      <c r="G56">
        <v>0</v>
      </c>
    </row>
    <row r="57" spans="1:7" ht="15" x14ac:dyDescent="0.25">
      <c r="A57" s="282" t="s">
        <v>103</v>
      </c>
      <c r="B57">
        <v>0</v>
      </c>
      <c r="C57">
        <v>0</v>
      </c>
      <c r="D57">
        <v>0</v>
      </c>
      <c r="E57">
        <v>356.3</v>
      </c>
      <c r="F57">
        <v>0</v>
      </c>
      <c r="G57">
        <v>0</v>
      </c>
    </row>
    <row r="58" spans="1:7" ht="15" x14ac:dyDescent="0.25">
      <c r="A58" s="282" t="s">
        <v>104</v>
      </c>
      <c r="B58">
        <v>241.8</v>
      </c>
      <c r="C58">
        <v>299</v>
      </c>
      <c r="D58">
        <v>621.6</v>
      </c>
      <c r="E58">
        <v>804.1</v>
      </c>
      <c r="F58">
        <v>0</v>
      </c>
      <c r="G58">
        <v>0</v>
      </c>
    </row>
    <row r="59" spans="1:7" ht="15" x14ac:dyDescent="0.25">
      <c r="A59" s="282" t="s">
        <v>105</v>
      </c>
      <c r="B59">
        <v>0</v>
      </c>
      <c r="C59">
        <v>0</v>
      </c>
      <c r="D59">
        <v>20.9</v>
      </c>
      <c r="E59">
        <v>13.6</v>
      </c>
      <c r="F59">
        <v>0</v>
      </c>
      <c r="G59">
        <v>0</v>
      </c>
    </row>
    <row r="60" spans="1:7" ht="15" x14ac:dyDescent="0.25">
      <c r="A60" s="282" t="s">
        <v>106</v>
      </c>
      <c r="B60">
        <v>0</v>
      </c>
      <c r="C60">
        <v>0.6</v>
      </c>
      <c r="D60">
        <v>0</v>
      </c>
      <c r="E60">
        <v>0.5</v>
      </c>
      <c r="F60">
        <v>0</v>
      </c>
      <c r="G60">
        <v>0</v>
      </c>
    </row>
    <row r="61" spans="1:7" ht="15" x14ac:dyDescent="0.25">
      <c r="A61" s="282" t="s">
        <v>107</v>
      </c>
      <c r="B61">
        <v>0</v>
      </c>
      <c r="C61">
        <v>0</v>
      </c>
      <c r="D61">
        <v>127.4</v>
      </c>
      <c r="E61">
        <v>195.6</v>
      </c>
      <c r="F61">
        <v>0</v>
      </c>
      <c r="G61">
        <v>0</v>
      </c>
    </row>
    <row r="62" spans="1:7" ht="15" x14ac:dyDescent="0.25">
      <c r="A62" s="282" t="s">
        <v>66</v>
      </c>
    </row>
    <row r="63" spans="1:7" ht="15" x14ac:dyDescent="0.25">
      <c r="A63" s="282" t="s">
        <v>108</v>
      </c>
      <c r="B63">
        <v>1129.5999999999999</v>
      </c>
      <c r="C63">
        <v>978.4</v>
      </c>
      <c r="D63">
        <v>4054.9</v>
      </c>
      <c r="E63">
        <v>4324.6000000000004</v>
      </c>
      <c r="F63">
        <v>142.30000000000001</v>
      </c>
      <c r="G63">
        <v>0</v>
      </c>
    </row>
    <row r="64" spans="1:7" ht="15" x14ac:dyDescent="0.25">
      <c r="A64" s="282" t="s">
        <v>109</v>
      </c>
      <c r="B64">
        <v>0</v>
      </c>
      <c r="C64">
        <v>3.5</v>
      </c>
      <c r="D64">
        <v>16.7</v>
      </c>
      <c r="E64">
        <v>16.8</v>
      </c>
      <c r="F64">
        <v>0</v>
      </c>
      <c r="G64">
        <v>0</v>
      </c>
    </row>
    <row r="65" spans="1:7" ht="15" x14ac:dyDescent="0.25">
      <c r="A65" s="282" t="s">
        <v>111</v>
      </c>
      <c r="B65">
        <v>0</v>
      </c>
      <c r="C65">
        <v>97.2</v>
      </c>
      <c r="D65">
        <v>92.8</v>
      </c>
      <c r="E65">
        <v>174.7</v>
      </c>
      <c r="F65">
        <v>0</v>
      </c>
      <c r="G65">
        <v>0</v>
      </c>
    </row>
    <row r="66" spans="1:7" ht="15" x14ac:dyDescent="0.25">
      <c r="A66" s="282" t="s">
        <v>112</v>
      </c>
      <c r="B66">
        <v>2.6</v>
      </c>
      <c r="C66">
        <v>8</v>
      </c>
      <c r="D66">
        <v>107.5</v>
      </c>
      <c r="E66">
        <v>119.8</v>
      </c>
      <c r="F66">
        <v>0</v>
      </c>
      <c r="G66">
        <v>0</v>
      </c>
    </row>
    <row r="67" spans="1:7" ht="15" x14ac:dyDescent="0.25">
      <c r="A67" s="282" t="s">
        <v>113</v>
      </c>
      <c r="B67">
        <v>45.5</v>
      </c>
      <c r="C67">
        <v>37.5</v>
      </c>
      <c r="D67">
        <v>289.7</v>
      </c>
      <c r="E67">
        <v>225.1</v>
      </c>
      <c r="F67">
        <v>0</v>
      </c>
      <c r="G67">
        <v>0</v>
      </c>
    </row>
    <row r="68" spans="1:7" ht="15" x14ac:dyDescent="0.25">
      <c r="A68" s="282" t="s">
        <v>114</v>
      </c>
      <c r="B68">
        <v>0</v>
      </c>
      <c r="C68">
        <v>14.4</v>
      </c>
      <c r="D68">
        <v>4</v>
      </c>
      <c r="E68">
        <v>7.2</v>
      </c>
      <c r="F68">
        <v>0</v>
      </c>
      <c r="G68">
        <v>0</v>
      </c>
    </row>
    <row r="69" spans="1:7" ht="15" x14ac:dyDescent="0.25">
      <c r="A69" s="282" t="s">
        <v>115</v>
      </c>
      <c r="B69">
        <v>0</v>
      </c>
      <c r="C69">
        <v>11.5</v>
      </c>
      <c r="D69">
        <v>28.2</v>
      </c>
      <c r="E69">
        <v>18.8</v>
      </c>
      <c r="F69">
        <v>0</v>
      </c>
      <c r="G69">
        <v>0</v>
      </c>
    </row>
    <row r="70" spans="1:7" ht="15" x14ac:dyDescent="0.25">
      <c r="A70" s="282" t="s">
        <v>116</v>
      </c>
      <c r="B70">
        <v>0</v>
      </c>
      <c r="C70">
        <v>0</v>
      </c>
      <c r="D70">
        <v>0</v>
      </c>
      <c r="E70">
        <v>1.7</v>
      </c>
      <c r="F70">
        <v>0</v>
      </c>
      <c r="G70">
        <v>0</v>
      </c>
    </row>
    <row r="71" spans="1:7" ht="15" x14ac:dyDescent="0.25">
      <c r="A71" s="282" t="s">
        <v>117</v>
      </c>
      <c r="B71">
        <v>1061.9000000000001</v>
      </c>
      <c r="C71">
        <v>773.1</v>
      </c>
      <c r="D71">
        <v>3435.5</v>
      </c>
      <c r="E71">
        <v>3566.3</v>
      </c>
      <c r="F71">
        <v>142.30000000000001</v>
      </c>
      <c r="G71">
        <v>0</v>
      </c>
    </row>
    <row r="72" spans="1:7" ht="15" x14ac:dyDescent="0.25">
      <c r="A72" s="282" t="s">
        <v>118</v>
      </c>
      <c r="B72">
        <v>10.6</v>
      </c>
      <c r="C72">
        <v>16.2</v>
      </c>
      <c r="D72">
        <v>29</v>
      </c>
      <c r="E72">
        <v>25.7</v>
      </c>
      <c r="F72">
        <v>0</v>
      </c>
      <c r="G72">
        <v>0</v>
      </c>
    </row>
    <row r="73" spans="1:7" ht="15" x14ac:dyDescent="0.25">
      <c r="A73" s="282" t="s">
        <v>119</v>
      </c>
      <c r="B73">
        <v>0</v>
      </c>
      <c r="C73">
        <v>0</v>
      </c>
      <c r="D73">
        <v>0</v>
      </c>
      <c r="E73">
        <v>125.5</v>
      </c>
      <c r="F73">
        <v>0</v>
      </c>
      <c r="G73">
        <v>0</v>
      </c>
    </row>
    <row r="74" spans="1:7" ht="15" x14ac:dyDescent="0.25">
      <c r="A74" s="282" t="s">
        <v>120</v>
      </c>
      <c r="B74">
        <v>0</v>
      </c>
      <c r="C74">
        <v>0</v>
      </c>
      <c r="D74" t="s">
        <v>84</v>
      </c>
      <c r="E74">
        <v>0</v>
      </c>
      <c r="F74">
        <v>0</v>
      </c>
      <c r="G74">
        <v>0</v>
      </c>
    </row>
    <row r="75" spans="1:7" ht="15" x14ac:dyDescent="0.25">
      <c r="A75" s="282" t="s">
        <v>121</v>
      </c>
      <c r="B75">
        <v>9</v>
      </c>
      <c r="C75">
        <v>17</v>
      </c>
      <c r="D75">
        <v>51.6</v>
      </c>
      <c r="E75">
        <v>42.9</v>
      </c>
      <c r="F75">
        <v>0</v>
      </c>
      <c r="G75">
        <v>0</v>
      </c>
    </row>
    <row r="76" spans="1:7" ht="15" x14ac:dyDescent="0.25">
      <c r="A76" s="282" t="s">
        <v>62</v>
      </c>
      <c r="B76" t="s">
        <v>63</v>
      </c>
      <c r="C76" t="s">
        <v>64</v>
      </c>
      <c r="D76" t="s">
        <v>63</v>
      </c>
      <c r="E76" t="s">
        <v>63</v>
      </c>
      <c r="F76" t="s">
        <v>63</v>
      </c>
      <c r="G76" t="s">
        <v>65</v>
      </c>
    </row>
    <row r="77" spans="1:7" ht="15" x14ac:dyDescent="0.25">
      <c r="A77" s="282" t="s">
        <v>122</v>
      </c>
      <c r="B77">
        <v>2708.9</v>
      </c>
      <c r="C77">
        <v>2216.6999999999998</v>
      </c>
      <c r="D77">
        <v>38374.5</v>
      </c>
      <c r="E77">
        <v>47069.599999999999</v>
      </c>
      <c r="F77">
        <v>235.7</v>
      </c>
      <c r="G77">
        <v>0</v>
      </c>
    </row>
    <row r="78" spans="1:7" ht="15" x14ac:dyDescent="0.25">
      <c r="A78" s="282" t="s">
        <v>123</v>
      </c>
      <c r="B78">
        <v>824.2</v>
      </c>
      <c r="C78">
        <v>1417.2</v>
      </c>
      <c r="D78">
        <v>0</v>
      </c>
      <c r="E78">
        <v>0</v>
      </c>
      <c r="F78">
        <v>625</v>
      </c>
      <c r="G78">
        <v>0</v>
      </c>
    </row>
    <row r="79" spans="1:7" ht="15" x14ac:dyDescent="0.25">
      <c r="A79" s="282" t="s">
        <v>62</v>
      </c>
      <c r="B79" t="s">
        <v>63</v>
      </c>
      <c r="C79" t="s">
        <v>64</v>
      </c>
      <c r="D79" t="s">
        <v>63</v>
      </c>
      <c r="E79" t="s">
        <v>63</v>
      </c>
      <c r="F79" t="s">
        <v>63</v>
      </c>
      <c r="G79" t="s">
        <v>65</v>
      </c>
    </row>
    <row r="80" spans="1:7" ht="15" x14ac:dyDescent="0.25">
      <c r="A80" s="282" t="s">
        <v>124</v>
      </c>
      <c r="B80">
        <v>3533.1</v>
      </c>
      <c r="C80">
        <v>3633.9</v>
      </c>
      <c r="D80">
        <v>38374.5</v>
      </c>
      <c r="E80">
        <v>47069.599999999999</v>
      </c>
      <c r="F80">
        <v>860.7</v>
      </c>
      <c r="G80">
        <v>0</v>
      </c>
    </row>
    <row r="81" spans="1:7" ht="15" x14ac:dyDescent="0.25">
      <c r="A81" s="282" t="s">
        <v>125</v>
      </c>
      <c r="B81" t="s">
        <v>42</v>
      </c>
      <c r="C81" t="s">
        <v>42</v>
      </c>
      <c r="D81">
        <v>3.4</v>
      </c>
      <c r="E81">
        <v>1.6</v>
      </c>
      <c r="F81" t="s">
        <v>42</v>
      </c>
      <c r="G81" t="s">
        <v>42</v>
      </c>
    </row>
    <row r="82" spans="1:7" ht="15" x14ac:dyDescent="0.25">
      <c r="A82" s="282" t="s">
        <v>126</v>
      </c>
      <c r="B82">
        <v>0</v>
      </c>
      <c r="C82">
        <v>0.3</v>
      </c>
      <c r="D82" t="s">
        <v>42</v>
      </c>
      <c r="E82" t="s">
        <v>42</v>
      </c>
      <c r="F82">
        <v>0</v>
      </c>
      <c r="G82">
        <v>0</v>
      </c>
    </row>
    <row r="83" spans="1:7" ht="15" x14ac:dyDescent="0.25">
      <c r="A83" s="282" t="s">
        <v>62</v>
      </c>
      <c r="B83" t="s">
        <v>63</v>
      </c>
      <c r="C83" t="s">
        <v>64</v>
      </c>
      <c r="D83" t="s">
        <v>63</v>
      </c>
      <c r="E83" t="s">
        <v>63</v>
      </c>
      <c r="F83" t="s">
        <v>63</v>
      </c>
      <c r="G83" t="s">
        <v>65</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9627-9E30-49BB-95E9-AB3A7077744B}">
  <dimension ref="A2:G86"/>
  <sheetViews>
    <sheetView topLeftCell="A3" workbookViewId="0">
      <selection activeCell="B8" sqref="B8"/>
    </sheetView>
  </sheetViews>
  <sheetFormatPr defaultRowHeight="13.2" x14ac:dyDescent="0.25"/>
  <cols>
    <col min="1" max="1" width="17.88671875" customWidth="1"/>
    <col min="2" max="2" width="13.44140625" customWidth="1"/>
    <col min="3" max="3" width="10.5546875" customWidth="1"/>
    <col min="4" max="4" width="13.33203125" customWidth="1"/>
    <col min="5" max="5" width="11.109375" customWidth="1"/>
    <col min="6" max="6" width="12.33203125" customWidth="1"/>
    <col min="7" max="7" width="12.6640625" customWidth="1"/>
  </cols>
  <sheetData>
    <row r="2" spans="1:7" ht="15" x14ac:dyDescent="0.25">
      <c r="A2" s="282" t="s">
        <v>47</v>
      </c>
    </row>
    <row r="3" spans="1:7" ht="15" x14ac:dyDescent="0.25">
      <c r="A3" s="282" t="s">
        <v>48</v>
      </c>
    </row>
    <row r="4" spans="1:7" ht="15" x14ac:dyDescent="0.25">
      <c r="A4" s="282" t="s">
        <v>176</v>
      </c>
    </row>
    <row r="5" spans="1:7" ht="15" x14ac:dyDescent="0.25">
      <c r="A5" s="282" t="s">
        <v>50</v>
      </c>
    </row>
    <row r="6" spans="1:7" ht="15" x14ac:dyDescent="0.25">
      <c r="A6" s="282" t="s">
        <v>51</v>
      </c>
    </row>
    <row r="7" spans="1:7" ht="15" x14ac:dyDescent="0.25">
      <c r="A7" s="282" t="s">
        <v>52</v>
      </c>
    </row>
    <row r="8" spans="1:7" ht="15" x14ac:dyDescent="0.25">
      <c r="B8" s="282" t="s">
        <v>53</v>
      </c>
      <c r="D8" t="s">
        <v>54</v>
      </c>
      <c r="F8" t="s">
        <v>55</v>
      </c>
    </row>
    <row r="9" spans="1:7" ht="15" x14ac:dyDescent="0.25">
      <c r="A9" s="282" t="s">
        <v>52</v>
      </c>
    </row>
    <row r="10" spans="1:7" ht="15" x14ac:dyDescent="0.25">
      <c r="A10" s="282" t="s">
        <v>56</v>
      </c>
      <c r="B10" t="s">
        <v>57</v>
      </c>
      <c r="C10" t="s">
        <v>58</v>
      </c>
      <c r="D10" t="s">
        <v>57</v>
      </c>
      <c r="E10" t="s">
        <v>59</v>
      </c>
      <c r="F10" t="s">
        <v>60</v>
      </c>
      <c r="G10" t="s">
        <v>61</v>
      </c>
    </row>
    <row r="11" spans="1:7" ht="15" x14ac:dyDescent="0.25">
      <c r="A11" s="282" t="s">
        <v>62</v>
      </c>
      <c r="B11" t="s">
        <v>63</v>
      </c>
      <c r="C11" t="s">
        <v>64</v>
      </c>
      <c r="D11" t="s">
        <v>63</v>
      </c>
      <c r="E11" t="s">
        <v>63</v>
      </c>
      <c r="F11" t="s">
        <v>63</v>
      </c>
      <c r="G11" t="s">
        <v>65</v>
      </c>
    </row>
    <row r="12" spans="1:7" ht="15" x14ac:dyDescent="0.25">
      <c r="A12" s="282" t="s">
        <v>66</v>
      </c>
    </row>
    <row r="13" spans="1:7" ht="15" x14ac:dyDescent="0.25">
      <c r="A13" s="282" t="s">
        <v>67</v>
      </c>
      <c r="B13">
        <v>0</v>
      </c>
      <c r="C13">
        <v>23</v>
      </c>
      <c r="D13">
        <v>4064.6</v>
      </c>
      <c r="E13">
        <v>3972</v>
      </c>
      <c r="F13">
        <v>0</v>
      </c>
      <c r="G13">
        <v>0</v>
      </c>
    </row>
    <row r="14" spans="1:7" ht="15" x14ac:dyDescent="0.25">
      <c r="A14" s="282" t="s">
        <v>68</v>
      </c>
      <c r="B14">
        <v>0</v>
      </c>
      <c r="C14">
        <v>0</v>
      </c>
      <c r="D14">
        <v>1178.2</v>
      </c>
      <c r="E14">
        <v>1367.7</v>
      </c>
      <c r="F14">
        <v>0</v>
      </c>
      <c r="G14">
        <v>0</v>
      </c>
    </row>
    <row r="15" spans="1:7" ht="15" x14ac:dyDescent="0.25">
      <c r="A15" s="282" t="s">
        <v>69</v>
      </c>
      <c r="B15">
        <v>0</v>
      </c>
      <c r="C15">
        <v>0</v>
      </c>
      <c r="D15">
        <v>0</v>
      </c>
      <c r="E15">
        <v>20.2</v>
      </c>
      <c r="F15">
        <v>0</v>
      </c>
      <c r="G15">
        <v>0</v>
      </c>
    </row>
    <row r="16" spans="1:7" ht="15" x14ac:dyDescent="0.25">
      <c r="A16" s="282" t="s">
        <v>70</v>
      </c>
      <c r="B16">
        <v>0</v>
      </c>
      <c r="C16">
        <v>0</v>
      </c>
      <c r="D16">
        <v>164.8</v>
      </c>
      <c r="E16">
        <v>190.3</v>
      </c>
      <c r="F16">
        <v>0</v>
      </c>
      <c r="G16">
        <v>0</v>
      </c>
    </row>
    <row r="17" spans="1:7" ht="15" x14ac:dyDescent="0.25">
      <c r="A17" s="282" t="s">
        <v>71</v>
      </c>
      <c r="B17">
        <v>0</v>
      </c>
      <c r="C17">
        <v>0</v>
      </c>
      <c r="D17">
        <v>567.9</v>
      </c>
      <c r="E17">
        <v>925.3</v>
      </c>
      <c r="F17">
        <v>0</v>
      </c>
      <c r="G17">
        <v>0</v>
      </c>
    </row>
    <row r="18" spans="1:7" ht="15" x14ac:dyDescent="0.25">
      <c r="A18" s="282" t="s">
        <v>72</v>
      </c>
      <c r="B18">
        <v>0</v>
      </c>
      <c r="C18">
        <v>23</v>
      </c>
      <c r="D18">
        <v>128.80000000000001</v>
      </c>
      <c r="E18">
        <v>111.3</v>
      </c>
      <c r="F18">
        <v>0</v>
      </c>
      <c r="G18">
        <v>0</v>
      </c>
    </row>
    <row r="19" spans="1:7" ht="15" x14ac:dyDescent="0.25">
      <c r="A19" s="282" t="s">
        <v>73</v>
      </c>
      <c r="B19">
        <v>0</v>
      </c>
      <c r="C19">
        <v>0</v>
      </c>
      <c r="D19">
        <v>1904.4</v>
      </c>
      <c r="E19">
        <v>1168.3</v>
      </c>
      <c r="F19">
        <v>0</v>
      </c>
      <c r="G19">
        <v>0</v>
      </c>
    </row>
    <row r="20" spans="1:7" ht="15" x14ac:dyDescent="0.25">
      <c r="A20" s="282" t="s">
        <v>74</v>
      </c>
      <c r="B20">
        <v>0</v>
      </c>
      <c r="C20">
        <v>0</v>
      </c>
      <c r="D20">
        <v>120.4</v>
      </c>
      <c r="E20">
        <v>189</v>
      </c>
      <c r="F20">
        <v>0</v>
      </c>
      <c r="G20">
        <v>0</v>
      </c>
    </row>
    <row r="21" spans="1:7" ht="15" x14ac:dyDescent="0.25">
      <c r="A21" s="282" t="s">
        <v>66</v>
      </c>
    </row>
    <row r="22" spans="1:7" ht="15" x14ac:dyDescent="0.25">
      <c r="A22" s="282" t="s">
        <v>75</v>
      </c>
      <c r="B22">
        <v>0</v>
      </c>
      <c r="C22">
        <v>0</v>
      </c>
      <c r="D22">
        <v>132</v>
      </c>
      <c r="E22">
        <v>209.6</v>
      </c>
      <c r="F22">
        <v>0</v>
      </c>
      <c r="G22">
        <v>0</v>
      </c>
    </row>
    <row r="23" spans="1:7" ht="15" x14ac:dyDescent="0.25">
      <c r="A23" s="282" t="s">
        <v>76</v>
      </c>
      <c r="B23">
        <v>0</v>
      </c>
      <c r="C23">
        <v>0</v>
      </c>
      <c r="D23">
        <v>0</v>
      </c>
      <c r="E23">
        <v>31</v>
      </c>
      <c r="F23">
        <v>0</v>
      </c>
      <c r="G23">
        <v>0</v>
      </c>
    </row>
    <row r="24" spans="1:7" ht="15" x14ac:dyDescent="0.25">
      <c r="A24" s="282" t="s">
        <v>77</v>
      </c>
      <c r="B24">
        <v>0</v>
      </c>
      <c r="C24">
        <v>0</v>
      </c>
      <c r="D24">
        <v>132</v>
      </c>
      <c r="E24">
        <v>178.6</v>
      </c>
      <c r="F24">
        <v>0</v>
      </c>
      <c r="G24">
        <v>0</v>
      </c>
    </row>
    <row r="25" spans="1:7" ht="15" x14ac:dyDescent="0.25">
      <c r="A25" s="282" t="s">
        <v>66</v>
      </c>
    </row>
    <row r="26" spans="1:7" ht="15" x14ac:dyDescent="0.25">
      <c r="A26" s="282" t="s">
        <v>167</v>
      </c>
      <c r="B26">
        <v>0.1</v>
      </c>
      <c r="C26">
        <v>0</v>
      </c>
      <c r="D26">
        <v>0</v>
      </c>
      <c r="E26">
        <v>0</v>
      </c>
      <c r="F26">
        <v>0</v>
      </c>
      <c r="G26">
        <v>0</v>
      </c>
    </row>
    <row r="27" spans="1:7" ht="15" x14ac:dyDescent="0.25">
      <c r="A27" s="282" t="s">
        <v>168</v>
      </c>
      <c r="B27">
        <v>0.1</v>
      </c>
      <c r="C27">
        <v>0</v>
      </c>
      <c r="D27">
        <v>0</v>
      </c>
      <c r="E27">
        <v>0</v>
      </c>
      <c r="F27">
        <v>0</v>
      </c>
      <c r="G27">
        <v>0</v>
      </c>
    </row>
    <row r="28" spans="1:7" ht="15" x14ac:dyDescent="0.25">
      <c r="A28" s="282" t="s">
        <v>66</v>
      </c>
    </row>
    <row r="29" spans="1:7" ht="15" x14ac:dyDescent="0.25">
      <c r="A29" s="282" t="s">
        <v>78</v>
      </c>
      <c r="B29">
        <v>270.39999999999998</v>
      </c>
      <c r="C29">
        <v>294.8</v>
      </c>
      <c r="D29">
        <v>1516.8</v>
      </c>
      <c r="E29">
        <v>1665.5</v>
      </c>
      <c r="F29">
        <v>65.099999999999994</v>
      </c>
      <c r="G29">
        <v>0</v>
      </c>
    </row>
    <row r="30" spans="1:7" ht="15" x14ac:dyDescent="0.25">
      <c r="A30" s="282" t="s">
        <v>66</v>
      </c>
    </row>
    <row r="31" spans="1:7" ht="15" x14ac:dyDescent="0.25">
      <c r="A31" s="282" t="s">
        <v>79</v>
      </c>
      <c r="B31">
        <v>69.3</v>
      </c>
      <c r="C31">
        <v>46.4</v>
      </c>
      <c r="D31">
        <v>675.2</v>
      </c>
      <c r="E31">
        <v>928.3</v>
      </c>
      <c r="F31">
        <v>11</v>
      </c>
      <c r="G31">
        <v>0</v>
      </c>
    </row>
    <row r="32" spans="1:7" ht="15" x14ac:dyDescent="0.25">
      <c r="A32" s="282" t="s">
        <v>66</v>
      </c>
    </row>
    <row r="33" spans="1:7" ht="15" x14ac:dyDescent="0.25">
      <c r="A33" s="282" t="s">
        <v>80</v>
      </c>
      <c r="B33">
        <v>311.3</v>
      </c>
      <c r="C33">
        <v>302.89999999999998</v>
      </c>
      <c r="D33">
        <v>23511.3</v>
      </c>
      <c r="E33">
        <v>30742.2</v>
      </c>
      <c r="F33">
        <v>0</v>
      </c>
      <c r="G33">
        <v>0</v>
      </c>
    </row>
    <row r="34" spans="1:7" ht="15" x14ac:dyDescent="0.25">
      <c r="A34" s="282" t="s">
        <v>66</v>
      </c>
    </row>
    <row r="35" spans="1:7" ht="15" x14ac:dyDescent="0.25">
      <c r="A35" s="282" t="s">
        <v>81</v>
      </c>
      <c r="B35">
        <v>650.1</v>
      </c>
      <c r="C35">
        <v>330.8</v>
      </c>
      <c r="D35">
        <v>3438.3</v>
      </c>
      <c r="E35">
        <v>3367.2</v>
      </c>
      <c r="F35">
        <v>10.3</v>
      </c>
      <c r="G35">
        <v>0</v>
      </c>
    </row>
    <row r="36" spans="1:7" ht="15" x14ac:dyDescent="0.25">
      <c r="A36" s="282" t="s">
        <v>82</v>
      </c>
      <c r="B36">
        <v>0</v>
      </c>
      <c r="C36">
        <v>0.2</v>
      </c>
      <c r="D36">
        <v>0.2</v>
      </c>
      <c r="E36">
        <v>0.1</v>
      </c>
      <c r="F36">
        <v>0</v>
      </c>
      <c r="G36">
        <v>0</v>
      </c>
    </row>
    <row r="37" spans="1:7" ht="15" x14ac:dyDescent="0.25">
      <c r="A37" s="282" t="s">
        <v>83</v>
      </c>
      <c r="B37">
        <v>3.4</v>
      </c>
      <c r="C37">
        <v>1.5</v>
      </c>
      <c r="D37">
        <v>601</v>
      </c>
      <c r="E37">
        <v>234.5</v>
      </c>
      <c r="F37">
        <v>0</v>
      </c>
      <c r="G37">
        <v>0</v>
      </c>
    </row>
    <row r="38" spans="1:7" ht="15" x14ac:dyDescent="0.25">
      <c r="A38" s="282" t="s">
        <v>85</v>
      </c>
      <c r="B38">
        <v>0.4</v>
      </c>
      <c r="C38" t="s">
        <v>84</v>
      </c>
      <c r="D38">
        <v>4.3</v>
      </c>
      <c r="E38">
        <v>7.3</v>
      </c>
      <c r="F38">
        <v>0</v>
      </c>
      <c r="G38">
        <v>0</v>
      </c>
    </row>
    <row r="39" spans="1:7" ht="15" x14ac:dyDescent="0.25">
      <c r="A39" s="282" t="s">
        <v>86</v>
      </c>
      <c r="B39">
        <v>2</v>
      </c>
      <c r="C39">
        <v>0.1</v>
      </c>
      <c r="D39">
        <v>5.4</v>
      </c>
      <c r="E39">
        <v>7.5</v>
      </c>
      <c r="F39">
        <v>0</v>
      </c>
      <c r="G39">
        <v>0</v>
      </c>
    </row>
    <row r="40" spans="1:7" ht="15" x14ac:dyDescent="0.25">
      <c r="A40" s="282" t="s">
        <v>87</v>
      </c>
      <c r="B40">
        <v>0</v>
      </c>
      <c r="C40">
        <v>0</v>
      </c>
      <c r="D40">
        <v>1</v>
      </c>
      <c r="E40">
        <v>0.3</v>
      </c>
      <c r="F40">
        <v>0</v>
      </c>
      <c r="G40">
        <v>0</v>
      </c>
    </row>
    <row r="41" spans="1:7" ht="15" x14ac:dyDescent="0.25">
      <c r="A41" s="282" t="s">
        <v>88</v>
      </c>
      <c r="B41">
        <v>312</v>
      </c>
      <c r="C41">
        <v>146.4</v>
      </c>
      <c r="D41">
        <v>1265</v>
      </c>
      <c r="E41">
        <v>1130.3</v>
      </c>
      <c r="F41">
        <v>0</v>
      </c>
      <c r="G41">
        <v>0</v>
      </c>
    </row>
    <row r="42" spans="1:7" ht="15" x14ac:dyDescent="0.25">
      <c r="A42" s="282" t="s">
        <v>177</v>
      </c>
      <c r="B42">
        <v>5.5</v>
      </c>
      <c r="C42">
        <v>0</v>
      </c>
      <c r="D42">
        <v>0</v>
      </c>
      <c r="E42">
        <v>0</v>
      </c>
      <c r="F42">
        <v>0</v>
      </c>
      <c r="G42">
        <v>0</v>
      </c>
    </row>
    <row r="43" spans="1:7" ht="15" x14ac:dyDescent="0.25">
      <c r="A43" s="282" t="s">
        <v>89</v>
      </c>
      <c r="B43">
        <v>0</v>
      </c>
      <c r="C43">
        <v>0</v>
      </c>
      <c r="D43">
        <v>0</v>
      </c>
      <c r="E43">
        <v>44.1</v>
      </c>
      <c r="F43">
        <v>0</v>
      </c>
      <c r="G43">
        <v>0</v>
      </c>
    </row>
    <row r="44" spans="1:7" ht="15" x14ac:dyDescent="0.25">
      <c r="A44" s="282" t="s">
        <v>90</v>
      </c>
      <c r="B44">
        <v>0</v>
      </c>
      <c r="C44">
        <v>0</v>
      </c>
      <c r="D44">
        <v>0</v>
      </c>
      <c r="E44">
        <v>27.5</v>
      </c>
      <c r="F44">
        <v>0</v>
      </c>
      <c r="G44">
        <v>0</v>
      </c>
    </row>
    <row r="45" spans="1:7" ht="15" x14ac:dyDescent="0.25">
      <c r="A45" s="282" t="s">
        <v>178</v>
      </c>
      <c r="B45">
        <v>1.5</v>
      </c>
      <c r="C45">
        <v>0</v>
      </c>
      <c r="D45">
        <v>0</v>
      </c>
      <c r="E45">
        <v>0</v>
      </c>
      <c r="F45">
        <v>0</v>
      </c>
      <c r="G45">
        <v>0</v>
      </c>
    </row>
    <row r="46" spans="1:7" ht="15" x14ac:dyDescent="0.25">
      <c r="A46" s="282" t="s">
        <v>91</v>
      </c>
      <c r="B46">
        <v>37.5</v>
      </c>
      <c r="C46">
        <v>19.8</v>
      </c>
      <c r="D46">
        <v>466.8</v>
      </c>
      <c r="E46">
        <v>617.6</v>
      </c>
      <c r="F46">
        <v>0.3</v>
      </c>
      <c r="G46">
        <v>0</v>
      </c>
    </row>
    <row r="47" spans="1:7" ht="15" x14ac:dyDescent="0.25">
      <c r="A47" s="282" t="s">
        <v>92</v>
      </c>
      <c r="B47">
        <v>0</v>
      </c>
      <c r="C47">
        <v>0</v>
      </c>
      <c r="D47">
        <v>0</v>
      </c>
      <c r="E47">
        <v>12</v>
      </c>
      <c r="F47">
        <v>0</v>
      </c>
      <c r="G47">
        <v>0</v>
      </c>
    </row>
    <row r="48" spans="1:7" ht="15" x14ac:dyDescent="0.25">
      <c r="A48" s="282" t="s">
        <v>93</v>
      </c>
      <c r="B48">
        <v>20.6</v>
      </c>
      <c r="C48">
        <v>7.9</v>
      </c>
      <c r="D48">
        <v>195.7</v>
      </c>
      <c r="E48">
        <v>195.9</v>
      </c>
      <c r="F48">
        <v>0</v>
      </c>
      <c r="G48">
        <v>0</v>
      </c>
    </row>
    <row r="49" spans="1:7" ht="15" x14ac:dyDescent="0.25">
      <c r="A49" s="282" t="s">
        <v>94</v>
      </c>
      <c r="B49">
        <v>10.6</v>
      </c>
      <c r="C49">
        <v>1</v>
      </c>
      <c r="D49">
        <v>49.5</v>
      </c>
      <c r="E49">
        <v>12.5</v>
      </c>
      <c r="F49">
        <v>0</v>
      </c>
      <c r="G49">
        <v>0</v>
      </c>
    </row>
    <row r="50" spans="1:7" ht="15" x14ac:dyDescent="0.25">
      <c r="A50" s="282" t="s">
        <v>95</v>
      </c>
      <c r="B50">
        <v>66</v>
      </c>
      <c r="C50">
        <v>0</v>
      </c>
      <c r="D50">
        <v>0</v>
      </c>
      <c r="E50">
        <v>206.1</v>
      </c>
      <c r="F50">
        <v>0</v>
      </c>
      <c r="G50">
        <v>0</v>
      </c>
    </row>
    <row r="51" spans="1:7" ht="15" x14ac:dyDescent="0.25">
      <c r="A51" s="282" t="s">
        <v>96</v>
      </c>
      <c r="B51">
        <v>40.6</v>
      </c>
      <c r="C51">
        <v>23.1</v>
      </c>
      <c r="D51">
        <v>56.6</v>
      </c>
      <c r="E51">
        <v>42.9</v>
      </c>
      <c r="F51">
        <v>0</v>
      </c>
      <c r="G51">
        <v>0</v>
      </c>
    </row>
    <row r="52" spans="1:7" ht="15" x14ac:dyDescent="0.25">
      <c r="A52" s="282" t="s">
        <v>97</v>
      </c>
      <c r="B52">
        <v>0.4</v>
      </c>
      <c r="C52">
        <v>0.2</v>
      </c>
      <c r="D52">
        <v>0</v>
      </c>
      <c r="E52">
        <v>0</v>
      </c>
      <c r="F52">
        <v>0</v>
      </c>
      <c r="G52">
        <v>0</v>
      </c>
    </row>
    <row r="53" spans="1:7" ht="15" x14ac:dyDescent="0.25">
      <c r="A53" s="282" t="s">
        <v>98</v>
      </c>
      <c r="B53">
        <v>0</v>
      </c>
      <c r="C53">
        <v>0</v>
      </c>
      <c r="D53">
        <v>162.30000000000001</v>
      </c>
      <c r="E53">
        <v>144</v>
      </c>
      <c r="F53">
        <v>0</v>
      </c>
      <c r="G53">
        <v>0</v>
      </c>
    </row>
    <row r="54" spans="1:7" ht="15" x14ac:dyDescent="0.25">
      <c r="A54" s="282" t="s">
        <v>169</v>
      </c>
      <c r="B54">
        <v>1.2</v>
      </c>
      <c r="C54">
        <v>0</v>
      </c>
      <c r="D54">
        <v>0</v>
      </c>
      <c r="E54">
        <v>0</v>
      </c>
      <c r="F54">
        <v>0</v>
      </c>
      <c r="G54">
        <v>0</v>
      </c>
    </row>
    <row r="55" spans="1:7" ht="15" x14ac:dyDescent="0.25">
      <c r="A55" s="282" t="s">
        <v>99</v>
      </c>
      <c r="B55">
        <v>11.8</v>
      </c>
      <c r="C55">
        <v>5.7</v>
      </c>
      <c r="D55">
        <v>4.3</v>
      </c>
      <c r="E55">
        <v>3.7</v>
      </c>
      <c r="F55">
        <v>0</v>
      </c>
      <c r="G55">
        <v>0</v>
      </c>
    </row>
    <row r="56" spans="1:7" ht="15" x14ac:dyDescent="0.25">
      <c r="A56" s="282" t="s">
        <v>100</v>
      </c>
      <c r="B56">
        <v>75.7</v>
      </c>
      <c r="C56">
        <v>77.599999999999994</v>
      </c>
      <c r="D56">
        <v>200</v>
      </c>
      <c r="E56">
        <v>224.8</v>
      </c>
      <c r="F56">
        <v>10</v>
      </c>
      <c r="G56">
        <v>0</v>
      </c>
    </row>
    <row r="57" spans="1:7" ht="15" x14ac:dyDescent="0.25">
      <c r="A57" s="282" t="s">
        <v>101</v>
      </c>
      <c r="B57">
        <v>60.9</v>
      </c>
      <c r="C57">
        <v>47.1</v>
      </c>
      <c r="D57">
        <v>426.1</v>
      </c>
      <c r="E57">
        <v>456.1</v>
      </c>
      <c r="F57">
        <v>0</v>
      </c>
      <c r="G57">
        <v>0</v>
      </c>
    </row>
    <row r="58" spans="1:7" ht="15" x14ac:dyDescent="0.25">
      <c r="A58" s="282" t="s">
        <v>66</v>
      </c>
    </row>
    <row r="59" spans="1:7" ht="15" x14ac:dyDescent="0.25">
      <c r="A59" s="282" t="s">
        <v>102</v>
      </c>
      <c r="B59">
        <v>95.8</v>
      </c>
      <c r="C59">
        <v>298.10000000000002</v>
      </c>
      <c r="D59">
        <v>769.9</v>
      </c>
      <c r="E59">
        <v>1370.1</v>
      </c>
      <c r="F59">
        <v>0</v>
      </c>
      <c r="G59">
        <v>0</v>
      </c>
    </row>
    <row r="60" spans="1:7" ht="15" x14ac:dyDescent="0.25">
      <c r="A60" s="282" t="s">
        <v>103</v>
      </c>
      <c r="B60">
        <v>0</v>
      </c>
      <c r="C60">
        <v>0</v>
      </c>
      <c r="D60">
        <v>0</v>
      </c>
      <c r="E60">
        <v>356.3</v>
      </c>
      <c r="F60">
        <v>0</v>
      </c>
      <c r="G60">
        <v>0</v>
      </c>
    </row>
    <row r="61" spans="1:7" ht="15" x14ac:dyDescent="0.25">
      <c r="A61" s="282" t="s">
        <v>104</v>
      </c>
      <c r="B61">
        <v>95.8</v>
      </c>
      <c r="C61">
        <v>297.5</v>
      </c>
      <c r="D61">
        <v>621.6</v>
      </c>
      <c r="E61">
        <v>804.1</v>
      </c>
      <c r="F61">
        <v>0</v>
      </c>
      <c r="G61">
        <v>0</v>
      </c>
    </row>
    <row r="62" spans="1:7" ht="15" x14ac:dyDescent="0.25">
      <c r="A62" s="282" t="s">
        <v>105</v>
      </c>
      <c r="B62">
        <v>0</v>
      </c>
      <c r="C62">
        <v>0</v>
      </c>
      <c r="D62">
        <v>20.9</v>
      </c>
      <c r="E62">
        <v>13.6</v>
      </c>
      <c r="F62">
        <v>0</v>
      </c>
      <c r="G62">
        <v>0</v>
      </c>
    </row>
    <row r="63" spans="1:7" ht="15" x14ac:dyDescent="0.25">
      <c r="A63" s="282" t="s">
        <v>106</v>
      </c>
      <c r="B63">
        <v>0</v>
      </c>
      <c r="C63">
        <v>0.6</v>
      </c>
      <c r="D63">
        <v>0</v>
      </c>
      <c r="E63">
        <v>0.5</v>
      </c>
      <c r="F63">
        <v>0</v>
      </c>
      <c r="G63">
        <v>0</v>
      </c>
    </row>
    <row r="64" spans="1:7" ht="15" x14ac:dyDescent="0.25">
      <c r="A64" s="282" t="s">
        <v>107</v>
      </c>
      <c r="B64">
        <v>0</v>
      </c>
      <c r="C64">
        <v>0</v>
      </c>
      <c r="D64">
        <v>127.4</v>
      </c>
      <c r="E64">
        <v>195.6</v>
      </c>
      <c r="F64">
        <v>0</v>
      </c>
      <c r="G64">
        <v>0</v>
      </c>
    </row>
    <row r="65" spans="1:7" ht="15" x14ac:dyDescent="0.25">
      <c r="A65" s="282" t="s">
        <v>66</v>
      </c>
    </row>
    <row r="66" spans="1:7" ht="15" x14ac:dyDescent="0.25">
      <c r="A66" s="282" t="s">
        <v>108</v>
      </c>
      <c r="B66">
        <v>1157.5999999999999</v>
      </c>
      <c r="C66">
        <v>974.5</v>
      </c>
      <c r="D66">
        <v>3997.2</v>
      </c>
      <c r="E66">
        <v>4253.5</v>
      </c>
      <c r="F66">
        <v>142.30000000000001</v>
      </c>
      <c r="G66">
        <v>0</v>
      </c>
    </row>
    <row r="67" spans="1:7" ht="15" x14ac:dyDescent="0.25">
      <c r="A67" s="282" t="s">
        <v>109</v>
      </c>
      <c r="B67">
        <v>3</v>
      </c>
      <c r="C67">
        <v>3.5</v>
      </c>
      <c r="D67">
        <v>14.1</v>
      </c>
      <c r="E67">
        <v>16.8</v>
      </c>
      <c r="F67">
        <v>0</v>
      </c>
      <c r="G67">
        <v>0</v>
      </c>
    </row>
    <row r="68" spans="1:7" ht="15" x14ac:dyDescent="0.25">
      <c r="A68" s="282" t="s">
        <v>111</v>
      </c>
      <c r="B68">
        <v>0</v>
      </c>
      <c r="C68">
        <v>65</v>
      </c>
      <c r="D68">
        <v>92.8</v>
      </c>
      <c r="E68">
        <v>174.7</v>
      </c>
      <c r="F68">
        <v>0</v>
      </c>
      <c r="G68">
        <v>0</v>
      </c>
    </row>
    <row r="69" spans="1:7" ht="15" x14ac:dyDescent="0.25">
      <c r="A69" s="282" t="s">
        <v>112</v>
      </c>
      <c r="B69">
        <v>3.5</v>
      </c>
      <c r="C69">
        <v>9.1999999999999993</v>
      </c>
      <c r="D69">
        <v>106.5</v>
      </c>
      <c r="E69">
        <v>118.7</v>
      </c>
      <c r="F69">
        <v>0</v>
      </c>
      <c r="G69">
        <v>0</v>
      </c>
    </row>
    <row r="70" spans="1:7" ht="15" x14ac:dyDescent="0.25">
      <c r="A70" s="282" t="s">
        <v>113</v>
      </c>
      <c r="B70">
        <v>36</v>
      </c>
      <c r="C70">
        <v>52.7</v>
      </c>
      <c r="D70">
        <v>273.60000000000002</v>
      </c>
      <c r="E70">
        <v>210</v>
      </c>
      <c r="F70">
        <v>0</v>
      </c>
      <c r="G70">
        <v>0</v>
      </c>
    </row>
    <row r="71" spans="1:7" ht="15" x14ac:dyDescent="0.25">
      <c r="A71" s="282" t="s">
        <v>114</v>
      </c>
      <c r="B71">
        <v>0</v>
      </c>
      <c r="C71">
        <v>14.4</v>
      </c>
      <c r="D71">
        <v>4</v>
      </c>
      <c r="E71">
        <v>7.2</v>
      </c>
      <c r="F71">
        <v>0</v>
      </c>
      <c r="G71">
        <v>0</v>
      </c>
    </row>
    <row r="72" spans="1:7" ht="15" x14ac:dyDescent="0.25">
      <c r="A72" s="282" t="s">
        <v>115</v>
      </c>
      <c r="B72">
        <v>5</v>
      </c>
      <c r="C72">
        <v>11.5</v>
      </c>
      <c r="D72">
        <v>23.3</v>
      </c>
      <c r="E72">
        <v>18.8</v>
      </c>
      <c r="F72">
        <v>0</v>
      </c>
      <c r="G72">
        <v>0</v>
      </c>
    </row>
    <row r="73" spans="1:7" ht="15" x14ac:dyDescent="0.25">
      <c r="A73" s="282" t="s">
        <v>116</v>
      </c>
      <c r="B73">
        <v>0</v>
      </c>
      <c r="C73">
        <v>0</v>
      </c>
      <c r="D73">
        <v>0</v>
      </c>
      <c r="E73">
        <v>1.7</v>
      </c>
      <c r="F73">
        <v>0</v>
      </c>
      <c r="G73">
        <v>0</v>
      </c>
    </row>
    <row r="74" spans="1:7" ht="15" x14ac:dyDescent="0.25">
      <c r="A74" s="282" t="s">
        <v>117</v>
      </c>
      <c r="B74">
        <v>1095.8</v>
      </c>
      <c r="C74">
        <v>785.1</v>
      </c>
      <c r="D74">
        <v>3402.2</v>
      </c>
      <c r="E74">
        <v>3525.8</v>
      </c>
      <c r="F74">
        <v>142.30000000000001</v>
      </c>
      <c r="G74">
        <v>0</v>
      </c>
    </row>
    <row r="75" spans="1:7" ht="15" x14ac:dyDescent="0.25">
      <c r="A75" s="282" t="s">
        <v>118</v>
      </c>
      <c r="B75">
        <v>5.3</v>
      </c>
      <c r="C75">
        <v>16.2</v>
      </c>
      <c r="D75">
        <v>29</v>
      </c>
      <c r="E75">
        <v>25.7</v>
      </c>
      <c r="F75">
        <v>0</v>
      </c>
      <c r="G75">
        <v>0</v>
      </c>
    </row>
    <row r="76" spans="1:7" ht="15" x14ac:dyDescent="0.25">
      <c r="A76" s="282" t="s">
        <v>119</v>
      </c>
      <c r="B76">
        <v>0</v>
      </c>
      <c r="C76">
        <v>0</v>
      </c>
      <c r="D76">
        <v>0</v>
      </c>
      <c r="E76">
        <v>111.2</v>
      </c>
      <c r="F76">
        <v>0</v>
      </c>
      <c r="G76">
        <v>0</v>
      </c>
    </row>
    <row r="77" spans="1:7" ht="15" x14ac:dyDescent="0.25">
      <c r="A77" s="282" t="s">
        <v>120</v>
      </c>
      <c r="B77">
        <v>0</v>
      </c>
      <c r="C77">
        <v>0</v>
      </c>
      <c r="D77" t="s">
        <v>84</v>
      </c>
      <c r="E77">
        <v>0</v>
      </c>
      <c r="F77">
        <v>0</v>
      </c>
      <c r="G77">
        <v>0</v>
      </c>
    </row>
    <row r="78" spans="1:7" ht="15" x14ac:dyDescent="0.25">
      <c r="A78" s="282" t="s">
        <v>121</v>
      </c>
      <c r="B78">
        <v>9</v>
      </c>
      <c r="C78">
        <v>17</v>
      </c>
      <c r="D78">
        <v>51.6</v>
      </c>
      <c r="E78">
        <v>42.9</v>
      </c>
      <c r="F78">
        <v>0</v>
      </c>
      <c r="G78">
        <v>0</v>
      </c>
    </row>
    <row r="79" spans="1:7" ht="15" x14ac:dyDescent="0.25">
      <c r="A79" s="282" t="s">
        <v>62</v>
      </c>
      <c r="B79" t="s">
        <v>63</v>
      </c>
      <c r="C79" t="s">
        <v>64</v>
      </c>
      <c r="D79" t="s">
        <v>63</v>
      </c>
      <c r="E79" t="s">
        <v>63</v>
      </c>
      <c r="F79" t="s">
        <v>63</v>
      </c>
      <c r="G79" t="s">
        <v>65</v>
      </c>
    </row>
    <row r="80" spans="1:7" ht="15" x14ac:dyDescent="0.25">
      <c r="A80" s="282" t="s">
        <v>122</v>
      </c>
      <c r="B80">
        <v>2554.5</v>
      </c>
      <c r="C80">
        <v>2270.4</v>
      </c>
      <c r="D80">
        <v>38105.4</v>
      </c>
      <c r="E80">
        <v>46508.4</v>
      </c>
      <c r="F80">
        <v>228.7</v>
      </c>
      <c r="G80">
        <v>0</v>
      </c>
    </row>
    <row r="81" spans="1:7" ht="15" x14ac:dyDescent="0.25">
      <c r="A81" s="282" t="s">
        <v>123</v>
      </c>
      <c r="B81">
        <v>833.8</v>
      </c>
      <c r="C81">
        <v>1635</v>
      </c>
      <c r="D81">
        <v>0</v>
      </c>
      <c r="E81">
        <v>0</v>
      </c>
      <c r="F81">
        <v>625</v>
      </c>
      <c r="G81">
        <v>0</v>
      </c>
    </row>
    <row r="82" spans="1:7" ht="15" x14ac:dyDescent="0.25">
      <c r="A82" s="282" t="s">
        <v>62</v>
      </c>
      <c r="B82" t="s">
        <v>63</v>
      </c>
      <c r="C82" t="s">
        <v>64</v>
      </c>
      <c r="D82" t="s">
        <v>63</v>
      </c>
      <c r="E82" t="s">
        <v>63</v>
      </c>
      <c r="F82" t="s">
        <v>63</v>
      </c>
      <c r="G82" t="s">
        <v>65</v>
      </c>
    </row>
    <row r="83" spans="1:7" ht="15" x14ac:dyDescent="0.25">
      <c r="A83" s="282" t="s">
        <v>124</v>
      </c>
      <c r="B83">
        <v>3388.2</v>
      </c>
      <c r="C83">
        <v>3905.4</v>
      </c>
      <c r="D83">
        <v>38105.4</v>
      </c>
      <c r="E83">
        <v>46508.4</v>
      </c>
      <c r="F83">
        <v>853.7</v>
      </c>
      <c r="G83">
        <v>0</v>
      </c>
    </row>
    <row r="84" spans="1:7" ht="15" x14ac:dyDescent="0.25">
      <c r="A84" s="282" t="s">
        <v>125</v>
      </c>
      <c r="B84" t="s">
        <v>42</v>
      </c>
      <c r="C84" t="s">
        <v>42</v>
      </c>
      <c r="D84">
        <v>3.4</v>
      </c>
      <c r="E84">
        <v>1.6</v>
      </c>
      <c r="F84" t="s">
        <v>42</v>
      </c>
      <c r="G84" t="s">
        <v>42</v>
      </c>
    </row>
    <row r="85" spans="1:7" ht="15" x14ac:dyDescent="0.25">
      <c r="A85" s="282" t="s">
        <v>126</v>
      </c>
      <c r="B85">
        <v>0</v>
      </c>
      <c r="C85">
        <v>0.3</v>
      </c>
      <c r="D85" t="s">
        <v>42</v>
      </c>
      <c r="E85" t="s">
        <v>42</v>
      </c>
      <c r="F85">
        <v>0</v>
      </c>
      <c r="G85">
        <v>0</v>
      </c>
    </row>
    <row r="86" spans="1:7" ht="15" x14ac:dyDescent="0.25">
      <c r="A86" s="282" t="s">
        <v>62</v>
      </c>
      <c r="B86" t="s">
        <v>63</v>
      </c>
      <c r="C86" t="s">
        <v>64</v>
      </c>
      <c r="D86" t="s">
        <v>63</v>
      </c>
      <c r="E86" t="s">
        <v>63</v>
      </c>
      <c r="F86" t="s">
        <v>63</v>
      </c>
      <c r="G86" t="s">
        <v>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ECEE-651A-44F4-983C-C30B5CCC1388}">
  <dimension ref="A1:G85"/>
  <sheetViews>
    <sheetView workbookViewId="0">
      <selection sqref="A1:A85"/>
    </sheetView>
  </sheetViews>
  <sheetFormatPr defaultRowHeight="13.2" x14ac:dyDescent="0.25"/>
  <cols>
    <col min="1" max="1" width="21.6640625" customWidth="1"/>
  </cols>
  <sheetData>
    <row r="1" spans="1:7" ht="15" x14ac:dyDescent="0.25">
      <c r="A1" s="282" t="s">
        <v>140</v>
      </c>
      <c r="E1" t="s">
        <v>179</v>
      </c>
      <c r="F1" t="s">
        <v>180</v>
      </c>
      <c r="G1">
        <f>- 8/31</f>
        <v>-0.25806451612903225</v>
      </c>
    </row>
    <row r="2" spans="1:7" ht="15" x14ac:dyDescent="0.25">
      <c r="A2" s="282" t="s">
        <v>143</v>
      </c>
      <c r="B2" t="s">
        <v>181</v>
      </c>
      <c r="C2" t="s">
        <v>182</v>
      </c>
      <c r="D2" t="s">
        <v>183</v>
      </c>
      <c r="E2" t="s">
        <v>184</v>
      </c>
      <c r="F2" t="s">
        <v>185</v>
      </c>
      <c r="G2" t="s">
        <v>186</v>
      </c>
    </row>
    <row r="3" spans="1:7" ht="15" x14ac:dyDescent="0.25">
      <c r="A3" s="282" t="s">
        <v>150</v>
      </c>
      <c r="B3" t="s">
        <v>187</v>
      </c>
      <c r="C3" t="s">
        <v>188</v>
      </c>
      <c r="D3">
        <v>24</v>
      </c>
    </row>
    <row r="4" spans="1:7" ht="15" x14ac:dyDescent="0.25">
      <c r="A4" s="282" t="s">
        <v>62</v>
      </c>
      <c r="B4" t="s">
        <v>64</v>
      </c>
      <c r="C4" t="s">
        <v>65</v>
      </c>
      <c r="D4" t="s">
        <v>63</v>
      </c>
      <c r="E4" t="s">
        <v>65</v>
      </c>
      <c r="F4" t="s">
        <v>189</v>
      </c>
      <c r="G4" t="s">
        <v>64</v>
      </c>
    </row>
    <row r="5" spans="1:7" ht="15" x14ac:dyDescent="0.25">
      <c r="A5" s="282" t="s">
        <v>66</v>
      </c>
      <c r="B5" t="s">
        <v>190</v>
      </c>
      <c r="C5" t="s">
        <v>191</v>
      </c>
      <c r="D5" t="s">
        <v>192</v>
      </c>
      <c r="E5" t="s">
        <v>193</v>
      </c>
      <c r="F5" t="s">
        <v>194</v>
      </c>
      <c r="G5" t="s">
        <v>195</v>
      </c>
    </row>
    <row r="6" spans="1:7" ht="15" x14ac:dyDescent="0.25">
      <c r="A6" s="282"/>
      <c r="B6" t="s">
        <v>64</v>
      </c>
      <c r="C6" t="s">
        <v>65</v>
      </c>
      <c r="D6" t="s">
        <v>63</v>
      </c>
      <c r="E6" t="s">
        <v>65</v>
      </c>
      <c r="F6" t="s">
        <v>189</v>
      </c>
      <c r="G6" t="s">
        <v>64</v>
      </c>
    </row>
    <row r="7" spans="1:7" ht="15" x14ac:dyDescent="0.25">
      <c r="A7" s="282" t="s">
        <v>66</v>
      </c>
      <c r="B7" t="s">
        <v>196</v>
      </c>
      <c r="C7" t="s">
        <v>197</v>
      </c>
      <c r="D7" t="s">
        <v>198</v>
      </c>
      <c r="E7" t="s">
        <v>199</v>
      </c>
      <c r="F7" t="s">
        <v>200</v>
      </c>
      <c r="G7" t="s">
        <v>201</v>
      </c>
    </row>
    <row r="8" spans="1:7" ht="15" x14ac:dyDescent="0.25">
      <c r="A8" s="282"/>
      <c r="B8" t="s">
        <v>64</v>
      </c>
      <c r="C8" t="s">
        <v>65</v>
      </c>
      <c r="D8" t="s">
        <v>63</v>
      </c>
      <c r="E8" t="s">
        <v>65</v>
      </c>
      <c r="F8" t="s">
        <v>189</v>
      </c>
      <c r="G8" t="s">
        <v>64</v>
      </c>
    </row>
    <row r="9" spans="1:7" ht="15" x14ac:dyDescent="0.25">
      <c r="A9" s="282" t="s">
        <v>56</v>
      </c>
      <c r="B9" t="s">
        <v>202</v>
      </c>
      <c r="C9" t="s">
        <v>203</v>
      </c>
      <c r="D9" t="s">
        <v>204</v>
      </c>
      <c r="E9" t="s">
        <v>205</v>
      </c>
      <c r="F9" t="s">
        <v>130</v>
      </c>
      <c r="G9" t="s">
        <v>61</v>
      </c>
    </row>
    <row r="10" spans="1:7" ht="15" x14ac:dyDescent="0.25">
      <c r="A10" s="282" t="s">
        <v>62</v>
      </c>
      <c r="B10" t="s">
        <v>64</v>
      </c>
      <c r="C10" t="s">
        <v>65</v>
      </c>
      <c r="D10" t="s">
        <v>63</v>
      </c>
      <c r="E10" t="s">
        <v>65</v>
      </c>
      <c r="F10" t="s">
        <v>189</v>
      </c>
      <c r="G10" t="s">
        <v>64</v>
      </c>
    </row>
    <row r="11" spans="1:7" ht="15" x14ac:dyDescent="0.25">
      <c r="A11" s="282" t="s">
        <v>66</v>
      </c>
    </row>
    <row r="12" spans="1:7" ht="15" x14ac:dyDescent="0.25">
      <c r="A12" s="282" t="s">
        <v>67</v>
      </c>
      <c r="B12">
        <v>0</v>
      </c>
      <c r="C12">
        <v>23</v>
      </c>
      <c r="D12">
        <v>4064.6</v>
      </c>
      <c r="E12">
        <v>3906.8</v>
      </c>
      <c r="F12">
        <v>0</v>
      </c>
      <c r="G12">
        <v>0</v>
      </c>
    </row>
    <row r="13" spans="1:7" ht="15" x14ac:dyDescent="0.25">
      <c r="A13" s="282" t="s">
        <v>68</v>
      </c>
      <c r="B13">
        <v>0</v>
      </c>
      <c r="C13">
        <v>0</v>
      </c>
      <c r="D13">
        <v>1178.2</v>
      </c>
      <c r="E13">
        <v>1302.5</v>
      </c>
      <c r="F13">
        <v>0</v>
      </c>
      <c r="G13">
        <v>0</v>
      </c>
    </row>
    <row r="14" spans="1:7" ht="15" x14ac:dyDescent="0.25">
      <c r="A14" s="282" t="s">
        <v>69</v>
      </c>
      <c r="B14">
        <v>0</v>
      </c>
      <c r="C14">
        <v>0</v>
      </c>
      <c r="D14">
        <v>0</v>
      </c>
      <c r="E14">
        <v>20.2</v>
      </c>
      <c r="F14">
        <v>0</v>
      </c>
      <c r="G14">
        <v>0</v>
      </c>
    </row>
    <row r="15" spans="1:7" ht="15" x14ac:dyDescent="0.25">
      <c r="A15" s="282" t="s">
        <v>70</v>
      </c>
      <c r="B15">
        <v>0</v>
      </c>
      <c r="C15">
        <v>0</v>
      </c>
      <c r="D15">
        <v>164.8</v>
      </c>
      <c r="E15">
        <v>190.3</v>
      </c>
      <c r="F15">
        <v>0</v>
      </c>
      <c r="G15">
        <v>0</v>
      </c>
    </row>
    <row r="16" spans="1:7" ht="15" x14ac:dyDescent="0.25">
      <c r="A16" s="282" t="s">
        <v>71</v>
      </c>
      <c r="B16">
        <v>0</v>
      </c>
      <c r="C16">
        <v>0</v>
      </c>
      <c r="D16">
        <v>567.9</v>
      </c>
      <c r="E16">
        <v>925.3</v>
      </c>
      <c r="F16">
        <v>0</v>
      </c>
      <c r="G16">
        <v>0</v>
      </c>
    </row>
    <row r="17" spans="1:7" ht="15" x14ac:dyDescent="0.25">
      <c r="A17" s="282" t="s">
        <v>72</v>
      </c>
      <c r="B17">
        <v>0</v>
      </c>
      <c r="C17">
        <v>23</v>
      </c>
      <c r="D17">
        <v>128.80000000000001</v>
      </c>
      <c r="E17">
        <v>111.3</v>
      </c>
      <c r="F17">
        <v>0</v>
      </c>
      <c r="G17">
        <v>0</v>
      </c>
    </row>
    <row r="18" spans="1:7" ht="15" x14ac:dyDescent="0.25">
      <c r="A18" s="282" t="s">
        <v>73</v>
      </c>
      <c r="B18">
        <v>0</v>
      </c>
      <c r="C18">
        <v>0</v>
      </c>
      <c r="D18">
        <v>1904.4</v>
      </c>
      <c r="E18">
        <v>1168.3</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274.2</v>
      </c>
      <c r="C28">
        <v>281.5</v>
      </c>
      <c r="D28">
        <v>1511.2</v>
      </c>
      <c r="E28">
        <v>1603.5</v>
      </c>
      <c r="F28">
        <v>65</v>
      </c>
      <c r="G28">
        <v>0</v>
      </c>
    </row>
    <row r="29" spans="1:7" ht="15" x14ac:dyDescent="0.25">
      <c r="A29" s="282" t="s">
        <v>66</v>
      </c>
    </row>
    <row r="30" spans="1:7" ht="15" x14ac:dyDescent="0.25">
      <c r="A30" s="282" t="s">
        <v>79</v>
      </c>
      <c r="B30">
        <v>75.3</v>
      </c>
      <c r="C30">
        <v>51.2</v>
      </c>
      <c r="D30">
        <v>665.2</v>
      </c>
      <c r="E30">
        <v>920.5</v>
      </c>
      <c r="F30">
        <v>9</v>
      </c>
      <c r="G30">
        <v>0</v>
      </c>
    </row>
    <row r="31" spans="1:7" ht="15" x14ac:dyDescent="0.25">
      <c r="A31" s="282" t="s">
        <v>66</v>
      </c>
    </row>
    <row r="32" spans="1:7" ht="15" x14ac:dyDescent="0.25">
      <c r="A32" s="282" t="s">
        <v>80</v>
      </c>
      <c r="B32">
        <v>365.8</v>
      </c>
      <c r="C32">
        <v>438.2</v>
      </c>
      <c r="D32">
        <v>23289.200000000001</v>
      </c>
      <c r="E32">
        <v>30601.599999999999</v>
      </c>
      <c r="F32">
        <v>0</v>
      </c>
      <c r="G32">
        <v>0</v>
      </c>
    </row>
    <row r="33" spans="1:7" ht="15" x14ac:dyDescent="0.25">
      <c r="A33" s="282" t="s">
        <v>66</v>
      </c>
    </row>
    <row r="34" spans="1:7" ht="15" x14ac:dyDescent="0.25">
      <c r="A34" s="282" t="s">
        <v>81</v>
      </c>
      <c r="B34">
        <v>653.70000000000005</v>
      </c>
      <c r="C34">
        <v>375.5</v>
      </c>
      <c r="D34">
        <v>3351.6</v>
      </c>
      <c r="E34">
        <v>3312.3</v>
      </c>
      <c r="F34">
        <v>0.3</v>
      </c>
      <c r="G34">
        <v>0</v>
      </c>
    </row>
    <row r="35" spans="1:7" ht="15" x14ac:dyDescent="0.25">
      <c r="A35" s="282" t="s">
        <v>82</v>
      </c>
      <c r="B35">
        <v>0</v>
      </c>
      <c r="C35">
        <v>0.2</v>
      </c>
      <c r="D35">
        <v>0.2</v>
      </c>
      <c r="E35">
        <v>0.1</v>
      </c>
      <c r="F35">
        <v>0</v>
      </c>
      <c r="G35">
        <v>0</v>
      </c>
    </row>
    <row r="36" spans="1:7" ht="15" x14ac:dyDescent="0.25">
      <c r="A36" s="282" t="s">
        <v>83</v>
      </c>
      <c r="B36">
        <v>1.9</v>
      </c>
      <c r="C36">
        <v>1.5</v>
      </c>
      <c r="D36">
        <v>601</v>
      </c>
      <c r="E36">
        <v>234.5</v>
      </c>
      <c r="F36">
        <v>0</v>
      </c>
      <c r="G36">
        <v>0</v>
      </c>
    </row>
    <row r="37" spans="1:7" ht="15" x14ac:dyDescent="0.25">
      <c r="A37" s="282" t="s">
        <v>85</v>
      </c>
      <c r="B37">
        <v>0.4</v>
      </c>
      <c r="C37">
        <v>0.5</v>
      </c>
      <c r="D37">
        <v>4.3</v>
      </c>
      <c r="E37">
        <v>6.8</v>
      </c>
      <c r="F37">
        <v>0</v>
      </c>
      <c r="G37">
        <v>0</v>
      </c>
    </row>
    <row r="38" spans="1:7" ht="15" x14ac:dyDescent="0.25">
      <c r="A38" s="282" t="s">
        <v>86</v>
      </c>
      <c r="B38">
        <v>2</v>
      </c>
      <c r="C38">
        <v>0.1</v>
      </c>
      <c r="D38">
        <v>5.4</v>
      </c>
      <c r="E38">
        <v>7.5</v>
      </c>
      <c r="F38">
        <v>0</v>
      </c>
      <c r="G38">
        <v>0</v>
      </c>
    </row>
    <row r="39" spans="1:7" ht="15" x14ac:dyDescent="0.25">
      <c r="A39" s="282" t="s">
        <v>87</v>
      </c>
      <c r="B39">
        <v>0</v>
      </c>
      <c r="C39">
        <v>0</v>
      </c>
      <c r="D39">
        <v>1</v>
      </c>
      <c r="E39">
        <v>0.3</v>
      </c>
      <c r="F39">
        <v>0</v>
      </c>
      <c r="G39">
        <v>0</v>
      </c>
    </row>
    <row r="40" spans="1:7" ht="15" x14ac:dyDescent="0.25">
      <c r="A40" s="282" t="s">
        <v>88</v>
      </c>
      <c r="B40">
        <v>318.2</v>
      </c>
      <c r="C40">
        <v>184.6</v>
      </c>
      <c r="D40">
        <v>1191.3</v>
      </c>
      <c r="E40">
        <v>1088.9000000000001</v>
      </c>
      <c r="F40">
        <v>0</v>
      </c>
      <c r="G40">
        <v>0</v>
      </c>
    </row>
    <row r="41" spans="1:7" ht="15" x14ac:dyDescent="0.25">
      <c r="A41" s="282" t="s">
        <v>177</v>
      </c>
      <c r="B41">
        <v>5.5</v>
      </c>
      <c r="C41">
        <v>0</v>
      </c>
      <c r="D41">
        <v>0</v>
      </c>
      <c r="E41">
        <v>0</v>
      </c>
      <c r="F41">
        <v>0</v>
      </c>
      <c r="G41">
        <v>0</v>
      </c>
    </row>
    <row r="42" spans="1:7" ht="15" x14ac:dyDescent="0.25">
      <c r="A42" s="282" t="s">
        <v>89</v>
      </c>
      <c r="B42">
        <v>0</v>
      </c>
      <c r="C42">
        <v>0</v>
      </c>
      <c r="D42">
        <v>0</v>
      </c>
      <c r="E42">
        <v>44.1</v>
      </c>
      <c r="F42">
        <v>0</v>
      </c>
      <c r="G42">
        <v>0</v>
      </c>
    </row>
    <row r="43" spans="1:7" ht="15" x14ac:dyDescent="0.25">
      <c r="A43" s="282" t="s">
        <v>90</v>
      </c>
      <c r="B43">
        <v>0</v>
      </c>
      <c r="C43">
        <v>0</v>
      </c>
      <c r="D43">
        <v>0</v>
      </c>
      <c r="E43">
        <v>27.5</v>
      </c>
      <c r="F43">
        <v>0</v>
      </c>
      <c r="G43">
        <v>0</v>
      </c>
    </row>
    <row r="44" spans="1:7" ht="15" x14ac:dyDescent="0.25">
      <c r="A44" s="282" t="s">
        <v>178</v>
      </c>
      <c r="B44">
        <v>1.5</v>
      </c>
      <c r="C44">
        <v>0</v>
      </c>
      <c r="D44">
        <v>0</v>
      </c>
      <c r="E44">
        <v>0</v>
      </c>
      <c r="F44">
        <v>0</v>
      </c>
      <c r="G44">
        <v>0</v>
      </c>
    </row>
    <row r="45" spans="1:7" ht="15" x14ac:dyDescent="0.25">
      <c r="A45" s="282" t="s">
        <v>91</v>
      </c>
      <c r="B45">
        <v>38</v>
      </c>
      <c r="C45">
        <v>20.7</v>
      </c>
      <c r="D45">
        <v>466.3</v>
      </c>
      <c r="E45">
        <v>616.70000000000005</v>
      </c>
      <c r="F45">
        <v>0.3</v>
      </c>
      <c r="G45">
        <v>0</v>
      </c>
    </row>
    <row r="46" spans="1:7" ht="15" x14ac:dyDescent="0.25">
      <c r="A46" s="282" t="s">
        <v>92</v>
      </c>
      <c r="B46">
        <v>0</v>
      </c>
      <c r="C46">
        <v>0</v>
      </c>
      <c r="D46">
        <v>0</v>
      </c>
      <c r="E46">
        <v>12</v>
      </c>
      <c r="F46">
        <v>0</v>
      </c>
      <c r="G46">
        <v>0</v>
      </c>
    </row>
    <row r="47" spans="1:7" ht="15" x14ac:dyDescent="0.25">
      <c r="A47" s="282" t="s">
        <v>93</v>
      </c>
      <c r="B47">
        <v>23.2</v>
      </c>
      <c r="C47">
        <v>14.5</v>
      </c>
      <c r="D47">
        <v>191.3</v>
      </c>
      <c r="E47">
        <v>189</v>
      </c>
      <c r="F47">
        <v>0</v>
      </c>
      <c r="G47">
        <v>0</v>
      </c>
    </row>
    <row r="48" spans="1:7" ht="15" x14ac:dyDescent="0.25">
      <c r="A48" s="282" t="s">
        <v>94</v>
      </c>
      <c r="B48">
        <v>8.1</v>
      </c>
      <c r="C48">
        <v>2</v>
      </c>
      <c r="D48">
        <v>47.5</v>
      </c>
      <c r="E48">
        <v>11.5</v>
      </c>
      <c r="F48">
        <v>0</v>
      </c>
      <c r="G48">
        <v>0</v>
      </c>
    </row>
    <row r="49" spans="1:7" ht="15" x14ac:dyDescent="0.25">
      <c r="A49" s="282" t="s">
        <v>95</v>
      </c>
      <c r="B49">
        <v>66</v>
      </c>
      <c r="C49">
        <v>0</v>
      </c>
      <c r="D49">
        <v>0</v>
      </c>
      <c r="E49">
        <v>206.1</v>
      </c>
      <c r="F49">
        <v>0</v>
      </c>
      <c r="G49">
        <v>0</v>
      </c>
    </row>
    <row r="50" spans="1:7" ht="15" x14ac:dyDescent="0.25">
      <c r="A50" s="282" t="s">
        <v>96</v>
      </c>
      <c r="B50">
        <v>40.9</v>
      </c>
      <c r="C50">
        <v>22.6</v>
      </c>
      <c r="D50">
        <v>56.2</v>
      </c>
      <c r="E50">
        <v>42.3</v>
      </c>
      <c r="F50">
        <v>0</v>
      </c>
      <c r="G50">
        <v>0</v>
      </c>
    </row>
    <row r="51" spans="1:7" ht="15" x14ac:dyDescent="0.25">
      <c r="A51" s="282" t="s">
        <v>97</v>
      </c>
      <c r="B51">
        <v>0.4</v>
      </c>
      <c r="C51">
        <v>0.2</v>
      </c>
      <c r="D51">
        <v>0</v>
      </c>
      <c r="E51">
        <v>0</v>
      </c>
      <c r="F51">
        <v>0</v>
      </c>
      <c r="G51">
        <v>0</v>
      </c>
    </row>
    <row r="52" spans="1:7" ht="15" x14ac:dyDescent="0.25">
      <c r="A52" s="282" t="s">
        <v>98</v>
      </c>
      <c r="B52">
        <v>0</v>
      </c>
      <c r="C52">
        <v>0</v>
      </c>
      <c r="D52">
        <v>162.30000000000001</v>
      </c>
      <c r="E52">
        <v>144</v>
      </c>
      <c r="F52">
        <v>0</v>
      </c>
      <c r="G52">
        <v>0</v>
      </c>
    </row>
    <row r="53" spans="1:7" ht="15" x14ac:dyDescent="0.25">
      <c r="A53" s="282" t="s">
        <v>169</v>
      </c>
      <c r="B53">
        <v>1.2</v>
      </c>
      <c r="C53">
        <v>0</v>
      </c>
      <c r="D53">
        <v>0</v>
      </c>
      <c r="E53">
        <v>0</v>
      </c>
      <c r="F53">
        <v>0</v>
      </c>
      <c r="G53">
        <v>0</v>
      </c>
    </row>
    <row r="54" spans="1:7" ht="15" x14ac:dyDescent="0.25">
      <c r="A54" s="282" t="s">
        <v>99</v>
      </c>
      <c r="B54">
        <v>12</v>
      </c>
      <c r="C54">
        <v>5.7</v>
      </c>
      <c r="D54">
        <v>4.0999999999999996</v>
      </c>
      <c r="E54">
        <v>3.7</v>
      </c>
      <c r="F54">
        <v>0</v>
      </c>
      <c r="G54">
        <v>0</v>
      </c>
    </row>
    <row r="55" spans="1:7" ht="15" x14ac:dyDescent="0.25">
      <c r="A55" s="282" t="s">
        <v>100</v>
      </c>
      <c r="B55">
        <v>77.099999999999994</v>
      </c>
      <c r="C55">
        <v>78</v>
      </c>
      <c r="D55">
        <v>197.3</v>
      </c>
      <c r="E55">
        <v>223.4</v>
      </c>
      <c r="F55">
        <v>0</v>
      </c>
      <c r="G55">
        <v>0</v>
      </c>
    </row>
    <row r="56" spans="1:7" ht="15" x14ac:dyDescent="0.25">
      <c r="A56" s="282" t="s">
        <v>101</v>
      </c>
      <c r="B56">
        <v>57.3</v>
      </c>
      <c r="C56">
        <v>44.9</v>
      </c>
      <c r="D56">
        <v>423.4</v>
      </c>
      <c r="E56">
        <v>453.7</v>
      </c>
      <c r="F56">
        <v>0</v>
      </c>
      <c r="G56">
        <v>0</v>
      </c>
    </row>
    <row r="57" spans="1:7" ht="15" x14ac:dyDescent="0.25">
      <c r="A57" s="282" t="s">
        <v>66</v>
      </c>
    </row>
    <row r="58" spans="1:7" ht="15" x14ac:dyDescent="0.25">
      <c r="A58" s="282" t="s">
        <v>102</v>
      </c>
      <c r="B58">
        <v>98.8</v>
      </c>
      <c r="C58">
        <v>328.3</v>
      </c>
      <c r="D58">
        <v>769.9</v>
      </c>
      <c r="E58">
        <v>1336.9</v>
      </c>
      <c r="F58">
        <v>0</v>
      </c>
      <c r="G58">
        <v>0</v>
      </c>
    </row>
    <row r="59" spans="1:7" ht="15" x14ac:dyDescent="0.25">
      <c r="A59" s="282" t="s">
        <v>103</v>
      </c>
      <c r="B59">
        <v>0</v>
      </c>
      <c r="C59">
        <v>0</v>
      </c>
      <c r="D59">
        <v>0</v>
      </c>
      <c r="E59">
        <v>356.3</v>
      </c>
      <c r="F59">
        <v>0</v>
      </c>
      <c r="G59">
        <v>0</v>
      </c>
    </row>
    <row r="60" spans="1:7" ht="15" x14ac:dyDescent="0.25">
      <c r="A60" s="282" t="s">
        <v>104</v>
      </c>
      <c r="B60">
        <v>98.8</v>
      </c>
      <c r="C60">
        <v>327.5</v>
      </c>
      <c r="D60">
        <v>621.6</v>
      </c>
      <c r="E60">
        <v>771.1</v>
      </c>
      <c r="F60">
        <v>0</v>
      </c>
      <c r="G60">
        <v>0</v>
      </c>
    </row>
    <row r="61" spans="1:7" ht="15" x14ac:dyDescent="0.25">
      <c r="A61" s="282" t="s">
        <v>105</v>
      </c>
      <c r="B61">
        <v>0</v>
      </c>
      <c r="C61">
        <v>0</v>
      </c>
      <c r="D61">
        <v>20.9</v>
      </c>
      <c r="E61">
        <v>13.6</v>
      </c>
      <c r="F61">
        <v>0</v>
      </c>
      <c r="G61">
        <v>0</v>
      </c>
    </row>
    <row r="62" spans="1:7" ht="15" x14ac:dyDescent="0.25">
      <c r="A62" s="282" t="s">
        <v>106</v>
      </c>
      <c r="B62">
        <v>0</v>
      </c>
      <c r="C62">
        <v>0.8</v>
      </c>
      <c r="D62">
        <v>0</v>
      </c>
      <c r="E62">
        <v>0.3</v>
      </c>
      <c r="F62">
        <v>0</v>
      </c>
      <c r="G62">
        <v>0</v>
      </c>
    </row>
    <row r="63" spans="1:7" ht="15" x14ac:dyDescent="0.25">
      <c r="A63" s="282" t="s">
        <v>107</v>
      </c>
      <c r="B63">
        <v>0</v>
      </c>
      <c r="C63">
        <v>0</v>
      </c>
      <c r="D63">
        <v>127.4</v>
      </c>
      <c r="E63">
        <v>195.6</v>
      </c>
      <c r="F63">
        <v>0</v>
      </c>
      <c r="G63">
        <v>0</v>
      </c>
    </row>
    <row r="64" spans="1:7" ht="15" x14ac:dyDescent="0.25">
      <c r="A64" s="282" t="s">
        <v>66</v>
      </c>
    </row>
    <row r="65" spans="1:7" ht="15" x14ac:dyDescent="0.25">
      <c r="A65" s="282" t="s">
        <v>108</v>
      </c>
      <c r="B65">
        <v>1156.5</v>
      </c>
      <c r="C65">
        <v>958.4</v>
      </c>
      <c r="D65">
        <v>3904</v>
      </c>
      <c r="E65">
        <v>4163.7</v>
      </c>
      <c r="F65">
        <v>34.299999999999997</v>
      </c>
      <c r="G65">
        <v>0</v>
      </c>
    </row>
    <row r="66" spans="1:7" ht="15" x14ac:dyDescent="0.25">
      <c r="A66" s="282" t="s">
        <v>109</v>
      </c>
      <c r="B66">
        <v>3</v>
      </c>
      <c r="C66">
        <v>7</v>
      </c>
      <c r="D66">
        <v>14.1</v>
      </c>
      <c r="E66">
        <v>13.4</v>
      </c>
      <c r="F66">
        <v>0</v>
      </c>
      <c r="G66">
        <v>0</v>
      </c>
    </row>
    <row r="67" spans="1:7" ht="15" x14ac:dyDescent="0.25">
      <c r="A67" s="282" t="s">
        <v>111</v>
      </c>
      <c r="B67">
        <v>0</v>
      </c>
      <c r="C67">
        <v>78.5</v>
      </c>
      <c r="D67">
        <v>92.8</v>
      </c>
      <c r="E67">
        <v>159.80000000000001</v>
      </c>
      <c r="F67">
        <v>0</v>
      </c>
      <c r="G67">
        <v>0</v>
      </c>
    </row>
    <row r="68" spans="1:7" ht="15" x14ac:dyDescent="0.25">
      <c r="A68" s="282" t="s">
        <v>112</v>
      </c>
      <c r="B68">
        <v>4.3</v>
      </c>
      <c r="C68">
        <v>11.3</v>
      </c>
      <c r="D68">
        <v>105.8</v>
      </c>
      <c r="E68">
        <v>117.2</v>
      </c>
      <c r="F68">
        <v>0</v>
      </c>
      <c r="G68">
        <v>0</v>
      </c>
    </row>
    <row r="69" spans="1:7" ht="15" x14ac:dyDescent="0.25">
      <c r="A69" s="282" t="s">
        <v>113</v>
      </c>
      <c r="B69">
        <v>42.4</v>
      </c>
      <c r="C69">
        <v>46.7</v>
      </c>
      <c r="D69">
        <v>261.10000000000002</v>
      </c>
      <c r="E69">
        <v>200.1</v>
      </c>
      <c r="F69">
        <v>0</v>
      </c>
      <c r="G69">
        <v>0</v>
      </c>
    </row>
    <row r="70" spans="1:7" ht="15" x14ac:dyDescent="0.25">
      <c r="A70" s="282" t="s">
        <v>114</v>
      </c>
      <c r="B70">
        <v>0</v>
      </c>
      <c r="C70">
        <v>14.4</v>
      </c>
      <c r="D70">
        <v>4</v>
      </c>
      <c r="E70">
        <v>7.2</v>
      </c>
      <c r="F70">
        <v>0</v>
      </c>
      <c r="G70">
        <v>0</v>
      </c>
    </row>
    <row r="71" spans="1:7" ht="15" x14ac:dyDescent="0.25">
      <c r="A71" s="282" t="s">
        <v>115</v>
      </c>
      <c r="B71">
        <v>5</v>
      </c>
      <c r="C71">
        <v>5.5</v>
      </c>
      <c r="D71">
        <v>23.3</v>
      </c>
      <c r="E71">
        <v>18.8</v>
      </c>
      <c r="F71">
        <v>0</v>
      </c>
      <c r="G71">
        <v>0</v>
      </c>
    </row>
    <row r="72" spans="1:7" ht="15" x14ac:dyDescent="0.25">
      <c r="A72" s="282" t="s">
        <v>116</v>
      </c>
      <c r="B72">
        <v>0</v>
      </c>
      <c r="C72">
        <v>0</v>
      </c>
      <c r="D72">
        <v>0</v>
      </c>
      <c r="E72">
        <v>1.7</v>
      </c>
      <c r="F72">
        <v>0</v>
      </c>
      <c r="G72">
        <v>0</v>
      </c>
    </row>
    <row r="73" spans="1:7" ht="15" x14ac:dyDescent="0.25">
      <c r="A73" s="282" t="s">
        <v>117</v>
      </c>
      <c r="B73">
        <v>1081</v>
      </c>
      <c r="C73">
        <v>761.8</v>
      </c>
      <c r="D73">
        <v>3329.1</v>
      </c>
      <c r="E73">
        <v>3472.8</v>
      </c>
      <c r="F73">
        <v>34.299999999999997</v>
      </c>
      <c r="G73">
        <v>0</v>
      </c>
    </row>
    <row r="74" spans="1:7" ht="15" x14ac:dyDescent="0.25">
      <c r="A74" s="282" t="s">
        <v>118</v>
      </c>
      <c r="B74">
        <v>11.8</v>
      </c>
      <c r="C74">
        <v>16.2</v>
      </c>
      <c r="D74">
        <v>22.2</v>
      </c>
      <c r="E74">
        <v>25.7</v>
      </c>
      <c r="F74">
        <v>0</v>
      </c>
      <c r="G74">
        <v>0</v>
      </c>
    </row>
    <row r="75" spans="1:7" ht="15" x14ac:dyDescent="0.25">
      <c r="A75" s="282" t="s">
        <v>119</v>
      </c>
      <c r="B75">
        <v>0</v>
      </c>
      <c r="C75">
        <v>0</v>
      </c>
      <c r="D75">
        <v>0</v>
      </c>
      <c r="E75">
        <v>104</v>
      </c>
      <c r="F75">
        <v>0</v>
      </c>
      <c r="G75">
        <v>0</v>
      </c>
    </row>
    <row r="76" spans="1:7" ht="15" x14ac:dyDescent="0.25">
      <c r="A76" s="282" t="s">
        <v>120</v>
      </c>
      <c r="B76">
        <v>0</v>
      </c>
      <c r="C76">
        <v>0</v>
      </c>
      <c r="D76" t="s">
        <v>84</v>
      </c>
      <c r="E76">
        <v>0</v>
      </c>
      <c r="F76">
        <v>0</v>
      </c>
      <c r="G76">
        <v>0</v>
      </c>
    </row>
    <row r="77" spans="1:7" ht="15" x14ac:dyDescent="0.25">
      <c r="A77" s="282" t="s">
        <v>121</v>
      </c>
      <c r="B77">
        <v>9</v>
      </c>
      <c r="C77">
        <v>17</v>
      </c>
      <c r="D77">
        <v>51.6</v>
      </c>
      <c r="E77">
        <v>42.9</v>
      </c>
      <c r="F77">
        <v>0</v>
      </c>
      <c r="G77">
        <v>0</v>
      </c>
    </row>
    <row r="78" spans="1:7" ht="15" x14ac:dyDescent="0.25">
      <c r="A78" s="282" t="s">
        <v>62</v>
      </c>
      <c r="B78" t="s">
        <v>64</v>
      </c>
      <c r="C78" t="s">
        <v>65</v>
      </c>
      <c r="D78" t="s">
        <v>63</v>
      </c>
      <c r="E78" t="s">
        <v>65</v>
      </c>
      <c r="F78" t="s">
        <v>189</v>
      </c>
      <c r="G78" t="s">
        <v>64</v>
      </c>
    </row>
    <row r="79" spans="1:7" ht="15" x14ac:dyDescent="0.25">
      <c r="A79" s="282" t="s">
        <v>122</v>
      </c>
      <c r="B79">
        <v>2624.3</v>
      </c>
      <c r="C79">
        <v>2456.1</v>
      </c>
      <c r="D79">
        <v>37687.800000000003</v>
      </c>
      <c r="E79">
        <v>46054.7</v>
      </c>
      <c r="F79">
        <v>108.6</v>
      </c>
      <c r="G79">
        <v>0</v>
      </c>
    </row>
    <row r="80" spans="1:7" ht="15" x14ac:dyDescent="0.25">
      <c r="A80" s="282" t="s">
        <v>123</v>
      </c>
      <c r="B80">
        <v>970.6</v>
      </c>
      <c r="C80">
        <v>1591.7</v>
      </c>
      <c r="D80">
        <v>0</v>
      </c>
      <c r="E80">
        <v>0</v>
      </c>
      <c r="F80">
        <v>625</v>
      </c>
      <c r="G80">
        <v>0</v>
      </c>
    </row>
    <row r="81" spans="1:7" ht="15" x14ac:dyDescent="0.25">
      <c r="A81" s="282" t="s">
        <v>62</v>
      </c>
      <c r="B81" t="s">
        <v>64</v>
      </c>
      <c r="C81" t="s">
        <v>65</v>
      </c>
      <c r="D81" t="s">
        <v>63</v>
      </c>
      <c r="E81" t="s">
        <v>65</v>
      </c>
      <c r="F81" t="s">
        <v>189</v>
      </c>
      <c r="G81" t="s">
        <v>64</v>
      </c>
    </row>
    <row r="82" spans="1:7" ht="15" x14ac:dyDescent="0.25">
      <c r="A82" s="282" t="s">
        <v>124</v>
      </c>
      <c r="B82">
        <v>3594.9</v>
      </c>
      <c r="C82">
        <v>4047.8</v>
      </c>
      <c r="D82">
        <v>37687.800000000003</v>
      </c>
      <c r="E82">
        <v>46054.7</v>
      </c>
      <c r="F82">
        <v>733.6</v>
      </c>
      <c r="G82">
        <v>0</v>
      </c>
    </row>
    <row r="83" spans="1:7" ht="15" x14ac:dyDescent="0.25">
      <c r="A83" s="282" t="s">
        <v>125</v>
      </c>
      <c r="B83" t="s">
        <v>42</v>
      </c>
      <c r="C83" t="s">
        <v>42</v>
      </c>
      <c r="D83">
        <v>3.4</v>
      </c>
      <c r="E83">
        <v>1.6</v>
      </c>
      <c r="F83" t="s">
        <v>42</v>
      </c>
      <c r="G83" t="s">
        <v>42</v>
      </c>
    </row>
    <row r="84" spans="1:7" ht="15" x14ac:dyDescent="0.25">
      <c r="A84" s="282" t="s">
        <v>126</v>
      </c>
      <c r="B84">
        <v>0</v>
      </c>
      <c r="C84">
        <v>0.3</v>
      </c>
      <c r="D84" t="s">
        <v>42</v>
      </c>
      <c r="E84" t="s">
        <v>42</v>
      </c>
      <c r="F84">
        <v>0</v>
      </c>
      <c r="G84">
        <v>0</v>
      </c>
    </row>
    <row r="85" spans="1:7" ht="15" x14ac:dyDescent="0.25">
      <c r="A85" s="282" t="s">
        <v>62</v>
      </c>
      <c r="B85" t="s">
        <v>64</v>
      </c>
      <c r="C85" t="s">
        <v>65</v>
      </c>
      <c r="D85" t="s">
        <v>63</v>
      </c>
      <c r="E85" t="s">
        <v>65</v>
      </c>
      <c r="F85" t="s">
        <v>189</v>
      </c>
      <c r="G85" t="s">
        <v>64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9644-2BF2-4D5E-A431-3371058B9123}">
  <dimension ref="A1:G85"/>
  <sheetViews>
    <sheetView topLeftCell="A8" workbookViewId="0">
      <selection activeCell="B82" sqref="B82"/>
    </sheetView>
  </sheetViews>
  <sheetFormatPr defaultRowHeight="13.2" x14ac:dyDescent="0.25"/>
  <cols>
    <col min="1" max="1" width="30.109375" customWidth="1"/>
    <col min="2" max="2" width="14.5546875" customWidth="1"/>
    <col min="3" max="3" width="13.88671875" customWidth="1"/>
    <col min="4" max="4" width="13.6640625" customWidth="1"/>
    <col min="5" max="5" width="12.6640625" customWidth="1"/>
    <col min="6" max="6" width="13.6640625" customWidth="1"/>
    <col min="7" max="7" width="15.109375" customWidth="1"/>
  </cols>
  <sheetData>
    <row r="1" spans="1:7" ht="15" x14ac:dyDescent="0.25">
      <c r="A1" s="282" t="s">
        <v>47</v>
      </c>
    </row>
    <row r="2" spans="1:7" ht="15" x14ac:dyDescent="0.25">
      <c r="A2" s="282" t="s">
        <v>48</v>
      </c>
    </row>
    <row r="3" spans="1:7" ht="15" x14ac:dyDescent="0.25">
      <c r="A3" s="282" t="s">
        <v>206</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23</v>
      </c>
      <c r="D12">
        <v>4064.5</v>
      </c>
      <c r="E12">
        <v>3906.7</v>
      </c>
      <c r="F12">
        <v>0</v>
      </c>
      <c r="G12">
        <v>0</v>
      </c>
    </row>
    <row r="13" spans="1:7" ht="15" x14ac:dyDescent="0.25">
      <c r="A13" s="282" t="s">
        <v>68</v>
      </c>
      <c r="B13">
        <v>0</v>
      </c>
      <c r="C13">
        <v>0</v>
      </c>
      <c r="D13">
        <v>1120.7</v>
      </c>
      <c r="E13">
        <v>1302.5</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190.3</v>
      </c>
      <c r="F15">
        <v>0</v>
      </c>
      <c r="G15">
        <v>0</v>
      </c>
    </row>
    <row r="16" spans="1:7" ht="15" x14ac:dyDescent="0.25">
      <c r="A16" s="282" t="s">
        <v>71</v>
      </c>
      <c r="B16">
        <v>0</v>
      </c>
      <c r="C16">
        <v>0</v>
      </c>
      <c r="D16">
        <v>625.4</v>
      </c>
      <c r="E16">
        <v>925.3</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1168.2</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276.5</v>
      </c>
      <c r="C28">
        <v>270.60000000000002</v>
      </c>
      <c r="D28">
        <v>1507.3</v>
      </c>
      <c r="E28">
        <v>1589.2</v>
      </c>
      <c r="F28">
        <v>64.8</v>
      </c>
      <c r="G28">
        <v>0</v>
      </c>
    </row>
    <row r="29" spans="1:7" ht="15" x14ac:dyDescent="0.25">
      <c r="A29" s="282" t="s">
        <v>66</v>
      </c>
    </row>
    <row r="30" spans="1:7" ht="15" x14ac:dyDescent="0.25">
      <c r="A30" s="282" t="s">
        <v>79</v>
      </c>
      <c r="B30">
        <v>61.3</v>
      </c>
      <c r="C30">
        <v>35.6</v>
      </c>
      <c r="D30">
        <v>660.8</v>
      </c>
      <c r="E30">
        <v>918.3</v>
      </c>
      <c r="F30">
        <v>0</v>
      </c>
      <c r="G30">
        <v>0</v>
      </c>
    </row>
    <row r="31" spans="1:7" ht="15" x14ac:dyDescent="0.25">
      <c r="A31" s="282" t="s">
        <v>66</v>
      </c>
    </row>
    <row r="32" spans="1:7" ht="15" x14ac:dyDescent="0.25">
      <c r="A32" s="282" t="s">
        <v>80</v>
      </c>
      <c r="B32">
        <v>430.8</v>
      </c>
      <c r="C32">
        <v>699.8</v>
      </c>
      <c r="D32">
        <v>23093.3</v>
      </c>
      <c r="E32">
        <v>30304.9</v>
      </c>
      <c r="F32">
        <v>0</v>
      </c>
      <c r="G32">
        <v>0</v>
      </c>
    </row>
    <row r="33" spans="1:7" ht="15" x14ac:dyDescent="0.25">
      <c r="A33" s="282" t="s">
        <v>66</v>
      </c>
    </row>
    <row r="34" spans="1:7" ht="15" x14ac:dyDescent="0.25">
      <c r="A34" s="282" t="s">
        <v>81</v>
      </c>
      <c r="B34">
        <v>676.7</v>
      </c>
      <c r="C34">
        <v>372.8</v>
      </c>
      <c r="D34">
        <v>3226.8</v>
      </c>
      <c r="E34">
        <v>3281</v>
      </c>
      <c r="F34">
        <v>0.3</v>
      </c>
      <c r="G34">
        <v>0</v>
      </c>
    </row>
    <row r="35" spans="1:7" ht="15" x14ac:dyDescent="0.25">
      <c r="A35" s="282" t="s">
        <v>82</v>
      </c>
      <c r="B35">
        <v>0</v>
      </c>
      <c r="C35">
        <v>0.2</v>
      </c>
      <c r="D35">
        <v>0.2</v>
      </c>
      <c r="E35">
        <v>0.1</v>
      </c>
      <c r="F35">
        <v>0</v>
      </c>
      <c r="G35">
        <v>0</v>
      </c>
    </row>
    <row r="36" spans="1:7" ht="15" x14ac:dyDescent="0.25">
      <c r="A36" s="282" t="s">
        <v>83</v>
      </c>
      <c r="B36">
        <v>1.9</v>
      </c>
      <c r="C36">
        <v>0</v>
      </c>
      <c r="D36">
        <v>601</v>
      </c>
      <c r="E36">
        <v>234.5</v>
      </c>
      <c r="F36">
        <v>0</v>
      </c>
      <c r="G36">
        <v>0</v>
      </c>
    </row>
    <row r="37" spans="1:7" ht="15" x14ac:dyDescent="0.25">
      <c r="A37" s="282" t="s">
        <v>85</v>
      </c>
      <c r="B37">
        <v>0.4</v>
      </c>
      <c r="C37">
        <v>0.6</v>
      </c>
      <c r="D37">
        <v>4.3</v>
      </c>
      <c r="E37">
        <v>6.8</v>
      </c>
      <c r="F37">
        <v>0</v>
      </c>
      <c r="G37">
        <v>0</v>
      </c>
    </row>
    <row r="38" spans="1:7" ht="15" x14ac:dyDescent="0.25">
      <c r="A38" s="282" t="s">
        <v>86</v>
      </c>
      <c r="B38">
        <v>2</v>
      </c>
      <c r="C38">
        <v>0.3</v>
      </c>
      <c r="D38">
        <v>5.4</v>
      </c>
      <c r="E38">
        <v>7.3</v>
      </c>
      <c r="F38">
        <v>0</v>
      </c>
      <c r="G38">
        <v>0</v>
      </c>
    </row>
    <row r="39" spans="1:7" ht="15" x14ac:dyDescent="0.25">
      <c r="A39" s="282" t="s">
        <v>87</v>
      </c>
      <c r="B39">
        <v>0</v>
      </c>
      <c r="C39">
        <v>0</v>
      </c>
      <c r="D39">
        <v>1</v>
      </c>
      <c r="E39">
        <v>0.3</v>
      </c>
      <c r="F39">
        <v>0</v>
      </c>
      <c r="G39">
        <v>0</v>
      </c>
    </row>
    <row r="40" spans="1:7" ht="15" x14ac:dyDescent="0.25">
      <c r="A40" s="282" t="s">
        <v>88</v>
      </c>
      <c r="B40">
        <v>337.8</v>
      </c>
      <c r="C40">
        <v>178.1</v>
      </c>
      <c r="D40">
        <v>1094.2</v>
      </c>
      <c r="E40">
        <v>1067.0999999999999</v>
      </c>
      <c r="F40">
        <v>0</v>
      </c>
      <c r="G40">
        <v>0</v>
      </c>
    </row>
    <row r="41" spans="1:7" ht="15" x14ac:dyDescent="0.25">
      <c r="A41" s="282" t="s">
        <v>177</v>
      </c>
      <c r="B41">
        <v>5.5</v>
      </c>
      <c r="C41">
        <v>0</v>
      </c>
      <c r="D41">
        <v>0</v>
      </c>
      <c r="E41">
        <v>0</v>
      </c>
      <c r="F41">
        <v>0</v>
      </c>
      <c r="G41">
        <v>0</v>
      </c>
    </row>
    <row r="42" spans="1:7" ht="15" x14ac:dyDescent="0.25">
      <c r="A42" s="282" t="s">
        <v>89</v>
      </c>
      <c r="B42">
        <v>0</v>
      </c>
      <c r="C42">
        <v>0</v>
      </c>
      <c r="D42">
        <v>0</v>
      </c>
      <c r="E42">
        <v>44.1</v>
      </c>
      <c r="F42">
        <v>0</v>
      </c>
      <c r="G42">
        <v>0</v>
      </c>
    </row>
    <row r="43" spans="1:7" ht="15" x14ac:dyDescent="0.25">
      <c r="A43" s="282" t="s">
        <v>90</v>
      </c>
      <c r="B43">
        <v>0</v>
      </c>
      <c r="C43">
        <v>0</v>
      </c>
      <c r="D43">
        <v>0</v>
      </c>
      <c r="E43">
        <v>27.5</v>
      </c>
      <c r="F43">
        <v>0</v>
      </c>
      <c r="G43">
        <v>0</v>
      </c>
    </row>
    <row r="44" spans="1:7" ht="15" x14ac:dyDescent="0.25">
      <c r="A44" s="282" t="s">
        <v>178</v>
      </c>
      <c r="B44">
        <v>1.5</v>
      </c>
      <c r="C44">
        <v>0</v>
      </c>
      <c r="D44">
        <v>0</v>
      </c>
      <c r="E44">
        <v>0</v>
      </c>
      <c r="F44">
        <v>0</v>
      </c>
      <c r="G44">
        <v>0</v>
      </c>
    </row>
    <row r="45" spans="1:7" ht="15" x14ac:dyDescent="0.25">
      <c r="A45" s="282" t="s">
        <v>91</v>
      </c>
      <c r="B45">
        <v>38.4</v>
      </c>
      <c r="C45">
        <v>21.1</v>
      </c>
      <c r="D45">
        <v>465.8</v>
      </c>
      <c r="E45">
        <v>616.1</v>
      </c>
      <c r="F45">
        <v>0.3</v>
      </c>
      <c r="G45">
        <v>0</v>
      </c>
    </row>
    <row r="46" spans="1:7" ht="15" x14ac:dyDescent="0.25">
      <c r="A46" s="282" t="s">
        <v>92</v>
      </c>
      <c r="B46">
        <v>0</v>
      </c>
      <c r="C46">
        <v>0</v>
      </c>
      <c r="D46">
        <v>0</v>
      </c>
      <c r="E46">
        <v>12</v>
      </c>
      <c r="F46">
        <v>0</v>
      </c>
      <c r="G46">
        <v>0</v>
      </c>
    </row>
    <row r="47" spans="1:7" ht="15" x14ac:dyDescent="0.25">
      <c r="A47" s="282" t="s">
        <v>93</v>
      </c>
      <c r="B47">
        <v>27</v>
      </c>
      <c r="C47">
        <v>17.399999999999999</v>
      </c>
      <c r="D47">
        <v>187.6</v>
      </c>
      <c r="E47">
        <v>186.1</v>
      </c>
      <c r="F47">
        <v>0</v>
      </c>
      <c r="G47">
        <v>0</v>
      </c>
    </row>
    <row r="48" spans="1:7" ht="15" x14ac:dyDescent="0.25">
      <c r="A48" s="282" t="s">
        <v>94</v>
      </c>
      <c r="B48">
        <v>7.4</v>
      </c>
      <c r="C48">
        <v>3</v>
      </c>
      <c r="D48">
        <v>46.2</v>
      </c>
      <c r="E48">
        <v>10.5</v>
      </c>
      <c r="F48">
        <v>0</v>
      </c>
      <c r="G48">
        <v>0</v>
      </c>
    </row>
    <row r="49" spans="1:7" ht="15" x14ac:dyDescent="0.25">
      <c r="A49" s="282" t="s">
        <v>95</v>
      </c>
      <c r="B49">
        <v>66</v>
      </c>
      <c r="C49">
        <v>0</v>
      </c>
      <c r="D49">
        <v>0</v>
      </c>
      <c r="E49">
        <v>206.1</v>
      </c>
      <c r="F49">
        <v>0</v>
      </c>
      <c r="G49">
        <v>0</v>
      </c>
    </row>
    <row r="50" spans="1:7" ht="15" x14ac:dyDescent="0.25">
      <c r="A50" s="282" t="s">
        <v>96</v>
      </c>
      <c r="B50">
        <v>48.5</v>
      </c>
      <c r="C50">
        <v>23.9</v>
      </c>
      <c r="D50">
        <v>43.7</v>
      </c>
      <c r="E50">
        <v>41</v>
      </c>
      <c r="F50">
        <v>0</v>
      </c>
      <c r="G50">
        <v>0</v>
      </c>
    </row>
    <row r="51" spans="1:7" ht="15" x14ac:dyDescent="0.25">
      <c r="A51" s="282" t="s">
        <v>97</v>
      </c>
      <c r="B51">
        <v>0.4</v>
      </c>
      <c r="C51">
        <v>0.2</v>
      </c>
      <c r="D51">
        <v>0</v>
      </c>
      <c r="E51">
        <v>0</v>
      </c>
      <c r="F51">
        <v>0</v>
      </c>
      <c r="G51">
        <v>0</v>
      </c>
    </row>
    <row r="52" spans="1:7" ht="15" x14ac:dyDescent="0.25">
      <c r="A52" s="282" t="s">
        <v>98</v>
      </c>
      <c r="B52">
        <v>0</v>
      </c>
      <c r="C52">
        <v>0</v>
      </c>
      <c r="D52">
        <v>162.30000000000001</v>
      </c>
      <c r="E52">
        <v>144</v>
      </c>
      <c r="F52">
        <v>0</v>
      </c>
      <c r="G52">
        <v>0</v>
      </c>
    </row>
    <row r="53" spans="1:7" ht="15" x14ac:dyDescent="0.25">
      <c r="A53" s="282" t="s">
        <v>169</v>
      </c>
      <c r="B53">
        <v>1.2</v>
      </c>
      <c r="C53">
        <v>0</v>
      </c>
      <c r="D53">
        <v>0</v>
      </c>
      <c r="E53">
        <v>0</v>
      </c>
      <c r="F53">
        <v>0</v>
      </c>
      <c r="G53">
        <v>0</v>
      </c>
    </row>
    <row r="54" spans="1:7" ht="15" x14ac:dyDescent="0.25">
      <c r="A54" s="282" t="s">
        <v>99</v>
      </c>
      <c r="B54">
        <v>7.2</v>
      </c>
      <c r="C54">
        <v>5.7</v>
      </c>
      <c r="D54">
        <v>4</v>
      </c>
      <c r="E54">
        <v>3.7</v>
      </c>
      <c r="F54">
        <v>0</v>
      </c>
      <c r="G54">
        <v>0</v>
      </c>
    </row>
    <row r="55" spans="1:7" ht="15" x14ac:dyDescent="0.25">
      <c r="A55" s="282" t="s">
        <v>100</v>
      </c>
      <c r="B55">
        <v>78.099999999999994</v>
      </c>
      <c r="C55">
        <v>78.400000000000006</v>
      </c>
      <c r="D55">
        <v>195.3</v>
      </c>
      <c r="E55">
        <v>221.9</v>
      </c>
      <c r="F55">
        <v>0</v>
      </c>
      <c r="G55">
        <v>0</v>
      </c>
    </row>
    <row r="56" spans="1:7" ht="15" x14ac:dyDescent="0.25">
      <c r="A56" s="282" t="s">
        <v>101</v>
      </c>
      <c r="B56">
        <v>53.7</v>
      </c>
      <c r="C56">
        <v>43.8</v>
      </c>
      <c r="D56">
        <v>415.8</v>
      </c>
      <c r="E56">
        <v>451.8</v>
      </c>
      <c r="F56">
        <v>0</v>
      </c>
      <c r="G56">
        <v>0</v>
      </c>
    </row>
    <row r="57" spans="1:7" ht="15" x14ac:dyDescent="0.25">
      <c r="A57" s="282" t="s">
        <v>66</v>
      </c>
    </row>
    <row r="58" spans="1:7" ht="15" x14ac:dyDescent="0.25">
      <c r="A58" s="282" t="s">
        <v>102</v>
      </c>
      <c r="B58">
        <v>104.8</v>
      </c>
      <c r="C58">
        <v>328.3</v>
      </c>
      <c r="D58">
        <v>707.2</v>
      </c>
      <c r="E58">
        <v>1336.9</v>
      </c>
      <c r="F58">
        <v>0</v>
      </c>
      <c r="G58">
        <v>0</v>
      </c>
    </row>
    <row r="59" spans="1:7" ht="15" x14ac:dyDescent="0.25">
      <c r="A59" s="282" t="s">
        <v>103</v>
      </c>
      <c r="B59">
        <v>0</v>
      </c>
      <c r="C59">
        <v>0</v>
      </c>
      <c r="D59">
        <v>0</v>
      </c>
      <c r="E59">
        <v>356.3</v>
      </c>
      <c r="F59">
        <v>0</v>
      </c>
      <c r="G59">
        <v>0</v>
      </c>
    </row>
    <row r="60" spans="1:7" ht="15" x14ac:dyDescent="0.25">
      <c r="A60" s="282" t="s">
        <v>104</v>
      </c>
      <c r="B60">
        <v>97.8</v>
      </c>
      <c r="C60">
        <v>327.5</v>
      </c>
      <c r="D60">
        <v>566.6</v>
      </c>
      <c r="E60">
        <v>771.1</v>
      </c>
      <c r="F60">
        <v>0</v>
      </c>
      <c r="G60">
        <v>0</v>
      </c>
    </row>
    <row r="61" spans="1:7" ht="15" x14ac:dyDescent="0.25">
      <c r="A61" s="282" t="s">
        <v>105</v>
      </c>
      <c r="B61">
        <v>7</v>
      </c>
      <c r="C61">
        <v>0</v>
      </c>
      <c r="D61">
        <v>13.2</v>
      </c>
      <c r="E61">
        <v>13.6</v>
      </c>
      <c r="F61">
        <v>0</v>
      </c>
      <c r="G61">
        <v>0</v>
      </c>
    </row>
    <row r="62" spans="1:7" ht="15" x14ac:dyDescent="0.25">
      <c r="A62" s="282" t="s">
        <v>106</v>
      </c>
      <c r="B62">
        <v>0</v>
      </c>
      <c r="C62">
        <v>0.8</v>
      </c>
      <c r="D62">
        <v>0</v>
      </c>
      <c r="E62">
        <v>0.3</v>
      </c>
      <c r="F62">
        <v>0</v>
      </c>
      <c r="G62">
        <v>0</v>
      </c>
    </row>
    <row r="63" spans="1:7" ht="15" x14ac:dyDescent="0.25">
      <c r="A63" s="282" t="s">
        <v>107</v>
      </c>
      <c r="B63">
        <v>0</v>
      </c>
      <c r="C63">
        <v>0</v>
      </c>
      <c r="D63">
        <v>127.4</v>
      </c>
      <c r="E63">
        <v>195.6</v>
      </c>
      <c r="F63">
        <v>0</v>
      </c>
      <c r="G63">
        <v>0</v>
      </c>
    </row>
    <row r="64" spans="1:7" ht="15" x14ac:dyDescent="0.25">
      <c r="A64" s="282" t="s">
        <v>66</v>
      </c>
    </row>
    <row r="65" spans="1:7" ht="15" x14ac:dyDescent="0.25">
      <c r="A65" s="282" t="s">
        <v>108</v>
      </c>
      <c r="B65">
        <v>1128.9000000000001</v>
      </c>
      <c r="C65">
        <v>1011.7</v>
      </c>
      <c r="D65">
        <v>3872.4</v>
      </c>
      <c r="E65">
        <v>4053.6</v>
      </c>
      <c r="F65">
        <v>34.299999999999997</v>
      </c>
      <c r="G65">
        <v>0</v>
      </c>
    </row>
    <row r="66" spans="1:7" ht="15" x14ac:dyDescent="0.25">
      <c r="A66" s="282" t="s">
        <v>109</v>
      </c>
      <c r="B66">
        <v>3</v>
      </c>
      <c r="C66">
        <v>3.5</v>
      </c>
      <c r="D66">
        <v>14.1</v>
      </c>
      <c r="E66">
        <v>13.4</v>
      </c>
      <c r="F66">
        <v>0</v>
      </c>
      <c r="G66">
        <v>0</v>
      </c>
    </row>
    <row r="67" spans="1:7" ht="15" x14ac:dyDescent="0.25">
      <c r="A67" s="282" t="s">
        <v>111</v>
      </c>
      <c r="B67">
        <v>0</v>
      </c>
      <c r="C67">
        <v>78.5</v>
      </c>
      <c r="D67">
        <v>92.8</v>
      </c>
      <c r="E67">
        <v>159.80000000000001</v>
      </c>
      <c r="F67">
        <v>0</v>
      </c>
      <c r="G67">
        <v>0</v>
      </c>
    </row>
    <row r="68" spans="1:7" ht="15" x14ac:dyDescent="0.25">
      <c r="A68" s="282" t="s">
        <v>112</v>
      </c>
      <c r="B68">
        <v>7.3</v>
      </c>
      <c r="C68">
        <v>39.299999999999997</v>
      </c>
      <c r="D68">
        <v>102.8</v>
      </c>
      <c r="E68">
        <v>89.1</v>
      </c>
      <c r="F68">
        <v>0</v>
      </c>
      <c r="G68">
        <v>0</v>
      </c>
    </row>
    <row r="69" spans="1:7" ht="15" x14ac:dyDescent="0.25">
      <c r="A69" s="282" t="s">
        <v>113</v>
      </c>
      <c r="B69">
        <v>47.5</v>
      </c>
      <c r="C69">
        <v>46.7</v>
      </c>
      <c r="D69">
        <v>253.9</v>
      </c>
      <c r="E69">
        <v>192.9</v>
      </c>
      <c r="F69">
        <v>0</v>
      </c>
      <c r="G69">
        <v>0</v>
      </c>
    </row>
    <row r="70" spans="1:7" ht="15" x14ac:dyDescent="0.25">
      <c r="A70" s="282" t="s">
        <v>114</v>
      </c>
      <c r="B70">
        <v>0</v>
      </c>
      <c r="C70">
        <v>14.4</v>
      </c>
      <c r="D70">
        <v>4</v>
      </c>
      <c r="E70">
        <v>7.2</v>
      </c>
      <c r="F70">
        <v>0</v>
      </c>
      <c r="G70">
        <v>0</v>
      </c>
    </row>
    <row r="71" spans="1:7" ht="15" x14ac:dyDescent="0.25">
      <c r="A71" s="282" t="s">
        <v>115</v>
      </c>
      <c r="B71">
        <v>5</v>
      </c>
      <c r="C71">
        <v>5.5</v>
      </c>
      <c r="D71">
        <v>23.3</v>
      </c>
      <c r="E71">
        <v>18.8</v>
      </c>
      <c r="F71">
        <v>0</v>
      </c>
      <c r="G71">
        <v>0</v>
      </c>
    </row>
    <row r="72" spans="1:7" ht="15" x14ac:dyDescent="0.25">
      <c r="A72" s="282" t="s">
        <v>116</v>
      </c>
      <c r="B72">
        <v>0</v>
      </c>
      <c r="C72">
        <v>0</v>
      </c>
      <c r="D72">
        <v>0</v>
      </c>
      <c r="E72">
        <v>1.7</v>
      </c>
      <c r="F72">
        <v>0</v>
      </c>
      <c r="G72">
        <v>0</v>
      </c>
    </row>
    <row r="73" spans="1:7" ht="15" x14ac:dyDescent="0.25">
      <c r="A73" s="282" t="s">
        <v>117</v>
      </c>
      <c r="B73">
        <v>1018</v>
      </c>
      <c r="C73">
        <v>790.7</v>
      </c>
      <c r="D73">
        <v>3307.7</v>
      </c>
      <c r="E73">
        <v>3398.1</v>
      </c>
      <c r="F73">
        <v>34.299999999999997</v>
      </c>
      <c r="G73">
        <v>0</v>
      </c>
    </row>
    <row r="74" spans="1:7" ht="15" x14ac:dyDescent="0.25">
      <c r="A74" s="282" t="s">
        <v>118</v>
      </c>
      <c r="B74">
        <v>11.8</v>
      </c>
      <c r="C74">
        <v>16.2</v>
      </c>
      <c r="D74">
        <v>22.2</v>
      </c>
      <c r="E74">
        <v>25.7</v>
      </c>
      <c r="F74">
        <v>0</v>
      </c>
      <c r="G74">
        <v>0</v>
      </c>
    </row>
    <row r="75" spans="1:7" ht="15" x14ac:dyDescent="0.25">
      <c r="A75" s="282" t="s">
        <v>119</v>
      </c>
      <c r="B75">
        <v>0</v>
      </c>
      <c r="C75">
        <v>0</v>
      </c>
      <c r="D75">
        <v>0</v>
      </c>
      <c r="E75">
        <v>104</v>
      </c>
      <c r="F75">
        <v>0</v>
      </c>
      <c r="G75">
        <v>0</v>
      </c>
    </row>
    <row r="76" spans="1:7" ht="15" x14ac:dyDescent="0.25">
      <c r="A76" s="282" t="s">
        <v>120</v>
      </c>
      <c r="B76">
        <v>0</v>
      </c>
      <c r="C76">
        <v>0</v>
      </c>
      <c r="D76" t="s">
        <v>84</v>
      </c>
      <c r="E76">
        <v>0</v>
      </c>
      <c r="F76">
        <v>0</v>
      </c>
      <c r="G76">
        <v>0</v>
      </c>
    </row>
    <row r="77" spans="1:7" ht="15" x14ac:dyDescent="0.25">
      <c r="A77" s="282" t="s">
        <v>121</v>
      </c>
      <c r="B77">
        <v>36.299999999999997</v>
      </c>
      <c r="C77">
        <v>17</v>
      </c>
      <c r="D77">
        <v>51.6</v>
      </c>
      <c r="E77">
        <v>42.9</v>
      </c>
      <c r="F77">
        <v>0</v>
      </c>
      <c r="G77">
        <v>0</v>
      </c>
    </row>
    <row r="78" spans="1:7" ht="15" x14ac:dyDescent="0.25">
      <c r="A78" s="282" t="s">
        <v>62</v>
      </c>
      <c r="B78" t="s">
        <v>63</v>
      </c>
      <c r="C78" t="s">
        <v>64</v>
      </c>
      <c r="D78" t="s">
        <v>63</v>
      </c>
      <c r="E78" t="s">
        <v>63</v>
      </c>
      <c r="F78" t="s">
        <v>63</v>
      </c>
      <c r="G78" t="s">
        <v>65</v>
      </c>
    </row>
    <row r="79" spans="1:7" ht="15" x14ac:dyDescent="0.25">
      <c r="A79" s="282" t="s">
        <v>122</v>
      </c>
      <c r="B79">
        <v>2679</v>
      </c>
      <c r="C79">
        <v>2741.8</v>
      </c>
      <c r="D79">
        <v>37264.300000000003</v>
      </c>
      <c r="E79">
        <v>45600.2</v>
      </c>
      <c r="F79">
        <v>99.4</v>
      </c>
      <c r="G79">
        <v>0</v>
      </c>
    </row>
    <row r="80" spans="1:7" ht="15" x14ac:dyDescent="0.25">
      <c r="A80" s="282" t="s">
        <v>123</v>
      </c>
      <c r="B80">
        <v>911.1</v>
      </c>
      <c r="C80">
        <v>1788.7</v>
      </c>
      <c r="D80">
        <v>0</v>
      </c>
      <c r="E80">
        <v>0</v>
      </c>
      <c r="F80">
        <v>371</v>
      </c>
      <c r="G80">
        <v>0</v>
      </c>
    </row>
    <row r="81" spans="1:7" ht="15" x14ac:dyDescent="0.25">
      <c r="A81" s="282" t="s">
        <v>62</v>
      </c>
      <c r="B81" t="s">
        <v>63</v>
      </c>
      <c r="C81" t="s">
        <v>64</v>
      </c>
      <c r="D81" t="s">
        <v>63</v>
      </c>
      <c r="E81" t="s">
        <v>63</v>
      </c>
      <c r="F81" t="s">
        <v>63</v>
      </c>
      <c r="G81" t="s">
        <v>65</v>
      </c>
    </row>
    <row r="82" spans="1:7" ht="15" x14ac:dyDescent="0.25">
      <c r="A82" s="282" t="s">
        <v>124</v>
      </c>
      <c r="B82">
        <v>3590.1</v>
      </c>
      <c r="C82">
        <v>4530.5</v>
      </c>
      <c r="D82">
        <v>37264.300000000003</v>
      </c>
      <c r="E82">
        <v>45600.2</v>
      </c>
      <c r="F82">
        <v>470.4</v>
      </c>
      <c r="G82">
        <v>0</v>
      </c>
    </row>
    <row r="83" spans="1:7" ht="15" x14ac:dyDescent="0.25">
      <c r="A83" s="282" t="s">
        <v>125</v>
      </c>
      <c r="B83" t="s">
        <v>42</v>
      </c>
      <c r="C83" t="s">
        <v>42</v>
      </c>
      <c r="D83">
        <v>3.4</v>
      </c>
      <c r="E83">
        <v>1.6</v>
      </c>
      <c r="F83" t="s">
        <v>42</v>
      </c>
      <c r="G83" t="s">
        <v>42</v>
      </c>
    </row>
    <row r="84" spans="1:7" ht="15" x14ac:dyDescent="0.25">
      <c r="A84" s="282" t="s">
        <v>126</v>
      </c>
      <c r="B84">
        <v>0</v>
      </c>
      <c r="C84">
        <v>0.3</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079-5AE9-4957-AD5F-A7E82E0AE6D5}">
  <dimension ref="A1:G85"/>
  <sheetViews>
    <sheetView topLeftCell="A9" workbookViewId="0">
      <selection activeCell="M21" sqref="M21"/>
    </sheetView>
  </sheetViews>
  <sheetFormatPr defaultRowHeight="13.2" x14ac:dyDescent="0.25"/>
  <cols>
    <col min="1" max="1" width="26.33203125" customWidth="1"/>
    <col min="2" max="2" width="11.44140625" customWidth="1"/>
    <col min="3" max="3" width="11.33203125" customWidth="1"/>
    <col min="4" max="4" width="12.44140625" customWidth="1"/>
    <col min="5" max="5" width="12.33203125" customWidth="1"/>
    <col min="6" max="7" width="12.88671875" customWidth="1"/>
  </cols>
  <sheetData>
    <row r="1" spans="1:7" ht="15" x14ac:dyDescent="0.25">
      <c r="A1" s="282" t="s">
        <v>47</v>
      </c>
    </row>
    <row r="2" spans="1:7" ht="15" x14ac:dyDescent="0.25">
      <c r="A2" s="282" t="s">
        <v>48</v>
      </c>
    </row>
    <row r="3" spans="1:7" ht="15" x14ac:dyDescent="0.25">
      <c r="A3" s="282" t="s">
        <v>207</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129</v>
      </c>
      <c r="D9" t="s">
        <v>208</v>
      </c>
      <c r="E9" t="s">
        <v>129</v>
      </c>
      <c r="F9" t="s">
        <v>130</v>
      </c>
      <c r="G9" t="s">
        <v>61</v>
      </c>
    </row>
    <row r="10" spans="1:7" ht="15" x14ac:dyDescent="0.25">
      <c r="A10" s="282" t="s">
        <v>62</v>
      </c>
      <c r="B10" t="s">
        <v>63</v>
      </c>
      <c r="C10" t="s">
        <v>133</v>
      </c>
      <c r="D10" t="s">
        <v>131</v>
      </c>
      <c r="E10" t="s">
        <v>64</v>
      </c>
      <c r="F10" t="s">
        <v>209</v>
      </c>
      <c r="G10" t="s">
        <v>65</v>
      </c>
    </row>
    <row r="11" spans="1:7" ht="15" x14ac:dyDescent="0.25">
      <c r="A11" s="282" t="s">
        <v>66</v>
      </c>
    </row>
    <row r="12" spans="1:7" ht="15" x14ac:dyDescent="0.25">
      <c r="A12" s="282" t="s">
        <v>67</v>
      </c>
      <c r="B12">
        <v>0</v>
      </c>
      <c r="C12">
        <v>23</v>
      </c>
      <c r="D12">
        <v>4064.5</v>
      </c>
      <c r="E12">
        <v>3885.5</v>
      </c>
      <c r="F12">
        <v>0</v>
      </c>
      <c r="G12">
        <v>0</v>
      </c>
    </row>
    <row r="13" spans="1:7" ht="15" x14ac:dyDescent="0.25">
      <c r="A13" s="282" t="s">
        <v>68</v>
      </c>
      <c r="B13">
        <v>0</v>
      </c>
      <c r="C13">
        <v>0</v>
      </c>
      <c r="D13">
        <v>1120.7</v>
      </c>
      <c r="E13">
        <v>1302.5</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190.3</v>
      </c>
      <c r="F15">
        <v>0</v>
      </c>
      <c r="G15">
        <v>0</v>
      </c>
    </row>
    <row r="16" spans="1:7" ht="15" x14ac:dyDescent="0.25">
      <c r="A16" s="282" t="s">
        <v>71</v>
      </c>
      <c r="B16">
        <v>0</v>
      </c>
      <c r="C16">
        <v>0</v>
      </c>
      <c r="D16">
        <v>625.4</v>
      </c>
      <c r="E16">
        <v>925.3</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1147.0999999999999</v>
      </c>
      <c r="F18">
        <v>0</v>
      </c>
      <c r="G18">
        <v>0</v>
      </c>
    </row>
    <row r="19" spans="1:7" ht="15" x14ac:dyDescent="0.25">
      <c r="A19" s="282" t="s">
        <v>74</v>
      </c>
      <c r="B19">
        <v>0</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305.8</v>
      </c>
      <c r="C28">
        <v>273.5</v>
      </c>
      <c r="D28">
        <v>1453.1</v>
      </c>
      <c r="E28">
        <v>1554</v>
      </c>
      <c r="F28">
        <v>64.8</v>
      </c>
      <c r="G28">
        <v>0</v>
      </c>
    </row>
    <row r="29" spans="1:7" ht="15" x14ac:dyDescent="0.25">
      <c r="A29" s="282" t="s">
        <v>66</v>
      </c>
    </row>
    <row r="30" spans="1:7" ht="15" x14ac:dyDescent="0.25">
      <c r="A30" s="282" t="s">
        <v>79</v>
      </c>
      <c r="B30">
        <v>50.4</v>
      </c>
      <c r="C30">
        <v>38.700000000000003</v>
      </c>
      <c r="D30">
        <v>656.5</v>
      </c>
      <c r="E30">
        <v>914.9</v>
      </c>
      <c r="F30">
        <v>0</v>
      </c>
      <c r="G30">
        <v>0</v>
      </c>
    </row>
    <row r="31" spans="1:7" ht="15" x14ac:dyDescent="0.25">
      <c r="A31" s="282" t="s">
        <v>66</v>
      </c>
    </row>
    <row r="32" spans="1:7" ht="15" x14ac:dyDescent="0.25">
      <c r="A32" s="282" t="s">
        <v>80</v>
      </c>
      <c r="B32">
        <v>590.1</v>
      </c>
      <c r="C32">
        <v>1052.2</v>
      </c>
      <c r="D32">
        <v>22864.6</v>
      </c>
      <c r="E32">
        <v>29939.3</v>
      </c>
      <c r="F32">
        <v>0</v>
      </c>
      <c r="G32">
        <v>0</v>
      </c>
    </row>
    <row r="33" spans="1:7" ht="15" x14ac:dyDescent="0.25">
      <c r="A33" s="282" t="s">
        <v>66</v>
      </c>
    </row>
    <row r="34" spans="1:7" ht="15" x14ac:dyDescent="0.25">
      <c r="A34" s="282" t="s">
        <v>81</v>
      </c>
      <c r="B34">
        <v>682.6</v>
      </c>
      <c r="C34">
        <v>372.6</v>
      </c>
      <c r="D34">
        <v>3187.2</v>
      </c>
      <c r="E34">
        <v>3255.2</v>
      </c>
      <c r="F34">
        <v>0.3</v>
      </c>
      <c r="G34">
        <v>0</v>
      </c>
    </row>
    <row r="35" spans="1:7" ht="15" x14ac:dyDescent="0.25">
      <c r="A35" s="282" t="s">
        <v>82</v>
      </c>
      <c r="B35">
        <v>0</v>
      </c>
      <c r="C35">
        <v>0.2</v>
      </c>
      <c r="D35">
        <v>0.2</v>
      </c>
      <c r="E35">
        <v>0.1</v>
      </c>
      <c r="F35">
        <v>0</v>
      </c>
      <c r="G35">
        <v>0</v>
      </c>
    </row>
    <row r="36" spans="1:7" ht="15" x14ac:dyDescent="0.25">
      <c r="A36" s="282" t="s">
        <v>83</v>
      </c>
      <c r="B36">
        <v>2.8</v>
      </c>
      <c r="C36">
        <v>1</v>
      </c>
      <c r="D36">
        <v>600</v>
      </c>
      <c r="E36">
        <v>233.4</v>
      </c>
      <c r="F36">
        <v>0</v>
      </c>
      <c r="G36">
        <v>0</v>
      </c>
    </row>
    <row r="37" spans="1:7" ht="15" x14ac:dyDescent="0.25">
      <c r="A37" s="282" t="s">
        <v>85</v>
      </c>
      <c r="B37">
        <v>0.4</v>
      </c>
      <c r="C37">
        <v>0.6</v>
      </c>
      <c r="D37">
        <v>4.3</v>
      </c>
      <c r="E37">
        <v>6.8</v>
      </c>
      <c r="F37">
        <v>0</v>
      </c>
      <c r="G37">
        <v>0</v>
      </c>
    </row>
    <row r="38" spans="1:7" ht="15" x14ac:dyDescent="0.25">
      <c r="A38" s="282" t="s">
        <v>86</v>
      </c>
      <c r="B38">
        <v>2</v>
      </c>
      <c r="C38">
        <v>0.5</v>
      </c>
      <c r="D38">
        <v>5.4</v>
      </c>
      <c r="E38">
        <v>7.1</v>
      </c>
      <c r="F38">
        <v>0</v>
      </c>
      <c r="G38">
        <v>0</v>
      </c>
    </row>
    <row r="39" spans="1:7" ht="15" x14ac:dyDescent="0.25">
      <c r="A39" s="282" t="s">
        <v>87</v>
      </c>
      <c r="B39">
        <v>0</v>
      </c>
      <c r="C39">
        <v>0</v>
      </c>
      <c r="D39">
        <v>1</v>
      </c>
      <c r="E39">
        <v>0.3</v>
      </c>
      <c r="F39">
        <v>0</v>
      </c>
      <c r="G39">
        <v>0</v>
      </c>
    </row>
    <row r="40" spans="1:7" ht="15" x14ac:dyDescent="0.25">
      <c r="A40" s="282" t="s">
        <v>88</v>
      </c>
      <c r="B40">
        <v>344.5</v>
      </c>
      <c r="C40">
        <v>173.3</v>
      </c>
      <c r="D40">
        <v>1072.3</v>
      </c>
      <c r="E40">
        <v>1052.7</v>
      </c>
      <c r="F40">
        <v>0</v>
      </c>
      <c r="G40">
        <v>0</v>
      </c>
    </row>
    <row r="41" spans="1:7" ht="15" x14ac:dyDescent="0.25">
      <c r="A41" s="282" t="s">
        <v>177</v>
      </c>
      <c r="B41">
        <v>5.5</v>
      </c>
      <c r="C41">
        <v>0</v>
      </c>
      <c r="D41">
        <v>0</v>
      </c>
      <c r="E41">
        <v>0</v>
      </c>
      <c r="F41">
        <v>0</v>
      </c>
      <c r="G41">
        <v>0</v>
      </c>
    </row>
    <row r="42" spans="1:7" ht="15" x14ac:dyDescent="0.25">
      <c r="A42" s="282" t="s">
        <v>89</v>
      </c>
      <c r="B42">
        <v>0</v>
      </c>
      <c r="C42">
        <v>0</v>
      </c>
      <c r="D42">
        <v>0</v>
      </c>
      <c r="E42">
        <v>44.1</v>
      </c>
      <c r="F42">
        <v>0</v>
      </c>
      <c r="G42">
        <v>0</v>
      </c>
    </row>
    <row r="43" spans="1:7" ht="15" x14ac:dyDescent="0.25">
      <c r="A43" s="282" t="s">
        <v>90</v>
      </c>
      <c r="B43">
        <v>0</v>
      </c>
      <c r="C43">
        <v>0</v>
      </c>
      <c r="D43">
        <v>0</v>
      </c>
      <c r="E43">
        <v>27.5</v>
      </c>
      <c r="F43">
        <v>0</v>
      </c>
      <c r="G43">
        <v>0</v>
      </c>
    </row>
    <row r="44" spans="1:7" ht="15" x14ac:dyDescent="0.25">
      <c r="A44" s="282" t="s">
        <v>178</v>
      </c>
      <c r="B44">
        <v>1.5</v>
      </c>
      <c r="C44">
        <v>0</v>
      </c>
      <c r="D44">
        <v>0</v>
      </c>
      <c r="E44">
        <v>0</v>
      </c>
      <c r="F44">
        <v>0</v>
      </c>
      <c r="G44">
        <v>0</v>
      </c>
    </row>
    <row r="45" spans="1:7" ht="15" x14ac:dyDescent="0.25">
      <c r="A45" s="282" t="s">
        <v>91</v>
      </c>
      <c r="B45">
        <v>38.4</v>
      </c>
      <c r="C45">
        <v>21.1</v>
      </c>
      <c r="D45">
        <v>465.8</v>
      </c>
      <c r="E45">
        <v>616.1</v>
      </c>
      <c r="F45">
        <v>0.3</v>
      </c>
      <c r="G45">
        <v>0</v>
      </c>
    </row>
    <row r="46" spans="1:7" ht="15" x14ac:dyDescent="0.25">
      <c r="A46" s="282" t="s">
        <v>92</v>
      </c>
      <c r="B46">
        <v>0</v>
      </c>
      <c r="C46">
        <v>0</v>
      </c>
      <c r="D46">
        <v>0</v>
      </c>
      <c r="E46">
        <v>12</v>
      </c>
      <c r="F46">
        <v>0</v>
      </c>
      <c r="G46">
        <v>0</v>
      </c>
    </row>
    <row r="47" spans="1:7" ht="15" x14ac:dyDescent="0.25">
      <c r="A47" s="282" t="s">
        <v>93</v>
      </c>
      <c r="B47">
        <v>28.7</v>
      </c>
      <c r="C47">
        <v>18.7</v>
      </c>
      <c r="D47">
        <v>183.3</v>
      </c>
      <c r="E47">
        <v>184.7</v>
      </c>
      <c r="F47">
        <v>0</v>
      </c>
      <c r="G47">
        <v>0</v>
      </c>
    </row>
    <row r="48" spans="1:7" ht="15" x14ac:dyDescent="0.25">
      <c r="A48" s="282" t="s">
        <v>94</v>
      </c>
      <c r="B48">
        <v>7.4</v>
      </c>
      <c r="C48">
        <v>3</v>
      </c>
      <c r="D48">
        <v>46.2</v>
      </c>
      <c r="E48">
        <v>10.5</v>
      </c>
      <c r="F48">
        <v>0</v>
      </c>
      <c r="G48">
        <v>0</v>
      </c>
    </row>
    <row r="49" spans="1:7" ht="15" x14ac:dyDescent="0.25">
      <c r="A49" s="282" t="s">
        <v>95</v>
      </c>
      <c r="B49">
        <v>66</v>
      </c>
      <c r="C49">
        <v>0</v>
      </c>
      <c r="D49">
        <v>0</v>
      </c>
      <c r="E49">
        <v>206.1</v>
      </c>
      <c r="F49">
        <v>0</v>
      </c>
      <c r="G49">
        <v>0</v>
      </c>
    </row>
    <row r="50" spans="1:7" ht="15" x14ac:dyDescent="0.25">
      <c r="A50" s="282" t="s">
        <v>96</v>
      </c>
      <c r="B50">
        <v>38.4</v>
      </c>
      <c r="C50">
        <v>23.8</v>
      </c>
      <c r="D50">
        <v>42.1</v>
      </c>
      <c r="E50">
        <v>40.299999999999997</v>
      </c>
      <c r="F50">
        <v>0</v>
      </c>
      <c r="G50">
        <v>0</v>
      </c>
    </row>
    <row r="51" spans="1:7" ht="15" x14ac:dyDescent="0.25">
      <c r="A51" s="282" t="s">
        <v>97</v>
      </c>
      <c r="B51">
        <v>0.4</v>
      </c>
      <c r="C51">
        <v>0.2</v>
      </c>
      <c r="D51">
        <v>0</v>
      </c>
      <c r="E51">
        <v>0</v>
      </c>
      <c r="F51">
        <v>0</v>
      </c>
      <c r="G51">
        <v>0</v>
      </c>
    </row>
    <row r="52" spans="1:7" ht="15" x14ac:dyDescent="0.25">
      <c r="A52" s="282" t="s">
        <v>98</v>
      </c>
      <c r="B52">
        <v>0</v>
      </c>
      <c r="C52">
        <v>0</v>
      </c>
      <c r="D52">
        <v>162.30000000000001</v>
      </c>
      <c r="E52">
        <v>144</v>
      </c>
      <c r="F52">
        <v>0</v>
      </c>
      <c r="G52">
        <v>0</v>
      </c>
    </row>
    <row r="53" spans="1:7" ht="15" x14ac:dyDescent="0.25">
      <c r="A53" s="282" t="s">
        <v>169</v>
      </c>
      <c r="B53">
        <v>0.5</v>
      </c>
      <c r="C53">
        <v>0</v>
      </c>
      <c r="D53">
        <v>0</v>
      </c>
      <c r="E53">
        <v>0</v>
      </c>
      <c r="F53">
        <v>0</v>
      </c>
      <c r="G53">
        <v>0</v>
      </c>
    </row>
    <row r="54" spans="1:7" ht="15" x14ac:dyDescent="0.25">
      <c r="A54" s="282" t="s">
        <v>99</v>
      </c>
      <c r="B54">
        <v>8.6</v>
      </c>
      <c r="C54">
        <v>4.9000000000000004</v>
      </c>
      <c r="D54">
        <v>2.5</v>
      </c>
      <c r="E54">
        <v>3.5</v>
      </c>
      <c r="F54">
        <v>0</v>
      </c>
      <c r="G54">
        <v>0</v>
      </c>
    </row>
    <row r="55" spans="1:7" ht="15" x14ac:dyDescent="0.25">
      <c r="A55" s="282" t="s">
        <v>100</v>
      </c>
      <c r="B55">
        <v>78.3</v>
      </c>
      <c r="C55">
        <v>79.8</v>
      </c>
      <c r="D55">
        <v>194.3</v>
      </c>
      <c r="E55">
        <v>220.3</v>
      </c>
      <c r="F55">
        <v>0</v>
      </c>
      <c r="G55">
        <v>0</v>
      </c>
    </row>
    <row r="56" spans="1:7" ht="15" x14ac:dyDescent="0.25">
      <c r="A56" s="282" t="s">
        <v>101</v>
      </c>
      <c r="B56">
        <v>59.2</v>
      </c>
      <c r="C56">
        <v>45.5</v>
      </c>
      <c r="D56">
        <v>407.6</v>
      </c>
      <c r="E56">
        <v>445.6</v>
      </c>
      <c r="F56">
        <v>0</v>
      </c>
      <c r="G56">
        <v>0</v>
      </c>
    </row>
    <row r="57" spans="1:7" ht="15" x14ac:dyDescent="0.25">
      <c r="A57" s="282" t="s">
        <v>66</v>
      </c>
    </row>
    <row r="58" spans="1:7" ht="15" x14ac:dyDescent="0.25">
      <c r="A58" s="282" t="s">
        <v>102</v>
      </c>
      <c r="B58">
        <v>104.8</v>
      </c>
      <c r="C58">
        <v>328.3</v>
      </c>
      <c r="D58">
        <v>622</v>
      </c>
      <c r="E58">
        <v>1336.9</v>
      </c>
      <c r="F58">
        <v>0</v>
      </c>
      <c r="G58">
        <v>0</v>
      </c>
    </row>
    <row r="59" spans="1:7" ht="15" x14ac:dyDescent="0.25">
      <c r="A59" s="282" t="s">
        <v>103</v>
      </c>
      <c r="B59">
        <v>0</v>
      </c>
      <c r="C59">
        <v>0</v>
      </c>
      <c r="D59">
        <v>0</v>
      </c>
      <c r="E59">
        <v>356.3</v>
      </c>
      <c r="F59">
        <v>0</v>
      </c>
      <c r="G59">
        <v>0</v>
      </c>
    </row>
    <row r="60" spans="1:7" ht="15" x14ac:dyDescent="0.25">
      <c r="A60" s="282" t="s">
        <v>104</v>
      </c>
      <c r="B60">
        <v>97.8</v>
      </c>
      <c r="C60">
        <v>327.5</v>
      </c>
      <c r="D60">
        <v>481.4</v>
      </c>
      <c r="E60">
        <v>771.1</v>
      </c>
      <c r="F60">
        <v>0</v>
      </c>
      <c r="G60">
        <v>0</v>
      </c>
    </row>
    <row r="61" spans="1:7" ht="15" x14ac:dyDescent="0.25">
      <c r="A61" s="282" t="s">
        <v>105</v>
      </c>
      <c r="B61">
        <v>7</v>
      </c>
      <c r="C61">
        <v>0</v>
      </c>
      <c r="D61">
        <v>13.2</v>
      </c>
      <c r="E61">
        <v>13.6</v>
      </c>
      <c r="F61">
        <v>0</v>
      </c>
      <c r="G61">
        <v>0</v>
      </c>
    </row>
    <row r="62" spans="1:7" ht="15" x14ac:dyDescent="0.25">
      <c r="A62" s="282" t="s">
        <v>106</v>
      </c>
      <c r="B62">
        <v>0</v>
      </c>
      <c r="C62">
        <v>0.8</v>
      </c>
      <c r="D62">
        <v>0</v>
      </c>
      <c r="E62">
        <v>0.3</v>
      </c>
      <c r="F62">
        <v>0</v>
      </c>
      <c r="G62">
        <v>0</v>
      </c>
    </row>
    <row r="63" spans="1:7" ht="15" x14ac:dyDescent="0.25">
      <c r="A63" s="282" t="s">
        <v>107</v>
      </c>
      <c r="B63">
        <v>0</v>
      </c>
      <c r="C63">
        <v>0</v>
      </c>
      <c r="D63">
        <v>127.4</v>
      </c>
      <c r="E63">
        <v>195.6</v>
      </c>
      <c r="F63">
        <v>0</v>
      </c>
      <c r="G63">
        <v>0</v>
      </c>
    </row>
    <row r="64" spans="1:7" ht="15" x14ac:dyDescent="0.25">
      <c r="A64" s="282" t="s">
        <v>66</v>
      </c>
    </row>
    <row r="65" spans="1:7" ht="15" x14ac:dyDescent="0.25">
      <c r="A65" s="282" t="s">
        <v>108</v>
      </c>
      <c r="B65">
        <v>1026.4000000000001</v>
      </c>
      <c r="C65">
        <v>1095.5</v>
      </c>
      <c r="D65">
        <v>3780.9</v>
      </c>
      <c r="E65">
        <v>3971</v>
      </c>
      <c r="F65">
        <v>34.299999999999997</v>
      </c>
      <c r="G65">
        <v>0</v>
      </c>
    </row>
    <row r="66" spans="1:7" ht="15" x14ac:dyDescent="0.25">
      <c r="A66" s="282" t="s">
        <v>109</v>
      </c>
      <c r="B66">
        <v>3</v>
      </c>
      <c r="C66">
        <v>3.5</v>
      </c>
      <c r="D66">
        <v>14.1</v>
      </c>
      <c r="E66">
        <v>13.4</v>
      </c>
      <c r="F66">
        <v>0</v>
      </c>
      <c r="G66">
        <v>0</v>
      </c>
    </row>
    <row r="67" spans="1:7" ht="15" x14ac:dyDescent="0.25">
      <c r="A67" s="282" t="s">
        <v>111</v>
      </c>
      <c r="B67">
        <v>0</v>
      </c>
      <c r="C67">
        <v>78.5</v>
      </c>
      <c r="D67">
        <v>92.8</v>
      </c>
      <c r="E67">
        <v>159.80000000000001</v>
      </c>
      <c r="F67">
        <v>0</v>
      </c>
      <c r="G67">
        <v>0</v>
      </c>
    </row>
    <row r="68" spans="1:7" ht="15" x14ac:dyDescent="0.25">
      <c r="A68" s="282" t="s">
        <v>112</v>
      </c>
      <c r="B68">
        <v>8.4</v>
      </c>
      <c r="C68">
        <v>45.7</v>
      </c>
      <c r="D68">
        <v>101.8</v>
      </c>
      <c r="E68">
        <v>82.1</v>
      </c>
      <c r="F68">
        <v>0</v>
      </c>
      <c r="G68">
        <v>0</v>
      </c>
    </row>
    <row r="69" spans="1:7" ht="15" x14ac:dyDescent="0.25">
      <c r="A69" s="282" t="s">
        <v>113</v>
      </c>
      <c r="B69">
        <v>52.6</v>
      </c>
      <c r="C69">
        <v>46.7</v>
      </c>
      <c r="D69">
        <v>233.9</v>
      </c>
      <c r="E69">
        <v>192.9</v>
      </c>
      <c r="F69">
        <v>0</v>
      </c>
      <c r="G69">
        <v>0</v>
      </c>
    </row>
    <row r="70" spans="1:7" ht="15" x14ac:dyDescent="0.25">
      <c r="A70" s="282" t="s">
        <v>114</v>
      </c>
      <c r="B70">
        <v>0</v>
      </c>
      <c r="C70">
        <v>14.4</v>
      </c>
      <c r="D70">
        <v>4</v>
      </c>
      <c r="E70">
        <v>7.2</v>
      </c>
      <c r="F70">
        <v>0</v>
      </c>
      <c r="G70">
        <v>0</v>
      </c>
    </row>
    <row r="71" spans="1:7" ht="15" x14ac:dyDescent="0.25">
      <c r="A71" s="282" t="s">
        <v>115</v>
      </c>
      <c r="B71">
        <v>5</v>
      </c>
      <c r="C71">
        <v>5.5</v>
      </c>
      <c r="D71">
        <v>23.3</v>
      </c>
      <c r="E71">
        <v>18.8</v>
      </c>
      <c r="F71">
        <v>0</v>
      </c>
      <c r="G71">
        <v>0</v>
      </c>
    </row>
    <row r="72" spans="1:7" ht="15" x14ac:dyDescent="0.25">
      <c r="A72" s="282" t="s">
        <v>116</v>
      </c>
      <c r="B72">
        <v>0</v>
      </c>
      <c r="C72">
        <v>0</v>
      </c>
      <c r="D72">
        <v>0</v>
      </c>
      <c r="E72">
        <v>1.7</v>
      </c>
      <c r="F72">
        <v>0</v>
      </c>
      <c r="G72">
        <v>0</v>
      </c>
    </row>
    <row r="73" spans="1:7" ht="15" x14ac:dyDescent="0.25">
      <c r="A73" s="282" t="s">
        <v>117</v>
      </c>
      <c r="B73">
        <v>910.3</v>
      </c>
      <c r="C73">
        <v>868</v>
      </c>
      <c r="D73">
        <v>3242.7</v>
      </c>
      <c r="E73">
        <v>3322.4</v>
      </c>
      <c r="F73">
        <v>34.299999999999997</v>
      </c>
      <c r="G73">
        <v>0</v>
      </c>
    </row>
    <row r="74" spans="1:7" ht="15" x14ac:dyDescent="0.25">
      <c r="A74" s="282" t="s">
        <v>118</v>
      </c>
      <c r="B74">
        <v>11.8</v>
      </c>
      <c r="C74">
        <v>16.2</v>
      </c>
      <c r="D74">
        <v>22.2</v>
      </c>
      <c r="E74">
        <v>25.7</v>
      </c>
      <c r="F74">
        <v>0</v>
      </c>
      <c r="G74">
        <v>0</v>
      </c>
    </row>
    <row r="75" spans="1:7" ht="15" x14ac:dyDescent="0.25">
      <c r="A75" s="282" t="s">
        <v>119</v>
      </c>
      <c r="B75">
        <v>0</v>
      </c>
      <c r="C75">
        <v>0</v>
      </c>
      <c r="D75">
        <v>0</v>
      </c>
      <c r="E75">
        <v>104</v>
      </c>
      <c r="F75">
        <v>0</v>
      </c>
      <c r="G75">
        <v>0</v>
      </c>
    </row>
    <row r="76" spans="1:7" ht="15" x14ac:dyDescent="0.25">
      <c r="A76" s="282" t="s">
        <v>120</v>
      </c>
      <c r="B76">
        <v>0</v>
      </c>
      <c r="C76">
        <v>0</v>
      </c>
      <c r="D76" t="s">
        <v>84</v>
      </c>
      <c r="E76">
        <v>0</v>
      </c>
      <c r="F76">
        <v>0</v>
      </c>
      <c r="G76">
        <v>0</v>
      </c>
    </row>
    <row r="77" spans="1:7" ht="15" x14ac:dyDescent="0.25">
      <c r="A77" s="282" t="s">
        <v>121</v>
      </c>
      <c r="B77">
        <v>35.299999999999997</v>
      </c>
      <c r="C77">
        <v>17</v>
      </c>
      <c r="D77">
        <v>46.1</v>
      </c>
      <c r="E77">
        <v>42.9</v>
      </c>
      <c r="F77">
        <v>0</v>
      </c>
      <c r="G77">
        <v>0</v>
      </c>
    </row>
    <row r="78" spans="1:7" ht="15" x14ac:dyDescent="0.25">
      <c r="A78" s="282" t="s">
        <v>62</v>
      </c>
      <c r="B78" t="s">
        <v>63</v>
      </c>
      <c r="C78" t="s">
        <v>133</v>
      </c>
      <c r="D78" t="s">
        <v>131</v>
      </c>
      <c r="E78" t="s">
        <v>64</v>
      </c>
      <c r="F78" t="s">
        <v>209</v>
      </c>
      <c r="G78" t="s">
        <v>65</v>
      </c>
    </row>
    <row r="79" spans="1:7" ht="15" x14ac:dyDescent="0.25">
      <c r="A79" s="282" t="s">
        <v>122</v>
      </c>
      <c r="B79">
        <v>2760.1</v>
      </c>
      <c r="C79">
        <v>3183.8</v>
      </c>
      <c r="D79">
        <v>36760.9</v>
      </c>
      <c r="E79">
        <v>45066.3</v>
      </c>
      <c r="F79">
        <v>99.4</v>
      </c>
      <c r="G79">
        <v>0</v>
      </c>
    </row>
    <row r="80" spans="1:7" ht="15" x14ac:dyDescent="0.25">
      <c r="A80" s="282" t="s">
        <v>123</v>
      </c>
      <c r="B80">
        <v>1028.2</v>
      </c>
      <c r="C80">
        <v>1666.2</v>
      </c>
      <c r="D80">
        <v>0</v>
      </c>
      <c r="E80">
        <v>0</v>
      </c>
      <c r="F80">
        <v>371</v>
      </c>
      <c r="G80">
        <v>0</v>
      </c>
    </row>
    <row r="81" spans="1:7" ht="15" x14ac:dyDescent="0.25">
      <c r="A81" s="282" t="s">
        <v>62</v>
      </c>
      <c r="B81" t="s">
        <v>63</v>
      </c>
      <c r="C81" t="s">
        <v>133</v>
      </c>
      <c r="D81" t="s">
        <v>131</v>
      </c>
      <c r="E81" t="s">
        <v>64</v>
      </c>
      <c r="F81" t="s">
        <v>209</v>
      </c>
      <c r="G81" t="s">
        <v>65</v>
      </c>
    </row>
    <row r="82" spans="1:7" ht="15" x14ac:dyDescent="0.25">
      <c r="A82" s="282" t="s">
        <v>124</v>
      </c>
      <c r="B82">
        <v>3788.3</v>
      </c>
      <c r="C82">
        <v>4849.8999999999996</v>
      </c>
      <c r="D82">
        <v>36760.9</v>
      </c>
      <c r="E82">
        <v>45066.3</v>
      </c>
      <c r="F82">
        <v>470.4</v>
      </c>
      <c r="G82">
        <v>0</v>
      </c>
    </row>
    <row r="83" spans="1:7" ht="15" x14ac:dyDescent="0.25">
      <c r="A83" s="282" t="s">
        <v>125</v>
      </c>
      <c r="B83" t="s">
        <v>42</v>
      </c>
      <c r="C83" t="s">
        <v>42</v>
      </c>
      <c r="D83">
        <v>3.4</v>
      </c>
      <c r="E83">
        <v>1.6</v>
      </c>
      <c r="F83" t="s">
        <v>42</v>
      </c>
      <c r="G83" t="s">
        <v>42</v>
      </c>
    </row>
    <row r="84" spans="1:7" ht="15" x14ac:dyDescent="0.25">
      <c r="A84" s="282" t="s">
        <v>126</v>
      </c>
      <c r="B84">
        <v>0</v>
      </c>
      <c r="C84">
        <v>0.3</v>
      </c>
      <c r="D84" t="s">
        <v>42</v>
      </c>
      <c r="E84" t="s">
        <v>42</v>
      </c>
      <c r="F84">
        <v>0</v>
      </c>
      <c r="G84">
        <v>0</v>
      </c>
    </row>
    <row r="85" spans="1:7" ht="15" x14ac:dyDescent="0.25">
      <c r="A85" s="282" t="s">
        <v>62</v>
      </c>
      <c r="B85" t="s">
        <v>63</v>
      </c>
      <c r="C85" t="s">
        <v>133</v>
      </c>
      <c r="D85" t="s">
        <v>131</v>
      </c>
      <c r="E85" t="s">
        <v>64</v>
      </c>
      <c r="F85" t="s">
        <v>209</v>
      </c>
      <c r="G85" t="s">
        <v>65</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64BF9-4C2F-4DB3-BEBE-DE1BA04CCF60}">
  <dimension ref="A1:G84"/>
  <sheetViews>
    <sheetView topLeftCell="A10" workbookViewId="0">
      <selection activeCell="N73" sqref="N73"/>
    </sheetView>
  </sheetViews>
  <sheetFormatPr defaultRowHeight="13.2" x14ac:dyDescent="0.25"/>
  <cols>
    <col min="1" max="1" width="12.5546875" customWidth="1"/>
  </cols>
  <sheetData>
    <row r="1" spans="1:7" ht="15" x14ac:dyDescent="0.25">
      <c r="A1" s="282" t="s">
        <v>47</v>
      </c>
    </row>
    <row r="2" spans="1:7" ht="15" x14ac:dyDescent="0.25">
      <c r="A2" s="282" t="s">
        <v>48</v>
      </c>
    </row>
    <row r="3" spans="1:7" ht="15" x14ac:dyDescent="0.25">
      <c r="A3" s="282" t="s">
        <v>210</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0.1</v>
      </c>
      <c r="C12">
        <v>23</v>
      </c>
      <c r="D12">
        <v>4007</v>
      </c>
      <c r="E12">
        <v>3816.3</v>
      </c>
      <c r="F12">
        <v>0</v>
      </c>
      <c r="G12">
        <v>0</v>
      </c>
    </row>
    <row r="13" spans="1:7" ht="15" x14ac:dyDescent="0.25">
      <c r="A13" s="282" t="s">
        <v>68</v>
      </c>
      <c r="B13">
        <v>0</v>
      </c>
      <c r="C13">
        <v>0</v>
      </c>
      <c r="D13">
        <v>1120.7</v>
      </c>
      <c r="E13">
        <v>1233.4000000000001</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567.9</v>
      </c>
      <c r="E16">
        <v>925.3</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291.10000000000002</v>
      </c>
      <c r="C28">
        <v>303.3</v>
      </c>
      <c r="D28">
        <v>1449.3</v>
      </c>
      <c r="E28">
        <v>1526.8</v>
      </c>
      <c r="F28">
        <v>64.8</v>
      </c>
      <c r="G28">
        <v>0</v>
      </c>
    </row>
    <row r="29" spans="1:7" ht="15" x14ac:dyDescent="0.25">
      <c r="A29" s="282" t="s">
        <v>66</v>
      </c>
    </row>
    <row r="30" spans="1:7" ht="15" x14ac:dyDescent="0.25">
      <c r="A30" s="282" t="s">
        <v>79</v>
      </c>
      <c r="B30">
        <v>54.5</v>
      </c>
      <c r="C30">
        <v>42.9</v>
      </c>
      <c r="D30">
        <v>647.9</v>
      </c>
      <c r="E30">
        <v>909.5</v>
      </c>
      <c r="F30">
        <v>0</v>
      </c>
      <c r="G30">
        <v>0</v>
      </c>
    </row>
    <row r="31" spans="1:7" ht="15" x14ac:dyDescent="0.25">
      <c r="A31" s="282" t="s">
        <v>66</v>
      </c>
    </row>
    <row r="32" spans="1:7" ht="15" x14ac:dyDescent="0.25">
      <c r="A32" s="282" t="s">
        <v>80</v>
      </c>
      <c r="B32">
        <v>720.9</v>
      </c>
      <c r="C32">
        <v>1189.0999999999999</v>
      </c>
      <c r="D32">
        <v>22580</v>
      </c>
      <c r="E32">
        <v>29640.400000000001</v>
      </c>
      <c r="F32">
        <v>0</v>
      </c>
      <c r="G32">
        <v>0</v>
      </c>
    </row>
    <row r="33" spans="1:7" ht="15" x14ac:dyDescent="0.25">
      <c r="A33" s="282" t="s">
        <v>66</v>
      </c>
    </row>
    <row r="34" spans="1:7" ht="15" x14ac:dyDescent="0.25">
      <c r="A34" s="282" t="s">
        <v>81</v>
      </c>
      <c r="B34">
        <v>686.2</v>
      </c>
      <c r="C34">
        <v>392.7</v>
      </c>
      <c r="D34">
        <v>3111.8</v>
      </c>
      <c r="E34">
        <v>3143.4</v>
      </c>
      <c r="F34">
        <v>0.3</v>
      </c>
      <c r="G34">
        <v>0</v>
      </c>
    </row>
    <row r="35" spans="1:7" ht="15" x14ac:dyDescent="0.25">
      <c r="A35" s="282" t="s">
        <v>82</v>
      </c>
      <c r="B35">
        <v>0</v>
      </c>
      <c r="C35">
        <v>0.2</v>
      </c>
      <c r="D35">
        <v>0.2</v>
      </c>
      <c r="E35">
        <v>0.1</v>
      </c>
      <c r="F35">
        <v>0</v>
      </c>
      <c r="G35">
        <v>0</v>
      </c>
    </row>
    <row r="36" spans="1:7" ht="15" x14ac:dyDescent="0.25">
      <c r="A36" s="282" t="s">
        <v>83</v>
      </c>
      <c r="B36">
        <v>2.8</v>
      </c>
      <c r="C36">
        <v>1</v>
      </c>
      <c r="D36">
        <v>600</v>
      </c>
      <c r="E36">
        <v>233.4</v>
      </c>
      <c r="F36">
        <v>0</v>
      </c>
      <c r="G36">
        <v>0</v>
      </c>
    </row>
    <row r="37" spans="1:7" ht="15" x14ac:dyDescent="0.25">
      <c r="A37" s="282" t="s">
        <v>85</v>
      </c>
      <c r="B37">
        <v>0.4</v>
      </c>
      <c r="C37">
        <v>0.1</v>
      </c>
      <c r="D37">
        <v>4.3</v>
      </c>
      <c r="E37">
        <v>6.8</v>
      </c>
      <c r="F37">
        <v>0</v>
      </c>
      <c r="G37">
        <v>0</v>
      </c>
    </row>
    <row r="38" spans="1:7" ht="15" x14ac:dyDescent="0.25">
      <c r="A38" s="282" t="s">
        <v>86</v>
      </c>
      <c r="B38">
        <v>2.5</v>
      </c>
      <c r="C38">
        <v>0.5</v>
      </c>
      <c r="D38">
        <v>4.9000000000000004</v>
      </c>
      <c r="E38">
        <v>7.1</v>
      </c>
      <c r="F38">
        <v>0</v>
      </c>
      <c r="G38">
        <v>0</v>
      </c>
    </row>
    <row r="39" spans="1:7" ht="15" x14ac:dyDescent="0.25">
      <c r="A39" s="282" t="s">
        <v>87</v>
      </c>
      <c r="B39">
        <v>0</v>
      </c>
      <c r="C39">
        <v>0</v>
      </c>
      <c r="D39">
        <v>1</v>
      </c>
      <c r="E39">
        <v>0.3</v>
      </c>
      <c r="F39">
        <v>0</v>
      </c>
      <c r="G39">
        <v>0</v>
      </c>
    </row>
    <row r="40" spans="1:7" ht="15" x14ac:dyDescent="0.25">
      <c r="A40" s="282" t="s">
        <v>88</v>
      </c>
      <c r="B40">
        <v>355.6</v>
      </c>
      <c r="C40">
        <v>178.4</v>
      </c>
      <c r="D40">
        <v>1043.7</v>
      </c>
      <c r="E40">
        <v>981.9</v>
      </c>
      <c r="F40">
        <v>0</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178</v>
      </c>
      <c r="B43">
        <v>1.5</v>
      </c>
      <c r="C43">
        <v>0</v>
      </c>
      <c r="D43">
        <v>0</v>
      </c>
      <c r="E43">
        <v>0</v>
      </c>
      <c r="F43">
        <v>0</v>
      </c>
      <c r="G43">
        <v>0</v>
      </c>
    </row>
    <row r="44" spans="1:7" ht="15" x14ac:dyDescent="0.25">
      <c r="A44" s="282" t="s">
        <v>91</v>
      </c>
      <c r="B44">
        <v>38.5</v>
      </c>
      <c r="C44">
        <v>24.8</v>
      </c>
      <c r="D44">
        <v>440.5</v>
      </c>
      <c r="E44">
        <v>589.6</v>
      </c>
      <c r="F44">
        <v>0.3</v>
      </c>
      <c r="G44">
        <v>0</v>
      </c>
    </row>
    <row r="45" spans="1:7" ht="15" x14ac:dyDescent="0.25">
      <c r="A45" s="282" t="s">
        <v>92</v>
      </c>
      <c r="B45">
        <v>0</v>
      </c>
      <c r="C45">
        <v>0</v>
      </c>
      <c r="D45">
        <v>0</v>
      </c>
      <c r="E45">
        <v>12</v>
      </c>
      <c r="F45">
        <v>0</v>
      </c>
      <c r="G45">
        <v>0</v>
      </c>
    </row>
    <row r="46" spans="1:7" ht="15" x14ac:dyDescent="0.25">
      <c r="A46" s="282" t="s">
        <v>93</v>
      </c>
      <c r="B46">
        <v>25.3</v>
      </c>
      <c r="C46">
        <v>21.9</v>
      </c>
      <c r="D46">
        <v>181.2</v>
      </c>
      <c r="E46">
        <v>181.1</v>
      </c>
      <c r="F46">
        <v>0</v>
      </c>
      <c r="G46">
        <v>0</v>
      </c>
    </row>
    <row r="47" spans="1:7" ht="15" x14ac:dyDescent="0.25">
      <c r="A47" s="282" t="s">
        <v>94</v>
      </c>
      <c r="B47">
        <v>9</v>
      </c>
      <c r="C47">
        <v>3</v>
      </c>
      <c r="D47">
        <v>42.5</v>
      </c>
      <c r="E47">
        <v>10.5</v>
      </c>
      <c r="F47">
        <v>0</v>
      </c>
      <c r="G47">
        <v>0</v>
      </c>
    </row>
    <row r="48" spans="1:7" ht="15" x14ac:dyDescent="0.25">
      <c r="A48" s="282" t="s">
        <v>95</v>
      </c>
      <c r="B48">
        <v>66</v>
      </c>
      <c r="C48">
        <v>0</v>
      </c>
      <c r="D48">
        <v>0</v>
      </c>
      <c r="E48">
        <v>206.1</v>
      </c>
      <c r="F48">
        <v>0</v>
      </c>
      <c r="G48">
        <v>0</v>
      </c>
    </row>
    <row r="49" spans="1:7" ht="15" x14ac:dyDescent="0.25">
      <c r="A49" s="282" t="s">
        <v>96</v>
      </c>
      <c r="B49">
        <v>37.299999999999997</v>
      </c>
      <c r="C49">
        <v>24.8</v>
      </c>
      <c r="D49">
        <v>39.5</v>
      </c>
      <c r="E49">
        <v>38.1</v>
      </c>
      <c r="F49">
        <v>0</v>
      </c>
      <c r="G49">
        <v>0</v>
      </c>
    </row>
    <row r="50" spans="1:7" ht="15" x14ac:dyDescent="0.25">
      <c r="A50" s="282" t="s">
        <v>97</v>
      </c>
      <c r="B50">
        <v>0.4</v>
      </c>
      <c r="C50">
        <v>0.2</v>
      </c>
      <c r="D50">
        <v>0</v>
      </c>
      <c r="E50">
        <v>0</v>
      </c>
      <c r="F50">
        <v>0</v>
      </c>
      <c r="G50">
        <v>0</v>
      </c>
    </row>
    <row r="51" spans="1:7" ht="15" x14ac:dyDescent="0.25">
      <c r="A51" s="282" t="s">
        <v>98</v>
      </c>
      <c r="B51">
        <v>0</v>
      </c>
      <c r="C51">
        <v>0</v>
      </c>
      <c r="D51">
        <v>162.30000000000001</v>
      </c>
      <c r="E51">
        <v>144</v>
      </c>
      <c r="F51">
        <v>0</v>
      </c>
      <c r="G51">
        <v>0</v>
      </c>
    </row>
    <row r="52" spans="1:7" ht="15" x14ac:dyDescent="0.25">
      <c r="A52" s="282" t="s">
        <v>169</v>
      </c>
      <c r="B52">
        <v>0.5</v>
      </c>
      <c r="C52">
        <v>0</v>
      </c>
      <c r="D52">
        <v>0</v>
      </c>
      <c r="E52">
        <v>0</v>
      </c>
      <c r="F52">
        <v>0</v>
      </c>
      <c r="G52">
        <v>0</v>
      </c>
    </row>
    <row r="53" spans="1:7" ht="15" x14ac:dyDescent="0.25">
      <c r="A53" s="282" t="s">
        <v>99</v>
      </c>
      <c r="B53">
        <v>8.8000000000000007</v>
      </c>
      <c r="C53">
        <v>5.0999999999999996</v>
      </c>
      <c r="D53">
        <v>2.4</v>
      </c>
      <c r="E53">
        <v>3.3</v>
      </c>
      <c r="F53">
        <v>0</v>
      </c>
      <c r="G53">
        <v>0</v>
      </c>
    </row>
    <row r="54" spans="1:7" ht="15" x14ac:dyDescent="0.25">
      <c r="A54" s="282" t="s">
        <v>100</v>
      </c>
      <c r="B54">
        <v>78.099999999999994</v>
      </c>
      <c r="C54">
        <v>82.7</v>
      </c>
      <c r="D54">
        <v>193.5</v>
      </c>
      <c r="E54">
        <v>217.4</v>
      </c>
      <c r="F54">
        <v>0</v>
      </c>
      <c r="G54">
        <v>0</v>
      </c>
    </row>
    <row r="55" spans="1:7" ht="15" x14ac:dyDescent="0.25">
      <c r="A55" s="282" t="s">
        <v>101</v>
      </c>
      <c r="B55">
        <v>59.7</v>
      </c>
      <c r="C55">
        <v>50</v>
      </c>
      <c r="D55">
        <v>395.8</v>
      </c>
      <c r="E55">
        <v>439.9</v>
      </c>
      <c r="F55">
        <v>0</v>
      </c>
      <c r="G55">
        <v>0</v>
      </c>
    </row>
    <row r="56" spans="1:7" ht="15" x14ac:dyDescent="0.25">
      <c r="A56" s="282" t="s">
        <v>66</v>
      </c>
    </row>
    <row r="57" spans="1:7" ht="15" x14ac:dyDescent="0.25">
      <c r="A57" s="282" t="s">
        <v>102</v>
      </c>
      <c r="B57">
        <v>7.8</v>
      </c>
      <c r="C57">
        <v>301.3</v>
      </c>
      <c r="D57">
        <v>622</v>
      </c>
      <c r="E57">
        <v>1336.9</v>
      </c>
      <c r="F57">
        <v>0</v>
      </c>
      <c r="G57">
        <v>0</v>
      </c>
    </row>
    <row r="58" spans="1:7" ht="15" x14ac:dyDescent="0.25">
      <c r="A58" s="282" t="s">
        <v>103</v>
      </c>
      <c r="B58">
        <v>0</v>
      </c>
      <c r="C58">
        <v>0</v>
      </c>
      <c r="D58">
        <v>0</v>
      </c>
      <c r="E58">
        <v>356.3</v>
      </c>
      <c r="F58">
        <v>0</v>
      </c>
      <c r="G58">
        <v>0</v>
      </c>
    </row>
    <row r="59" spans="1:7" ht="15" x14ac:dyDescent="0.25">
      <c r="A59" s="282" t="s">
        <v>104</v>
      </c>
      <c r="B59">
        <v>0.8</v>
      </c>
      <c r="C59">
        <v>300.5</v>
      </c>
      <c r="D59">
        <v>481.4</v>
      </c>
      <c r="E59">
        <v>771.1</v>
      </c>
      <c r="F59">
        <v>0</v>
      </c>
      <c r="G59">
        <v>0</v>
      </c>
    </row>
    <row r="60" spans="1:7" ht="15" x14ac:dyDescent="0.25">
      <c r="A60" s="282" t="s">
        <v>105</v>
      </c>
      <c r="B60">
        <v>7</v>
      </c>
      <c r="C60">
        <v>0</v>
      </c>
      <c r="D60">
        <v>13.2</v>
      </c>
      <c r="E60">
        <v>13.6</v>
      </c>
      <c r="F60">
        <v>0</v>
      </c>
      <c r="G60">
        <v>0</v>
      </c>
    </row>
    <row r="61" spans="1:7" ht="15" x14ac:dyDescent="0.25">
      <c r="A61" s="282" t="s">
        <v>106</v>
      </c>
      <c r="B61">
        <v>0</v>
      </c>
      <c r="C61">
        <v>0.8</v>
      </c>
      <c r="D61">
        <v>0</v>
      </c>
      <c r="E61">
        <v>0.3</v>
      </c>
      <c r="F61">
        <v>0</v>
      </c>
      <c r="G61">
        <v>0</v>
      </c>
    </row>
    <row r="62" spans="1:7" ht="15" x14ac:dyDescent="0.25">
      <c r="A62" s="282" t="s">
        <v>107</v>
      </c>
      <c r="B62">
        <v>0</v>
      </c>
      <c r="C62">
        <v>0</v>
      </c>
      <c r="D62">
        <v>127.4</v>
      </c>
      <c r="E62">
        <v>195.6</v>
      </c>
      <c r="F62">
        <v>0</v>
      </c>
      <c r="G62">
        <v>0</v>
      </c>
    </row>
    <row r="63" spans="1:7" ht="15" x14ac:dyDescent="0.25">
      <c r="A63" s="282" t="s">
        <v>66</v>
      </c>
    </row>
    <row r="64" spans="1:7" ht="15" x14ac:dyDescent="0.25">
      <c r="A64" s="282" t="s">
        <v>108</v>
      </c>
      <c r="B64">
        <v>1119.2</v>
      </c>
      <c r="C64">
        <v>1151.7</v>
      </c>
      <c r="D64">
        <v>3661.8</v>
      </c>
      <c r="E64">
        <v>3924.8</v>
      </c>
      <c r="F64">
        <v>34.299999999999997</v>
      </c>
      <c r="G64">
        <v>0</v>
      </c>
    </row>
    <row r="65" spans="1:7" ht="15" x14ac:dyDescent="0.25">
      <c r="A65" s="282" t="s">
        <v>109</v>
      </c>
      <c r="B65">
        <v>3</v>
      </c>
      <c r="C65">
        <v>3.5</v>
      </c>
      <c r="D65">
        <v>14.1</v>
      </c>
      <c r="E65">
        <v>13.4</v>
      </c>
      <c r="F65">
        <v>0</v>
      </c>
      <c r="G65">
        <v>0</v>
      </c>
    </row>
    <row r="66" spans="1:7" ht="15" x14ac:dyDescent="0.25">
      <c r="A66" s="282" t="s">
        <v>111</v>
      </c>
      <c r="B66">
        <v>0</v>
      </c>
      <c r="C66">
        <v>78.5</v>
      </c>
      <c r="D66">
        <v>92.8</v>
      </c>
      <c r="E66">
        <v>159.80000000000001</v>
      </c>
      <c r="F66">
        <v>0</v>
      </c>
      <c r="G66">
        <v>0</v>
      </c>
    </row>
    <row r="67" spans="1:7" ht="15" x14ac:dyDescent="0.25">
      <c r="A67" s="282" t="s">
        <v>112</v>
      </c>
      <c r="B67">
        <v>5.3</v>
      </c>
      <c r="C67">
        <v>47.2</v>
      </c>
      <c r="D67">
        <v>89.2</v>
      </c>
      <c r="E67">
        <v>80.7</v>
      </c>
      <c r="F67">
        <v>0</v>
      </c>
      <c r="G67">
        <v>0</v>
      </c>
    </row>
    <row r="68" spans="1:7" ht="15" x14ac:dyDescent="0.25">
      <c r="A68" s="282" t="s">
        <v>113</v>
      </c>
      <c r="B68">
        <v>60.5</v>
      </c>
      <c r="C68">
        <v>56.3</v>
      </c>
      <c r="D68">
        <v>224</v>
      </c>
      <c r="E68">
        <v>183.7</v>
      </c>
      <c r="F68">
        <v>0</v>
      </c>
      <c r="G68">
        <v>0</v>
      </c>
    </row>
    <row r="69" spans="1:7" ht="15" x14ac:dyDescent="0.25">
      <c r="A69" s="282" t="s">
        <v>114</v>
      </c>
      <c r="B69">
        <v>4</v>
      </c>
      <c r="C69">
        <v>14.4</v>
      </c>
      <c r="D69">
        <v>0</v>
      </c>
      <c r="E69">
        <v>7.2</v>
      </c>
      <c r="F69">
        <v>0</v>
      </c>
      <c r="G69">
        <v>0</v>
      </c>
    </row>
    <row r="70" spans="1:7" ht="15" x14ac:dyDescent="0.25">
      <c r="A70" s="282" t="s">
        <v>115</v>
      </c>
      <c r="B70">
        <v>5</v>
      </c>
      <c r="C70">
        <v>5.5</v>
      </c>
      <c r="D70">
        <v>23.3</v>
      </c>
      <c r="E70">
        <v>18.8</v>
      </c>
      <c r="F70">
        <v>0</v>
      </c>
      <c r="G70">
        <v>0</v>
      </c>
    </row>
    <row r="71" spans="1:7" ht="15" x14ac:dyDescent="0.25">
      <c r="A71" s="282" t="s">
        <v>116</v>
      </c>
      <c r="B71">
        <v>0</v>
      </c>
      <c r="C71">
        <v>0</v>
      </c>
      <c r="D71">
        <v>0</v>
      </c>
      <c r="E71">
        <v>1.7</v>
      </c>
      <c r="F71">
        <v>0</v>
      </c>
      <c r="G71">
        <v>0</v>
      </c>
    </row>
    <row r="72" spans="1:7" ht="15" x14ac:dyDescent="0.25">
      <c r="A72" s="282" t="s">
        <v>117</v>
      </c>
      <c r="B72">
        <v>991.7</v>
      </c>
      <c r="C72">
        <v>911.7</v>
      </c>
      <c r="D72">
        <v>3150.2</v>
      </c>
      <c r="E72">
        <v>3288.6</v>
      </c>
      <c r="F72">
        <v>34.299999999999997</v>
      </c>
      <c r="G72">
        <v>0</v>
      </c>
    </row>
    <row r="73" spans="1:7" ht="15" x14ac:dyDescent="0.25">
      <c r="A73" s="282" t="s">
        <v>118</v>
      </c>
      <c r="B73">
        <v>11.8</v>
      </c>
      <c r="C73">
        <v>16.2</v>
      </c>
      <c r="D73">
        <v>22.2</v>
      </c>
      <c r="E73">
        <v>25.7</v>
      </c>
      <c r="F73">
        <v>0</v>
      </c>
      <c r="G73">
        <v>0</v>
      </c>
    </row>
    <row r="74" spans="1:7" ht="15" x14ac:dyDescent="0.25">
      <c r="A74" s="282" t="s">
        <v>119</v>
      </c>
      <c r="B74">
        <v>0</v>
      </c>
      <c r="C74">
        <v>0</v>
      </c>
      <c r="D74">
        <v>0</v>
      </c>
      <c r="E74">
        <v>104</v>
      </c>
      <c r="F74">
        <v>0</v>
      </c>
      <c r="G74">
        <v>0</v>
      </c>
    </row>
    <row r="75" spans="1:7" ht="15" x14ac:dyDescent="0.25">
      <c r="A75" s="282" t="s">
        <v>120</v>
      </c>
      <c r="B75">
        <v>0</v>
      </c>
      <c r="C75">
        <v>0</v>
      </c>
      <c r="D75" t="s">
        <v>84</v>
      </c>
      <c r="E75">
        <v>0</v>
      </c>
      <c r="F75">
        <v>0</v>
      </c>
      <c r="G75">
        <v>0</v>
      </c>
    </row>
    <row r="76" spans="1:7" ht="15" x14ac:dyDescent="0.25">
      <c r="A76" s="282" t="s">
        <v>121</v>
      </c>
      <c r="B76">
        <v>38</v>
      </c>
      <c r="C76">
        <v>18.5</v>
      </c>
      <c r="D76">
        <v>46.1</v>
      </c>
      <c r="E76">
        <v>41.3</v>
      </c>
      <c r="F76">
        <v>0</v>
      </c>
      <c r="G76">
        <v>0</v>
      </c>
    </row>
    <row r="77" spans="1:7" ht="15" x14ac:dyDescent="0.25">
      <c r="A77" s="282" t="s">
        <v>62</v>
      </c>
      <c r="B77" t="s">
        <v>63</v>
      </c>
      <c r="C77" t="s">
        <v>64</v>
      </c>
      <c r="D77" t="s">
        <v>63</v>
      </c>
      <c r="E77" t="s">
        <v>63</v>
      </c>
      <c r="F77" t="s">
        <v>63</v>
      </c>
      <c r="G77" t="s">
        <v>65</v>
      </c>
    </row>
    <row r="78" spans="1:7" ht="15" x14ac:dyDescent="0.25">
      <c r="A78" s="282" t="s">
        <v>122</v>
      </c>
      <c r="B78">
        <v>2879.9</v>
      </c>
      <c r="C78">
        <v>3404</v>
      </c>
      <c r="D78">
        <v>36211.800000000003</v>
      </c>
      <c r="E78">
        <v>44507.6</v>
      </c>
      <c r="F78">
        <v>99.4</v>
      </c>
      <c r="G78">
        <v>0</v>
      </c>
    </row>
    <row r="79" spans="1:7" ht="15" x14ac:dyDescent="0.25">
      <c r="A79" s="282" t="s">
        <v>123</v>
      </c>
      <c r="B79">
        <v>1263.2</v>
      </c>
      <c r="C79">
        <v>1849.4</v>
      </c>
      <c r="D79">
        <v>0</v>
      </c>
      <c r="E79">
        <v>0</v>
      </c>
      <c r="F79">
        <v>371</v>
      </c>
      <c r="G79">
        <v>0</v>
      </c>
    </row>
    <row r="80" spans="1:7" ht="15" x14ac:dyDescent="0.25">
      <c r="A80" s="282" t="s">
        <v>62</v>
      </c>
      <c r="B80" t="s">
        <v>63</v>
      </c>
      <c r="C80" t="s">
        <v>64</v>
      </c>
      <c r="D80" t="s">
        <v>63</v>
      </c>
      <c r="E80" t="s">
        <v>63</v>
      </c>
      <c r="F80" t="s">
        <v>63</v>
      </c>
      <c r="G80" t="s">
        <v>65</v>
      </c>
    </row>
    <row r="81" spans="1:7" ht="15" x14ac:dyDescent="0.25">
      <c r="A81" s="282" t="s">
        <v>124</v>
      </c>
      <c r="B81">
        <v>4143.1000000000004</v>
      </c>
      <c r="C81">
        <v>5253.3</v>
      </c>
      <c r="D81">
        <v>36211.800000000003</v>
      </c>
      <c r="E81">
        <v>44507.6</v>
      </c>
      <c r="F81">
        <v>470.4</v>
      </c>
      <c r="G81">
        <v>0</v>
      </c>
    </row>
    <row r="82" spans="1:7" ht="15" x14ac:dyDescent="0.25">
      <c r="A82" s="282" t="s">
        <v>125</v>
      </c>
      <c r="B82" t="s">
        <v>42</v>
      </c>
      <c r="C82" t="s">
        <v>42</v>
      </c>
      <c r="D82">
        <v>3.2</v>
      </c>
      <c r="E82">
        <v>1.6</v>
      </c>
      <c r="F82" t="s">
        <v>42</v>
      </c>
      <c r="G82" t="s">
        <v>42</v>
      </c>
    </row>
    <row r="83" spans="1:7" ht="15" x14ac:dyDescent="0.25">
      <c r="A83" s="282" t="s">
        <v>126</v>
      </c>
      <c r="B83">
        <v>0</v>
      </c>
      <c r="C83">
        <v>0.3</v>
      </c>
      <c r="D83" t="s">
        <v>42</v>
      </c>
      <c r="E83" t="s">
        <v>42</v>
      </c>
      <c r="F83">
        <v>0</v>
      </c>
      <c r="G83">
        <v>0</v>
      </c>
    </row>
    <row r="84" spans="1:7" ht="15" x14ac:dyDescent="0.25">
      <c r="A84" s="282" t="s">
        <v>62</v>
      </c>
      <c r="B84" t="s">
        <v>63</v>
      </c>
      <c r="C84" t="s">
        <v>64</v>
      </c>
      <c r="D84" t="s">
        <v>63</v>
      </c>
      <c r="E84" t="s">
        <v>63</v>
      </c>
      <c r="F84" t="s">
        <v>63</v>
      </c>
      <c r="G84" t="s">
        <v>65</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32A-B448-4F1D-BBCE-B3283BAD9438}">
  <dimension ref="A1:G84"/>
  <sheetViews>
    <sheetView topLeftCell="A7" workbookViewId="0">
      <selection activeCell="C19" sqref="C19"/>
    </sheetView>
  </sheetViews>
  <sheetFormatPr defaultRowHeight="13.2" x14ac:dyDescent="0.25"/>
  <cols>
    <col min="1" max="1" width="16.88671875" customWidth="1"/>
    <col min="2" max="2" width="11.5546875" customWidth="1"/>
    <col min="3" max="4" width="11.6640625" customWidth="1"/>
    <col min="5" max="5" width="11.88671875" customWidth="1"/>
    <col min="6" max="6" width="11" customWidth="1"/>
    <col min="7" max="7" width="11.6640625" customWidth="1"/>
  </cols>
  <sheetData>
    <row r="1" spans="1:7" ht="15" x14ac:dyDescent="0.25">
      <c r="A1" s="282" t="s">
        <v>47</v>
      </c>
    </row>
    <row r="2" spans="1:7" ht="15" x14ac:dyDescent="0.25">
      <c r="A2" s="282" t="s">
        <v>48</v>
      </c>
    </row>
    <row r="3" spans="1:7" ht="15" x14ac:dyDescent="0.25">
      <c r="A3" s="282" t="s">
        <v>211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0.1</v>
      </c>
      <c r="C12">
        <v>23</v>
      </c>
      <c r="D12">
        <v>4007</v>
      </c>
      <c r="E12">
        <v>3682.2</v>
      </c>
      <c r="F12">
        <v>0</v>
      </c>
      <c r="G12">
        <v>0</v>
      </c>
    </row>
    <row r="13" spans="1:7" ht="15" x14ac:dyDescent="0.25">
      <c r="A13" s="282" t="s">
        <v>68</v>
      </c>
      <c r="B13">
        <v>0</v>
      </c>
      <c r="C13">
        <v>0</v>
      </c>
      <c r="D13">
        <v>1051.7</v>
      </c>
      <c r="E13">
        <v>1168.3</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637</v>
      </c>
      <c r="E16">
        <v>856.1</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167</v>
      </c>
      <c r="B25">
        <v>0.1</v>
      </c>
      <c r="C25">
        <v>0</v>
      </c>
      <c r="D25">
        <v>0</v>
      </c>
      <c r="E25">
        <v>0</v>
      </c>
      <c r="F25">
        <v>0</v>
      </c>
      <c r="G25">
        <v>0</v>
      </c>
    </row>
    <row r="26" spans="1:7" ht="15" x14ac:dyDescent="0.25">
      <c r="A26" s="282" t="s">
        <v>168</v>
      </c>
      <c r="B26">
        <v>0.1</v>
      </c>
      <c r="C26">
        <v>0</v>
      </c>
      <c r="D26">
        <v>0</v>
      </c>
      <c r="E26">
        <v>0</v>
      </c>
      <c r="F26">
        <v>0</v>
      </c>
      <c r="G26">
        <v>0</v>
      </c>
    </row>
    <row r="27" spans="1:7" ht="15" x14ac:dyDescent="0.25">
      <c r="A27" s="282" t="s">
        <v>66</v>
      </c>
    </row>
    <row r="28" spans="1:7" ht="15" x14ac:dyDescent="0.25">
      <c r="A28" s="282" t="s">
        <v>78</v>
      </c>
      <c r="B28">
        <v>365.8</v>
      </c>
      <c r="C28">
        <v>323.10000000000002</v>
      </c>
      <c r="D28">
        <v>1371.1</v>
      </c>
      <c r="E28">
        <v>1498.5</v>
      </c>
      <c r="F28">
        <v>64.8</v>
      </c>
      <c r="G28">
        <v>0</v>
      </c>
    </row>
    <row r="29" spans="1:7" ht="15" x14ac:dyDescent="0.25">
      <c r="A29" s="282" t="s">
        <v>66</v>
      </c>
    </row>
    <row r="30" spans="1:7" ht="15" x14ac:dyDescent="0.25">
      <c r="A30" s="282" t="s">
        <v>79</v>
      </c>
      <c r="B30">
        <v>59.7</v>
      </c>
      <c r="C30">
        <v>44.2</v>
      </c>
      <c r="D30">
        <v>640.70000000000005</v>
      </c>
      <c r="E30">
        <v>884.4</v>
      </c>
      <c r="F30">
        <v>0</v>
      </c>
      <c r="G30">
        <v>0</v>
      </c>
    </row>
    <row r="31" spans="1:7" ht="15" x14ac:dyDescent="0.25">
      <c r="A31" s="282" t="s">
        <v>66</v>
      </c>
    </row>
    <row r="32" spans="1:7" ht="15" x14ac:dyDescent="0.25">
      <c r="A32" s="282" t="s">
        <v>80</v>
      </c>
      <c r="B32">
        <v>838</v>
      </c>
      <c r="C32">
        <v>1579.2</v>
      </c>
      <c r="D32">
        <v>22115.5</v>
      </c>
      <c r="E32">
        <v>29097.1</v>
      </c>
      <c r="F32">
        <v>0</v>
      </c>
      <c r="G32">
        <v>0</v>
      </c>
    </row>
    <row r="33" spans="1:7" ht="15" x14ac:dyDescent="0.25">
      <c r="A33" s="282" t="s">
        <v>66</v>
      </c>
    </row>
    <row r="34" spans="1:7" ht="15" x14ac:dyDescent="0.25">
      <c r="A34" s="282" t="s">
        <v>81</v>
      </c>
      <c r="B34">
        <v>716.9</v>
      </c>
      <c r="C34">
        <v>411</v>
      </c>
      <c r="D34">
        <v>3065.7</v>
      </c>
      <c r="E34">
        <v>3036.6</v>
      </c>
      <c r="F34">
        <v>0.3</v>
      </c>
      <c r="G34">
        <v>0</v>
      </c>
    </row>
    <row r="35" spans="1:7" ht="15" x14ac:dyDescent="0.25">
      <c r="A35" s="282" t="s">
        <v>82</v>
      </c>
      <c r="B35">
        <v>0</v>
      </c>
      <c r="C35">
        <v>0.2</v>
      </c>
      <c r="D35">
        <v>0.2</v>
      </c>
      <c r="E35">
        <v>0.1</v>
      </c>
      <c r="F35">
        <v>0</v>
      </c>
      <c r="G35">
        <v>0</v>
      </c>
    </row>
    <row r="36" spans="1:7" ht="15" x14ac:dyDescent="0.25">
      <c r="A36" s="282" t="s">
        <v>83</v>
      </c>
      <c r="B36">
        <v>3</v>
      </c>
      <c r="C36">
        <v>1</v>
      </c>
      <c r="D36">
        <v>599.6</v>
      </c>
      <c r="E36">
        <v>232.4</v>
      </c>
      <c r="F36">
        <v>0</v>
      </c>
      <c r="G36">
        <v>0</v>
      </c>
    </row>
    <row r="37" spans="1:7" ht="15" x14ac:dyDescent="0.25">
      <c r="A37" s="282" t="s">
        <v>85</v>
      </c>
      <c r="B37">
        <v>0.4</v>
      </c>
      <c r="C37">
        <v>2</v>
      </c>
      <c r="D37">
        <v>4.3</v>
      </c>
      <c r="E37">
        <v>4.9000000000000004</v>
      </c>
      <c r="F37">
        <v>0</v>
      </c>
      <c r="G37">
        <v>0</v>
      </c>
    </row>
    <row r="38" spans="1:7" ht="15" x14ac:dyDescent="0.25">
      <c r="A38" s="282" t="s">
        <v>86</v>
      </c>
      <c r="B38">
        <v>3</v>
      </c>
      <c r="C38">
        <v>0.5</v>
      </c>
      <c r="D38">
        <v>4.4000000000000004</v>
      </c>
      <c r="E38">
        <v>7.1</v>
      </c>
      <c r="F38">
        <v>0</v>
      </c>
      <c r="G38">
        <v>0</v>
      </c>
    </row>
    <row r="39" spans="1:7" ht="15" x14ac:dyDescent="0.25">
      <c r="A39" s="282" t="s">
        <v>87</v>
      </c>
      <c r="B39">
        <v>0</v>
      </c>
      <c r="C39">
        <v>0</v>
      </c>
      <c r="D39">
        <v>1</v>
      </c>
      <c r="E39">
        <v>0.3</v>
      </c>
      <c r="F39">
        <v>0</v>
      </c>
      <c r="G39">
        <v>0</v>
      </c>
    </row>
    <row r="40" spans="1:7" ht="15" x14ac:dyDescent="0.25">
      <c r="A40" s="282" t="s">
        <v>88</v>
      </c>
      <c r="B40">
        <v>368</v>
      </c>
      <c r="C40">
        <v>185.5</v>
      </c>
      <c r="D40">
        <v>1019.2</v>
      </c>
      <c r="E40">
        <v>907.7</v>
      </c>
      <c r="F40">
        <v>0</v>
      </c>
      <c r="G40">
        <v>0</v>
      </c>
    </row>
    <row r="41" spans="1:7" ht="15" x14ac:dyDescent="0.25">
      <c r="A41" s="282" t="s">
        <v>89</v>
      </c>
      <c r="B41">
        <v>0</v>
      </c>
      <c r="C41">
        <v>0</v>
      </c>
      <c r="D41">
        <v>0</v>
      </c>
      <c r="E41">
        <v>44.1</v>
      </c>
      <c r="F41">
        <v>0</v>
      </c>
      <c r="G41">
        <v>0</v>
      </c>
    </row>
    <row r="42" spans="1:7" ht="15" x14ac:dyDescent="0.25">
      <c r="A42" s="282" t="s">
        <v>90</v>
      </c>
      <c r="B42">
        <v>0</v>
      </c>
      <c r="C42">
        <v>0</v>
      </c>
      <c r="D42">
        <v>0</v>
      </c>
      <c r="E42">
        <v>27.5</v>
      </c>
      <c r="F42">
        <v>0</v>
      </c>
      <c r="G42">
        <v>0</v>
      </c>
    </row>
    <row r="43" spans="1:7" ht="15" x14ac:dyDescent="0.25">
      <c r="A43" s="282" t="s">
        <v>178</v>
      </c>
      <c r="B43">
        <v>1.5</v>
      </c>
      <c r="C43">
        <v>0</v>
      </c>
      <c r="D43">
        <v>0</v>
      </c>
      <c r="E43">
        <v>0</v>
      </c>
      <c r="F43">
        <v>0</v>
      </c>
      <c r="G43">
        <v>0</v>
      </c>
    </row>
    <row r="44" spans="1:7" ht="15" x14ac:dyDescent="0.25">
      <c r="A44" s="282" t="s">
        <v>91</v>
      </c>
      <c r="B44">
        <v>38.5</v>
      </c>
      <c r="C44">
        <v>26</v>
      </c>
      <c r="D44">
        <v>440.5</v>
      </c>
      <c r="E44">
        <v>588.4</v>
      </c>
      <c r="F44">
        <v>0.3</v>
      </c>
      <c r="G44">
        <v>0</v>
      </c>
    </row>
    <row r="45" spans="1:7" ht="15" x14ac:dyDescent="0.25">
      <c r="A45" s="282" t="s">
        <v>92</v>
      </c>
      <c r="B45">
        <v>0</v>
      </c>
      <c r="C45">
        <v>0</v>
      </c>
      <c r="D45">
        <v>0</v>
      </c>
      <c r="E45">
        <v>12</v>
      </c>
      <c r="F45">
        <v>0</v>
      </c>
      <c r="G45">
        <v>0</v>
      </c>
    </row>
    <row r="46" spans="1:7" ht="15" x14ac:dyDescent="0.25">
      <c r="A46" s="282" t="s">
        <v>93</v>
      </c>
      <c r="B46">
        <v>32.5</v>
      </c>
      <c r="C46">
        <v>20.9</v>
      </c>
      <c r="D46">
        <v>173.8</v>
      </c>
      <c r="E46">
        <v>172.6</v>
      </c>
      <c r="F46">
        <v>0</v>
      </c>
      <c r="G46">
        <v>0</v>
      </c>
    </row>
    <row r="47" spans="1:7" ht="15" x14ac:dyDescent="0.25">
      <c r="A47" s="282" t="s">
        <v>94</v>
      </c>
      <c r="B47">
        <v>9</v>
      </c>
      <c r="C47">
        <v>3</v>
      </c>
      <c r="D47">
        <v>42.5</v>
      </c>
      <c r="E47">
        <v>10.5</v>
      </c>
      <c r="F47">
        <v>0</v>
      </c>
      <c r="G47">
        <v>0</v>
      </c>
    </row>
    <row r="48" spans="1:7" ht="15" x14ac:dyDescent="0.25">
      <c r="A48" s="282" t="s">
        <v>95</v>
      </c>
      <c r="B48">
        <v>66</v>
      </c>
      <c r="C48">
        <v>0</v>
      </c>
      <c r="D48">
        <v>0</v>
      </c>
      <c r="E48">
        <v>206.1</v>
      </c>
      <c r="F48">
        <v>0</v>
      </c>
      <c r="G48">
        <v>0</v>
      </c>
    </row>
    <row r="49" spans="1:7" ht="15" x14ac:dyDescent="0.25">
      <c r="A49" s="282" t="s">
        <v>96</v>
      </c>
      <c r="B49">
        <v>38.9</v>
      </c>
      <c r="C49">
        <v>25.4</v>
      </c>
      <c r="D49">
        <v>37.799999999999997</v>
      </c>
      <c r="E49">
        <v>36.9</v>
      </c>
      <c r="F49">
        <v>0</v>
      </c>
      <c r="G49">
        <v>0</v>
      </c>
    </row>
    <row r="50" spans="1:7" ht="15" x14ac:dyDescent="0.25">
      <c r="A50" s="282" t="s">
        <v>97</v>
      </c>
      <c r="B50">
        <v>0.4</v>
      </c>
      <c r="C50">
        <v>0.2</v>
      </c>
      <c r="D50">
        <v>0</v>
      </c>
      <c r="E50">
        <v>0</v>
      </c>
      <c r="F50">
        <v>0</v>
      </c>
      <c r="G50">
        <v>0</v>
      </c>
    </row>
    <row r="51" spans="1:7" ht="15" x14ac:dyDescent="0.25">
      <c r="A51" s="282" t="s">
        <v>98</v>
      </c>
      <c r="B51">
        <v>0</v>
      </c>
      <c r="C51">
        <v>0</v>
      </c>
      <c r="D51">
        <v>162.30000000000001</v>
      </c>
      <c r="E51">
        <v>144</v>
      </c>
      <c r="F51">
        <v>0</v>
      </c>
      <c r="G51">
        <v>0</v>
      </c>
    </row>
    <row r="52" spans="1:7" ht="15" x14ac:dyDescent="0.25">
      <c r="A52" s="282" t="s">
        <v>169</v>
      </c>
      <c r="B52">
        <v>0.5</v>
      </c>
      <c r="C52">
        <v>0</v>
      </c>
      <c r="D52">
        <v>0</v>
      </c>
      <c r="E52">
        <v>0</v>
      </c>
      <c r="F52">
        <v>0</v>
      </c>
      <c r="G52">
        <v>0</v>
      </c>
    </row>
    <row r="53" spans="1:7" ht="15" x14ac:dyDescent="0.25">
      <c r="A53" s="282" t="s">
        <v>99</v>
      </c>
      <c r="B53">
        <v>8.8000000000000007</v>
      </c>
      <c r="C53">
        <v>5.0999999999999996</v>
      </c>
      <c r="D53">
        <v>2.4</v>
      </c>
      <c r="E53">
        <v>3.3</v>
      </c>
      <c r="F53">
        <v>0</v>
      </c>
      <c r="G53">
        <v>0</v>
      </c>
    </row>
    <row r="54" spans="1:7" ht="15" x14ac:dyDescent="0.25">
      <c r="A54" s="282" t="s">
        <v>100</v>
      </c>
      <c r="B54">
        <v>80.099999999999994</v>
      </c>
      <c r="C54">
        <v>84.2</v>
      </c>
      <c r="D54">
        <v>191.5</v>
      </c>
      <c r="E54">
        <v>212.2</v>
      </c>
      <c r="F54">
        <v>0</v>
      </c>
      <c r="G54">
        <v>0</v>
      </c>
    </row>
    <row r="55" spans="1:7" ht="15" x14ac:dyDescent="0.25">
      <c r="A55" s="282" t="s">
        <v>101</v>
      </c>
      <c r="B55">
        <v>66.400000000000006</v>
      </c>
      <c r="C55">
        <v>56.9</v>
      </c>
      <c r="D55">
        <v>386.2</v>
      </c>
      <c r="E55">
        <v>426.5</v>
      </c>
      <c r="F55">
        <v>0</v>
      </c>
      <c r="G55">
        <v>0</v>
      </c>
    </row>
    <row r="56" spans="1:7" ht="15" x14ac:dyDescent="0.25">
      <c r="A56" s="282" t="s">
        <v>66</v>
      </c>
    </row>
    <row r="57" spans="1:7" ht="15" x14ac:dyDescent="0.25">
      <c r="A57" s="282" t="s">
        <v>102</v>
      </c>
      <c r="B57">
        <v>7.8</v>
      </c>
      <c r="C57">
        <v>289.3</v>
      </c>
      <c r="D57">
        <v>622</v>
      </c>
      <c r="E57">
        <v>1284</v>
      </c>
      <c r="F57">
        <v>0</v>
      </c>
      <c r="G57">
        <v>0</v>
      </c>
    </row>
    <row r="58" spans="1:7" ht="15" x14ac:dyDescent="0.25">
      <c r="A58" s="282" t="s">
        <v>103</v>
      </c>
      <c r="B58">
        <v>0</v>
      </c>
      <c r="C58">
        <v>0</v>
      </c>
      <c r="D58">
        <v>0</v>
      </c>
      <c r="E58">
        <v>356.3</v>
      </c>
      <c r="F58">
        <v>0</v>
      </c>
      <c r="G58">
        <v>0</v>
      </c>
    </row>
    <row r="59" spans="1:7" ht="15" x14ac:dyDescent="0.25">
      <c r="A59" s="282" t="s">
        <v>104</v>
      </c>
      <c r="B59">
        <v>0.8</v>
      </c>
      <c r="C59">
        <v>288.5</v>
      </c>
      <c r="D59">
        <v>481.4</v>
      </c>
      <c r="E59">
        <v>718.2</v>
      </c>
      <c r="F59">
        <v>0</v>
      </c>
      <c r="G59">
        <v>0</v>
      </c>
    </row>
    <row r="60" spans="1:7" ht="15" x14ac:dyDescent="0.25">
      <c r="A60" s="282" t="s">
        <v>105</v>
      </c>
      <c r="B60">
        <v>7</v>
      </c>
      <c r="C60">
        <v>0</v>
      </c>
      <c r="D60">
        <v>13.2</v>
      </c>
      <c r="E60">
        <v>13.6</v>
      </c>
      <c r="F60">
        <v>0</v>
      </c>
      <c r="G60">
        <v>0</v>
      </c>
    </row>
    <row r="61" spans="1:7" ht="15" x14ac:dyDescent="0.25">
      <c r="A61" s="282" t="s">
        <v>106</v>
      </c>
      <c r="B61">
        <v>0</v>
      </c>
      <c r="C61">
        <v>0.8</v>
      </c>
      <c r="D61">
        <v>0</v>
      </c>
      <c r="E61">
        <v>0.3</v>
      </c>
      <c r="F61">
        <v>0</v>
      </c>
      <c r="G61">
        <v>0</v>
      </c>
    </row>
    <row r="62" spans="1:7" ht="15" x14ac:dyDescent="0.25">
      <c r="A62" s="282" t="s">
        <v>107</v>
      </c>
      <c r="B62">
        <v>0</v>
      </c>
      <c r="C62">
        <v>0</v>
      </c>
      <c r="D62">
        <v>127.4</v>
      </c>
      <c r="E62">
        <v>195.6</v>
      </c>
      <c r="F62">
        <v>0</v>
      </c>
      <c r="G62">
        <v>0</v>
      </c>
    </row>
    <row r="63" spans="1:7" ht="15" x14ac:dyDescent="0.25">
      <c r="A63" s="282" t="s">
        <v>66</v>
      </c>
    </row>
    <row r="64" spans="1:7" ht="15" x14ac:dyDescent="0.25">
      <c r="A64" s="282" t="s">
        <v>108</v>
      </c>
      <c r="B64">
        <v>1173</v>
      </c>
      <c r="C64">
        <v>1212.0999999999999</v>
      </c>
      <c r="D64">
        <v>3541.2</v>
      </c>
      <c r="E64">
        <v>3776.1</v>
      </c>
      <c r="F64">
        <v>34.299999999999997</v>
      </c>
      <c r="G64">
        <v>0</v>
      </c>
    </row>
    <row r="65" spans="1:7" ht="15" x14ac:dyDescent="0.25">
      <c r="A65" s="282" t="s">
        <v>109</v>
      </c>
      <c r="B65">
        <v>6</v>
      </c>
      <c r="C65">
        <v>3.5</v>
      </c>
      <c r="D65">
        <v>11.1</v>
      </c>
      <c r="E65">
        <v>13.4</v>
      </c>
      <c r="F65">
        <v>0</v>
      </c>
      <c r="G65">
        <v>0</v>
      </c>
    </row>
    <row r="66" spans="1:7" ht="15" x14ac:dyDescent="0.25">
      <c r="A66" s="282" t="s">
        <v>111</v>
      </c>
      <c r="B66">
        <v>0</v>
      </c>
      <c r="C66">
        <v>27</v>
      </c>
      <c r="D66">
        <v>92.8</v>
      </c>
      <c r="E66">
        <v>159.80000000000001</v>
      </c>
      <c r="F66">
        <v>0</v>
      </c>
      <c r="G66">
        <v>0</v>
      </c>
    </row>
    <row r="67" spans="1:7" ht="15" x14ac:dyDescent="0.25">
      <c r="A67" s="282" t="s">
        <v>112</v>
      </c>
      <c r="B67">
        <v>1.5</v>
      </c>
      <c r="C67">
        <v>49.7</v>
      </c>
      <c r="D67">
        <v>81.5</v>
      </c>
      <c r="E67">
        <v>78.2</v>
      </c>
      <c r="F67">
        <v>0</v>
      </c>
      <c r="G67">
        <v>0</v>
      </c>
    </row>
    <row r="68" spans="1:7" ht="15" x14ac:dyDescent="0.25">
      <c r="A68" s="282" t="s">
        <v>113</v>
      </c>
      <c r="B68">
        <v>46.5</v>
      </c>
      <c r="C68">
        <v>54.9</v>
      </c>
      <c r="D68">
        <v>224</v>
      </c>
      <c r="E68">
        <v>156.6</v>
      </c>
      <c r="F68">
        <v>0</v>
      </c>
      <c r="G68">
        <v>0</v>
      </c>
    </row>
    <row r="69" spans="1:7" ht="15" x14ac:dyDescent="0.25">
      <c r="A69" s="282" t="s">
        <v>114</v>
      </c>
      <c r="B69">
        <v>4</v>
      </c>
      <c r="C69">
        <v>14.4</v>
      </c>
      <c r="D69">
        <v>0</v>
      </c>
      <c r="E69">
        <v>7.2</v>
      </c>
      <c r="F69">
        <v>0</v>
      </c>
      <c r="G69">
        <v>0</v>
      </c>
    </row>
    <row r="70" spans="1:7" ht="15" x14ac:dyDescent="0.25">
      <c r="A70" s="282" t="s">
        <v>115</v>
      </c>
      <c r="B70">
        <v>0</v>
      </c>
      <c r="C70">
        <v>5.5</v>
      </c>
      <c r="D70">
        <v>23.3</v>
      </c>
      <c r="E70">
        <v>18.8</v>
      </c>
      <c r="F70">
        <v>0</v>
      </c>
      <c r="G70">
        <v>0</v>
      </c>
    </row>
    <row r="71" spans="1:7" ht="15" x14ac:dyDescent="0.25">
      <c r="A71" s="282" t="s">
        <v>116</v>
      </c>
      <c r="B71">
        <v>0</v>
      </c>
      <c r="C71">
        <v>0</v>
      </c>
      <c r="D71">
        <v>0</v>
      </c>
      <c r="E71">
        <v>1.7</v>
      </c>
      <c r="F71">
        <v>0</v>
      </c>
      <c r="G71">
        <v>0</v>
      </c>
    </row>
    <row r="72" spans="1:7" ht="15" x14ac:dyDescent="0.25">
      <c r="A72" s="282" t="s">
        <v>117</v>
      </c>
      <c r="B72">
        <v>1065.2</v>
      </c>
      <c r="C72">
        <v>1027.4000000000001</v>
      </c>
      <c r="D72">
        <v>3040.3</v>
      </c>
      <c r="E72">
        <v>3169.6</v>
      </c>
      <c r="F72">
        <v>34.299999999999997</v>
      </c>
      <c r="G72">
        <v>0</v>
      </c>
    </row>
    <row r="73" spans="1:7" ht="15" x14ac:dyDescent="0.25">
      <c r="A73" s="282" t="s">
        <v>118</v>
      </c>
      <c r="B73">
        <v>11.8</v>
      </c>
      <c r="C73">
        <v>11.2</v>
      </c>
      <c r="D73">
        <v>22.2</v>
      </c>
      <c r="E73">
        <v>25.7</v>
      </c>
      <c r="F73">
        <v>0</v>
      </c>
      <c r="G73">
        <v>0</v>
      </c>
    </row>
    <row r="74" spans="1:7" ht="15" x14ac:dyDescent="0.25">
      <c r="A74" s="282" t="s">
        <v>119</v>
      </c>
      <c r="B74">
        <v>0</v>
      </c>
      <c r="C74">
        <v>0</v>
      </c>
      <c r="D74">
        <v>0</v>
      </c>
      <c r="E74">
        <v>104</v>
      </c>
      <c r="F74">
        <v>0</v>
      </c>
      <c r="G74">
        <v>0</v>
      </c>
    </row>
    <row r="75" spans="1:7" ht="15" x14ac:dyDescent="0.25">
      <c r="A75" s="282" t="s">
        <v>120</v>
      </c>
      <c r="B75">
        <v>0</v>
      </c>
      <c r="C75">
        <v>0</v>
      </c>
      <c r="D75" t="s">
        <v>84</v>
      </c>
      <c r="E75">
        <v>0</v>
      </c>
      <c r="F75">
        <v>0</v>
      </c>
      <c r="G75">
        <v>0</v>
      </c>
    </row>
    <row r="76" spans="1:7" ht="15" x14ac:dyDescent="0.25">
      <c r="A76" s="282" t="s">
        <v>121</v>
      </c>
      <c r="B76">
        <v>38</v>
      </c>
      <c r="C76">
        <v>18.5</v>
      </c>
      <c r="D76">
        <v>46.1</v>
      </c>
      <c r="E76">
        <v>41.3</v>
      </c>
      <c r="F76">
        <v>0</v>
      </c>
      <c r="G76">
        <v>0</v>
      </c>
    </row>
    <row r="77" spans="1:7" ht="15" x14ac:dyDescent="0.25">
      <c r="A77" s="282" t="s">
        <v>62</v>
      </c>
      <c r="B77" t="s">
        <v>63</v>
      </c>
      <c r="C77" t="s">
        <v>64</v>
      </c>
      <c r="D77" t="s">
        <v>63</v>
      </c>
      <c r="E77" t="s">
        <v>63</v>
      </c>
      <c r="F77" t="s">
        <v>63</v>
      </c>
      <c r="G77" t="s">
        <v>65</v>
      </c>
    </row>
    <row r="78" spans="1:7" ht="15" x14ac:dyDescent="0.25">
      <c r="A78" s="282" t="s">
        <v>122</v>
      </c>
      <c r="B78">
        <v>3161.4</v>
      </c>
      <c r="C78">
        <v>3881.8</v>
      </c>
      <c r="D78">
        <v>35495.199999999997</v>
      </c>
      <c r="E78">
        <v>43468.7</v>
      </c>
      <c r="F78">
        <v>99.4</v>
      </c>
      <c r="G78">
        <v>0</v>
      </c>
    </row>
    <row r="79" spans="1:7" ht="15" x14ac:dyDescent="0.25">
      <c r="A79" s="282" t="s">
        <v>123</v>
      </c>
      <c r="B79">
        <v>1503.4</v>
      </c>
      <c r="C79">
        <v>2062.3000000000002</v>
      </c>
      <c r="D79">
        <v>0</v>
      </c>
      <c r="E79">
        <v>0</v>
      </c>
      <c r="F79">
        <v>251</v>
      </c>
      <c r="G79">
        <v>0</v>
      </c>
    </row>
    <row r="80" spans="1:7" ht="15" x14ac:dyDescent="0.25">
      <c r="A80" s="282" t="s">
        <v>62</v>
      </c>
      <c r="B80" t="s">
        <v>63</v>
      </c>
      <c r="C80" t="s">
        <v>64</v>
      </c>
      <c r="D80" t="s">
        <v>63</v>
      </c>
      <c r="E80" t="s">
        <v>63</v>
      </c>
      <c r="F80" t="s">
        <v>63</v>
      </c>
      <c r="G80" t="s">
        <v>65</v>
      </c>
    </row>
    <row r="81" spans="1:7" ht="15" x14ac:dyDescent="0.25">
      <c r="A81" s="282" t="s">
        <v>124</v>
      </c>
      <c r="B81">
        <v>4664.8</v>
      </c>
      <c r="C81">
        <v>5944.1</v>
      </c>
      <c r="D81">
        <v>35495.199999999997</v>
      </c>
      <c r="E81">
        <v>43468.7</v>
      </c>
      <c r="F81">
        <v>350.4</v>
      </c>
      <c r="G81">
        <v>0</v>
      </c>
    </row>
    <row r="82" spans="1:7" ht="15" x14ac:dyDescent="0.25">
      <c r="A82" s="282" t="s">
        <v>125</v>
      </c>
      <c r="B82" t="s">
        <v>42</v>
      </c>
      <c r="C82" t="s">
        <v>42</v>
      </c>
      <c r="D82">
        <v>3.2</v>
      </c>
      <c r="E82">
        <v>1.6</v>
      </c>
      <c r="F82" t="s">
        <v>42</v>
      </c>
      <c r="G82" t="s">
        <v>42</v>
      </c>
    </row>
    <row r="83" spans="1:7" ht="15" x14ac:dyDescent="0.25">
      <c r="A83" s="282" t="s">
        <v>126</v>
      </c>
      <c r="B83">
        <v>0</v>
      </c>
      <c r="C83">
        <v>0.3</v>
      </c>
      <c r="D83" t="s">
        <v>42</v>
      </c>
      <c r="E83" t="s">
        <v>42</v>
      </c>
      <c r="F83">
        <v>0</v>
      </c>
      <c r="G83">
        <v>0</v>
      </c>
    </row>
    <row r="84" spans="1:7" ht="15" x14ac:dyDescent="0.25">
      <c r="A84" s="282" t="s">
        <v>62</v>
      </c>
      <c r="B84" t="s">
        <v>63</v>
      </c>
      <c r="C84" t="s">
        <v>64</v>
      </c>
      <c r="D84" t="s">
        <v>63</v>
      </c>
      <c r="E84" t="s">
        <v>63</v>
      </c>
      <c r="F84" t="s">
        <v>63</v>
      </c>
      <c r="G84" t="s">
        <v>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6C02D-D6F1-4EE8-9D9A-53308194CEA2}">
  <dimension ref="A1:G85"/>
  <sheetViews>
    <sheetView topLeftCell="A6" workbookViewId="0">
      <selection activeCell="B7" sqref="B7"/>
    </sheetView>
  </sheetViews>
  <sheetFormatPr defaultRowHeight="13.2" x14ac:dyDescent="0.25"/>
  <cols>
    <col min="1" max="1" width="28.21875" customWidth="1"/>
    <col min="2" max="2" width="11.33203125" customWidth="1"/>
    <col min="3" max="3" width="10.88671875" customWidth="1"/>
    <col min="4" max="4" width="12" customWidth="1"/>
    <col min="5" max="5" width="15.21875" customWidth="1"/>
    <col min="6" max="6" width="12" customWidth="1"/>
    <col min="7" max="7" width="11.77734375" customWidth="1"/>
  </cols>
  <sheetData>
    <row r="1" spans="1:7" ht="15" x14ac:dyDescent="0.25">
      <c r="A1" s="282" t="s">
        <v>47</v>
      </c>
    </row>
    <row r="2" spans="1:7" ht="15" x14ac:dyDescent="0.25">
      <c r="A2" s="282" t="s">
        <v>48</v>
      </c>
    </row>
    <row r="3" spans="1:7" ht="15" x14ac:dyDescent="0.25">
      <c r="A3" s="282" t="s">
        <v>1012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0.1</v>
      </c>
      <c r="D12">
        <v>4711.2</v>
      </c>
      <c r="E12">
        <v>4007</v>
      </c>
      <c r="F12">
        <v>50</v>
      </c>
      <c r="G12">
        <v>0</v>
      </c>
    </row>
    <row r="13" spans="1:7" ht="15" x14ac:dyDescent="0.25">
      <c r="A13" s="282" t="s">
        <v>68</v>
      </c>
      <c r="B13">
        <v>0</v>
      </c>
      <c r="C13">
        <v>0</v>
      </c>
      <c r="D13">
        <v>936.8</v>
      </c>
      <c r="E13">
        <v>1120.7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1225</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167</v>
      </c>
      <c r="B24">
        <v>0</v>
      </c>
      <c r="C24">
        <v>0.1</v>
      </c>
      <c r="D24">
        <v>0</v>
      </c>
      <c r="E24">
        <v>0</v>
      </c>
      <c r="F24">
        <v>0</v>
      </c>
      <c r="G24">
        <v>0</v>
      </c>
    </row>
    <row r="25" spans="1:7" ht="15" x14ac:dyDescent="0.25">
      <c r="A25" s="282" t="s">
        <v>168</v>
      </c>
      <c r="B25">
        <v>0</v>
      </c>
      <c r="C25">
        <v>0.1</v>
      </c>
      <c r="D25">
        <v>0</v>
      </c>
      <c r="E25">
        <v>0</v>
      </c>
      <c r="F25">
        <v>0</v>
      </c>
      <c r="G25">
        <v>0</v>
      </c>
    </row>
    <row r="26" spans="1:7" ht="15" x14ac:dyDescent="0.25">
      <c r="A26" s="282" t="s">
        <v>66</v>
      </c>
    </row>
    <row r="27" spans="1:7" ht="15" x14ac:dyDescent="0.25">
      <c r="A27" s="282" t="s">
        <v>78</v>
      </c>
      <c r="B27">
        <v>319.3</v>
      </c>
      <c r="C27">
        <v>291.10000000000002</v>
      </c>
      <c r="D27">
        <v>1291.5</v>
      </c>
      <c r="E27">
        <v>1449.3</v>
      </c>
      <c r="F27">
        <v>60.3</v>
      </c>
      <c r="G27">
        <v>0</v>
      </c>
    </row>
    <row r="28" spans="1:7" ht="15" x14ac:dyDescent="0.25">
      <c r="A28" s="282" t="s">
        <v>66</v>
      </c>
    </row>
    <row r="29" spans="1:7" ht="15" x14ac:dyDescent="0.25">
      <c r="A29" s="282" t="s">
        <v>79</v>
      </c>
      <c r="B29">
        <v>160.1</v>
      </c>
      <c r="C29">
        <v>54.5</v>
      </c>
      <c r="D29">
        <v>935.8</v>
      </c>
      <c r="E29">
        <v>647.9</v>
      </c>
      <c r="F29">
        <v>0</v>
      </c>
      <c r="G29">
        <v>0</v>
      </c>
    </row>
    <row r="30" spans="1:7" ht="15" x14ac:dyDescent="0.25">
      <c r="A30" s="282" t="s">
        <v>66</v>
      </c>
    </row>
    <row r="31" spans="1:7" ht="15" x14ac:dyDescent="0.25">
      <c r="A31" s="282" t="s">
        <v>80</v>
      </c>
      <c r="B31">
        <v>953.5</v>
      </c>
      <c r="C31">
        <v>720.9</v>
      </c>
      <c r="D31">
        <v>20883</v>
      </c>
      <c r="E31">
        <v>22580</v>
      </c>
      <c r="F31">
        <v>0</v>
      </c>
      <c r="G31">
        <v>0</v>
      </c>
    </row>
    <row r="32" spans="1:7" ht="15" x14ac:dyDescent="0.25">
      <c r="A32" s="282" t="s">
        <v>66</v>
      </c>
    </row>
    <row r="33" spans="1:7" ht="15" x14ac:dyDescent="0.25">
      <c r="A33" s="282" t="s">
        <v>81</v>
      </c>
      <c r="B33">
        <v>445.6</v>
      </c>
      <c r="C33">
        <v>686.2</v>
      </c>
      <c r="D33">
        <v>4495.3999999999996</v>
      </c>
      <c r="E33">
        <v>3111.8</v>
      </c>
      <c r="F33">
        <v>4.0999999999999996</v>
      </c>
      <c r="G33">
        <v>0</v>
      </c>
    </row>
    <row r="34" spans="1:7" ht="15" x14ac:dyDescent="0.25">
      <c r="A34" s="282" t="s">
        <v>82</v>
      </c>
      <c r="B34">
        <v>0</v>
      </c>
      <c r="C34">
        <v>0</v>
      </c>
      <c r="D34">
        <v>0</v>
      </c>
      <c r="E34">
        <v>0.2</v>
      </c>
      <c r="F34">
        <v>0</v>
      </c>
      <c r="G34">
        <v>0</v>
      </c>
    </row>
    <row r="35" spans="1:7" ht="15" x14ac:dyDescent="0.25">
      <c r="A35" s="282" t="s">
        <v>83</v>
      </c>
      <c r="B35">
        <v>0</v>
      </c>
      <c r="C35">
        <v>2.8</v>
      </c>
      <c r="D35">
        <v>735.1</v>
      </c>
      <c r="E35">
        <v>600</v>
      </c>
      <c r="F35">
        <v>0</v>
      </c>
      <c r="G35">
        <v>0</v>
      </c>
    </row>
    <row r="36" spans="1:7" ht="15" x14ac:dyDescent="0.25">
      <c r="A36" s="282" t="s">
        <v>85</v>
      </c>
      <c r="B36">
        <v>0</v>
      </c>
      <c r="C36">
        <v>0.4</v>
      </c>
      <c r="D36">
        <v>0</v>
      </c>
      <c r="E36">
        <v>4.3</v>
      </c>
      <c r="F36">
        <v>0</v>
      </c>
      <c r="G36">
        <v>0</v>
      </c>
    </row>
    <row r="37" spans="1:7" ht="15" x14ac:dyDescent="0.25">
      <c r="A37" s="282" t="s">
        <v>86</v>
      </c>
      <c r="B37" t="s">
        <v>84</v>
      </c>
      <c r="C37">
        <v>2.5</v>
      </c>
      <c r="D37">
        <v>13.3</v>
      </c>
      <c r="E37">
        <v>4.9000000000000004</v>
      </c>
      <c r="F37">
        <v>0</v>
      </c>
      <c r="G37">
        <v>0</v>
      </c>
    </row>
    <row r="38" spans="1:7" ht="15" x14ac:dyDescent="0.25">
      <c r="A38" s="282" t="s">
        <v>87</v>
      </c>
      <c r="B38">
        <v>0</v>
      </c>
      <c r="C38">
        <v>0</v>
      </c>
      <c r="D38">
        <v>0</v>
      </c>
      <c r="E38">
        <v>1</v>
      </c>
      <c r="F38">
        <v>0</v>
      </c>
      <c r="G38">
        <v>0</v>
      </c>
    </row>
    <row r="39" spans="1:7" ht="15" x14ac:dyDescent="0.25">
      <c r="A39" s="282" t="s">
        <v>88</v>
      </c>
      <c r="B39">
        <v>176.4</v>
      </c>
      <c r="C39">
        <v>355.6</v>
      </c>
      <c r="D39">
        <v>1134.5999999999999</v>
      </c>
      <c r="E39">
        <v>1043.7</v>
      </c>
      <c r="F39">
        <v>0</v>
      </c>
      <c r="G39">
        <v>0</v>
      </c>
    </row>
    <row r="40" spans="1:7" ht="15" x14ac:dyDescent="0.25">
      <c r="A40" s="282" t="s">
        <v>89</v>
      </c>
      <c r="B40">
        <v>0</v>
      </c>
      <c r="C40">
        <v>0</v>
      </c>
      <c r="D40">
        <v>140</v>
      </c>
      <c r="E40">
        <v>0</v>
      </c>
      <c r="F40">
        <v>0</v>
      </c>
      <c r="G40">
        <v>0</v>
      </c>
    </row>
    <row r="41" spans="1:7" ht="15" x14ac:dyDescent="0.25">
      <c r="A41" s="282" t="s">
        <v>90</v>
      </c>
      <c r="B41">
        <v>0</v>
      </c>
      <c r="C41">
        <v>0</v>
      </c>
      <c r="D41">
        <v>104.6</v>
      </c>
      <c r="E41">
        <v>0</v>
      </c>
      <c r="F41">
        <v>0</v>
      </c>
      <c r="G41">
        <v>0</v>
      </c>
    </row>
    <row r="42" spans="1:7" ht="15" x14ac:dyDescent="0.25">
      <c r="A42" s="282" t="s">
        <v>178</v>
      </c>
      <c r="B42">
        <v>2</v>
      </c>
      <c r="C42">
        <v>1.5</v>
      </c>
      <c r="D42">
        <v>0</v>
      </c>
      <c r="E42">
        <v>0</v>
      </c>
      <c r="F42">
        <v>0</v>
      </c>
      <c r="G42">
        <v>0</v>
      </c>
    </row>
    <row r="43" spans="1:7" ht="15" x14ac:dyDescent="0.25">
      <c r="A43" s="282" t="s">
        <v>91</v>
      </c>
      <c r="B43">
        <v>35</v>
      </c>
      <c r="C43">
        <v>38.5</v>
      </c>
      <c r="D43">
        <v>406.2</v>
      </c>
      <c r="E43">
        <v>440.5</v>
      </c>
      <c r="F43">
        <v>0</v>
      </c>
      <c r="G43">
        <v>0</v>
      </c>
    </row>
    <row r="44" spans="1:7" ht="15" x14ac:dyDescent="0.25">
      <c r="A44" s="282" t="s">
        <v>92</v>
      </c>
      <c r="B44">
        <v>0</v>
      </c>
      <c r="C44">
        <v>0</v>
      </c>
      <c r="D44">
        <v>39.299999999999997</v>
      </c>
      <c r="E44">
        <v>0</v>
      </c>
      <c r="F44">
        <v>0</v>
      </c>
      <c r="G44">
        <v>0</v>
      </c>
    </row>
    <row r="45" spans="1:7" ht="15" x14ac:dyDescent="0.25">
      <c r="A45" s="282" t="s">
        <v>93</v>
      </c>
      <c r="B45">
        <v>66.3</v>
      </c>
      <c r="C45">
        <v>25.3</v>
      </c>
      <c r="D45">
        <v>303.5</v>
      </c>
      <c r="E45">
        <v>181.2</v>
      </c>
      <c r="F45">
        <v>0</v>
      </c>
      <c r="G45">
        <v>0</v>
      </c>
    </row>
    <row r="46" spans="1:7" ht="15" x14ac:dyDescent="0.25">
      <c r="A46" s="282" t="s">
        <v>94</v>
      </c>
      <c r="B46">
        <v>15</v>
      </c>
      <c r="C46">
        <v>9</v>
      </c>
      <c r="D46">
        <v>68.2</v>
      </c>
      <c r="E46">
        <v>42.5</v>
      </c>
      <c r="F46">
        <v>0</v>
      </c>
      <c r="G46">
        <v>0</v>
      </c>
    </row>
    <row r="47" spans="1:7" ht="15" x14ac:dyDescent="0.25">
      <c r="A47" s="282" t="s">
        <v>95</v>
      </c>
      <c r="B47">
        <v>0</v>
      </c>
      <c r="C47">
        <v>66</v>
      </c>
      <c r="D47">
        <v>261.5</v>
      </c>
      <c r="E47">
        <v>0</v>
      </c>
      <c r="F47">
        <v>0</v>
      </c>
      <c r="G47">
        <v>0</v>
      </c>
    </row>
    <row r="48" spans="1:7" ht="15" x14ac:dyDescent="0.25">
      <c r="A48" s="282" t="s">
        <v>96</v>
      </c>
      <c r="B48">
        <v>13.6</v>
      </c>
      <c r="C48">
        <v>37.299999999999997</v>
      </c>
      <c r="D48">
        <v>54</v>
      </c>
      <c r="E48">
        <v>39.5</v>
      </c>
      <c r="F48">
        <v>0.8</v>
      </c>
      <c r="G48">
        <v>0</v>
      </c>
    </row>
    <row r="49" spans="1:7" ht="15" x14ac:dyDescent="0.25">
      <c r="A49" s="282" t="s">
        <v>97</v>
      </c>
      <c r="B49">
        <v>0.4</v>
      </c>
      <c r="C49">
        <v>0.4</v>
      </c>
      <c r="D49">
        <v>0</v>
      </c>
      <c r="E49">
        <v>0</v>
      </c>
      <c r="F49">
        <v>0</v>
      </c>
      <c r="G49">
        <v>0</v>
      </c>
    </row>
    <row r="50" spans="1:7" ht="15" x14ac:dyDescent="0.25">
      <c r="A50" s="282" t="s">
        <v>98</v>
      </c>
      <c r="B50">
        <v>20</v>
      </c>
      <c r="C50">
        <v>0</v>
      </c>
      <c r="D50">
        <v>83.3</v>
      </c>
      <c r="E50">
        <v>162.30000000000001</v>
      </c>
      <c r="F50">
        <v>0</v>
      </c>
      <c r="G50">
        <v>0</v>
      </c>
    </row>
    <row r="51" spans="1:7" ht="15" x14ac:dyDescent="0.25">
      <c r="A51" s="282" t="s">
        <v>169</v>
      </c>
      <c r="B51">
        <v>0</v>
      </c>
      <c r="C51">
        <v>0.5</v>
      </c>
      <c r="D51">
        <v>0</v>
      </c>
      <c r="E51">
        <v>0</v>
      </c>
      <c r="F51">
        <v>0</v>
      </c>
      <c r="G51">
        <v>0</v>
      </c>
    </row>
    <row r="52" spans="1:7" ht="15" x14ac:dyDescent="0.25">
      <c r="A52" s="282" t="s">
        <v>99</v>
      </c>
      <c r="B52">
        <v>4.0999999999999996</v>
      </c>
      <c r="C52">
        <v>8.8000000000000007</v>
      </c>
      <c r="D52">
        <v>3</v>
      </c>
      <c r="E52">
        <v>2.4</v>
      </c>
      <c r="F52">
        <v>0</v>
      </c>
      <c r="G52">
        <v>0</v>
      </c>
    </row>
    <row r="53" spans="1:7" ht="15" x14ac:dyDescent="0.25">
      <c r="A53" s="282" t="s">
        <v>100</v>
      </c>
      <c r="B53">
        <v>44.2</v>
      </c>
      <c r="C53">
        <v>78.099999999999994</v>
      </c>
      <c r="D53">
        <v>333.6</v>
      </c>
      <c r="E53">
        <v>193.5</v>
      </c>
      <c r="F53">
        <v>3.4</v>
      </c>
      <c r="G53">
        <v>0</v>
      </c>
    </row>
    <row r="54" spans="1:7" ht="15" x14ac:dyDescent="0.25">
      <c r="A54" s="282" t="s">
        <v>101</v>
      </c>
      <c r="B54">
        <v>68.5</v>
      </c>
      <c r="C54">
        <v>59.7</v>
      </c>
      <c r="D54">
        <v>815.4</v>
      </c>
      <c r="E54">
        <v>395.8</v>
      </c>
      <c r="F54">
        <v>0</v>
      </c>
      <c r="G54">
        <v>0</v>
      </c>
    </row>
    <row r="55" spans="1:7" ht="15" x14ac:dyDescent="0.25">
      <c r="A55" s="282" t="s">
        <v>66</v>
      </c>
    </row>
    <row r="56" spans="1:7" ht="15" x14ac:dyDescent="0.25">
      <c r="A56" s="282" t="s">
        <v>102</v>
      </c>
      <c r="B56">
        <v>273.89999999999998</v>
      </c>
      <c r="C56">
        <v>7.8</v>
      </c>
      <c r="D56">
        <v>3034.8</v>
      </c>
      <c r="E56">
        <v>622</v>
      </c>
      <c r="F56">
        <v>0</v>
      </c>
      <c r="G56">
        <v>0</v>
      </c>
    </row>
    <row r="57" spans="1:7" ht="15" x14ac:dyDescent="0.25">
      <c r="A57" s="282" t="s">
        <v>103</v>
      </c>
      <c r="B57">
        <v>0</v>
      </c>
      <c r="C57">
        <v>0</v>
      </c>
      <c r="D57">
        <v>264.10000000000002</v>
      </c>
      <c r="E57">
        <v>0</v>
      </c>
      <c r="F57">
        <v>0</v>
      </c>
      <c r="G57">
        <v>0</v>
      </c>
    </row>
    <row r="58" spans="1:7" ht="15" x14ac:dyDescent="0.25">
      <c r="A58" s="282" t="s">
        <v>104</v>
      </c>
      <c r="B58">
        <v>273.89999999999998</v>
      </c>
      <c r="C58">
        <v>0.8</v>
      </c>
      <c r="D58">
        <v>2267.1</v>
      </c>
      <c r="E58">
        <v>481.4</v>
      </c>
      <c r="F58">
        <v>0</v>
      </c>
      <c r="G58">
        <v>0</v>
      </c>
    </row>
    <row r="59" spans="1:7" ht="15" x14ac:dyDescent="0.25">
      <c r="A59" s="282" t="s">
        <v>105</v>
      </c>
      <c r="B59">
        <v>0</v>
      </c>
      <c r="C59">
        <v>7</v>
      </c>
      <c r="D59">
        <v>25.7</v>
      </c>
      <c r="E59">
        <v>13.2</v>
      </c>
      <c r="F59">
        <v>0</v>
      </c>
      <c r="G59">
        <v>0</v>
      </c>
    </row>
    <row r="60" spans="1:7" ht="15" x14ac:dyDescent="0.25">
      <c r="A60" s="282" t="s">
        <v>258</v>
      </c>
      <c r="B60">
        <v>0</v>
      </c>
      <c r="C60">
        <v>0</v>
      </c>
      <c r="D60">
        <v>62.1</v>
      </c>
      <c r="E60">
        <v>0</v>
      </c>
      <c r="F60">
        <v>0</v>
      </c>
      <c r="G60">
        <v>0</v>
      </c>
    </row>
    <row r="61" spans="1:7" ht="15" x14ac:dyDescent="0.25">
      <c r="A61" s="282" t="s">
        <v>318</v>
      </c>
      <c r="B61">
        <v>0</v>
      </c>
      <c r="C61">
        <v>0</v>
      </c>
      <c r="D61">
        <v>165.7</v>
      </c>
      <c r="E61">
        <v>0</v>
      </c>
      <c r="F61">
        <v>0</v>
      </c>
      <c r="G61">
        <v>0</v>
      </c>
    </row>
    <row r="62" spans="1:7" ht="15" x14ac:dyDescent="0.25">
      <c r="A62" s="282" t="s">
        <v>106</v>
      </c>
      <c r="B62">
        <v>0</v>
      </c>
      <c r="C62">
        <v>0</v>
      </c>
      <c r="D62">
        <v>0.3</v>
      </c>
      <c r="E62">
        <v>0</v>
      </c>
      <c r="F62">
        <v>0</v>
      </c>
      <c r="G62">
        <v>0</v>
      </c>
    </row>
    <row r="63" spans="1:7" ht="15" x14ac:dyDescent="0.25">
      <c r="A63" s="282" t="s">
        <v>107</v>
      </c>
      <c r="B63">
        <v>0</v>
      </c>
      <c r="C63">
        <v>0</v>
      </c>
      <c r="D63">
        <v>249.9</v>
      </c>
      <c r="E63">
        <v>127.4</v>
      </c>
      <c r="F63">
        <v>0</v>
      </c>
      <c r="G63">
        <v>0</v>
      </c>
    </row>
    <row r="64" spans="1:7" ht="15" x14ac:dyDescent="0.25">
      <c r="A64" s="282" t="s">
        <v>66</v>
      </c>
    </row>
    <row r="65" spans="1:7" ht="15" x14ac:dyDescent="0.25">
      <c r="A65" s="282" t="s">
        <v>108</v>
      </c>
      <c r="B65">
        <v>1349</v>
      </c>
      <c r="C65">
        <v>1119.2</v>
      </c>
      <c r="D65">
        <v>3664</v>
      </c>
      <c r="E65">
        <v>3661.8</v>
      </c>
      <c r="F65">
        <v>0</v>
      </c>
      <c r="G65">
        <v>0</v>
      </c>
    </row>
    <row r="66" spans="1:7" ht="15" x14ac:dyDescent="0.25">
      <c r="A66" s="282" t="s">
        <v>109</v>
      </c>
      <c r="B66">
        <v>4.2</v>
      </c>
      <c r="C66">
        <v>3</v>
      </c>
      <c r="D66">
        <v>15.1</v>
      </c>
      <c r="E66">
        <v>14.1</v>
      </c>
      <c r="F66">
        <v>0</v>
      </c>
      <c r="G66">
        <v>0</v>
      </c>
    </row>
    <row r="67" spans="1:7" ht="15" x14ac:dyDescent="0.25">
      <c r="A67" s="282" t="s">
        <v>111</v>
      </c>
      <c r="B67">
        <v>79.5</v>
      </c>
      <c r="C67">
        <v>0</v>
      </c>
      <c r="D67">
        <v>143.9</v>
      </c>
      <c r="E67">
        <v>92.8</v>
      </c>
      <c r="F67">
        <v>0</v>
      </c>
      <c r="G67">
        <v>0</v>
      </c>
    </row>
    <row r="68" spans="1:7" ht="15" x14ac:dyDescent="0.25">
      <c r="A68" s="282" t="s">
        <v>112</v>
      </c>
      <c r="B68">
        <v>4.5</v>
      </c>
      <c r="C68">
        <v>5.3</v>
      </c>
      <c r="D68">
        <v>58.3</v>
      </c>
      <c r="E68">
        <v>89.2</v>
      </c>
      <c r="F68">
        <v>0</v>
      </c>
      <c r="G68">
        <v>0</v>
      </c>
    </row>
    <row r="69" spans="1:7" ht="15" x14ac:dyDescent="0.25">
      <c r="A69" s="282" t="s">
        <v>113</v>
      </c>
      <c r="B69">
        <v>87.5</v>
      </c>
      <c r="C69">
        <v>60.5</v>
      </c>
      <c r="D69">
        <v>272.8</v>
      </c>
      <c r="E69">
        <v>224</v>
      </c>
      <c r="F69">
        <v>0</v>
      </c>
      <c r="G69">
        <v>0</v>
      </c>
    </row>
    <row r="70" spans="1:7" ht="15" x14ac:dyDescent="0.25">
      <c r="A70" s="282" t="s">
        <v>114</v>
      </c>
      <c r="B70">
        <v>0</v>
      </c>
      <c r="C70">
        <v>4</v>
      </c>
      <c r="D70">
        <v>0</v>
      </c>
      <c r="E70">
        <v>0</v>
      </c>
      <c r="F70">
        <v>0</v>
      </c>
      <c r="G70">
        <v>0</v>
      </c>
    </row>
    <row r="71" spans="1:7" ht="15" x14ac:dyDescent="0.25">
      <c r="A71" s="282" t="s">
        <v>115</v>
      </c>
      <c r="B71">
        <v>6</v>
      </c>
      <c r="C71">
        <v>5</v>
      </c>
      <c r="D71">
        <v>11</v>
      </c>
      <c r="E71">
        <v>23.3</v>
      </c>
      <c r="F71">
        <v>0</v>
      </c>
      <c r="G71">
        <v>0</v>
      </c>
    </row>
    <row r="72" spans="1:7" ht="15" x14ac:dyDescent="0.25">
      <c r="A72" s="282" t="s">
        <v>117</v>
      </c>
      <c r="B72">
        <v>1138.4000000000001</v>
      </c>
      <c r="C72">
        <v>991.7</v>
      </c>
      <c r="D72">
        <v>2989.4</v>
      </c>
      <c r="E72">
        <v>3150.2</v>
      </c>
      <c r="F72">
        <v>0</v>
      </c>
      <c r="G72">
        <v>0</v>
      </c>
    </row>
    <row r="73" spans="1:7" ht="15" x14ac:dyDescent="0.25">
      <c r="A73" s="282" t="s">
        <v>331</v>
      </c>
      <c r="B73">
        <v>0.2</v>
      </c>
      <c r="C73">
        <v>0</v>
      </c>
      <c r="D73">
        <v>0.2</v>
      </c>
      <c r="E73">
        <v>0</v>
      </c>
      <c r="F73">
        <v>0</v>
      </c>
      <c r="G73">
        <v>0</v>
      </c>
    </row>
    <row r="74" spans="1:7" ht="15" x14ac:dyDescent="0.25">
      <c r="A74" s="282" t="s">
        <v>118</v>
      </c>
      <c r="B74">
        <v>17.3</v>
      </c>
      <c r="C74">
        <v>11.8</v>
      </c>
      <c r="D74">
        <v>39.5</v>
      </c>
      <c r="E74">
        <v>22.2</v>
      </c>
      <c r="F74">
        <v>0</v>
      </c>
      <c r="G74">
        <v>0</v>
      </c>
    </row>
    <row r="75" spans="1:7" ht="15" x14ac:dyDescent="0.25">
      <c r="A75" s="282" t="s">
        <v>119</v>
      </c>
      <c r="B75">
        <v>0</v>
      </c>
      <c r="C75">
        <v>0</v>
      </c>
      <c r="D75">
        <v>94.8</v>
      </c>
      <c r="E75">
        <v>0</v>
      </c>
      <c r="F75">
        <v>0</v>
      </c>
      <c r="G75">
        <v>0</v>
      </c>
    </row>
    <row r="76" spans="1:7" ht="15" x14ac:dyDescent="0.25">
      <c r="A76" s="282" t="s">
        <v>120</v>
      </c>
      <c r="B76">
        <v>0</v>
      </c>
      <c r="C76">
        <v>0</v>
      </c>
      <c r="D76">
        <v>0</v>
      </c>
      <c r="E76" t="s">
        <v>84</v>
      </c>
      <c r="F76">
        <v>0</v>
      </c>
      <c r="G76">
        <v>0</v>
      </c>
    </row>
    <row r="77" spans="1:7" ht="15" x14ac:dyDescent="0.25">
      <c r="A77" s="282" t="s">
        <v>121</v>
      </c>
      <c r="B77">
        <v>11.5</v>
      </c>
      <c r="C77">
        <v>38</v>
      </c>
      <c r="D77">
        <v>39</v>
      </c>
      <c r="E77">
        <v>46.1</v>
      </c>
      <c r="F77">
        <v>0</v>
      </c>
      <c r="G77">
        <v>0</v>
      </c>
    </row>
    <row r="78" spans="1:7" ht="15" x14ac:dyDescent="0.25">
      <c r="A78" s="282" t="s">
        <v>62</v>
      </c>
      <c r="B78" t="s">
        <v>63</v>
      </c>
      <c r="C78" t="s">
        <v>64</v>
      </c>
      <c r="D78" t="s">
        <v>63</v>
      </c>
      <c r="E78" t="s">
        <v>63</v>
      </c>
      <c r="F78" t="s">
        <v>63</v>
      </c>
      <c r="G78" t="s">
        <v>65</v>
      </c>
    </row>
    <row r="79" spans="1:7" ht="15" x14ac:dyDescent="0.25">
      <c r="A79" s="282" t="s">
        <v>122</v>
      </c>
      <c r="B79">
        <v>3501.3</v>
      </c>
      <c r="C79">
        <v>2879.9</v>
      </c>
      <c r="D79">
        <v>40056.1</v>
      </c>
      <c r="E79">
        <v>36211.800000000003</v>
      </c>
      <c r="F79">
        <v>114.5</v>
      </c>
      <c r="G79">
        <v>0</v>
      </c>
    </row>
    <row r="80" spans="1:7" ht="15" x14ac:dyDescent="0.25">
      <c r="A80" s="282" t="s">
        <v>123</v>
      </c>
      <c r="B80">
        <v>2202.6999999999998</v>
      </c>
      <c r="C80">
        <v>1263.2</v>
      </c>
      <c r="D80">
        <v>0</v>
      </c>
      <c r="E80">
        <v>0</v>
      </c>
      <c r="F80">
        <v>159</v>
      </c>
      <c r="G80">
        <v>0</v>
      </c>
    </row>
    <row r="81" spans="1:7" ht="15" x14ac:dyDescent="0.25">
      <c r="A81" s="282" t="s">
        <v>62</v>
      </c>
      <c r="B81" t="s">
        <v>63</v>
      </c>
      <c r="C81" t="s">
        <v>64</v>
      </c>
      <c r="D81" t="s">
        <v>63</v>
      </c>
      <c r="E81" t="s">
        <v>63</v>
      </c>
      <c r="F81" t="s">
        <v>63</v>
      </c>
      <c r="G81" t="s">
        <v>65</v>
      </c>
    </row>
    <row r="82" spans="1:7" ht="15" x14ac:dyDescent="0.25">
      <c r="A82" s="282" t="s">
        <v>124</v>
      </c>
      <c r="B82">
        <v>5704</v>
      </c>
      <c r="C82">
        <v>4143.1000000000004</v>
      </c>
      <c r="D82">
        <v>40056.1</v>
      </c>
      <c r="E82">
        <v>36211.800000000003</v>
      </c>
      <c r="F82">
        <v>273.5</v>
      </c>
      <c r="G82">
        <v>0</v>
      </c>
    </row>
    <row r="83" spans="1:7" ht="15" x14ac:dyDescent="0.25">
      <c r="A83" s="282" t="s">
        <v>125</v>
      </c>
      <c r="B83" t="s">
        <v>42</v>
      </c>
      <c r="C83" t="s">
        <v>42</v>
      </c>
      <c r="D83">
        <v>2.6</v>
      </c>
      <c r="E83">
        <v>3.2</v>
      </c>
      <c r="F83" t="s">
        <v>42</v>
      </c>
      <c r="G83" t="s">
        <v>42</v>
      </c>
    </row>
    <row r="84" spans="1:7" ht="15" x14ac:dyDescent="0.25">
      <c r="A84" s="282" t="s">
        <v>126</v>
      </c>
      <c r="B84">
        <v>0</v>
      </c>
      <c r="C84">
        <v>0</v>
      </c>
      <c r="D84" t="s">
        <v>42</v>
      </c>
      <c r="E84" t="s">
        <v>42</v>
      </c>
      <c r="F84">
        <v>0</v>
      </c>
      <c r="G84">
        <v>0</v>
      </c>
    </row>
    <row r="85" spans="1:7" ht="15" x14ac:dyDescent="0.25">
      <c r="A85" s="282" t="s">
        <v>62</v>
      </c>
      <c r="B85" t="s">
        <v>63</v>
      </c>
      <c r="C85" t="s">
        <v>64</v>
      </c>
      <c r="D85" t="s">
        <v>63</v>
      </c>
      <c r="E85" t="s">
        <v>63</v>
      </c>
      <c r="F85" t="s">
        <v>63</v>
      </c>
      <c r="G85" t="s">
        <v>65</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AEBE-ED70-4FBD-90A7-876AC7309010}">
  <dimension ref="A1:G81"/>
  <sheetViews>
    <sheetView topLeftCell="A8" workbookViewId="0">
      <selection activeCell="H78" sqref="H78"/>
    </sheetView>
  </sheetViews>
  <sheetFormatPr defaultRowHeight="13.2" x14ac:dyDescent="0.25"/>
  <cols>
    <col min="1" max="1" width="18.33203125" customWidth="1"/>
    <col min="2" max="2" width="15.33203125" customWidth="1"/>
    <col min="3" max="3" width="12.6640625" customWidth="1"/>
    <col min="4" max="4" width="11.5546875" customWidth="1"/>
    <col min="5" max="5" width="11" customWidth="1"/>
  </cols>
  <sheetData>
    <row r="1" spans="1:7" ht="15" x14ac:dyDescent="0.25">
      <c r="A1" s="282" t="s">
        <v>47</v>
      </c>
    </row>
    <row r="2" spans="1:7" ht="15" x14ac:dyDescent="0.25">
      <c r="A2" s="282" t="s">
        <v>48</v>
      </c>
    </row>
    <row r="3" spans="1:7" ht="15" x14ac:dyDescent="0.25">
      <c r="A3" s="282" t="s">
        <v>212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0.1</v>
      </c>
      <c r="C12">
        <v>23</v>
      </c>
      <c r="D12">
        <v>4007</v>
      </c>
      <c r="E12">
        <v>3682.2</v>
      </c>
      <c r="F12">
        <v>0</v>
      </c>
      <c r="G12">
        <v>0</v>
      </c>
    </row>
    <row r="13" spans="1:7" ht="15" x14ac:dyDescent="0.25">
      <c r="A13" s="282" t="s">
        <v>68</v>
      </c>
      <c r="B13">
        <v>0</v>
      </c>
      <c r="C13">
        <v>0</v>
      </c>
      <c r="D13">
        <v>1051.7</v>
      </c>
      <c r="E13">
        <v>1168.3</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637</v>
      </c>
      <c r="E16">
        <v>856.1</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350</v>
      </c>
      <c r="C25">
        <v>275.2</v>
      </c>
      <c r="D25">
        <v>1347.5</v>
      </c>
      <c r="E25">
        <v>1493.6</v>
      </c>
      <c r="F25">
        <v>64.8</v>
      </c>
      <c r="G25">
        <v>0</v>
      </c>
    </row>
    <row r="26" spans="1:7" ht="15" x14ac:dyDescent="0.25">
      <c r="A26" s="282" t="s">
        <v>66</v>
      </c>
    </row>
    <row r="27" spans="1:7" ht="15" x14ac:dyDescent="0.25">
      <c r="A27" s="282" t="s">
        <v>79</v>
      </c>
      <c r="B27">
        <v>51.1</v>
      </c>
      <c r="C27">
        <v>48.5</v>
      </c>
      <c r="D27">
        <v>631.4</v>
      </c>
      <c r="E27">
        <v>878.6</v>
      </c>
      <c r="F27">
        <v>0</v>
      </c>
      <c r="G27">
        <v>0</v>
      </c>
    </row>
    <row r="28" spans="1:7" ht="15" x14ac:dyDescent="0.25">
      <c r="A28" s="282" t="s">
        <v>66</v>
      </c>
    </row>
    <row r="29" spans="1:7" ht="15" x14ac:dyDescent="0.25">
      <c r="A29" s="282" t="s">
        <v>80</v>
      </c>
      <c r="B29">
        <v>1141.5</v>
      </c>
      <c r="C29">
        <v>1862.5</v>
      </c>
      <c r="D29">
        <v>21507.599999999999</v>
      </c>
      <c r="E29">
        <v>28676.2</v>
      </c>
      <c r="F29">
        <v>0</v>
      </c>
      <c r="G29">
        <v>0</v>
      </c>
    </row>
    <row r="30" spans="1:7" ht="15" x14ac:dyDescent="0.25">
      <c r="A30" s="282" t="s">
        <v>66</v>
      </c>
    </row>
    <row r="31" spans="1:7" ht="15" x14ac:dyDescent="0.25">
      <c r="A31" s="282" t="s">
        <v>81</v>
      </c>
      <c r="B31">
        <v>694.8</v>
      </c>
      <c r="C31">
        <v>483.7</v>
      </c>
      <c r="D31">
        <v>3006.7</v>
      </c>
      <c r="E31">
        <v>3003.7</v>
      </c>
      <c r="F31">
        <v>0</v>
      </c>
      <c r="G31">
        <v>0</v>
      </c>
    </row>
    <row r="32" spans="1:7" ht="15" x14ac:dyDescent="0.25">
      <c r="A32" s="282" t="s">
        <v>82</v>
      </c>
      <c r="B32">
        <v>0</v>
      </c>
      <c r="C32">
        <v>0.2</v>
      </c>
      <c r="D32">
        <v>0.2</v>
      </c>
      <c r="E32">
        <v>0.1</v>
      </c>
      <c r="F32">
        <v>0</v>
      </c>
      <c r="G32">
        <v>0</v>
      </c>
    </row>
    <row r="33" spans="1:7" ht="15" x14ac:dyDescent="0.25">
      <c r="A33" s="282" t="s">
        <v>83</v>
      </c>
      <c r="B33">
        <v>5.4</v>
      </c>
      <c r="C33">
        <v>1</v>
      </c>
      <c r="D33">
        <v>597.20000000000005</v>
      </c>
      <c r="E33">
        <v>232.4</v>
      </c>
      <c r="F33">
        <v>0</v>
      </c>
      <c r="G33">
        <v>0</v>
      </c>
    </row>
    <row r="34" spans="1:7" ht="15" x14ac:dyDescent="0.25">
      <c r="A34" s="282" t="s">
        <v>85</v>
      </c>
      <c r="B34">
        <v>0.4</v>
      </c>
      <c r="C34">
        <v>3.1</v>
      </c>
      <c r="D34">
        <v>4.3</v>
      </c>
      <c r="E34">
        <v>3.8</v>
      </c>
      <c r="F34">
        <v>0</v>
      </c>
      <c r="G34">
        <v>0</v>
      </c>
    </row>
    <row r="35" spans="1:7" ht="15" x14ac:dyDescent="0.25">
      <c r="A35" s="282" t="s">
        <v>86</v>
      </c>
      <c r="B35">
        <v>3.5</v>
      </c>
      <c r="C35">
        <v>2.2000000000000002</v>
      </c>
      <c r="D35">
        <v>3.9</v>
      </c>
      <c r="E35">
        <v>5.4</v>
      </c>
      <c r="F35">
        <v>0</v>
      </c>
      <c r="G35">
        <v>0</v>
      </c>
    </row>
    <row r="36" spans="1:7" ht="15" x14ac:dyDescent="0.25">
      <c r="A36" s="282" t="s">
        <v>87</v>
      </c>
      <c r="B36">
        <v>0</v>
      </c>
      <c r="C36" t="s">
        <v>84</v>
      </c>
      <c r="D36">
        <v>1</v>
      </c>
      <c r="E36">
        <v>0.2</v>
      </c>
      <c r="F36">
        <v>0</v>
      </c>
      <c r="G36">
        <v>0</v>
      </c>
    </row>
    <row r="37" spans="1:7" ht="15" x14ac:dyDescent="0.25">
      <c r="A37" s="282" t="s">
        <v>88</v>
      </c>
      <c r="B37">
        <v>343.2</v>
      </c>
      <c r="C37">
        <v>179.1</v>
      </c>
      <c r="D37">
        <v>989</v>
      </c>
      <c r="E37">
        <v>898.6</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38.6</v>
      </c>
      <c r="C41">
        <v>27.9</v>
      </c>
      <c r="D41">
        <v>440.4</v>
      </c>
      <c r="E41">
        <v>585.70000000000005</v>
      </c>
      <c r="F41">
        <v>0</v>
      </c>
      <c r="G41">
        <v>0</v>
      </c>
    </row>
    <row r="42" spans="1:7" ht="15" x14ac:dyDescent="0.25">
      <c r="A42" s="282" t="s">
        <v>92</v>
      </c>
      <c r="B42">
        <v>0</v>
      </c>
      <c r="C42">
        <v>0</v>
      </c>
      <c r="D42">
        <v>0</v>
      </c>
      <c r="E42">
        <v>12</v>
      </c>
      <c r="F42">
        <v>0</v>
      </c>
      <c r="G42">
        <v>0</v>
      </c>
    </row>
    <row r="43" spans="1:7" ht="15" x14ac:dyDescent="0.25">
      <c r="A43" s="282" t="s">
        <v>93</v>
      </c>
      <c r="B43">
        <v>29.4</v>
      </c>
      <c r="C43">
        <v>26.3</v>
      </c>
      <c r="D43">
        <v>166.6</v>
      </c>
      <c r="E43">
        <v>166.3</v>
      </c>
      <c r="F43">
        <v>0</v>
      </c>
      <c r="G43">
        <v>0</v>
      </c>
    </row>
    <row r="44" spans="1:7" ht="15" x14ac:dyDescent="0.25">
      <c r="A44" s="282" t="s">
        <v>94</v>
      </c>
      <c r="B44">
        <v>12.9</v>
      </c>
      <c r="C44">
        <v>0</v>
      </c>
      <c r="D44">
        <v>38.700000000000003</v>
      </c>
      <c r="E44">
        <v>10.5</v>
      </c>
      <c r="F44">
        <v>0</v>
      </c>
      <c r="G44">
        <v>0</v>
      </c>
    </row>
    <row r="45" spans="1:7" ht="15" x14ac:dyDescent="0.25">
      <c r="A45" s="282" t="s">
        <v>95</v>
      </c>
      <c r="B45">
        <v>66</v>
      </c>
      <c r="C45">
        <v>66</v>
      </c>
      <c r="D45">
        <v>0</v>
      </c>
      <c r="E45">
        <v>206.1</v>
      </c>
      <c r="F45">
        <v>0</v>
      </c>
      <c r="G45">
        <v>0</v>
      </c>
    </row>
    <row r="46" spans="1:7" ht="15" x14ac:dyDescent="0.25">
      <c r="A46" s="282" t="s">
        <v>96</v>
      </c>
      <c r="B46">
        <v>40.299999999999997</v>
      </c>
      <c r="C46">
        <v>26.1</v>
      </c>
      <c r="D46">
        <v>35.9</v>
      </c>
      <c r="E46">
        <v>34.799999999999997</v>
      </c>
      <c r="F46">
        <v>0</v>
      </c>
      <c r="G46">
        <v>0</v>
      </c>
    </row>
    <row r="47" spans="1:7" ht="15" x14ac:dyDescent="0.25">
      <c r="A47" s="282" t="s">
        <v>97</v>
      </c>
      <c r="B47">
        <v>0.4</v>
      </c>
      <c r="C47">
        <v>0.2</v>
      </c>
      <c r="D47">
        <v>0</v>
      </c>
      <c r="E47">
        <v>0</v>
      </c>
      <c r="F47">
        <v>0</v>
      </c>
      <c r="G47">
        <v>0</v>
      </c>
    </row>
    <row r="48" spans="1:7" ht="15" x14ac:dyDescent="0.25">
      <c r="A48" s="282" t="s">
        <v>98</v>
      </c>
      <c r="B48">
        <v>0</v>
      </c>
      <c r="C48">
        <v>0</v>
      </c>
      <c r="D48">
        <v>162.30000000000001</v>
      </c>
      <c r="E48">
        <v>144</v>
      </c>
      <c r="F48">
        <v>0</v>
      </c>
      <c r="G48">
        <v>0</v>
      </c>
    </row>
    <row r="49" spans="1:7" ht="15" x14ac:dyDescent="0.25">
      <c r="A49" s="282" t="s">
        <v>169</v>
      </c>
      <c r="B49">
        <v>0.5</v>
      </c>
      <c r="C49">
        <v>0</v>
      </c>
      <c r="D49">
        <v>0</v>
      </c>
      <c r="E49">
        <v>0</v>
      </c>
      <c r="F49">
        <v>0</v>
      </c>
      <c r="G49">
        <v>0</v>
      </c>
    </row>
    <row r="50" spans="1:7" ht="15" x14ac:dyDescent="0.25">
      <c r="A50" s="282" t="s">
        <v>99</v>
      </c>
      <c r="B50">
        <v>9</v>
      </c>
      <c r="C50">
        <v>5</v>
      </c>
      <c r="D50">
        <v>2.1</v>
      </c>
      <c r="E50">
        <v>3.3</v>
      </c>
      <c r="F50">
        <v>0</v>
      </c>
      <c r="G50">
        <v>0</v>
      </c>
    </row>
    <row r="51" spans="1:7" ht="15" x14ac:dyDescent="0.25">
      <c r="A51" s="282" t="s">
        <v>100</v>
      </c>
      <c r="B51">
        <v>76.5</v>
      </c>
      <c r="C51">
        <v>85.6</v>
      </c>
      <c r="D51">
        <v>190.5</v>
      </c>
      <c r="E51">
        <v>208.7</v>
      </c>
      <c r="F51">
        <v>0</v>
      </c>
      <c r="G51">
        <v>0</v>
      </c>
    </row>
    <row r="52" spans="1:7" ht="15" x14ac:dyDescent="0.25">
      <c r="A52" s="282" t="s">
        <v>101</v>
      </c>
      <c r="B52">
        <v>67.3</v>
      </c>
      <c r="C52">
        <v>61</v>
      </c>
      <c r="D52">
        <v>374.7</v>
      </c>
      <c r="E52">
        <v>420.1</v>
      </c>
      <c r="F52">
        <v>0</v>
      </c>
      <c r="G52">
        <v>0</v>
      </c>
    </row>
    <row r="53" spans="1:7" ht="15" x14ac:dyDescent="0.25">
      <c r="A53" s="282" t="s">
        <v>66</v>
      </c>
    </row>
    <row r="54" spans="1:7" ht="15" x14ac:dyDescent="0.25">
      <c r="A54" s="282" t="s">
        <v>102</v>
      </c>
      <c r="B54">
        <v>7.8</v>
      </c>
      <c r="C54">
        <v>308.7</v>
      </c>
      <c r="D54">
        <v>622</v>
      </c>
      <c r="E54">
        <v>1191.0999999999999</v>
      </c>
      <c r="F54">
        <v>0</v>
      </c>
      <c r="G54">
        <v>0</v>
      </c>
    </row>
    <row r="55" spans="1:7" ht="15" x14ac:dyDescent="0.25">
      <c r="A55" s="282" t="s">
        <v>103</v>
      </c>
      <c r="B55">
        <v>0</v>
      </c>
      <c r="C55">
        <v>0</v>
      </c>
      <c r="D55">
        <v>0</v>
      </c>
      <c r="E55">
        <v>313.7</v>
      </c>
      <c r="F55">
        <v>0</v>
      </c>
      <c r="G55">
        <v>0</v>
      </c>
    </row>
    <row r="56" spans="1:7" ht="15" x14ac:dyDescent="0.25">
      <c r="A56" s="282" t="s">
        <v>104</v>
      </c>
      <c r="B56">
        <v>0.8</v>
      </c>
      <c r="C56">
        <v>308.5</v>
      </c>
      <c r="D56">
        <v>481.4</v>
      </c>
      <c r="E56">
        <v>667.9</v>
      </c>
      <c r="F56">
        <v>0</v>
      </c>
      <c r="G56">
        <v>0</v>
      </c>
    </row>
    <row r="57" spans="1:7" ht="15" x14ac:dyDescent="0.25">
      <c r="A57" s="282" t="s">
        <v>105</v>
      </c>
      <c r="B57">
        <v>7</v>
      </c>
      <c r="C57">
        <v>0</v>
      </c>
      <c r="D57">
        <v>13.2</v>
      </c>
      <c r="E57">
        <v>13.6</v>
      </c>
      <c r="F57">
        <v>0</v>
      </c>
      <c r="G57">
        <v>0</v>
      </c>
    </row>
    <row r="58" spans="1:7" ht="15" x14ac:dyDescent="0.25">
      <c r="A58" s="282" t="s">
        <v>106</v>
      </c>
      <c r="B58">
        <v>0</v>
      </c>
      <c r="C58">
        <v>0.2</v>
      </c>
      <c r="D58">
        <v>0</v>
      </c>
      <c r="E58">
        <v>0.3</v>
      </c>
      <c r="F58">
        <v>0</v>
      </c>
      <c r="G58">
        <v>0</v>
      </c>
    </row>
    <row r="59" spans="1:7" ht="15" x14ac:dyDescent="0.25">
      <c r="A59" s="282" t="s">
        <v>107</v>
      </c>
      <c r="B59">
        <v>0</v>
      </c>
      <c r="C59">
        <v>0</v>
      </c>
      <c r="D59">
        <v>127.4</v>
      </c>
      <c r="E59">
        <v>195.6</v>
      </c>
      <c r="F59">
        <v>0</v>
      </c>
      <c r="G59">
        <v>0</v>
      </c>
    </row>
    <row r="60" spans="1:7" ht="15" x14ac:dyDescent="0.25">
      <c r="A60" s="282" t="s">
        <v>66</v>
      </c>
    </row>
    <row r="61" spans="1:7" ht="15" x14ac:dyDescent="0.25">
      <c r="A61" s="282" t="s">
        <v>108</v>
      </c>
      <c r="B61">
        <v>1148</v>
      </c>
      <c r="C61">
        <v>1210</v>
      </c>
      <c r="D61">
        <v>3468</v>
      </c>
      <c r="E61">
        <v>3694.4</v>
      </c>
      <c r="F61">
        <v>34.299999999999997</v>
      </c>
      <c r="G61">
        <v>0</v>
      </c>
    </row>
    <row r="62" spans="1:7" ht="15" x14ac:dyDescent="0.25">
      <c r="A62" s="282" t="s">
        <v>109</v>
      </c>
      <c r="B62">
        <v>3</v>
      </c>
      <c r="C62">
        <v>3.5</v>
      </c>
      <c r="D62">
        <v>11.1</v>
      </c>
      <c r="E62">
        <v>13.4</v>
      </c>
      <c r="F62">
        <v>0</v>
      </c>
      <c r="G62">
        <v>0</v>
      </c>
    </row>
    <row r="63" spans="1:7" ht="15" x14ac:dyDescent="0.25">
      <c r="A63" s="282" t="s">
        <v>111</v>
      </c>
      <c r="B63">
        <v>0</v>
      </c>
      <c r="C63">
        <v>40</v>
      </c>
      <c r="D63">
        <v>92.8</v>
      </c>
      <c r="E63">
        <v>145.5</v>
      </c>
      <c r="F63">
        <v>0</v>
      </c>
      <c r="G63">
        <v>0</v>
      </c>
    </row>
    <row r="64" spans="1:7" ht="15" x14ac:dyDescent="0.25">
      <c r="A64" s="282" t="s">
        <v>112</v>
      </c>
      <c r="B64">
        <v>3.5</v>
      </c>
      <c r="C64">
        <v>57.9</v>
      </c>
      <c r="D64">
        <v>78.5</v>
      </c>
      <c r="E64">
        <v>73.599999999999994</v>
      </c>
      <c r="F64">
        <v>0</v>
      </c>
      <c r="G64">
        <v>0</v>
      </c>
    </row>
    <row r="65" spans="1:7" ht="15" x14ac:dyDescent="0.25">
      <c r="A65" s="282" t="s">
        <v>113</v>
      </c>
      <c r="B65">
        <v>52.5</v>
      </c>
      <c r="C65">
        <v>61.4</v>
      </c>
      <c r="D65">
        <v>218.6</v>
      </c>
      <c r="E65">
        <v>140.80000000000001</v>
      </c>
      <c r="F65">
        <v>0</v>
      </c>
      <c r="G65">
        <v>0</v>
      </c>
    </row>
    <row r="66" spans="1:7" ht="15" x14ac:dyDescent="0.25">
      <c r="A66" s="282" t="s">
        <v>114</v>
      </c>
      <c r="B66">
        <v>4</v>
      </c>
      <c r="C66">
        <v>14.4</v>
      </c>
      <c r="D66">
        <v>0</v>
      </c>
      <c r="E66">
        <v>7.2</v>
      </c>
      <c r="F66">
        <v>0</v>
      </c>
      <c r="G66">
        <v>0</v>
      </c>
    </row>
    <row r="67" spans="1:7" ht="15" x14ac:dyDescent="0.25">
      <c r="A67" s="282" t="s">
        <v>115</v>
      </c>
      <c r="B67">
        <v>0</v>
      </c>
      <c r="C67">
        <v>10</v>
      </c>
      <c r="D67">
        <v>23.3</v>
      </c>
      <c r="E67">
        <v>14.2</v>
      </c>
      <c r="F67">
        <v>0</v>
      </c>
      <c r="G67">
        <v>0</v>
      </c>
    </row>
    <row r="68" spans="1:7" ht="15" x14ac:dyDescent="0.25">
      <c r="A68" s="282" t="s">
        <v>116</v>
      </c>
      <c r="B68">
        <v>0</v>
      </c>
      <c r="C68">
        <v>0</v>
      </c>
      <c r="D68">
        <v>0</v>
      </c>
      <c r="E68">
        <v>1.7</v>
      </c>
      <c r="F68">
        <v>0</v>
      </c>
      <c r="G68">
        <v>0</v>
      </c>
    </row>
    <row r="69" spans="1:7" ht="15" x14ac:dyDescent="0.25">
      <c r="A69" s="282" t="s">
        <v>117</v>
      </c>
      <c r="B69">
        <v>1040.0999999999999</v>
      </c>
      <c r="C69">
        <v>993.2</v>
      </c>
      <c r="D69">
        <v>2975.4</v>
      </c>
      <c r="E69">
        <v>3127.1</v>
      </c>
      <c r="F69">
        <v>34.299999999999997</v>
      </c>
      <c r="G69">
        <v>0</v>
      </c>
    </row>
    <row r="70" spans="1:7" ht="15" x14ac:dyDescent="0.25">
      <c r="A70" s="282" t="s">
        <v>118</v>
      </c>
      <c r="B70">
        <v>11.8</v>
      </c>
      <c r="C70">
        <v>11.2</v>
      </c>
      <c r="D70">
        <v>22.2</v>
      </c>
      <c r="E70">
        <v>25.7</v>
      </c>
      <c r="F70">
        <v>0</v>
      </c>
      <c r="G70">
        <v>0</v>
      </c>
    </row>
    <row r="71" spans="1:7" ht="15" x14ac:dyDescent="0.25">
      <c r="A71" s="282" t="s">
        <v>119</v>
      </c>
      <c r="B71">
        <v>0</v>
      </c>
      <c r="C71">
        <v>0</v>
      </c>
      <c r="D71">
        <v>0</v>
      </c>
      <c r="E71">
        <v>104</v>
      </c>
      <c r="F71">
        <v>0</v>
      </c>
      <c r="G71">
        <v>0</v>
      </c>
    </row>
    <row r="72" spans="1:7" ht="15" x14ac:dyDescent="0.25">
      <c r="A72" s="282" t="s">
        <v>120</v>
      </c>
      <c r="B72">
        <v>0</v>
      </c>
      <c r="C72">
        <v>0</v>
      </c>
      <c r="D72" t="s">
        <v>84</v>
      </c>
      <c r="E72">
        <v>0</v>
      </c>
      <c r="F72">
        <v>0</v>
      </c>
      <c r="G72">
        <v>0</v>
      </c>
    </row>
    <row r="73" spans="1:7" ht="15" x14ac:dyDescent="0.25">
      <c r="A73" s="282" t="s">
        <v>121</v>
      </c>
      <c r="B73">
        <v>33</v>
      </c>
      <c r="C73">
        <v>18.5</v>
      </c>
      <c r="D73">
        <v>46.1</v>
      </c>
      <c r="E73">
        <v>41.3</v>
      </c>
      <c r="F73">
        <v>0</v>
      </c>
      <c r="G73">
        <v>0</v>
      </c>
    </row>
    <row r="74" spans="1:7" ht="15" x14ac:dyDescent="0.25">
      <c r="A74" s="282" t="s">
        <v>62</v>
      </c>
      <c r="B74" t="s">
        <v>63</v>
      </c>
      <c r="C74" t="s">
        <v>64</v>
      </c>
      <c r="D74" t="s">
        <v>63</v>
      </c>
      <c r="E74" t="s">
        <v>63</v>
      </c>
      <c r="F74" t="s">
        <v>63</v>
      </c>
      <c r="G74" t="s">
        <v>65</v>
      </c>
    </row>
    <row r="75" spans="1:7" ht="15" x14ac:dyDescent="0.25">
      <c r="A75" s="282" t="s">
        <v>122</v>
      </c>
      <c r="B75">
        <v>3393.3</v>
      </c>
      <c r="C75">
        <v>4211.7</v>
      </c>
      <c r="D75">
        <v>34722.1</v>
      </c>
      <c r="E75">
        <v>42829.4</v>
      </c>
      <c r="F75">
        <v>99.1</v>
      </c>
      <c r="G75">
        <v>0</v>
      </c>
    </row>
    <row r="76" spans="1:7" ht="15" x14ac:dyDescent="0.25">
      <c r="A76" s="282" t="s">
        <v>123</v>
      </c>
      <c r="B76">
        <v>1550.6</v>
      </c>
      <c r="C76">
        <v>2284.3000000000002</v>
      </c>
      <c r="D76">
        <v>0</v>
      </c>
      <c r="E76">
        <v>0</v>
      </c>
      <c r="F76">
        <v>251</v>
      </c>
      <c r="G76">
        <v>0</v>
      </c>
    </row>
    <row r="77" spans="1:7" ht="15" x14ac:dyDescent="0.25">
      <c r="A77" s="282" t="s">
        <v>62</v>
      </c>
      <c r="B77" t="s">
        <v>63</v>
      </c>
      <c r="C77" t="s">
        <v>64</v>
      </c>
      <c r="D77" t="s">
        <v>63</v>
      </c>
      <c r="E77" t="s">
        <v>63</v>
      </c>
      <c r="F77" t="s">
        <v>63</v>
      </c>
      <c r="G77" t="s">
        <v>65</v>
      </c>
    </row>
    <row r="78" spans="1:7" ht="15" x14ac:dyDescent="0.25">
      <c r="A78" s="282" t="s">
        <v>124</v>
      </c>
      <c r="B78">
        <v>4943.8999999999996</v>
      </c>
      <c r="C78">
        <v>6495.9</v>
      </c>
      <c r="D78">
        <v>34722.1</v>
      </c>
      <c r="E78">
        <v>42829.4</v>
      </c>
      <c r="F78" s="56">
        <v>350.1</v>
      </c>
      <c r="G78" s="56">
        <v>0</v>
      </c>
    </row>
    <row r="79" spans="1:7" ht="15" x14ac:dyDescent="0.25">
      <c r="A79" s="282" t="s">
        <v>125</v>
      </c>
      <c r="B79" t="s">
        <v>42</v>
      </c>
      <c r="C79" t="s">
        <v>42</v>
      </c>
      <c r="D79">
        <v>3.2</v>
      </c>
      <c r="E79">
        <v>1.6</v>
      </c>
      <c r="F79" t="s">
        <v>42</v>
      </c>
      <c r="G79" t="s">
        <v>42</v>
      </c>
    </row>
    <row r="80" spans="1:7" ht="15" x14ac:dyDescent="0.25">
      <c r="A80" s="282" t="s">
        <v>126</v>
      </c>
      <c r="B80">
        <v>0</v>
      </c>
      <c r="C80">
        <v>0.3</v>
      </c>
      <c r="D80" t="s">
        <v>42</v>
      </c>
      <c r="E80" t="s">
        <v>42</v>
      </c>
      <c r="F80">
        <v>0</v>
      </c>
      <c r="G80">
        <v>0</v>
      </c>
    </row>
    <row r="81" spans="1:7" ht="15" x14ac:dyDescent="0.25">
      <c r="A81" s="282" t="s">
        <v>62</v>
      </c>
      <c r="B81" t="s">
        <v>63</v>
      </c>
      <c r="C81" t="s">
        <v>64</v>
      </c>
      <c r="D81" t="s">
        <v>63</v>
      </c>
      <c r="E81" t="s">
        <v>63</v>
      </c>
      <c r="F81" t="s">
        <v>63</v>
      </c>
      <c r="G81" t="s">
        <v>65</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9D1B6-DC3C-4D3C-8678-3A88AD54064B}">
  <dimension ref="A1:G80"/>
  <sheetViews>
    <sheetView topLeftCell="A55" workbookViewId="0">
      <selection activeCell="A9" sqref="A9:A80"/>
    </sheetView>
  </sheetViews>
  <sheetFormatPr defaultRowHeight="13.2" x14ac:dyDescent="0.25"/>
  <cols>
    <col min="1" max="1" width="24.44140625" customWidth="1"/>
    <col min="2" max="2" width="14.33203125" customWidth="1"/>
    <col min="3" max="3" width="10.6640625" customWidth="1"/>
    <col min="4" max="4" width="12.44140625" customWidth="1"/>
    <col min="5" max="5" width="11.5546875" customWidth="1"/>
    <col min="6" max="6" width="12" customWidth="1"/>
    <col min="7" max="7" width="17.6640625" customWidth="1"/>
  </cols>
  <sheetData>
    <row r="1" spans="1:7" ht="15" x14ac:dyDescent="0.25">
      <c r="A1" s="282" t="s">
        <v>47</v>
      </c>
    </row>
    <row r="2" spans="1:7" ht="15" x14ac:dyDescent="0.25">
      <c r="A2" s="282" t="s">
        <v>48</v>
      </c>
    </row>
    <row r="3" spans="1:7" ht="15" x14ac:dyDescent="0.25">
      <c r="A3" s="282" t="s">
        <v>213</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129</v>
      </c>
      <c r="D9" t="s">
        <v>208</v>
      </c>
      <c r="E9" t="s">
        <v>129</v>
      </c>
      <c r="F9" t="s">
        <v>130</v>
      </c>
      <c r="G9" t="s">
        <v>61</v>
      </c>
    </row>
    <row r="10" spans="1:7" ht="15" x14ac:dyDescent="0.25">
      <c r="A10" s="282" t="s">
        <v>62</v>
      </c>
      <c r="B10" t="s">
        <v>63</v>
      </c>
      <c r="C10" t="s">
        <v>133</v>
      </c>
      <c r="D10" t="s">
        <v>131</v>
      </c>
      <c r="E10" t="s">
        <v>64</v>
      </c>
      <c r="F10" t="s">
        <v>209</v>
      </c>
      <c r="G10" t="s">
        <v>65</v>
      </c>
    </row>
    <row r="11" spans="1:7" ht="15" x14ac:dyDescent="0.25">
      <c r="A11" s="282" t="s">
        <v>66</v>
      </c>
    </row>
    <row r="12" spans="1:7" ht="15" x14ac:dyDescent="0.25">
      <c r="A12" s="282" t="s">
        <v>67</v>
      </c>
      <c r="B12">
        <v>0.1</v>
      </c>
      <c r="C12">
        <v>23</v>
      </c>
      <c r="D12">
        <v>3938</v>
      </c>
      <c r="E12">
        <v>3503.3</v>
      </c>
      <c r="F12">
        <v>0</v>
      </c>
      <c r="G12">
        <v>0</v>
      </c>
    </row>
    <row r="13" spans="1:7" ht="15" x14ac:dyDescent="0.25">
      <c r="A13" s="282" t="s">
        <v>68</v>
      </c>
      <c r="B13">
        <v>0</v>
      </c>
      <c r="C13">
        <v>0</v>
      </c>
      <c r="D13">
        <v>909</v>
      </c>
      <c r="E13">
        <v>1046.8</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710.7</v>
      </c>
      <c r="E16">
        <v>798.8</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1904.4</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375.5</v>
      </c>
      <c r="C25">
        <v>325.8</v>
      </c>
      <c r="D25">
        <v>1319.2</v>
      </c>
      <c r="E25">
        <v>1436.7</v>
      </c>
      <c r="F25">
        <v>64.8</v>
      </c>
      <c r="G25">
        <v>0</v>
      </c>
    </row>
    <row r="26" spans="1:7" ht="15" x14ac:dyDescent="0.25">
      <c r="A26" s="282" t="s">
        <v>66</v>
      </c>
    </row>
    <row r="27" spans="1:7" ht="15" x14ac:dyDescent="0.25">
      <c r="A27" s="282" t="s">
        <v>79</v>
      </c>
      <c r="B27">
        <v>60.5</v>
      </c>
      <c r="C27">
        <v>50</v>
      </c>
      <c r="D27">
        <v>621.9</v>
      </c>
      <c r="E27">
        <v>861.1</v>
      </c>
      <c r="F27">
        <v>0</v>
      </c>
      <c r="G27">
        <v>0</v>
      </c>
    </row>
    <row r="28" spans="1:7" ht="15" x14ac:dyDescent="0.25">
      <c r="A28" s="282" t="s">
        <v>66</v>
      </c>
    </row>
    <row r="29" spans="1:7" ht="15" x14ac:dyDescent="0.25">
      <c r="A29" s="282" t="s">
        <v>80</v>
      </c>
      <c r="B29">
        <v>1285.7</v>
      </c>
      <c r="C29">
        <v>1850.6</v>
      </c>
      <c r="D29">
        <v>21107.3</v>
      </c>
      <c r="E29">
        <v>28480.1</v>
      </c>
      <c r="F29">
        <v>0</v>
      </c>
      <c r="G29">
        <v>0</v>
      </c>
    </row>
    <row r="30" spans="1:7" ht="15" x14ac:dyDescent="0.25">
      <c r="A30" s="282" t="s">
        <v>66</v>
      </c>
    </row>
    <row r="31" spans="1:7" ht="15" x14ac:dyDescent="0.25">
      <c r="A31" s="282" t="s">
        <v>81</v>
      </c>
      <c r="B31">
        <v>746.7</v>
      </c>
      <c r="C31">
        <v>398.3</v>
      </c>
      <c r="D31">
        <v>2834</v>
      </c>
      <c r="E31">
        <v>2919.1</v>
      </c>
      <c r="F31">
        <v>0</v>
      </c>
      <c r="G31">
        <v>0</v>
      </c>
    </row>
    <row r="32" spans="1:7" ht="15" x14ac:dyDescent="0.25">
      <c r="A32" s="282" t="s">
        <v>82</v>
      </c>
      <c r="B32">
        <v>0</v>
      </c>
      <c r="C32">
        <v>0.2</v>
      </c>
      <c r="D32">
        <v>0.2</v>
      </c>
      <c r="E32">
        <v>0.1</v>
      </c>
      <c r="F32">
        <v>0</v>
      </c>
      <c r="G32">
        <v>0</v>
      </c>
    </row>
    <row r="33" spans="1:7" ht="15" x14ac:dyDescent="0.25">
      <c r="A33" s="282" t="s">
        <v>83</v>
      </c>
      <c r="B33">
        <v>61.8</v>
      </c>
      <c r="C33">
        <v>0</v>
      </c>
      <c r="D33">
        <v>538.70000000000005</v>
      </c>
      <c r="E33">
        <v>232.4</v>
      </c>
      <c r="F33">
        <v>0</v>
      </c>
      <c r="G33">
        <v>0</v>
      </c>
    </row>
    <row r="34" spans="1:7" ht="15" x14ac:dyDescent="0.25">
      <c r="A34" s="282" t="s">
        <v>85</v>
      </c>
      <c r="B34">
        <v>0.9</v>
      </c>
      <c r="C34">
        <v>3.1</v>
      </c>
      <c r="D34">
        <v>3.9</v>
      </c>
      <c r="E34">
        <v>3.4</v>
      </c>
      <c r="F34">
        <v>0</v>
      </c>
      <c r="G34">
        <v>0</v>
      </c>
    </row>
    <row r="35" spans="1:7" ht="15" x14ac:dyDescent="0.25">
      <c r="A35" s="282" t="s">
        <v>86</v>
      </c>
      <c r="B35">
        <v>3.5</v>
      </c>
      <c r="C35">
        <v>0.8</v>
      </c>
      <c r="D35">
        <v>3.9</v>
      </c>
      <c r="E35">
        <v>4.5999999999999996</v>
      </c>
      <c r="F35">
        <v>0</v>
      </c>
      <c r="G35">
        <v>0</v>
      </c>
    </row>
    <row r="36" spans="1:7" ht="15" x14ac:dyDescent="0.25">
      <c r="A36" s="282" t="s">
        <v>87</v>
      </c>
      <c r="B36">
        <v>0</v>
      </c>
      <c r="C36" t="s">
        <v>84</v>
      </c>
      <c r="D36">
        <v>1</v>
      </c>
      <c r="E36">
        <v>0.2</v>
      </c>
      <c r="F36">
        <v>0</v>
      </c>
      <c r="G36">
        <v>0</v>
      </c>
    </row>
    <row r="37" spans="1:7" ht="15" x14ac:dyDescent="0.25">
      <c r="A37" s="282" t="s">
        <v>88</v>
      </c>
      <c r="B37">
        <v>349.8</v>
      </c>
      <c r="C37">
        <v>148.19999999999999</v>
      </c>
      <c r="D37">
        <v>909.2</v>
      </c>
      <c r="E37">
        <v>868.8</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37.9</v>
      </c>
      <c r="C41">
        <v>29.6</v>
      </c>
      <c r="D41">
        <v>440.1</v>
      </c>
      <c r="E41">
        <v>584.20000000000005</v>
      </c>
      <c r="F41">
        <v>0</v>
      </c>
      <c r="G41">
        <v>0</v>
      </c>
    </row>
    <row r="42" spans="1:7" ht="15" x14ac:dyDescent="0.25">
      <c r="A42" s="282" t="s">
        <v>92</v>
      </c>
      <c r="B42">
        <v>0</v>
      </c>
      <c r="C42">
        <v>0</v>
      </c>
      <c r="D42">
        <v>0</v>
      </c>
      <c r="E42">
        <v>12</v>
      </c>
      <c r="F42">
        <v>0</v>
      </c>
      <c r="G42">
        <v>0</v>
      </c>
    </row>
    <row r="43" spans="1:7" ht="15" x14ac:dyDescent="0.25">
      <c r="A43" s="282" t="s">
        <v>93</v>
      </c>
      <c r="B43">
        <v>32.700000000000003</v>
      </c>
      <c r="C43">
        <v>27.7</v>
      </c>
      <c r="D43">
        <v>156.6</v>
      </c>
      <c r="E43">
        <v>144.1</v>
      </c>
      <c r="F43">
        <v>0</v>
      </c>
      <c r="G43">
        <v>0</v>
      </c>
    </row>
    <row r="44" spans="1:7" ht="15" x14ac:dyDescent="0.25">
      <c r="A44" s="282" t="s">
        <v>94</v>
      </c>
      <c r="B44">
        <v>12.4</v>
      </c>
      <c r="C44">
        <v>0</v>
      </c>
      <c r="D44">
        <v>38.6</v>
      </c>
      <c r="E44">
        <v>10.5</v>
      </c>
      <c r="F44">
        <v>0</v>
      </c>
      <c r="G44">
        <v>0</v>
      </c>
    </row>
    <row r="45" spans="1:7" ht="15" x14ac:dyDescent="0.25">
      <c r="A45" s="282" t="s">
        <v>95</v>
      </c>
      <c r="B45">
        <v>66</v>
      </c>
      <c r="C45">
        <v>66</v>
      </c>
      <c r="D45">
        <v>0</v>
      </c>
      <c r="E45">
        <v>206.1</v>
      </c>
      <c r="F45">
        <v>0</v>
      </c>
      <c r="G45">
        <v>0</v>
      </c>
    </row>
    <row r="46" spans="1:7" ht="15" x14ac:dyDescent="0.25">
      <c r="A46" s="282" t="s">
        <v>96</v>
      </c>
      <c r="B46">
        <v>35.9</v>
      </c>
      <c r="C46">
        <v>17.7</v>
      </c>
      <c r="D46">
        <v>34.200000000000003</v>
      </c>
      <c r="E46">
        <v>27.9</v>
      </c>
      <c r="F46">
        <v>0</v>
      </c>
      <c r="G46">
        <v>0</v>
      </c>
    </row>
    <row r="47" spans="1:7" ht="15" x14ac:dyDescent="0.25">
      <c r="A47" s="282" t="s">
        <v>97</v>
      </c>
      <c r="B47">
        <v>0.4</v>
      </c>
      <c r="C47">
        <v>0.2</v>
      </c>
      <c r="D47">
        <v>0</v>
      </c>
      <c r="E47">
        <v>0</v>
      </c>
      <c r="F47">
        <v>0</v>
      </c>
      <c r="G47">
        <v>0</v>
      </c>
    </row>
    <row r="48" spans="1:7" ht="15" x14ac:dyDescent="0.25">
      <c r="A48" s="282" t="s">
        <v>98</v>
      </c>
      <c r="B48">
        <v>0</v>
      </c>
      <c r="C48">
        <v>0</v>
      </c>
      <c r="D48">
        <v>151.5</v>
      </c>
      <c r="E48">
        <v>144</v>
      </c>
      <c r="F48">
        <v>0</v>
      </c>
      <c r="G48">
        <v>0</v>
      </c>
    </row>
    <row r="49" spans="1:7" ht="15" x14ac:dyDescent="0.25">
      <c r="A49" s="282" t="s">
        <v>169</v>
      </c>
      <c r="B49">
        <v>0.5</v>
      </c>
      <c r="C49">
        <v>0</v>
      </c>
      <c r="D49">
        <v>0</v>
      </c>
      <c r="E49">
        <v>0</v>
      </c>
      <c r="F49">
        <v>0</v>
      </c>
      <c r="G49">
        <v>0</v>
      </c>
    </row>
    <row r="50" spans="1:7" ht="15" x14ac:dyDescent="0.25">
      <c r="A50" s="282" t="s">
        <v>99</v>
      </c>
      <c r="B50">
        <v>9.3000000000000007</v>
      </c>
      <c r="C50">
        <v>5.3</v>
      </c>
      <c r="D50">
        <v>1.9</v>
      </c>
      <c r="E50">
        <v>3.1</v>
      </c>
      <c r="F50">
        <v>0</v>
      </c>
      <c r="G50">
        <v>0</v>
      </c>
    </row>
    <row r="51" spans="1:7" ht="15" x14ac:dyDescent="0.25">
      <c r="A51" s="282" t="s">
        <v>100</v>
      </c>
      <c r="B51">
        <v>72.2</v>
      </c>
      <c r="C51">
        <v>38.799999999999997</v>
      </c>
      <c r="D51">
        <v>189.5</v>
      </c>
      <c r="E51">
        <v>195.6</v>
      </c>
      <c r="F51">
        <v>0</v>
      </c>
      <c r="G51">
        <v>0</v>
      </c>
    </row>
    <row r="52" spans="1:7" ht="15" x14ac:dyDescent="0.25">
      <c r="A52" s="282" t="s">
        <v>101</v>
      </c>
      <c r="B52">
        <v>61.9</v>
      </c>
      <c r="C52">
        <v>60.7</v>
      </c>
      <c r="D52">
        <v>364.8</v>
      </c>
      <c r="E52">
        <v>410.6</v>
      </c>
      <c r="F52">
        <v>0</v>
      </c>
      <c r="G52">
        <v>0</v>
      </c>
    </row>
    <row r="53" spans="1:7" ht="15" x14ac:dyDescent="0.25">
      <c r="A53" s="282" t="s">
        <v>66</v>
      </c>
    </row>
    <row r="54" spans="1:7" ht="15" x14ac:dyDescent="0.25">
      <c r="A54" s="282" t="s">
        <v>102</v>
      </c>
      <c r="B54">
        <v>0.8</v>
      </c>
      <c r="C54">
        <v>360.5</v>
      </c>
      <c r="D54">
        <v>622</v>
      </c>
      <c r="E54">
        <v>1140.2</v>
      </c>
      <c r="F54">
        <v>0</v>
      </c>
      <c r="G54">
        <v>0</v>
      </c>
    </row>
    <row r="55" spans="1:7" ht="15" x14ac:dyDescent="0.25">
      <c r="A55" s="282" t="s">
        <v>103</v>
      </c>
      <c r="B55">
        <v>0</v>
      </c>
      <c r="C55">
        <v>0</v>
      </c>
      <c r="D55">
        <v>0</v>
      </c>
      <c r="E55">
        <v>313.7</v>
      </c>
      <c r="F55">
        <v>0</v>
      </c>
      <c r="G55">
        <v>0</v>
      </c>
    </row>
    <row r="56" spans="1:7" ht="15" x14ac:dyDescent="0.25">
      <c r="A56" s="282" t="s">
        <v>104</v>
      </c>
      <c r="B56">
        <v>0.8</v>
      </c>
      <c r="C56">
        <v>360.5</v>
      </c>
      <c r="D56">
        <v>481.4</v>
      </c>
      <c r="E56">
        <v>617.29999999999995</v>
      </c>
      <c r="F56">
        <v>0</v>
      </c>
      <c r="G56">
        <v>0</v>
      </c>
    </row>
    <row r="57" spans="1:7" ht="15" x14ac:dyDescent="0.25">
      <c r="A57" s="282" t="s">
        <v>105</v>
      </c>
      <c r="B57">
        <v>0</v>
      </c>
      <c r="C57">
        <v>0</v>
      </c>
      <c r="D57">
        <v>13.2</v>
      </c>
      <c r="E57">
        <v>13.6</v>
      </c>
      <c r="F57">
        <v>0</v>
      </c>
      <c r="G57">
        <v>0</v>
      </c>
    </row>
    <row r="58" spans="1:7" ht="15" x14ac:dyDescent="0.25">
      <c r="A58" s="282" t="s">
        <v>107</v>
      </c>
      <c r="B58">
        <v>0</v>
      </c>
      <c r="C58">
        <v>0</v>
      </c>
      <c r="D58">
        <v>127.4</v>
      </c>
      <c r="E58">
        <v>195.6</v>
      </c>
      <c r="F58">
        <v>0</v>
      </c>
      <c r="G58">
        <v>0</v>
      </c>
    </row>
    <row r="59" spans="1:7" ht="15" x14ac:dyDescent="0.25">
      <c r="A59" s="282" t="s">
        <v>66</v>
      </c>
    </row>
    <row r="60" spans="1:7" ht="15" x14ac:dyDescent="0.25">
      <c r="A60" s="282" t="s">
        <v>108</v>
      </c>
      <c r="B60">
        <v>1185.0999999999999</v>
      </c>
      <c r="C60">
        <v>1365.5</v>
      </c>
      <c r="D60">
        <v>3342.6</v>
      </c>
      <c r="E60">
        <v>3515.4</v>
      </c>
      <c r="F60">
        <v>0</v>
      </c>
      <c r="G60">
        <v>0</v>
      </c>
    </row>
    <row r="61" spans="1:7" ht="15" x14ac:dyDescent="0.25">
      <c r="A61" s="282" t="s">
        <v>109</v>
      </c>
      <c r="B61">
        <v>3</v>
      </c>
      <c r="C61">
        <v>3.5</v>
      </c>
      <c r="D61">
        <v>11.1</v>
      </c>
      <c r="E61">
        <v>13.4</v>
      </c>
      <c r="F61">
        <v>0</v>
      </c>
      <c r="G61">
        <v>0</v>
      </c>
    </row>
    <row r="62" spans="1:7" ht="15" x14ac:dyDescent="0.25">
      <c r="A62" s="282" t="s">
        <v>111</v>
      </c>
      <c r="B62">
        <v>0</v>
      </c>
      <c r="C62">
        <v>40</v>
      </c>
      <c r="D62">
        <v>92.8</v>
      </c>
      <c r="E62">
        <v>145.5</v>
      </c>
      <c r="F62">
        <v>0</v>
      </c>
      <c r="G62">
        <v>0</v>
      </c>
    </row>
    <row r="63" spans="1:7" ht="15" x14ac:dyDescent="0.25">
      <c r="A63" s="282" t="s">
        <v>112</v>
      </c>
      <c r="B63">
        <v>4.2</v>
      </c>
      <c r="C63">
        <v>54.1</v>
      </c>
      <c r="D63">
        <v>77.5</v>
      </c>
      <c r="E63">
        <v>70</v>
      </c>
      <c r="F63">
        <v>0</v>
      </c>
      <c r="G63">
        <v>0</v>
      </c>
    </row>
    <row r="64" spans="1:7" ht="15" x14ac:dyDescent="0.25">
      <c r="A64" s="282" t="s">
        <v>113</v>
      </c>
      <c r="B64">
        <v>58.5</v>
      </c>
      <c r="C64">
        <v>63.4</v>
      </c>
      <c r="D64">
        <v>191.4</v>
      </c>
      <c r="E64">
        <v>133.80000000000001</v>
      </c>
      <c r="F64">
        <v>0</v>
      </c>
      <c r="G64">
        <v>0</v>
      </c>
    </row>
    <row r="65" spans="1:7" ht="15" x14ac:dyDescent="0.25">
      <c r="A65" s="282" t="s">
        <v>114</v>
      </c>
      <c r="B65">
        <v>4</v>
      </c>
      <c r="C65">
        <v>14.4</v>
      </c>
      <c r="D65">
        <v>0</v>
      </c>
      <c r="E65">
        <v>7.2</v>
      </c>
      <c r="F65">
        <v>0</v>
      </c>
      <c r="G65">
        <v>0</v>
      </c>
    </row>
    <row r="66" spans="1:7" ht="15" x14ac:dyDescent="0.25">
      <c r="A66" s="282" t="s">
        <v>115</v>
      </c>
      <c r="B66">
        <v>0</v>
      </c>
      <c r="C66">
        <v>4.5</v>
      </c>
      <c r="D66">
        <v>23.3</v>
      </c>
      <c r="E66">
        <v>14.2</v>
      </c>
      <c r="F66">
        <v>0</v>
      </c>
      <c r="G66">
        <v>0</v>
      </c>
    </row>
    <row r="67" spans="1:7" ht="15" x14ac:dyDescent="0.25">
      <c r="A67" s="282" t="s">
        <v>116</v>
      </c>
      <c r="B67">
        <v>0</v>
      </c>
      <c r="C67">
        <v>0</v>
      </c>
      <c r="D67">
        <v>0</v>
      </c>
      <c r="E67">
        <v>1.7</v>
      </c>
      <c r="F67">
        <v>0</v>
      </c>
      <c r="G67">
        <v>0</v>
      </c>
    </row>
    <row r="68" spans="1:7" ht="15" x14ac:dyDescent="0.25">
      <c r="A68" s="282" t="s">
        <v>117</v>
      </c>
      <c r="B68">
        <v>1070.5999999999999</v>
      </c>
      <c r="C68">
        <v>1126</v>
      </c>
      <c r="D68">
        <v>2878.2</v>
      </c>
      <c r="E68">
        <v>2990.2</v>
      </c>
      <c r="F68">
        <v>0</v>
      </c>
      <c r="G68">
        <v>0</v>
      </c>
    </row>
    <row r="69" spans="1:7" ht="15" x14ac:dyDescent="0.25">
      <c r="A69" s="282" t="s">
        <v>118</v>
      </c>
      <c r="B69">
        <v>11.8</v>
      </c>
      <c r="C69">
        <v>11.2</v>
      </c>
      <c r="D69">
        <v>22.2</v>
      </c>
      <c r="E69">
        <v>25.7</v>
      </c>
      <c r="F69">
        <v>0</v>
      </c>
      <c r="G69">
        <v>0</v>
      </c>
    </row>
    <row r="70" spans="1:7" ht="15" x14ac:dyDescent="0.25">
      <c r="A70" s="282" t="s">
        <v>119</v>
      </c>
      <c r="B70">
        <v>0</v>
      </c>
      <c r="C70">
        <v>30</v>
      </c>
      <c r="D70">
        <v>0</v>
      </c>
      <c r="E70">
        <v>72.400000000000006</v>
      </c>
      <c r="F70">
        <v>0</v>
      </c>
      <c r="G70">
        <v>0</v>
      </c>
    </row>
    <row r="71" spans="1:7" ht="15" x14ac:dyDescent="0.25">
      <c r="A71" s="282" t="s">
        <v>120</v>
      </c>
      <c r="B71">
        <v>0</v>
      </c>
      <c r="C71">
        <v>0</v>
      </c>
      <c r="D71" t="s">
        <v>84</v>
      </c>
      <c r="E71">
        <v>0</v>
      </c>
      <c r="F71">
        <v>0</v>
      </c>
      <c r="G71">
        <v>0</v>
      </c>
    </row>
    <row r="72" spans="1:7" ht="15" x14ac:dyDescent="0.25">
      <c r="A72" s="282" t="s">
        <v>121</v>
      </c>
      <c r="B72">
        <v>33</v>
      </c>
      <c r="C72">
        <v>18.5</v>
      </c>
      <c r="D72">
        <v>46.1</v>
      </c>
      <c r="E72">
        <v>41.3</v>
      </c>
      <c r="F72">
        <v>0</v>
      </c>
      <c r="G72">
        <v>0</v>
      </c>
    </row>
    <row r="73" spans="1:7" ht="15" x14ac:dyDescent="0.25">
      <c r="A73" s="282" t="s">
        <v>62</v>
      </c>
      <c r="B73" t="s">
        <v>63</v>
      </c>
      <c r="C73" t="s">
        <v>133</v>
      </c>
      <c r="D73" t="s">
        <v>131</v>
      </c>
      <c r="E73" t="s">
        <v>64</v>
      </c>
      <c r="F73" t="s">
        <v>209</v>
      </c>
      <c r="G73" t="s">
        <v>65</v>
      </c>
    </row>
    <row r="74" spans="1:7" ht="15" x14ac:dyDescent="0.25">
      <c r="A74" s="282" t="s">
        <v>122</v>
      </c>
      <c r="B74">
        <v>3654.4</v>
      </c>
      <c r="C74">
        <v>4373.6000000000004</v>
      </c>
      <c r="D74">
        <v>33917</v>
      </c>
      <c r="E74">
        <v>42065.5</v>
      </c>
      <c r="F74">
        <v>64.8</v>
      </c>
      <c r="G74">
        <v>0</v>
      </c>
    </row>
    <row r="75" spans="1:7" ht="15" x14ac:dyDescent="0.25">
      <c r="A75" s="282" t="s">
        <v>123</v>
      </c>
      <c r="B75">
        <v>1861.4</v>
      </c>
      <c r="C75">
        <v>2230.8000000000002</v>
      </c>
      <c r="D75">
        <v>0</v>
      </c>
      <c r="E75">
        <v>0</v>
      </c>
      <c r="F75">
        <v>191</v>
      </c>
      <c r="G75">
        <v>0</v>
      </c>
    </row>
    <row r="76" spans="1:7" ht="15" x14ac:dyDescent="0.25">
      <c r="A76" s="282" t="s">
        <v>62</v>
      </c>
      <c r="B76" t="s">
        <v>63</v>
      </c>
      <c r="C76" t="s">
        <v>133</v>
      </c>
      <c r="D76" t="s">
        <v>131</v>
      </c>
      <c r="E76" t="s">
        <v>64</v>
      </c>
      <c r="F76" t="s">
        <v>209</v>
      </c>
      <c r="G76" t="s">
        <v>65</v>
      </c>
    </row>
    <row r="77" spans="1:7" ht="15" x14ac:dyDescent="0.25">
      <c r="A77" s="282" t="s">
        <v>124</v>
      </c>
      <c r="B77">
        <v>5515.8</v>
      </c>
      <c r="C77">
        <v>6604.4</v>
      </c>
      <c r="D77">
        <v>33917</v>
      </c>
      <c r="E77">
        <v>42065.5</v>
      </c>
      <c r="F77">
        <v>255.8</v>
      </c>
      <c r="G77">
        <v>0</v>
      </c>
    </row>
    <row r="78" spans="1:7" ht="15" x14ac:dyDescent="0.25">
      <c r="A78" s="282" t="s">
        <v>125</v>
      </c>
      <c r="B78" t="s">
        <v>42</v>
      </c>
      <c r="C78" t="s">
        <v>42</v>
      </c>
      <c r="D78">
        <v>3.2</v>
      </c>
      <c r="E78">
        <v>1.6</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133</v>
      </c>
      <c r="D80" t="s">
        <v>131</v>
      </c>
      <c r="E80" t="s">
        <v>64</v>
      </c>
      <c r="F80" t="s">
        <v>209</v>
      </c>
      <c r="G80" t="s">
        <v>65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AF58-5EDD-4ADB-98EF-3FF2D3936BDB}">
  <dimension ref="A1:G80"/>
  <sheetViews>
    <sheetView topLeftCell="A6" workbookViewId="0">
      <selection activeCell="B7" sqref="B7"/>
    </sheetView>
  </sheetViews>
  <sheetFormatPr defaultRowHeight="13.2" x14ac:dyDescent="0.25"/>
  <cols>
    <col min="1" max="1" width="21.44140625" customWidth="1"/>
    <col min="2" max="2" width="12" customWidth="1"/>
    <col min="3" max="3" width="10.44140625" customWidth="1"/>
    <col min="4" max="4" width="12.33203125" customWidth="1"/>
    <col min="5" max="5" width="14" customWidth="1"/>
    <col min="6" max="6" width="11.6640625" customWidth="1"/>
    <col min="7" max="7" width="11" customWidth="1"/>
  </cols>
  <sheetData>
    <row r="1" spans="1:7" ht="15" x14ac:dyDescent="0.25">
      <c r="A1" s="282" t="s">
        <v>47</v>
      </c>
    </row>
    <row r="2" spans="1:7" ht="15" x14ac:dyDescent="0.25">
      <c r="A2" s="282" t="s">
        <v>48</v>
      </c>
    </row>
    <row r="3" spans="1:7" ht="15" x14ac:dyDescent="0.25">
      <c r="A3" s="282" t="s">
        <v>214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0.1</v>
      </c>
      <c r="C12">
        <v>23</v>
      </c>
      <c r="D12">
        <v>3890.6</v>
      </c>
      <c r="E12">
        <v>3503.3</v>
      </c>
      <c r="F12">
        <v>0</v>
      </c>
      <c r="G12">
        <v>0</v>
      </c>
    </row>
    <row r="13" spans="1:7" ht="15" x14ac:dyDescent="0.25">
      <c r="A13" s="282" t="s">
        <v>68</v>
      </c>
      <c r="B13">
        <v>0</v>
      </c>
      <c r="C13">
        <v>0</v>
      </c>
      <c r="D13">
        <v>704.7</v>
      </c>
      <c r="E13">
        <v>1046.8</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915</v>
      </c>
      <c r="E16">
        <v>798.8</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1857</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381.4</v>
      </c>
      <c r="C25">
        <v>355.2</v>
      </c>
      <c r="D25">
        <v>1290.3</v>
      </c>
      <c r="E25">
        <v>1337.4</v>
      </c>
      <c r="F25">
        <v>64.8</v>
      </c>
      <c r="G25">
        <v>0</v>
      </c>
    </row>
    <row r="26" spans="1:7" ht="15" x14ac:dyDescent="0.25">
      <c r="A26" s="282" t="s">
        <v>66</v>
      </c>
    </row>
    <row r="27" spans="1:7" ht="15" x14ac:dyDescent="0.25">
      <c r="A27" s="282" t="s">
        <v>79</v>
      </c>
      <c r="B27">
        <v>62.1</v>
      </c>
      <c r="C27">
        <v>61.4</v>
      </c>
      <c r="D27">
        <v>611.20000000000005</v>
      </c>
      <c r="E27">
        <v>848.1</v>
      </c>
      <c r="F27">
        <v>0</v>
      </c>
      <c r="G27">
        <v>0</v>
      </c>
    </row>
    <row r="28" spans="1:7" ht="15" x14ac:dyDescent="0.25">
      <c r="A28" s="282" t="s">
        <v>66</v>
      </c>
    </row>
    <row r="29" spans="1:7" ht="15" x14ac:dyDescent="0.25">
      <c r="A29" s="282" t="s">
        <v>80</v>
      </c>
      <c r="B29">
        <v>1996.6</v>
      </c>
      <c r="C29">
        <v>1934.2</v>
      </c>
      <c r="D29">
        <v>20127.3</v>
      </c>
      <c r="E29">
        <v>28217.9</v>
      </c>
      <c r="F29">
        <v>0</v>
      </c>
      <c r="G29">
        <v>0</v>
      </c>
    </row>
    <row r="30" spans="1:7" ht="15" x14ac:dyDescent="0.25">
      <c r="A30" s="282" t="s">
        <v>66</v>
      </c>
    </row>
    <row r="31" spans="1:7" ht="15" x14ac:dyDescent="0.25">
      <c r="A31" s="282" t="s">
        <v>81</v>
      </c>
      <c r="B31">
        <v>669.4</v>
      </c>
      <c r="C31">
        <v>528.1</v>
      </c>
      <c r="D31">
        <v>2783.1</v>
      </c>
      <c r="E31">
        <v>2834.8</v>
      </c>
      <c r="F31">
        <v>0</v>
      </c>
      <c r="G31">
        <v>0</v>
      </c>
    </row>
    <row r="32" spans="1:7" ht="15" x14ac:dyDescent="0.25">
      <c r="A32" s="282" t="s">
        <v>82</v>
      </c>
      <c r="B32">
        <v>0</v>
      </c>
      <c r="C32">
        <v>0.2</v>
      </c>
      <c r="D32">
        <v>0.2</v>
      </c>
      <c r="E32">
        <v>0.1</v>
      </c>
      <c r="F32">
        <v>0</v>
      </c>
      <c r="G32">
        <v>0</v>
      </c>
    </row>
    <row r="33" spans="1:7" ht="15" x14ac:dyDescent="0.25">
      <c r="A33" s="282" t="s">
        <v>83</v>
      </c>
      <c r="B33">
        <v>6.8</v>
      </c>
      <c r="C33">
        <v>0</v>
      </c>
      <c r="D33">
        <v>538.70000000000005</v>
      </c>
      <c r="E33">
        <v>232.4</v>
      </c>
      <c r="F33">
        <v>0</v>
      </c>
      <c r="G33">
        <v>0</v>
      </c>
    </row>
    <row r="34" spans="1:7" ht="15" x14ac:dyDescent="0.25">
      <c r="A34" s="282" t="s">
        <v>85</v>
      </c>
      <c r="B34">
        <v>0.9</v>
      </c>
      <c r="C34">
        <v>2</v>
      </c>
      <c r="D34">
        <v>3.9</v>
      </c>
      <c r="E34">
        <v>2.4</v>
      </c>
      <c r="F34">
        <v>0</v>
      </c>
      <c r="G34">
        <v>0</v>
      </c>
    </row>
    <row r="35" spans="1:7" ht="15" x14ac:dyDescent="0.25">
      <c r="A35" s="282" t="s">
        <v>86</v>
      </c>
      <c r="B35">
        <v>3.5</v>
      </c>
      <c r="C35">
        <v>0.8</v>
      </c>
      <c r="D35">
        <v>3.9</v>
      </c>
      <c r="E35">
        <v>4.5999999999999996</v>
      </c>
      <c r="F35">
        <v>0</v>
      </c>
      <c r="G35">
        <v>0</v>
      </c>
    </row>
    <row r="36" spans="1:7" ht="15" x14ac:dyDescent="0.25">
      <c r="A36" s="282" t="s">
        <v>87</v>
      </c>
      <c r="B36">
        <v>0</v>
      </c>
      <c r="C36" t="s">
        <v>84</v>
      </c>
      <c r="D36">
        <v>1</v>
      </c>
      <c r="E36">
        <v>0.2</v>
      </c>
      <c r="F36">
        <v>0</v>
      </c>
      <c r="G36">
        <v>0</v>
      </c>
    </row>
    <row r="37" spans="1:7" ht="15" x14ac:dyDescent="0.25">
      <c r="A37" s="282" t="s">
        <v>88</v>
      </c>
      <c r="B37">
        <v>322.8</v>
      </c>
      <c r="C37">
        <v>148.19999999999999</v>
      </c>
      <c r="D37">
        <v>880.5</v>
      </c>
      <c r="E37">
        <v>818.9</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37.799999999999997</v>
      </c>
      <c r="C41">
        <v>29.3</v>
      </c>
      <c r="D41">
        <v>439.8</v>
      </c>
      <c r="E41">
        <v>583.70000000000005</v>
      </c>
      <c r="F41">
        <v>0</v>
      </c>
      <c r="G41">
        <v>0</v>
      </c>
    </row>
    <row r="42" spans="1:7" ht="15" x14ac:dyDescent="0.25">
      <c r="A42" s="282" t="s">
        <v>92</v>
      </c>
      <c r="B42">
        <v>0</v>
      </c>
      <c r="C42">
        <v>0</v>
      </c>
      <c r="D42">
        <v>0</v>
      </c>
      <c r="E42">
        <v>12</v>
      </c>
      <c r="F42">
        <v>0</v>
      </c>
      <c r="G42">
        <v>0</v>
      </c>
    </row>
    <row r="43" spans="1:7" ht="15" x14ac:dyDescent="0.25">
      <c r="A43" s="282" t="s">
        <v>93</v>
      </c>
      <c r="B43">
        <v>28.8</v>
      </c>
      <c r="C43">
        <v>37.799999999999997</v>
      </c>
      <c r="D43">
        <v>151.9</v>
      </c>
      <c r="E43">
        <v>133.30000000000001</v>
      </c>
      <c r="F43">
        <v>0</v>
      </c>
      <c r="G43">
        <v>0</v>
      </c>
    </row>
    <row r="44" spans="1:7" ht="15" x14ac:dyDescent="0.25">
      <c r="A44" s="282" t="s">
        <v>94</v>
      </c>
      <c r="B44">
        <v>12.9</v>
      </c>
      <c r="C44">
        <v>0</v>
      </c>
      <c r="D44">
        <v>38.1</v>
      </c>
      <c r="E44">
        <v>10.5</v>
      </c>
      <c r="F44">
        <v>0</v>
      </c>
      <c r="G44">
        <v>0</v>
      </c>
    </row>
    <row r="45" spans="1:7" ht="15" x14ac:dyDescent="0.25">
      <c r="A45" s="282" t="s">
        <v>95</v>
      </c>
      <c r="B45">
        <v>66</v>
      </c>
      <c r="C45">
        <v>198</v>
      </c>
      <c r="D45">
        <v>0</v>
      </c>
      <c r="E45">
        <v>206.1</v>
      </c>
      <c r="F45">
        <v>0</v>
      </c>
      <c r="G45">
        <v>0</v>
      </c>
    </row>
    <row r="46" spans="1:7" ht="15" x14ac:dyDescent="0.25">
      <c r="A46" s="282" t="s">
        <v>96</v>
      </c>
      <c r="B46">
        <v>35.6</v>
      </c>
      <c r="C46">
        <v>16.5</v>
      </c>
      <c r="D46">
        <v>33.299999999999997</v>
      </c>
      <c r="E46">
        <v>27.2</v>
      </c>
      <c r="F46">
        <v>0</v>
      </c>
      <c r="G46">
        <v>0</v>
      </c>
    </row>
    <row r="47" spans="1:7" ht="15" x14ac:dyDescent="0.25">
      <c r="A47" s="282" t="s">
        <v>97</v>
      </c>
      <c r="B47">
        <v>0.4</v>
      </c>
      <c r="C47">
        <v>0.2</v>
      </c>
      <c r="D47">
        <v>0</v>
      </c>
      <c r="E47">
        <v>0</v>
      </c>
      <c r="F47">
        <v>0</v>
      </c>
      <c r="G47">
        <v>0</v>
      </c>
    </row>
    <row r="48" spans="1:7" ht="15" x14ac:dyDescent="0.25">
      <c r="A48" s="282" t="s">
        <v>98</v>
      </c>
      <c r="B48">
        <v>0</v>
      </c>
      <c r="C48">
        <v>0</v>
      </c>
      <c r="D48">
        <v>151.5</v>
      </c>
      <c r="E48">
        <v>144</v>
      </c>
      <c r="F48">
        <v>0</v>
      </c>
      <c r="G48">
        <v>0</v>
      </c>
    </row>
    <row r="49" spans="1:7" ht="15" x14ac:dyDescent="0.25">
      <c r="A49" s="282" t="s">
        <v>169</v>
      </c>
      <c r="B49">
        <v>0.5</v>
      </c>
      <c r="C49">
        <v>0</v>
      </c>
      <c r="D49">
        <v>0</v>
      </c>
      <c r="E49">
        <v>0</v>
      </c>
      <c r="F49">
        <v>0</v>
      </c>
      <c r="G49">
        <v>0</v>
      </c>
    </row>
    <row r="50" spans="1:7" ht="15" x14ac:dyDescent="0.25">
      <c r="A50" s="282" t="s">
        <v>99</v>
      </c>
      <c r="B50">
        <v>9.3000000000000007</v>
      </c>
      <c r="C50">
        <v>5.5</v>
      </c>
      <c r="D50">
        <v>1.9</v>
      </c>
      <c r="E50">
        <v>2.9</v>
      </c>
      <c r="F50">
        <v>0</v>
      </c>
      <c r="G50">
        <v>0</v>
      </c>
    </row>
    <row r="51" spans="1:7" ht="15" x14ac:dyDescent="0.25">
      <c r="A51" s="282" t="s">
        <v>100</v>
      </c>
      <c r="B51">
        <v>73.400000000000006</v>
      </c>
      <c r="C51">
        <v>40.5</v>
      </c>
      <c r="D51">
        <v>187.3</v>
      </c>
      <c r="E51">
        <v>188.2</v>
      </c>
      <c r="F51">
        <v>0</v>
      </c>
      <c r="G51">
        <v>0</v>
      </c>
    </row>
    <row r="52" spans="1:7" ht="15" x14ac:dyDescent="0.25">
      <c r="A52" s="282" t="s">
        <v>101</v>
      </c>
      <c r="B52">
        <v>69.3</v>
      </c>
      <c r="C52">
        <v>49.1</v>
      </c>
      <c r="D52">
        <v>351.2</v>
      </c>
      <c r="E52">
        <v>396.7</v>
      </c>
      <c r="F52">
        <v>0</v>
      </c>
      <c r="G52">
        <v>0</v>
      </c>
    </row>
    <row r="53" spans="1:7" ht="15" x14ac:dyDescent="0.25">
      <c r="A53" s="282" t="s">
        <v>66</v>
      </c>
    </row>
    <row r="54" spans="1:7" ht="15" x14ac:dyDescent="0.25">
      <c r="A54" s="282" t="s">
        <v>102</v>
      </c>
      <c r="B54">
        <v>0.8</v>
      </c>
      <c r="C54">
        <v>360.5</v>
      </c>
      <c r="D54">
        <v>622</v>
      </c>
      <c r="E54">
        <v>1140.2</v>
      </c>
      <c r="F54">
        <v>0</v>
      </c>
      <c r="G54">
        <v>0</v>
      </c>
    </row>
    <row r="55" spans="1:7" ht="15" x14ac:dyDescent="0.25">
      <c r="A55" s="282" t="s">
        <v>103</v>
      </c>
      <c r="B55">
        <v>0</v>
      </c>
      <c r="C55">
        <v>0</v>
      </c>
      <c r="D55">
        <v>0</v>
      </c>
      <c r="E55">
        <v>313.7</v>
      </c>
      <c r="F55">
        <v>0</v>
      </c>
      <c r="G55">
        <v>0</v>
      </c>
    </row>
    <row r="56" spans="1:7" ht="15" x14ac:dyDescent="0.25">
      <c r="A56" s="282" t="s">
        <v>104</v>
      </c>
      <c r="B56">
        <v>0.8</v>
      </c>
      <c r="C56">
        <v>360.5</v>
      </c>
      <c r="D56">
        <v>481.4</v>
      </c>
      <c r="E56">
        <v>617.29999999999995</v>
      </c>
      <c r="F56">
        <v>0</v>
      </c>
      <c r="G56">
        <v>0</v>
      </c>
    </row>
    <row r="57" spans="1:7" ht="15" x14ac:dyDescent="0.25">
      <c r="A57" s="282" t="s">
        <v>105</v>
      </c>
      <c r="B57">
        <v>0</v>
      </c>
      <c r="C57">
        <v>0</v>
      </c>
      <c r="D57">
        <v>13.2</v>
      </c>
      <c r="E57">
        <v>13.6</v>
      </c>
      <c r="F57">
        <v>0</v>
      </c>
      <c r="G57">
        <v>0</v>
      </c>
    </row>
    <row r="58" spans="1:7" ht="15" x14ac:dyDescent="0.25">
      <c r="A58" s="282" t="s">
        <v>107</v>
      </c>
      <c r="B58">
        <v>0</v>
      </c>
      <c r="C58">
        <v>0</v>
      </c>
      <c r="D58">
        <v>127.4</v>
      </c>
      <c r="E58">
        <v>195.6</v>
      </c>
      <c r="F58">
        <v>0</v>
      </c>
      <c r="G58">
        <v>0</v>
      </c>
    </row>
    <row r="59" spans="1:7" ht="15" x14ac:dyDescent="0.25">
      <c r="A59" s="282" t="s">
        <v>66</v>
      </c>
    </row>
    <row r="60" spans="1:7" ht="15" x14ac:dyDescent="0.25">
      <c r="A60" s="282" t="s">
        <v>108</v>
      </c>
      <c r="B60">
        <v>1240.3</v>
      </c>
      <c r="C60">
        <v>1407.8</v>
      </c>
      <c r="D60">
        <v>3246.8</v>
      </c>
      <c r="E60">
        <v>3393.2</v>
      </c>
      <c r="F60">
        <v>0</v>
      </c>
      <c r="G60">
        <v>0</v>
      </c>
    </row>
    <row r="61" spans="1:7" ht="15" x14ac:dyDescent="0.25">
      <c r="A61" s="282" t="s">
        <v>109</v>
      </c>
      <c r="B61">
        <v>3</v>
      </c>
      <c r="C61">
        <v>3.5</v>
      </c>
      <c r="D61">
        <v>11.1</v>
      </c>
      <c r="E61">
        <v>13.4</v>
      </c>
      <c r="F61">
        <v>0</v>
      </c>
      <c r="G61">
        <v>0</v>
      </c>
    </row>
    <row r="62" spans="1:7" ht="15" x14ac:dyDescent="0.25">
      <c r="A62" s="282" t="s">
        <v>111</v>
      </c>
      <c r="B62">
        <v>0</v>
      </c>
      <c r="C62">
        <v>40</v>
      </c>
      <c r="D62">
        <v>92.8</v>
      </c>
      <c r="E62">
        <v>145.5</v>
      </c>
      <c r="F62">
        <v>0</v>
      </c>
      <c r="G62">
        <v>0</v>
      </c>
    </row>
    <row r="63" spans="1:7" ht="15" x14ac:dyDescent="0.25">
      <c r="A63" s="282" t="s">
        <v>112</v>
      </c>
      <c r="B63">
        <v>5.0999999999999996</v>
      </c>
      <c r="C63">
        <v>39.799999999999997</v>
      </c>
      <c r="D63">
        <v>76.7</v>
      </c>
      <c r="E63">
        <v>66.7</v>
      </c>
      <c r="F63">
        <v>0</v>
      </c>
      <c r="G63">
        <v>0</v>
      </c>
    </row>
    <row r="64" spans="1:7" ht="15" x14ac:dyDescent="0.25">
      <c r="A64" s="282" t="s">
        <v>113</v>
      </c>
      <c r="B64">
        <v>27.5</v>
      </c>
      <c r="C64">
        <v>69.5</v>
      </c>
      <c r="D64">
        <v>191.4</v>
      </c>
      <c r="E64">
        <v>122.7</v>
      </c>
      <c r="F64">
        <v>0</v>
      </c>
      <c r="G64">
        <v>0</v>
      </c>
    </row>
    <row r="65" spans="1:7" ht="15" x14ac:dyDescent="0.25">
      <c r="A65" s="282" t="s">
        <v>114</v>
      </c>
      <c r="B65">
        <v>4</v>
      </c>
      <c r="C65">
        <v>14.4</v>
      </c>
      <c r="D65">
        <v>0</v>
      </c>
      <c r="E65">
        <v>7.2</v>
      </c>
      <c r="F65">
        <v>0</v>
      </c>
      <c r="G65">
        <v>0</v>
      </c>
    </row>
    <row r="66" spans="1:7" ht="15" x14ac:dyDescent="0.25">
      <c r="A66" s="282" t="s">
        <v>115</v>
      </c>
      <c r="B66">
        <v>0</v>
      </c>
      <c r="C66">
        <v>4.5</v>
      </c>
      <c r="D66">
        <v>23.3</v>
      </c>
      <c r="E66">
        <v>14.2</v>
      </c>
      <c r="F66">
        <v>0</v>
      </c>
      <c r="G66">
        <v>0</v>
      </c>
    </row>
    <row r="67" spans="1:7" ht="15" x14ac:dyDescent="0.25">
      <c r="A67" s="282" t="s">
        <v>116</v>
      </c>
      <c r="B67">
        <v>0</v>
      </c>
      <c r="C67">
        <v>0</v>
      </c>
      <c r="D67">
        <v>0</v>
      </c>
      <c r="E67">
        <v>1.7</v>
      </c>
      <c r="F67">
        <v>0</v>
      </c>
      <c r="G67">
        <v>0</v>
      </c>
    </row>
    <row r="68" spans="1:7" ht="15" x14ac:dyDescent="0.25">
      <c r="A68" s="282" t="s">
        <v>117</v>
      </c>
      <c r="B68">
        <v>1139.5999999999999</v>
      </c>
      <c r="C68">
        <v>1176.5</v>
      </c>
      <c r="D68">
        <v>2799.8</v>
      </c>
      <c r="E68">
        <v>2882.5</v>
      </c>
      <c r="F68">
        <v>0</v>
      </c>
      <c r="G68">
        <v>0</v>
      </c>
    </row>
    <row r="69" spans="1:7" ht="15" x14ac:dyDescent="0.25">
      <c r="A69" s="282" t="s">
        <v>118</v>
      </c>
      <c r="B69">
        <v>17.100000000000001</v>
      </c>
      <c r="C69">
        <v>11.2</v>
      </c>
      <c r="D69">
        <v>16.600000000000001</v>
      </c>
      <c r="E69">
        <v>25.7</v>
      </c>
      <c r="F69">
        <v>0</v>
      </c>
      <c r="G69">
        <v>0</v>
      </c>
    </row>
    <row r="70" spans="1:7" ht="15" x14ac:dyDescent="0.25">
      <c r="A70" s="282" t="s">
        <v>119</v>
      </c>
      <c r="B70">
        <v>0</v>
      </c>
      <c r="C70">
        <v>30</v>
      </c>
      <c r="D70">
        <v>0</v>
      </c>
      <c r="E70">
        <v>72.400000000000006</v>
      </c>
      <c r="F70">
        <v>0</v>
      </c>
      <c r="G70">
        <v>0</v>
      </c>
    </row>
    <row r="71" spans="1:7" ht="15" x14ac:dyDescent="0.25">
      <c r="A71" s="282" t="s">
        <v>120</v>
      </c>
      <c r="B71">
        <v>0</v>
      </c>
      <c r="C71">
        <v>0</v>
      </c>
      <c r="D71" t="s">
        <v>84</v>
      </c>
      <c r="E71">
        <v>0</v>
      </c>
      <c r="F71">
        <v>0</v>
      </c>
      <c r="G71">
        <v>0</v>
      </c>
    </row>
    <row r="72" spans="1:7" ht="15" x14ac:dyDescent="0.25">
      <c r="A72" s="282" t="s">
        <v>121</v>
      </c>
      <c r="B72">
        <v>44</v>
      </c>
      <c r="C72">
        <v>18.5</v>
      </c>
      <c r="D72">
        <v>35.1</v>
      </c>
      <c r="E72">
        <v>41.3</v>
      </c>
      <c r="F72">
        <v>0</v>
      </c>
      <c r="G72">
        <v>0</v>
      </c>
    </row>
    <row r="73" spans="1:7" ht="15" x14ac:dyDescent="0.25">
      <c r="A73" s="282" t="s">
        <v>62</v>
      </c>
      <c r="B73" t="s">
        <v>63</v>
      </c>
      <c r="C73" t="s">
        <v>64</v>
      </c>
      <c r="D73" t="s">
        <v>63</v>
      </c>
      <c r="E73" t="s">
        <v>63</v>
      </c>
      <c r="F73" t="s">
        <v>63</v>
      </c>
      <c r="G73" t="s">
        <v>65</v>
      </c>
    </row>
    <row r="74" spans="1:7" ht="15" x14ac:dyDescent="0.25">
      <c r="A74" s="282" t="s">
        <v>122</v>
      </c>
      <c r="B74">
        <v>4350.7</v>
      </c>
      <c r="C74">
        <v>4670.2</v>
      </c>
      <c r="D74">
        <v>32703.200000000001</v>
      </c>
      <c r="E74">
        <v>41484.6</v>
      </c>
      <c r="F74">
        <v>64.8</v>
      </c>
      <c r="G74">
        <v>0</v>
      </c>
    </row>
    <row r="75" spans="1:7" ht="15" x14ac:dyDescent="0.25">
      <c r="A75" s="282" t="s">
        <v>123</v>
      </c>
      <c r="B75">
        <v>1969.6</v>
      </c>
      <c r="C75">
        <v>2538.4</v>
      </c>
      <c r="D75">
        <v>0</v>
      </c>
      <c r="E75">
        <v>0</v>
      </c>
      <c r="F75">
        <v>125</v>
      </c>
      <c r="G75">
        <v>0</v>
      </c>
    </row>
    <row r="76" spans="1:7" ht="15" x14ac:dyDescent="0.25">
      <c r="A76" s="282" t="s">
        <v>62</v>
      </c>
      <c r="B76" t="s">
        <v>63</v>
      </c>
      <c r="C76" t="s">
        <v>64</v>
      </c>
      <c r="D76" t="s">
        <v>63</v>
      </c>
      <c r="E76" t="s">
        <v>63</v>
      </c>
      <c r="F76" t="s">
        <v>63</v>
      </c>
      <c r="G76" t="s">
        <v>65</v>
      </c>
    </row>
    <row r="77" spans="1:7" ht="15" x14ac:dyDescent="0.25">
      <c r="A77" s="282" t="s">
        <v>124</v>
      </c>
      <c r="B77">
        <v>6320.3</v>
      </c>
      <c r="C77">
        <v>7208.6</v>
      </c>
      <c r="D77">
        <v>32703.200000000001</v>
      </c>
      <c r="E77">
        <v>41484.6</v>
      </c>
      <c r="F77">
        <v>189.8</v>
      </c>
      <c r="G77">
        <v>0</v>
      </c>
    </row>
    <row r="78" spans="1:7" ht="15" x14ac:dyDescent="0.25">
      <c r="A78" s="282" t="s">
        <v>125</v>
      </c>
      <c r="B78" t="s">
        <v>42</v>
      </c>
      <c r="C78" t="s">
        <v>42</v>
      </c>
      <c r="D78">
        <v>3.2</v>
      </c>
      <c r="E78">
        <v>1.6</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818-28EA-4E97-9F24-D4DF8F4B1132}">
  <dimension ref="A1:G80"/>
  <sheetViews>
    <sheetView topLeftCell="A6" workbookViewId="0">
      <selection activeCell="B7" sqref="B7"/>
    </sheetView>
  </sheetViews>
  <sheetFormatPr defaultRowHeight="13.2" x14ac:dyDescent="0.25"/>
  <cols>
    <col min="1" max="1" width="23.33203125" customWidth="1"/>
    <col min="2" max="2" width="12.6640625" customWidth="1"/>
    <col min="3" max="3" width="10.33203125" customWidth="1"/>
    <col min="4" max="4" width="12.6640625" customWidth="1"/>
    <col min="5" max="5" width="11.44140625" customWidth="1"/>
    <col min="6" max="6" width="12.44140625" customWidth="1"/>
  </cols>
  <sheetData>
    <row r="1" spans="1:7" ht="15" x14ac:dyDescent="0.25">
      <c r="A1" s="282" t="s">
        <v>47</v>
      </c>
    </row>
    <row r="2" spans="1:7" ht="15" x14ac:dyDescent="0.25">
      <c r="A2" s="282" t="s">
        <v>48</v>
      </c>
    </row>
    <row r="3" spans="1:7" ht="15" x14ac:dyDescent="0.25">
      <c r="A3" s="282" t="s">
        <v>215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0.1</v>
      </c>
      <c r="C12">
        <v>23</v>
      </c>
      <c r="D12">
        <v>3747.8</v>
      </c>
      <c r="E12">
        <v>3378</v>
      </c>
      <c r="F12">
        <v>0</v>
      </c>
      <c r="G12">
        <v>0</v>
      </c>
    </row>
    <row r="13" spans="1:7" ht="15" x14ac:dyDescent="0.25">
      <c r="A13" s="282" t="s">
        <v>68</v>
      </c>
      <c r="B13">
        <v>0</v>
      </c>
      <c r="C13">
        <v>0</v>
      </c>
      <c r="D13">
        <v>704.7</v>
      </c>
      <c r="E13">
        <v>921.6</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772.2</v>
      </c>
      <c r="E16">
        <v>798.8</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1857</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386.4</v>
      </c>
      <c r="C25">
        <v>382.2</v>
      </c>
      <c r="D25">
        <v>1261.4000000000001</v>
      </c>
      <c r="E25">
        <v>1312.5</v>
      </c>
      <c r="F25">
        <v>64.8</v>
      </c>
      <c r="G25">
        <v>0</v>
      </c>
    </row>
    <row r="26" spans="1:7" ht="15" x14ac:dyDescent="0.25">
      <c r="A26" s="282" t="s">
        <v>66</v>
      </c>
    </row>
    <row r="27" spans="1:7" ht="15" x14ac:dyDescent="0.25">
      <c r="A27" s="282" t="s">
        <v>79</v>
      </c>
      <c r="B27">
        <v>72.7</v>
      </c>
      <c r="C27">
        <v>70</v>
      </c>
      <c r="D27">
        <v>598.79999999999995</v>
      </c>
      <c r="E27">
        <v>838</v>
      </c>
      <c r="F27">
        <v>0</v>
      </c>
      <c r="G27">
        <v>0</v>
      </c>
    </row>
    <row r="28" spans="1:7" ht="15" x14ac:dyDescent="0.25">
      <c r="A28" s="282" t="s">
        <v>66</v>
      </c>
    </row>
    <row r="29" spans="1:7" ht="15" x14ac:dyDescent="0.25">
      <c r="A29" s="282" t="s">
        <v>80</v>
      </c>
      <c r="B29">
        <v>2530.8000000000002</v>
      </c>
      <c r="C29">
        <v>2147.9</v>
      </c>
      <c r="D29">
        <v>19438.3</v>
      </c>
      <c r="E29">
        <v>27785.8</v>
      </c>
      <c r="F29">
        <v>0</v>
      </c>
      <c r="G29">
        <v>0</v>
      </c>
    </row>
    <row r="30" spans="1:7" ht="15" x14ac:dyDescent="0.25">
      <c r="A30" s="282" t="s">
        <v>66</v>
      </c>
    </row>
    <row r="31" spans="1:7" ht="15" x14ac:dyDescent="0.25">
      <c r="A31" s="282" t="s">
        <v>81</v>
      </c>
      <c r="B31">
        <v>665.8</v>
      </c>
      <c r="C31">
        <v>476.3</v>
      </c>
      <c r="D31">
        <v>2672.7</v>
      </c>
      <c r="E31">
        <v>2802.4</v>
      </c>
      <c r="F31">
        <v>0</v>
      </c>
      <c r="G31">
        <v>0</v>
      </c>
    </row>
    <row r="32" spans="1:7" ht="15" x14ac:dyDescent="0.25">
      <c r="A32" s="282" t="s">
        <v>82</v>
      </c>
      <c r="B32">
        <v>0</v>
      </c>
      <c r="C32">
        <v>0.2</v>
      </c>
      <c r="D32">
        <v>0.2</v>
      </c>
      <c r="E32">
        <v>0.1</v>
      </c>
      <c r="F32">
        <v>0</v>
      </c>
      <c r="G32">
        <v>0</v>
      </c>
    </row>
    <row r="33" spans="1:7" ht="15" x14ac:dyDescent="0.25">
      <c r="A33" s="282" t="s">
        <v>83</v>
      </c>
      <c r="B33">
        <v>6.8</v>
      </c>
      <c r="C33">
        <v>0</v>
      </c>
      <c r="D33">
        <v>538.70000000000005</v>
      </c>
      <c r="E33">
        <v>232.4</v>
      </c>
      <c r="F33">
        <v>0</v>
      </c>
      <c r="G33">
        <v>0</v>
      </c>
    </row>
    <row r="34" spans="1:7" ht="15" x14ac:dyDescent="0.25">
      <c r="A34" s="282" t="s">
        <v>85</v>
      </c>
      <c r="B34">
        <v>0.9</v>
      </c>
      <c r="C34">
        <v>2</v>
      </c>
      <c r="D34">
        <v>3.9</v>
      </c>
      <c r="E34">
        <v>2.4</v>
      </c>
      <c r="F34">
        <v>0</v>
      </c>
      <c r="G34">
        <v>0</v>
      </c>
    </row>
    <row r="35" spans="1:7" ht="15" x14ac:dyDescent="0.25">
      <c r="A35" s="282" t="s">
        <v>86</v>
      </c>
      <c r="B35">
        <v>3.5</v>
      </c>
      <c r="C35">
        <v>1.1000000000000001</v>
      </c>
      <c r="D35">
        <v>3.9</v>
      </c>
      <c r="E35">
        <v>4.2</v>
      </c>
      <c r="F35">
        <v>0</v>
      </c>
      <c r="G35">
        <v>0</v>
      </c>
    </row>
    <row r="36" spans="1:7" ht="15" x14ac:dyDescent="0.25">
      <c r="A36" s="282" t="s">
        <v>87</v>
      </c>
      <c r="B36">
        <v>0</v>
      </c>
      <c r="C36" t="s">
        <v>84</v>
      </c>
      <c r="D36">
        <v>1</v>
      </c>
      <c r="E36">
        <v>0.2</v>
      </c>
      <c r="F36">
        <v>0</v>
      </c>
      <c r="G36">
        <v>0</v>
      </c>
    </row>
    <row r="37" spans="1:7" ht="15" x14ac:dyDescent="0.25">
      <c r="A37" s="282" t="s">
        <v>88</v>
      </c>
      <c r="B37">
        <v>304.2</v>
      </c>
      <c r="C37">
        <v>148.5</v>
      </c>
      <c r="D37">
        <v>859.5</v>
      </c>
      <c r="E37">
        <v>809</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38.5</v>
      </c>
      <c r="C41">
        <v>30.3</v>
      </c>
      <c r="D41">
        <v>378.6</v>
      </c>
      <c r="E41">
        <v>582.70000000000005</v>
      </c>
      <c r="F41">
        <v>0</v>
      </c>
      <c r="G41">
        <v>0</v>
      </c>
    </row>
    <row r="42" spans="1:7" ht="15" x14ac:dyDescent="0.25">
      <c r="A42" s="282" t="s">
        <v>92</v>
      </c>
      <c r="B42">
        <v>0</v>
      </c>
      <c r="C42">
        <v>0</v>
      </c>
      <c r="D42">
        <v>0</v>
      </c>
      <c r="E42">
        <v>12</v>
      </c>
      <c r="F42">
        <v>0</v>
      </c>
      <c r="G42">
        <v>0</v>
      </c>
    </row>
    <row r="43" spans="1:7" ht="15" x14ac:dyDescent="0.25">
      <c r="A43" s="282" t="s">
        <v>93</v>
      </c>
      <c r="B43">
        <v>31.3</v>
      </c>
      <c r="C43">
        <v>45.7</v>
      </c>
      <c r="D43">
        <v>146</v>
      </c>
      <c r="E43">
        <v>122.4</v>
      </c>
      <c r="F43">
        <v>0</v>
      </c>
      <c r="G43">
        <v>0</v>
      </c>
    </row>
    <row r="44" spans="1:7" ht="15" x14ac:dyDescent="0.25">
      <c r="A44" s="282" t="s">
        <v>94</v>
      </c>
      <c r="B44">
        <v>15.2</v>
      </c>
      <c r="C44">
        <v>0</v>
      </c>
      <c r="D44">
        <v>35.9</v>
      </c>
      <c r="E44">
        <v>10.5</v>
      </c>
      <c r="F44">
        <v>0</v>
      </c>
      <c r="G44">
        <v>0</v>
      </c>
    </row>
    <row r="45" spans="1:7" ht="15" x14ac:dyDescent="0.25">
      <c r="A45" s="282" t="s">
        <v>95</v>
      </c>
      <c r="B45">
        <v>66</v>
      </c>
      <c r="C45">
        <v>132</v>
      </c>
      <c r="D45">
        <v>0</v>
      </c>
      <c r="E45">
        <v>206.1</v>
      </c>
      <c r="F45">
        <v>0</v>
      </c>
      <c r="G45">
        <v>0</v>
      </c>
    </row>
    <row r="46" spans="1:7" ht="15" x14ac:dyDescent="0.25">
      <c r="A46" s="282" t="s">
        <v>96</v>
      </c>
      <c r="B46">
        <v>37.200000000000003</v>
      </c>
      <c r="C46">
        <v>15.1</v>
      </c>
      <c r="D46">
        <v>30.6</v>
      </c>
      <c r="E46">
        <v>26.4</v>
      </c>
      <c r="F46">
        <v>0</v>
      </c>
      <c r="G46">
        <v>0</v>
      </c>
    </row>
    <row r="47" spans="1:7" ht="15" x14ac:dyDescent="0.25">
      <c r="A47" s="282" t="s">
        <v>97</v>
      </c>
      <c r="B47">
        <v>0.4</v>
      </c>
      <c r="C47">
        <v>0</v>
      </c>
      <c r="D47">
        <v>0</v>
      </c>
      <c r="E47">
        <v>0</v>
      </c>
      <c r="F47">
        <v>0</v>
      </c>
      <c r="G47">
        <v>0</v>
      </c>
    </row>
    <row r="48" spans="1:7" ht="15" x14ac:dyDescent="0.25">
      <c r="A48" s="282" t="s">
        <v>98</v>
      </c>
      <c r="B48">
        <v>0</v>
      </c>
      <c r="C48">
        <v>0</v>
      </c>
      <c r="D48">
        <v>151.5</v>
      </c>
      <c r="E48">
        <v>144</v>
      </c>
      <c r="F48">
        <v>0</v>
      </c>
      <c r="G48">
        <v>0</v>
      </c>
    </row>
    <row r="49" spans="1:7" ht="15" x14ac:dyDescent="0.25">
      <c r="A49" s="282" t="s">
        <v>169</v>
      </c>
      <c r="B49">
        <v>0.5</v>
      </c>
      <c r="C49">
        <v>0</v>
      </c>
      <c r="D49">
        <v>0</v>
      </c>
      <c r="E49">
        <v>0</v>
      </c>
      <c r="F49">
        <v>0</v>
      </c>
      <c r="G49">
        <v>0</v>
      </c>
    </row>
    <row r="50" spans="1:7" ht="15" x14ac:dyDescent="0.25">
      <c r="A50" s="282" t="s">
        <v>99</v>
      </c>
      <c r="B50">
        <v>9.3000000000000007</v>
      </c>
      <c r="C50">
        <v>5.9</v>
      </c>
      <c r="D50">
        <v>1.8</v>
      </c>
      <c r="E50">
        <v>2.5</v>
      </c>
      <c r="F50">
        <v>0</v>
      </c>
      <c r="G50">
        <v>0</v>
      </c>
    </row>
    <row r="51" spans="1:7" ht="15" x14ac:dyDescent="0.25">
      <c r="A51" s="282" t="s">
        <v>100</v>
      </c>
      <c r="B51">
        <v>78.5</v>
      </c>
      <c r="C51">
        <v>42</v>
      </c>
      <c r="D51">
        <v>180.4</v>
      </c>
      <c r="E51">
        <v>186.2</v>
      </c>
      <c r="F51">
        <v>0</v>
      </c>
      <c r="G51">
        <v>0</v>
      </c>
    </row>
    <row r="52" spans="1:7" ht="15" x14ac:dyDescent="0.25">
      <c r="A52" s="282" t="s">
        <v>101</v>
      </c>
      <c r="B52">
        <v>72.099999999999994</v>
      </c>
      <c r="C52">
        <v>53.5</v>
      </c>
      <c r="D52">
        <v>340.7</v>
      </c>
      <c r="E52">
        <v>389.6</v>
      </c>
      <c r="F52">
        <v>0</v>
      </c>
      <c r="G52">
        <v>0</v>
      </c>
    </row>
    <row r="53" spans="1:7" ht="15" x14ac:dyDescent="0.25">
      <c r="A53" s="282" t="s">
        <v>66</v>
      </c>
    </row>
    <row r="54" spans="1:7" ht="15" x14ac:dyDescent="0.25">
      <c r="A54" s="282" t="s">
        <v>102</v>
      </c>
      <c r="B54">
        <v>0.8</v>
      </c>
      <c r="C54">
        <v>366.5</v>
      </c>
      <c r="D54">
        <v>622</v>
      </c>
      <c r="E54">
        <v>1091.0999999999999</v>
      </c>
      <c r="F54">
        <v>0</v>
      </c>
      <c r="G54">
        <v>0</v>
      </c>
    </row>
    <row r="55" spans="1:7" ht="15" x14ac:dyDescent="0.25">
      <c r="A55" s="282" t="s">
        <v>103</v>
      </c>
      <c r="B55">
        <v>0</v>
      </c>
      <c r="C55">
        <v>0</v>
      </c>
      <c r="D55">
        <v>0</v>
      </c>
      <c r="E55">
        <v>271.60000000000002</v>
      </c>
      <c r="F55">
        <v>0</v>
      </c>
      <c r="G55">
        <v>0</v>
      </c>
    </row>
    <row r="56" spans="1:7" ht="15" x14ac:dyDescent="0.25">
      <c r="A56" s="282" t="s">
        <v>104</v>
      </c>
      <c r="B56">
        <v>0.8</v>
      </c>
      <c r="C56">
        <v>360.5</v>
      </c>
      <c r="D56">
        <v>481.4</v>
      </c>
      <c r="E56">
        <v>617.29999999999995</v>
      </c>
      <c r="F56">
        <v>0</v>
      </c>
      <c r="G56">
        <v>0</v>
      </c>
    </row>
    <row r="57" spans="1:7" ht="15" x14ac:dyDescent="0.25">
      <c r="A57" s="282" t="s">
        <v>105</v>
      </c>
      <c r="B57">
        <v>0</v>
      </c>
      <c r="C57">
        <v>6</v>
      </c>
      <c r="D57">
        <v>13.2</v>
      </c>
      <c r="E57">
        <v>6.6</v>
      </c>
      <c r="F57">
        <v>0</v>
      </c>
      <c r="G57">
        <v>0</v>
      </c>
    </row>
    <row r="58" spans="1:7" ht="15" x14ac:dyDescent="0.25">
      <c r="A58" s="282" t="s">
        <v>107</v>
      </c>
      <c r="B58">
        <v>0</v>
      </c>
      <c r="C58">
        <v>0</v>
      </c>
      <c r="D58">
        <v>127.4</v>
      </c>
      <c r="E58">
        <v>195.6</v>
      </c>
      <c r="F58">
        <v>0</v>
      </c>
      <c r="G58">
        <v>0</v>
      </c>
    </row>
    <row r="59" spans="1:7" ht="15" x14ac:dyDescent="0.25">
      <c r="A59" s="282" t="s">
        <v>66</v>
      </c>
    </row>
    <row r="60" spans="1:7" ht="15" x14ac:dyDescent="0.25">
      <c r="A60" s="282" t="s">
        <v>108</v>
      </c>
      <c r="B60">
        <v>1243.4000000000001</v>
      </c>
      <c r="C60">
        <v>1423.9</v>
      </c>
      <c r="D60">
        <v>3128.6</v>
      </c>
      <c r="E60">
        <v>3238.6</v>
      </c>
      <c r="F60">
        <v>0</v>
      </c>
      <c r="G60">
        <v>0</v>
      </c>
    </row>
    <row r="61" spans="1:7" ht="15" x14ac:dyDescent="0.25">
      <c r="A61" s="282" t="s">
        <v>109</v>
      </c>
      <c r="B61">
        <v>3</v>
      </c>
      <c r="C61">
        <v>6.8</v>
      </c>
      <c r="D61">
        <v>11.1</v>
      </c>
      <c r="E61">
        <v>9.9</v>
      </c>
      <c r="F61">
        <v>0</v>
      </c>
      <c r="G61">
        <v>0</v>
      </c>
    </row>
    <row r="62" spans="1:7" ht="15" x14ac:dyDescent="0.25">
      <c r="A62" s="282" t="s">
        <v>111</v>
      </c>
      <c r="B62">
        <v>0</v>
      </c>
      <c r="C62">
        <v>54</v>
      </c>
      <c r="D62">
        <v>92.8</v>
      </c>
      <c r="E62">
        <v>131.69999999999999</v>
      </c>
      <c r="F62">
        <v>0</v>
      </c>
      <c r="G62">
        <v>0</v>
      </c>
    </row>
    <row r="63" spans="1:7" ht="15" x14ac:dyDescent="0.25">
      <c r="A63" s="282" t="s">
        <v>112</v>
      </c>
      <c r="B63">
        <v>5.5</v>
      </c>
      <c r="C63">
        <v>38</v>
      </c>
      <c r="D63">
        <v>76.2</v>
      </c>
      <c r="E63">
        <v>65.8</v>
      </c>
      <c r="F63">
        <v>0</v>
      </c>
      <c r="G63">
        <v>0</v>
      </c>
    </row>
    <row r="64" spans="1:7" ht="15" x14ac:dyDescent="0.25">
      <c r="A64" s="282" t="s">
        <v>113</v>
      </c>
      <c r="B64">
        <v>47</v>
      </c>
      <c r="C64">
        <v>35.6</v>
      </c>
      <c r="D64">
        <v>169.4</v>
      </c>
      <c r="E64">
        <v>107</v>
      </c>
      <c r="F64">
        <v>0</v>
      </c>
      <c r="G64">
        <v>0</v>
      </c>
    </row>
    <row r="65" spans="1:7" ht="15" x14ac:dyDescent="0.25">
      <c r="A65" s="282" t="s">
        <v>114</v>
      </c>
      <c r="B65">
        <v>4</v>
      </c>
      <c r="C65">
        <v>14.4</v>
      </c>
      <c r="D65">
        <v>0</v>
      </c>
      <c r="E65">
        <v>7.2</v>
      </c>
      <c r="F65">
        <v>0</v>
      </c>
      <c r="G65">
        <v>0</v>
      </c>
    </row>
    <row r="66" spans="1:7" ht="15" x14ac:dyDescent="0.25">
      <c r="A66" s="282" t="s">
        <v>115</v>
      </c>
      <c r="B66">
        <v>4.5</v>
      </c>
      <c r="C66">
        <v>4.5</v>
      </c>
      <c r="D66">
        <v>17.8</v>
      </c>
      <c r="E66">
        <v>14.2</v>
      </c>
      <c r="F66">
        <v>0</v>
      </c>
      <c r="G66">
        <v>0</v>
      </c>
    </row>
    <row r="67" spans="1:7" ht="15" x14ac:dyDescent="0.25">
      <c r="A67" s="282" t="s">
        <v>116</v>
      </c>
      <c r="B67">
        <v>0</v>
      </c>
      <c r="C67">
        <v>0</v>
      </c>
      <c r="D67">
        <v>0</v>
      </c>
      <c r="E67">
        <v>1.7</v>
      </c>
      <c r="F67">
        <v>0</v>
      </c>
      <c r="G67">
        <v>0</v>
      </c>
    </row>
    <row r="68" spans="1:7" ht="15" x14ac:dyDescent="0.25">
      <c r="A68" s="282" t="s">
        <v>117</v>
      </c>
      <c r="B68">
        <v>1118.3</v>
      </c>
      <c r="C68">
        <v>1190.5</v>
      </c>
      <c r="D68">
        <v>2709.5</v>
      </c>
      <c r="E68">
        <v>2777.2</v>
      </c>
      <c r="F68">
        <v>0</v>
      </c>
      <c r="G68">
        <v>0</v>
      </c>
    </row>
    <row r="69" spans="1:7" ht="15" x14ac:dyDescent="0.25">
      <c r="A69" s="282" t="s">
        <v>118</v>
      </c>
      <c r="B69">
        <v>17.100000000000001</v>
      </c>
      <c r="C69">
        <v>11.2</v>
      </c>
      <c r="D69">
        <v>16.600000000000001</v>
      </c>
      <c r="E69">
        <v>25.7</v>
      </c>
      <c r="F69">
        <v>0</v>
      </c>
      <c r="G69">
        <v>0</v>
      </c>
    </row>
    <row r="70" spans="1:7" ht="15" x14ac:dyDescent="0.25">
      <c r="A70" s="282" t="s">
        <v>119</v>
      </c>
      <c r="B70">
        <v>0</v>
      </c>
      <c r="C70">
        <v>30</v>
      </c>
      <c r="D70">
        <v>0</v>
      </c>
      <c r="E70">
        <v>72.400000000000006</v>
      </c>
      <c r="F70">
        <v>0</v>
      </c>
      <c r="G70">
        <v>0</v>
      </c>
    </row>
    <row r="71" spans="1:7" ht="15" x14ac:dyDescent="0.25">
      <c r="A71" s="282" t="s">
        <v>120</v>
      </c>
      <c r="B71">
        <v>0</v>
      </c>
      <c r="C71">
        <v>0</v>
      </c>
      <c r="D71" t="s">
        <v>84</v>
      </c>
      <c r="E71">
        <v>0</v>
      </c>
      <c r="F71">
        <v>0</v>
      </c>
      <c r="G71">
        <v>0</v>
      </c>
    </row>
    <row r="72" spans="1:7" ht="15" x14ac:dyDescent="0.25">
      <c r="A72" s="282" t="s">
        <v>121</v>
      </c>
      <c r="B72">
        <v>44</v>
      </c>
      <c r="C72">
        <v>39</v>
      </c>
      <c r="D72">
        <v>35.1</v>
      </c>
      <c r="E72">
        <v>25.9</v>
      </c>
      <c r="F72">
        <v>0</v>
      </c>
      <c r="G72">
        <v>0</v>
      </c>
    </row>
    <row r="73" spans="1:7" ht="15" x14ac:dyDescent="0.25">
      <c r="A73" s="282" t="s">
        <v>62</v>
      </c>
      <c r="B73" t="s">
        <v>63</v>
      </c>
      <c r="C73" t="s">
        <v>64</v>
      </c>
      <c r="D73" t="s">
        <v>63</v>
      </c>
      <c r="E73" t="s">
        <v>63</v>
      </c>
      <c r="F73" t="s">
        <v>63</v>
      </c>
      <c r="G73" t="s">
        <v>65</v>
      </c>
    </row>
    <row r="74" spans="1:7" ht="15" x14ac:dyDescent="0.25">
      <c r="A74" s="282" t="s">
        <v>122</v>
      </c>
      <c r="B74">
        <v>4900.1000000000004</v>
      </c>
      <c r="C74">
        <v>4889.7</v>
      </c>
      <c r="D74">
        <v>31601.5</v>
      </c>
      <c r="E74">
        <v>40656</v>
      </c>
      <c r="F74">
        <v>64.8</v>
      </c>
      <c r="G74">
        <v>0</v>
      </c>
    </row>
    <row r="75" spans="1:7" ht="15" x14ac:dyDescent="0.25">
      <c r="A75" s="282" t="s">
        <v>123</v>
      </c>
      <c r="B75">
        <v>2362.1999999999998</v>
      </c>
      <c r="C75">
        <v>2839</v>
      </c>
      <c r="D75">
        <v>0</v>
      </c>
      <c r="E75">
        <v>0</v>
      </c>
      <c r="F75">
        <v>125</v>
      </c>
      <c r="G75">
        <v>0</v>
      </c>
    </row>
    <row r="76" spans="1:7" ht="15" x14ac:dyDescent="0.25">
      <c r="A76" s="282" t="s">
        <v>62</v>
      </c>
      <c r="B76" t="s">
        <v>63</v>
      </c>
      <c r="C76" t="s">
        <v>64</v>
      </c>
      <c r="D76" t="s">
        <v>63</v>
      </c>
      <c r="E76" t="s">
        <v>63</v>
      </c>
      <c r="F76" t="s">
        <v>63</v>
      </c>
      <c r="G76" t="s">
        <v>65</v>
      </c>
    </row>
    <row r="77" spans="1:7" ht="15" x14ac:dyDescent="0.25">
      <c r="A77" s="282" t="s">
        <v>124</v>
      </c>
      <c r="B77">
        <v>7262.3</v>
      </c>
      <c r="C77">
        <v>7728.7</v>
      </c>
      <c r="D77">
        <v>31601.5</v>
      </c>
      <c r="E77">
        <v>40656</v>
      </c>
      <c r="F77">
        <v>189.8</v>
      </c>
      <c r="G77">
        <v>0</v>
      </c>
    </row>
    <row r="78" spans="1:7" ht="15" x14ac:dyDescent="0.25">
      <c r="A78" s="282" t="s">
        <v>125</v>
      </c>
      <c r="B78" t="s">
        <v>42</v>
      </c>
      <c r="C78" t="s">
        <v>42</v>
      </c>
      <c r="D78">
        <v>2.2000000000000002</v>
      </c>
      <c r="E78">
        <v>1.6</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CBBE-4DA9-4B0B-A207-7A24702E9FC0}">
  <dimension ref="A1:G80"/>
  <sheetViews>
    <sheetView workbookViewId="0">
      <selection activeCell="L21" sqref="L21"/>
    </sheetView>
  </sheetViews>
  <sheetFormatPr defaultRowHeight="13.2" x14ac:dyDescent="0.25"/>
  <cols>
    <col min="1" max="1" width="29.33203125" customWidth="1"/>
    <col min="2" max="2" width="13.109375" customWidth="1"/>
    <col min="3" max="3" width="11.6640625" customWidth="1"/>
    <col min="4" max="4" width="11.44140625" customWidth="1"/>
    <col min="5" max="5" width="12.109375" customWidth="1"/>
    <col min="6" max="6" width="11.44140625" customWidth="1"/>
    <col min="7" max="7" width="15.44140625" customWidth="1"/>
  </cols>
  <sheetData>
    <row r="1" spans="1:7" ht="15" x14ac:dyDescent="0.25">
      <c r="A1" s="282" t="s">
        <v>47</v>
      </c>
    </row>
    <row r="2" spans="1:7" ht="15" x14ac:dyDescent="0.25">
      <c r="A2" s="282" t="s">
        <v>48</v>
      </c>
    </row>
    <row r="3" spans="1:7" ht="15" x14ac:dyDescent="0.25">
      <c r="A3" s="282" t="s">
        <v>216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53.1</v>
      </c>
      <c r="C12">
        <v>23</v>
      </c>
      <c r="D12">
        <v>3696.9</v>
      </c>
      <c r="E12">
        <v>3253.7</v>
      </c>
      <c r="F12">
        <v>0</v>
      </c>
      <c r="G12">
        <v>0</v>
      </c>
    </row>
    <row r="13" spans="1:7" ht="15" x14ac:dyDescent="0.25">
      <c r="A13" s="282" t="s">
        <v>68</v>
      </c>
      <c r="B13">
        <v>0</v>
      </c>
      <c r="C13">
        <v>0</v>
      </c>
      <c r="D13">
        <v>704.7</v>
      </c>
      <c r="E13">
        <v>797.3</v>
      </c>
      <c r="F13">
        <v>0</v>
      </c>
      <c r="G13">
        <v>0</v>
      </c>
    </row>
    <row r="14" spans="1:7" ht="15" x14ac:dyDescent="0.25">
      <c r="A14" s="282" t="s">
        <v>69</v>
      </c>
      <c r="B14">
        <v>0</v>
      </c>
      <c r="C14">
        <v>0</v>
      </c>
      <c r="D14">
        <v>0</v>
      </c>
      <c r="E14">
        <v>20.2</v>
      </c>
      <c r="F14">
        <v>0</v>
      </c>
      <c r="G14">
        <v>0</v>
      </c>
    </row>
    <row r="15" spans="1:7" ht="15" x14ac:dyDescent="0.25">
      <c r="A15" s="282" t="s">
        <v>70</v>
      </c>
      <c r="B15">
        <v>0</v>
      </c>
      <c r="C15">
        <v>0</v>
      </c>
      <c r="D15">
        <v>164.7</v>
      </c>
      <c r="E15">
        <v>190.2</v>
      </c>
      <c r="F15">
        <v>0</v>
      </c>
      <c r="G15">
        <v>0</v>
      </c>
    </row>
    <row r="16" spans="1:7" ht="15" x14ac:dyDescent="0.25">
      <c r="A16" s="282" t="s">
        <v>71</v>
      </c>
      <c r="B16">
        <v>0</v>
      </c>
      <c r="C16">
        <v>0</v>
      </c>
      <c r="D16">
        <v>772.2</v>
      </c>
      <c r="E16">
        <v>798.8</v>
      </c>
      <c r="F16">
        <v>0</v>
      </c>
      <c r="G16">
        <v>0</v>
      </c>
    </row>
    <row r="17" spans="1:7" ht="15" x14ac:dyDescent="0.25">
      <c r="A17" s="282" t="s">
        <v>72</v>
      </c>
      <c r="B17">
        <v>0</v>
      </c>
      <c r="C17">
        <v>23</v>
      </c>
      <c r="D17">
        <v>128.80000000000001</v>
      </c>
      <c r="E17">
        <v>111.3</v>
      </c>
      <c r="F17">
        <v>0</v>
      </c>
      <c r="G17">
        <v>0</v>
      </c>
    </row>
    <row r="18" spans="1:7" ht="15" x14ac:dyDescent="0.25">
      <c r="A18" s="282" t="s">
        <v>73</v>
      </c>
      <c r="B18">
        <v>53</v>
      </c>
      <c r="C18" t="s">
        <v>84</v>
      </c>
      <c r="D18">
        <v>1806.2</v>
      </c>
      <c r="E18">
        <v>1147.0999999999999</v>
      </c>
      <c r="F18">
        <v>0</v>
      </c>
      <c r="G18">
        <v>0</v>
      </c>
    </row>
    <row r="19" spans="1:7" ht="15" x14ac:dyDescent="0.25">
      <c r="A19" s="282" t="s">
        <v>74</v>
      </c>
      <c r="B19">
        <v>0.1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422.1</v>
      </c>
      <c r="C25">
        <v>375.3</v>
      </c>
      <c r="D25">
        <v>1190.8</v>
      </c>
      <c r="E25">
        <v>1296.8</v>
      </c>
      <c r="F25">
        <v>64.8</v>
      </c>
      <c r="G25">
        <v>0</v>
      </c>
    </row>
    <row r="26" spans="1:7" ht="15" x14ac:dyDescent="0.25">
      <c r="A26" s="282" t="s">
        <v>66</v>
      </c>
    </row>
    <row r="27" spans="1:7" ht="15" x14ac:dyDescent="0.25">
      <c r="A27" s="282" t="s">
        <v>79</v>
      </c>
      <c r="B27">
        <v>85.6</v>
      </c>
      <c r="C27">
        <v>73.400000000000006</v>
      </c>
      <c r="D27">
        <v>582.79999999999995</v>
      </c>
      <c r="E27">
        <v>823.6</v>
      </c>
      <c r="F27">
        <v>0</v>
      </c>
      <c r="G27">
        <v>0</v>
      </c>
    </row>
    <row r="28" spans="1:7" ht="15" x14ac:dyDescent="0.25">
      <c r="A28" s="282" t="s">
        <v>66</v>
      </c>
    </row>
    <row r="29" spans="1:7" ht="15" x14ac:dyDescent="0.25">
      <c r="A29" s="282" t="s">
        <v>80</v>
      </c>
      <c r="B29">
        <v>2799</v>
      </c>
      <c r="C29">
        <v>3029.5</v>
      </c>
      <c r="D29">
        <v>18778.3</v>
      </c>
      <c r="E29">
        <v>26728</v>
      </c>
      <c r="F29">
        <v>0</v>
      </c>
      <c r="G29">
        <v>0</v>
      </c>
    </row>
    <row r="30" spans="1:7" ht="15" x14ac:dyDescent="0.25">
      <c r="A30" s="282" t="s">
        <v>66</v>
      </c>
    </row>
    <row r="31" spans="1:7" ht="15" x14ac:dyDescent="0.25">
      <c r="A31" s="282" t="s">
        <v>81</v>
      </c>
      <c r="B31">
        <v>664.3</v>
      </c>
      <c r="C31">
        <v>492.2</v>
      </c>
      <c r="D31">
        <v>2469.1999999999998</v>
      </c>
      <c r="E31">
        <v>2591.9</v>
      </c>
      <c r="F31">
        <v>0</v>
      </c>
      <c r="G31">
        <v>0</v>
      </c>
    </row>
    <row r="32" spans="1:7" ht="15" x14ac:dyDescent="0.25">
      <c r="A32" s="282" t="s">
        <v>82</v>
      </c>
      <c r="B32">
        <v>0</v>
      </c>
      <c r="C32">
        <v>0.2</v>
      </c>
      <c r="D32">
        <v>0.2</v>
      </c>
      <c r="E32">
        <v>0.1</v>
      </c>
      <c r="F32">
        <v>0</v>
      </c>
      <c r="G32">
        <v>0</v>
      </c>
    </row>
    <row r="33" spans="1:7" ht="15" x14ac:dyDescent="0.25">
      <c r="A33" s="282" t="s">
        <v>83</v>
      </c>
      <c r="B33">
        <v>7.4</v>
      </c>
      <c r="C33">
        <v>0</v>
      </c>
      <c r="D33">
        <v>537.70000000000005</v>
      </c>
      <c r="E33">
        <v>232.4</v>
      </c>
      <c r="F33">
        <v>0</v>
      </c>
      <c r="G33">
        <v>0</v>
      </c>
    </row>
    <row r="34" spans="1:7" ht="15" x14ac:dyDescent="0.25">
      <c r="A34" s="282" t="s">
        <v>85</v>
      </c>
      <c r="B34">
        <v>0.9</v>
      </c>
      <c r="C34">
        <v>2</v>
      </c>
      <c r="D34">
        <v>3.8</v>
      </c>
      <c r="E34">
        <v>2.4</v>
      </c>
      <c r="F34">
        <v>0</v>
      </c>
      <c r="G34">
        <v>0</v>
      </c>
    </row>
    <row r="35" spans="1:7" ht="15" x14ac:dyDescent="0.25">
      <c r="A35" s="282" t="s">
        <v>86</v>
      </c>
      <c r="B35">
        <v>3.6</v>
      </c>
      <c r="C35">
        <v>2.1</v>
      </c>
      <c r="D35">
        <v>3.4</v>
      </c>
      <c r="E35">
        <v>3.3</v>
      </c>
      <c r="F35">
        <v>0</v>
      </c>
      <c r="G35">
        <v>0</v>
      </c>
    </row>
    <row r="36" spans="1:7" ht="15" x14ac:dyDescent="0.25">
      <c r="A36" s="282" t="s">
        <v>87</v>
      </c>
      <c r="B36">
        <v>0</v>
      </c>
      <c r="C36" t="s">
        <v>84</v>
      </c>
      <c r="D36">
        <v>1</v>
      </c>
      <c r="E36">
        <v>0.2</v>
      </c>
      <c r="F36">
        <v>0</v>
      </c>
      <c r="G36">
        <v>0</v>
      </c>
    </row>
    <row r="37" spans="1:7" ht="15" x14ac:dyDescent="0.25">
      <c r="A37" s="282" t="s">
        <v>88</v>
      </c>
      <c r="B37">
        <v>286</v>
      </c>
      <c r="C37">
        <v>151.9</v>
      </c>
      <c r="D37">
        <v>749.4</v>
      </c>
      <c r="E37">
        <v>724.3</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38.700000000000003</v>
      </c>
      <c r="C41">
        <v>32.4</v>
      </c>
      <c r="D41">
        <v>317.39999999999998</v>
      </c>
      <c r="E41">
        <v>532.4</v>
      </c>
      <c r="F41">
        <v>0</v>
      </c>
      <c r="G41">
        <v>0</v>
      </c>
    </row>
    <row r="42" spans="1:7" ht="15" x14ac:dyDescent="0.25">
      <c r="A42" s="282" t="s">
        <v>92</v>
      </c>
      <c r="B42">
        <v>0</v>
      </c>
      <c r="C42">
        <v>0</v>
      </c>
      <c r="D42">
        <v>0</v>
      </c>
      <c r="E42">
        <v>12</v>
      </c>
      <c r="F42">
        <v>0</v>
      </c>
      <c r="G42">
        <v>0</v>
      </c>
    </row>
    <row r="43" spans="1:7" ht="15" x14ac:dyDescent="0.25">
      <c r="A43" s="282" t="s">
        <v>93</v>
      </c>
      <c r="B43">
        <v>38.1</v>
      </c>
      <c r="C43">
        <v>52.5</v>
      </c>
      <c r="D43">
        <v>136.80000000000001</v>
      </c>
      <c r="E43">
        <v>102.4</v>
      </c>
      <c r="F43">
        <v>0</v>
      </c>
      <c r="G43">
        <v>0</v>
      </c>
    </row>
    <row r="44" spans="1:7" ht="15" x14ac:dyDescent="0.25">
      <c r="A44" s="282" t="s">
        <v>94</v>
      </c>
      <c r="B44">
        <v>18.899999999999999</v>
      </c>
      <c r="C44">
        <v>0</v>
      </c>
      <c r="D44">
        <v>32.1</v>
      </c>
      <c r="E44">
        <v>10.5</v>
      </c>
      <c r="F44">
        <v>0</v>
      </c>
      <c r="G44">
        <v>0</v>
      </c>
    </row>
    <row r="45" spans="1:7" ht="15" x14ac:dyDescent="0.25">
      <c r="A45" s="282" t="s">
        <v>95</v>
      </c>
      <c r="B45">
        <v>66</v>
      </c>
      <c r="C45">
        <v>132</v>
      </c>
      <c r="D45">
        <v>0</v>
      </c>
      <c r="E45">
        <v>206.1</v>
      </c>
      <c r="F45">
        <v>0</v>
      </c>
      <c r="G45">
        <v>0</v>
      </c>
    </row>
    <row r="46" spans="1:7" ht="15" x14ac:dyDescent="0.25">
      <c r="A46" s="282" t="s">
        <v>96</v>
      </c>
      <c r="B46">
        <v>37.4</v>
      </c>
      <c r="C46">
        <v>5.7</v>
      </c>
      <c r="D46">
        <v>30.2</v>
      </c>
      <c r="E46">
        <v>24</v>
      </c>
      <c r="F46">
        <v>0</v>
      </c>
      <c r="G46">
        <v>0</v>
      </c>
    </row>
    <row r="47" spans="1:7" ht="15" x14ac:dyDescent="0.25">
      <c r="A47" s="282" t="s">
        <v>97</v>
      </c>
      <c r="B47">
        <v>0.4</v>
      </c>
      <c r="C47">
        <v>0</v>
      </c>
      <c r="D47">
        <v>0</v>
      </c>
      <c r="E47">
        <v>0</v>
      </c>
      <c r="F47">
        <v>0</v>
      </c>
      <c r="G47">
        <v>0</v>
      </c>
    </row>
    <row r="48" spans="1:7" ht="15" x14ac:dyDescent="0.25">
      <c r="A48" s="282" t="s">
        <v>98</v>
      </c>
      <c r="B48">
        <v>0</v>
      </c>
      <c r="C48">
        <v>0</v>
      </c>
      <c r="D48">
        <v>151.5</v>
      </c>
      <c r="E48">
        <v>123.1</v>
      </c>
      <c r="F48">
        <v>0</v>
      </c>
      <c r="G48">
        <v>0</v>
      </c>
    </row>
    <row r="49" spans="1:7" ht="15" x14ac:dyDescent="0.25">
      <c r="A49" s="282" t="s">
        <v>169</v>
      </c>
      <c r="B49">
        <v>0.5</v>
      </c>
      <c r="C49">
        <v>0</v>
      </c>
      <c r="D49">
        <v>0</v>
      </c>
      <c r="E49">
        <v>0</v>
      </c>
      <c r="F49">
        <v>0</v>
      </c>
      <c r="G49">
        <v>0</v>
      </c>
    </row>
    <row r="50" spans="1:7" ht="15" x14ac:dyDescent="0.25">
      <c r="A50" s="282" t="s">
        <v>99</v>
      </c>
      <c r="B50">
        <v>9.6</v>
      </c>
      <c r="C50">
        <v>5.9</v>
      </c>
      <c r="D50">
        <v>1.5</v>
      </c>
      <c r="E50">
        <v>2.5</v>
      </c>
      <c r="F50">
        <v>0</v>
      </c>
      <c r="G50">
        <v>0</v>
      </c>
    </row>
    <row r="51" spans="1:7" ht="15" x14ac:dyDescent="0.25">
      <c r="A51" s="282" t="s">
        <v>100</v>
      </c>
      <c r="B51">
        <v>78.7</v>
      </c>
      <c r="C51">
        <v>42</v>
      </c>
      <c r="D51">
        <v>175.3</v>
      </c>
      <c r="E51">
        <v>174.2</v>
      </c>
      <c r="F51">
        <v>0</v>
      </c>
      <c r="G51">
        <v>0</v>
      </c>
    </row>
    <row r="52" spans="1:7" ht="15" x14ac:dyDescent="0.25">
      <c r="A52" s="282" t="s">
        <v>101</v>
      </c>
      <c r="B52">
        <v>76.7</v>
      </c>
      <c r="C52">
        <v>65.400000000000006</v>
      </c>
      <c r="D52">
        <v>329</v>
      </c>
      <c r="E52">
        <v>370.6</v>
      </c>
      <c r="F52">
        <v>0</v>
      </c>
      <c r="G52">
        <v>0</v>
      </c>
    </row>
    <row r="53" spans="1:7" ht="15" x14ac:dyDescent="0.25">
      <c r="A53" s="282" t="s">
        <v>66</v>
      </c>
    </row>
    <row r="54" spans="1:7" ht="15" x14ac:dyDescent="0.25">
      <c r="A54" s="282" t="s">
        <v>102</v>
      </c>
      <c r="B54">
        <v>0.8</v>
      </c>
      <c r="C54">
        <v>314.5</v>
      </c>
      <c r="D54">
        <v>622</v>
      </c>
      <c r="E54">
        <v>1000.8</v>
      </c>
      <c r="F54">
        <v>0</v>
      </c>
      <c r="G54">
        <v>0</v>
      </c>
    </row>
    <row r="55" spans="1:7" ht="15" x14ac:dyDescent="0.25">
      <c r="A55" s="282" t="s">
        <v>103</v>
      </c>
      <c r="B55">
        <v>0</v>
      </c>
      <c r="C55">
        <v>0</v>
      </c>
      <c r="D55">
        <v>0</v>
      </c>
      <c r="E55">
        <v>271.60000000000002</v>
      </c>
      <c r="F55">
        <v>0</v>
      </c>
      <c r="G55">
        <v>0</v>
      </c>
    </row>
    <row r="56" spans="1:7" ht="15" x14ac:dyDescent="0.25">
      <c r="A56" s="282" t="s">
        <v>104</v>
      </c>
      <c r="B56">
        <v>0.8</v>
      </c>
      <c r="C56">
        <v>308.5</v>
      </c>
      <c r="D56">
        <v>481.4</v>
      </c>
      <c r="E56">
        <v>527</v>
      </c>
      <c r="F56">
        <v>0</v>
      </c>
      <c r="G56">
        <v>0</v>
      </c>
    </row>
    <row r="57" spans="1:7" ht="15" x14ac:dyDescent="0.25">
      <c r="A57" s="282" t="s">
        <v>105</v>
      </c>
      <c r="B57">
        <v>0</v>
      </c>
      <c r="C57">
        <v>6</v>
      </c>
      <c r="D57">
        <v>13.2</v>
      </c>
      <c r="E57">
        <v>6.6</v>
      </c>
      <c r="F57">
        <v>0</v>
      </c>
      <c r="G57">
        <v>0</v>
      </c>
    </row>
    <row r="58" spans="1:7" ht="15" x14ac:dyDescent="0.25">
      <c r="A58" s="282" t="s">
        <v>107</v>
      </c>
      <c r="B58">
        <v>0</v>
      </c>
      <c r="C58">
        <v>0</v>
      </c>
      <c r="D58">
        <v>127.4</v>
      </c>
      <c r="E58">
        <v>195.6</v>
      </c>
      <c r="F58">
        <v>0</v>
      </c>
      <c r="G58">
        <v>0</v>
      </c>
    </row>
    <row r="59" spans="1:7" ht="15" x14ac:dyDescent="0.25">
      <c r="A59" s="282" t="s">
        <v>66</v>
      </c>
    </row>
    <row r="60" spans="1:7" ht="15" x14ac:dyDescent="0.25">
      <c r="A60" s="282" t="s">
        <v>108</v>
      </c>
      <c r="B60">
        <v>1424.7</v>
      </c>
      <c r="C60">
        <v>1465.4</v>
      </c>
      <c r="D60">
        <v>2932.4</v>
      </c>
      <c r="E60">
        <v>3137.1</v>
      </c>
      <c r="F60">
        <v>0</v>
      </c>
      <c r="G60">
        <v>0</v>
      </c>
    </row>
    <row r="61" spans="1:7" ht="15" x14ac:dyDescent="0.25">
      <c r="A61" s="282" t="s">
        <v>109</v>
      </c>
      <c r="B61">
        <v>3</v>
      </c>
      <c r="C61">
        <v>6.8</v>
      </c>
      <c r="D61">
        <v>11.1</v>
      </c>
      <c r="E61">
        <v>9.9</v>
      </c>
      <c r="F61">
        <v>0</v>
      </c>
      <c r="G61">
        <v>0</v>
      </c>
    </row>
    <row r="62" spans="1:7" ht="15" x14ac:dyDescent="0.25">
      <c r="A62" s="282" t="s">
        <v>111</v>
      </c>
      <c r="B62">
        <v>0</v>
      </c>
      <c r="C62">
        <v>67</v>
      </c>
      <c r="D62">
        <v>92.8</v>
      </c>
      <c r="E62">
        <v>118</v>
      </c>
      <c r="F62">
        <v>0</v>
      </c>
      <c r="G62">
        <v>0</v>
      </c>
    </row>
    <row r="63" spans="1:7" ht="15" x14ac:dyDescent="0.25">
      <c r="A63" s="282" t="s">
        <v>112</v>
      </c>
      <c r="B63">
        <v>0.4</v>
      </c>
      <c r="C63">
        <v>39.299999999999997</v>
      </c>
      <c r="D63">
        <v>76</v>
      </c>
      <c r="E63">
        <v>61.2</v>
      </c>
      <c r="F63">
        <v>0</v>
      </c>
      <c r="G63">
        <v>0</v>
      </c>
    </row>
    <row r="64" spans="1:7" ht="15" x14ac:dyDescent="0.25">
      <c r="A64" s="282" t="s">
        <v>113</v>
      </c>
      <c r="B64">
        <v>47</v>
      </c>
      <c r="C64">
        <v>33.200000000000003</v>
      </c>
      <c r="D64">
        <v>169.4</v>
      </c>
      <c r="E64">
        <v>96</v>
      </c>
      <c r="F64">
        <v>0</v>
      </c>
      <c r="G64">
        <v>0</v>
      </c>
    </row>
    <row r="65" spans="1:7" ht="15" x14ac:dyDescent="0.25">
      <c r="A65" s="282" t="s">
        <v>114</v>
      </c>
      <c r="B65">
        <v>4</v>
      </c>
      <c r="C65">
        <v>14.4</v>
      </c>
      <c r="D65">
        <v>0</v>
      </c>
      <c r="E65">
        <v>7.2</v>
      </c>
      <c r="F65">
        <v>0</v>
      </c>
      <c r="G65">
        <v>0</v>
      </c>
    </row>
    <row r="66" spans="1:7" ht="15" x14ac:dyDescent="0.25">
      <c r="A66" s="282" t="s">
        <v>115</v>
      </c>
      <c r="B66">
        <v>4.5</v>
      </c>
      <c r="C66">
        <v>4.5</v>
      </c>
      <c r="D66">
        <v>9.6999999999999993</v>
      </c>
      <c r="E66">
        <v>14.2</v>
      </c>
      <c r="F66">
        <v>0</v>
      </c>
      <c r="G66">
        <v>0</v>
      </c>
    </row>
    <row r="67" spans="1:7" ht="15" x14ac:dyDescent="0.25">
      <c r="A67" s="282" t="s">
        <v>116</v>
      </c>
      <c r="B67">
        <v>0</v>
      </c>
      <c r="C67">
        <v>0</v>
      </c>
      <c r="D67">
        <v>0</v>
      </c>
      <c r="E67">
        <v>1.7</v>
      </c>
      <c r="F67">
        <v>0</v>
      </c>
      <c r="G67">
        <v>0</v>
      </c>
    </row>
    <row r="68" spans="1:7" ht="15" x14ac:dyDescent="0.25">
      <c r="A68" s="282" t="s">
        <v>117</v>
      </c>
      <c r="B68">
        <v>1309.7</v>
      </c>
      <c r="C68">
        <v>1205.0999999999999</v>
      </c>
      <c r="D68">
        <v>2521.6999999999998</v>
      </c>
      <c r="E68">
        <v>2717.5</v>
      </c>
      <c r="F68">
        <v>0</v>
      </c>
      <c r="G68">
        <v>0</v>
      </c>
    </row>
    <row r="69" spans="1:7" ht="15" x14ac:dyDescent="0.25">
      <c r="A69" s="282" t="s">
        <v>118</v>
      </c>
      <c r="B69">
        <v>17.100000000000001</v>
      </c>
      <c r="C69">
        <v>16.7</v>
      </c>
      <c r="D69">
        <v>16.600000000000001</v>
      </c>
      <c r="E69">
        <v>19.7</v>
      </c>
      <c r="F69">
        <v>0</v>
      </c>
      <c r="G69">
        <v>0</v>
      </c>
    </row>
    <row r="70" spans="1:7" ht="15" x14ac:dyDescent="0.25">
      <c r="A70" s="282" t="s">
        <v>119</v>
      </c>
      <c r="B70">
        <v>0</v>
      </c>
      <c r="C70">
        <v>36.5</v>
      </c>
      <c r="D70">
        <v>0</v>
      </c>
      <c r="E70">
        <v>65.900000000000006</v>
      </c>
      <c r="F70">
        <v>0</v>
      </c>
      <c r="G70">
        <v>0</v>
      </c>
    </row>
    <row r="71" spans="1:7" ht="15" x14ac:dyDescent="0.25">
      <c r="A71" s="282" t="s">
        <v>120</v>
      </c>
      <c r="B71">
        <v>0</v>
      </c>
      <c r="C71">
        <v>0</v>
      </c>
      <c r="D71" t="s">
        <v>84</v>
      </c>
      <c r="E71">
        <v>0</v>
      </c>
      <c r="F71">
        <v>0</v>
      </c>
      <c r="G71">
        <v>0</v>
      </c>
    </row>
    <row r="72" spans="1:7" ht="15" x14ac:dyDescent="0.25">
      <c r="A72" s="282" t="s">
        <v>121</v>
      </c>
      <c r="B72">
        <v>39</v>
      </c>
      <c r="C72">
        <v>42</v>
      </c>
      <c r="D72">
        <v>35.1</v>
      </c>
      <c r="E72">
        <v>25.9</v>
      </c>
      <c r="F72">
        <v>0</v>
      </c>
      <c r="G72">
        <v>0</v>
      </c>
    </row>
    <row r="73" spans="1:7" ht="15" x14ac:dyDescent="0.25">
      <c r="A73" s="282" t="s">
        <v>62</v>
      </c>
      <c r="B73" t="s">
        <v>63</v>
      </c>
      <c r="C73" t="s">
        <v>64</v>
      </c>
      <c r="D73" t="s">
        <v>63</v>
      </c>
      <c r="E73" t="s">
        <v>63</v>
      </c>
      <c r="F73" t="s">
        <v>63</v>
      </c>
      <c r="G73" t="s">
        <v>65</v>
      </c>
    </row>
    <row r="74" spans="1:7" ht="15" x14ac:dyDescent="0.25">
      <c r="A74" s="282" t="s">
        <v>122</v>
      </c>
      <c r="B74">
        <v>5449.6</v>
      </c>
      <c r="C74">
        <v>5773.2</v>
      </c>
      <c r="D74">
        <v>30404.400000000001</v>
      </c>
      <c r="E74">
        <v>39041.5</v>
      </c>
      <c r="F74">
        <v>64.8</v>
      </c>
      <c r="G74">
        <v>0</v>
      </c>
    </row>
    <row r="75" spans="1:7" ht="15" x14ac:dyDescent="0.25">
      <c r="A75" s="282" t="s">
        <v>123</v>
      </c>
      <c r="B75">
        <v>2953.9</v>
      </c>
      <c r="C75">
        <v>3150.3</v>
      </c>
      <c r="D75">
        <v>0</v>
      </c>
      <c r="E75">
        <v>0</v>
      </c>
      <c r="F75">
        <v>125</v>
      </c>
      <c r="G75">
        <v>0</v>
      </c>
    </row>
    <row r="76" spans="1:7" ht="15" x14ac:dyDescent="0.25">
      <c r="A76" s="282" t="s">
        <v>62</v>
      </c>
      <c r="B76" t="s">
        <v>63</v>
      </c>
      <c r="C76" t="s">
        <v>64</v>
      </c>
      <c r="D76" t="s">
        <v>63</v>
      </c>
      <c r="E76" t="s">
        <v>63</v>
      </c>
      <c r="F76" t="s">
        <v>63</v>
      </c>
      <c r="G76" t="s">
        <v>65</v>
      </c>
    </row>
    <row r="77" spans="1:7" ht="15" x14ac:dyDescent="0.25">
      <c r="A77" s="282" t="s">
        <v>124</v>
      </c>
      <c r="B77">
        <v>8403.5</v>
      </c>
      <c r="C77">
        <v>8923.5</v>
      </c>
      <c r="D77">
        <v>30404.400000000001</v>
      </c>
      <c r="E77">
        <v>39041.5</v>
      </c>
      <c r="F77">
        <v>189.8</v>
      </c>
      <c r="G77">
        <v>0</v>
      </c>
    </row>
    <row r="78" spans="1:7" ht="15" x14ac:dyDescent="0.25">
      <c r="A78" s="282" t="s">
        <v>125</v>
      </c>
      <c r="B78" t="s">
        <v>42</v>
      </c>
      <c r="C78" t="s">
        <v>42</v>
      </c>
      <c r="D78">
        <v>2.2000000000000002</v>
      </c>
      <c r="E78">
        <v>1.6</v>
      </c>
      <c r="F78" t="s">
        <v>42</v>
      </c>
      <c r="G78" t="s">
        <v>42</v>
      </c>
    </row>
    <row r="79" spans="1:7" ht="15" x14ac:dyDescent="0.25">
      <c r="A79" s="282" t="s">
        <v>126</v>
      </c>
      <c r="B79">
        <v>0</v>
      </c>
      <c r="C79">
        <v>0.3</v>
      </c>
      <c r="D79" t="s">
        <v>42</v>
      </c>
      <c r="E79" t="s">
        <v>42</v>
      </c>
      <c r="F79">
        <v>0</v>
      </c>
      <c r="G79">
        <v>0</v>
      </c>
    </row>
    <row r="80" spans="1:7" ht="15" x14ac:dyDescent="0.25">
      <c r="A80" s="282" t="s">
        <v>50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EEC6-2358-4334-8A23-8F74E82CD2C0}">
  <dimension ref="A1:G80"/>
  <sheetViews>
    <sheetView topLeftCell="A8" workbookViewId="0">
      <selection activeCell="J11" sqref="J11"/>
    </sheetView>
  </sheetViews>
  <sheetFormatPr defaultRowHeight="13.2" x14ac:dyDescent="0.25"/>
  <cols>
    <col min="1" max="1" width="25.109375" customWidth="1"/>
    <col min="2" max="2" width="14.5546875" customWidth="1"/>
    <col min="3" max="3" width="15" customWidth="1"/>
    <col min="4" max="4" width="10.6640625" customWidth="1"/>
    <col min="5" max="5" width="13.6640625" customWidth="1"/>
    <col min="7" max="7" width="12" customWidth="1"/>
  </cols>
  <sheetData>
    <row r="1" spans="1:7" ht="15" x14ac:dyDescent="0.25">
      <c r="A1" s="282" t="s">
        <v>47</v>
      </c>
    </row>
    <row r="2" spans="1:7" ht="15" x14ac:dyDescent="0.25">
      <c r="A2" s="282" t="s">
        <v>48</v>
      </c>
    </row>
    <row r="3" spans="1:7" ht="15" x14ac:dyDescent="0.25">
      <c r="A3" s="282" t="s">
        <v>217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103.1</v>
      </c>
      <c r="C12">
        <v>23</v>
      </c>
      <c r="D12">
        <v>3509.6</v>
      </c>
      <c r="E12">
        <v>2895</v>
      </c>
      <c r="F12">
        <v>0</v>
      </c>
      <c r="G12">
        <v>0</v>
      </c>
    </row>
    <row r="13" spans="1:7" ht="15" x14ac:dyDescent="0.25">
      <c r="A13" s="282" t="s">
        <v>68</v>
      </c>
      <c r="B13">
        <v>0</v>
      </c>
      <c r="C13">
        <v>0</v>
      </c>
      <c r="D13">
        <v>704.7</v>
      </c>
      <c r="E13">
        <v>643.70000000000005</v>
      </c>
      <c r="F13">
        <v>0</v>
      </c>
      <c r="G13">
        <v>0</v>
      </c>
    </row>
    <row r="14" spans="1:7" ht="15" x14ac:dyDescent="0.25">
      <c r="A14" s="282" t="s">
        <v>69</v>
      </c>
      <c r="B14">
        <v>0</v>
      </c>
      <c r="C14">
        <v>0</v>
      </c>
      <c r="D14">
        <v>0</v>
      </c>
      <c r="E14">
        <v>20.2</v>
      </c>
      <c r="F14">
        <v>0</v>
      </c>
      <c r="G14">
        <v>0</v>
      </c>
    </row>
    <row r="15" spans="1:7" ht="15" x14ac:dyDescent="0.25">
      <c r="A15" s="282" t="s">
        <v>70</v>
      </c>
      <c r="B15">
        <v>49.9</v>
      </c>
      <c r="C15">
        <v>0</v>
      </c>
      <c r="D15">
        <v>119.7</v>
      </c>
      <c r="E15">
        <v>190.2</v>
      </c>
      <c r="F15">
        <v>0</v>
      </c>
      <c r="G15">
        <v>0</v>
      </c>
    </row>
    <row r="16" spans="1:7" ht="15" x14ac:dyDescent="0.25">
      <c r="A16" s="282" t="s">
        <v>71</v>
      </c>
      <c r="B16">
        <v>0</v>
      </c>
      <c r="C16">
        <v>0</v>
      </c>
      <c r="D16">
        <v>702.4</v>
      </c>
      <c r="E16">
        <v>723.6</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1733.6</v>
      </c>
      <c r="E18">
        <v>1017.1</v>
      </c>
      <c r="F18">
        <v>0</v>
      </c>
      <c r="G18">
        <v>0</v>
      </c>
    </row>
    <row r="19" spans="1:7" ht="15" x14ac:dyDescent="0.25">
      <c r="A19" s="282" t="s">
        <v>74</v>
      </c>
      <c r="B19">
        <v>53.1</v>
      </c>
      <c r="C19">
        <v>0</v>
      </c>
      <c r="D19">
        <v>120.4</v>
      </c>
      <c r="E19">
        <v>189</v>
      </c>
      <c r="F19">
        <v>0</v>
      </c>
      <c r="G19">
        <v>0</v>
      </c>
    </row>
    <row r="20" spans="1:7" ht="15" x14ac:dyDescent="0.25">
      <c r="A20" s="282" t="s">
        <v>66</v>
      </c>
    </row>
    <row r="21" spans="1:7" ht="15" x14ac:dyDescent="0.25">
      <c r="A21" s="282" t="s">
        <v>75</v>
      </c>
      <c r="B21">
        <v>0</v>
      </c>
      <c r="C21">
        <v>0</v>
      </c>
      <c r="D21">
        <v>132</v>
      </c>
      <c r="E21">
        <v>209.6</v>
      </c>
      <c r="F21">
        <v>0</v>
      </c>
      <c r="G21">
        <v>0</v>
      </c>
    </row>
    <row r="22" spans="1:7" ht="15" x14ac:dyDescent="0.25">
      <c r="A22" s="282" t="s">
        <v>76</v>
      </c>
      <c r="B22">
        <v>0</v>
      </c>
      <c r="C22">
        <v>0</v>
      </c>
      <c r="D22">
        <v>0</v>
      </c>
      <c r="E22">
        <v>31</v>
      </c>
      <c r="F22">
        <v>0</v>
      </c>
      <c r="G22">
        <v>0</v>
      </c>
    </row>
    <row r="23" spans="1:7" ht="15" x14ac:dyDescent="0.25">
      <c r="A23" s="282" t="s">
        <v>77</v>
      </c>
      <c r="B23">
        <v>0</v>
      </c>
      <c r="C23">
        <v>0</v>
      </c>
      <c r="D23">
        <v>132</v>
      </c>
      <c r="E23">
        <v>178.6</v>
      </c>
      <c r="F23">
        <v>0</v>
      </c>
      <c r="G23">
        <v>0</v>
      </c>
    </row>
    <row r="24" spans="1:7" ht="15" x14ac:dyDescent="0.25">
      <c r="A24" s="282" t="s">
        <v>66</v>
      </c>
    </row>
    <row r="25" spans="1:7" ht="15" x14ac:dyDescent="0.25">
      <c r="A25" s="282" t="s">
        <v>78</v>
      </c>
      <c r="B25">
        <v>400.9</v>
      </c>
      <c r="C25">
        <v>429.9</v>
      </c>
      <c r="D25">
        <v>1116.5999999999999</v>
      </c>
      <c r="E25">
        <v>1226.2</v>
      </c>
      <c r="F25">
        <v>40.799999999999997</v>
      </c>
      <c r="G25">
        <v>0</v>
      </c>
    </row>
    <row r="26" spans="1:7" ht="15" x14ac:dyDescent="0.25">
      <c r="A26" s="282" t="s">
        <v>66</v>
      </c>
    </row>
    <row r="27" spans="1:7" ht="15" x14ac:dyDescent="0.25">
      <c r="A27" s="282" t="s">
        <v>79</v>
      </c>
      <c r="B27">
        <v>128.9</v>
      </c>
      <c r="C27">
        <v>70.900000000000006</v>
      </c>
      <c r="D27">
        <v>538.9</v>
      </c>
      <c r="E27">
        <v>812</v>
      </c>
      <c r="F27">
        <v>0</v>
      </c>
      <c r="G27">
        <v>0</v>
      </c>
    </row>
    <row r="28" spans="1:7" ht="15" x14ac:dyDescent="0.25">
      <c r="A28" s="282" t="s">
        <v>66</v>
      </c>
    </row>
    <row r="29" spans="1:7" ht="15" x14ac:dyDescent="0.25">
      <c r="A29" s="282" t="s">
        <v>80</v>
      </c>
      <c r="B29">
        <v>3277.1</v>
      </c>
      <c r="C29">
        <v>3853.1</v>
      </c>
      <c r="D29">
        <v>17886.099999999999</v>
      </c>
      <c r="E29">
        <v>25620.7</v>
      </c>
      <c r="F29">
        <v>0</v>
      </c>
      <c r="G29">
        <v>0</v>
      </c>
    </row>
    <row r="30" spans="1:7" ht="15" x14ac:dyDescent="0.25">
      <c r="A30" s="282" t="s">
        <v>66</v>
      </c>
    </row>
    <row r="31" spans="1:7" ht="15" x14ac:dyDescent="0.25">
      <c r="A31" s="282" t="s">
        <v>81</v>
      </c>
      <c r="B31">
        <v>695.2</v>
      </c>
      <c r="C31">
        <v>641.5</v>
      </c>
      <c r="D31">
        <v>2363.1999999999998</v>
      </c>
      <c r="E31">
        <v>2473.8000000000002</v>
      </c>
      <c r="F31">
        <v>0</v>
      </c>
      <c r="G31">
        <v>0</v>
      </c>
    </row>
    <row r="32" spans="1:7" ht="15" x14ac:dyDescent="0.25">
      <c r="A32" s="282" t="s">
        <v>82</v>
      </c>
      <c r="B32">
        <v>0</v>
      </c>
      <c r="C32">
        <v>0.2</v>
      </c>
      <c r="D32">
        <v>0.2</v>
      </c>
      <c r="E32">
        <v>0.1</v>
      </c>
      <c r="F32">
        <v>0</v>
      </c>
      <c r="G32">
        <v>0</v>
      </c>
    </row>
    <row r="33" spans="1:7" ht="15" x14ac:dyDescent="0.25">
      <c r="A33" s="282" t="s">
        <v>83</v>
      </c>
      <c r="B33">
        <v>5.4</v>
      </c>
      <c r="C33">
        <v>0</v>
      </c>
      <c r="D33">
        <v>537.70000000000005</v>
      </c>
      <c r="E33">
        <v>232.4</v>
      </c>
      <c r="F33">
        <v>0</v>
      </c>
      <c r="G33">
        <v>0</v>
      </c>
    </row>
    <row r="34" spans="1:7" ht="15" x14ac:dyDescent="0.25">
      <c r="A34" s="282" t="s">
        <v>85</v>
      </c>
      <c r="B34">
        <v>1</v>
      </c>
      <c r="C34">
        <v>0.2</v>
      </c>
      <c r="D34">
        <v>3.8</v>
      </c>
      <c r="E34">
        <v>2.2000000000000002</v>
      </c>
      <c r="F34">
        <v>0</v>
      </c>
      <c r="G34">
        <v>0</v>
      </c>
    </row>
    <row r="35" spans="1:7" ht="15" x14ac:dyDescent="0.25">
      <c r="A35" s="282" t="s">
        <v>86</v>
      </c>
      <c r="B35">
        <v>3.6</v>
      </c>
      <c r="C35">
        <v>2.1</v>
      </c>
      <c r="D35">
        <v>3.4</v>
      </c>
      <c r="E35">
        <v>3.3</v>
      </c>
      <c r="F35">
        <v>0</v>
      </c>
      <c r="G35">
        <v>0</v>
      </c>
    </row>
    <row r="36" spans="1:7" ht="15" x14ac:dyDescent="0.25">
      <c r="A36" s="282" t="s">
        <v>87</v>
      </c>
      <c r="B36">
        <v>0</v>
      </c>
      <c r="C36" t="s">
        <v>84</v>
      </c>
      <c r="D36">
        <v>1</v>
      </c>
      <c r="E36">
        <v>0.2</v>
      </c>
      <c r="F36">
        <v>0</v>
      </c>
      <c r="G36">
        <v>0</v>
      </c>
    </row>
    <row r="37" spans="1:7" ht="15" x14ac:dyDescent="0.25">
      <c r="A37" s="282" t="s">
        <v>88</v>
      </c>
      <c r="B37">
        <v>289.5</v>
      </c>
      <c r="C37">
        <v>173</v>
      </c>
      <c r="D37">
        <v>720.1</v>
      </c>
      <c r="E37">
        <v>692.8</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40.1</v>
      </c>
      <c r="C41">
        <v>36.799999999999997</v>
      </c>
      <c r="D41">
        <v>290.5</v>
      </c>
      <c r="E41">
        <v>470</v>
      </c>
      <c r="F41">
        <v>0</v>
      </c>
      <c r="G41">
        <v>0</v>
      </c>
    </row>
    <row r="42" spans="1:7" ht="15" x14ac:dyDescent="0.25">
      <c r="A42" s="282" t="s">
        <v>92</v>
      </c>
      <c r="B42">
        <v>0</v>
      </c>
      <c r="C42">
        <v>0</v>
      </c>
      <c r="D42">
        <v>0</v>
      </c>
      <c r="E42">
        <v>12</v>
      </c>
      <c r="F42">
        <v>0</v>
      </c>
      <c r="G42">
        <v>0</v>
      </c>
    </row>
    <row r="43" spans="1:7" ht="15" x14ac:dyDescent="0.25">
      <c r="A43" s="282" t="s">
        <v>93</v>
      </c>
      <c r="B43">
        <v>53.6</v>
      </c>
      <c r="C43">
        <v>52.3</v>
      </c>
      <c r="D43">
        <v>122.8</v>
      </c>
      <c r="E43">
        <v>96.5</v>
      </c>
      <c r="F43">
        <v>0</v>
      </c>
      <c r="G43">
        <v>0</v>
      </c>
    </row>
    <row r="44" spans="1:7" ht="15" x14ac:dyDescent="0.25">
      <c r="A44" s="282" t="s">
        <v>94</v>
      </c>
      <c r="B44">
        <v>23.6</v>
      </c>
      <c r="C44">
        <v>0</v>
      </c>
      <c r="D44">
        <v>27</v>
      </c>
      <c r="E44">
        <v>10.5</v>
      </c>
      <c r="F44">
        <v>0</v>
      </c>
      <c r="G44">
        <v>0</v>
      </c>
    </row>
    <row r="45" spans="1:7" ht="15" x14ac:dyDescent="0.25">
      <c r="A45" s="282" t="s">
        <v>95</v>
      </c>
      <c r="B45">
        <v>66</v>
      </c>
      <c r="C45">
        <v>253</v>
      </c>
      <c r="D45">
        <v>0</v>
      </c>
      <c r="E45">
        <v>206.1</v>
      </c>
      <c r="F45">
        <v>0</v>
      </c>
      <c r="G45">
        <v>0</v>
      </c>
    </row>
    <row r="46" spans="1:7" ht="15" x14ac:dyDescent="0.25">
      <c r="A46" s="282" t="s">
        <v>96</v>
      </c>
      <c r="B46">
        <v>25.4</v>
      </c>
      <c r="C46">
        <v>4.2</v>
      </c>
      <c r="D46">
        <v>28.5</v>
      </c>
      <c r="E46">
        <v>23.7</v>
      </c>
      <c r="F46">
        <v>0</v>
      </c>
      <c r="G46">
        <v>0</v>
      </c>
    </row>
    <row r="47" spans="1:7" ht="15" x14ac:dyDescent="0.25">
      <c r="A47" s="282" t="s">
        <v>97</v>
      </c>
      <c r="B47">
        <v>0.4</v>
      </c>
      <c r="C47">
        <v>0</v>
      </c>
      <c r="D47">
        <v>0</v>
      </c>
      <c r="E47">
        <v>0</v>
      </c>
      <c r="F47">
        <v>0</v>
      </c>
      <c r="G47">
        <v>0</v>
      </c>
    </row>
    <row r="48" spans="1:7" ht="15" x14ac:dyDescent="0.25">
      <c r="A48" s="282" t="s">
        <v>98</v>
      </c>
      <c r="B48">
        <v>18</v>
      </c>
      <c r="C48">
        <v>0</v>
      </c>
      <c r="D48">
        <v>131.69999999999999</v>
      </c>
      <c r="E48">
        <v>123.1</v>
      </c>
      <c r="F48">
        <v>0</v>
      </c>
      <c r="G48">
        <v>0</v>
      </c>
    </row>
    <row r="49" spans="1:7" ht="15" x14ac:dyDescent="0.25">
      <c r="A49" s="282" t="s">
        <v>169</v>
      </c>
      <c r="B49">
        <v>0.5</v>
      </c>
      <c r="C49">
        <v>0</v>
      </c>
      <c r="D49">
        <v>0</v>
      </c>
      <c r="E49">
        <v>0</v>
      </c>
      <c r="F49">
        <v>0</v>
      </c>
      <c r="G49">
        <v>0</v>
      </c>
    </row>
    <row r="50" spans="1:7" ht="15" x14ac:dyDescent="0.25">
      <c r="A50" s="282" t="s">
        <v>99</v>
      </c>
      <c r="B50">
        <v>9.6</v>
      </c>
      <c r="C50">
        <v>5.9</v>
      </c>
      <c r="D50">
        <v>1.5</v>
      </c>
      <c r="E50">
        <v>2.5</v>
      </c>
      <c r="F50">
        <v>0</v>
      </c>
      <c r="G50">
        <v>0</v>
      </c>
    </row>
    <row r="51" spans="1:7" ht="15" x14ac:dyDescent="0.25">
      <c r="A51" s="282" t="s">
        <v>100</v>
      </c>
      <c r="B51">
        <v>78</v>
      </c>
      <c r="C51">
        <v>43.4</v>
      </c>
      <c r="D51">
        <v>171.8</v>
      </c>
      <c r="E51">
        <v>168.8</v>
      </c>
      <c r="F51">
        <v>0</v>
      </c>
      <c r="G51">
        <v>0</v>
      </c>
    </row>
    <row r="52" spans="1:7" ht="15" x14ac:dyDescent="0.25">
      <c r="A52" s="282" t="s">
        <v>101</v>
      </c>
      <c r="B52">
        <v>79.2</v>
      </c>
      <c r="C52">
        <v>70.3</v>
      </c>
      <c r="D52">
        <v>323.3</v>
      </c>
      <c r="E52">
        <v>358</v>
      </c>
      <c r="F52">
        <v>0</v>
      </c>
      <c r="G52">
        <v>0</v>
      </c>
    </row>
    <row r="53" spans="1:7" ht="15" x14ac:dyDescent="0.25">
      <c r="A53" s="282" t="s">
        <v>66</v>
      </c>
    </row>
    <row r="54" spans="1:7" ht="15" x14ac:dyDescent="0.25">
      <c r="A54" s="282" t="s">
        <v>102</v>
      </c>
      <c r="B54">
        <v>79.8</v>
      </c>
      <c r="C54">
        <v>291</v>
      </c>
      <c r="D54">
        <v>540.1</v>
      </c>
      <c r="E54">
        <v>969.5</v>
      </c>
      <c r="F54">
        <v>0</v>
      </c>
      <c r="G54">
        <v>0</v>
      </c>
    </row>
    <row r="55" spans="1:7" ht="15" x14ac:dyDescent="0.25">
      <c r="A55" s="282" t="s">
        <v>103</v>
      </c>
      <c r="B55">
        <v>0</v>
      </c>
      <c r="C55">
        <v>0</v>
      </c>
      <c r="D55">
        <v>0</v>
      </c>
      <c r="E55">
        <v>271.60000000000002</v>
      </c>
      <c r="F55">
        <v>0</v>
      </c>
      <c r="G55">
        <v>0</v>
      </c>
    </row>
    <row r="56" spans="1:7" ht="15" x14ac:dyDescent="0.25">
      <c r="A56" s="282" t="s">
        <v>104</v>
      </c>
      <c r="B56">
        <v>50.8</v>
      </c>
      <c r="C56">
        <v>255</v>
      </c>
      <c r="D56">
        <v>430.4</v>
      </c>
      <c r="E56">
        <v>527</v>
      </c>
      <c r="F56">
        <v>0</v>
      </c>
      <c r="G56">
        <v>0</v>
      </c>
    </row>
    <row r="57" spans="1:7" ht="15" x14ac:dyDescent="0.25">
      <c r="A57" s="282" t="s">
        <v>105</v>
      </c>
      <c r="B57">
        <v>0</v>
      </c>
      <c r="C57">
        <v>6</v>
      </c>
      <c r="D57">
        <v>13.2</v>
      </c>
      <c r="E57">
        <v>6.6</v>
      </c>
      <c r="F57">
        <v>0</v>
      </c>
      <c r="G57">
        <v>0</v>
      </c>
    </row>
    <row r="58" spans="1:7" ht="15" x14ac:dyDescent="0.25">
      <c r="A58" s="282" t="s">
        <v>107</v>
      </c>
      <c r="B58">
        <v>29</v>
      </c>
      <c r="C58">
        <v>30</v>
      </c>
      <c r="D58">
        <v>96.5</v>
      </c>
      <c r="E58">
        <v>164.4</v>
      </c>
      <c r="F58">
        <v>0</v>
      </c>
      <c r="G58">
        <v>0</v>
      </c>
    </row>
    <row r="59" spans="1:7" ht="15" x14ac:dyDescent="0.25">
      <c r="A59" s="282" t="s">
        <v>66</v>
      </c>
    </row>
    <row r="60" spans="1:7" ht="15" x14ac:dyDescent="0.25">
      <c r="A60" s="282" t="s">
        <v>108</v>
      </c>
      <c r="B60">
        <v>1401.1</v>
      </c>
      <c r="C60">
        <v>1345.3</v>
      </c>
      <c r="D60">
        <v>2864.5</v>
      </c>
      <c r="E60">
        <v>2988.2</v>
      </c>
      <c r="F60">
        <v>0</v>
      </c>
      <c r="G60">
        <v>0</v>
      </c>
    </row>
    <row r="61" spans="1:7" ht="15" x14ac:dyDescent="0.25">
      <c r="A61" s="282" t="s">
        <v>109</v>
      </c>
      <c r="B61">
        <v>3</v>
      </c>
      <c r="C61">
        <v>6.8</v>
      </c>
      <c r="D61">
        <v>11.1</v>
      </c>
      <c r="E61">
        <v>9.9</v>
      </c>
      <c r="F61">
        <v>0</v>
      </c>
      <c r="G61">
        <v>0</v>
      </c>
    </row>
    <row r="62" spans="1:7" ht="15" x14ac:dyDescent="0.25">
      <c r="A62" s="282" t="s">
        <v>111</v>
      </c>
      <c r="B62">
        <v>0</v>
      </c>
      <c r="C62">
        <v>67</v>
      </c>
      <c r="D62">
        <v>92.8</v>
      </c>
      <c r="E62">
        <v>118</v>
      </c>
      <c r="F62">
        <v>0</v>
      </c>
      <c r="G62">
        <v>0</v>
      </c>
    </row>
    <row r="63" spans="1:7" ht="15" x14ac:dyDescent="0.25">
      <c r="A63" s="282" t="s">
        <v>112</v>
      </c>
      <c r="B63">
        <v>0.1</v>
      </c>
      <c r="C63">
        <v>33.1</v>
      </c>
      <c r="D63">
        <v>75.900000000000006</v>
      </c>
      <c r="E63">
        <v>59.3</v>
      </c>
      <c r="F63">
        <v>0</v>
      </c>
      <c r="G63">
        <v>0</v>
      </c>
    </row>
    <row r="64" spans="1:7" ht="15" x14ac:dyDescent="0.25">
      <c r="A64" s="282" t="s">
        <v>113</v>
      </c>
      <c r="B64">
        <v>37.5</v>
      </c>
      <c r="C64">
        <v>32.9</v>
      </c>
      <c r="D64">
        <v>162.5</v>
      </c>
      <c r="E64">
        <v>96</v>
      </c>
      <c r="F64">
        <v>0</v>
      </c>
      <c r="G64">
        <v>0</v>
      </c>
    </row>
    <row r="65" spans="1:7" ht="15" x14ac:dyDescent="0.25">
      <c r="A65" s="282" t="s">
        <v>114</v>
      </c>
      <c r="B65">
        <v>4</v>
      </c>
      <c r="C65">
        <v>14.4</v>
      </c>
      <c r="D65">
        <v>0</v>
      </c>
      <c r="E65">
        <v>7.2</v>
      </c>
      <c r="F65">
        <v>0</v>
      </c>
      <c r="G65">
        <v>0</v>
      </c>
    </row>
    <row r="66" spans="1:7" ht="15" x14ac:dyDescent="0.25">
      <c r="A66" s="282" t="s">
        <v>115</v>
      </c>
      <c r="B66">
        <v>4.5</v>
      </c>
      <c r="C66">
        <v>4.5</v>
      </c>
      <c r="D66">
        <v>9.6999999999999993</v>
      </c>
      <c r="E66">
        <v>14.2</v>
      </c>
      <c r="F66">
        <v>0</v>
      </c>
      <c r="G66">
        <v>0</v>
      </c>
    </row>
    <row r="67" spans="1:7" ht="15" x14ac:dyDescent="0.25">
      <c r="A67" s="282" t="s">
        <v>116</v>
      </c>
      <c r="B67">
        <v>0</v>
      </c>
      <c r="C67">
        <v>0</v>
      </c>
      <c r="D67">
        <v>0</v>
      </c>
      <c r="E67">
        <v>1.7</v>
      </c>
      <c r="F67">
        <v>0</v>
      </c>
      <c r="G67">
        <v>0</v>
      </c>
    </row>
    <row r="68" spans="1:7" ht="15" x14ac:dyDescent="0.25">
      <c r="A68" s="282" t="s">
        <v>117</v>
      </c>
      <c r="B68">
        <v>1301.9000000000001</v>
      </c>
      <c r="C68">
        <v>1120.9000000000001</v>
      </c>
      <c r="D68">
        <v>2466.8000000000002</v>
      </c>
      <c r="E68">
        <v>2603.5</v>
      </c>
      <c r="F68">
        <v>0</v>
      </c>
      <c r="G68">
        <v>0</v>
      </c>
    </row>
    <row r="69" spans="1:7" ht="15" x14ac:dyDescent="0.25">
      <c r="A69" s="282" t="s">
        <v>118</v>
      </c>
      <c r="B69">
        <v>17.100000000000001</v>
      </c>
      <c r="C69">
        <v>16.7</v>
      </c>
      <c r="D69">
        <v>16.600000000000001</v>
      </c>
      <c r="E69">
        <v>19.7</v>
      </c>
      <c r="F69">
        <v>0</v>
      </c>
      <c r="G69">
        <v>0</v>
      </c>
    </row>
    <row r="70" spans="1:7" ht="15" x14ac:dyDescent="0.25">
      <c r="A70" s="282" t="s">
        <v>119</v>
      </c>
      <c r="B70">
        <v>0</v>
      </c>
      <c r="C70">
        <v>7</v>
      </c>
      <c r="D70">
        <v>0</v>
      </c>
      <c r="E70">
        <v>32.9</v>
      </c>
      <c r="F70">
        <v>0</v>
      </c>
      <c r="G70">
        <v>0</v>
      </c>
    </row>
    <row r="71" spans="1:7" ht="15" x14ac:dyDescent="0.25">
      <c r="A71" s="282" t="s">
        <v>120</v>
      </c>
      <c r="B71">
        <v>0</v>
      </c>
      <c r="C71">
        <v>0</v>
      </c>
      <c r="D71" t="s">
        <v>84</v>
      </c>
      <c r="E71">
        <v>0</v>
      </c>
      <c r="F71">
        <v>0</v>
      </c>
      <c r="G71">
        <v>0</v>
      </c>
    </row>
    <row r="72" spans="1:7" ht="15" x14ac:dyDescent="0.25">
      <c r="A72" s="282" t="s">
        <v>121</v>
      </c>
      <c r="B72">
        <v>33</v>
      </c>
      <c r="C72">
        <v>42</v>
      </c>
      <c r="D72">
        <v>29.1</v>
      </c>
      <c r="E72">
        <v>25.9</v>
      </c>
      <c r="F72">
        <v>0</v>
      </c>
      <c r="G72">
        <v>0</v>
      </c>
    </row>
    <row r="73" spans="1:7" ht="15" x14ac:dyDescent="0.25">
      <c r="A73" s="282" t="s">
        <v>62</v>
      </c>
      <c r="B73" t="s">
        <v>63</v>
      </c>
      <c r="C73" t="s">
        <v>64</v>
      </c>
      <c r="D73" t="s">
        <v>63</v>
      </c>
      <c r="E73" t="s">
        <v>63</v>
      </c>
      <c r="F73" t="s">
        <v>63</v>
      </c>
      <c r="G73" t="s">
        <v>65</v>
      </c>
    </row>
    <row r="74" spans="1:7" ht="15" x14ac:dyDescent="0.25">
      <c r="A74" s="282" t="s">
        <v>122</v>
      </c>
      <c r="B74">
        <v>6085.9</v>
      </c>
      <c r="C74">
        <v>6654.6</v>
      </c>
      <c r="D74">
        <v>28950.9</v>
      </c>
      <c r="E74">
        <v>37195</v>
      </c>
      <c r="F74">
        <v>40.799999999999997</v>
      </c>
      <c r="G74">
        <v>0</v>
      </c>
    </row>
    <row r="75" spans="1:7" ht="15" x14ac:dyDescent="0.25">
      <c r="A75" s="282" t="s">
        <v>123</v>
      </c>
      <c r="B75">
        <v>3417.3</v>
      </c>
      <c r="C75">
        <v>3659.3</v>
      </c>
      <c r="D75">
        <v>0</v>
      </c>
      <c r="E75">
        <v>0</v>
      </c>
      <c r="F75">
        <v>125</v>
      </c>
      <c r="G75">
        <v>0</v>
      </c>
    </row>
    <row r="76" spans="1:7" ht="15" x14ac:dyDescent="0.25">
      <c r="A76" s="282" t="s">
        <v>62</v>
      </c>
      <c r="B76" t="s">
        <v>63</v>
      </c>
      <c r="C76" t="s">
        <v>64</v>
      </c>
      <c r="D76" t="s">
        <v>63</v>
      </c>
      <c r="E76" t="s">
        <v>63</v>
      </c>
      <c r="F76" t="s">
        <v>63</v>
      </c>
      <c r="G76" t="s">
        <v>65</v>
      </c>
    </row>
    <row r="77" spans="1:7" ht="15" x14ac:dyDescent="0.25">
      <c r="A77" s="282" t="s">
        <v>124</v>
      </c>
      <c r="B77">
        <v>9503.2000000000007</v>
      </c>
      <c r="C77">
        <v>10314</v>
      </c>
      <c r="D77">
        <v>28950.9</v>
      </c>
      <c r="E77">
        <v>37195</v>
      </c>
      <c r="F77">
        <v>165.8</v>
      </c>
      <c r="G77">
        <v>0</v>
      </c>
    </row>
    <row r="78" spans="1:7" ht="15" x14ac:dyDescent="0.25">
      <c r="A78" s="282" t="s">
        <v>125</v>
      </c>
      <c r="B78" t="s">
        <v>42</v>
      </c>
      <c r="C78" t="s">
        <v>42</v>
      </c>
      <c r="D78">
        <v>2.2000000000000002</v>
      </c>
      <c r="E78">
        <v>1.6</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9FC6-4F05-46A4-B398-59A5DB641AB4}">
  <dimension ref="A1:G80"/>
  <sheetViews>
    <sheetView topLeftCell="A11" workbookViewId="0">
      <selection activeCell="G86" sqref="G86"/>
    </sheetView>
  </sheetViews>
  <sheetFormatPr defaultRowHeight="13.2" x14ac:dyDescent="0.25"/>
  <cols>
    <col min="1" max="1" width="19.109375" customWidth="1"/>
    <col min="2" max="2" width="15.33203125" customWidth="1"/>
    <col min="3" max="3" width="10.6640625" customWidth="1"/>
    <col min="4" max="4" width="12.33203125" customWidth="1"/>
    <col min="5" max="5" width="11.33203125" customWidth="1"/>
    <col min="6" max="6" width="11.88671875" customWidth="1"/>
    <col min="7" max="7" width="11.33203125" customWidth="1"/>
  </cols>
  <sheetData>
    <row r="1" spans="1:7" ht="15" x14ac:dyDescent="0.25">
      <c r="A1" s="282" t="s">
        <v>47</v>
      </c>
    </row>
    <row r="2" spans="1:7" ht="15" x14ac:dyDescent="0.25">
      <c r="A2" s="282" t="s">
        <v>48</v>
      </c>
    </row>
    <row r="3" spans="1:7" ht="15" x14ac:dyDescent="0.25">
      <c r="A3" s="282" t="s">
        <v>218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103.1</v>
      </c>
      <c r="C12">
        <v>23</v>
      </c>
      <c r="D12">
        <v>3375.1</v>
      </c>
      <c r="E12">
        <v>2755.3</v>
      </c>
      <c r="F12">
        <v>0</v>
      </c>
      <c r="G12">
        <v>0</v>
      </c>
    </row>
    <row r="13" spans="1:7" ht="15" x14ac:dyDescent="0.25">
      <c r="A13" s="282" t="s">
        <v>68</v>
      </c>
      <c r="B13">
        <v>0</v>
      </c>
      <c r="C13">
        <v>0</v>
      </c>
      <c r="D13">
        <v>704.7</v>
      </c>
      <c r="E13">
        <v>643.70000000000005</v>
      </c>
      <c r="F13">
        <v>0</v>
      </c>
      <c r="G13">
        <v>0</v>
      </c>
    </row>
    <row r="14" spans="1:7" ht="15" x14ac:dyDescent="0.25">
      <c r="A14" s="282" t="s">
        <v>69</v>
      </c>
      <c r="B14">
        <v>0</v>
      </c>
      <c r="C14">
        <v>0</v>
      </c>
      <c r="D14">
        <v>0</v>
      </c>
      <c r="E14">
        <v>20.2</v>
      </c>
      <c r="F14">
        <v>0</v>
      </c>
      <c r="G14">
        <v>0</v>
      </c>
    </row>
    <row r="15" spans="1:7" ht="15" x14ac:dyDescent="0.25">
      <c r="A15" s="282" t="s">
        <v>70</v>
      </c>
      <c r="B15">
        <v>49.9</v>
      </c>
      <c r="C15">
        <v>0</v>
      </c>
      <c r="D15">
        <v>119.6</v>
      </c>
      <c r="E15">
        <v>190.1</v>
      </c>
      <c r="F15">
        <v>0</v>
      </c>
      <c r="G15">
        <v>0</v>
      </c>
    </row>
    <row r="16" spans="1:7" ht="15" x14ac:dyDescent="0.25">
      <c r="A16" s="282" t="s">
        <v>71</v>
      </c>
      <c r="B16">
        <v>0</v>
      </c>
      <c r="C16">
        <v>0</v>
      </c>
      <c r="D16">
        <v>567.9</v>
      </c>
      <c r="E16">
        <v>723.6</v>
      </c>
      <c r="F16">
        <v>0</v>
      </c>
      <c r="G16">
        <v>0</v>
      </c>
    </row>
    <row r="17" spans="1:7" ht="15" x14ac:dyDescent="0.25">
      <c r="A17" s="282" t="s">
        <v>72</v>
      </c>
      <c r="B17">
        <v>0</v>
      </c>
      <c r="C17">
        <v>23</v>
      </c>
      <c r="D17">
        <v>128.80000000000001</v>
      </c>
      <c r="E17">
        <v>111.3</v>
      </c>
      <c r="F17">
        <v>0</v>
      </c>
      <c r="G17">
        <v>0</v>
      </c>
    </row>
    <row r="18" spans="1:7" ht="15" x14ac:dyDescent="0.25">
      <c r="A18" s="282" t="s">
        <v>73</v>
      </c>
      <c r="B18">
        <v>0</v>
      </c>
      <c r="C18" t="s">
        <v>84</v>
      </c>
      <c r="D18">
        <v>1733.6</v>
      </c>
      <c r="E18">
        <v>877.5</v>
      </c>
      <c r="F18">
        <v>0</v>
      </c>
      <c r="G18">
        <v>0</v>
      </c>
    </row>
    <row r="19" spans="1:7" ht="15" x14ac:dyDescent="0.25">
      <c r="A19" s="282" t="s">
        <v>74</v>
      </c>
      <c r="B19">
        <v>53.1</v>
      </c>
      <c r="C19">
        <v>0</v>
      </c>
      <c r="D19">
        <v>120.4</v>
      </c>
      <c r="E19">
        <v>189</v>
      </c>
      <c r="F19">
        <v>0</v>
      </c>
      <c r="G19">
        <v>0</v>
      </c>
    </row>
    <row r="20" spans="1:7" ht="15" x14ac:dyDescent="0.25">
      <c r="A20" s="282" t="s">
        <v>66</v>
      </c>
    </row>
    <row r="21" spans="1:7" ht="15" x14ac:dyDescent="0.25">
      <c r="A21" s="282" t="s">
        <v>75</v>
      </c>
      <c r="B21">
        <v>60</v>
      </c>
      <c r="C21">
        <v>0</v>
      </c>
      <c r="D21">
        <v>72.3</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72.3</v>
      </c>
      <c r="E23">
        <v>178.6</v>
      </c>
      <c r="F23">
        <v>0</v>
      </c>
      <c r="G23">
        <v>0</v>
      </c>
    </row>
    <row r="24" spans="1:7" ht="15" x14ac:dyDescent="0.25">
      <c r="A24" s="282" t="s">
        <v>66</v>
      </c>
    </row>
    <row r="25" spans="1:7" ht="15" x14ac:dyDescent="0.25">
      <c r="A25" s="282" t="s">
        <v>78</v>
      </c>
      <c r="B25">
        <v>392.4</v>
      </c>
      <c r="C25">
        <v>462</v>
      </c>
      <c r="D25">
        <v>1075.5</v>
      </c>
      <c r="E25">
        <v>1183.3</v>
      </c>
      <c r="F25">
        <v>31.6</v>
      </c>
      <c r="G25">
        <v>0</v>
      </c>
    </row>
    <row r="26" spans="1:7" ht="15" x14ac:dyDescent="0.25">
      <c r="A26" s="282" t="s">
        <v>66</v>
      </c>
    </row>
    <row r="27" spans="1:7" ht="15" x14ac:dyDescent="0.25">
      <c r="A27" s="282" t="s">
        <v>79</v>
      </c>
      <c r="B27">
        <v>151.19999999999999</v>
      </c>
      <c r="C27">
        <v>74.3</v>
      </c>
      <c r="D27">
        <v>515.79999999999995</v>
      </c>
      <c r="E27">
        <v>807</v>
      </c>
      <c r="F27">
        <v>0</v>
      </c>
      <c r="G27">
        <v>0</v>
      </c>
    </row>
    <row r="28" spans="1:7" ht="15" x14ac:dyDescent="0.25">
      <c r="A28" s="282" t="s">
        <v>66</v>
      </c>
    </row>
    <row r="29" spans="1:7" ht="15" x14ac:dyDescent="0.25">
      <c r="A29" s="282" t="s">
        <v>80</v>
      </c>
      <c r="B29">
        <v>4121.3999999999996</v>
      </c>
      <c r="C29">
        <v>4516.1000000000004</v>
      </c>
      <c r="D29">
        <v>16734</v>
      </c>
      <c r="E29">
        <v>24438.799999999999</v>
      </c>
      <c r="F29">
        <v>0</v>
      </c>
      <c r="G29">
        <v>0</v>
      </c>
    </row>
    <row r="30" spans="1:7" ht="15" x14ac:dyDescent="0.25">
      <c r="A30" s="282" t="s">
        <v>66</v>
      </c>
    </row>
    <row r="31" spans="1:7" ht="15" x14ac:dyDescent="0.25">
      <c r="A31" s="282" t="s">
        <v>81</v>
      </c>
      <c r="B31">
        <v>711.9</v>
      </c>
      <c r="C31">
        <v>703.8</v>
      </c>
      <c r="D31">
        <v>2250.1</v>
      </c>
      <c r="E31">
        <v>2373.8000000000002</v>
      </c>
      <c r="F31">
        <v>0</v>
      </c>
      <c r="G31">
        <v>0</v>
      </c>
    </row>
    <row r="32" spans="1:7" ht="15" x14ac:dyDescent="0.25">
      <c r="A32" s="282" t="s">
        <v>82</v>
      </c>
      <c r="B32">
        <v>0</v>
      </c>
      <c r="C32">
        <v>0.2</v>
      </c>
      <c r="D32">
        <v>0.2</v>
      </c>
      <c r="E32">
        <v>0.1</v>
      </c>
      <c r="F32">
        <v>0</v>
      </c>
      <c r="G32">
        <v>0</v>
      </c>
    </row>
    <row r="33" spans="1:7" ht="15" x14ac:dyDescent="0.25">
      <c r="A33" s="282" t="s">
        <v>83</v>
      </c>
      <c r="B33">
        <v>5.0999999999999996</v>
      </c>
      <c r="C33">
        <v>0</v>
      </c>
      <c r="D33">
        <v>477.8</v>
      </c>
      <c r="E33">
        <v>232.4</v>
      </c>
      <c r="F33">
        <v>0</v>
      </c>
      <c r="G33">
        <v>0</v>
      </c>
    </row>
    <row r="34" spans="1:7" ht="15" x14ac:dyDescent="0.25">
      <c r="A34" s="282" t="s">
        <v>85</v>
      </c>
      <c r="B34">
        <v>1</v>
      </c>
      <c r="C34">
        <v>0.3</v>
      </c>
      <c r="D34">
        <v>3.8</v>
      </c>
      <c r="E34">
        <v>2.2000000000000002</v>
      </c>
      <c r="F34">
        <v>0</v>
      </c>
      <c r="G34">
        <v>0</v>
      </c>
    </row>
    <row r="35" spans="1:7" ht="15" x14ac:dyDescent="0.25">
      <c r="A35" s="282" t="s">
        <v>86</v>
      </c>
      <c r="B35">
        <v>3.6</v>
      </c>
      <c r="C35">
        <v>2.7</v>
      </c>
      <c r="D35">
        <v>3.4</v>
      </c>
      <c r="E35">
        <v>2.7</v>
      </c>
      <c r="F35">
        <v>0</v>
      </c>
      <c r="G35">
        <v>0</v>
      </c>
    </row>
    <row r="36" spans="1:7" ht="15" x14ac:dyDescent="0.25">
      <c r="A36" s="282" t="s">
        <v>87</v>
      </c>
      <c r="B36">
        <v>0</v>
      </c>
      <c r="C36" t="s">
        <v>84</v>
      </c>
      <c r="D36">
        <v>1</v>
      </c>
      <c r="E36">
        <v>0.2</v>
      </c>
      <c r="F36">
        <v>0</v>
      </c>
      <c r="G36">
        <v>0</v>
      </c>
    </row>
    <row r="37" spans="1:7" ht="15" x14ac:dyDescent="0.25">
      <c r="A37" s="282" t="s">
        <v>88</v>
      </c>
      <c r="B37">
        <v>298.60000000000002</v>
      </c>
      <c r="C37">
        <v>178.1</v>
      </c>
      <c r="D37">
        <v>703.8</v>
      </c>
      <c r="E37">
        <v>614</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40.6</v>
      </c>
      <c r="C41">
        <v>37.9</v>
      </c>
      <c r="D41">
        <v>289.7</v>
      </c>
      <c r="E41">
        <v>468.9</v>
      </c>
      <c r="F41">
        <v>0</v>
      </c>
      <c r="G41">
        <v>0</v>
      </c>
    </row>
    <row r="42" spans="1:7" ht="15" x14ac:dyDescent="0.25">
      <c r="A42" s="282" t="s">
        <v>92</v>
      </c>
      <c r="B42">
        <v>0</v>
      </c>
      <c r="C42">
        <v>0</v>
      </c>
      <c r="D42">
        <v>0</v>
      </c>
      <c r="E42">
        <v>12</v>
      </c>
      <c r="F42">
        <v>0</v>
      </c>
      <c r="G42">
        <v>0</v>
      </c>
    </row>
    <row r="43" spans="1:7" ht="15" x14ac:dyDescent="0.25">
      <c r="A43" s="282" t="s">
        <v>93</v>
      </c>
      <c r="B43">
        <v>60.7</v>
      </c>
      <c r="C43">
        <v>51.3</v>
      </c>
      <c r="D43">
        <v>112.9</v>
      </c>
      <c r="E43">
        <v>91</v>
      </c>
      <c r="F43">
        <v>0</v>
      </c>
      <c r="G43">
        <v>0</v>
      </c>
    </row>
    <row r="44" spans="1:7" ht="15" x14ac:dyDescent="0.25">
      <c r="A44" s="282" t="s">
        <v>94</v>
      </c>
      <c r="B44">
        <v>21.6</v>
      </c>
      <c r="C44">
        <v>0</v>
      </c>
      <c r="D44">
        <v>24</v>
      </c>
      <c r="E44">
        <v>10.5</v>
      </c>
      <c r="F44">
        <v>0</v>
      </c>
      <c r="G44">
        <v>0</v>
      </c>
    </row>
    <row r="45" spans="1:7" ht="15" x14ac:dyDescent="0.25">
      <c r="A45" s="282" t="s">
        <v>95</v>
      </c>
      <c r="B45">
        <v>66</v>
      </c>
      <c r="C45">
        <v>308</v>
      </c>
      <c r="D45">
        <v>0</v>
      </c>
      <c r="E45">
        <v>206.1</v>
      </c>
      <c r="F45">
        <v>0</v>
      </c>
      <c r="G45">
        <v>0</v>
      </c>
    </row>
    <row r="46" spans="1:7" ht="15" x14ac:dyDescent="0.25">
      <c r="A46" s="282" t="s">
        <v>96</v>
      </c>
      <c r="B46">
        <v>13.6</v>
      </c>
      <c r="C46">
        <v>4.4000000000000004</v>
      </c>
      <c r="D46">
        <v>27.6</v>
      </c>
      <c r="E46">
        <v>22.6</v>
      </c>
      <c r="F46">
        <v>0</v>
      </c>
      <c r="G46">
        <v>0</v>
      </c>
    </row>
    <row r="47" spans="1:7" ht="15" x14ac:dyDescent="0.25">
      <c r="A47" s="282" t="s">
        <v>97</v>
      </c>
      <c r="B47">
        <v>0.4</v>
      </c>
      <c r="C47">
        <v>0</v>
      </c>
      <c r="D47">
        <v>0</v>
      </c>
      <c r="E47">
        <v>0</v>
      </c>
      <c r="F47">
        <v>0</v>
      </c>
      <c r="G47">
        <v>0</v>
      </c>
    </row>
    <row r="48" spans="1:7" ht="15" x14ac:dyDescent="0.25">
      <c r="A48" s="282" t="s">
        <v>98</v>
      </c>
      <c r="B48">
        <v>18</v>
      </c>
      <c r="C48">
        <v>0</v>
      </c>
      <c r="D48">
        <v>131.69999999999999</v>
      </c>
      <c r="E48">
        <v>123.1</v>
      </c>
      <c r="F48">
        <v>0</v>
      </c>
      <c r="G48">
        <v>0</v>
      </c>
    </row>
    <row r="49" spans="1:7" ht="15" x14ac:dyDescent="0.25">
      <c r="A49" s="282" t="s">
        <v>169</v>
      </c>
      <c r="B49">
        <v>0.5</v>
      </c>
      <c r="C49">
        <v>0</v>
      </c>
      <c r="D49">
        <v>0</v>
      </c>
      <c r="E49">
        <v>0</v>
      </c>
      <c r="F49">
        <v>0</v>
      </c>
      <c r="G49">
        <v>0</v>
      </c>
    </row>
    <row r="50" spans="1:7" ht="15" x14ac:dyDescent="0.25">
      <c r="A50" s="282" t="s">
        <v>99</v>
      </c>
      <c r="B50">
        <v>9.8000000000000007</v>
      </c>
      <c r="C50">
        <v>6.1</v>
      </c>
      <c r="D50">
        <v>1.4</v>
      </c>
      <c r="E50">
        <v>2.2999999999999998</v>
      </c>
      <c r="F50">
        <v>0</v>
      </c>
      <c r="G50">
        <v>0</v>
      </c>
    </row>
    <row r="51" spans="1:7" ht="15" x14ac:dyDescent="0.25">
      <c r="A51" s="282" t="s">
        <v>100</v>
      </c>
      <c r="B51">
        <v>91.3</v>
      </c>
      <c r="C51">
        <v>45.7</v>
      </c>
      <c r="D51">
        <v>158.1</v>
      </c>
      <c r="E51">
        <v>163.80000000000001</v>
      </c>
      <c r="F51">
        <v>0</v>
      </c>
      <c r="G51">
        <v>0</v>
      </c>
    </row>
    <row r="52" spans="1:7" ht="15" x14ac:dyDescent="0.25">
      <c r="A52" s="282" t="s">
        <v>101</v>
      </c>
      <c r="B52">
        <v>79.7</v>
      </c>
      <c r="C52">
        <v>69.2</v>
      </c>
      <c r="D52">
        <v>314.8</v>
      </c>
      <c r="E52">
        <v>350.3</v>
      </c>
      <c r="F52">
        <v>0</v>
      </c>
      <c r="G52">
        <v>0</v>
      </c>
    </row>
    <row r="53" spans="1:7" ht="15" x14ac:dyDescent="0.25">
      <c r="A53" s="282" t="s">
        <v>66</v>
      </c>
    </row>
    <row r="54" spans="1:7" ht="15" x14ac:dyDescent="0.25">
      <c r="A54" s="282" t="s">
        <v>102</v>
      </c>
      <c r="B54">
        <v>79.8</v>
      </c>
      <c r="C54">
        <v>291</v>
      </c>
      <c r="D54">
        <v>540.1</v>
      </c>
      <c r="E54">
        <v>969.5</v>
      </c>
      <c r="F54">
        <v>0</v>
      </c>
      <c r="G54">
        <v>0</v>
      </c>
    </row>
    <row r="55" spans="1:7" ht="15" x14ac:dyDescent="0.25">
      <c r="A55" s="282" t="s">
        <v>103</v>
      </c>
      <c r="B55">
        <v>0</v>
      </c>
      <c r="C55">
        <v>0</v>
      </c>
      <c r="D55">
        <v>0</v>
      </c>
      <c r="E55">
        <v>271.60000000000002</v>
      </c>
      <c r="F55">
        <v>0</v>
      </c>
      <c r="G55">
        <v>0</v>
      </c>
    </row>
    <row r="56" spans="1:7" ht="15" x14ac:dyDescent="0.25">
      <c r="A56" s="282" t="s">
        <v>104</v>
      </c>
      <c r="B56">
        <v>50.8</v>
      </c>
      <c r="C56">
        <v>255</v>
      </c>
      <c r="D56">
        <v>430.4</v>
      </c>
      <c r="E56">
        <v>527</v>
      </c>
      <c r="F56">
        <v>0</v>
      </c>
      <c r="G56">
        <v>0</v>
      </c>
    </row>
    <row r="57" spans="1:7" ht="15" x14ac:dyDescent="0.25">
      <c r="A57" s="282" t="s">
        <v>105</v>
      </c>
      <c r="B57">
        <v>0</v>
      </c>
      <c r="C57">
        <v>6</v>
      </c>
      <c r="D57">
        <v>13.2</v>
      </c>
      <c r="E57">
        <v>6.6</v>
      </c>
      <c r="F57">
        <v>0</v>
      </c>
      <c r="G57">
        <v>0</v>
      </c>
    </row>
    <row r="58" spans="1:7" ht="15" x14ac:dyDescent="0.25">
      <c r="A58" s="282" t="s">
        <v>107</v>
      </c>
      <c r="B58">
        <v>29</v>
      </c>
      <c r="C58">
        <v>30</v>
      </c>
      <c r="D58">
        <v>96.5</v>
      </c>
      <c r="E58">
        <v>164.4</v>
      </c>
      <c r="F58">
        <v>0</v>
      </c>
      <c r="G58">
        <v>0</v>
      </c>
    </row>
    <row r="59" spans="1:7" ht="15" x14ac:dyDescent="0.25">
      <c r="A59" s="282" t="s">
        <v>66</v>
      </c>
    </row>
    <row r="60" spans="1:7" ht="15" x14ac:dyDescent="0.25">
      <c r="A60" s="282" t="s">
        <v>108</v>
      </c>
      <c r="B60">
        <v>1285.2</v>
      </c>
      <c r="C60">
        <v>1566.6</v>
      </c>
      <c r="D60">
        <v>2733.5</v>
      </c>
      <c r="E60">
        <v>2714.5</v>
      </c>
      <c r="F60">
        <v>0</v>
      </c>
      <c r="G60">
        <v>0</v>
      </c>
    </row>
    <row r="61" spans="1:7" ht="15" x14ac:dyDescent="0.25">
      <c r="A61" s="282" t="s">
        <v>109</v>
      </c>
      <c r="B61">
        <v>3</v>
      </c>
      <c r="C61">
        <v>6.8</v>
      </c>
      <c r="D61">
        <v>11.1</v>
      </c>
      <c r="E61">
        <v>9.9</v>
      </c>
      <c r="F61">
        <v>0</v>
      </c>
      <c r="G61">
        <v>0</v>
      </c>
    </row>
    <row r="62" spans="1:7" ht="15" x14ac:dyDescent="0.25">
      <c r="A62" s="282" t="s">
        <v>111</v>
      </c>
      <c r="B62">
        <v>0</v>
      </c>
      <c r="C62">
        <v>80.5</v>
      </c>
      <c r="D62">
        <v>92.8</v>
      </c>
      <c r="E62">
        <v>105.3</v>
      </c>
      <c r="F62">
        <v>0</v>
      </c>
      <c r="G62">
        <v>0</v>
      </c>
    </row>
    <row r="63" spans="1:7" ht="15" x14ac:dyDescent="0.25">
      <c r="A63" s="282" t="s">
        <v>112</v>
      </c>
      <c r="B63">
        <v>0.4</v>
      </c>
      <c r="C63">
        <v>34.1</v>
      </c>
      <c r="D63">
        <v>75.599999999999994</v>
      </c>
      <c r="E63">
        <v>57.9</v>
      </c>
      <c r="F63">
        <v>0</v>
      </c>
      <c r="G63">
        <v>0</v>
      </c>
    </row>
    <row r="64" spans="1:7" ht="15" x14ac:dyDescent="0.25">
      <c r="A64" s="282" t="s">
        <v>113</v>
      </c>
      <c r="B64">
        <v>48</v>
      </c>
      <c r="C64">
        <v>17</v>
      </c>
      <c r="D64">
        <v>150.4</v>
      </c>
      <c r="E64">
        <v>85.2</v>
      </c>
      <c r="F64">
        <v>0</v>
      </c>
      <c r="G64">
        <v>0</v>
      </c>
    </row>
    <row r="65" spans="1:7" ht="15" x14ac:dyDescent="0.25">
      <c r="A65" s="282" t="s">
        <v>114</v>
      </c>
      <c r="B65">
        <v>4</v>
      </c>
      <c r="C65">
        <v>14.4</v>
      </c>
      <c r="D65">
        <v>0</v>
      </c>
      <c r="E65">
        <v>7.2</v>
      </c>
      <c r="F65">
        <v>0</v>
      </c>
      <c r="G65">
        <v>0</v>
      </c>
    </row>
    <row r="66" spans="1:7" ht="15" x14ac:dyDescent="0.25">
      <c r="A66" s="282" t="s">
        <v>115</v>
      </c>
      <c r="B66">
        <v>4.5</v>
      </c>
      <c r="C66">
        <v>4.5</v>
      </c>
      <c r="D66">
        <v>9.6999999999999993</v>
      </c>
      <c r="E66">
        <v>14.2</v>
      </c>
      <c r="F66">
        <v>0</v>
      </c>
      <c r="G66">
        <v>0</v>
      </c>
    </row>
    <row r="67" spans="1:7" ht="15" x14ac:dyDescent="0.25">
      <c r="A67" s="282" t="s">
        <v>116</v>
      </c>
      <c r="B67">
        <v>0</v>
      </c>
      <c r="C67">
        <v>0</v>
      </c>
      <c r="D67">
        <v>0</v>
      </c>
      <c r="E67">
        <v>1.7</v>
      </c>
      <c r="F67">
        <v>0</v>
      </c>
      <c r="G67">
        <v>0</v>
      </c>
    </row>
    <row r="68" spans="1:7" ht="15" x14ac:dyDescent="0.25">
      <c r="A68" s="282" t="s">
        <v>117</v>
      </c>
      <c r="B68">
        <v>1180.5999999999999</v>
      </c>
      <c r="C68">
        <v>1350.6</v>
      </c>
      <c r="D68">
        <v>2348.1</v>
      </c>
      <c r="E68">
        <v>2354.6999999999998</v>
      </c>
      <c r="F68">
        <v>0</v>
      </c>
      <c r="G68">
        <v>0</v>
      </c>
    </row>
    <row r="69" spans="1:7" ht="15" x14ac:dyDescent="0.25">
      <c r="A69" s="282" t="s">
        <v>118</v>
      </c>
      <c r="B69">
        <v>11.8</v>
      </c>
      <c r="C69">
        <v>16.7</v>
      </c>
      <c r="D69">
        <v>16.600000000000001</v>
      </c>
      <c r="E69">
        <v>19.7</v>
      </c>
      <c r="F69">
        <v>0</v>
      </c>
      <c r="G69">
        <v>0</v>
      </c>
    </row>
    <row r="70" spans="1:7" ht="15" x14ac:dyDescent="0.25">
      <c r="A70" s="282" t="s">
        <v>119</v>
      </c>
      <c r="B70">
        <v>0</v>
      </c>
      <c r="C70">
        <v>7</v>
      </c>
      <c r="D70">
        <v>0</v>
      </c>
      <c r="E70">
        <v>32.9</v>
      </c>
      <c r="F70">
        <v>0</v>
      </c>
      <c r="G70">
        <v>0</v>
      </c>
    </row>
    <row r="71" spans="1:7" ht="15" x14ac:dyDescent="0.25">
      <c r="A71" s="282" t="s">
        <v>120</v>
      </c>
      <c r="B71">
        <v>0</v>
      </c>
      <c r="C71">
        <v>0</v>
      </c>
      <c r="D71" t="s">
        <v>84</v>
      </c>
      <c r="E71">
        <v>0</v>
      </c>
      <c r="F71">
        <v>0</v>
      </c>
      <c r="G71">
        <v>0</v>
      </c>
    </row>
    <row r="72" spans="1:7" ht="15" x14ac:dyDescent="0.25">
      <c r="A72" s="282" t="s">
        <v>121</v>
      </c>
      <c r="B72">
        <v>33</v>
      </c>
      <c r="C72">
        <v>35</v>
      </c>
      <c r="D72">
        <v>29.1</v>
      </c>
      <c r="E72">
        <v>25.9</v>
      </c>
      <c r="F72">
        <v>0</v>
      </c>
      <c r="G72">
        <v>0</v>
      </c>
    </row>
    <row r="73" spans="1:7" ht="15" x14ac:dyDescent="0.25">
      <c r="A73" s="282" t="s">
        <v>62</v>
      </c>
      <c r="B73" t="s">
        <v>131</v>
      </c>
      <c r="C73" t="s">
        <v>133</v>
      </c>
      <c r="D73" t="s">
        <v>63</v>
      </c>
      <c r="E73" t="s">
        <v>63</v>
      </c>
      <c r="F73" t="s">
        <v>63</v>
      </c>
      <c r="G73" t="s">
        <v>65</v>
      </c>
    </row>
    <row r="74" spans="1:7" ht="15" x14ac:dyDescent="0.25">
      <c r="A74" s="282" t="s">
        <v>122</v>
      </c>
      <c r="B74">
        <v>6905</v>
      </c>
      <c r="C74">
        <v>7636.8</v>
      </c>
      <c r="D74">
        <v>27296.2</v>
      </c>
      <c r="E74">
        <v>35451.9</v>
      </c>
      <c r="F74">
        <v>31.6</v>
      </c>
      <c r="G74">
        <v>0</v>
      </c>
    </row>
    <row r="75" spans="1:7" ht="15" x14ac:dyDescent="0.25">
      <c r="A75" s="282" t="s">
        <v>123</v>
      </c>
      <c r="B75">
        <v>3912.2</v>
      </c>
      <c r="C75">
        <v>4046.3</v>
      </c>
      <c r="D75">
        <v>0</v>
      </c>
      <c r="E75">
        <v>0</v>
      </c>
      <c r="F75">
        <v>125</v>
      </c>
      <c r="G75">
        <v>0</v>
      </c>
    </row>
    <row r="76" spans="1:7" ht="15" x14ac:dyDescent="0.25">
      <c r="A76" s="282" t="s">
        <v>62</v>
      </c>
      <c r="B76" t="s">
        <v>131</v>
      </c>
      <c r="C76" t="s">
        <v>133</v>
      </c>
      <c r="D76" t="s">
        <v>63</v>
      </c>
      <c r="E76" t="s">
        <v>63</v>
      </c>
      <c r="F76" t="s">
        <v>63</v>
      </c>
      <c r="G76" t="s">
        <v>65</v>
      </c>
    </row>
    <row r="77" spans="1:7" ht="15" x14ac:dyDescent="0.25">
      <c r="A77" s="282" t="s">
        <v>124</v>
      </c>
      <c r="B77">
        <v>10817.2</v>
      </c>
      <c r="C77">
        <v>11683.2</v>
      </c>
      <c r="D77">
        <v>27296.2</v>
      </c>
      <c r="E77">
        <v>35451.9</v>
      </c>
      <c r="F77">
        <v>156.6</v>
      </c>
      <c r="G77">
        <v>0</v>
      </c>
    </row>
    <row r="78" spans="1:7" ht="15" x14ac:dyDescent="0.25">
      <c r="A78" s="282" t="s">
        <v>125</v>
      </c>
      <c r="B78" t="s">
        <v>42</v>
      </c>
      <c r="C78" t="s">
        <v>42</v>
      </c>
      <c r="D78">
        <v>2.2000000000000002</v>
      </c>
      <c r="E78">
        <v>1.5</v>
      </c>
      <c r="F78" t="s">
        <v>42</v>
      </c>
      <c r="G78" t="s">
        <v>42</v>
      </c>
    </row>
    <row r="79" spans="1:7" ht="15" x14ac:dyDescent="0.25">
      <c r="A79" s="282" t="s">
        <v>126</v>
      </c>
      <c r="B79">
        <v>0</v>
      </c>
      <c r="C79">
        <v>0.3</v>
      </c>
      <c r="D79" t="s">
        <v>42</v>
      </c>
      <c r="E79" t="s">
        <v>42</v>
      </c>
      <c r="F79">
        <v>0</v>
      </c>
      <c r="G79">
        <v>0</v>
      </c>
    </row>
    <row r="80" spans="1:7" ht="15" x14ac:dyDescent="0.25">
      <c r="A80" s="282" t="s">
        <v>62</v>
      </c>
      <c r="B80" t="s">
        <v>131</v>
      </c>
      <c r="C80" t="s">
        <v>133</v>
      </c>
      <c r="D80" t="s">
        <v>63</v>
      </c>
      <c r="E80" t="s">
        <v>63</v>
      </c>
      <c r="F80" t="s">
        <v>63</v>
      </c>
      <c r="G80" t="s">
        <v>65</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5898-A80E-45F7-9076-4B5E3A209C8A}">
  <dimension ref="A1:G80"/>
  <sheetViews>
    <sheetView topLeftCell="A22" workbookViewId="0">
      <selection activeCell="B7" sqref="B7"/>
    </sheetView>
  </sheetViews>
  <sheetFormatPr defaultRowHeight="13.2" x14ac:dyDescent="0.25"/>
  <cols>
    <col min="1" max="1" width="21.5546875" customWidth="1"/>
    <col min="2" max="2" width="12.6640625" customWidth="1"/>
    <col min="3" max="3" width="11.109375" customWidth="1"/>
    <col min="4" max="4" width="12.88671875" customWidth="1"/>
    <col min="5" max="5" width="12.5546875" customWidth="1"/>
    <col min="6" max="6" width="11.33203125" customWidth="1"/>
    <col min="7" max="7" width="10.88671875" customWidth="1"/>
  </cols>
  <sheetData>
    <row r="1" spans="1:7" ht="15" x14ac:dyDescent="0.25">
      <c r="A1" s="282" t="s">
        <v>47</v>
      </c>
    </row>
    <row r="2" spans="1:7" ht="15" x14ac:dyDescent="0.25">
      <c r="A2" s="282" t="s">
        <v>48</v>
      </c>
    </row>
    <row r="3" spans="1:7" ht="15" x14ac:dyDescent="0.25">
      <c r="A3" s="282" t="s">
        <v>219</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103.1</v>
      </c>
      <c r="C12">
        <v>23</v>
      </c>
      <c r="D12">
        <v>3308.6</v>
      </c>
      <c r="E12">
        <v>2755.3</v>
      </c>
      <c r="F12">
        <v>0</v>
      </c>
      <c r="G12">
        <v>0</v>
      </c>
    </row>
    <row r="13" spans="1:7" ht="15" x14ac:dyDescent="0.25">
      <c r="A13" s="282" t="s">
        <v>68</v>
      </c>
      <c r="B13">
        <v>0</v>
      </c>
      <c r="C13">
        <v>0</v>
      </c>
      <c r="D13">
        <v>704.7</v>
      </c>
      <c r="E13">
        <v>643.70000000000005</v>
      </c>
      <c r="F13">
        <v>0</v>
      </c>
      <c r="G13">
        <v>0</v>
      </c>
    </row>
    <row r="14" spans="1:7" ht="15" x14ac:dyDescent="0.25">
      <c r="A14" s="282" t="s">
        <v>69</v>
      </c>
      <c r="B14">
        <v>0</v>
      </c>
      <c r="C14">
        <v>0</v>
      </c>
      <c r="D14">
        <v>0</v>
      </c>
      <c r="E14">
        <v>20.2</v>
      </c>
      <c r="F14">
        <v>0</v>
      </c>
      <c r="G14">
        <v>0</v>
      </c>
    </row>
    <row r="15" spans="1:7" ht="15" x14ac:dyDescent="0.25">
      <c r="A15" s="282" t="s">
        <v>70</v>
      </c>
      <c r="B15">
        <v>49.9</v>
      </c>
      <c r="C15">
        <v>0</v>
      </c>
      <c r="D15">
        <v>119.6</v>
      </c>
      <c r="E15">
        <v>190.1</v>
      </c>
      <c r="F15">
        <v>0</v>
      </c>
      <c r="G15">
        <v>0</v>
      </c>
    </row>
    <row r="16" spans="1:7" ht="15" x14ac:dyDescent="0.25">
      <c r="A16" s="282" t="s">
        <v>71</v>
      </c>
      <c r="B16">
        <v>0</v>
      </c>
      <c r="C16">
        <v>0</v>
      </c>
      <c r="D16">
        <v>567.9</v>
      </c>
      <c r="E16">
        <v>723.6</v>
      </c>
      <c r="F16">
        <v>0</v>
      </c>
      <c r="G16">
        <v>0</v>
      </c>
    </row>
    <row r="17" spans="1:7" ht="15" x14ac:dyDescent="0.25">
      <c r="A17" s="282" t="s">
        <v>72</v>
      </c>
      <c r="B17">
        <v>0</v>
      </c>
      <c r="C17">
        <v>23</v>
      </c>
      <c r="D17">
        <v>128.80000000000001</v>
      </c>
      <c r="E17">
        <v>111.3</v>
      </c>
      <c r="F17">
        <v>0</v>
      </c>
      <c r="G17">
        <v>0</v>
      </c>
    </row>
    <row r="18" spans="1:7" ht="15" x14ac:dyDescent="0.25">
      <c r="A18" s="282" t="s">
        <v>73</v>
      </c>
      <c r="B18">
        <v>0</v>
      </c>
      <c r="C18">
        <v>0</v>
      </c>
      <c r="D18">
        <v>1667.2</v>
      </c>
      <c r="E18">
        <v>877.5</v>
      </c>
      <c r="F18">
        <v>0</v>
      </c>
      <c r="G18">
        <v>0</v>
      </c>
    </row>
    <row r="19" spans="1:7" ht="15" x14ac:dyDescent="0.25">
      <c r="A19" s="282" t="s">
        <v>74</v>
      </c>
      <c r="B19">
        <v>53.1</v>
      </c>
      <c r="C19">
        <v>0</v>
      </c>
      <c r="D19">
        <v>120.4</v>
      </c>
      <c r="E19">
        <v>189</v>
      </c>
      <c r="F19">
        <v>0</v>
      </c>
      <c r="G19">
        <v>0</v>
      </c>
    </row>
    <row r="20" spans="1:7" ht="15" x14ac:dyDescent="0.25">
      <c r="A20" s="282" t="s">
        <v>66</v>
      </c>
    </row>
    <row r="21" spans="1:7" ht="15" x14ac:dyDescent="0.25">
      <c r="A21" s="282" t="s">
        <v>75</v>
      </c>
      <c r="B21">
        <v>60</v>
      </c>
      <c r="C21">
        <v>0</v>
      </c>
      <c r="D21">
        <v>72.3</v>
      </c>
      <c r="E21">
        <v>209.6</v>
      </c>
      <c r="F21">
        <v>0</v>
      </c>
      <c r="G21">
        <v>0</v>
      </c>
    </row>
    <row r="22" spans="1:7" ht="15" x14ac:dyDescent="0.25">
      <c r="A22" s="282" t="s">
        <v>76</v>
      </c>
      <c r="B22">
        <v>0</v>
      </c>
      <c r="C22">
        <v>0</v>
      </c>
      <c r="D22">
        <v>0</v>
      </c>
      <c r="E22">
        <v>31</v>
      </c>
      <c r="F22">
        <v>0</v>
      </c>
      <c r="G22">
        <v>0</v>
      </c>
    </row>
    <row r="23" spans="1:7" ht="15" x14ac:dyDescent="0.25">
      <c r="A23" s="282" t="s">
        <v>77</v>
      </c>
      <c r="B23">
        <v>60</v>
      </c>
      <c r="C23">
        <v>0</v>
      </c>
      <c r="D23">
        <v>72.3</v>
      </c>
      <c r="E23">
        <v>178.6</v>
      </c>
      <c r="F23">
        <v>0</v>
      </c>
      <c r="G23">
        <v>0</v>
      </c>
    </row>
    <row r="24" spans="1:7" ht="15" x14ac:dyDescent="0.25">
      <c r="A24" s="282" t="s">
        <v>66</v>
      </c>
    </row>
    <row r="25" spans="1:7" ht="15" x14ac:dyDescent="0.25">
      <c r="A25" s="282" t="s">
        <v>78</v>
      </c>
      <c r="B25">
        <v>414.6</v>
      </c>
      <c r="C25">
        <v>489.3</v>
      </c>
      <c r="D25">
        <v>1023.4</v>
      </c>
      <c r="E25">
        <v>1059.7</v>
      </c>
      <c r="F25">
        <v>30.3</v>
      </c>
      <c r="G25">
        <v>0</v>
      </c>
    </row>
    <row r="26" spans="1:7" ht="15" x14ac:dyDescent="0.25">
      <c r="A26" s="282" t="s">
        <v>66</v>
      </c>
    </row>
    <row r="27" spans="1:7" ht="15" x14ac:dyDescent="0.25">
      <c r="A27" s="282" t="s">
        <v>79</v>
      </c>
      <c r="B27">
        <v>175.3</v>
      </c>
      <c r="C27">
        <v>97.1</v>
      </c>
      <c r="D27">
        <v>487.8</v>
      </c>
      <c r="E27">
        <v>712.9</v>
      </c>
      <c r="F27">
        <v>0</v>
      </c>
      <c r="G27">
        <v>0</v>
      </c>
    </row>
    <row r="28" spans="1:7" ht="15" x14ac:dyDescent="0.25">
      <c r="A28" s="282" t="s">
        <v>66</v>
      </c>
    </row>
    <row r="29" spans="1:7" ht="15" x14ac:dyDescent="0.25">
      <c r="A29" s="282" t="s">
        <v>80</v>
      </c>
      <c r="B29">
        <v>4393.7</v>
      </c>
      <c r="C29">
        <v>5149</v>
      </c>
      <c r="D29">
        <v>16326.9</v>
      </c>
      <c r="E29">
        <v>23023.5</v>
      </c>
      <c r="F29">
        <v>0</v>
      </c>
      <c r="G29">
        <v>0</v>
      </c>
    </row>
    <row r="30" spans="1:7" ht="15" x14ac:dyDescent="0.25">
      <c r="A30" s="282" t="s">
        <v>66</v>
      </c>
    </row>
    <row r="31" spans="1:7" ht="15" x14ac:dyDescent="0.25">
      <c r="A31" s="282" t="s">
        <v>81</v>
      </c>
      <c r="B31">
        <v>719.6</v>
      </c>
      <c r="C31">
        <v>725.9</v>
      </c>
      <c r="D31">
        <v>2192</v>
      </c>
      <c r="E31">
        <v>2197.4</v>
      </c>
      <c r="F31">
        <v>0</v>
      </c>
      <c r="G31">
        <v>0</v>
      </c>
    </row>
    <row r="32" spans="1:7" ht="15" x14ac:dyDescent="0.25">
      <c r="A32" s="282" t="s">
        <v>82</v>
      </c>
      <c r="B32">
        <v>0</v>
      </c>
      <c r="C32">
        <v>0.2</v>
      </c>
      <c r="D32">
        <v>0.2</v>
      </c>
      <c r="E32">
        <v>0.1</v>
      </c>
      <c r="F32">
        <v>0</v>
      </c>
      <c r="G32">
        <v>0</v>
      </c>
    </row>
    <row r="33" spans="1:7" ht="15" x14ac:dyDescent="0.25">
      <c r="A33" s="282" t="s">
        <v>83</v>
      </c>
      <c r="B33">
        <v>5.0999999999999996</v>
      </c>
      <c r="C33">
        <v>0</v>
      </c>
      <c r="D33">
        <v>477.8</v>
      </c>
      <c r="E33">
        <v>232.4</v>
      </c>
      <c r="F33">
        <v>0</v>
      </c>
      <c r="G33">
        <v>0</v>
      </c>
    </row>
    <row r="34" spans="1:7" ht="15" x14ac:dyDescent="0.25">
      <c r="A34" s="282" t="s">
        <v>85</v>
      </c>
      <c r="B34">
        <v>1</v>
      </c>
      <c r="C34">
        <v>0.3</v>
      </c>
      <c r="D34">
        <v>3.8</v>
      </c>
      <c r="E34">
        <v>2.2000000000000002</v>
      </c>
      <c r="F34">
        <v>0</v>
      </c>
      <c r="G34">
        <v>0</v>
      </c>
    </row>
    <row r="35" spans="1:7" ht="15" x14ac:dyDescent="0.25">
      <c r="A35" s="282" t="s">
        <v>86</v>
      </c>
      <c r="B35">
        <v>4</v>
      </c>
      <c r="C35">
        <v>2.7</v>
      </c>
      <c r="D35">
        <v>2.9</v>
      </c>
      <c r="E35">
        <v>2.7</v>
      </c>
      <c r="F35">
        <v>0</v>
      </c>
      <c r="G35">
        <v>0</v>
      </c>
    </row>
    <row r="36" spans="1:7" ht="15" x14ac:dyDescent="0.25">
      <c r="A36" s="282" t="s">
        <v>87</v>
      </c>
      <c r="B36">
        <v>0</v>
      </c>
      <c r="C36" t="s">
        <v>84</v>
      </c>
      <c r="D36">
        <v>1</v>
      </c>
      <c r="E36">
        <v>0.2</v>
      </c>
      <c r="F36">
        <v>0</v>
      </c>
      <c r="G36">
        <v>0</v>
      </c>
    </row>
    <row r="37" spans="1:7" ht="15" x14ac:dyDescent="0.25">
      <c r="A37" s="282" t="s">
        <v>88</v>
      </c>
      <c r="B37">
        <v>294</v>
      </c>
      <c r="C37">
        <v>182.8</v>
      </c>
      <c r="D37">
        <v>673.1</v>
      </c>
      <c r="E37">
        <v>523.4</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178</v>
      </c>
      <c r="B40">
        <v>1.5</v>
      </c>
      <c r="C40">
        <v>0</v>
      </c>
      <c r="D40">
        <v>0</v>
      </c>
      <c r="E40">
        <v>0</v>
      </c>
      <c r="F40">
        <v>0</v>
      </c>
      <c r="G40">
        <v>0</v>
      </c>
    </row>
    <row r="41" spans="1:7" ht="15" x14ac:dyDescent="0.25">
      <c r="A41" s="282" t="s">
        <v>91</v>
      </c>
      <c r="B41">
        <v>35.799999999999997</v>
      </c>
      <c r="C41">
        <v>38.5</v>
      </c>
      <c r="D41">
        <v>289.10000000000002</v>
      </c>
      <c r="E41">
        <v>468.3</v>
      </c>
      <c r="F41">
        <v>0</v>
      </c>
      <c r="G41">
        <v>0</v>
      </c>
    </row>
    <row r="42" spans="1:7" ht="15" x14ac:dyDescent="0.25">
      <c r="A42" s="282" t="s">
        <v>92</v>
      </c>
      <c r="B42">
        <v>0</v>
      </c>
      <c r="C42">
        <v>0</v>
      </c>
      <c r="D42">
        <v>0</v>
      </c>
      <c r="E42">
        <v>12</v>
      </c>
      <c r="F42">
        <v>0</v>
      </c>
      <c r="G42">
        <v>0</v>
      </c>
    </row>
    <row r="43" spans="1:7" ht="15" x14ac:dyDescent="0.25">
      <c r="A43" s="282" t="s">
        <v>93</v>
      </c>
      <c r="B43">
        <v>59.1</v>
      </c>
      <c r="C43">
        <v>52.8</v>
      </c>
      <c r="D43">
        <v>110</v>
      </c>
      <c r="E43">
        <v>87.6</v>
      </c>
      <c r="F43">
        <v>0</v>
      </c>
      <c r="G43">
        <v>0</v>
      </c>
    </row>
    <row r="44" spans="1:7" ht="15" x14ac:dyDescent="0.25">
      <c r="A44" s="282" t="s">
        <v>94</v>
      </c>
      <c r="B44">
        <v>27.6</v>
      </c>
      <c r="C44">
        <v>0</v>
      </c>
      <c r="D44">
        <v>17.899999999999999</v>
      </c>
      <c r="E44">
        <v>10.5</v>
      </c>
      <c r="F44">
        <v>0</v>
      </c>
      <c r="G44">
        <v>0</v>
      </c>
    </row>
    <row r="45" spans="1:7" ht="15" x14ac:dyDescent="0.25">
      <c r="A45" s="282" t="s">
        <v>95</v>
      </c>
      <c r="B45">
        <v>66</v>
      </c>
      <c r="C45">
        <v>308</v>
      </c>
      <c r="D45">
        <v>0</v>
      </c>
      <c r="E45">
        <v>206.1</v>
      </c>
      <c r="F45">
        <v>0</v>
      </c>
      <c r="G45">
        <v>0</v>
      </c>
    </row>
    <row r="46" spans="1:7" ht="15" x14ac:dyDescent="0.25">
      <c r="A46" s="282" t="s">
        <v>96</v>
      </c>
      <c r="B46">
        <v>13.8</v>
      </c>
      <c r="C46">
        <v>4.8</v>
      </c>
      <c r="D46">
        <v>26.5</v>
      </c>
      <c r="E46">
        <v>22.1</v>
      </c>
      <c r="F46">
        <v>0</v>
      </c>
      <c r="G46">
        <v>0</v>
      </c>
    </row>
    <row r="47" spans="1:7" ht="15" x14ac:dyDescent="0.25">
      <c r="A47" s="282" t="s">
        <v>97</v>
      </c>
      <c r="B47">
        <v>0.4</v>
      </c>
      <c r="C47">
        <v>0</v>
      </c>
      <c r="D47">
        <v>0</v>
      </c>
      <c r="E47">
        <v>0</v>
      </c>
      <c r="F47">
        <v>0</v>
      </c>
      <c r="G47">
        <v>0</v>
      </c>
    </row>
    <row r="48" spans="1:7" ht="15" x14ac:dyDescent="0.25">
      <c r="A48" s="282" t="s">
        <v>98</v>
      </c>
      <c r="B48">
        <v>18</v>
      </c>
      <c r="C48">
        <v>0</v>
      </c>
      <c r="D48">
        <v>131.69999999999999</v>
      </c>
      <c r="E48">
        <v>123.1</v>
      </c>
      <c r="F48">
        <v>0</v>
      </c>
      <c r="G48">
        <v>0</v>
      </c>
    </row>
    <row r="49" spans="1:7" ht="15" x14ac:dyDescent="0.25">
      <c r="A49" s="282" t="s">
        <v>169</v>
      </c>
      <c r="B49">
        <v>0.5</v>
      </c>
      <c r="C49">
        <v>0</v>
      </c>
      <c r="D49">
        <v>0</v>
      </c>
      <c r="E49">
        <v>0</v>
      </c>
      <c r="F49">
        <v>0</v>
      </c>
      <c r="G49">
        <v>0</v>
      </c>
    </row>
    <row r="50" spans="1:7" ht="15" x14ac:dyDescent="0.25">
      <c r="A50" s="282" t="s">
        <v>99</v>
      </c>
      <c r="B50">
        <v>9.8000000000000007</v>
      </c>
      <c r="C50">
        <v>6.5</v>
      </c>
      <c r="D50">
        <v>1.4</v>
      </c>
      <c r="E50">
        <v>1.9</v>
      </c>
      <c r="F50">
        <v>0</v>
      </c>
      <c r="G50">
        <v>0</v>
      </c>
    </row>
    <row r="51" spans="1:7" ht="15" x14ac:dyDescent="0.25">
      <c r="A51" s="282" t="s">
        <v>100</v>
      </c>
      <c r="B51">
        <v>95.7</v>
      </c>
      <c r="C51">
        <v>53.9</v>
      </c>
      <c r="D51">
        <v>151</v>
      </c>
      <c r="E51">
        <v>153.80000000000001</v>
      </c>
      <c r="F51">
        <v>0</v>
      </c>
      <c r="G51">
        <v>0</v>
      </c>
    </row>
    <row r="52" spans="1:7" ht="15" x14ac:dyDescent="0.25">
      <c r="A52" s="282" t="s">
        <v>101</v>
      </c>
      <c r="B52">
        <v>87.3</v>
      </c>
      <c r="C52">
        <v>75.3</v>
      </c>
      <c r="D52">
        <v>305.60000000000002</v>
      </c>
      <c r="E52">
        <v>279.39999999999998</v>
      </c>
      <c r="F52">
        <v>0</v>
      </c>
      <c r="G52">
        <v>0</v>
      </c>
    </row>
    <row r="53" spans="1:7" ht="15" x14ac:dyDescent="0.25">
      <c r="A53" s="282" t="s">
        <v>66</v>
      </c>
    </row>
    <row r="54" spans="1:7" ht="15" x14ac:dyDescent="0.25">
      <c r="A54" s="282" t="s">
        <v>102</v>
      </c>
      <c r="B54">
        <v>140.80000000000001</v>
      </c>
      <c r="C54">
        <v>291</v>
      </c>
      <c r="D54">
        <v>347.5</v>
      </c>
      <c r="E54">
        <v>969.5</v>
      </c>
      <c r="F54">
        <v>0</v>
      </c>
      <c r="G54">
        <v>0</v>
      </c>
    </row>
    <row r="55" spans="1:7" ht="15" x14ac:dyDescent="0.25">
      <c r="A55" s="282" t="s">
        <v>103</v>
      </c>
      <c r="B55">
        <v>0</v>
      </c>
      <c r="C55">
        <v>0</v>
      </c>
      <c r="D55">
        <v>0</v>
      </c>
      <c r="E55">
        <v>271.60000000000002</v>
      </c>
      <c r="F55">
        <v>0</v>
      </c>
      <c r="G55">
        <v>0</v>
      </c>
    </row>
    <row r="56" spans="1:7" ht="15" x14ac:dyDescent="0.25">
      <c r="A56" s="282" t="s">
        <v>104</v>
      </c>
      <c r="B56">
        <v>80.8</v>
      </c>
      <c r="C56">
        <v>255</v>
      </c>
      <c r="D56">
        <v>277.39999999999998</v>
      </c>
      <c r="E56">
        <v>527</v>
      </c>
      <c r="F56">
        <v>0</v>
      </c>
      <c r="G56">
        <v>0</v>
      </c>
    </row>
    <row r="57" spans="1:7" ht="15" x14ac:dyDescent="0.25">
      <c r="A57" s="282" t="s">
        <v>105</v>
      </c>
      <c r="B57">
        <v>0</v>
      </c>
      <c r="C57">
        <v>6</v>
      </c>
      <c r="D57">
        <v>6.6</v>
      </c>
      <c r="E57">
        <v>6.6</v>
      </c>
      <c r="F57">
        <v>0</v>
      </c>
      <c r="G57">
        <v>0</v>
      </c>
    </row>
    <row r="58" spans="1:7" ht="15" x14ac:dyDescent="0.25">
      <c r="A58" s="282" t="s">
        <v>107</v>
      </c>
      <c r="B58">
        <v>60</v>
      </c>
      <c r="C58">
        <v>30</v>
      </c>
      <c r="D58">
        <v>63.5</v>
      </c>
      <c r="E58">
        <v>164.4</v>
      </c>
      <c r="F58">
        <v>0</v>
      </c>
      <c r="G58">
        <v>0</v>
      </c>
    </row>
    <row r="59" spans="1:7" ht="15" x14ac:dyDescent="0.25">
      <c r="A59" s="282" t="s">
        <v>66</v>
      </c>
    </row>
    <row r="60" spans="1:7" ht="15" x14ac:dyDescent="0.25">
      <c r="A60" s="282" t="s">
        <v>108</v>
      </c>
      <c r="B60">
        <v>1276.0999999999999</v>
      </c>
      <c r="C60">
        <v>1562.1</v>
      </c>
      <c r="D60">
        <v>2587.8000000000002</v>
      </c>
      <c r="E60">
        <v>2632.3</v>
      </c>
      <c r="F60">
        <v>0</v>
      </c>
      <c r="G60">
        <v>0</v>
      </c>
    </row>
    <row r="61" spans="1:7" ht="15" x14ac:dyDescent="0.25">
      <c r="A61" s="282" t="s">
        <v>109</v>
      </c>
      <c r="B61">
        <v>3</v>
      </c>
      <c r="C61">
        <v>3.3</v>
      </c>
      <c r="D61">
        <v>11.1</v>
      </c>
      <c r="E61">
        <v>9.9</v>
      </c>
      <c r="F61">
        <v>0</v>
      </c>
      <c r="G61">
        <v>0</v>
      </c>
    </row>
    <row r="62" spans="1:7" ht="15" x14ac:dyDescent="0.25">
      <c r="A62" s="282" t="s">
        <v>111</v>
      </c>
      <c r="B62">
        <v>0</v>
      </c>
      <c r="C62">
        <v>80.5</v>
      </c>
      <c r="D62">
        <v>92.8</v>
      </c>
      <c r="E62">
        <v>105.3</v>
      </c>
      <c r="F62">
        <v>0</v>
      </c>
      <c r="G62">
        <v>0</v>
      </c>
    </row>
    <row r="63" spans="1:7" ht="15" x14ac:dyDescent="0.25">
      <c r="A63" s="282" t="s">
        <v>112</v>
      </c>
      <c r="B63">
        <v>0.8</v>
      </c>
      <c r="C63">
        <v>35.700000000000003</v>
      </c>
      <c r="D63">
        <v>75.2</v>
      </c>
      <c r="E63">
        <v>55</v>
      </c>
      <c r="F63">
        <v>0</v>
      </c>
      <c r="G63">
        <v>0</v>
      </c>
    </row>
    <row r="64" spans="1:7" ht="15" x14ac:dyDescent="0.25">
      <c r="A64" s="282" t="s">
        <v>113</v>
      </c>
      <c r="B64">
        <v>49.5</v>
      </c>
      <c r="C64">
        <v>39.5</v>
      </c>
      <c r="D64">
        <v>139.4</v>
      </c>
      <c r="E64">
        <v>68.3</v>
      </c>
      <c r="F64">
        <v>0</v>
      </c>
      <c r="G64">
        <v>0</v>
      </c>
    </row>
    <row r="65" spans="1:7" ht="15" x14ac:dyDescent="0.25">
      <c r="A65" s="282" t="s">
        <v>114</v>
      </c>
      <c r="B65">
        <v>4</v>
      </c>
      <c r="C65">
        <v>14.4</v>
      </c>
      <c r="D65">
        <v>0</v>
      </c>
      <c r="E65">
        <v>7.2</v>
      </c>
      <c r="F65">
        <v>0</v>
      </c>
      <c r="G65">
        <v>0</v>
      </c>
    </row>
    <row r="66" spans="1:7" ht="15" x14ac:dyDescent="0.25">
      <c r="A66" s="282" t="s">
        <v>115</v>
      </c>
      <c r="B66">
        <v>0</v>
      </c>
      <c r="C66">
        <v>5</v>
      </c>
      <c r="D66">
        <v>9.6999999999999993</v>
      </c>
      <c r="E66">
        <v>8.8000000000000007</v>
      </c>
      <c r="F66">
        <v>0</v>
      </c>
      <c r="G66">
        <v>0</v>
      </c>
    </row>
    <row r="67" spans="1:7" ht="15" x14ac:dyDescent="0.25">
      <c r="A67" s="282" t="s">
        <v>116</v>
      </c>
      <c r="B67">
        <v>0</v>
      </c>
      <c r="C67">
        <v>0</v>
      </c>
      <c r="D67">
        <v>0</v>
      </c>
      <c r="E67">
        <v>1.7</v>
      </c>
      <c r="F67">
        <v>0</v>
      </c>
      <c r="G67">
        <v>0</v>
      </c>
    </row>
    <row r="68" spans="1:7" ht="15" x14ac:dyDescent="0.25">
      <c r="A68" s="282" t="s">
        <v>117</v>
      </c>
      <c r="B68">
        <v>1198</v>
      </c>
      <c r="C68">
        <v>1360</v>
      </c>
      <c r="D68">
        <v>2221.1999999999998</v>
      </c>
      <c r="E68">
        <v>2302.6999999999998</v>
      </c>
      <c r="F68">
        <v>0</v>
      </c>
      <c r="G68">
        <v>0</v>
      </c>
    </row>
    <row r="69" spans="1:7" ht="15" x14ac:dyDescent="0.25">
      <c r="A69" s="282" t="s">
        <v>118</v>
      </c>
      <c r="B69">
        <v>11.8</v>
      </c>
      <c r="C69">
        <v>16.7</v>
      </c>
      <c r="D69">
        <v>16.600000000000001</v>
      </c>
      <c r="E69">
        <v>19.7</v>
      </c>
      <c r="F69">
        <v>0</v>
      </c>
      <c r="G69">
        <v>0</v>
      </c>
    </row>
    <row r="70" spans="1:7" ht="15" x14ac:dyDescent="0.25">
      <c r="A70" s="282" t="s">
        <v>119</v>
      </c>
      <c r="B70">
        <v>0</v>
      </c>
      <c r="C70">
        <v>7</v>
      </c>
      <c r="D70">
        <v>0</v>
      </c>
      <c r="E70">
        <v>32.9</v>
      </c>
      <c r="F70">
        <v>0</v>
      </c>
      <c r="G70">
        <v>0</v>
      </c>
    </row>
    <row r="71" spans="1:7" ht="15" x14ac:dyDescent="0.25">
      <c r="A71" s="282" t="s">
        <v>120</v>
      </c>
      <c r="B71">
        <v>0</v>
      </c>
      <c r="C71">
        <v>0</v>
      </c>
      <c r="D71" t="s">
        <v>84</v>
      </c>
      <c r="E71">
        <v>0</v>
      </c>
      <c r="F71">
        <v>0</v>
      </c>
      <c r="G71">
        <v>0</v>
      </c>
    </row>
    <row r="72" spans="1:7" ht="15" x14ac:dyDescent="0.25">
      <c r="A72" s="282" t="s">
        <v>121</v>
      </c>
      <c r="B72">
        <v>9</v>
      </c>
      <c r="C72">
        <v>0</v>
      </c>
      <c r="D72">
        <v>21.8</v>
      </c>
      <c r="E72">
        <v>20.9</v>
      </c>
      <c r="F72">
        <v>0</v>
      </c>
      <c r="G72">
        <v>0</v>
      </c>
    </row>
    <row r="73" spans="1:7" ht="15" x14ac:dyDescent="0.25">
      <c r="A73" s="282" t="s">
        <v>62</v>
      </c>
      <c r="B73" t="s">
        <v>63</v>
      </c>
      <c r="C73" t="s">
        <v>64</v>
      </c>
      <c r="D73" t="s">
        <v>63</v>
      </c>
      <c r="E73" t="s">
        <v>63</v>
      </c>
      <c r="F73" t="s">
        <v>63</v>
      </c>
      <c r="G73" t="s">
        <v>65</v>
      </c>
    </row>
    <row r="74" spans="1:7" ht="15" x14ac:dyDescent="0.25">
      <c r="A74" s="282" t="s">
        <v>122</v>
      </c>
      <c r="B74">
        <v>7283</v>
      </c>
      <c r="C74">
        <v>8337.2999999999993</v>
      </c>
      <c r="D74">
        <v>26346.3</v>
      </c>
      <c r="E74">
        <v>33560.300000000003</v>
      </c>
      <c r="F74">
        <v>30.3</v>
      </c>
      <c r="G74">
        <v>0</v>
      </c>
    </row>
    <row r="75" spans="1:7" ht="15" x14ac:dyDescent="0.25">
      <c r="A75" s="282" t="s">
        <v>123</v>
      </c>
      <c r="B75">
        <v>4319.6000000000004</v>
      </c>
      <c r="C75">
        <v>4569.5</v>
      </c>
      <c r="D75">
        <v>0</v>
      </c>
      <c r="E75">
        <v>0</v>
      </c>
      <c r="F75">
        <v>125</v>
      </c>
      <c r="G75">
        <v>0</v>
      </c>
    </row>
    <row r="76" spans="1:7" ht="15" x14ac:dyDescent="0.25">
      <c r="A76" s="282" t="s">
        <v>62</v>
      </c>
      <c r="B76" t="s">
        <v>63</v>
      </c>
      <c r="C76" t="s">
        <v>64</v>
      </c>
      <c r="D76" t="s">
        <v>63</v>
      </c>
      <c r="E76" t="s">
        <v>63</v>
      </c>
      <c r="F76" t="s">
        <v>63</v>
      </c>
      <c r="G76" t="s">
        <v>65</v>
      </c>
    </row>
    <row r="77" spans="1:7" ht="15" x14ac:dyDescent="0.25">
      <c r="A77" s="282" t="s">
        <v>124</v>
      </c>
      <c r="B77">
        <v>11602.6</v>
      </c>
      <c r="C77">
        <v>12906.8</v>
      </c>
      <c r="D77">
        <v>26346.3</v>
      </c>
      <c r="E77">
        <v>33560.300000000003</v>
      </c>
      <c r="F77">
        <v>155.30000000000001</v>
      </c>
      <c r="G77">
        <v>0</v>
      </c>
    </row>
    <row r="78" spans="1:7" ht="15" x14ac:dyDescent="0.25">
      <c r="A78" s="282" t="s">
        <v>125</v>
      </c>
      <c r="B78" t="s">
        <v>42</v>
      </c>
      <c r="C78" t="s">
        <v>42</v>
      </c>
      <c r="D78">
        <v>2</v>
      </c>
      <c r="E78">
        <v>1.5</v>
      </c>
      <c r="F78" t="s">
        <v>42</v>
      </c>
      <c r="G78" t="s">
        <v>42</v>
      </c>
    </row>
    <row r="79" spans="1:7" ht="15" x14ac:dyDescent="0.25">
      <c r="A79" s="282" t="s">
        <v>126</v>
      </c>
      <c r="B79">
        <v>0</v>
      </c>
      <c r="C79">
        <v>0.3</v>
      </c>
      <c r="D79" t="s">
        <v>42</v>
      </c>
      <c r="E79" t="s">
        <v>42</v>
      </c>
      <c r="F79">
        <v>0</v>
      </c>
      <c r="G79">
        <v>0</v>
      </c>
    </row>
    <row r="80" spans="1:7" ht="15" x14ac:dyDescent="0.25">
      <c r="A80" s="282" t="s">
        <v>62</v>
      </c>
      <c r="B80" t="s">
        <v>63</v>
      </c>
      <c r="C80" t="s">
        <v>64</v>
      </c>
      <c r="D80" t="s">
        <v>63</v>
      </c>
      <c r="E80" t="s">
        <v>63</v>
      </c>
      <c r="F80" t="s">
        <v>63</v>
      </c>
      <c r="G80" t="s">
        <v>65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854-57A9-4CD6-BC3A-57ED66645403}">
  <dimension ref="A1:G79"/>
  <sheetViews>
    <sheetView topLeftCell="A43" workbookViewId="0">
      <selection activeCell="A9" sqref="A9:A79"/>
    </sheetView>
  </sheetViews>
  <sheetFormatPr defaultRowHeight="13.2" x14ac:dyDescent="0.25"/>
  <cols>
    <col min="1" max="1" width="25.109375" customWidth="1"/>
    <col min="2" max="2" width="14.6640625" customWidth="1"/>
  </cols>
  <sheetData>
    <row r="1" spans="1:7" ht="15" x14ac:dyDescent="0.25">
      <c r="A1" s="282" t="s">
        <v>47</v>
      </c>
    </row>
    <row r="2" spans="1:7" ht="15" x14ac:dyDescent="0.25">
      <c r="A2" s="282" t="s">
        <v>48</v>
      </c>
    </row>
    <row r="3" spans="1:7" ht="15" x14ac:dyDescent="0.25">
      <c r="A3" s="282" t="s">
        <v>220</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260.89999999999998</v>
      </c>
      <c r="C12">
        <v>54</v>
      </c>
      <c r="D12">
        <v>3165.6</v>
      </c>
      <c r="E12">
        <v>2547.3000000000002</v>
      </c>
      <c r="F12">
        <v>0</v>
      </c>
      <c r="G12">
        <v>0</v>
      </c>
    </row>
    <row r="13" spans="1:7" ht="15" x14ac:dyDescent="0.25">
      <c r="A13" s="282" t="s">
        <v>68</v>
      </c>
      <c r="B13">
        <v>0</v>
      </c>
      <c r="C13">
        <v>31</v>
      </c>
      <c r="D13">
        <v>704.7</v>
      </c>
      <c r="E13">
        <v>574.4</v>
      </c>
      <c r="F13">
        <v>0</v>
      </c>
      <c r="G13">
        <v>0</v>
      </c>
    </row>
    <row r="14" spans="1:7" ht="15" x14ac:dyDescent="0.25">
      <c r="A14" s="282" t="s">
        <v>69</v>
      </c>
      <c r="B14">
        <v>0</v>
      </c>
      <c r="C14">
        <v>0</v>
      </c>
      <c r="D14">
        <v>0</v>
      </c>
      <c r="E14">
        <v>20.2</v>
      </c>
      <c r="F14">
        <v>0</v>
      </c>
      <c r="G14">
        <v>0</v>
      </c>
    </row>
    <row r="15" spans="1:7" ht="15" x14ac:dyDescent="0.25">
      <c r="A15" s="282" t="s">
        <v>70</v>
      </c>
      <c r="B15">
        <v>49.9</v>
      </c>
      <c r="C15">
        <v>0</v>
      </c>
      <c r="D15">
        <v>119.6</v>
      </c>
      <c r="E15">
        <v>143.5</v>
      </c>
      <c r="F15">
        <v>0</v>
      </c>
      <c r="G15">
        <v>0</v>
      </c>
    </row>
    <row r="16" spans="1:7" ht="15" x14ac:dyDescent="0.25">
      <c r="A16" s="282" t="s">
        <v>71</v>
      </c>
      <c r="B16">
        <v>0</v>
      </c>
      <c r="C16">
        <v>0</v>
      </c>
      <c r="D16">
        <v>567.9</v>
      </c>
      <c r="E16">
        <v>656.5</v>
      </c>
      <c r="F16">
        <v>0</v>
      </c>
      <c r="G16">
        <v>0</v>
      </c>
    </row>
    <row r="17" spans="1:7" ht="15" x14ac:dyDescent="0.25">
      <c r="A17" s="282" t="s">
        <v>72</v>
      </c>
      <c r="B17">
        <v>92</v>
      </c>
      <c r="C17">
        <v>23</v>
      </c>
      <c r="D17">
        <v>57.4</v>
      </c>
      <c r="E17">
        <v>86.3</v>
      </c>
      <c r="F17">
        <v>0</v>
      </c>
      <c r="G17">
        <v>0</v>
      </c>
    </row>
    <row r="18" spans="1:7" ht="15" x14ac:dyDescent="0.25">
      <c r="A18" s="282" t="s">
        <v>73</v>
      </c>
      <c r="B18">
        <v>66</v>
      </c>
      <c r="C18">
        <v>0</v>
      </c>
      <c r="D18">
        <v>1595.6</v>
      </c>
      <c r="E18">
        <v>877.5</v>
      </c>
      <c r="F18">
        <v>0</v>
      </c>
      <c r="G18">
        <v>0</v>
      </c>
    </row>
    <row r="19" spans="1:7" ht="15" x14ac:dyDescent="0.25">
      <c r="A19" s="282" t="s">
        <v>74</v>
      </c>
      <c r="B19">
        <v>53</v>
      </c>
      <c r="C19">
        <v>0</v>
      </c>
      <c r="D19">
        <v>120.4</v>
      </c>
      <c r="E19">
        <v>189</v>
      </c>
      <c r="F19">
        <v>0</v>
      </c>
      <c r="G19">
        <v>0</v>
      </c>
    </row>
    <row r="20" spans="1:7" ht="15" x14ac:dyDescent="0.25">
      <c r="A20" s="282" t="s">
        <v>66</v>
      </c>
    </row>
    <row r="21" spans="1:7" ht="15" x14ac:dyDescent="0.25">
      <c r="A21" s="282" t="s">
        <v>75</v>
      </c>
      <c r="B21">
        <v>60</v>
      </c>
      <c r="C21">
        <v>0</v>
      </c>
      <c r="D21">
        <v>72.3</v>
      </c>
      <c r="E21">
        <v>178.6</v>
      </c>
      <c r="F21">
        <v>0</v>
      </c>
      <c r="G21">
        <v>0</v>
      </c>
    </row>
    <row r="22" spans="1:7" ht="15" x14ac:dyDescent="0.25">
      <c r="A22" s="282" t="s">
        <v>77</v>
      </c>
      <c r="B22">
        <v>60</v>
      </c>
      <c r="C22">
        <v>0</v>
      </c>
      <c r="D22">
        <v>72.3</v>
      </c>
      <c r="E22">
        <v>178.6</v>
      </c>
      <c r="F22">
        <v>0</v>
      </c>
      <c r="G22">
        <v>0</v>
      </c>
    </row>
    <row r="23" spans="1:7" ht="15" x14ac:dyDescent="0.25">
      <c r="A23" s="282" t="s">
        <v>66</v>
      </c>
    </row>
    <row r="24" spans="1:7" ht="15" x14ac:dyDescent="0.25">
      <c r="A24" s="282" t="s">
        <v>78</v>
      </c>
      <c r="B24">
        <v>417.1</v>
      </c>
      <c r="C24">
        <v>511.1</v>
      </c>
      <c r="D24">
        <v>1001.5</v>
      </c>
      <c r="E24">
        <v>1030</v>
      </c>
      <c r="F24">
        <v>30.3</v>
      </c>
      <c r="G24">
        <v>0</v>
      </c>
    </row>
    <row r="25" spans="1:7" ht="15" x14ac:dyDescent="0.25">
      <c r="A25" s="282" t="s">
        <v>66</v>
      </c>
    </row>
    <row r="26" spans="1:7" ht="15" x14ac:dyDescent="0.25">
      <c r="A26" s="282" t="s">
        <v>79</v>
      </c>
      <c r="B26">
        <v>188.4</v>
      </c>
      <c r="C26">
        <v>153.6</v>
      </c>
      <c r="D26">
        <v>470.4</v>
      </c>
      <c r="E26">
        <v>654</v>
      </c>
      <c r="F26">
        <v>0</v>
      </c>
      <c r="G26">
        <v>0</v>
      </c>
    </row>
    <row r="27" spans="1:7" ht="15" x14ac:dyDescent="0.25">
      <c r="A27" s="282" t="s">
        <v>66</v>
      </c>
    </row>
    <row r="28" spans="1:7" ht="15" x14ac:dyDescent="0.25">
      <c r="A28" s="282" t="s">
        <v>80</v>
      </c>
      <c r="B28">
        <v>4627.5</v>
      </c>
      <c r="C28">
        <v>5381</v>
      </c>
      <c r="D28">
        <v>15529.8</v>
      </c>
      <c r="E28">
        <v>21851.3</v>
      </c>
      <c r="F28">
        <v>0</v>
      </c>
      <c r="G28">
        <v>0</v>
      </c>
    </row>
    <row r="29" spans="1:7" ht="15" x14ac:dyDescent="0.25">
      <c r="A29" s="282" t="s">
        <v>66</v>
      </c>
    </row>
    <row r="30" spans="1:7" ht="15" x14ac:dyDescent="0.25">
      <c r="A30" s="282" t="s">
        <v>81</v>
      </c>
      <c r="B30">
        <v>710.2</v>
      </c>
      <c r="C30">
        <v>742.9</v>
      </c>
      <c r="D30">
        <v>2134.3000000000002</v>
      </c>
      <c r="E30">
        <v>2043.4</v>
      </c>
      <c r="F30">
        <v>0</v>
      </c>
      <c r="G30">
        <v>0</v>
      </c>
    </row>
    <row r="31" spans="1:7" ht="15" x14ac:dyDescent="0.25">
      <c r="A31" s="282" t="s">
        <v>82</v>
      </c>
      <c r="B31">
        <v>0</v>
      </c>
      <c r="C31">
        <v>0.2</v>
      </c>
      <c r="D31">
        <v>0.2</v>
      </c>
      <c r="E31">
        <v>0.1</v>
      </c>
      <c r="F31">
        <v>0</v>
      </c>
      <c r="G31">
        <v>0</v>
      </c>
    </row>
    <row r="32" spans="1:7" ht="15" x14ac:dyDescent="0.25">
      <c r="A32" s="282" t="s">
        <v>83</v>
      </c>
      <c r="B32">
        <v>5.3</v>
      </c>
      <c r="C32">
        <v>0</v>
      </c>
      <c r="D32">
        <v>477.6</v>
      </c>
      <c r="E32">
        <v>174.7</v>
      </c>
      <c r="F32">
        <v>0</v>
      </c>
      <c r="G32">
        <v>0</v>
      </c>
    </row>
    <row r="33" spans="1:7" ht="15" x14ac:dyDescent="0.25">
      <c r="A33" s="282" t="s">
        <v>85</v>
      </c>
      <c r="B33">
        <v>1</v>
      </c>
      <c r="C33">
        <v>1.1000000000000001</v>
      </c>
      <c r="D33">
        <v>3.8</v>
      </c>
      <c r="E33">
        <v>1.4</v>
      </c>
      <c r="F33">
        <v>0</v>
      </c>
      <c r="G33">
        <v>0</v>
      </c>
    </row>
    <row r="34" spans="1:7" ht="15" x14ac:dyDescent="0.25">
      <c r="A34" s="282" t="s">
        <v>86</v>
      </c>
      <c r="B34">
        <v>4.2</v>
      </c>
      <c r="C34">
        <v>2.7</v>
      </c>
      <c r="D34">
        <v>2.2000000000000002</v>
      </c>
      <c r="E34">
        <v>2.7</v>
      </c>
      <c r="F34">
        <v>0</v>
      </c>
      <c r="G34">
        <v>0</v>
      </c>
    </row>
    <row r="35" spans="1:7" ht="15" x14ac:dyDescent="0.25">
      <c r="A35" s="282" t="s">
        <v>87</v>
      </c>
      <c r="B35">
        <v>0</v>
      </c>
      <c r="C35" t="s">
        <v>84</v>
      </c>
      <c r="D35">
        <v>1</v>
      </c>
      <c r="E35">
        <v>0.2</v>
      </c>
      <c r="F35">
        <v>0</v>
      </c>
      <c r="G35">
        <v>0</v>
      </c>
    </row>
    <row r="36" spans="1:7" ht="15" x14ac:dyDescent="0.25">
      <c r="A36" s="282" t="s">
        <v>88</v>
      </c>
      <c r="B36">
        <v>267.10000000000002</v>
      </c>
      <c r="C36">
        <v>191</v>
      </c>
      <c r="D36">
        <v>651.79999999999995</v>
      </c>
      <c r="E36">
        <v>504.4</v>
      </c>
      <c r="F36">
        <v>0</v>
      </c>
      <c r="G36">
        <v>0</v>
      </c>
    </row>
    <row r="37" spans="1:7" ht="15" x14ac:dyDescent="0.25">
      <c r="A37" s="282" t="s">
        <v>89</v>
      </c>
      <c r="B37">
        <v>0</v>
      </c>
      <c r="C37">
        <v>0</v>
      </c>
      <c r="D37">
        <v>0</v>
      </c>
      <c r="E37">
        <v>44.1</v>
      </c>
      <c r="F37">
        <v>0</v>
      </c>
      <c r="G37">
        <v>0</v>
      </c>
    </row>
    <row r="38" spans="1:7" ht="15" x14ac:dyDescent="0.25">
      <c r="A38" s="282" t="s">
        <v>90</v>
      </c>
      <c r="B38">
        <v>0</v>
      </c>
      <c r="C38">
        <v>0</v>
      </c>
      <c r="D38">
        <v>0</v>
      </c>
      <c r="E38">
        <v>27.5</v>
      </c>
      <c r="F38">
        <v>0</v>
      </c>
      <c r="G38">
        <v>0</v>
      </c>
    </row>
    <row r="39" spans="1:7" ht="15" x14ac:dyDescent="0.25">
      <c r="A39" s="282" t="s">
        <v>178</v>
      </c>
      <c r="B39">
        <v>1.5</v>
      </c>
      <c r="C39">
        <v>0</v>
      </c>
      <c r="D39">
        <v>0</v>
      </c>
      <c r="E39">
        <v>0</v>
      </c>
      <c r="F39">
        <v>0</v>
      </c>
      <c r="G39">
        <v>0</v>
      </c>
    </row>
    <row r="40" spans="1:7" ht="15" x14ac:dyDescent="0.25">
      <c r="A40" s="282" t="s">
        <v>91</v>
      </c>
      <c r="B40">
        <v>32.700000000000003</v>
      </c>
      <c r="C40">
        <v>38.799999999999997</v>
      </c>
      <c r="D40">
        <v>288.7</v>
      </c>
      <c r="E40">
        <v>409.9</v>
      </c>
      <c r="F40">
        <v>0</v>
      </c>
      <c r="G40">
        <v>0</v>
      </c>
    </row>
    <row r="41" spans="1:7" ht="15" x14ac:dyDescent="0.25">
      <c r="A41" s="282" t="s">
        <v>92</v>
      </c>
      <c r="B41">
        <v>0</v>
      </c>
      <c r="C41">
        <v>0</v>
      </c>
      <c r="D41">
        <v>0</v>
      </c>
      <c r="E41">
        <v>12</v>
      </c>
      <c r="F41">
        <v>0</v>
      </c>
      <c r="G41">
        <v>0</v>
      </c>
    </row>
    <row r="42" spans="1:7" ht="15" x14ac:dyDescent="0.25">
      <c r="A42" s="282" t="s">
        <v>93</v>
      </c>
      <c r="B42">
        <v>65.7</v>
      </c>
      <c r="C42">
        <v>51.2</v>
      </c>
      <c r="D42">
        <v>101.8</v>
      </c>
      <c r="E42">
        <v>83.8</v>
      </c>
      <c r="F42">
        <v>0</v>
      </c>
      <c r="G42">
        <v>0</v>
      </c>
    </row>
    <row r="43" spans="1:7" ht="15" x14ac:dyDescent="0.25">
      <c r="A43" s="282" t="s">
        <v>94</v>
      </c>
      <c r="B43">
        <v>27.6</v>
      </c>
      <c r="C43">
        <v>0</v>
      </c>
      <c r="D43">
        <v>17.899999999999999</v>
      </c>
      <c r="E43">
        <v>10.5</v>
      </c>
      <c r="F43">
        <v>0</v>
      </c>
      <c r="G43">
        <v>0</v>
      </c>
    </row>
    <row r="44" spans="1:7" ht="15" x14ac:dyDescent="0.25">
      <c r="A44" s="282" t="s">
        <v>95</v>
      </c>
      <c r="B44">
        <v>66</v>
      </c>
      <c r="C44">
        <v>308</v>
      </c>
      <c r="D44">
        <v>0</v>
      </c>
      <c r="E44">
        <v>206.1</v>
      </c>
      <c r="F44">
        <v>0</v>
      </c>
      <c r="G44">
        <v>0</v>
      </c>
    </row>
    <row r="45" spans="1:7" ht="15" x14ac:dyDescent="0.25">
      <c r="A45" s="282" t="s">
        <v>96</v>
      </c>
      <c r="B45">
        <v>13.2</v>
      </c>
      <c r="C45">
        <v>7</v>
      </c>
      <c r="D45">
        <v>25.6</v>
      </c>
      <c r="E45">
        <v>19.899999999999999</v>
      </c>
      <c r="F45">
        <v>0</v>
      </c>
      <c r="G45">
        <v>0</v>
      </c>
    </row>
    <row r="46" spans="1:7" ht="15" x14ac:dyDescent="0.25">
      <c r="A46" s="282" t="s">
        <v>97</v>
      </c>
      <c r="B46">
        <v>0.4</v>
      </c>
      <c r="C46">
        <v>0</v>
      </c>
      <c r="D46">
        <v>0</v>
      </c>
      <c r="E46">
        <v>0</v>
      </c>
      <c r="F46">
        <v>0</v>
      </c>
      <c r="G46">
        <v>0</v>
      </c>
    </row>
    <row r="47" spans="1:7" ht="15" x14ac:dyDescent="0.25">
      <c r="A47" s="282" t="s">
        <v>98</v>
      </c>
      <c r="B47">
        <v>18</v>
      </c>
      <c r="C47">
        <v>0</v>
      </c>
      <c r="D47">
        <v>131.69999999999999</v>
      </c>
      <c r="E47">
        <v>123.1</v>
      </c>
      <c r="F47">
        <v>0</v>
      </c>
      <c r="G47">
        <v>0</v>
      </c>
    </row>
    <row r="48" spans="1:7" ht="15" x14ac:dyDescent="0.25">
      <c r="A48" s="282" t="s">
        <v>169</v>
      </c>
      <c r="B48">
        <v>0.5</v>
      </c>
      <c r="C48">
        <v>0</v>
      </c>
      <c r="D48">
        <v>0</v>
      </c>
      <c r="E48">
        <v>0</v>
      </c>
      <c r="F48">
        <v>0</v>
      </c>
      <c r="G48">
        <v>0</v>
      </c>
    </row>
    <row r="49" spans="1:7" ht="15" x14ac:dyDescent="0.25">
      <c r="A49" s="282" t="s">
        <v>99</v>
      </c>
      <c r="B49">
        <v>9.8000000000000007</v>
      </c>
      <c r="C49">
        <v>6.6</v>
      </c>
      <c r="D49">
        <v>1.4</v>
      </c>
      <c r="E49">
        <v>1.7</v>
      </c>
      <c r="F49">
        <v>0</v>
      </c>
      <c r="G49">
        <v>0</v>
      </c>
    </row>
    <row r="50" spans="1:7" ht="15" x14ac:dyDescent="0.25">
      <c r="A50" s="282" t="s">
        <v>100</v>
      </c>
      <c r="B50">
        <v>105.9</v>
      </c>
      <c r="C50">
        <v>60.3</v>
      </c>
      <c r="D50">
        <v>138.69999999999999</v>
      </c>
      <c r="E50">
        <v>147.19999999999999</v>
      </c>
      <c r="F50">
        <v>0</v>
      </c>
      <c r="G50">
        <v>0</v>
      </c>
    </row>
    <row r="51" spans="1:7" ht="15" x14ac:dyDescent="0.25">
      <c r="A51" s="282" t="s">
        <v>101</v>
      </c>
      <c r="B51">
        <v>91.4</v>
      </c>
      <c r="C51">
        <v>75.900000000000006</v>
      </c>
      <c r="D51">
        <v>291.8</v>
      </c>
      <c r="E51">
        <v>274</v>
      </c>
      <c r="F51">
        <v>0</v>
      </c>
      <c r="G51">
        <v>0</v>
      </c>
    </row>
    <row r="52" spans="1:7" ht="15" x14ac:dyDescent="0.25">
      <c r="A52" s="282" t="s">
        <v>66</v>
      </c>
    </row>
    <row r="53" spans="1:7" ht="15" x14ac:dyDescent="0.25">
      <c r="A53" s="282" t="s">
        <v>102</v>
      </c>
      <c r="B53">
        <v>140.80000000000001</v>
      </c>
      <c r="C53">
        <v>291</v>
      </c>
      <c r="D53">
        <v>347.5</v>
      </c>
      <c r="E53">
        <v>969.5</v>
      </c>
      <c r="F53">
        <v>0</v>
      </c>
      <c r="G53">
        <v>0</v>
      </c>
    </row>
    <row r="54" spans="1:7" ht="15" x14ac:dyDescent="0.25">
      <c r="A54" s="282" t="s">
        <v>103</v>
      </c>
      <c r="B54">
        <v>0</v>
      </c>
      <c r="C54">
        <v>0</v>
      </c>
      <c r="D54">
        <v>0</v>
      </c>
      <c r="E54">
        <v>271.60000000000002</v>
      </c>
      <c r="F54">
        <v>0</v>
      </c>
      <c r="G54">
        <v>0</v>
      </c>
    </row>
    <row r="55" spans="1:7" ht="15" x14ac:dyDescent="0.25">
      <c r="A55" s="282" t="s">
        <v>104</v>
      </c>
      <c r="B55">
        <v>80.8</v>
      </c>
      <c r="C55">
        <v>255</v>
      </c>
      <c r="D55">
        <v>277.39999999999998</v>
      </c>
      <c r="E55">
        <v>527</v>
      </c>
      <c r="F55">
        <v>0</v>
      </c>
      <c r="G55">
        <v>0</v>
      </c>
    </row>
    <row r="56" spans="1:7" ht="15" x14ac:dyDescent="0.25">
      <c r="A56" s="282" t="s">
        <v>105</v>
      </c>
      <c r="B56">
        <v>0</v>
      </c>
      <c r="C56">
        <v>6</v>
      </c>
      <c r="D56">
        <v>6.6</v>
      </c>
      <c r="E56">
        <v>6.6</v>
      </c>
      <c r="F56">
        <v>0</v>
      </c>
      <c r="G56">
        <v>0</v>
      </c>
    </row>
    <row r="57" spans="1:7" ht="15" x14ac:dyDescent="0.25">
      <c r="A57" s="282" t="s">
        <v>107</v>
      </c>
      <c r="B57">
        <v>60</v>
      </c>
      <c r="C57">
        <v>30</v>
      </c>
      <c r="D57">
        <v>63.5</v>
      </c>
      <c r="E57">
        <v>164.4</v>
      </c>
      <c r="F57">
        <v>0</v>
      </c>
      <c r="G57">
        <v>0</v>
      </c>
    </row>
    <row r="58" spans="1:7" ht="15" x14ac:dyDescent="0.25">
      <c r="A58" s="282" t="s">
        <v>66</v>
      </c>
    </row>
    <row r="59" spans="1:7" ht="15" x14ac:dyDescent="0.25">
      <c r="A59" s="282" t="s">
        <v>108</v>
      </c>
      <c r="B59">
        <v>1198.9000000000001</v>
      </c>
      <c r="C59">
        <v>1745.2</v>
      </c>
      <c r="D59">
        <v>2507.5</v>
      </c>
      <c r="E59">
        <v>2385.8000000000002</v>
      </c>
      <c r="F59">
        <v>0</v>
      </c>
      <c r="G59">
        <v>0</v>
      </c>
    </row>
    <row r="60" spans="1:7" ht="15" x14ac:dyDescent="0.25">
      <c r="A60" s="282" t="s">
        <v>109</v>
      </c>
      <c r="B60">
        <v>0</v>
      </c>
      <c r="C60">
        <v>3.3</v>
      </c>
      <c r="D60">
        <v>11.1</v>
      </c>
      <c r="E60">
        <v>9.9</v>
      </c>
      <c r="F60">
        <v>0</v>
      </c>
      <c r="G60">
        <v>0</v>
      </c>
    </row>
    <row r="61" spans="1:7" ht="15" x14ac:dyDescent="0.25">
      <c r="A61" s="282" t="s">
        <v>111</v>
      </c>
      <c r="B61">
        <v>0</v>
      </c>
      <c r="C61">
        <v>94.5</v>
      </c>
      <c r="D61">
        <v>92.8</v>
      </c>
      <c r="E61">
        <v>90.3</v>
      </c>
      <c r="F61">
        <v>0</v>
      </c>
      <c r="G61">
        <v>0</v>
      </c>
    </row>
    <row r="62" spans="1:7" ht="15" x14ac:dyDescent="0.25">
      <c r="A62" s="282" t="s">
        <v>112</v>
      </c>
      <c r="B62">
        <v>2</v>
      </c>
      <c r="C62">
        <v>17.7</v>
      </c>
      <c r="D62">
        <v>74</v>
      </c>
      <c r="E62">
        <v>52.1</v>
      </c>
      <c r="F62">
        <v>0</v>
      </c>
      <c r="G62">
        <v>0</v>
      </c>
    </row>
    <row r="63" spans="1:7" ht="15" x14ac:dyDescent="0.25">
      <c r="A63" s="282" t="s">
        <v>113</v>
      </c>
      <c r="B63">
        <v>49.5</v>
      </c>
      <c r="C63">
        <v>36.5</v>
      </c>
      <c r="D63">
        <v>139.4</v>
      </c>
      <c r="E63">
        <v>68.3</v>
      </c>
      <c r="F63">
        <v>0</v>
      </c>
      <c r="G63">
        <v>0</v>
      </c>
    </row>
    <row r="64" spans="1:7" ht="15" x14ac:dyDescent="0.25">
      <c r="A64" s="282" t="s">
        <v>114</v>
      </c>
      <c r="B64">
        <v>4</v>
      </c>
      <c r="C64">
        <v>14.4</v>
      </c>
      <c r="D64">
        <v>0</v>
      </c>
      <c r="E64">
        <v>7.2</v>
      </c>
      <c r="F64">
        <v>0</v>
      </c>
      <c r="G64">
        <v>0</v>
      </c>
    </row>
    <row r="65" spans="1:7" ht="15" x14ac:dyDescent="0.25">
      <c r="A65" s="282" t="s">
        <v>115</v>
      </c>
      <c r="B65">
        <v>4</v>
      </c>
      <c r="C65">
        <v>5</v>
      </c>
      <c r="D65">
        <v>5.5</v>
      </c>
      <c r="E65">
        <v>8.8000000000000007</v>
      </c>
      <c r="F65">
        <v>0</v>
      </c>
      <c r="G65">
        <v>0</v>
      </c>
    </row>
    <row r="66" spans="1:7" ht="15" x14ac:dyDescent="0.25">
      <c r="A66" s="282" t="s">
        <v>116</v>
      </c>
      <c r="B66">
        <v>0</v>
      </c>
      <c r="C66">
        <v>0</v>
      </c>
      <c r="D66">
        <v>0</v>
      </c>
      <c r="E66">
        <v>1.7</v>
      </c>
      <c r="F66">
        <v>0</v>
      </c>
      <c r="G66">
        <v>0</v>
      </c>
    </row>
    <row r="67" spans="1:7" ht="15" x14ac:dyDescent="0.25">
      <c r="A67" s="282" t="s">
        <v>117</v>
      </c>
      <c r="B67">
        <v>1121.5999999999999</v>
      </c>
      <c r="C67">
        <v>1562.6</v>
      </c>
      <c r="D67">
        <v>2146.4</v>
      </c>
      <c r="E67">
        <v>2074.1</v>
      </c>
      <c r="F67">
        <v>0</v>
      </c>
      <c r="G67">
        <v>0</v>
      </c>
    </row>
    <row r="68" spans="1:7" ht="15" x14ac:dyDescent="0.25">
      <c r="A68" s="282" t="s">
        <v>118</v>
      </c>
      <c r="B68">
        <v>11.8</v>
      </c>
      <c r="C68">
        <v>11.3</v>
      </c>
      <c r="D68">
        <v>16.600000000000001</v>
      </c>
      <c r="E68">
        <v>19.7</v>
      </c>
      <c r="F68">
        <v>0</v>
      </c>
      <c r="G68">
        <v>0</v>
      </c>
    </row>
    <row r="69" spans="1:7" ht="15" x14ac:dyDescent="0.25">
      <c r="A69" s="282" t="s">
        <v>119</v>
      </c>
      <c r="B69">
        <v>0</v>
      </c>
      <c r="C69">
        <v>0</v>
      </c>
      <c r="D69">
        <v>0</v>
      </c>
      <c r="E69">
        <v>32.9</v>
      </c>
      <c r="F69">
        <v>0</v>
      </c>
      <c r="G69">
        <v>0</v>
      </c>
    </row>
    <row r="70" spans="1:7" ht="15" x14ac:dyDescent="0.25">
      <c r="A70" s="282" t="s">
        <v>120</v>
      </c>
      <c r="B70">
        <v>0</v>
      </c>
      <c r="C70">
        <v>0</v>
      </c>
      <c r="D70" t="s">
        <v>84</v>
      </c>
      <c r="E70">
        <v>0</v>
      </c>
      <c r="F70">
        <v>0</v>
      </c>
      <c r="G70">
        <v>0</v>
      </c>
    </row>
    <row r="71" spans="1:7" ht="15" x14ac:dyDescent="0.25">
      <c r="A71" s="282" t="s">
        <v>121</v>
      </c>
      <c r="B71">
        <v>6</v>
      </c>
      <c r="C71">
        <v>0</v>
      </c>
      <c r="D71">
        <v>21.8</v>
      </c>
      <c r="E71">
        <v>20.9</v>
      </c>
      <c r="F71">
        <v>0</v>
      </c>
      <c r="G71">
        <v>0</v>
      </c>
    </row>
    <row r="72" spans="1:7" ht="15" x14ac:dyDescent="0.25">
      <c r="A72" s="282" t="s">
        <v>62</v>
      </c>
      <c r="B72" t="s">
        <v>63</v>
      </c>
      <c r="C72" t="s">
        <v>64</v>
      </c>
      <c r="D72" t="s">
        <v>63</v>
      </c>
      <c r="E72" t="s">
        <v>63</v>
      </c>
      <c r="F72" t="s">
        <v>63</v>
      </c>
      <c r="G72" t="s">
        <v>65</v>
      </c>
    </row>
    <row r="73" spans="1:7" ht="15" x14ac:dyDescent="0.25">
      <c r="A73" s="282" t="s">
        <v>122</v>
      </c>
      <c r="B73">
        <v>7603.8</v>
      </c>
      <c r="C73">
        <v>8878.7999999999993</v>
      </c>
      <c r="D73">
        <v>25228.7</v>
      </c>
      <c r="E73">
        <v>31659.9</v>
      </c>
      <c r="F73">
        <v>30.3</v>
      </c>
      <c r="G73">
        <v>0</v>
      </c>
    </row>
    <row r="74" spans="1:7" ht="15" x14ac:dyDescent="0.25">
      <c r="A74" s="282" t="s">
        <v>123</v>
      </c>
      <c r="B74">
        <v>4555.3999999999996</v>
      </c>
      <c r="C74">
        <v>4782.6000000000004</v>
      </c>
      <c r="D74">
        <v>0</v>
      </c>
      <c r="E74">
        <v>0</v>
      </c>
      <c r="F74">
        <v>125</v>
      </c>
      <c r="G74">
        <v>0</v>
      </c>
    </row>
    <row r="75" spans="1:7" ht="15" x14ac:dyDescent="0.25">
      <c r="A75" s="282" t="s">
        <v>62</v>
      </c>
      <c r="B75" t="s">
        <v>63</v>
      </c>
      <c r="C75" t="s">
        <v>64</v>
      </c>
      <c r="D75" t="s">
        <v>63</v>
      </c>
      <c r="E75" t="s">
        <v>63</v>
      </c>
      <c r="F75" t="s">
        <v>63</v>
      </c>
      <c r="G75" t="s">
        <v>65</v>
      </c>
    </row>
    <row r="76" spans="1:7" ht="15" x14ac:dyDescent="0.25">
      <c r="A76" s="282" t="s">
        <v>124</v>
      </c>
      <c r="B76">
        <v>12159.2</v>
      </c>
      <c r="C76">
        <v>13661.4</v>
      </c>
      <c r="D76">
        <v>25228.7</v>
      </c>
      <c r="E76">
        <v>31659.9</v>
      </c>
      <c r="F76">
        <v>155.30000000000001</v>
      </c>
      <c r="G76">
        <v>0</v>
      </c>
    </row>
    <row r="77" spans="1:7" ht="15" x14ac:dyDescent="0.25">
      <c r="A77" s="282" t="s">
        <v>125</v>
      </c>
      <c r="B77" t="s">
        <v>42</v>
      </c>
      <c r="C77" t="s">
        <v>42</v>
      </c>
      <c r="D77">
        <v>2</v>
      </c>
      <c r="E77">
        <v>1.5</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852C-DF47-449B-8D57-56DD5BDD3EEF}">
  <dimension ref="A1:G78"/>
  <sheetViews>
    <sheetView topLeftCell="A6" workbookViewId="0">
      <selection activeCell="F7" sqref="F7"/>
    </sheetView>
  </sheetViews>
  <sheetFormatPr defaultRowHeight="13.2" x14ac:dyDescent="0.25"/>
  <cols>
    <col min="1" max="1" width="26.6640625" customWidth="1"/>
    <col min="2" max="2" width="14.109375" customWidth="1"/>
    <col min="3" max="3" width="12.109375" customWidth="1"/>
    <col min="4" max="4" width="13.44140625" customWidth="1"/>
    <col min="5" max="5" width="13" customWidth="1"/>
    <col min="6" max="6" width="13.109375" customWidth="1"/>
    <col min="7" max="7" width="12.6640625" customWidth="1"/>
  </cols>
  <sheetData>
    <row r="1" spans="1:7" ht="15" x14ac:dyDescent="0.25">
      <c r="A1" s="282" t="s">
        <v>47</v>
      </c>
    </row>
    <row r="2" spans="1:7" ht="15" x14ac:dyDescent="0.25">
      <c r="A2" s="282" t="s">
        <v>48</v>
      </c>
    </row>
    <row r="3" spans="1:7" ht="15" x14ac:dyDescent="0.25">
      <c r="A3" s="282" t="s">
        <v>221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364</v>
      </c>
      <c r="C12">
        <v>31</v>
      </c>
      <c r="D12">
        <v>2946</v>
      </c>
      <c r="E12">
        <v>2244.4</v>
      </c>
      <c r="F12">
        <v>0</v>
      </c>
      <c r="G12">
        <v>0</v>
      </c>
    </row>
    <row r="13" spans="1:7" ht="15" x14ac:dyDescent="0.25">
      <c r="A13" s="282" t="s">
        <v>68</v>
      </c>
      <c r="B13">
        <v>0</v>
      </c>
      <c r="C13">
        <v>31</v>
      </c>
      <c r="D13">
        <v>485.4</v>
      </c>
      <c r="E13">
        <v>574.4</v>
      </c>
      <c r="F13">
        <v>0</v>
      </c>
      <c r="G13">
        <v>0</v>
      </c>
    </row>
    <row r="14" spans="1:7" ht="15" x14ac:dyDescent="0.25">
      <c r="A14" s="282" t="s">
        <v>69</v>
      </c>
      <c r="B14">
        <v>0</v>
      </c>
      <c r="C14">
        <v>0</v>
      </c>
      <c r="D14">
        <v>0</v>
      </c>
      <c r="E14">
        <v>20.2</v>
      </c>
      <c r="F14">
        <v>0</v>
      </c>
      <c r="G14">
        <v>0</v>
      </c>
    </row>
    <row r="15" spans="1:7" ht="15" x14ac:dyDescent="0.25">
      <c r="A15" s="282" t="s">
        <v>70</v>
      </c>
      <c r="B15">
        <v>100</v>
      </c>
      <c r="C15">
        <v>0</v>
      </c>
      <c r="D15">
        <v>74.5</v>
      </c>
      <c r="E15">
        <v>143.5</v>
      </c>
      <c r="F15">
        <v>0</v>
      </c>
      <c r="G15">
        <v>0</v>
      </c>
    </row>
    <row r="16" spans="1:7" ht="15" x14ac:dyDescent="0.25">
      <c r="A16" s="282" t="s">
        <v>71</v>
      </c>
      <c r="B16">
        <v>0</v>
      </c>
      <c r="C16">
        <v>0</v>
      </c>
      <c r="D16">
        <v>718.5</v>
      </c>
      <c r="E16">
        <v>597.9</v>
      </c>
      <c r="F16">
        <v>0</v>
      </c>
      <c r="G16">
        <v>0</v>
      </c>
    </row>
    <row r="17" spans="1:7" ht="15" x14ac:dyDescent="0.25">
      <c r="A17" s="282" t="s">
        <v>72</v>
      </c>
      <c r="B17">
        <v>92</v>
      </c>
      <c r="C17">
        <v>0</v>
      </c>
      <c r="D17">
        <v>57.4</v>
      </c>
      <c r="E17">
        <v>86.3</v>
      </c>
      <c r="F17">
        <v>0</v>
      </c>
      <c r="G17">
        <v>0</v>
      </c>
    </row>
    <row r="18" spans="1:7" ht="15" x14ac:dyDescent="0.25">
      <c r="A18" s="282" t="s">
        <v>73</v>
      </c>
      <c r="B18">
        <v>119</v>
      </c>
      <c r="C18">
        <v>0</v>
      </c>
      <c r="D18">
        <v>1489.9</v>
      </c>
      <c r="E18">
        <v>633.20000000000005</v>
      </c>
      <c r="F18">
        <v>0</v>
      </c>
      <c r="G18">
        <v>0</v>
      </c>
    </row>
    <row r="19" spans="1:7" ht="15" x14ac:dyDescent="0.25">
      <c r="A19" s="282" t="s">
        <v>74</v>
      </c>
      <c r="B19">
        <v>53</v>
      </c>
      <c r="C19">
        <v>0</v>
      </c>
      <c r="D19">
        <v>120.4</v>
      </c>
      <c r="E19">
        <v>189</v>
      </c>
      <c r="F19">
        <v>0</v>
      </c>
      <c r="G19">
        <v>0</v>
      </c>
    </row>
    <row r="20" spans="1:7" ht="15" x14ac:dyDescent="0.25">
      <c r="A20" s="282" t="s">
        <v>66</v>
      </c>
    </row>
    <row r="21" spans="1:7" ht="15" x14ac:dyDescent="0.25">
      <c r="A21" s="282" t="s">
        <v>75</v>
      </c>
      <c r="B21">
        <v>60</v>
      </c>
      <c r="C21">
        <v>0</v>
      </c>
      <c r="D21">
        <v>72.3</v>
      </c>
      <c r="E21">
        <v>178.6</v>
      </c>
      <c r="F21">
        <v>0</v>
      </c>
      <c r="G21">
        <v>0</v>
      </c>
    </row>
    <row r="22" spans="1:7" ht="15" x14ac:dyDescent="0.25">
      <c r="A22" s="282" t="s">
        <v>77</v>
      </c>
      <c r="B22">
        <v>60</v>
      </c>
      <c r="C22">
        <v>0</v>
      </c>
      <c r="D22">
        <v>72.3</v>
      </c>
      <c r="E22">
        <v>178.6</v>
      </c>
      <c r="F22">
        <v>0</v>
      </c>
      <c r="G22">
        <v>0</v>
      </c>
    </row>
    <row r="23" spans="1:7" ht="15" x14ac:dyDescent="0.25">
      <c r="A23" s="282" t="s">
        <v>66</v>
      </c>
    </row>
    <row r="24" spans="1:7" ht="15" x14ac:dyDescent="0.25">
      <c r="A24" s="282" t="s">
        <v>78</v>
      </c>
      <c r="B24">
        <v>409.4</v>
      </c>
      <c r="C24">
        <v>510.7</v>
      </c>
      <c r="D24">
        <v>961.1</v>
      </c>
      <c r="E24">
        <v>972.9</v>
      </c>
      <c r="F24">
        <v>28.6</v>
      </c>
      <c r="G24">
        <v>0</v>
      </c>
    </row>
    <row r="25" spans="1:7" ht="15" x14ac:dyDescent="0.25">
      <c r="A25" s="282" t="s">
        <v>66</v>
      </c>
    </row>
    <row r="26" spans="1:7" ht="15" x14ac:dyDescent="0.25">
      <c r="A26" s="282" t="s">
        <v>79</v>
      </c>
      <c r="B26">
        <v>194.8</v>
      </c>
      <c r="C26">
        <v>165.6</v>
      </c>
      <c r="D26">
        <v>453.1</v>
      </c>
      <c r="E26">
        <v>641.70000000000005</v>
      </c>
      <c r="F26">
        <v>0</v>
      </c>
      <c r="G26">
        <v>0</v>
      </c>
    </row>
    <row r="27" spans="1:7" ht="15" x14ac:dyDescent="0.25">
      <c r="A27" s="282" t="s">
        <v>66</v>
      </c>
    </row>
    <row r="28" spans="1:7" ht="15" x14ac:dyDescent="0.25">
      <c r="A28" s="282" t="s">
        <v>80</v>
      </c>
      <c r="B28">
        <v>4944.2</v>
      </c>
      <c r="C28">
        <v>6240.9</v>
      </c>
      <c r="D28">
        <v>14747.9</v>
      </c>
      <c r="E28">
        <v>20484.400000000001</v>
      </c>
      <c r="F28">
        <v>0</v>
      </c>
      <c r="G28">
        <v>0</v>
      </c>
    </row>
    <row r="29" spans="1:7" ht="15" x14ac:dyDescent="0.25">
      <c r="A29" s="282" t="s">
        <v>66</v>
      </c>
    </row>
    <row r="30" spans="1:7" ht="15" x14ac:dyDescent="0.25">
      <c r="A30" s="282" t="s">
        <v>81</v>
      </c>
      <c r="B30">
        <v>707.9</v>
      </c>
      <c r="C30">
        <v>676.9</v>
      </c>
      <c r="D30">
        <v>1974.4</v>
      </c>
      <c r="E30">
        <v>1929.7</v>
      </c>
      <c r="F30">
        <v>0</v>
      </c>
      <c r="G30">
        <v>0</v>
      </c>
    </row>
    <row r="31" spans="1:7" ht="15" x14ac:dyDescent="0.25">
      <c r="A31" s="282" t="s">
        <v>82</v>
      </c>
      <c r="B31">
        <v>0</v>
      </c>
      <c r="C31">
        <v>0.2</v>
      </c>
      <c r="D31">
        <v>0.2</v>
      </c>
      <c r="E31">
        <v>0.1</v>
      </c>
      <c r="F31">
        <v>0</v>
      </c>
      <c r="G31">
        <v>0</v>
      </c>
    </row>
    <row r="32" spans="1:7" ht="15" x14ac:dyDescent="0.25">
      <c r="A32" s="282" t="s">
        <v>83</v>
      </c>
      <c r="B32">
        <v>5.8</v>
      </c>
      <c r="C32">
        <v>0</v>
      </c>
      <c r="D32">
        <v>476.1</v>
      </c>
      <c r="E32">
        <v>174.7</v>
      </c>
      <c r="F32">
        <v>0</v>
      </c>
      <c r="G32">
        <v>0</v>
      </c>
    </row>
    <row r="33" spans="1:7" ht="15" x14ac:dyDescent="0.25">
      <c r="A33" s="282" t="s">
        <v>85</v>
      </c>
      <c r="B33">
        <v>1.9</v>
      </c>
      <c r="C33">
        <v>1.1000000000000001</v>
      </c>
      <c r="D33">
        <v>2.8</v>
      </c>
      <c r="E33">
        <v>1.4</v>
      </c>
      <c r="F33">
        <v>0</v>
      </c>
      <c r="G33">
        <v>0</v>
      </c>
    </row>
    <row r="34" spans="1:7" ht="15" x14ac:dyDescent="0.25">
      <c r="A34" s="282" t="s">
        <v>86</v>
      </c>
      <c r="B34">
        <v>3.2</v>
      </c>
      <c r="C34">
        <v>2.7</v>
      </c>
      <c r="D34">
        <v>2.2000000000000002</v>
      </c>
      <c r="E34">
        <v>2.7</v>
      </c>
      <c r="F34">
        <v>0</v>
      </c>
      <c r="G34">
        <v>0</v>
      </c>
    </row>
    <row r="35" spans="1:7" ht="15" x14ac:dyDescent="0.25">
      <c r="A35" s="282" t="s">
        <v>87</v>
      </c>
      <c r="B35">
        <v>0</v>
      </c>
      <c r="C35" t="s">
        <v>84</v>
      </c>
      <c r="D35">
        <v>1</v>
      </c>
      <c r="E35">
        <v>0.2</v>
      </c>
      <c r="F35">
        <v>0</v>
      </c>
      <c r="G35">
        <v>0</v>
      </c>
    </row>
    <row r="36" spans="1:7" ht="15" x14ac:dyDescent="0.25">
      <c r="A36" s="282" t="s">
        <v>88</v>
      </c>
      <c r="B36">
        <v>212.1</v>
      </c>
      <c r="C36">
        <v>189.5</v>
      </c>
      <c r="D36">
        <v>573.29999999999995</v>
      </c>
      <c r="E36">
        <v>470.5</v>
      </c>
      <c r="F36">
        <v>0</v>
      </c>
      <c r="G36">
        <v>0</v>
      </c>
    </row>
    <row r="37" spans="1:7" ht="15" x14ac:dyDescent="0.25">
      <c r="A37" s="282" t="s">
        <v>89</v>
      </c>
      <c r="B37">
        <v>0</v>
      </c>
      <c r="C37">
        <v>0</v>
      </c>
      <c r="D37">
        <v>0</v>
      </c>
      <c r="E37">
        <v>44.1</v>
      </c>
      <c r="F37">
        <v>0</v>
      </c>
      <c r="G37">
        <v>0</v>
      </c>
    </row>
    <row r="38" spans="1:7" ht="15" x14ac:dyDescent="0.25">
      <c r="A38" s="282" t="s">
        <v>90</v>
      </c>
      <c r="B38">
        <v>0</v>
      </c>
      <c r="C38">
        <v>0</v>
      </c>
      <c r="D38">
        <v>0</v>
      </c>
      <c r="E38">
        <v>27.5</v>
      </c>
      <c r="F38">
        <v>0</v>
      </c>
      <c r="G38">
        <v>0</v>
      </c>
    </row>
    <row r="39" spans="1:7" ht="15" x14ac:dyDescent="0.25">
      <c r="A39" s="282" t="s">
        <v>91</v>
      </c>
      <c r="B39">
        <v>31.2</v>
      </c>
      <c r="C39">
        <v>39.700000000000003</v>
      </c>
      <c r="D39">
        <v>286.2</v>
      </c>
      <c r="E39">
        <v>408.9</v>
      </c>
      <c r="F39">
        <v>0</v>
      </c>
      <c r="G39">
        <v>0</v>
      </c>
    </row>
    <row r="40" spans="1:7" ht="15" x14ac:dyDescent="0.25">
      <c r="A40" s="282" t="s">
        <v>92</v>
      </c>
      <c r="B40">
        <v>0</v>
      </c>
      <c r="C40">
        <v>0</v>
      </c>
      <c r="D40">
        <v>0</v>
      </c>
      <c r="E40">
        <v>12</v>
      </c>
      <c r="F40">
        <v>0</v>
      </c>
      <c r="G40">
        <v>0</v>
      </c>
    </row>
    <row r="41" spans="1:7" ht="15" x14ac:dyDescent="0.25">
      <c r="A41" s="282" t="s">
        <v>93</v>
      </c>
      <c r="B41">
        <v>66.2</v>
      </c>
      <c r="C41">
        <v>53.6</v>
      </c>
      <c r="D41">
        <v>98.1</v>
      </c>
      <c r="E41">
        <v>78.900000000000006</v>
      </c>
      <c r="F41">
        <v>0</v>
      </c>
      <c r="G41">
        <v>0</v>
      </c>
    </row>
    <row r="42" spans="1:7" ht="15" x14ac:dyDescent="0.25">
      <c r="A42" s="282" t="s">
        <v>94</v>
      </c>
      <c r="B42">
        <v>31.6</v>
      </c>
      <c r="C42">
        <v>0</v>
      </c>
      <c r="D42">
        <v>14</v>
      </c>
      <c r="E42">
        <v>10.5</v>
      </c>
      <c r="F42">
        <v>0</v>
      </c>
      <c r="G42">
        <v>0</v>
      </c>
    </row>
    <row r="43" spans="1:7" ht="15" x14ac:dyDescent="0.25">
      <c r="A43" s="282" t="s">
        <v>95</v>
      </c>
      <c r="B43">
        <v>66</v>
      </c>
      <c r="C43">
        <v>242</v>
      </c>
      <c r="D43">
        <v>0</v>
      </c>
      <c r="E43">
        <v>206.1</v>
      </c>
      <c r="F43">
        <v>0</v>
      </c>
      <c r="G43">
        <v>0</v>
      </c>
    </row>
    <row r="44" spans="1:7" ht="15" x14ac:dyDescent="0.25">
      <c r="A44" s="282" t="s">
        <v>96</v>
      </c>
      <c r="B44">
        <v>13.2</v>
      </c>
      <c r="C44">
        <v>5.6</v>
      </c>
      <c r="D44">
        <v>24.7</v>
      </c>
      <c r="E44">
        <v>19.899999999999999</v>
      </c>
      <c r="F44">
        <v>0</v>
      </c>
      <c r="G44">
        <v>0</v>
      </c>
    </row>
    <row r="45" spans="1:7" ht="15" x14ac:dyDescent="0.25">
      <c r="A45" s="282" t="s">
        <v>97</v>
      </c>
      <c r="B45">
        <v>0.4</v>
      </c>
      <c r="C45">
        <v>0</v>
      </c>
      <c r="D45">
        <v>0</v>
      </c>
      <c r="E45">
        <v>0</v>
      </c>
      <c r="F45">
        <v>0</v>
      </c>
      <c r="G45">
        <v>0</v>
      </c>
    </row>
    <row r="46" spans="1:7" ht="15" x14ac:dyDescent="0.25">
      <c r="A46" s="282" t="s">
        <v>98</v>
      </c>
      <c r="B46">
        <v>68</v>
      </c>
      <c r="C46">
        <v>0</v>
      </c>
      <c r="D46">
        <v>79</v>
      </c>
      <c r="E46">
        <v>123.1</v>
      </c>
      <c r="F46">
        <v>0</v>
      </c>
      <c r="G46">
        <v>0</v>
      </c>
    </row>
    <row r="47" spans="1:7" ht="15" x14ac:dyDescent="0.25">
      <c r="A47" s="282" t="s">
        <v>169</v>
      </c>
      <c r="B47">
        <v>0.5</v>
      </c>
      <c r="C47">
        <v>0</v>
      </c>
      <c r="D47">
        <v>0</v>
      </c>
      <c r="E47">
        <v>0</v>
      </c>
      <c r="F47">
        <v>0</v>
      </c>
      <c r="G47">
        <v>0</v>
      </c>
    </row>
    <row r="48" spans="1:7" ht="15" x14ac:dyDescent="0.25">
      <c r="A48" s="282" t="s">
        <v>99</v>
      </c>
      <c r="B48">
        <v>9.8000000000000007</v>
      </c>
      <c r="C48">
        <v>6.6</v>
      </c>
      <c r="D48">
        <v>1.3</v>
      </c>
      <c r="E48">
        <v>1.7</v>
      </c>
      <c r="F48">
        <v>0</v>
      </c>
      <c r="G48">
        <v>0</v>
      </c>
    </row>
    <row r="49" spans="1:7" ht="15" x14ac:dyDescent="0.25">
      <c r="A49" s="282" t="s">
        <v>100</v>
      </c>
      <c r="B49">
        <v>113.8</v>
      </c>
      <c r="C49">
        <v>59.1</v>
      </c>
      <c r="D49">
        <v>130.19999999999999</v>
      </c>
      <c r="E49">
        <v>141.6</v>
      </c>
      <c r="F49">
        <v>0</v>
      </c>
      <c r="G49">
        <v>0</v>
      </c>
    </row>
    <row r="50" spans="1:7" ht="15" x14ac:dyDescent="0.25">
      <c r="A50" s="282" t="s">
        <v>101</v>
      </c>
      <c r="B50">
        <v>84.3</v>
      </c>
      <c r="C50">
        <v>76.900000000000006</v>
      </c>
      <c r="D50">
        <v>285.2</v>
      </c>
      <c r="E50">
        <v>205.8</v>
      </c>
      <c r="F50">
        <v>0</v>
      </c>
      <c r="G50">
        <v>0</v>
      </c>
    </row>
    <row r="51" spans="1:7" ht="15" x14ac:dyDescent="0.25">
      <c r="A51" s="282" t="s">
        <v>66</v>
      </c>
    </row>
    <row r="52" spans="1:7" ht="15" x14ac:dyDescent="0.25">
      <c r="A52" s="282" t="s">
        <v>102</v>
      </c>
      <c r="B52">
        <v>110.8</v>
      </c>
      <c r="C52">
        <v>306</v>
      </c>
      <c r="D52">
        <v>291</v>
      </c>
      <c r="E52">
        <v>924.1</v>
      </c>
      <c r="F52">
        <v>0</v>
      </c>
      <c r="G52">
        <v>0</v>
      </c>
    </row>
    <row r="53" spans="1:7" ht="15" x14ac:dyDescent="0.25">
      <c r="A53" s="282" t="s">
        <v>103</v>
      </c>
      <c r="B53">
        <v>0</v>
      </c>
      <c r="C53">
        <v>45</v>
      </c>
      <c r="D53">
        <v>0</v>
      </c>
      <c r="E53">
        <v>226.2</v>
      </c>
      <c r="F53">
        <v>0</v>
      </c>
      <c r="G53">
        <v>0</v>
      </c>
    </row>
    <row r="54" spans="1:7" ht="15" x14ac:dyDescent="0.25">
      <c r="A54" s="282" t="s">
        <v>104</v>
      </c>
      <c r="B54">
        <v>80.8</v>
      </c>
      <c r="C54">
        <v>225</v>
      </c>
      <c r="D54">
        <v>220.9</v>
      </c>
      <c r="E54">
        <v>527</v>
      </c>
      <c r="F54">
        <v>0</v>
      </c>
      <c r="G54">
        <v>0</v>
      </c>
    </row>
    <row r="55" spans="1:7" ht="15" x14ac:dyDescent="0.25">
      <c r="A55" s="282" t="s">
        <v>105</v>
      </c>
      <c r="B55">
        <v>0</v>
      </c>
      <c r="C55">
        <v>6</v>
      </c>
      <c r="D55">
        <v>6.6</v>
      </c>
      <c r="E55">
        <v>6.6</v>
      </c>
      <c r="F55">
        <v>0</v>
      </c>
      <c r="G55">
        <v>0</v>
      </c>
    </row>
    <row r="56" spans="1:7" ht="15" x14ac:dyDescent="0.25">
      <c r="A56" s="282" t="s">
        <v>107</v>
      </c>
      <c r="B56">
        <v>30</v>
      </c>
      <c r="C56">
        <v>30</v>
      </c>
      <c r="D56">
        <v>63.5</v>
      </c>
      <c r="E56">
        <v>164.4</v>
      </c>
      <c r="F56">
        <v>0</v>
      </c>
      <c r="G56">
        <v>0</v>
      </c>
    </row>
    <row r="57" spans="1:7" ht="15" x14ac:dyDescent="0.25">
      <c r="A57" s="282" t="s">
        <v>66</v>
      </c>
    </row>
    <row r="58" spans="1:7" ht="15" x14ac:dyDescent="0.25">
      <c r="A58" s="282" t="s">
        <v>108</v>
      </c>
      <c r="B58">
        <v>1327.5</v>
      </c>
      <c r="C58">
        <v>1645.5</v>
      </c>
      <c r="D58">
        <v>2331.6</v>
      </c>
      <c r="E58">
        <v>2217.9</v>
      </c>
      <c r="F58">
        <v>0</v>
      </c>
      <c r="G58">
        <v>0</v>
      </c>
    </row>
    <row r="59" spans="1:7" ht="15" x14ac:dyDescent="0.25">
      <c r="A59" s="282" t="s">
        <v>109</v>
      </c>
      <c r="B59">
        <v>0</v>
      </c>
      <c r="C59">
        <v>6.6</v>
      </c>
      <c r="D59">
        <v>11.1</v>
      </c>
      <c r="E59">
        <v>6.5</v>
      </c>
      <c r="F59">
        <v>0</v>
      </c>
      <c r="G59">
        <v>0</v>
      </c>
    </row>
    <row r="60" spans="1:7" ht="15" x14ac:dyDescent="0.25">
      <c r="A60" s="282" t="s">
        <v>111</v>
      </c>
      <c r="B60">
        <v>0</v>
      </c>
      <c r="C60">
        <v>94.5</v>
      </c>
      <c r="D60">
        <v>92.8</v>
      </c>
      <c r="E60">
        <v>90.3</v>
      </c>
      <c r="F60">
        <v>0</v>
      </c>
      <c r="G60">
        <v>0</v>
      </c>
    </row>
    <row r="61" spans="1:7" ht="15" x14ac:dyDescent="0.25">
      <c r="A61" s="282" t="s">
        <v>112</v>
      </c>
      <c r="B61">
        <v>2.5</v>
      </c>
      <c r="C61">
        <v>19.3</v>
      </c>
      <c r="D61">
        <v>72.900000000000006</v>
      </c>
      <c r="E61">
        <v>49</v>
      </c>
      <c r="F61">
        <v>0</v>
      </c>
      <c r="G61">
        <v>0</v>
      </c>
    </row>
    <row r="62" spans="1:7" ht="15" x14ac:dyDescent="0.25">
      <c r="A62" s="282" t="s">
        <v>113</v>
      </c>
      <c r="B62">
        <v>55</v>
      </c>
      <c r="C62">
        <v>32.6</v>
      </c>
      <c r="D62">
        <v>133.4</v>
      </c>
      <c r="E62">
        <v>68.3</v>
      </c>
      <c r="F62">
        <v>0</v>
      </c>
      <c r="G62">
        <v>0</v>
      </c>
    </row>
    <row r="63" spans="1:7" ht="15" x14ac:dyDescent="0.25">
      <c r="A63" s="282" t="s">
        <v>114</v>
      </c>
      <c r="B63">
        <v>14.4</v>
      </c>
      <c r="C63">
        <v>14.4</v>
      </c>
      <c r="D63">
        <v>0</v>
      </c>
      <c r="E63">
        <v>7.2</v>
      </c>
      <c r="F63">
        <v>0</v>
      </c>
      <c r="G63">
        <v>0</v>
      </c>
    </row>
    <row r="64" spans="1:7" ht="15" x14ac:dyDescent="0.25">
      <c r="A64" s="282" t="s">
        <v>115</v>
      </c>
      <c r="B64">
        <v>4</v>
      </c>
      <c r="C64">
        <v>5</v>
      </c>
      <c r="D64">
        <v>5.5</v>
      </c>
      <c r="E64">
        <v>8.8000000000000007</v>
      </c>
      <c r="F64">
        <v>0</v>
      </c>
      <c r="G64">
        <v>0</v>
      </c>
    </row>
    <row r="65" spans="1:7" ht="15" x14ac:dyDescent="0.25">
      <c r="A65" s="282" t="s">
        <v>116</v>
      </c>
      <c r="B65">
        <v>0</v>
      </c>
      <c r="C65">
        <v>0</v>
      </c>
      <c r="D65">
        <v>0</v>
      </c>
      <c r="E65">
        <v>1.7</v>
      </c>
      <c r="F65">
        <v>0</v>
      </c>
      <c r="G65">
        <v>0</v>
      </c>
    </row>
    <row r="66" spans="1:7" ht="15" x14ac:dyDescent="0.25">
      <c r="A66" s="282" t="s">
        <v>117</v>
      </c>
      <c r="B66">
        <v>1233.8</v>
      </c>
      <c r="C66">
        <v>1461.9</v>
      </c>
      <c r="D66">
        <v>1977.5</v>
      </c>
      <c r="E66">
        <v>1912.6</v>
      </c>
      <c r="F66">
        <v>0</v>
      </c>
      <c r="G66">
        <v>0</v>
      </c>
    </row>
    <row r="67" spans="1:7" ht="15" x14ac:dyDescent="0.25">
      <c r="A67" s="282" t="s">
        <v>118</v>
      </c>
      <c r="B67">
        <v>11.8</v>
      </c>
      <c r="C67">
        <v>11.3</v>
      </c>
      <c r="D67">
        <v>16.600000000000001</v>
      </c>
      <c r="E67">
        <v>19.7</v>
      </c>
      <c r="F67">
        <v>0</v>
      </c>
      <c r="G67">
        <v>0</v>
      </c>
    </row>
    <row r="68" spans="1:7" ht="15" x14ac:dyDescent="0.25">
      <c r="A68" s="282" t="s">
        <v>119</v>
      </c>
      <c r="B68">
        <v>0</v>
      </c>
      <c r="C68">
        <v>0</v>
      </c>
      <c r="D68">
        <v>0</v>
      </c>
      <c r="E68">
        <v>32.9</v>
      </c>
      <c r="F68">
        <v>0</v>
      </c>
      <c r="G68">
        <v>0</v>
      </c>
    </row>
    <row r="69" spans="1:7" ht="15" x14ac:dyDescent="0.25">
      <c r="A69" s="282" t="s">
        <v>120</v>
      </c>
      <c r="B69">
        <v>0</v>
      </c>
      <c r="C69">
        <v>0</v>
      </c>
      <c r="D69" t="s">
        <v>84</v>
      </c>
      <c r="E69">
        <v>0</v>
      </c>
      <c r="F69">
        <v>0</v>
      </c>
      <c r="G69">
        <v>0</v>
      </c>
    </row>
    <row r="70" spans="1:7" ht="15" x14ac:dyDescent="0.25">
      <c r="A70" s="282" t="s">
        <v>121</v>
      </c>
      <c r="B70">
        <v>6</v>
      </c>
      <c r="C70">
        <v>0</v>
      </c>
      <c r="D70">
        <v>21.8</v>
      </c>
      <c r="E70">
        <v>20.9</v>
      </c>
      <c r="F70">
        <v>0</v>
      </c>
      <c r="G70">
        <v>0</v>
      </c>
    </row>
    <row r="71" spans="1:7" ht="15" x14ac:dyDescent="0.25">
      <c r="A71" s="282" t="s">
        <v>62</v>
      </c>
      <c r="B71" t="s">
        <v>63</v>
      </c>
      <c r="C71" t="s">
        <v>64</v>
      </c>
      <c r="D71" t="s">
        <v>63</v>
      </c>
      <c r="E71" t="s">
        <v>63</v>
      </c>
      <c r="F71" t="s">
        <v>63</v>
      </c>
      <c r="G71" t="s">
        <v>65</v>
      </c>
    </row>
    <row r="72" spans="1:7" ht="15" x14ac:dyDescent="0.25">
      <c r="A72" s="282" t="s">
        <v>122</v>
      </c>
      <c r="B72">
        <v>8118.6</v>
      </c>
      <c r="C72">
        <v>9576.5</v>
      </c>
      <c r="D72">
        <v>23777.3</v>
      </c>
      <c r="E72">
        <v>29593.8</v>
      </c>
      <c r="F72">
        <v>28.6</v>
      </c>
      <c r="G72">
        <v>0</v>
      </c>
    </row>
    <row r="73" spans="1:7" ht="15" x14ac:dyDescent="0.25">
      <c r="A73" s="282" t="s">
        <v>123</v>
      </c>
      <c r="B73">
        <v>4930.1000000000004</v>
      </c>
      <c r="C73">
        <v>5164.8999999999996</v>
      </c>
      <c r="D73">
        <v>0</v>
      </c>
      <c r="E73">
        <v>0</v>
      </c>
      <c r="F73">
        <v>125</v>
      </c>
      <c r="G73">
        <v>0</v>
      </c>
    </row>
    <row r="74" spans="1:7" ht="15" x14ac:dyDescent="0.25">
      <c r="A74" s="282" t="s">
        <v>62</v>
      </c>
      <c r="B74" t="s">
        <v>63</v>
      </c>
      <c r="C74" t="s">
        <v>64</v>
      </c>
      <c r="D74" t="s">
        <v>63</v>
      </c>
      <c r="E74" t="s">
        <v>63</v>
      </c>
      <c r="F74" t="s">
        <v>63</v>
      </c>
      <c r="G74" t="s">
        <v>65</v>
      </c>
    </row>
    <row r="75" spans="1:7" ht="15" x14ac:dyDescent="0.25">
      <c r="A75" s="282" t="s">
        <v>124</v>
      </c>
      <c r="B75">
        <v>13048.7</v>
      </c>
      <c r="C75">
        <v>14741.4</v>
      </c>
      <c r="D75">
        <v>23777.3</v>
      </c>
      <c r="E75">
        <v>29593.8</v>
      </c>
      <c r="F75">
        <v>153.6</v>
      </c>
      <c r="G75">
        <v>0</v>
      </c>
    </row>
    <row r="76" spans="1:7" ht="15" x14ac:dyDescent="0.25">
      <c r="A76" s="282" t="s">
        <v>125</v>
      </c>
      <c r="B76" t="s">
        <v>42</v>
      </c>
      <c r="C76" t="s">
        <v>42</v>
      </c>
      <c r="D76">
        <v>2</v>
      </c>
      <c r="E76">
        <v>1.5</v>
      </c>
      <c r="F76" t="s">
        <v>42</v>
      </c>
      <c r="G76" t="s">
        <v>42</v>
      </c>
    </row>
    <row r="77" spans="1:7" ht="15" x14ac:dyDescent="0.25">
      <c r="A77" s="282" t="s">
        <v>126</v>
      </c>
      <c r="B77">
        <v>0</v>
      </c>
      <c r="C77">
        <v>0.3</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FF584-6D4B-449F-B242-303BB028DF8F}">
  <dimension ref="A1:G85"/>
  <sheetViews>
    <sheetView topLeftCell="A7" workbookViewId="0">
      <selection activeCell="B7" sqref="B7"/>
    </sheetView>
  </sheetViews>
  <sheetFormatPr defaultRowHeight="13.2" x14ac:dyDescent="0.25"/>
  <cols>
    <col min="1" max="1" width="21.109375" customWidth="1"/>
    <col min="2" max="2" width="10.77734375" customWidth="1"/>
    <col min="3" max="3" width="15.6640625" customWidth="1"/>
    <col min="4" max="4" width="12.77734375" customWidth="1"/>
    <col min="5" max="5" width="17.33203125" customWidth="1"/>
    <col min="6" max="6" width="14" customWidth="1"/>
  </cols>
  <sheetData>
    <row r="1" spans="1:7" ht="15" x14ac:dyDescent="0.25">
      <c r="A1" s="282" t="s">
        <v>47</v>
      </c>
    </row>
    <row r="2" spans="1:7" ht="15" x14ac:dyDescent="0.25">
      <c r="A2" s="282" t="s">
        <v>48</v>
      </c>
    </row>
    <row r="3" spans="1:7" ht="15" x14ac:dyDescent="0.25">
      <c r="A3" s="282" t="s">
        <v>1011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129</v>
      </c>
      <c r="D9" t="s">
        <v>208</v>
      </c>
      <c r="E9" t="s">
        <v>59</v>
      </c>
      <c r="F9" t="s">
        <v>60</v>
      </c>
      <c r="G9" t="s">
        <v>61</v>
      </c>
    </row>
    <row r="10" spans="1:7" ht="15" x14ac:dyDescent="0.25">
      <c r="A10" s="282" t="s">
        <v>62</v>
      </c>
      <c r="B10" t="s">
        <v>63</v>
      </c>
      <c r="C10" t="s">
        <v>133</v>
      </c>
      <c r="D10" t="s">
        <v>131</v>
      </c>
      <c r="E10" t="s">
        <v>63</v>
      </c>
      <c r="F10" t="s">
        <v>63</v>
      </c>
      <c r="G10" t="s">
        <v>65</v>
      </c>
    </row>
    <row r="11" spans="1:7" ht="15" x14ac:dyDescent="0.25">
      <c r="A11" s="282" t="s">
        <v>66</v>
      </c>
    </row>
    <row r="12" spans="1:7" ht="15" x14ac:dyDescent="0.25">
      <c r="A12" s="282" t="s">
        <v>67</v>
      </c>
      <c r="B12">
        <v>0</v>
      </c>
      <c r="C12">
        <v>0.1</v>
      </c>
      <c r="D12">
        <v>4641.6000000000004</v>
      </c>
      <c r="E12">
        <v>3938</v>
      </c>
      <c r="F12">
        <v>50</v>
      </c>
      <c r="G12">
        <v>0</v>
      </c>
    </row>
    <row r="13" spans="1:7" ht="15" x14ac:dyDescent="0.25">
      <c r="A13" s="282" t="s">
        <v>68</v>
      </c>
      <c r="B13">
        <v>0</v>
      </c>
      <c r="C13">
        <v>0</v>
      </c>
      <c r="D13">
        <v>936.8</v>
      </c>
      <c r="E13">
        <v>1051.7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1155.4000000000001</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167</v>
      </c>
      <c r="B24">
        <v>0</v>
      </c>
      <c r="C24">
        <v>0.1</v>
      </c>
      <c r="D24">
        <v>0</v>
      </c>
      <c r="E24">
        <v>0</v>
      </c>
      <c r="F24">
        <v>0</v>
      </c>
      <c r="G24">
        <v>0</v>
      </c>
    </row>
    <row r="25" spans="1:7" ht="15" x14ac:dyDescent="0.25">
      <c r="A25" s="282" t="s">
        <v>168</v>
      </c>
      <c r="B25">
        <v>0</v>
      </c>
      <c r="C25">
        <v>0.1</v>
      </c>
      <c r="D25">
        <v>0</v>
      </c>
      <c r="E25">
        <v>0</v>
      </c>
      <c r="F25">
        <v>0</v>
      </c>
      <c r="G25">
        <v>0</v>
      </c>
    </row>
    <row r="26" spans="1:7" ht="15" x14ac:dyDescent="0.25">
      <c r="A26" s="282" t="s">
        <v>66</v>
      </c>
    </row>
    <row r="27" spans="1:7" ht="15" x14ac:dyDescent="0.25">
      <c r="A27" s="282" t="s">
        <v>78</v>
      </c>
      <c r="B27">
        <v>369.3</v>
      </c>
      <c r="C27">
        <v>365.8</v>
      </c>
      <c r="D27">
        <v>1155.3</v>
      </c>
      <c r="E27">
        <v>1371.1</v>
      </c>
      <c r="F27">
        <v>54.1</v>
      </c>
      <c r="G27">
        <v>0</v>
      </c>
    </row>
    <row r="28" spans="1:7" ht="15" x14ac:dyDescent="0.25">
      <c r="A28" s="282" t="s">
        <v>66</v>
      </c>
    </row>
    <row r="29" spans="1:7" ht="15" x14ac:dyDescent="0.25">
      <c r="A29" s="282" t="s">
        <v>79</v>
      </c>
      <c r="B29">
        <v>134.80000000000001</v>
      </c>
      <c r="C29">
        <v>59.7</v>
      </c>
      <c r="D29">
        <v>928.2</v>
      </c>
      <c r="E29">
        <v>640.70000000000005</v>
      </c>
      <c r="F29">
        <v>0</v>
      </c>
      <c r="G29">
        <v>0</v>
      </c>
    </row>
    <row r="30" spans="1:7" ht="15" x14ac:dyDescent="0.25">
      <c r="A30" s="282" t="s">
        <v>66</v>
      </c>
    </row>
    <row r="31" spans="1:7" ht="15" x14ac:dyDescent="0.25">
      <c r="A31" s="282" t="s">
        <v>80</v>
      </c>
      <c r="B31">
        <v>1223.5999999999999</v>
      </c>
      <c r="C31">
        <v>838</v>
      </c>
      <c r="D31">
        <v>20410.599999999999</v>
      </c>
      <c r="E31">
        <v>22115.5</v>
      </c>
      <c r="F31">
        <v>0</v>
      </c>
      <c r="G31">
        <v>0</v>
      </c>
    </row>
    <row r="32" spans="1:7" ht="15" x14ac:dyDescent="0.25">
      <c r="A32" s="282" t="s">
        <v>66</v>
      </c>
    </row>
    <row r="33" spans="1:7" ht="15" x14ac:dyDescent="0.25">
      <c r="A33" s="282" t="s">
        <v>81</v>
      </c>
      <c r="B33">
        <v>447.1</v>
      </c>
      <c r="C33">
        <v>716.9</v>
      </c>
      <c r="D33">
        <v>4451.3</v>
      </c>
      <c r="E33">
        <v>3065.7</v>
      </c>
      <c r="F33">
        <v>4.0999999999999996</v>
      </c>
      <c r="G33">
        <v>0</v>
      </c>
    </row>
    <row r="34" spans="1:7" ht="15" x14ac:dyDescent="0.25">
      <c r="A34" s="282" t="s">
        <v>82</v>
      </c>
      <c r="B34">
        <v>0</v>
      </c>
      <c r="C34">
        <v>0</v>
      </c>
      <c r="D34">
        <v>0</v>
      </c>
      <c r="E34">
        <v>0.2</v>
      </c>
      <c r="F34">
        <v>0</v>
      </c>
      <c r="G34">
        <v>0</v>
      </c>
    </row>
    <row r="35" spans="1:7" ht="15" x14ac:dyDescent="0.25">
      <c r="A35" s="282" t="s">
        <v>83</v>
      </c>
      <c r="B35">
        <v>0</v>
      </c>
      <c r="C35">
        <v>3</v>
      </c>
      <c r="D35">
        <v>735.1</v>
      </c>
      <c r="E35">
        <v>599.6</v>
      </c>
      <c r="F35">
        <v>0</v>
      </c>
      <c r="G35">
        <v>0</v>
      </c>
    </row>
    <row r="36" spans="1:7" ht="15" x14ac:dyDescent="0.25">
      <c r="A36" s="282" t="s">
        <v>85</v>
      </c>
      <c r="B36">
        <v>0</v>
      </c>
      <c r="C36">
        <v>0.4</v>
      </c>
      <c r="D36">
        <v>0</v>
      </c>
      <c r="E36">
        <v>4.3</v>
      </c>
      <c r="F36">
        <v>0</v>
      </c>
      <c r="G36">
        <v>0</v>
      </c>
    </row>
    <row r="37" spans="1:7" ht="15" x14ac:dyDescent="0.25">
      <c r="A37" s="282" t="s">
        <v>86</v>
      </c>
      <c r="B37" t="s">
        <v>84</v>
      </c>
      <c r="C37">
        <v>3</v>
      </c>
      <c r="D37">
        <v>13.3</v>
      </c>
      <c r="E37">
        <v>4.4000000000000004</v>
      </c>
      <c r="F37">
        <v>0</v>
      </c>
      <c r="G37">
        <v>0</v>
      </c>
    </row>
    <row r="38" spans="1:7" ht="15" x14ac:dyDescent="0.25">
      <c r="A38" s="282" t="s">
        <v>87</v>
      </c>
      <c r="B38">
        <v>0</v>
      </c>
      <c r="C38">
        <v>0</v>
      </c>
      <c r="D38">
        <v>0</v>
      </c>
      <c r="E38">
        <v>1</v>
      </c>
      <c r="F38">
        <v>0</v>
      </c>
      <c r="G38">
        <v>0</v>
      </c>
    </row>
    <row r="39" spans="1:7" ht="15" x14ac:dyDescent="0.25">
      <c r="A39" s="282" t="s">
        <v>88</v>
      </c>
      <c r="B39">
        <v>173.6</v>
      </c>
      <c r="C39">
        <v>368</v>
      </c>
      <c r="D39">
        <v>1118.7</v>
      </c>
      <c r="E39">
        <v>1019.2</v>
      </c>
      <c r="F39">
        <v>0</v>
      </c>
      <c r="G39">
        <v>0</v>
      </c>
    </row>
    <row r="40" spans="1:7" ht="15" x14ac:dyDescent="0.25">
      <c r="A40" s="282" t="s">
        <v>89</v>
      </c>
      <c r="B40">
        <v>0</v>
      </c>
      <c r="C40">
        <v>0</v>
      </c>
      <c r="D40">
        <v>140</v>
      </c>
      <c r="E40">
        <v>0</v>
      </c>
      <c r="F40">
        <v>0</v>
      </c>
      <c r="G40">
        <v>0</v>
      </c>
    </row>
    <row r="41" spans="1:7" ht="15" x14ac:dyDescent="0.25">
      <c r="A41" s="282" t="s">
        <v>90</v>
      </c>
      <c r="B41">
        <v>0</v>
      </c>
      <c r="C41">
        <v>0</v>
      </c>
      <c r="D41">
        <v>104.6</v>
      </c>
      <c r="E41">
        <v>0</v>
      </c>
      <c r="F41">
        <v>0</v>
      </c>
      <c r="G41">
        <v>0</v>
      </c>
    </row>
    <row r="42" spans="1:7" ht="15" x14ac:dyDescent="0.25">
      <c r="A42" s="282" t="s">
        <v>178</v>
      </c>
      <c r="B42">
        <v>2</v>
      </c>
      <c r="C42">
        <v>1.5</v>
      </c>
      <c r="D42">
        <v>0</v>
      </c>
      <c r="E42">
        <v>0</v>
      </c>
      <c r="F42">
        <v>0</v>
      </c>
      <c r="G42">
        <v>0</v>
      </c>
    </row>
    <row r="43" spans="1:7" ht="15" x14ac:dyDescent="0.25">
      <c r="A43" s="282" t="s">
        <v>91</v>
      </c>
      <c r="B43">
        <v>35</v>
      </c>
      <c r="C43">
        <v>38.5</v>
      </c>
      <c r="D43">
        <v>406.2</v>
      </c>
      <c r="E43">
        <v>440.5</v>
      </c>
      <c r="F43">
        <v>0</v>
      </c>
      <c r="G43">
        <v>0</v>
      </c>
    </row>
    <row r="44" spans="1:7" ht="15" x14ac:dyDescent="0.25">
      <c r="A44" s="282" t="s">
        <v>92</v>
      </c>
      <c r="B44">
        <v>0</v>
      </c>
      <c r="C44">
        <v>0</v>
      </c>
      <c r="D44">
        <v>39.299999999999997</v>
      </c>
      <c r="E44">
        <v>0</v>
      </c>
      <c r="F44">
        <v>0</v>
      </c>
      <c r="G44">
        <v>0</v>
      </c>
    </row>
    <row r="45" spans="1:7" ht="15" x14ac:dyDescent="0.25">
      <c r="A45" s="282" t="s">
        <v>93</v>
      </c>
      <c r="B45">
        <v>69.8</v>
      </c>
      <c r="C45">
        <v>32.5</v>
      </c>
      <c r="D45">
        <v>289.10000000000002</v>
      </c>
      <c r="E45">
        <v>173.8</v>
      </c>
      <c r="F45">
        <v>0</v>
      </c>
      <c r="G45">
        <v>0</v>
      </c>
    </row>
    <row r="46" spans="1:7" ht="15" x14ac:dyDescent="0.25">
      <c r="A46" s="282" t="s">
        <v>94</v>
      </c>
      <c r="B46">
        <v>15</v>
      </c>
      <c r="C46">
        <v>9</v>
      </c>
      <c r="D46">
        <v>68.2</v>
      </c>
      <c r="E46">
        <v>42.5</v>
      </c>
      <c r="F46">
        <v>0</v>
      </c>
      <c r="G46">
        <v>0</v>
      </c>
    </row>
    <row r="47" spans="1:7" ht="15" x14ac:dyDescent="0.25">
      <c r="A47" s="282" t="s">
        <v>95</v>
      </c>
      <c r="B47">
        <v>0</v>
      </c>
      <c r="C47">
        <v>66</v>
      </c>
      <c r="D47">
        <v>261.5</v>
      </c>
      <c r="E47">
        <v>0</v>
      </c>
      <c r="F47">
        <v>0</v>
      </c>
      <c r="G47">
        <v>0</v>
      </c>
    </row>
    <row r="48" spans="1:7" ht="15" x14ac:dyDescent="0.25">
      <c r="A48" s="282" t="s">
        <v>96</v>
      </c>
      <c r="B48">
        <v>12.8</v>
      </c>
      <c r="C48">
        <v>38.9</v>
      </c>
      <c r="D48">
        <v>52.8</v>
      </c>
      <c r="E48">
        <v>37.799999999999997</v>
      </c>
      <c r="F48">
        <v>0.8</v>
      </c>
      <c r="G48">
        <v>0</v>
      </c>
    </row>
    <row r="49" spans="1:7" ht="15" x14ac:dyDescent="0.25">
      <c r="A49" s="282" t="s">
        <v>97</v>
      </c>
      <c r="B49">
        <v>0.4</v>
      </c>
      <c r="C49">
        <v>0.4</v>
      </c>
      <c r="D49">
        <v>0</v>
      </c>
      <c r="E49">
        <v>0</v>
      </c>
      <c r="F49">
        <v>0</v>
      </c>
      <c r="G49">
        <v>0</v>
      </c>
    </row>
    <row r="50" spans="1:7" ht="15" x14ac:dyDescent="0.25">
      <c r="A50" s="282" t="s">
        <v>98</v>
      </c>
      <c r="B50">
        <v>20</v>
      </c>
      <c r="C50">
        <v>0</v>
      </c>
      <c r="D50">
        <v>83.3</v>
      </c>
      <c r="E50">
        <v>162.30000000000001</v>
      </c>
      <c r="F50">
        <v>0</v>
      </c>
      <c r="G50">
        <v>0</v>
      </c>
    </row>
    <row r="51" spans="1:7" ht="15" x14ac:dyDescent="0.25">
      <c r="A51" s="282" t="s">
        <v>169</v>
      </c>
      <c r="B51">
        <v>0</v>
      </c>
      <c r="C51">
        <v>0.5</v>
      </c>
      <c r="D51">
        <v>0</v>
      </c>
      <c r="E51">
        <v>0</v>
      </c>
      <c r="F51">
        <v>0</v>
      </c>
      <c r="G51">
        <v>0</v>
      </c>
    </row>
    <row r="52" spans="1:7" ht="15" x14ac:dyDescent="0.25">
      <c r="A52" s="282" t="s">
        <v>99</v>
      </c>
      <c r="B52">
        <v>4.0999999999999996</v>
      </c>
      <c r="C52">
        <v>8.8000000000000007</v>
      </c>
      <c r="D52">
        <v>3</v>
      </c>
      <c r="E52">
        <v>2.4</v>
      </c>
      <c r="F52">
        <v>0</v>
      </c>
      <c r="G52">
        <v>0</v>
      </c>
    </row>
    <row r="53" spans="1:7" ht="15" x14ac:dyDescent="0.25">
      <c r="A53" s="282" t="s">
        <v>100</v>
      </c>
      <c r="B53">
        <v>49.1</v>
      </c>
      <c r="C53">
        <v>80.099999999999994</v>
      </c>
      <c r="D53">
        <v>324</v>
      </c>
      <c r="E53">
        <v>191.5</v>
      </c>
      <c r="F53">
        <v>3.4</v>
      </c>
      <c r="G53">
        <v>0</v>
      </c>
    </row>
    <row r="54" spans="1:7" ht="15" x14ac:dyDescent="0.25">
      <c r="A54" s="282" t="s">
        <v>101</v>
      </c>
      <c r="B54">
        <v>65.3</v>
      </c>
      <c r="C54">
        <v>66.400000000000006</v>
      </c>
      <c r="D54">
        <v>812.2</v>
      </c>
      <c r="E54">
        <v>386.2</v>
      </c>
      <c r="F54">
        <v>0</v>
      </c>
      <c r="G54">
        <v>0</v>
      </c>
    </row>
    <row r="55" spans="1:7" ht="15" x14ac:dyDescent="0.25">
      <c r="A55" s="282" t="s">
        <v>66</v>
      </c>
    </row>
    <row r="56" spans="1:7" ht="15" x14ac:dyDescent="0.25">
      <c r="A56" s="282" t="s">
        <v>102</v>
      </c>
      <c r="B56">
        <v>388.9</v>
      </c>
      <c r="C56">
        <v>7.8</v>
      </c>
      <c r="D56">
        <v>2915.9</v>
      </c>
      <c r="E56">
        <v>622</v>
      </c>
      <c r="F56">
        <v>0</v>
      </c>
      <c r="G56">
        <v>0</v>
      </c>
    </row>
    <row r="57" spans="1:7" ht="15" x14ac:dyDescent="0.25">
      <c r="A57" s="282" t="s">
        <v>103</v>
      </c>
      <c r="B57">
        <v>0</v>
      </c>
      <c r="C57">
        <v>0</v>
      </c>
      <c r="D57">
        <v>264.10000000000002</v>
      </c>
      <c r="E57">
        <v>0</v>
      </c>
      <c r="F57">
        <v>0</v>
      </c>
      <c r="G57">
        <v>0</v>
      </c>
    </row>
    <row r="58" spans="1:7" ht="15" x14ac:dyDescent="0.25">
      <c r="A58" s="282" t="s">
        <v>104</v>
      </c>
      <c r="B58">
        <v>388.9</v>
      </c>
      <c r="C58">
        <v>0.8</v>
      </c>
      <c r="D58">
        <v>2159.1</v>
      </c>
      <c r="E58">
        <v>481.4</v>
      </c>
      <c r="F58">
        <v>0</v>
      </c>
      <c r="G58">
        <v>0</v>
      </c>
    </row>
    <row r="59" spans="1:7" ht="15" x14ac:dyDescent="0.25">
      <c r="A59" s="282" t="s">
        <v>105</v>
      </c>
      <c r="B59">
        <v>0</v>
      </c>
      <c r="C59">
        <v>7</v>
      </c>
      <c r="D59">
        <v>14.8</v>
      </c>
      <c r="E59">
        <v>13.2</v>
      </c>
      <c r="F59">
        <v>0</v>
      </c>
      <c r="G59">
        <v>0</v>
      </c>
    </row>
    <row r="60" spans="1:7" ht="15" x14ac:dyDescent="0.25">
      <c r="A60" s="282" t="s">
        <v>258</v>
      </c>
      <c r="B60">
        <v>0</v>
      </c>
      <c r="C60">
        <v>0</v>
      </c>
      <c r="D60">
        <v>62.1</v>
      </c>
      <c r="E60">
        <v>0</v>
      </c>
      <c r="F60">
        <v>0</v>
      </c>
      <c r="G60">
        <v>0</v>
      </c>
    </row>
    <row r="61" spans="1:7" ht="15" x14ac:dyDescent="0.25">
      <c r="A61" s="282" t="s">
        <v>318</v>
      </c>
      <c r="B61">
        <v>0</v>
      </c>
      <c r="C61">
        <v>0</v>
      </c>
      <c r="D61">
        <v>165.7</v>
      </c>
      <c r="E61">
        <v>0</v>
      </c>
      <c r="F61">
        <v>0</v>
      </c>
      <c r="G61">
        <v>0</v>
      </c>
    </row>
    <row r="62" spans="1:7" ht="15" x14ac:dyDescent="0.25">
      <c r="A62" s="282" t="s">
        <v>106</v>
      </c>
      <c r="B62">
        <v>0</v>
      </c>
      <c r="C62">
        <v>0</v>
      </c>
      <c r="D62">
        <v>0.3</v>
      </c>
      <c r="E62">
        <v>0</v>
      </c>
      <c r="F62">
        <v>0</v>
      </c>
      <c r="G62">
        <v>0</v>
      </c>
    </row>
    <row r="63" spans="1:7" ht="15" x14ac:dyDescent="0.25">
      <c r="A63" s="282" t="s">
        <v>107</v>
      </c>
      <c r="B63">
        <v>0</v>
      </c>
      <c r="C63">
        <v>0</v>
      </c>
      <c r="D63">
        <v>249.9</v>
      </c>
      <c r="E63">
        <v>127.4</v>
      </c>
      <c r="F63">
        <v>0</v>
      </c>
      <c r="G63">
        <v>0</v>
      </c>
    </row>
    <row r="64" spans="1:7" ht="15" x14ac:dyDescent="0.25">
      <c r="A64" s="282" t="s">
        <v>66</v>
      </c>
    </row>
    <row r="65" spans="1:7" ht="15" x14ac:dyDescent="0.25">
      <c r="A65" s="282" t="s">
        <v>108</v>
      </c>
      <c r="B65">
        <v>1159.9000000000001</v>
      </c>
      <c r="C65">
        <v>1173</v>
      </c>
      <c r="D65">
        <v>3590.8</v>
      </c>
      <c r="E65">
        <v>3541.2</v>
      </c>
      <c r="F65">
        <v>94.2</v>
      </c>
      <c r="G65">
        <v>0</v>
      </c>
    </row>
    <row r="66" spans="1:7" ht="15" x14ac:dyDescent="0.25">
      <c r="A66" s="282" t="s">
        <v>109</v>
      </c>
      <c r="B66">
        <v>4.2</v>
      </c>
      <c r="C66">
        <v>6</v>
      </c>
      <c r="D66">
        <v>15.1</v>
      </c>
      <c r="E66">
        <v>11.1</v>
      </c>
      <c r="F66">
        <v>0</v>
      </c>
      <c r="G66">
        <v>0</v>
      </c>
    </row>
    <row r="67" spans="1:7" ht="15" x14ac:dyDescent="0.25">
      <c r="A67" s="282" t="s">
        <v>111</v>
      </c>
      <c r="B67">
        <v>79.5</v>
      </c>
      <c r="C67">
        <v>0</v>
      </c>
      <c r="D67">
        <v>143.9</v>
      </c>
      <c r="E67">
        <v>92.8</v>
      </c>
      <c r="F67">
        <v>0</v>
      </c>
      <c r="G67">
        <v>0</v>
      </c>
    </row>
    <row r="68" spans="1:7" ht="15" x14ac:dyDescent="0.25">
      <c r="A68" s="282" t="s">
        <v>112</v>
      </c>
      <c r="B68">
        <v>3.8</v>
      </c>
      <c r="C68">
        <v>1.5</v>
      </c>
      <c r="D68">
        <v>57.6</v>
      </c>
      <c r="E68">
        <v>81.5</v>
      </c>
      <c r="F68">
        <v>0</v>
      </c>
      <c r="G68">
        <v>0</v>
      </c>
    </row>
    <row r="69" spans="1:7" ht="15" x14ac:dyDescent="0.25">
      <c r="A69" s="282" t="s">
        <v>113</v>
      </c>
      <c r="B69">
        <v>87.5</v>
      </c>
      <c r="C69">
        <v>46.5</v>
      </c>
      <c r="D69">
        <v>272.8</v>
      </c>
      <c r="E69">
        <v>224</v>
      </c>
      <c r="F69">
        <v>0</v>
      </c>
      <c r="G69">
        <v>0</v>
      </c>
    </row>
    <row r="70" spans="1:7" ht="15" x14ac:dyDescent="0.25">
      <c r="A70" s="282" t="s">
        <v>114</v>
      </c>
      <c r="B70">
        <v>0</v>
      </c>
      <c r="C70">
        <v>4</v>
      </c>
      <c r="D70">
        <v>0</v>
      </c>
      <c r="E70">
        <v>0</v>
      </c>
      <c r="F70">
        <v>0</v>
      </c>
      <c r="G70">
        <v>0</v>
      </c>
    </row>
    <row r="71" spans="1:7" ht="15" x14ac:dyDescent="0.25">
      <c r="A71" s="282" t="s">
        <v>115</v>
      </c>
      <c r="B71">
        <v>6</v>
      </c>
      <c r="C71">
        <v>0</v>
      </c>
      <c r="D71">
        <v>11</v>
      </c>
      <c r="E71">
        <v>23.3</v>
      </c>
      <c r="F71">
        <v>0</v>
      </c>
      <c r="G71">
        <v>0</v>
      </c>
    </row>
    <row r="72" spans="1:7" ht="15" x14ac:dyDescent="0.25">
      <c r="A72" s="282" t="s">
        <v>117</v>
      </c>
      <c r="B72">
        <v>950</v>
      </c>
      <c r="C72">
        <v>1065.2</v>
      </c>
      <c r="D72">
        <v>2916.9</v>
      </c>
      <c r="E72">
        <v>3040.3</v>
      </c>
      <c r="F72">
        <v>94.2</v>
      </c>
      <c r="G72">
        <v>0</v>
      </c>
    </row>
    <row r="73" spans="1:7" ht="15" x14ac:dyDescent="0.25">
      <c r="A73" s="282" t="s">
        <v>331</v>
      </c>
      <c r="B73">
        <v>0.2</v>
      </c>
      <c r="C73">
        <v>0</v>
      </c>
      <c r="D73">
        <v>0.2</v>
      </c>
      <c r="E73">
        <v>0</v>
      </c>
      <c r="F73">
        <v>0</v>
      </c>
      <c r="G73">
        <v>0</v>
      </c>
    </row>
    <row r="74" spans="1:7" ht="15" x14ac:dyDescent="0.25">
      <c r="A74" s="282" t="s">
        <v>118</v>
      </c>
      <c r="B74">
        <v>17.3</v>
      </c>
      <c r="C74">
        <v>11.8</v>
      </c>
      <c r="D74">
        <v>39.5</v>
      </c>
      <c r="E74">
        <v>22.2</v>
      </c>
      <c r="F74">
        <v>0</v>
      </c>
      <c r="G74">
        <v>0</v>
      </c>
    </row>
    <row r="75" spans="1:7" ht="15" x14ac:dyDescent="0.25">
      <c r="A75" s="282" t="s">
        <v>119</v>
      </c>
      <c r="B75">
        <v>0</v>
      </c>
      <c r="C75">
        <v>0</v>
      </c>
      <c r="D75">
        <v>94.8</v>
      </c>
      <c r="E75">
        <v>0</v>
      </c>
      <c r="F75">
        <v>0</v>
      </c>
      <c r="G75">
        <v>0</v>
      </c>
    </row>
    <row r="76" spans="1:7" ht="15" x14ac:dyDescent="0.25">
      <c r="A76" s="282" t="s">
        <v>120</v>
      </c>
      <c r="B76">
        <v>0</v>
      </c>
      <c r="C76">
        <v>0</v>
      </c>
      <c r="D76">
        <v>0</v>
      </c>
      <c r="E76" t="s">
        <v>84</v>
      </c>
      <c r="F76">
        <v>0</v>
      </c>
      <c r="G76">
        <v>0</v>
      </c>
    </row>
    <row r="77" spans="1:7" ht="15" x14ac:dyDescent="0.25">
      <c r="A77" s="282" t="s">
        <v>121</v>
      </c>
      <c r="B77">
        <v>11.5</v>
      </c>
      <c r="C77">
        <v>38</v>
      </c>
      <c r="D77">
        <v>39</v>
      </c>
      <c r="E77">
        <v>46.1</v>
      </c>
      <c r="F77">
        <v>0</v>
      </c>
      <c r="G77">
        <v>0</v>
      </c>
    </row>
    <row r="78" spans="1:7" ht="15" x14ac:dyDescent="0.25">
      <c r="A78" s="282" t="s">
        <v>62</v>
      </c>
      <c r="B78" t="s">
        <v>63</v>
      </c>
      <c r="C78" t="s">
        <v>133</v>
      </c>
      <c r="D78" t="s">
        <v>131</v>
      </c>
      <c r="E78" t="s">
        <v>63</v>
      </c>
      <c r="F78" t="s">
        <v>63</v>
      </c>
      <c r="G78" t="s">
        <v>65</v>
      </c>
    </row>
    <row r="79" spans="1:7" ht="15" x14ac:dyDescent="0.25">
      <c r="A79" s="282" t="s">
        <v>122</v>
      </c>
      <c r="B79">
        <v>3723.6</v>
      </c>
      <c r="C79">
        <v>3161.4</v>
      </c>
      <c r="D79">
        <v>39134</v>
      </c>
      <c r="E79">
        <v>35426.199999999997</v>
      </c>
      <c r="F79">
        <v>202.4</v>
      </c>
      <c r="G79">
        <v>0</v>
      </c>
    </row>
    <row r="80" spans="1:7" ht="15" x14ac:dyDescent="0.25">
      <c r="A80" s="282" t="s">
        <v>123</v>
      </c>
      <c r="B80">
        <v>2564.1</v>
      </c>
      <c r="C80">
        <v>1503.4</v>
      </c>
      <c r="D80">
        <v>0</v>
      </c>
      <c r="E80">
        <v>0</v>
      </c>
      <c r="F80">
        <v>93</v>
      </c>
      <c r="G80">
        <v>0</v>
      </c>
    </row>
    <row r="81" spans="1:7" ht="15" x14ac:dyDescent="0.25">
      <c r="A81" s="282" t="s">
        <v>62</v>
      </c>
      <c r="B81" t="s">
        <v>63</v>
      </c>
      <c r="C81" t="s">
        <v>133</v>
      </c>
      <c r="D81" t="s">
        <v>131</v>
      </c>
      <c r="E81" t="s">
        <v>63</v>
      </c>
      <c r="F81" t="s">
        <v>63</v>
      </c>
      <c r="G81" t="s">
        <v>65</v>
      </c>
    </row>
    <row r="82" spans="1:7" ht="15" x14ac:dyDescent="0.25">
      <c r="A82" s="282" t="s">
        <v>124</v>
      </c>
      <c r="B82">
        <v>6287.7</v>
      </c>
      <c r="C82">
        <v>4664.8</v>
      </c>
      <c r="D82">
        <v>39134</v>
      </c>
      <c r="E82">
        <v>35426.199999999997</v>
      </c>
      <c r="F82">
        <v>295.39999999999998</v>
      </c>
      <c r="G82">
        <v>0</v>
      </c>
    </row>
    <row r="83" spans="1:7" ht="15" x14ac:dyDescent="0.25">
      <c r="A83" s="282" t="s">
        <v>125</v>
      </c>
      <c r="B83" t="s">
        <v>42</v>
      </c>
      <c r="C83" t="s">
        <v>42</v>
      </c>
      <c r="D83">
        <v>2.6</v>
      </c>
      <c r="E83">
        <v>3.2</v>
      </c>
      <c r="F83" t="s">
        <v>42</v>
      </c>
      <c r="G83" t="s">
        <v>42</v>
      </c>
    </row>
    <row r="84" spans="1:7" ht="15" x14ac:dyDescent="0.25">
      <c r="A84" s="282" t="s">
        <v>126</v>
      </c>
      <c r="B84">
        <v>0</v>
      </c>
      <c r="C84">
        <v>0</v>
      </c>
      <c r="D84" t="s">
        <v>42</v>
      </c>
      <c r="E84" t="s">
        <v>42</v>
      </c>
      <c r="F84">
        <v>0</v>
      </c>
      <c r="G84">
        <v>0</v>
      </c>
    </row>
    <row r="85" spans="1:7" ht="15" x14ac:dyDescent="0.25">
      <c r="A85" s="282" t="s">
        <v>62</v>
      </c>
      <c r="B85" t="s">
        <v>63</v>
      </c>
      <c r="C85" t="s">
        <v>133</v>
      </c>
      <c r="D85" t="s">
        <v>131</v>
      </c>
      <c r="E85" t="s">
        <v>63</v>
      </c>
      <c r="F85" t="s">
        <v>63</v>
      </c>
      <c r="G85" t="s">
        <v>65</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7082-627E-401F-8205-A71E41198BB7}">
  <dimension ref="A1:G78"/>
  <sheetViews>
    <sheetView topLeftCell="A5" workbookViewId="0">
      <selection activeCell="F19" sqref="F19"/>
    </sheetView>
  </sheetViews>
  <sheetFormatPr defaultRowHeight="13.2" x14ac:dyDescent="0.25"/>
  <cols>
    <col min="1" max="1" width="24.33203125" customWidth="1"/>
    <col min="2" max="2" width="13.33203125" customWidth="1"/>
    <col min="3" max="3" width="11.6640625" customWidth="1"/>
    <col min="4" max="4" width="12.88671875" customWidth="1"/>
    <col min="5" max="5" width="11.44140625" customWidth="1"/>
    <col min="6" max="6" width="13.6640625" customWidth="1"/>
    <col min="7" max="7" width="12.109375" customWidth="1"/>
  </cols>
  <sheetData>
    <row r="1" spans="1:7" ht="15" x14ac:dyDescent="0.25">
      <c r="A1" s="282" t="s">
        <v>47</v>
      </c>
    </row>
    <row r="2" spans="1:7" ht="15" x14ac:dyDescent="0.25">
      <c r="A2" s="282" t="s">
        <v>48</v>
      </c>
    </row>
    <row r="3" spans="1:7" ht="15" x14ac:dyDescent="0.25">
      <c r="A3" s="282" t="s">
        <v>222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324.5</v>
      </c>
      <c r="C12">
        <v>31</v>
      </c>
      <c r="D12">
        <v>2875.3</v>
      </c>
      <c r="E12">
        <v>2030</v>
      </c>
      <c r="F12">
        <v>0</v>
      </c>
      <c r="G12">
        <v>0</v>
      </c>
    </row>
    <row r="13" spans="1:7" ht="15" x14ac:dyDescent="0.25">
      <c r="A13" s="282" t="s">
        <v>68</v>
      </c>
      <c r="B13">
        <v>0</v>
      </c>
      <c r="C13">
        <v>31</v>
      </c>
      <c r="D13">
        <v>485.4</v>
      </c>
      <c r="E13">
        <v>431.8</v>
      </c>
      <c r="F13">
        <v>0</v>
      </c>
      <c r="G13">
        <v>0</v>
      </c>
    </row>
    <row r="14" spans="1:7" ht="15" x14ac:dyDescent="0.25">
      <c r="A14" s="282" t="s">
        <v>69</v>
      </c>
      <c r="B14">
        <v>0</v>
      </c>
      <c r="C14">
        <v>0</v>
      </c>
      <c r="D14">
        <v>0</v>
      </c>
      <c r="E14">
        <v>20.2</v>
      </c>
      <c r="F14">
        <v>0</v>
      </c>
      <c r="G14">
        <v>0</v>
      </c>
    </row>
    <row r="15" spans="1:7" ht="15" x14ac:dyDescent="0.25">
      <c r="A15" s="282" t="s">
        <v>70</v>
      </c>
      <c r="B15">
        <v>100</v>
      </c>
      <c r="C15">
        <v>0</v>
      </c>
      <c r="D15">
        <v>74.5</v>
      </c>
      <c r="E15">
        <v>118.5</v>
      </c>
      <c r="F15">
        <v>0</v>
      </c>
      <c r="G15">
        <v>0</v>
      </c>
    </row>
    <row r="16" spans="1:7" ht="15" x14ac:dyDescent="0.25">
      <c r="A16" s="282" t="s">
        <v>71</v>
      </c>
      <c r="B16">
        <v>0</v>
      </c>
      <c r="C16">
        <v>0</v>
      </c>
      <c r="D16">
        <v>718.5</v>
      </c>
      <c r="E16">
        <v>597.9</v>
      </c>
      <c r="F16">
        <v>0</v>
      </c>
      <c r="G16">
        <v>0</v>
      </c>
    </row>
    <row r="17" spans="1:7" ht="15" x14ac:dyDescent="0.25">
      <c r="A17" s="282" t="s">
        <v>72</v>
      </c>
      <c r="B17">
        <v>52.5</v>
      </c>
      <c r="C17">
        <v>0</v>
      </c>
      <c r="D17">
        <v>57.4</v>
      </c>
      <c r="E17">
        <v>86.3</v>
      </c>
      <c r="F17">
        <v>0</v>
      </c>
      <c r="G17">
        <v>0</v>
      </c>
    </row>
    <row r="18" spans="1:7" ht="15" x14ac:dyDescent="0.25">
      <c r="A18" s="282" t="s">
        <v>73</v>
      </c>
      <c r="B18">
        <v>119</v>
      </c>
      <c r="C18">
        <v>0</v>
      </c>
      <c r="D18">
        <v>1419.2</v>
      </c>
      <c r="E18">
        <v>586.29999999999995</v>
      </c>
      <c r="F18">
        <v>0</v>
      </c>
      <c r="G18">
        <v>0</v>
      </c>
    </row>
    <row r="19" spans="1:7" ht="15" x14ac:dyDescent="0.25">
      <c r="A19" s="282" t="s">
        <v>74</v>
      </c>
      <c r="B19">
        <v>53</v>
      </c>
      <c r="C19">
        <v>0</v>
      </c>
      <c r="D19">
        <v>120.4</v>
      </c>
      <c r="E19">
        <v>189</v>
      </c>
      <c r="F19">
        <v>0</v>
      </c>
      <c r="G19">
        <v>0</v>
      </c>
    </row>
    <row r="20" spans="1:7" ht="15" x14ac:dyDescent="0.25">
      <c r="A20" s="282" t="s">
        <v>66</v>
      </c>
    </row>
    <row r="21" spans="1:7" ht="15" x14ac:dyDescent="0.25">
      <c r="A21" s="282" t="s">
        <v>75</v>
      </c>
      <c r="B21">
        <v>60</v>
      </c>
      <c r="C21">
        <v>0</v>
      </c>
      <c r="D21">
        <v>72.3</v>
      </c>
      <c r="E21">
        <v>178.6</v>
      </c>
      <c r="F21">
        <v>0</v>
      </c>
      <c r="G21">
        <v>0</v>
      </c>
    </row>
    <row r="22" spans="1:7" ht="15" x14ac:dyDescent="0.25">
      <c r="A22" s="282" t="s">
        <v>77</v>
      </c>
      <c r="B22">
        <v>60</v>
      </c>
      <c r="C22">
        <v>0</v>
      </c>
      <c r="D22">
        <v>72.3</v>
      </c>
      <c r="E22">
        <v>178.6</v>
      </c>
      <c r="F22">
        <v>0</v>
      </c>
      <c r="G22">
        <v>0</v>
      </c>
    </row>
    <row r="23" spans="1:7" ht="15" x14ac:dyDescent="0.25">
      <c r="A23" s="282" t="s">
        <v>66</v>
      </c>
    </row>
    <row r="24" spans="1:7" ht="15" x14ac:dyDescent="0.25">
      <c r="A24" s="282" t="s">
        <v>78</v>
      </c>
      <c r="B24">
        <v>421.3</v>
      </c>
      <c r="C24">
        <v>507.7</v>
      </c>
      <c r="D24">
        <v>863.5</v>
      </c>
      <c r="E24">
        <v>966.6</v>
      </c>
      <c r="F24">
        <v>28.6</v>
      </c>
      <c r="G24">
        <v>0</v>
      </c>
    </row>
    <row r="25" spans="1:7" ht="15" x14ac:dyDescent="0.25">
      <c r="A25" s="282" t="s">
        <v>66</v>
      </c>
    </row>
    <row r="26" spans="1:7" ht="15" x14ac:dyDescent="0.25">
      <c r="A26" s="282" t="s">
        <v>79</v>
      </c>
      <c r="B26">
        <v>214.4</v>
      </c>
      <c r="C26">
        <v>168.2</v>
      </c>
      <c r="D26">
        <v>431.1</v>
      </c>
      <c r="E26">
        <v>624.5</v>
      </c>
      <c r="F26">
        <v>0</v>
      </c>
      <c r="G26">
        <v>0</v>
      </c>
    </row>
    <row r="27" spans="1:7" ht="15" x14ac:dyDescent="0.25">
      <c r="A27" s="282" t="s">
        <v>66</v>
      </c>
    </row>
    <row r="28" spans="1:7" ht="15" x14ac:dyDescent="0.25">
      <c r="A28" s="282" t="s">
        <v>80</v>
      </c>
      <c r="B28">
        <v>5219.7</v>
      </c>
      <c r="C28">
        <v>6699.1</v>
      </c>
      <c r="D28">
        <v>14390.6</v>
      </c>
      <c r="E28">
        <v>19349.599999999999</v>
      </c>
      <c r="F28">
        <v>0</v>
      </c>
      <c r="G28">
        <v>0</v>
      </c>
    </row>
    <row r="29" spans="1:7" ht="15" x14ac:dyDescent="0.25">
      <c r="A29" s="282" t="s">
        <v>66</v>
      </c>
    </row>
    <row r="30" spans="1:7" ht="15" x14ac:dyDescent="0.25">
      <c r="A30" s="282" t="s">
        <v>81</v>
      </c>
      <c r="B30">
        <v>724.9</v>
      </c>
      <c r="C30">
        <v>732</v>
      </c>
      <c r="D30">
        <v>1822.3</v>
      </c>
      <c r="E30">
        <v>1831.8</v>
      </c>
      <c r="F30">
        <v>0</v>
      </c>
      <c r="G30">
        <v>0</v>
      </c>
    </row>
    <row r="31" spans="1:7" ht="15" x14ac:dyDescent="0.25">
      <c r="A31" s="282" t="s">
        <v>82</v>
      </c>
      <c r="B31">
        <v>0</v>
      </c>
      <c r="C31">
        <v>0.2</v>
      </c>
      <c r="D31">
        <v>0.2</v>
      </c>
      <c r="E31">
        <v>0.1</v>
      </c>
      <c r="F31">
        <v>0</v>
      </c>
      <c r="G31">
        <v>0</v>
      </c>
    </row>
    <row r="32" spans="1:7" ht="15" x14ac:dyDescent="0.25">
      <c r="A32" s="282" t="s">
        <v>83</v>
      </c>
      <c r="B32">
        <v>6.6</v>
      </c>
      <c r="C32">
        <v>0</v>
      </c>
      <c r="D32">
        <v>421</v>
      </c>
      <c r="E32">
        <v>117.5</v>
      </c>
      <c r="F32">
        <v>0</v>
      </c>
      <c r="G32">
        <v>0</v>
      </c>
    </row>
    <row r="33" spans="1:7" ht="15" x14ac:dyDescent="0.25">
      <c r="A33" s="282" t="s">
        <v>85</v>
      </c>
      <c r="B33">
        <v>1.9</v>
      </c>
      <c r="C33">
        <v>1.1000000000000001</v>
      </c>
      <c r="D33">
        <v>2.8</v>
      </c>
      <c r="E33">
        <v>1.4</v>
      </c>
      <c r="F33">
        <v>0</v>
      </c>
      <c r="G33">
        <v>0</v>
      </c>
    </row>
    <row r="34" spans="1:7" ht="15" x14ac:dyDescent="0.25">
      <c r="A34" s="282" t="s">
        <v>86</v>
      </c>
      <c r="B34">
        <v>3.2</v>
      </c>
      <c r="C34">
        <v>2.8</v>
      </c>
      <c r="D34">
        <v>2.2000000000000002</v>
      </c>
      <c r="E34">
        <v>2.6</v>
      </c>
      <c r="F34">
        <v>0</v>
      </c>
      <c r="G34">
        <v>0</v>
      </c>
    </row>
    <row r="35" spans="1:7" ht="15" x14ac:dyDescent="0.25">
      <c r="A35" s="282" t="s">
        <v>87</v>
      </c>
      <c r="B35">
        <v>0</v>
      </c>
      <c r="C35" t="s">
        <v>84</v>
      </c>
      <c r="D35">
        <v>0.9</v>
      </c>
      <c r="E35">
        <v>0.2</v>
      </c>
      <c r="F35">
        <v>0</v>
      </c>
      <c r="G35">
        <v>0</v>
      </c>
    </row>
    <row r="36" spans="1:7" ht="15" x14ac:dyDescent="0.25">
      <c r="A36" s="282" t="s">
        <v>88</v>
      </c>
      <c r="B36">
        <v>218.4</v>
      </c>
      <c r="C36">
        <v>184.6</v>
      </c>
      <c r="D36">
        <v>562.29999999999995</v>
      </c>
      <c r="E36">
        <v>451.2</v>
      </c>
      <c r="F36">
        <v>0</v>
      </c>
      <c r="G36">
        <v>0</v>
      </c>
    </row>
    <row r="37" spans="1:7" ht="15" x14ac:dyDescent="0.25">
      <c r="A37" s="282" t="s">
        <v>89</v>
      </c>
      <c r="B37">
        <v>0</v>
      </c>
      <c r="C37">
        <v>0</v>
      </c>
      <c r="D37">
        <v>0</v>
      </c>
      <c r="E37">
        <v>44.1</v>
      </c>
      <c r="F37">
        <v>0</v>
      </c>
      <c r="G37">
        <v>0</v>
      </c>
    </row>
    <row r="38" spans="1:7" ht="15" x14ac:dyDescent="0.25">
      <c r="A38" s="282" t="s">
        <v>90</v>
      </c>
      <c r="B38">
        <v>0</v>
      </c>
      <c r="C38">
        <v>0</v>
      </c>
      <c r="D38">
        <v>0</v>
      </c>
      <c r="E38">
        <v>27.5</v>
      </c>
      <c r="F38">
        <v>0</v>
      </c>
      <c r="G38">
        <v>0</v>
      </c>
    </row>
    <row r="39" spans="1:7" ht="15" x14ac:dyDescent="0.25">
      <c r="A39" s="282" t="s">
        <v>91</v>
      </c>
      <c r="B39">
        <v>31.3</v>
      </c>
      <c r="C39">
        <v>35.299999999999997</v>
      </c>
      <c r="D39">
        <v>232.2</v>
      </c>
      <c r="E39">
        <v>407.3</v>
      </c>
      <c r="F39">
        <v>0</v>
      </c>
      <c r="G39">
        <v>0</v>
      </c>
    </row>
    <row r="40" spans="1:7" ht="15" x14ac:dyDescent="0.25">
      <c r="A40" s="282" t="s">
        <v>92</v>
      </c>
      <c r="B40">
        <v>0</v>
      </c>
      <c r="C40">
        <v>0</v>
      </c>
      <c r="D40">
        <v>0</v>
      </c>
      <c r="E40">
        <v>12</v>
      </c>
      <c r="F40">
        <v>0</v>
      </c>
      <c r="G40">
        <v>0</v>
      </c>
    </row>
    <row r="41" spans="1:7" ht="15" x14ac:dyDescent="0.25">
      <c r="A41" s="282" t="s">
        <v>93</v>
      </c>
      <c r="B41">
        <v>72</v>
      </c>
      <c r="C41">
        <v>52.6</v>
      </c>
      <c r="D41">
        <v>90</v>
      </c>
      <c r="E41">
        <v>74.2</v>
      </c>
      <c r="F41">
        <v>0</v>
      </c>
      <c r="G41">
        <v>0</v>
      </c>
    </row>
    <row r="42" spans="1:7" ht="15" x14ac:dyDescent="0.25">
      <c r="A42" s="282" t="s">
        <v>94</v>
      </c>
      <c r="B42">
        <v>36.5</v>
      </c>
      <c r="C42">
        <v>0.5</v>
      </c>
      <c r="D42">
        <v>9</v>
      </c>
      <c r="E42">
        <v>10</v>
      </c>
      <c r="F42">
        <v>0</v>
      </c>
      <c r="G42">
        <v>0</v>
      </c>
    </row>
    <row r="43" spans="1:7" ht="15" x14ac:dyDescent="0.25">
      <c r="A43" s="282" t="s">
        <v>95</v>
      </c>
      <c r="B43">
        <v>66</v>
      </c>
      <c r="C43">
        <v>297</v>
      </c>
      <c r="D43">
        <v>0</v>
      </c>
      <c r="E43">
        <v>206.1</v>
      </c>
      <c r="F43">
        <v>0</v>
      </c>
      <c r="G43">
        <v>0</v>
      </c>
    </row>
    <row r="44" spans="1:7" ht="15" x14ac:dyDescent="0.25">
      <c r="A44" s="282" t="s">
        <v>96</v>
      </c>
      <c r="B44">
        <v>13</v>
      </c>
      <c r="C44">
        <v>7.1</v>
      </c>
      <c r="D44">
        <v>23.7</v>
      </c>
      <c r="E44">
        <v>18.399999999999999</v>
      </c>
      <c r="F44">
        <v>0</v>
      </c>
      <c r="G44">
        <v>0</v>
      </c>
    </row>
    <row r="45" spans="1:7" ht="15" x14ac:dyDescent="0.25">
      <c r="A45" s="282" t="s">
        <v>97</v>
      </c>
      <c r="B45">
        <v>0.4</v>
      </c>
      <c r="C45">
        <v>0</v>
      </c>
      <c r="D45">
        <v>0</v>
      </c>
      <c r="E45">
        <v>0</v>
      </c>
      <c r="F45">
        <v>0</v>
      </c>
      <c r="G45">
        <v>0</v>
      </c>
    </row>
    <row r="46" spans="1:7" ht="15" x14ac:dyDescent="0.25">
      <c r="A46" s="282" t="s">
        <v>98</v>
      </c>
      <c r="B46">
        <v>68</v>
      </c>
      <c r="C46">
        <v>0</v>
      </c>
      <c r="D46">
        <v>79</v>
      </c>
      <c r="E46">
        <v>123.1</v>
      </c>
      <c r="F46">
        <v>0</v>
      </c>
      <c r="G46">
        <v>0</v>
      </c>
    </row>
    <row r="47" spans="1:7" ht="15" x14ac:dyDescent="0.25">
      <c r="A47" s="282" t="s">
        <v>169</v>
      </c>
      <c r="B47">
        <v>0.5</v>
      </c>
      <c r="C47">
        <v>0</v>
      </c>
      <c r="D47">
        <v>0</v>
      </c>
      <c r="E47">
        <v>0</v>
      </c>
      <c r="F47">
        <v>0</v>
      </c>
      <c r="G47">
        <v>0</v>
      </c>
    </row>
    <row r="48" spans="1:7" ht="15" x14ac:dyDescent="0.25">
      <c r="A48" s="282" t="s">
        <v>99</v>
      </c>
      <c r="B48">
        <v>9.8000000000000007</v>
      </c>
      <c r="C48">
        <v>6.7</v>
      </c>
      <c r="D48">
        <v>1.3</v>
      </c>
      <c r="E48">
        <v>1.7</v>
      </c>
      <c r="F48">
        <v>0</v>
      </c>
      <c r="G48">
        <v>0</v>
      </c>
    </row>
    <row r="49" spans="1:7" ht="15" x14ac:dyDescent="0.25">
      <c r="A49" s="282" t="s">
        <v>100</v>
      </c>
      <c r="B49">
        <v>114.2</v>
      </c>
      <c r="C49">
        <v>60.6</v>
      </c>
      <c r="D49">
        <v>125.7</v>
      </c>
      <c r="E49">
        <v>138.6</v>
      </c>
      <c r="F49">
        <v>0</v>
      </c>
      <c r="G49">
        <v>0</v>
      </c>
    </row>
    <row r="50" spans="1:7" ht="15" x14ac:dyDescent="0.25">
      <c r="A50" s="282" t="s">
        <v>101</v>
      </c>
      <c r="B50">
        <v>83</v>
      </c>
      <c r="C50">
        <v>83.6</v>
      </c>
      <c r="D50">
        <v>271.89999999999998</v>
      </c>
      <c r="E50">
        <v>195.7</v>
      </c>
      <c r="F50">
        <v>0</v>
      </c>
      <c r="G50">
        <v>0</v>
      </c>
    </row>
    <row r="51" spans="1:7" ht="15" x14ac:dyDescent="0.25">
      <c r="A51" s="282" t="s">
        <v>66</v>
      </c>
    </row>
    <row r="52" spans="1:7" ht="15" x14ac:dyDescent="0.25">
      <c r="A52" s="282" t="s">
        <v>102</v>
      </c>
      <c r="B52">
        <v>110.8</v>
      </c>
      <c r="C52">
        <v>381</v>
      </c>
      <c r="D52">
        <v>291</v>
      </c>
      <c r="E52">
        <v>846.8</v>
      </c>
      <c r="F52">
        <v>0</v>
      </c>
      <c r="G52">
        <v>0</v>
      </c>
    </row>
    <row r="53" spans="1:7" ht="15" x14ac:dyDescent="0.25">
      <c r="A53" s="282" t="s">
        <v>103</v>
      </c>
      <c r="B53">
        <v>0</v>
      </c>
      <c r="C53">
        <v>90</v>
      </c>
      <c r="D53">
        <v>0</v>
      </c>
      <c r="E53">
        <v>179.6</v>
      </c>
      <c r="F53">
        <v>0</v>
      </c>
      <c r="G53">
        <v>0</v>
      </c>
    </row>
    <row r="54" spans="1:7" ht="15" x14ac:dyDescent="0.25">
      <c r="A54" s="282" t="s">
        <v>104</v>
      </c>
      <c r="B54">
        <v>80.8</v>
      </c>
      <c r="C54">
        <v>225</v>
      </c>
      <c r="D54">
        <v>220.9</v>
      </c>
      <c r="E54">
        <v>527</v>
      </c>
      <c r="F54">
        <v>0</v>
      </c>
      <c r="G54">
        <v>0</v>
      </c>
    </row>
    <row r="55" spans="1:7" ht="15" x14ac:dyDescent="0.25">
      <c r="A55" s="282" t="s">
        <v>105</v>
      </c>
      <c r="B55">
        <v>0</v>
      </c>
      <c r="C55">
        <v>6</v>
      </c>
      <c r="D55">
        <v>6.6</v>
      </c>
      <c r="E55">
        <v>6.6</v>
      </c>
      <c r="F55">
        <v>0</v>
      </c>
      <c r="G55">
        <v>0</v>
      </c>
    </row>
    <row r="56" spans="1:7" ht="15" x14ac:dyDescent="0.25">
      <c r="A56" s="282" t="s">
        <v>107</v>
      </c>
      <c r="B56">
        <v>30</v>
      </c>
      <c r="C56">
        <v>60</v>
      </c>
      <c r="D56">
        <v>63.5</v>
      </c>
      <c r="E56">
        <v>133.6</v>
      </c>
      <c r="F56">
        <v>0</v>
      </c>
      <c r="G56">
        <v>0</v>
      </c>
    </row>
    <row r="57" spans="1:7" ht="15" x14ac:dyDescent="0.25">
      <c r="A57" s="282" t="s">
        <v>66</v>
      </c>
    </row>
    <row r="58" spans="1:7" ht="15" x14ac:dyDescent="0.25">
      <c r="A58" s="282" t="s">
        <v>108</v>
      </c>
      <c r="B58">
        <v>1430.5</v>
      </c>
      <c r="C58">
        <v>1612.1</v>
      </c>
      <c r="D58">
        <v>2169</v>
      </c>
      <c r="E58">
        <v>2145.1999999999998</v>
      </c>
      <c r="F58">
        <v>0</v>
      </c>
      <c r="G58">
        <v>0</v>
      </c>
    </row>
    <row r="59" spans="1:7" ht="15" x14ac:dyDescent="0.25">
      <c r="A59" s="282" t="s">
        <v>109</v>
      </c>
      <c r="B59">
        <v>4</v>
      </c>
      <c r="C59">
        <v>6.6</v>
      </c>
      <c r="D59">
        <v>7.1</v>
      </c>
      <c r="E59">
        <v>6.5</v>
      </c>
      <c r="F59">
        <v>0</v>
      </c>
      <c r="G59">
        <v>0</v>
      </c>
    </row>
    <row r="60" spans="1:7" ht="15" x14ac:dyDescent="0.25">
      <c r="A60" s="282" t="s">
        <v>111</v>
      </c>
      <c r="B60">
        <v>25</v>
      </c>
      <c r="C60">
        <v>94.5</v>
      </c>
      <c r="D60">
        <v>70.900000000000006</v>
      </c>
      <c r="E60">
        <v>90.3</v>
      </c>
      <c r="F60">
        <v>0</v>
      </c>
      <c r="G60">
        <v>0</v>
      </c>
    </row>
    <row r="61" spans="1:7" ht="15" x14ac:dyDescent="0.25">
      <c r="A61" s="282" t="s">
        <v>112</v>
      </c>
      <c r="B61">
        <v>3.3</v>
      </c>
      <c r="C61">
        <v>19.600000000000001</v>
      </c>
      <c r="D61">
        <v>72.2</v>
      </c>
      <c r="E61">
        <v>48.1</v>
      </c>
      <c r="F61">
        <v>0</v>
      </c>
      <c r="G61">
        <v>0</v>
      </c>
    </row>
    <row r="62" spans="1:7" ht="15" x14ac:dyDescent="0.25">
      <c r="A62" s="282" t="s">
        <v>113</v>
      </c>
      <c r="B62">
        <v>49</v>
      </c>
      <c r="C62">
        <v>32.6</v>
      </c>
      <c r="D62">
        <v>126.6</v>
      </c>
      <c r="E62">
        <v>68.3</v>
      </c>
      <c r="F62">
        <v>0</v>
      </c>
      <c r="G62">
        <v>0</v>
      </c>
    </row>
    <row r="63" spans="1:7" ht="15" x14ac:dyDescent="0.25">
      <c r="A63" s="282" t="s">
        <v>114</v>
      </c>
      <c r="B63">
        <v>14.4</v>
      </c>
      <c r="C63">
        <v>14.4</v>
      </c>
      <c r="D63">
        <v>0</v>
      </c>
      <c r="E63">
        <v>7.2</v>
      </c>
      <c r="F63">
        <v>0</v>
      </c>
      <c r="G63">
        <v>0</v>
      </c>
    </row>
    <row r="64" spans="1:7" ht="15" x14ac:dyDescent="0.25">
      <c r="A64" s="282" t="s">
        <v>115</v>
      </c>
      <c r="B64">
        <v>4</v>
      </c>
      <c r="C64">
        <v>5</v>
      </c>
      <c r="D64">
        <v>5.5</v>
      </c>
      <c r="E64">
        <v>8.8000000000000007</v>
      </c>
      <c r="F64">
        <v>0</v>
      </c>
      <c r="G64">
        <v>0</v>
      </c>
    </row>
    <row r="65" spans="1:7" ht="15" x14ac:dyDescent="0.25">
      <c r="A65" s="282" t="s">
        <v>116</v>
      </c>
      <c r="B65">
        <v>0</v>
      </c>
      <c r="C65">
        <v>0</v>
      </c>
      <c r="D65">
        <v>0</v>
      </c>
      <c r="E65">
        <v>1.7</v>
      </c>
      <c r="F65">
        <v>0</v>
      </c>
      <c r="G65">
        <v>0</v>
      </c>
    </row>
    <row r="66" spans="1:7" ht="15" x14ac:dyDescent="0.25">
      <c r="A66" s="282" t="s">
        <v>117</v>
      </c>
      <c r="B66">
        <v>1307</v>
      </c>
      <c r="C66">
        <v>1428.2</v>
      </c>
      <c r="D66">
        <v>1851.1</v>
      </c>
      <c r="E66">
        <v>1845.9</v>
      </c>
      <c r="F66">
        <v>0</v>
      </c>
      <c r="G66">
        <v>0</v>
      </c>
    </row>
    <row r="67" spans="1:7" ht="15" x14ac:dyDescent="0.25">
      <c r="A67" s="282" t="s">
        <v>118</v>
      </c>
      <c r="B67">
        <v>11.8</v>
      </c>
      <c r="C67">
        <v>11.3</v>
      </c>
      <c r="D67">
        <v>16.600000000000001</v>
      </c>
      <c r="E67">
        <v>19.7</v>
      </c>
      <c r="F67">
        <v>0</v>
      </c>
      <c r="G67">
        <v>0</v>
      </c>
    </row>
    <row r="68" spans="1:7" ht="15" x14ac:dyDescent="0.25">
      <c r="A68" s="282" t="s">
        <v>119</v>
      </c>
      <c r="B68">
        <v>0</v>
      </c>
      <c r="C68">
        <v>0</v>
      </c>
      <c r="D68">
        <v>0</v>
      </c>
      <c r="E68">
        <v>32.9</v>
      </c>
      <c r="F68">
        <v>0</v>
      </c>
      <c r="G68">
        <v>0</v>
      </c>
    </row>
    <row r="69" spans="1:7" ht="15" x14ac:dyDescent="0.25">
      <c r="A69" s="282" t="s">
        <v>120</v>
      </c>
      <c r="B69">
        <v>0</v>
      </c>
      <c r="C69">
        <v>0</v>
      </c>
      <c r="D69" t="s">
        <v>84</v>
      </c>
      <c r="E69">
        <v>0</v>
      </c>
      <c r="F69">
        <v>0</v>
      </c>
      <c r="G69">
        <v>0</v>
      </c>
    </row>
    <row r="70" spans="1:7" ht="15" x14ac:dyDescent="0.25">
      <c r="A70" s="282" t="s">
        <v>121</v>
      </c>
      <c r="B70">
        <v>12</v>
      </c>
      <c r="C70">
        <v>0</v>
      </c>
      <c r="D70">
        <v>19.100000000000001</v>
      </c>
      <c r="E70">
        <v>15.9</v>
      </c>
      <c r="F70">
        <v>0</v>
      </c>
      <c r="G70">
        <v>0</v>
      </c>
    </row>
    <row r="71" spans="1:7" ht="15" x14ac:dyDescent="0.25">
      <c r="A71" s="282" t="s">
        <v>62</v>
      </c>
      <c r="B71" t="s">
        <v>63</v>
      </c>
      <c r="C71" t="s">
        <v>64</v>
      </c>
      <c r="D71" t="s">
        <v>63</v>
      </c>
      <c r="E71" t="s">
        <v>63</v>
      </c>
      <c r="F71" t="s">
        <v>63</v>
      </c>
      <c r="G71" t="s">
        <v>65</v>
      </c>
    </row>
    <row r="72" spans="1:7" ht="15" x14ac:dyDescent="0.25">
      <c r="A72" s="282" t="s">
        <v>122</v>
      </c>
      <c r="B72">
        <v>8506.1</v>
      </c>
      <c r="C72">
        <v>10131</v>
      </c>
      <c r="D72">
        <v>22915</v>
      </c>
      <c r="E72">
        <v>27973</v>
      </c>
      <c r="F72">
        <v>28.6</v>
      </c>
      <c r="G72">
        <v>0</v>
      </c>
    </row>
    <row r="73" spans="1:7" ht="15" x14ac:dyDescent="0.25">
      <c r="A73" s="282" t="s">
        <v>123</v>
      </c>
      <c r="B73">
        <v>5124.5</v>
      </c>
      <c r="C73">
        <v>5513.7</v>
      </c>
      <c r="D73">
        <v>0</v>
      </c>
      <c r="E73">
        <v>0</v>
      </c>
      <c r="F73">
        <v>125</v>
      </c>
      <c r="G73">
        <v>0</v>
      </c>
    </row>
    <row r="74" spans="1:7" ht="15" x14ac:dyDescent="0.25">
      <c r="A74" s="282" t="s">
        <v>62</v>
      </c>
      <c r="B74" t="s">
        <v>63</v>
      </c>
      <c r="C74" t="s">
        <v>64</v>
      </c>
      <c r="D74" t="s">
        <v>63</v>
      </c>
      <c r="E74" t="s">
        <v>63</v>
      </c>
      <c r="F74" t="s">
        <v>63</v>
      </c>
      <c r="G74" t="s">
        <v>65</v>
      </c>
    </row>
    <row r="75" spans="1:7" ht="15" x14ac:dyDescent="0.25">
      <c r="A75" s="282" t="s">
        <v>124</v>
      </c>
      <c r="B75">
        <v>13630.6</v>
      </c>
      <c r="C75">
        <v>15644.7</v>
      </c>
      <c r="D75">
        <v>22915</v>
      </c>
      <c r="E75">
        <v>27973</v>
      </c>
      <c r="F75">
        <v>153.6</v>
      </c>
      <c r="G75">
        <v>0</v>
      </c>
    </row>
    <row r="76" spans="1:7" ht="15" x14ac:dyDescent="0.25">
      <c r="A76" s="282" t="s">
        <v>125</v>
      </c>
      <c r="B76" t="s">
        <v>42</v>
      </c>
      <c r="C76" t="s">
        <v>42</v>
      </c>
      <c r="D76">
        <v>2</v>
      </c>
      <c r="E76">
        <v>1.5</v>
      </c>
      <c r="F76" t="s">
        <v>42</v>
      </c>
      <c r="G76" t="s">
        <v>42</v>
      </c>
    </row>
    <row r="77" spans="1:7" ht="15" x14ac:dyDescent="0.25">
      <c r="A77" s="282" t="s">
        <v>126</v>
      </c>
      <c r="B77">
        <v>0</v>
      </c>
      <c r="C77">
        <v>0.3</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D917-9924-484D-9920-2DB9AEF07789}">
  <dimension ref="A1:G78"/>
  <sheetViews>
    <sheetView workbookViewId="0">
      <selection activeCell="A9" sqref="A9:A79"/>
    </sheetView>
  </sheetViews>
  <sheetFormatPr defaultRowHeight="13.2" x14ac:dyDescent="0.25"/>
  <cols>
    <col min="1" max="1" width="28.6640625" customWidth="1"/>
  </cols>
  <sheetData>
    <row r="1" spans="1:7" ht="15" x14ac:dyDescent="0.25">
      <c r="A1" s="282" t="s">
        <v>47</v>
      </c>
    </row>
    <row r="2" spans="1:7" ht="15" x14ac:dyDescent="0.25">
      <c r="A2" s="282" t="s">
        <v>48</v>
      </c>
    </row>
    <row r="3" spans="1:7" ht="15" x14ac:dyDescent="0.25">
      <c r="A3" s="282" t="s">
        <v>223</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390.5</v>
      </c>
      <c r="C12">
        <v>31</v>
      </c>
      <c r="D12">
        <v>2587.8000000000002</v>
      </c>
      <c r="E12">
        <v>1952.2</v>
      </c>
      <c r="F12">
        <v>0</v>
      </c>
      <c r="G12">
        <v>0</v>
      </c>
    </row>
    <row r="13" spans="1:7" ht="15" x14ac:dyDescent="0.25">
      <c r="A13" s="282" t="s">
        <v>68</v>
      </c>
      <c r="B13">
        <v>0</v>
      </c>
      <c r="C13">
        <v>31</v>
      </c>
      <c r="D13">
        <v>485.4</v>
      </c>
      <c r="E13">
        <v>431.8</v>
      </c>
      <c r="F13">
        <v>0</v>
      </c>
      <c r="G13">
        <v>0</v>
      </c>
    </row>
    <row r="14" spans="1:7" ht="15" x14ac:dyDescent="0.25">
      <c r="A14" s="282" t="s">
        <v>69</v>
      </c>
      <c r="B14">
        <v>0</v>
      </c>
      <c r="C14">
        <v>0</v>
      </c>
      <c r="D14">
        <v>0</v>
      </c>
      <c r="E14">
        <v>20.2</v>
      </c>
      <c r="F14">
        <v>0</v>
      </c>
      <c r="G14">
        <v>0</v>
      </c>
    </row>
    <row r="15" spans="1:7" ht="15" x14ac:dyDescent="0.25">
      <c r="A15" s="282" t="s">
        <v>70</v>
      </c>
      <c r="B15">
        <v>100</v>
      </c>
      <c r="C15">
        <v>0</v>
      </c>
      <c r="D15">
        <v>74.5</v>
      </c>
      <c r="E15">
        <v>118.5</v>
      </c>
      <c r="F15">
        <v>0</v>
      </c>
      <c r="G15">
        <v>0</v>
      </c>
    </row>
    <row r="16" spans="1:7" ht="15" x14ac:dyDescent="0.25">
      <c r="A16" s="282" t="s">
        <v>71</v>
      </c>
      <c r="B16">
        <v>0</v>
      </c>
      <c r="C16">
        <v>0</v>
      </c>
      <c r="D16">
        <v>633.70000000000005</v>
      </c>
      <c r="E16">
        <v>597.9</v>
      </c>
      <c r="F16">
        <v>0</v>
      </c>
      <c r="G16">
        <v>0</v>
      </c>
    </row>
    <row r="17" spans="1:7" ht="15" x14ac:dyDescent="0.25">
      <c r="A17" s="282" t="s">
        <v>72</v>
      </c>
      <c r="B17">
        <v>52.5</v>
      </c>
      <c r="C17">
        <v>0</v>
      </c>
      <c r="D17">
        <v>57.4</v>
      </c>
      <c r="E17">
        <v>86.3</v>
      </c>
      <c r="F17">
        <v>0</v>
      </c>
      <c r="G17">
        <v>0</v>
      </c>
    </row>
    <row r="18" spans="1:7" ht="15" x14ac:dyDescent="0.25">
      <c r="A18" s="282" t="s">
        <v>73</v>
      </c>
      <c r="B18">
        <v>185</v>
      </c>
      <c r="C18">
        <v>0</v>
      </c>
      <c r="D18">
        <v>1216.4000000000001</v>
      </c>
      <c r="E18">
        <v>573.79999999999995</v>
      </c>
      <c r="F18">
        <v>0</v>
      </c>
      <c r="G18">
        <v>0</v>
      </c>
    </row>
    <row r="19" spans="1:7" ht="15" x14ac:dyDescent="0.25">
      <c r="A19" s="282" t="s">
        <v>74</v>
      </c>
      <c r="B19">
        <v>53</v>
      </c>
      <c r="C19">
        <v>0</v>
      </c>
      <c r="D19">
        <v>120.4</v>
      </c>
      <c r="E19">
        <v>123.7</v>
      </c>
      <c r="F19">
        <v>0</v>
      </c>
      <c r="G19">
        <v>0</v>
      </c>
    </row>
    <row r="20" spans="1:7" ht="15" x14ac:dyDescent="0.25">
      <c r="A20" s="282" t="s">
        <v>66</v>
      </c>
    </row>
    <row r="21" spans="1:7" ht="15" x14ac:dyDescent="0.25">
      <c r="A21" s="282" t="s">
        <v>75</v>
      </c>
      <c r="B21">
        <v>60</v>
      </c>
      <c r="C21">
        <v>0</v>
      </c>
      <c r="D21">
        <v>72.3</v>
      </c>
      <c r="E21">
        <v>80.7</v>
      </c>
      <c r="F21">
        <v>0</v>
      </c>
      <c r="G21">
        <v>0</v>
      </c>
    </row>
    <row r="22" spans="1:7" ht="15" x14ac:dyDescent="0.25">
      <c r="A22" s="282" t="s">
        <v>77</v>
      </c>
      <c r="B22">
        <v>60</v>
      </c>
      <c r="C22">
        <v>0</v>
      </c>
      <c r="D22">
        <v>72.3</v>
      </c>
      <c r="E22">
        <v>80.7</v>
      </c>
      <c r="F22">
        <v>0</v>
      </c>
      <c r="G22">
        <v>0</v>
      </c>
    </row>
    <row r="23" spans="1:7" ht="15" x14ac:dyDescent="0.25">
      <c r="A23" s="282" t="s">
        <v>66</v>
      </c>
    </row>
    <row r="24" spans="1:7" ht="15" x14ac:dyDescent="0.25">
      <c r="A24" s="282" t="s">
        <v>78</v>
      </c>
      <c r="B24">
        <v>420</v>
      </c>
      <c r="C24">
        <v>509.6</v>
      </c>
      <c r="D24">
        <v>828.1</v>
      </c>
      <c r="E24">
        <v>937.5</v>
      </c>
      <c r="F24">
        <v>28</v>
      </c>
      <c r="G24">
        <v>0</v>
      </c>
    </row>
    <row r="25" spans="1:7" ht="15" x14ac:dyDescent="0.25">
      <c r="A25" s="282" t="s">
        <v>66</v>
      </c>
    </row>
    <row r="26" spans="1:7" ht="15" x14ac:dyDescent="0.25">
      <c r="A26" s="282" t="s">
        <v>79</v>
      </c>
      <c r="B26">
        <v>235.3</v>
      </c>
      <c r="C26">
        <v>166.3</v>
      </c>
      <c r="D26">
        <v>407.8</v>
      </c>
      <c r="E26">
        <v>563.6</v>
      </c>
      <c r="F26">
        <v>0</v>
      </c>
      <c r="G26">
        <v>0</v>
      </c>
    </row>
    <row r="27" spans="1:7" ht="15" x14ac:dyDescent="0.25">
      <c r="A27" s="282" t="s">
        <v>66</v>
      </c>
    </row>
    <row r="28" spans="1:7" ht="15" x14ac:dyDescent="0.25">
      <c r="A28" s="282" t="s">
        <v>80</v>
      </c>
      <c r="B28">
        <v>5620.7</v>
      </c>
      <c r="C28">
        <v>7176.8</v>
      </c>
      <c r="D28">
        <v>13918</v>
      </c>
      <c r="E28">
        <v>18450.099999999999</v>
      </c>
      <c r="F28">
        <v>0</v>
      </c>
      <c r="G28">
        <v>0</v>
      </c>
    </row>
    <row r="29" spans="1:7" ht="15" x14ac:dyDescent="0.25">
      <c r="A29" s="282" t="s">
        <v>66</v>
      </c>
    </row>
    <row r="30" spans="1:7" ht="15" x14ac:dyDescent="0.25">
      <c r="A30" s="282" t="s">
        <v>81</v>
      </c>
      <c r="B30">
        <v>746</v>
      </c>
      <c r="C30">
        <v>740.1</v>
      </c>
      <c r="D30">
        <v>1716.8</v>
      </c>
      <c r="E30">
        <v>1755.5</v>
      </c>
      <c r="F30">
        <v>0</v>
      </c>
      <c r="G30">
        <v>0</v>
      </c>
    </row>
    <row r="31" spans="1:7" ht="15" x14ac:dyDescent="0.25">
      <c r="A31" s="282" t="s">
        <v>82</v>
      </c>
      <c r="B31">
        <v>0</v>
      </c>
      <c r="C31">
        <v>0.2</v>
      </c>
      <c r="D31">
        <v>0.2</v>
      </c>
      <c r="E31">
        <v>0.1</v>
      </c>
      <c r="F31">
        <v>0</v>
      </c>
      <c r="G31">
        <v>0</v>
      </c>
    </row>
    <row r="32" spans="1:7" ht="15" x14ac:dyDescent="0.25">
      <c r="A32" s="282" t="s">
        <v>83</v>
      </c>
      <c r="B32">
        <v>7.2</v>
      </c>
      <c r="C32">
        <v>0</v>
      </c>
      <c r="D32">
        <v>362.1</v>
      </c>
      <c r="E32">
        <v>117.5</v>
      </c>
      <c r="F32">
        <v>0</v>
      </c>
      <c r="G32">
        <v>0</v>
      </c>
    </row>
    <row r="33" spans="1:7" ht="15" x14ac:dyDescent="0.25">
      <c r="A33" s="282" t="s">
        <v>85</v>
      </c>
      <c r="B33">
        <v>1.9</v>
      </c>
      <c r="C33">
        <v>1.1000000000000001</v>
      </c>
      <c r="D33">
        <v>2.8</v>
      </c>
      <c r="E33">
        <v>1.4</v>
      </c>
      <c r="F33">
        <v>0</v>
      </c>
      <c r="G33">
        <v>0</v>
      </c>
    </row>
    <row r="34" spans="1:7" ht="15" x14ac:dyDescent="0.25">
      <c r="A34" s="282" t="s">
        <v>86</v>
      </c>
      <c r="B34">
        <v>4</v>
      </c>
      <c r="C34">
        <v>2.5</v>
      </c>
      <c r="D34">
        <v>1.4</v>
      </c>
      <c r="E34">
        <v>2.6</v>
      </c>
      <c r="F34">
        <v>0</v>
      </c>
      <c r="G34">
        <v>0</v>
      </c>
    </row>
    <row r="35" spans="1:7" ht="15" x14ac:dyDescent="0.25">
      <c r="A35" s="282" t="s">
        <v>87</v>
      </c>
      <c r="B35">
        <v>1</v>
      </c>
      <c r="C35" t="s">
        <v>84</v>
      </c>
      <c r="D35">
        <v>0.9</v>
      </c>
      <c r="E35">
        <v>0.2</v>
      </c>
      <c r="F35">
        <v>0</v>
      </c>
      <c r="G35">
        <v>0</v>
      </c>
    </row>
    <row r="36" spans="1:7" ht="15" x14ac:dyDescent="0.25">
      <c r="A36" s="282" t="s">
        <v>88</v>
      </c>
      <c r="B36">
        <v>223.1</v>
      </c>
      <c r="C36">
        <v>191.6</v>
      </c>
      <c r="D36">
        <v>544.9</v>
      </c>
      <c r="E36">
        <v>446.1</v>
      </c>
      <c r="F36">
        <v>0</v>
      </c>
      <c r="G36">
        <v>0</v>
      </c>
    </row>
    <row r="37" spans="1:7" ht="15" x14ac:dyDescent="0.25">
      <c r="A37" s="282" t="s">
        <v>89</v>
      </c>
      <c r="B37">
        <v>0</v>
      </c>
      <c r="C37">
        <v>0</v>
      </c>
      <c r="D37">
        <v>0</v>
      </c>
      <c r="E37">
        <v>44.1</v>
      </c>
      <c r="F37">
        <v>0</v>
      </c>
      <c r="G37">
        <v>0</v>
      </c>
    </row>
    <row r="38" spans="1:7" ht="15" x14ac:dyDescent="0.25">
      <c r="A38" s="282" t="s">
        <v>90</v>
      </c>
      <c r="B38">
        <v>0</v>
      </c>
      <c r="C38">
        <v>0</v>
      </c>
      <c r="D38">
        <v>0</v>
      </c>
      <c r="E38">
        <v>27.5</v>
      </c>
      <c r="F38">
        <v>0</v>
      </c>
      <c r="G38">
        <v>0</v>
      </c>
    </row>
    <row r="39" spans="1:7" ht="15" x14ac:dyDescent="0.25">
      <c r="A39" s="282" t="s">
        <v>91</v>
      </c>
      <c r="B39">
        <v>31.7</v>
      </c>
      <c r="C39">
        <v>36.9</v>
      </c>
      <c r="D39">
        <v>231.6</v>
      </c>
      <c r="E39">
        <v>346.5</v>
      </c>
      <c r="F39">
        <v>0</v>
      </c>
      <c r="G39">
        <v>0</v>
      </c>
    </row>
    <row r="40" spans="1:7" ht="15" x14ac:dyDescent="0.25">
      <c r="A40" s="282" t="s">
        <v>92</v>
      </c>
      <c r="B40">
        <v>0</v>
      </c>
      <c r="C40">
        <v>0</v>
      </c>
      <c r="D40">
        <v>0</v>
      </c>
      <c r="E40">
        <v>12</v>
      </c>
      <c r="F40">
        <v>0</v>
      </c>
      <c r="G40">
        <v>0</v>
      </c>
    </row>
    <row r="41" spans="1:7" ht="15" x14ac:dyDescent="0.25">
      <c r="A41" s="282" t="s">
        <v>93</v>
      </c>
      <c r="B41">
        <v>78.099999999999994</v>
      </c>
      <c r="C41">
        <v>53.3</v>
      </c>
      <c r="D41">
        <v>83.6</v>
      </c>
      <c r="E41">
        <v>73.5</v>
      </c>
      <c r="F41">
        <v>0</v>
      </c>
      <c r="G41">
        <v>0</v>
      </c>
    </row>
    <row r="42" spans="1:7" ht="15" x14ac:dyDescent="0.25">
      <c r="A42" s="282" t="s">
        <v>94</v>
      </c>
      <c r="B42">
        <v>41.7</v>
      </c>
      <c r="C42">
        <v>1.8</v>
      </c>
      <c r="D42">
        <v>3.8</v>
      </c>
      <c r="E42">
        <v>8.6999999999999993</v>
      </c>
      <c r="F42">
        <v>0</v>
      </c>
      <c r="G42">
        <v>0</v>
      </c>
    </row>
    <row r="43" spans="1:7" ht="15" x14ac:dyDescent="0.25">
      <c r="A43" s="282" t="s">
        <v>95</v>
      </c>
      <c r="B43">
        <v>66</v>
      </c>
      <c r="C43">
        <v>297</v>
      </c>
      <c r="D43">
        <v>0</v>
      </c>
      <c r="E43">
        <v>206.1</v>
      </c>
      <c r="F43">
        <v>0</v>
      </c>
      <c r="G43">
        <v>0</v>
      </c>
    </row>
    <row r="44" spans="1:7" ht="15" x14ac:dyDescent="0.25">
      <c r="A44" s="282" t="s">
        <v>96</v>
      </c>
      <c r="B44">
        <v>12.8</v>
      </c>
      <c r="C44">
        <v>7.4</v>
      </c>
      <c r="D44">
        <v>22.9</v>
      </c>
      <c r="E44">
        <v>18.100000000000001</v>
      </c>
      <c r="F44">
        <v>0</v>
      </c>
      <c r="G44">
        <v>0</v>
      </c>
    </row>
    <row r="45" spans="1:7" ht="15" x14ac:dyDescent="0.25">
      <c r="A45" s="282" t="s">
        <v>97</v>
      </c>
      <c r="B45">
        <v>0.4</v>
      </c>
      <c r="C45">
        <v>0</v>
      </c>
      <c r="D45">
        <v>0</v>
      </c>
      <c r="E45">
        <v>0</v>
      </c>
      <c r="F45">
        <v>0</v>
      </c>
      <c r="G45">
        <v>0</v>
      </c>
    </row>
    <row r="46" spans="1:7" ht="15" x14ac:dyDescent="0.25">
      <c r="A46" s="282" t="s">
        <v>98</v>
      </c>
      <c r="B46">
        <v>68</v>
      </c>
      <c r="C46">
        <v>0</v>
      </c>
      <c r="D46">
        <v>79</v>
      </c>
      <c r="E46">
        <v>123.1</v>
      </c>
      <c r="F46">
        <v>0</v>
      </c>
      <c r="G46">
        <v>0</v>
      </c>
    </row>
    <row r="47" spans="1:7" ht="15" x14ac:dyDescent="0.25">
      <c r="A47" s="282" t="s">
        <v>169</v>
      </c>
      <c r="B47">
        <v>0.5</v>
      </c>
      <c r="C47">
        <v>0</v>
      </c>
      <c r="D47">
        <v>0</v>
      </c>
      <c r="E47">
        <v>0</v>
      </c>
      <c r="F47">
        <v>0</v>
      </c>
      <c r="G47">
        <v>0</v>
      </c>
    </row>
    <row r="48" spans="1:7" ht="15" x14ac:dyDescent="0.25">
      <c r="A48" s="282" t="s">
        <v>99</v>
      </c>
      <c r="B48">
        <v>8.9</v>
      </c>
      <c r="C48">
        <v>6.8</v>
      </c>
      <c r="D48">
        <v>1.3</v>
      </c>
      <c r="E48">
        <v>1.6</v>
      </c>
      <c r="F48">
        <v>0</v>
      </c>
      <c r="G48">
        <v>0</v>
      </c>
    </row>
    <row r="49" spans="1:7" ht="15" x14ac:dyDescent="0.25">
      <c r="A49" s="282" t="s">
        <v>100</v>
      </c>
      <c r="B49">
        <v>113.7</v>
      </c>
      <c r="C49">
        <v>62.7</v>
      </c>
      <c r="D49">
        <v>120.6</v>
      </c>
      <c r="E49">
        <v>135.4</v>
      </c>
      <c r="F49">
        <v>0</v>
      </c>
      <c r="G49">
        <v>0</v>
      </c>
    </row>
    <row r="50" spans="1:7" ht="15" x14ac:dyDescent="0.25">
      <c r="A50" s="282" t="s">
        <v>101</v>
      </c>
      <c r="B50">
        <v>87</v>
      </c>
      <c r="C50">
        <v>78.8</v>
      </c>
      <c r="D50">
        <v>261.7</v>
      </c>
      <c r="E50">
        <v>191.1</v>
      </c>
      <c r="F50">
        <v>0</v>
      </c>
      <c r="G50">
        <v>0</v>
      </c>
    </row>
    <row r="51" spans="1:7" ht="15" x14ac:dyDescent="0.25">
      <c r="A51" s="282" t="s">
        <v>66</v>
      </c>
    </row>
    <row r="52" spans="1:7" ht="15" x14ac:dyDescent="0.25">
      <c r="A52" s="282" t="s">
        <v>102</v>
      </c>
      <c r="B52">
        <v>110.8</v>
      </c>
      <c r="C52">
        <v>433</v>
      </c>
      <c r="D52">
        <v>291</v>
      </c>
      <c r="E52">
        <v>788.7</v>
      </c>
      <c r="F52">
        <v>0</v>
      </c>
      <c r="G52">
        <v>0</v>
      </c>
    </row>
    <row r="53" spans="1:7" ht="15" x14ac:dyDescent="0.25">
      <c r="A53" s="282" t="s">
        <v>103</v>
      </c>
      <c r="B53">
        <v>0</v>
      </c>
      <c r="C53">
        <v>90</v>
      </c>
      <c r="D53">
        <v>0</v>
      </c>
      <c r="E53">
        <v>179.6</v>
      </c>
      <c r="F53">
        <v>0</v>
      </c>
      <c r="G53">
        <v>0</v>
      </c>
    </row>
    <row r="54" spans="1:7" ht="15" x14ac:dyDescent="0.25">
      <c r="A54" s="282" t="s">
        <v>104</v>
      </c>
      <c r="B54">
        <v>80.8</v>
      </c>
      <c r="C54">
        <v>277</v>
      </c>
      <c r="D54">
        <v>220.9</v>
      </c>
      <c r="E54">
        <v>468.9</v>
      </c>
      <c r="F54">
        <v>0</v>
      </c>
      <c r="G54">
        <v>0</v>
      </c>
    </row>
    <row r="55" spans="1:7" ht="15" x14ac:dyDescent="0.25">
      <c r="A55" s="282" t="s">
        <v>105</v>
      </c>
      <c r="B55">
        <v>0</v>
      </c>
      <c r="C55">
        <v>6</v>
      </c>
      <c r="D55">
        <v>6.6</v>
      </c>
      <c r="E55">
        <v>6.6</v>
      </c>
      <c r="F55">
        <v>0</v>
      </c>
      <c r="G55">
        <v>0</v>
      </c>
    </row>
    <row r="56" spans="1:7" ht="15" x14ac:dyDescent="0.25">
      <c r="A56" s="282" t="s">
        <v>107</v>
      </c>
      <c r="B56">
        <v>30</v>
      </c>
      <c r="C56">
        <v>60</v>
      </c>
      <c r="D56">
        <v>63.5</v>
      </c>
      <c r="E56">
        <v>133.6</v>
      </c>
      <c r="F56">
        <v>0</v>
      </c>
      <c r="G56">
        <v>0</v>
      </c>
    </row>
    <row r="57" spans="1:7" ht="15" x14ac:dyDescent="0.25">
      <c r="A57" s="282" t="s">
        <v>66</v>
      </c>
    </row>
    <row r="58" spans="1:7" ht="15" x14ac:dyDescent="0.25">
      <c r="A58" s="282" t="s">
        <v>108</v>
      </c>
      <c r="B58">
        <v>1444</v>
      </c>
      <c r="C58">
        <v>1702.5</v>
      </c>
      <c r="D58">
        <v>2092.6999999999998</v>
      </c>
      <c r="E58">
        <v>1966.5</v>
      </c>
      <c r="F58">
        <v>0</v>
      </c>
      <c r="G58">
        <v>0</v>
      </c>
    </row>
    <row r="59" spans="1:7" ht="15" x14ac:dyDescent="0.25">
      <c r="A59" s="282" t="s">
        <v>109</v>
      </c>
      <c r="B59">
        <v>4</v>
      </c>
      <c r="C59">
        <v>6.6</v>
      </c>
      <c r="D59">
        <v>7.1</v>
      </c>
      <c r="E59">
        <v>6.5</v>
      </c>
      <c r="F59">
        <v>0</v>
      </c>
      <c r="G59">
        <v>0</v>
      </c>
    </row>
    <row r="60" spans="1:7" ht="15" x14ac:dyDescent="0.25">
      <c r="A60" s="282" t="s">
        <v>111</v>
      </c>
      <c r="B60">
        <v>25</v>
      </c>
      <c r="C60">
        <v>94.5</v>
      </c>
      <c r="D60">
        <v>70.900000000000006</v>
      </c>
      <c r="E60">
        <v>90.3</v>
      </c>
      <c r="F60">
        <v>0</v>
      </c>
      <c r="G60">
        <v>0</v>
      </c>
    </row>
    <row r="61" spans="1:7" ht="15" x14ac:dyDescent="0.25">
      <c r="A61" s="282" t="s">
        <v>112</v>
      </c>
      <c r="B61">
        <v>0.9</v>
      </c>
      <c r="C61">
        <v>21.5</v>
      </c>
      <c r="D61">
        <v>71.8</v>
      </c>
      <c r="E61">
        <v>46.2</v>
      </c>
      <c r="F61">
        <v>0</v>
      </c>
      <c r="G61">
        <v>0</v>
      </c>
    </row>
    <row r="62" spans="1:7" ht="15" x14ac:dyDescent="0.25">
      <c r="A62" s="282" t="s">
        <v>113</v>
      </c>
      <c r="B62">
        <v>40</v>
      </c>
      <c r="C62">
        <v>47.7</v>
      </c>
      <c r="D62">
        <v>115.6</v>
      </c>
      <c r="E62">
        <v>52.8</v>
      </c>
      <c r="F62">
        <v>0</v>
      </c>
      <c r="G62">
        <v>0</v>
      </c>
    </row>
    <row r="63" spans="1:7" ht="15" x14ac:dyDescent="0.25">
      <c r="A63" s="282" t="s">
        <v>114</v>
      </c>
      <c r="B63">
        <v>14.4</v>
      </c>
      <c r="C63">
        <v>14.4</v>
      </c>
      <c r="D63">
        <v>0</v>
      </c>
      <c r="E63">
        <v>7.2</v>
      </c>
      <c r="F63">
        <v>0</v>
      </c>
      <c r="G63">
        <v>0</v>
      </c>
    </row>
    <row r="64" spans="1:7" ht="15" x14ac:dyDescent="0.25">
      <c r="A64" s="282" t="s">
        <v>115</v>
      </c>
      <c r="B64">
        <v>4</v>
      </c>
      <c r="C64">
        <v>5</v>
      </c>
      <c r="D64">
        <v>5.5</v>
      </c>
      <c r="E64">
        <v>8.8000000000000007</v>
      </c>
      <c r="F64">
        <v>0</v>
      </c>
      <c r="G64">
        <v>0</v>
      </c>
    </row>
    <row r="65" spans="1:7" ht="15" x14ac:dyDescent="0.25">
      <c r="A65" s="282" t="s">
        <v>116</v>
      </c>
      <c r="B65">
        <v>0</v>
      </c>
      <c r="C65">
        <v>0</v>
      </c>
      <c r="D65">
        <v>0</v>
      </c>
      <c r="E65">
        <v>1.7</v>
      </c>
      <c r="F65">
        <v>0</v>
      </c>
      <c r="G65">
        <v>0</v>
      </c>
    </row>
    <row r="66" spans="1:7" ht="15" x14ac:dyDescent="0.25">
      <c r="A66" s="282" t="s">
        <v>117</v>
      </c>
      <c r="B66">
        <v>1324.9</v>
      </c>
      <c r="C66">
        <v>1495.6</v>
      </c>
      <c r="D66">
        <v>1793.5</v>
      </c>
      <c r="E66">
        <v>1690.9</v>
      </c>
      <c r="F66">
        <v>0</v>
      </c>
      <c r="G66">
        <v>0</v>
      </c>
    </row>
    <row r="67" spans="1:7" ht="15" x14ac:dyDescent="0.25">
      <c r="A67" s="282" t="s">
        <v>118</v>
      </c>
      <c r="B67">
        <v>11.8</v>
      </c>
      <c r="C67">
        <v>17.3</v>
      </c>
      <c r="D67">
        <v>16.600000000000001</v>
      </c>
      <c r="E67">
        <v>13.4</v>
      </c>
      <c r="F67">
        <v>0</v>
      </c>
      <c r="G67">
        <v>0</v>
      </c>
    </row>
    <row r="68" spans="1:7" ht="15" x14ac:dyDescent="0.25">
      <c r="A68" s="282" t="s">
        <v>119</v>
      </c>
      <c r="B68">
        <v>0</v>
      </c>
      <c r="C68">
        <v>0</v>
      </c>
      <c r="D68">
        <v>0</v>
      </c>
      <c r="E68">
        <v>32.9</v>
      </c>
      <c r="F68">
        <v>0</v>
      </c>
      <c r="G68">
        <v>0</v>
      </c>
    </row>
    <row r="69" spans="1:7" ht="15" x14ac:dyDescent="0.25">
      <c r="A69" s="282" t="s">
        <v>120</v>
      </c>
      <c r="B69">
        <v>0</v>
      </c>
      <c r="C69">
        <v>0</v>
      </c>
      <c r="D69" t="s">
        <v>84</v>
      </c>
      <c r="E69">
        <v>0</v>
      </c>
      <c r="F69">
        <v>0</v>
      </c>
      <c r="G69">
        <v>0</v>
      </c>
    </row>
    <row r="70" spans="1:7" ht="15" x14ac:dyDescent="0.25">
      <c r="A70" s="282" t="s">
        <v>121</v>
      </c>
      <c r="B70">
        <v>19</v>
      </c>
      <c r="C70">
        <v>0</v>
      </c>
      <c r="D70">
        <v>11.8</v>
      </c>
      <c r="E70">
        <v>15.9</v>
      </c>
      <c r="F70">
        <v>0</v>
      </c>
      <c r="G70">
        <v>0</v>
      </c>
    </row>
    <row r="71" spans="1:7" ht="15" x14ac:dyDescent="0.25">
      <c r="A71" s="282" t="s">
        <v>62</v>
      </c>
      <c r="B71" t="s">
        <v>63</v>
      </c>
      <c r="C71" t="s">
        <v>64</v>
      </c>
      <c r="D71" t="s">
        <v>63</v>
      </c>
      <c r="E71" t="s">
        <v>63</v>
      </c>
      <c r="F71" t="s">
        <v>63</v>
      </c>
      <c r="G71" t="s">
        <v>65</v>
      </c>
    </row>
    <row r="72" spans="1:7" ht="15" x14ac:dyDescent="0.25">
      <c r="A72" s="282" t="s">
        <v>122</v>
      </c>
      <c r="B72">
        <v>9027.2000000000007</v>
      </c>
      <c r="C72">
        <v>10759.2</v>
      </c>
      <c r="D72">
        <v>21914.400000000001</v>
      </c>
      <c r="E72">
        <v>26494.7</v>
      </c>
      <c r="F72">
        <v>28</v>
      </c>
      <c r="G72">
        <v>0</v>
      </c>
    </row>
    <row r="73" spans="1:7" ht="15" x14ac:dyDescent="0.25">
      <c r="A73" s="282" t="s">
        <v>123</v>
      </c>
      <c r="B73">
        <v>5402.3</v>
      </c>
      <c r="C73">
        <v>5642.8</v>
      </c>
      <c r="D73">
        <v>0</v>
      </c>
      <c r="E73">
        <v>0</v>
      </c>
      <c r="F73">
        <v>125</v>
      </c>
      <c r="G73">
        <v>0</v>
      </c>
    </row>
    <row r="74" spans="1:7" ht="15" x14ac:dyDescent="0.25">
      <c r="A74" s="282" t="s">
        <v>62</v>
      </c>
      <c r="B74" t="s">
        <v>63</v>
      </c>
      <c r="C74" t="s">
        <v>64</v>
      </c>
      <c r="D74" t="s">
        <v>63</v>
      </c>
      <c r="E74" t="s">
        <v>63</v>
      </c>
      <c r="F74" t="s">
        <v>63</v>
      </c>
      <c r="G74" t="s">
        <v>65</v>
      </c>
    </row>
    <row r="75" spans="1:7" ht="15" x14ac:dyDescent="0.25">
      <c r="A75" s="282" t="s">
        <v>124</v>
      </c>
      <c r="B75">
        <v>14429.5</v>
      </c>
      <c r="C75">
        <v>16402</v>
      </c>
      <c r="D75">
        <v>21914.400000000001</v>
      </c>
      <c r="E75">
        <v>26494.7</v>
      </c>
      <c r="F75">
        <v>153</v>
      </c>
      <c r="G75">
        <v>0</v>
      </c>
    </row>
    <row r="76" spans="1:7" ht="15" x14ac:dyDescent="0.25">
      <c r="A76" s="282" t="s">
        <v>125</v>
      </c>
      <c r="B76" t="s">
        <v>42</v>
      </c>
      <c r="C76" t="s">
        <v>42</v>
      </c>
      <c r="D76">
        <v>2</v>
      </c>
      <c r="E76">
        <v>1.5</v>
      </c>
      <c r="F76" t="s">
        <v>42</v>
      </c>
      <c r="G76" t="s">
        <v>42</v>
      </c>
    </row>
    <row r="77" spans="1:7" ht="15" x14ac:dyDescent="0.25">
      <c r="A77" s="282" t="s">
        <v>126</v>
      </c>
      <c r="B77">
        <v>0</v>
      </c>
      <c r="C77">
        <v>0.3</v>
      </c>
      <c r="D77" t="s">
        <v>42</v>
      </c>
      <c r="E77" t="s">
        <v>42</v>
      </c>
      <c r="F77">
        <v>0</v>
      </c>
      <c r="G77">
        <v>0</v>
      </c>
    </row>
    <row r="78" spans="1:7" ht="15" x14ac:dyDescent="0.25">
      <c r="A78" s="282" t="s">
        <v>62</v>
      </c>
      <c r="B78" t="s">
        <v>63</v>
      </c>
      <c r="C78" t="s">
        <v>64</v>
      </c>
      <c r="D78" t="s">
        <v>63</v>
      </c>
      <c r="E78" t="s">
        <v>63</v>
      </c>
      <c r="F78" t="s">
        <v>63</v>
      </c>
      <c r="G78" t="s">
        <v>65</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1751-8044-48ED-99D0-A9E81B344FE4}">
  <dimension ref="A1:G79"/>
  <sheetViews>
    <sheetView topLeftCell="A6" workbookViewId="0">
      <selection activeCell="F1" sqref="F1:F2"/>
    </sheetView>
  </sheetViews>
  <sheetFormatPr defaultRowHeight="13.2" x14ac:dyDescent="0.25"/>
  <cols>
    <col min="1" max="1" width="27.6640625" customWidth="1"/>
    <col min="2" max="2" width="13.6640625" customWidth="1"/>
    <col min="3" max="3" width="10.6640625" customWidth="1"/>
    <col min="4" max="4" width="13.109375" customWidth="1"/>
    <col min="5" max="5" width="12.5546875" customWidth="1"/>
    <col min="6" max="6" width="11.88671875" customWidth="1"/>
    <col min="7" max="7" width="10.6640625" customWidth="1"/>
  </cols>
  <sheetData>
    <row r="1" spans="1:7" ht="15" x14ac:dyDescent="0.25">
      <c r="A1" s="282" t="s">
        <v>47</v>
      </c>
    </row>
    <row r="2" spans="1:7" ht="15" x14ac:dyDescent="0.25">
      <c r="A2" s="282" t="s">
        <v>48</v>
      </c>
    </row>
    <row r="3" spans="1:7" ht="15" x14ac:dyDescent="0.25">
      <c r="A3" s="282" t="s">
        <v>224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443</v>
      </c>
      <c r="C12">
        <v>86</v>
      </c>
      <c r="D12">
        <v>2347.6</v>
      </c>
      <c r="E12">
        <v>1860.2</v>
      </c>
      <c r="F12">
        <v>0</v>
      </c>
      <c r="G12">
        <v>0</v>
      </c>
    </row>
    <row r="13" spans="1:7" ht="15" x14ac:dyDescent="0.25">
      <c r="A13" s="282" t="s">
        <v>68</v>
      </c>
      <c r="B13">
        <v>0</v>
      </c>
      <c r="C13">
        <v>0</v>
      </c>
      <c r="D13">
        <v>485.4</v>
      </c>
      <c r="E13">
        <v>431.8</v>
      </c>
      <c r="F13">
        <v>0</v>
      </c>
      <c r="G13">
        <v>0</v>
      </c>
    </row>
    <row r="14" spans="1:7" ht="15" x14ac:dyDescent="0.25">
      <c r="A14" s="282" t="s">
        <v>69</v>
      </c>
      <c r="B14">
        <v>0</v>
      </c>
      <c r="C14">
        <v>0</v>
      </c>
      <c r="D14">
        <v>0</v>
      </c>
      <c r="E14">
        <v>20.2</v>
      </c>
      <c r="F14">
        <v>0</v>
      </c>
      <c r="G14">
        <v>0</v>
      </c>
    </row>
    <row r="15" spans="1:7" ht="15" x14ac:dyDescent="0.25">
      <c r="A15" s="282" t="s">
        <v>70</v>
      </c>
      <c r="B15">
        <v>100</v>
      </c>
      <c r="C15">
        <v>20</v>
      </c>
      <c r="D15">
        <v>74.5</v>
      </c>
      <c r="E15">
        <v>98.1</v>
      </c>
      <c r="F15">
        <v>0</v>
      </c>
      <c r="G15">
        <v>0</v>
      </c>
    </row>
    <row r="16" spans="1:7" ht="15" x14ac:dyDescent="0.25">
      <c r="A16" s="282" t="s">
        <v>71</v>
      </c>
      <c r="B16">
        <v>0</v>
      </c>
      <c r="C16">
        <v>0</v>
      </c>
      <c r="D16">
        <v>499.4</v>
      </c>
      <c r="E16">
        <v>597.9</v>
      </c>
      <c r="F16">
        <v>0</v>
      </c>
      <c r="G16">
        <v>0</v>
      </c>
    </row>
    <row r="17" spans="1:7" ht="15" x14ac:dyDescent="0.25">
      <c r="A17" s="282" t="s">
        <v>72</v>
      </c>
      <c r="B17">
        <v>52.5</v>
      </c>
      <c r="C17">
        <v>0</v>
      </c>
      <c r="D17">
        <v>57.4</v>
      </c>
      <c r="E17">
        <v>86.3</v>
      </c>
      <c r="F17">
        <v>0</v>
      </c>
      <c r="G17">
        <v>0</v>
      </c>
    </row>
    <row r="18" spans="1:7" ht="15" x14ac:dyDescent="0.25">
      <c r="A18" s="282" t="s">
        <v>73</v>
      </c>
      <c r="B18">
        <v>185</v>
      </c>
      <c r="C18">
        <v>66</v>
      </c>
      <c r="D18">
        <v>1163</v>
      </c>
      <c r="E18">
        <v>502.2</v>
      </c>
      <c r="F18">
        <v>0</v>
      </c>
      <c r="G18">
        <v>0</v>
      </c>
    </row>
    <row r="19" spans="1:7" ht="15" x14ac:dyDescent="0.25">
      <c r="A19" s="282" t="s">
        <v>74</v>
      </c>
      <c r="B19">
        <v>105.5</v>
      </c>
      <c r="C19">
        <v>0</v>
      </c>
      <c r="D19">
        <v>67.900000000000006</v>
      </c>
      <c r="E19">
        <v>123.7</v>
      </c>
      <c r="F19">
        <v>0</v>
      </c>
      <c r="G19">
        <v>0</v>
      </c>
    </row>
    <row r="20" spans="1:7" ht="15" x14ac:dyDescent="0.25">
      <c r="A20" s="282" t="s">
        <v>66</v>
      </c>
    </row>
    <row r="21" spans="1:7" ht="15" x14ac:dyDescent="0.25">
      <c r="A21" s="282" t="s">
        <v>75</v>
      </c>
      <c r="B21">
        <v>60</v>
      </c>
      <c r="C21">
        <v>31</v>
      </c>
      <c r="D21">
        <v>72.3</v>
      </c>
      <c r="E21">
        <v>80.7</v>
      </c>
      <c r="F21">
        <v>0</v>
      </c>
      <c r="G21">
        <v>0</v>
      </c>
    </row>
    <row r="22" spans="1:7" ht="15" x14ac:dyDescent="0.25">
      <c r="A22" s="282" t="s">
        <v>76</v>
      </c>
      <c r="B22">
        <v>0</v>
      </c>
      <c r="C22">
        <v>31</v>
      </c>
      <c r="D22">
        <v>0</v>
      </c>
      <c r="E22">
        <v>0</v>
      </c>
      <c r="F22">
        <v>0</v>
      </c>
      <c r="G22">
        <v>0</v>
      </c>
    </row>
    <row r="23" spans="1:7" ht="15" x14ac:dyDescent="0.25">
      <c r="A23" s="282" t="s">
        <v>77</v>
      </c>
      <c r="B23">
        <v>60</v>
      </c>
      <c r="C23">
        <v>0</v>
      </c>
      <c r="D23">
        <v>72.3</v>
      </c>
      <c r="E23">
        <v>80.7</v>
      </c>
      <c r="F23">
        <v>0</v>
      </c>
      <c r="G23">
        <v>0</v>
      </c>
    </row>
    <row r="24" spans="1:7" ht="15" x14ac:dyDescent="0.25">
      <c r="A24" s="282" t="s">
        <v>66</v>
      </c>
    </row>
    <row r="25" spans="1:7" ht="15" x14ac:dyDescent="0.25">
      <c r="A25" s="282" t="s">
        <v>78</v>
      </c>
      <c r="B25">
        <v>507.5</v>
      </c>
      <c r="C25">
        <v>544.1</v>
      </c>
      <c r="D25">
        <v>681.3</v>
      </c>
      <c r="E25">
        <v>806.2</v>
      </c>
      <c r="F25">
        <v>28</v>
      </c>
      <c r="G25">
        <v>0</v>
      </c>
    </row>
    <row r="26" spans="1:7" ht="15" x14ac:dyDescent="0.25">
      <c r="A26" s="282" t="s">
        <v>66</v>
      </c>
    </row>
    <row r="27" spans="1:7" ht="15" x14ac:dyDescent="0.25">
      <c r="A27" s="282" t="s">
        <v>79</v>
      </c>
      <c r="B27">
        <v>241.4</v>
      </c>
      <c r="C27">
        <v>170.8</v>
      </c>
      <c r="D27">
        <v>390.3</v>
      </c>
      <c r="E27">
        <v>544.1</v>
      </c>
      <c r="F27">
        <v>0</v>
      </c>
      <c r="G27">
        <v>0</v>
      </c>
    </row>
    <row r="28" spans="1:7" ht="15" x14ac:dyDescent="0.25">
      <c r="A28" s="282" t="s">
        <v>66</v>
      </c>
    </row>
    <row r="29" spans="1:7" ht="15" x14ac:dyDescent="0.25">
      <c r="A29" s="282" t="s">
        <v>80</v>
      </c>
      <c r="B29">
        <v>5479.7</v>
      </c>
      <c r="C29">
        <v>7733.3</v>
      </c>
      <c r="D29">
        <v>13482.2</v>
      </c>
      <c r="E29">
        <v>17372.3</v>
      </c>
      <c r="F29">
        <v>0</v>
      </c>
      <c r="G29">
        <v>0</v>
      </c>
    </row>
    <row r="30" spans="1:7" ht="15" x14ac:dyDescent="0.25">
      <c r="A30" s="282" t="s">
        <v>66</v>
      </c>
    </row>
    <row r="31" spans="1:7" ht="15" x14ac:dyDescent="0.25">
      <c r="A31" s="282" t="s">
        <v>81</v>
      </c>
      <c r="B31">
        <v>785</v>
      </c>
      <c r="C31">
        <v>747.4</v>
      </c>
      <c r="D31">
        <v>1493.8</v>
      </c>
      <c r="E31">
        <v>1563.7</v>
      </c>
      <c r="F31">
        <v>0</v>
      </c>
      <c r="G31">
        <v>0</v>
      </c>
    </row>
    <row r="32" spans="1:7" ht="15" x14ac:dyDescent="0.25">
      <c r="A32" s="282" t="s">
        <v>82</v>
      </c>
      <c r="B32">
        <v>0</v>
      </c>
      <c r="C32">
        <v>0.2</v>
      </c>
      <c r="D32">
        <v>0.2</v>
      </c>
      <c r="E32">
        <v>0.1</v>
      </c>
      <c r="F32">
        <v>0</v>
      </c>
      <c r="G32">
        <v>0</v>
      </c>
    </row>
    <row r="33" spans="1:7" ht="15" x14ac:dyDescent="0.25">
      <c r="A33" s="282" t="s">
        <v>83</v>
      </c>
      <c r="B33">
        <v>63.3</v>
      </c>
      <c r="C33">
        <v>0</v>
      </c>
      <c r="D33">
        <v>300.5</v>
      </c>
      <c r="E33">
        <v>117.5</v>
      </c>
      <c r="F33">
        <v>0</v>
      </c>
      <c r="G33">
        <v>0</v>
      </c>
    </row>
    <row r="34" spans="1:7" ht="15" x14ac:dyDescent="0.25">
      <c r="A34" s="282" t="s">
        <v>85</v>
      </c>
      <c r="B34">
        <v>1.9</v>
      </c>
      <c r="C34">
        <v>1.1000000000000001</v>
      </c>
      <c r="D34">
        <v>2.8</v>
      </c>
      <c r="E34">
        <v>1.4</v>
      </c>
      <c r="F34">
        <v>0</v>
      </c>
      <c r="G34">
        <v>0</v>
      </c>
    </row>
    <row r="35" spans="1:7" ht="15" x14ac:dyDescent="0.25">
      <c r="A35" s="282" t="s">
        <v>86</v>
      </c>
      <c r="B35">
        <v>4</v>
      </c>
      <c r="C35">
        <v>1.4</v>
      </c>
      <c r="D35">
        <v>0.9</v>
      </c>
      <c r="E35">
        <v>2.6</v>
      </c>
      <c r="F35">
        <v>0</v>
      </c>
      <c r="G35">
        <v>0</v>
      </c>
    </row>
    <row r="36" spans="1:7" ht="15" x14ac:dyDescent="0.25">
      <c r="A36" s="282" t="s">
        <v>87</v>
      </c>
      <c r="B36">
        <v>1</v>
      </c>
      <c r="C36" t="s">
        <v>84</v>
      </c>
      <c r="D36">
        <v>0.9</v>
      </c>
      <c r="E36">
        <v>0.2</v>
      </c>
      <c r="F36">
        <v>0</v>
      </c>
      <c r="G36">
        <v>0</v>
      </c>
    </row>
    <row r="37" spans="1:7" ht="15" x14ac:dyDescent="0.25">
      <c r="A37" s="282" t="s">
        <v>88</v>
      </c>
      <c r="B37">
        <v>213</v>
      </c>
      <c r="C37">
        <v>196.5</v>
      </c>
      <c r="D37">
        <v>460.3</v>
      </c>
      <c r="E37">
        <v>428.5</v>
      </c>
      <c r="F37">
        <v>0</v>
      </c>
      <c r="G37">
        <v>0</v>
      </c>
    </row>
    <row r="38" spans="1:7" ht="15" x14ac:dyDescent="0.25">
      <c r="A38" s="282" t="s">
        <v>89</v>
      </c>
      <c r="B38">
        <v>0</v>
      </c>
      <c r="C38">
        <v>0</v>
      </c>
      <c r="D38">
        <v>0</v>
      </c>
      <c r="E38">
        <v>44.1</v>
      </c>
      <c r="F38">
        <v>0</v>
      </c>
      <c r="G38">
        <v>0</v>
      </c>
    </row>
    <row r="39" spans="1:7" ht="15" x14ac:dyDescent="0.25">
      <c r="A39" s="282" t="s">
        <v>90</v>
      </c>
      <c r="B39">
        <v>0</v>
      </c>
      <c r="C39">
        <v>0</v>
      </c>
      <c r="D39">
        <v>0</v>
      </c>
      <c r="E39">
        <v>27.5</v>
      </c>
      <c r="F39">
        <v>0</v>
      </c>
      <c r="G39">
        <v>0</v>
      </c>
    </row>
    <row r="40" spans="1:7" ht="15" x14ac:dyDescent="0.25">
      <c r="A40" s="282" t="s">
        <v>91</v>
      </c>
      <c r="B40">
        <v>30.3</v>
      </c>
      <c r="C40">
        <v>39.9</v>
      </c>
      <c r="D40">
        <v>170.7</v>
      </c>
      <c r="E40">
        <v>343.5</v>
      </c>
      <c r="F40">
        <v>0</v>
      </c>
      <c r="G40">
        <v>0</v>
      </c>
    </row>
    <row r="41" spans="1:7" ht="15" x14ac:dyDescent="0.25">
      <c r="A41" s="282" t="s">
        <v>92</v>
      </c>
      <c r="B41">
        <v>0</v>
      </c>
      <c r="C41">
        <v>0</v>
      </c>
      <c r="D41">
        <v>0</v>
      </c>
      <c r="E41">
        <v>12</v>
      </c>
      <c r="F41">
        <v>0</v>
      </c>
      <c r="G41">
        <v>0</v>
      </c>
    </row>
    <row r="42" spans="1:7" ht="15" x14ac:dyDescent="0.25">
      <c r="A42" s="282" t="s">
        <v>93</v>
      </c>
      <c r="B42">
        <v>74.7</v>
      </c>
      <c r="C42">
        <v>59.7</v>
      </c>
      <c r="D42">
        <v>77.900000000000006</v>
      </c>
      <c r="E42">
        <v>65.5</v>
      </c>
      <c r="F42">
        <v>0</v>
      </c>
      <c r="G42">
        <v>0</v>
      </c>
    </row>
    <row r="43" spans="1:7" ht="15" x14ac:dyDescent="0.25">
      <c r="A43" s="282" t="s">
        <v>94</v>
      </c>
      <c r="B43">
        <v>41.7</v>
      </c>
      <c r="C43">
        <v>4.5</v>
      </c>
      <c r="D43">
        <v>3.8</v>
      </c>
      <c r="E43">
        <v>6</v>
      </c>
      <c r="F43">
        <v>0</v>
      </c>
      <c r="G43">
        <v>0</v>
      </c>
    </row>
    <row r="44" spans="1:7" ht="15" x14ac:dyDescent="0.25">
      <c r="A44" s="282" t="s">
        <v>95</v>
      </c>
      <c r="B44">
        <v>66</v>
      </c>
      <c r="C44">
        <v>297</v>
      </c>
      <c r="D44">
        <v>0</v>
      </c>
      <c r="E44">
        <v>206.1</v>
      </c>
      <c r="F44">
        <v>0</v>
      </c>
      <c r="G44">
        <v>0</v>
      </c>
    </row>
    <row r="45" spans="1:7" ht="15" x14ac:dyDescent="0.25">
      <c r="A45" s="282" t="s">
        <v>96</v>
      </c>
      <c r="B45">
        <v>11.9</v>
      </c>
      <c r="C45">
        <v>6.4</v>
      </c>
      <c r="D45">
        <v>22.4</v>
      </c>
      <c r="E45">
        <v>17.3</v>
      </c>
      <c r="F45">
        <v>0</v>
      </c>
      <c r="G45">
        <v>0</v>
      </c>
    </row>
    <row r="46" spans="1:7" ht="15" x14ac:dyDescent="0.25">
      <c r="A46" s="282" t="s">
        <v>97</v>
      </c>
      <c r="B46">
        <v>0.4</v>
      </c>
      <c r="C46">
        <v>0</v>
      </c>
      <c r="D46">
        <v>0</v>
      </c>
      <c r="E46">
        <v>0</v>
      </c>
      <c r="F46">
        <v>0</v>
      </c>
      <c r="G46">
        <v>0</v>
      </c>
    </row>
    <row r="47" spans="1:7" ht="15" x14ac:dyDescent="0.25">
      <c r="A47" s="282" t="s">
        <v>98</v>
      </c>
      <c r="B47">
        <v>68</v>
      </c>
      <c r="C47">
        <v>0</v>
      </c>
      <c r="D47">
        <v>79</v>
      </c>
      <c r="E47">
        <v>56.4</v>
      </c>
      <c r="F47">
        <v>0</v>
      </c>
      <c r="G47">
        <v>0</v>
      </c>
    </row>
    <row r="48" spans="1:7" ht="15" x14ac:dyDescent="0.25">
      <c r="A48" s="282" t="s">
        <v>169</v>
      </c>
      <c r="B48">
        <v>0.5</v>
      </c>
      <c r="C48">
        <v>0</v>
      </c>
      <c r="D48">
        <v>0</v>
      </c>
      <c r="E48">
        <v>0</v>
      </c>
      <c r="F48">
        <v>0</v>
      </c>
      <c r="G48">
        <v>0</v>
      </c>
    </row>
    <row r="49" spans="1:7" ht="15" x14ac:dyDescent="0.25">
      <c r="A49" s="282" t="s">
        <v>99</v>
      </c>
      <c r="B49">
        <v>16.5</v>
      </c>
      <c r="C49">
        <v>7.7</v>
      </c>
      <c r="D49">
        <v>1.3</v>
      </c>
      <c r="E49">
        <v>0.7</v>
      </c>
      <c r="F49">
        <v>0</v>
      </c>
      <c r="G49">
        <v>0</v>
      </c>
    </row>
    <row r="50" spans="1:7" ht="15" x14ac:dyDescent="0.25">
      <c r="A50" s="282" t="s">
        <v>100</v>
      </c>
      <c r="B50">
        <v>113.2</v>
      </c>
      <c r="C50">
        <v>59</v>
      </c>
      <c r="D50">
        <v>117</v>
      </c>
      <c r="E50">
        <v>61.3</v>
      </c>
      <c r="F50">
        <v>0</v>
      </c>
      <c r="G50">
        <v>0</v>
      </c>
    </row>
    <row r="51" spans="1:7" ht="15" x14ac:dyDescent="0.25">
      <c r="A51" s="282" t="s">
        <v>101</v>
      </c>
      <c r="B51">
        <v>78.599999999999994</v>
      </c>
      <c r="C51">
        <v>74</v>
      </c>
      <c r="D51">
        <v>255.9</v>
      </c>
      <c r="E51">
        <v>173</v>
      </c>
      <c r="F51">
        <v>0</v>
      </c>
      <c r="G51">
        <v>0</v>
      </c>
    </row>
    <row r="52" spans="1:7" ht="15" x14ac:dyDescent="0.25">
      <c r="A52" s="282" t="s">
        <v>66</v>
      </c>
    </row>
    <row r="53" spans="1:7" ht="15" x14ac:dyDescent="0.25">
      <c r="A53" s="282" t="s">
        <v>102</v>
      </c>
      <c r="B53">
        <v>80.8</v>
      </c>
      <c r="C53">
        <v>493</v>
      </c>
      <c r="D53">
        <v>291</v>
      </c>
      <c r="E53">
        <v>724.8</v>
      </c>
      <c r="F53">
        <v>0</v>
      </c>
      <c r="G53">
        <v>0</v>
      </c>
    </row>
    <row r="54" spans="1:7" ht="15" x14ac:dyDescent="0.25">
      <c r="A54" s="282" t="s">
        <v>103</v>
      </c>
      <c r="B54">
        <v>0</v>
      </c>
      <c r="C54">
        <v>120</v>
      </c>
      <c r="D54">
        <v>0</v>
      </c>
      <c r="E54">
        <v>179.6</v>
      </c>
      <c r="F54">
        <v>0</v>
      </c>
      <c r="G54">
        <v>0</v>
      </c>
    </row>
    <row r="55" spans="1:7" ht="15" x14ac:dyDescent="0.25">
      <c r="A55" s="282" t="s">
        <v>104</v>
      </c>
      <c r="B55">
        <v>50.8</v>
      </c>
      <c r="C55">
        <v>277</v>
      </c>
      <c r="D55">
        <v>220.9</v>
      </c>
      <c r="E55">
        <v>468.9</v>
      </c>
      <c r="F55">
        <v>0</v>
      </c>
      <c r="G55">
        <v>0</v>
      </c>
    </row>
    <row r="56" spans="1:7" ht="15" x14ac:dyDescent="0.25">
      <c r="A56" s="282" t="s">
        <v>105</v>
      </c>
      <c r="B56">
        <v>0</v>
      </c>
      <c r="C56">
        <v>6</v>
      </c>
      <c r="D56">
        <v>6.6</v>
      </c>
      <c r="E56">
        <v>6.6</v>
      </c>
      <c r="F56">
        <v>0</v>
      </c>
      <c r="G56">
        <v>0</v>
      </c>
    </row>
    <row r="57" spans="1:7" ht="15" x14ac:dyDescent="0.25">
      <c r="A57" s="282" t="s">
        <v>107</v>
      </c>
      <c r="B57">
        <v>30</v>
      </c>
      <c r="C57">
        <v>90</v>
      </c>
      <c r="D57">
        <v>63.5</v>
      </c>
      <c r="E57">
        <v>69.7</v>
      </c>
      <c r="F57">
        <v>0</v>
      </c>
      <c r="G57">
        <v>0</v>
      </c>
    </row>
    <row r="58" spans="1:7" ht="15" x14ac:dyDescent="0.25">
      <c r="A58" s="282" t="s">
        <v>66</v>
      </c>
    </row>
    <row r="59" spans="1:7" ht="15" x14ac:dyDescent="0.25">
      <c r="A59" s="282" t="s">
        <v>108</v>
      </c>
      <c r="B59">
        <v>1483.4</v>
      </c>
      <c r="C59">
        <v>1818</v>
      </c>
      <c r="D59">
        <v>1940.1</v>
      </c>
      <c r="E59">
        <v>1836.8</v>
      </c>
      <c r="F59">
        <v>0</v>
      </c>
      <c r="G59">
        <v>0</v>
      </c>
    </row>
    <row r="60" spans="1:7" ht="15" x14ac:dyDescent="0.25">
      <c r="A60" s="282" t="s">
        <v>109</v>
      </c>
      <c r="B60">
        <v>4</v>
      </c>
      <c r="C60">
        <v>6.6</v>
      </c>
      <c r="D60">
        <v>7.1</v>
      </c>
      <c r="E60">
        <v>6.5</v>
      </c>
      <c r="F60">
        <v>0</v>
      </c>
      <c r="G60">
        <v>0</v>
      </c>
    </row>
    <row r="61" spans="1:7" ht="15" x14ac:dyDescent="0.25">
      <c r="A61" s="282" t="s">
        <v>111</v>
      </c>
      <c r="B61">
        <v>25</v>
      </c>
      <c r="C61">
        <v>110.5</v>
      </c>
      <c r="D61">
        <v>70.900000000000006</v>
      </c>
      <c r="E61">
        <v>73</v>
      </c>
      <c r="F61">
        <v>0</v>
      </c>
      <c r="G61">
        <v>0</v>
      </c>
    </row>
    <row r="62" spans="1:7" ht="15" x14ac:dyDescent="0.25">
      <c r="A62" s="282" t="s">
        <v>112</v>
      </c>
      <c r="B62">
        <v>1.1000000000000001</v>
      </c>
      <c r="C62">
        <v>22</v>
      </c>
      <c r="D62">
        <v>71.099999999999994</v>
      </c>
      <c r="E62">
        <v>44.3</v>
      </c>
      <c r="F62">
        <v>0</v>
      </c>
      <c r="G62">
        <v>0</v>
      </c>
    </row>
    <row r="63" spans="1:7" ht="15" x14ac:dyDescent="0.25">
      <c r="A63" s="282" t="s">
        <v>113</v>
      </c>
      <c r="B63">
        <v>31</v>
      </c>
      <c r="C63">
        <v>47.7</v>
      </c>
      <c r="D63">
        <v>106.1</v>
      </c>
      <c r="E63">
        <v>52.8</v>
      </c>
      <c r="F63">
        <v>0</v>
      </c>
      <c r="G63">
        <v>0</v>
      </c>
    </row>
    <row r="64" spans="1:7" ht="15" x14ac:dyDescent="0.25">
      <c r="A64" s="282" t="s">
        <v>114</v>
      </c>
      <c r="B64">
        <v>14.4</v>
      </c>
      <c r="C64">
        <v>14.4</v>
      </c>
      <c r="D64">
        <v>0</v>
      </c>
      <c r="E64">
        <v>7.2</v>
      </c>
      <c r="F64">
        <v>0</v>
      </c>
      <c r="G64">
        <v>0</v>
      </c>
    </row>
    <row r="65" spans="1:7" ht="15" x14ac:dyDescent="0.25">
      <c r="A65" s="282" t="s">
        <v>115</v>
      </c>
      <c r="B65">
        <v>4</v>
      </c>
      <c r="C65">
        <v>5</v>
      </c>
      <c r="D65">
        <v>5.5</v>
      </c>
      <c r="E65">
        <v>8.8000000000000007</v>
      </c>
      <c r="F65">
        <v>0</v>
      </c>
      <c r="G65">
        <v>0</v>
      </c>
    </row>
    <row r="66" spans="1:7" ht="15" x14ac:dyDescent="0.25">
      <c r="A66" s="282" t="s">
        <v>116</v>
      </c>
      <c r="B66">
        <v>0</v>
      </c>
      <c r="C66">
        <v>0</v>
      </c>
      <c r="D66">
        <v>0</v>
      </c>
      <c r="E66">
        <v>1.7</v>
      </c>
      <c r="F66">
        <v>0</v>
      </c>
      <c r="G66">
        <v>0</v>
      </c>
    </row>
    <row r="67" spans="1:7" ht="15" x14ac:dyDescent="0.25">
      <c r="A67" s="282" t="s">
        <v>117</v>
      </c>
      <c r="B67">
        <v>1367.8</v>
      </c>
      <c r="C67">
        <v>1564.6</v>
      </c>
      <c r="D67">
        <v>1656.7</v>
      </c>
      <c r="E67">
        <v>1613.2</v>
      </c>
      <c r="F67">
        <v>0</v>
      </c>
      <c r="G67">
        <v>0</v>
      </c>
    </row>
    <row r="68" spans="1:7" ht="15" x14ac:dyDescent="0.25">
      <c r="A68" s="282" t="s">
        <v>118</v>
      </c>
      <c r="B68">
        <v>17.100000000000001</v>
      </c>
      <c r="C68">
        <v>17.3</v>
      </c>
      <c r="D68">
        <v>11</v>
      </c>
      <c r="E68">
        <v>13.4</v>
      </c>
      <c r="F68">
        <v>0</v>
      </c>
      <c r="G68">
        <v>0</v>
      </c>
    </row>
    <row r="69" spans="1:7" ht="15" x14ac:dyDescent="0.25">
      <c r="A69" s="282" t="s">
        <v>119</v>
      </c>
      <c r="B69">
        <v>0</v>
      </c>
      <c r="C69">
        <v>30</v>
      </c>
      <c r="D69">
        <v>0</v>
      </c>
      <c r="E69">
        <v>0</v>
      </c>
      <c r="F69">
        <v>0</v>
      </c>
      <c r="G69">
        <v>0</v>
      </c>
    </row>
    <row r="70" spans="1:7" ht="15" x14ac:dyDescent="0.25">
      <c r="A70" s="282" t="s">
        <v>120</v>
      </c>
      <c r="B70">
        <v>0</v>
      </c>
      <c r="C70">
        <v>0</v>
      </c>
      <c r="D70" t="s">
        <v>84</v>
      </c>
      <c r="E70">
        <v>0</v>
      </c>
      <c r="F70">
        <v>0</v>
      </c>
      <c r="G70">
        <v>0</v>
      </c>
    </row>
    <row r="71" spans="1:7" ht="15" x14ac:dyDescent="0.25">
      <c r="A71" s="282" t="s">
        <v>121</v>
      </c>
      <c r="B71">
        <v>19</v>
      </c>
      <c r="C71">
        <v>0</v>
      </c>
      <c r="D71">
        <v>11.8</v>
      </c>
      <c r="E71">
        <v>15.9</v>
      </c>
      <c r="F71">
        <v>0</v>
      </c>
      <c r="G71">
        <v>0</v>
      </c>
    </row>
    <row r="72" spans="1:7" ht="15" x14ac:dyDescent="0.25">
      <c r="A72" s="282" t="s">
        <v>62</v>
      </c>
      <c r="B72" t="s">
        <v>63</v>
      </c>
      <c r="C72" t="s">
        <v>64</v>
      </c>
      <c r="D72" t="s">
        <v>63</v>
      </c>
      <c r="E72" t="s">
        <v>63</v>
      </c>
      <c r="F72" t="s">
        <v>63</v>
      </c>
      <c r="G72" t="s">
        <v>65</v>
      </c>
    </row>
    <row r="73" spans="1:7" ht="15" x14ac:dyDescent="0.25">
      <c r="A73" s="282" t="s">
        <v>122</v>
      </c>
      <c r="B73">
        <v>9080.7999999999993</v>
      </c>
      <c r="C73">
        <v>11623.7</v>
      </c>
      <c r="D73">
        <v>20698.400000000001</v>
      </c>
      <c r="E73">
        <v>24788.799999999999</v>
      </c>
      <c r="F73">
        <v>28</v>
      </c>
      <c r="G73">
        <v>0</v>
      </c>
    </row>
    <row r="74" spans="1:7" ht="15" x14ac:dyDescent="0.25">
      <c r="A74" s="282" t="s">
        <v>123</v>
      </c>
      <c r="B74">
        <v>5580.8</v>
      </c>
      <c r="C74">
        <v>5921</v>
      </c>
      <c r="D74">
        <v>0</v>
      </c>
      <c r="E74">
        <v>0</v>
      </c>
      <c r="F74">
        <v>125</v>
      </c>
      <c r="G74">
        <v>0</v>
      </c>
    </row>
    <row r="75" spans="1:7" ht="15" x14ac:dyDescent="0.25">
      <c r="A75" s="282" t="s">
        <v>62</v>
      </c>
      <c r="B75" t="s">
        <v>63</v>
      </c>
      <c r="C75" t="s">
        <v>64</v>
      </c>
      <c r="D75" t="s">
        <v>63</v>
      </c>
      <c r="E75" t="s">
        <v>63</v>
      </c>
      <c r="F75" t="s">
        <v>63</v>
      </c>
      <c r="G75" t="s">
        <v>65</v>
      </c>
    </row>
    <row r="76" spans="1:7" ht="15" x14ac:dyDescent="0.25">
      <c r="A76" s="282" t="s">
        <v>124</v>
      </c>
      <c r="B76">
        <v>14661.6</v>
      </c>
      <c r="C76">
        <v>17544.7</v>
      </c>
      <c r="D76">
        <v>20698.400000000001</v>
      </c>
      <c r="E76">
        <v>24788.799999999999</v>
      </c>
      <c r="F76">
        <v>153</v>
      </c>
      <c r="G76">
        <v>0</v>
      </c>
    </row>
    <row r="77" spans="1:7" ht="15" x14ac:dyDescent="0.25">
      <c r="A77" s="282" t="s">
        <v>125</v>
      </c>
      <c r="B77" t="s">
        <v>42</v>
      </c>
      <c r="C77" t="s">
        <v>42</v>
      </c>
      <c r="D77">
        <v>2</v>
      </c>
      <c r="E77">
        <v>1.5</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019D-C2BD-4477-8681-683644D4B3AC}">
  <dimension ref="A1:G79"/>
  <sheetViews>
    <sheetView topLeftCell="A5" workbookViewId="0">
      <selection activeCell="I16" sqref="I16"/>
    </sheetView>
  </sheetViews>
  <sheetFormatPr defaultRowHeight="13.2" x14ac:dyDescent="0.25"/>
  <cols>
    <col min="1" max="1" width="26.6640625" customWidth="1"/>
    <col min="2" max="2" width="13.44140625" customWidth="1"/>
    <col min="3" max="3" width="11.44140625" customWidth="1"/>
    <col min="4" max="4" width="12.44140625" customWidth="1"/>
    <col min="5" max="5" width="13.109375" customWidth="1"/>
    <col min="6" max="6" width="12.109375" customWidth="1"/>
    <col min="7" max="7" width="11" customWidth="1"/>
  </cols>
  <sheetData>
    <row r="1" spans="1:7" ht="15" x14ac:dyDescent="0.25">
      <c r="A1" s="282" t="s">
        <v>47</v>
      </c>
    </row>
    <row r="2" spans="1:7" ht="15" x14ac:dyDescent="0.25">
      <c r="A2" s="282" t="s">
        <v>48</v>
      </c>
    </row>
    <row r="3" spans="1:7" ht="15" x14ac:dyDescent="0.25">
      <c r="A3" s="282" t="s">
        <v>225</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390.5</v>
      </c>
      <c r="C12">
        <v>167.8</v>
      </c>
      <c r="D12">
        <v>2087.4</v>
      </c>
      <c r="E12">
        <v>1711.1</v>
      </c>
      <c r="F12">
        <v>0</v>
      </c>
      <c r="G12">
        <v>0</v>
      </c>
    </row>
    <row r="13" spans="1:7" ht="15" x14ac:dyDescent="0.25">
      <c r="A13" s="282" t="s">
        <v>68</v>
      </c>
      <c r="B13">
        <v>0</v>
      </c>
      <c r="C13">
        <v>0</v>
      </c>
      <c r="D13">
        <v>485.4</v>
      </c>
      <c r="E13">
        <v>431.8</v>
      </c>
      <c r="F13">
        <v>0</v>
      </c>
      <c r="G13">
        <v>0</v>
      </c>
    </row>
    <row r="14" spans="1:7" ht="15" x14ac:dyDescent="0.25">
      <c r="A14" s="282" t="s">
        <v>69</v>
      </c>
      <c r="B14">
        <v>0</v>
      </c>
      <c r="C14">
        <v>0</v>
      </c>
      <c r="D14">
        <v>0</v>
      </c>
      <c r="E14">
        <v>20.2</v>
      </c>
      <c r="F14">
        <v>0</v>
      </c>
      <c r="G14">
        <v>0</v>
      </c>
    </row>
    <row r="15" spans="1:7" ht="15" x14ac:dyDescent="0.25">
      <c r="A15" s="282" t="s">
        <v>70</v>
      </c>
      <c r="B15">
        <v>100</v>
      </c>
      <c r="C15">
        <v>20</v>
      </c>
      <c r="D15">
        <v>74.5</v>
      </c>
      <c r="E15">
        <v>98.1</v>
      </c>
      <c r="F15">
        <v>0</v>
      </c>
      <c r="G15">
        <v>0</v>
      </c>
    </row>
    <row r="16" spans="1:7" ht="15" x14ac:dyDescent="0.25">
      <c r="A16" s="282" t="s">
        <v>71</v>
      </c>
      <c r="B16">
        <v>0</v>
      </c>
      <c r="C16">
        <v>0</v>
      </c>
      <c r="D16">
        <v>430.2</v>
      </c>
      <c r="E16">
        <v>597.9</v>
      </c>
      <c r="F16">
        <v>0</v>
      </c>
      <c r="G16">
        <v>0</v>
      </c>
    </row>
    <row r="17" spans="1:7" ht="15" x14ac:dyDescent="0.25">
      <c r="A17" s="282" t="s">
        <v>72</v>
      </c>
      <c r="B17">
        <v>52.5</v>
      </c>
      <c r="C17">
        <v>15.8</v>
      </c>
      <c r="D17">
        <v>57.4</v>
      </c>
      <c r="E17">
        <v>86.3</v>
      </c>
      <c r="F17">
        <v>0</v>
      </c>
      <c r="G17">
        <v>0</v>
      </c>
    </row>
    <row r="18" spans="1:7" ht="15" x14ac:dyDescent="0.25">
      <c r="A18" s="282" t="s">
        <v>73</v>
      </c>
      <c r="B18">
        <v>185</v>
      </c>
      <c r="C18">
        <v>132</v>
      </c>
      <c r="D18">
        <v>972</v>
      </c>
      <c r="E18">
        <v>353.1</v>
      </c>
      <c r="F18">
        <v>0</v>
      </c>
      <c r="G18">
        <v>0</v>
      </c>
    </row>
    <row r="19" spans="1:7" ht="15" x14ac:dyDescent="0.25">
      <c r="A19" s="282" t="s">
        <v>74</v>
      </c>
      <c r="B19">
        <v>53</v>
      </c>
      <c r="C19">
        <v>0</v>
      </c>
      <c r="D19">
        <v>67.900000000000006</v>
      </c>
      <c r="E19">
        <v>123.7</v>
      </c>
      <c r="F19">
        <v>0</v>
      </c>
      <c r="G19">
        <v>0</v>
      </c>
    </row>
    <row r="20" spans="1:7" ht="15" x14ac:dyDescent="0.25">
      <c r="A20" s="282" t="s">
        <v>66</v>
      </c>
    </row>
    <row r="21" spans="1:7" ht="15" x14ac:dyDescent="0.25">
      <c r="A21" s="282" t="s">
        <v>75</v>
      </c>
      <c r="B21">
        <v>60</v>
      </c>
      <c r="C21">
        <v>46</v>
      </c>
      <c r="D21">
        <v>72.3</v>
      </c>
      <c r="E21">
        <v>65.7</v>
      </c>
      <c r="F21">
        <v>0</v>
      </c>
      <c r="G21">
        <v>0</v>
      </c>
    </row>
    <row r="22" spans="1:7" ht="15" x14ac:dyDescent="0.25">
      <c r="A22" s="282" t="s">
        <v>76</v>
      </c>
      <c r="B22">
        <v>0</v>
      </c>
      <c r="C22">
        <v>31</v>
      </c>
      <c r="D22">
        <v>0</v>
      </c>
      <c r="E22">
        <v>0</v>
      </c>
      <c r="F22">
        <v>0</v>
      </c>
      <c r="G22">
        <v>0</v>
      </c>
    </row>
    <row r="23" spans="1:7" ht="15" x14ac:dyDescent="0.25">
      <c r="A23" s="282" t="s">
        <v>77</v>
      </c>
      <c r="B23">
        <v>60</v>
      </c>
      <c r="C23">
        <v>15</v>
      </c>
      <c r="D23">
        <v>72.3</v>
      </c>
      <c r="E23">
        <v>65.7</v>
      </c>
      <c r="F23">
        <v>0</v>
      </c>
      <c r="G23">
        <v>0</v>
      </c>
    </row>
    <row r="24" spans="1:7" ht="15" x14ac:dyDescent="0.25">
      <c r="A24" s="282" t="s">
        <v>66</v>
      </c>
    </row>
    <row r="25" spans="1:7" ht="15" x14ac:dyDescent="0.25">
      <c r="A25" s="282" t="s">
        <v>78</v>
      </c>
      <c r="B25">
        <v>579.79999999999995</v>
      </c>
      <c r="C25">
        <v>577.29999999999995</v>
      </c>
      <c r="D25">
        <v>550.70000000000005</v>
      </c>
      <c r="E25">
        <v>739.8</v>
      </c>
      <c r="F25">
        <v>9</v>
      </c>
      <c r="G25">
        <v>0</v>
      </c>
    </row>
    <row r="26" spans="1:7" ht="15" x14ac:dyDescent="0.25">
      <c r="A26" s="282" t="s">
        <v>66</v>
      </c>
    </row>
    <row r="27" spans="1:7" ht="15" x14ac:dyDescent="0.25">
      <c r="A27" s="282" t="s">
        <v>79</v>
      </c>
      <c r="B27">
        <v>278.2</v>
      </c>
      <c r="C27">
        <v>190.5</v>
      </c>
      <c r="D27">
        <v>351.7</v>
      </c>
      <c r="E27">
        <v>524.29999999999995</v>
      </c>
      <c r="F27">
        <v>0</v>
      </c>
      <c r="G27">
        <v>0</v>
      </c>
    </row>
    <row r="28" spans="1:7" ht="15" x14ac:dyDescent="0.25">
      <c r="A28" s="282" t="s">
        <v>66</v>
      </c>
    </row>
    <row r="29" spans="1:7" ht="15" x14ac:dyDescent="0.25">
      <c r="A29" s="282" t="s">
        <v>80</v>
      </c>
      <c r="B29">
        <v>5351.3</v>
      </c>
      <c r="C29">
        <v>8663</v>
      </c>
      <c r="D29">
        <v>12910.1</v>
      </c>
      <c r="E29">
        <v>15963.1</v>
      </c>
      <c r="F29">
        <v>0</v>
      </c>
      <c r="G29">
        <v>0</v>
      </c>
    </row>
    <row r="30" spans="1:7" ht="15" x14ac:dyDescent="0.25">
      <c r="A30" s="282" t="s">
        <v>66</v>
      </c>
    </row>
    <row r="31" spans="1:7" ht="15" x14ac:dyDescent="0.25">
      <c r="A31" s="282" t="s">
        <v>81</v>
      </c>
      <c r="B31">
        <v>807.4</v>
      </c>
      <c r="C31">
        <v>784.1</v>
      </c>
      <c r="D31">
        <v>1375.9</v>
      </c>
      <c r="E31">
        <v>1498.2</v>
      </c>
      <c r="F31">
        <v>0</v>
      </c>
      <c r="G31">
        <v>0</v>
      </c>
    </row>
    <row r="32" spans="1:7" ht="15" x14ac:dyDescent="0.25">
      <c r="A32" s="282" t="s">
        <v>82</v>
      </c>
      <c r="B32">
        <v>0</v>
      </c>
      <c r="C32">
        <v>0.2</v>
      </c>
      <c r="D32">
        <v>0.2</v>
      </c>
      <c r="E32">
        <v>0.1</v>
      </c>
      <c r="F32">
        <v>0</v>
      </c>
      <c r="G32">
        <v>0</v>
      </c>
    </row>
    <row r="33" spans="1:7" ht="15" x14ac:dyDescent="0.25">
      <c r="A33" s="282" t="s">
        <v>83</v>
      </c>
      <c r="B33">
        <v>64.3</v>
      </c>
      <c r="C33">
        <v>0</v>
      </c>
      <c r="D33">
        <v>298.5</v>
      </c>
      <c r="E33">
        <v>117.5</v>
      </c>
      <c r="F33">
        <v>0</v>
      </c>
      <c r="G33">
        <v>0</v>
      </c>
    </row>
    <row r="34" spans="1:7" ht="15" x14ac:dyDescent="0.25">
      <c r="A34" s="282" t="s">
        <v>85</v>
      </c>
      <c r="B34">
        <v>1.9</v>
      </c>
      <c r="C34">
        <v>1.1000000000000001</v>
      </c>
      <c r="D34">
        <v>2.8</v>
      </c>
      <c r="E34">
        <v>1.4</v>
      </c>
      <c r="F34">
        <v>0</v>
      </c>
      <c r="G34">
        <v>0</v>
      </c>
    </row>
    <row r="35" spans="1:7" ht="15" x14ac:dyDescent="0.25">
      <c r="A35" s="282" t="s">
        <v>86</v>
      </c>
      <c r="B35">
        <v>3.9</v>
      </c>
      <c r="C35">
        <v>1.9</v>
      </c>
      <c r="D35">
        <v>0.5</v>
      </c>
      <c r="E35">
        <v>2</v>
      </c>
      <c r="F35">
        <v>0</v>
      </c>
      <c r="G35">
        <v>0</v>
      </c>
    </row>
    <row r="36" spans="1:7" ht="15" x14ac:dyDescent="0.25">
      <c r="A36" s="282" t="s">
        <v>87</v>
      </c>
      <c r="B36">
        <v>1</v>
      </c>
      <c r="C36" t="s">
        <v>84</v>
      </c>
      <c r="D36">
        <v>0.9</v>
      </c>
      <c r="E36">
        <v>0.2</v>
      </c>
      <c r="F36">
        <v>0</v>
      </c>
      <c r="G36">
        <v>0</v>
      </c>
    </row>
    <row r="37" spans="1:7" ht="15" x14ac:dyDescent="0.25">
      <c r="A37" s="282" t="s">
        <v>88</v>
      </c>
      <c r="B37">
        <v>216.1</v>
      </c>
      <c r="C37">
        <v>201.6</v>
      </c>
      <c r="D37">
        <v>381.4</v>
      </c>
      <c r="E37">
        <v>417.8</v>
      </c>
      <c r="F37">
        <v>0</v>
      </c>
      <c r="G37">
        <v>0</v>
      </c>
    </row>
    <row r="38" spans="1:7" ht="15" x14ac:dyDescent="0.25">
      <c r="A38" s="282" t="s">
        <v>89</v>
      </c>
      <c r="B38">
        <v>0</v>
      </c>
      <c r="C38">
        <v>0</v>
      </c>
      <c r="D38">
        <v>0</v>
      </c>
      <c r="E38">
        <v>44.1</v>
      </c>
      <c r="F38">
        <v>0</v>
      </c>
      <c r="G38">
        <v>0</v>
      </c>
    </row>
    <row r="39" spans="1:7" ht="15" x14ac:dyDescent="0.25">
      <c r="A39" s="282" t="s">
        <v>90</v>
      </c>
      <c r="B39">
        <v>0</v>
      </c>
      <c r="C39">
        <v>29.5</v>
      </c>
      <c r="D39">
        <v>0</v>
      </c>
      <c r="E39">
        <v>0</v>
      </c>
      <c r="F39">
        <v>0</v>
      </c>
      <c r="G39">
        <v>0</v>
      </c>
    </row>
    <row r="40" spans="1:7" ht="15" x14ac:dyDescent="0.25">
      <c r="A40" s="282" t="s">
        <v>91</v>
      </c>
      <c r="B40">
        <v>21.9</v>
      </c>
      <c r="C40">
        <v>42</v>
      </c>
      <c r="D40">
        <v>170.5</v>
      </c>
      <c r="E40">
        <v>341.4</v>
      </c>
      <c r="F40">
        <v>0</v>
      </c>
      <c r="G40">
        <v>0</v>
      </c>
    </row>
    <row r="41" spans="1:7" ht="15" x14ac:dyDescent="0.25">
      <c r="A41" s="282" t="s">
        <v>92</v>
      </c>
      <c r="B41">
        <v>0</v>
      </c>
      <c r="C41">
        <v>0</v>
      </c>
      <c r="D41">
        <v>0</v>
      </c>
      <c r="E41">
        <v>12</v>
      </c>
      <c r="F41">
        <v>0</v>
      </c>
      <c r="G41">
        <v>0</v>
      </c>
    </row>
    <row r="42" spans="1:7" ht="15" x14ac:dyDescent="0.25">
      <c r="A42" s="282" t="s">
        <v>93</v>
      </c>
      <c r="B42">
        <v>85.1</v>
      </c>
      <c r="C42">
        <v>52</v>
      </c>
      <c r="D42">
        <v>67.599999999999994</v>
      </c>
      <c r="E42">
        <v>62.3</v>
      </c>
      <c r="F42">
        <v>0</v>
      </c>
      <c r="G42">
        <v>0</v>
      </c>
    </row>
    <row r="43" spans="1:7" ht="15" x14ac:dyDescent="0.25">
      <c r="A43" s="282" t="s">
        <v>94</v>
      </c>
      <c r="B43">
        <v>42.9</v>
      </c>
      <c r="C43">
        <v>4</v>
      </c>
      <c r="D43">
        <v>2.1</v>
      </c>
      <c r="E43">
        <v>6</v>
      </c>
      <c r="F43">
        <v>0</v>
      </c>
      <c r="G43">
        <v>0</v>
      </c>
    </row>
    <row r="44" spans="1:7" ht="15" x14ac:dyDescent="0.25">
      <c r="A44" s="282" t="s">
        <v>95</v>
      </c>
      <c r="B44">
        <v>66</v>
      </c>
      <c r="C44">
        <v>297</v>
      </c>
      <c r="D44">
        <v>0</v>
      </c>
      <c r="E44">
        <v>206.1</v>
      </c>
      <c r="F44">
        <v>0</v>
      </c>
      <c r="G44">
        <v>0</v>
      </c>
    </row>
    <row r="45" spans="1:7" ht="15" x14ac:dyDescent="0.25">
      <c r="A45" s="282" t="s">
        <v>96</v>
      </c>
      <c r="B45">
        <v>12.9</v>
      </c>
      <c r="C45">
        <v>6.7</v>
      </c>
      <c r="D45">
        <v>20.3</v>
      </c>
      <c r="E45">
        <v>16.8</v>
      </c>
      <c r="F45">
        <v>0</v>
      </c>
      <c r="G45">
        <v>0</v>
      </c>
    </row>
    <row r="46" spans="1:7" ht="15" x14ac:dyDescent="0.25">
      <c r="A46" s="282" t="s">
        <v>97</v>
      </c>
      <c r="B46">
        <v>0.4</v>
      </c>
      <c r="C46">
        <v>0</v>
      </c>
      <c r="D46">
        <v>0</v>
      </c>
      <c r="E46">
        <v>0</v>
      </c>
      <c r="F46">
        <v>0</v>
      </c>
      <c r="G46">
        <v>0</v>
      </c>
    </row>
    <row r="47" spans="1:7" ht="15" x14ac:dyDescent="0.25">
      <c r="A47" s="282" t="s">
        <v>98</v>
      </c>
      <c r="B47">
        <v>68</v>
      </c>
      <c r="C47">
        <v>0</v>
      </c>
      <c r="D47">
        <v>79</v>
      </c>
      <c r="E47">
        <v>56.4</v>
      </c>
      <c r="F47">
        <v>0</v>
      </c>
      <c r="G47">
        <v>0</v>
      </c>
    </row>
    <row r="48" spans="1:7" ht="15" x14ac:dyDescent="0.25">
      <c r="A48" s="282" t="s">
        <v>169</v>
      </c>
      <c r="B48">
        <v>0.5</v>
      </c>
      <c r="C48">
        <v>0</v>
      </c>
      <c r="D48">
        <v>0</v>
      </c>
      <c r="E48">
        <v>0</v>
      </c>
      <c r="F48">
        <v>0</v>
      </c>
      <c r="G48">
        <v>0</v>
      </c>
    </row>
    <row r="49" spans="1:7" ht="15" x14ac:dyDescent="0.25">
      <c r="A49" s="282" t="s">
        <v>99</v>
      </c>
      <c r="B49">
        <v>16.5</v>
      </c>
      <c r="C49">
        <v>7.7</v>
      </c>
      <c r="D49">
        <v>1.2</v>
      </c>
      <c r="E49">
        <v>0.7</v>
      </c>
      <c r="F49">
        <v>0</v>
      </c>
      <c r="G49">
        <v>0</v>
      </c>
    </row>
    <row r="50" spans="1:7" ht="15" x14ac:dyDescent="0.25">
      <c r="A50" s="282" t="s">
        <v>100</v>
      </c>
      <c r="B50">
        <v>118</v>
      </c>
      <c r="C50">
        <v>58.3</v>
      </c>
      <c r="D50">
        <v>108.2</v>
      </c>
      <c r="E50">
        <v>53.1</v>
      </c>
      <c r="F50">
        <v>0</v>
      </c>
      <c r="G50">
        <v>0</v>
      </c>
    </row>
    <row r="51" spans="1:7" ht="15" x14ac:dyDescent="0.25">
      <c r="A51" s="282" t="s">
        <v>101</v>
      </c>
      <c r="B51">
        <v>88</v>
      </c>
      <c r="C51">
        <v>82</v>
      </c>
      <c r="D51">
        <v>242.7</v>
      </c>
      <c r="E51">
        <v>160.4</v>
      </c>
      <c r="F51">
        <v>0</v>
      </c>
      <c r="G51">
        <v>0</v>
      </c>
    </row>
    <row r="52" spans="1:7" ht="15" x14ac:dyDescent="0.25">
      <c r="A52" s="282" t="s">
        <v>66</v>
      </c>
    </row>
    <row r="53" spans="1:7" ht="15" x14ac:dyDescent="0.25">
      <c r="A53" s="282" t="s">
        <v>102</v>
      </c>
      <c r="B53">
        <v>137.69999999999999</v>
      </c>
      <c r="C53">
        <v>493</v>
      </c>
      <c r="D53">
        <v>233.6</v>
      </c>
      <c r="E53">
        <v>724.8</v>
      </c>
      <c r="F53">
        <v>0</v>
      </c>
      <c r="G53">
        <v>0</v>
      </c>
    </row>
    <row r="54" spans="1:7" ht="15" x14ac:dyDescent="0.25">
      <c r="A54" s="282" t="s">
        <v>103</v>
      </c>
      <c r="B54">
        <v>0</v>
      </c>
      <c r="C54">
        <v>120</v>
      </c>
      <c r="D54">
        <v>0</v>
      </c>
      <c r="E54">
        <v>179.6</v>
      </c>
      <c r="F54">
        <v>0</v>
      </c>
      <c r="G54">
        <v>0</v>
      </c>
    </row>
    <row r="55" spans="1:7" ht="15" x14ac:dyDescent="0.25">
      <c r="A55" s="282" t="s">
        <v>104</v>
      </c>
      <c r="B55">
        <v>107.7</v>
      </c>
      <c r="C55">
        <v>277</v>
      </c>
      <c r="D55">
        <v>163.5</v>
      </c>
      <c r="E55">
        <v>468.9</v>
      </c>
      <c r="F55">
        <v>0</v>
      </c>
      <c r="G55">
        <v>0</v>
      </c>
    </row>
    <row r="56" spans="1:7" ht="15" x14ac:dyDescent="0.25">
      <c r="A56" s="282" t="s">
        <v>105</v>
      </c>
      <c r="B56">
        <v>0</v>
      </c>
      <c r="C56">
        <v>6</v>
      </c>
      <c r="D56">
        <v>6.6</v>
      </c>
      <c r="E56">
        <v>6.6</v>
      </c>
      <c r="F56">
        <v>0</v>
      </c>
      <c r="G56">
        <v>0</v>
      </c>
    </row>
    <row r="57" spans="1:7" ht="15" x14ac:dyDescent="0.25">
      <c r="A57" s="282" t="s">
        <v>107</v>
      </c>
      <c r="B57">
        <v>30</v>
      </c>
      <c r="C57">
        <v>90</v>
      </c>
      <c r="D57">
        <v>63.5</v>
      </c>
      <c r="E57">
        <v>69.7</v>
      </c>
      <c r="F57">
        <v>0</v>
      </c>
      <c r="G57">
        <v>0</v>
      </c>
    </row>
    <row r="58" spans="1:7" ht="15" x14ac:dyDescent="0.25">
      <c r="A58" s="282" t="s">
        <v>66</v>
      </c>
    </row>
    <row r="59" spans="1:7" ht="15" x14ac:dyDescent="0.25">
      <c r="A59" s="282" t="s">
        <v>108</v>
      </c>
      <c r="B59">
        <v>1601</v>
      </c>
      <c r="C59">
        <v>1990.8</v>
      </c>
      <c r="D59">
        <v>1787.7</v>
      </c>
      <c r="E59">
        <v>1643.3</v>
      </c>
      <c r="F59">
        <v>0</v>
      </c>
      <c r="G59">
        <v>0</v>
      </c>
    </row>
    <row r="60" spans="1:7" ht="15" x14ac:dyDescent="0.25">
      <c r="A60" s="282" t="s">
        <v>109</v>
      </c>
      <c r="B60">
        <v>4</v>
      </c>
      <c r="C60">
        <v>6.6</v>
      </c>
      <c r="D60">
        <v>7.1</v>
      </c>
      <c r="E60">
        <v>6.5</v>
      </c>
      <c r="F60">
        <v>0</v>
      </c>
      <c r="G60">
        <v>0</v>
      </c>
    </row>
    <row r="61" spans="1:7" ht="15" x14ac:dyDescent="0.25">
      <c r="A61" s="282" t="s">
        <v>111</v>
      </c>
      <c r="B61">
        <v>49</v>
      </c>
      <c r="C61">
        <v>110.5</v>
      </c>
      <c r="D61">
        <v>48.9</v>
      </c>
      <c r="E61">
        <v>73</v>
      </c>
      <c r="F61">
        <v>0</v>
      </c>
      <c r="G61">
        <v>0</v>
      </c>
    </row>
    <row r="62" spans="1:7" ht="15" x14ac:dyDescent="0.25">
      <c r="A62" s="282" t="s">
        <v>112</v>
      </c>
      <c r="B62">
        <v>2.1</v>
      </c>
      <c r="C62">
        <v>23.9</v>
      </c>
      <c r="D62">
        <v>70.099999999999994</v>
      </c>
      <c r="E62">
        <v>42.3</v>
      </c>
      <c r="F62">
        <v>0</v>
      </c>
      <c r="G62">
        <v>0</v>
      </c>
    </row>
    <row r="63" spans="1:7" ht="15" x14ac:dyDescent="0.25">
      <c r="A63" s="282" t="s">
        <v>113</v>
      </c>
      <c r="B63">
        <v>35</v>
      </c>
      <c r="C63">
        <v>51.6</v>
      </c>
      <c r="D63">
        <v>87.5</v>
      </c>
      <c r="E63">
        <v>51</v>
      </c>
      <c r="F63">
        <v>0</v>
      </c>
      <c r="G63">
        <v>0</v>
      </c>
    </row>
    <row r="64" spans="1:7" ht="15" x14ac:dyDescent="0.25">
      <c r="A64" s="282" t="s">
        <v>114</v>
      </c>
      <c r="B64">
        <v>14.4</v>
      </c>
      <c r="C64">
        <v>21.6</v>
      </c>
      <c r="D64">
        <v>0</v>
      </c>
      <c r="E64">
        <v>0</v>
      </c>
      <c r="F64">
        <v>0</v>
      </c>
      <c r="G64">
        <v>0</v>
      </c>
    </row>
    <row r="65" spans="1:7" ht="15" x14ac:dyDescent="0.25">
      <c r="A65" s="282" t="s">
        <v>115</v>
      </c>
      <c r="B65">
        <v>4</v>
      </c>
      <c r="C65">
        <v>5</v>
      </c>
      <c r="D65">
        <v>5.5</v>
      </c>
      <c r="E65">
        <v>8.8000000000000007</v>
      </c>
      <c r="F65">
        <v>0</v>
      </c>
      <c r="G65">
        <v>0</v>
      </c>
    </row>
    <row r="66" spans="1:7" ht="15" x14ac:dyDescent="0.25">
      <c r="A66" s="282" t="s">
        <v>116</v>
      </c>
      <c r="B66">
        <v>0</v>
      </c>
      <c r="C66">
        <v>0</v>
      </c>
      <c r="D66">
        <v>0</v>
      </c>
      <c r="E66">
        <v>1.7</v>
      </c>
      <c r="F66">
        <v>0</v>
      </c>
      <c r="G66">
        <v>0</v>
      </c>
    </row>
    <row r="67" spans="1:7" ht="15" x14ac:dyDescent="0.25">
      <c r="A67" s="282" t="s">
        <v>117</v>
      </c>
      <c r="B67">
        <v>1456.5</v>
      </c>
      <c r="C67">
        <v>1727.5</v>
      </c>
      <c r="D67">
        <v>1545.9</v>
      </c>
      <c r="E67">
        <v>1436.1</v>
      </c>
      <c r="F67">
        <v>0</v>
      </c>
      <c r="G67">
        <v>0</v>
      </c>
    </row>
    <row r="68" spans="1:7" ht="15" x14ac:dyDescent="0.25">
      <c r="A68" s="282" t="s">
        <v>118</v>
      </c>
      <c r="B68">
        <v>17.100000000000001</v>
      </c>
      <c r="C68">
        <v>11.5</v>
      </c>
      <c r="D68">
        <v>11</v>
      </c>
      <c r="E68">
        <v>13.4</v>
      </c>
      <c r="F68">
        <v>0</v>
      </c>
      <c r="G68">
        <v>0</v>
      </c>
    </row>
    <row r="69" spans="1:7" ht="15" x14ac:dyDescent="0.25">
      <c r="A69" s="282" t="s">
        <v>119</v>
      </c>
      <c r="B69">
        <v>0</v>
      </c>
      <c r="C69">
        <v>30</v>
      </c>
      <c r="D69">
        <v>0</v>
      </c>
      <c r="E69">
        <v>0</v>
      </c>
      <c r="F69">
        <v>0</v>
      </c>
      <c r="G69">
        <v>0</v>
      </c>
    </row>
    <row r="70" spans="1:7" ht="15" x14ac:dyDescent="0.25">
      <c r="A70" s="282" t="s">
        <v>120</v>
      </c>
      <c r="B70">
        <v>0</v>
      </c>
      <c r="C70">
        <v>0</v>
      </c>
      <c r="D70" t="s">
        <v>84</v>
      </c>
      <c r="E70">
        <v>0</v>
      </c>
      <c r="F70">
        <v>0</v>
      </c>
      <c r="G70">
        <v>0</v>
      </c>
    </row>
    <row r="71" spans="1:7" ht="15" x14ac:dyDescent="0.25">
      <c r="A71" s="282" t="s">
        <v>121</v>
      </c>
      <c r="B71">
        <v>19</v>
      </c>
      <c r="C71">
        <v>2.6</v>
      </c>
      <c r="D71">
        <v>11.8</v>
      </c>
      <c r="E71">
        <v>10.6</v>
      </c>
      <c r="F71">
        <v>0</v>
      </c>
      <c r="G71">
        <v>0</v>
      </c>
    </row>
    <row r="72" spans="1:7" ht="15" x14ac:dyDescent="0.25">
      <c r="A72" s="282" t="s">
        <v>62</v>
      </c>
      <c r="B72" t="s">
        <v>63</v>
      </c>
      <c r="C72" t="s">
        <v>64</v>
      </c>
      <c r="D72" t="s">
        <v>63</v>
      </c>
      <c r="E72" t="s">
        <v>63</v>
      </c>
      <c r="F72" t="s">
        <v>63</v>
      </c>
      <c r="G72" t="s">
        <v>65</v>
      </c>
    </row>
    <row r="73" spans="1:7" ht="15" x14ac:dyDescent="0.25">
      <c r="A73" s="282" t="s">
        <v>122</v>
      </c>
      <c r="B73">
        <v>9206</v>
      </c>
      <c r="C73">
        <v>12912.4</v>
      </c>
      <c r="D73">
        <v>19369.400000000001</v>
      </c>
      <c r="E73">
        <v>22870.400000000001</v>
      </c>
      <c r="F73">
        <v>9</v>
      </c>
      <c r="G73">
        <v>0</v>
      </c>
    </row>
    <row r="74" spans="1:7" ht="15" x14ac:dyDescent="0.25">
      <c r="A74" s="282" t="s">
        <v>123</v>
      </c>
      <c r="B74">
        <v>4795.3</v>
      </c>
      <c r="C74">
        <v>5885.8</v>
      </c>
      <c r="D74">
        <v>0</v>
      </c>
      <c r="E74">
        <v>0</v>
      </c>
      <c r="F74">
        <v>0</v>
      </c>
      <c r="G74">
        <v>0</v>
      </c>
    </row>
    <row r="75" spans="1:7" ht="15" x14ac:dyDescent="0.25">
      <c r="A75" s="282" t="s">
        <v>62</v>
      </c>
      <c r="B75" t="s">
        <v>63</v>
      </c>
      <c r="C75" t="s">
        <v>64</v>
      </c>
      <c r="D75" t="s">
        <v>63</v>
      </c>
      <c r="E75" t="s">
        <v>63</v>
      </c>
      <c r="F75" t="s">
        <v>63</v>
      </c>
      <c r="G75" t="s">
        <v>65</v>
      </c>
    </row>
    <row r="76" spans="1:7" ht="15" x14ac:dyDescent="0.25">
      <c r="A76" s="282" t="s">
        <v>124</v>
      </c>
      <c r="B76">
        <v>14001.3</v>
      </c>
      <c r="C76">
        <v>18798.2</v>
      </c>
      <c r="D76">
        <v>19369.400000000001</v>
      </c>
      <c r="E76">
        <v>22870.400000000001</v>
      </c>
      <c r="F76">
        <v>9</v>
      </c>
      <c r="G76">
        <v>0</v>
      </c>
    </row>
    <row r="77" spans="1:7" ht="15" x14ac:dyDescent="0.25">
      <c r="A77" s="282" t="s">
        <v>125</v>
      </c>
      <c r="B77" t="s">
        <v>42</v>
      </c>
      <c r="C77" t="s">
        <v>42</v>
      </c>
      <c r="D77">
        <v>2</v>
      </c>
      <c r="E77">
        <v>1.5</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D840-F5A2-4C8E-814F-D7698B6A59B8}">
  <dimension ref="A1:G79"/>
  <sheetViews>
    <sheetView topLeftCell="A4" workbookViewId="0">
      <selection activeCell="B7" sqref="B7"/>
    </sheetView>
  </sheetViews>
  <sheetFormatPr defaultRowHeight="13.2" x14ac:dyDescent="0.25"/>
  <cols>
    <col min="1" max="1" width="26.33203125" customWidth="1"/>
    <col min="2" max="2" width="13.6640625" customWidth="1"/>
    <col min="3" max="3" width="10.88671875" customWidth="1"/>
    <col min="4" max="4" width="13.44140625" customWidth="1"/>
    <col min="5" max="5" width="11.6640625" customWidth="1"/>
    <col min="6" max="6" width="12.88671875" customWidth="1"/>
    <col min="7" max="7" width="10.44140625" customWidth="1"/>
  </cols>
  <sheetData>
    <row r="1" spans="1:7" ht="15" x14ac:dyDescent="0.25">
      <c r="A1" s="282" t="s">
        <v>47</v>
      </c>
    </row>
    <row r="2" spans="1:7" ht="15" x14ac:dyDescent="0.25">
      <c r="A2" s="282" t="s">
        <v>48</v>
      </c>
    </row>
    <row r="3" spans="1:7" ht="15" x14ac:dyDescent="0.25">
      <c r="A3" s="282" t="s">
        <v>226</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331.5</v>
      </c>
      <c r="C12">
        <v>167.8</v>
      </c>
      <c r="D12">
        <v>1951.1</v>
      </c>
      <c r="E12">
        <v>1689.9</v>
      </c>
      <c r="F12">
        <v>0</v>
      </c>
      <c r="G12">
        <v>0</v>
      </c>
    </row>
    <row r="13" spans="1:7" ht="15" x14ac:dyDescent="0.25">
      <c r="A13" s="282" t="s">
        <v>68</v>
      </c>
      <c r="B13">
        <v>0</v>
      </c>
      <c r="C13">
        <v>0</v>
      </c>
      <c r="D13">
        <v>372.2</v>
      </c>
      <c r="E13">
        <v>431.8</v>
      </c>
      <c r="F13">
        <v>0</v>
      </c>
      <c r="G13">
        <v>0</v>
      </c>
    </row>
    <row r="14" spans="1:7" ht="15" x14ac:dyDescent="0.25">
      <c r="A14" s="282" t="s">
        <v>69</v>
      </c>
      <c r="B14">
        <v>0</v>
      </c>
      <c r="C14">
        <v>0</v>
      </c>
      <c r="D14">
        <v>0</v>
      </c>
      <c r="E14">
        <v>20.2</v>
      </c>
      <c r="F14">
        <v>0</v>
      </c>
      <c r="G14">
        <v>0</v>
      </c>
    </row>
    <row r="15" spans="1:7" ht="15" x14ac:dyDescent="0.25">
      <c r="A15" s="282" t="s">
        <v>70</v>
      </c>
      <c r="B15">
        <v>150</v>
      </c>
      <c r="C15">
        <v>20</v>
      </c>
      <c r="D15">
        <v>23.2</v>
      </c>
      <c r="E15">
        <v>98.1</v>
      </c>
      <c r="F15">
        <v>0</v>
      </c>
      <c r="G15">
        <v>0</v>
      </c>
    </row>
    <row r="16" spans="1:7" ht="15" x14ac:dyDescent="0.25">
      <c r="A16" s="282" t="s">
        <v>71</v>
      </c>
      <c r="B16">
        <v>0</v>
      </c>
      <c r="C16">
        <v>0</v>
      </c>
      <c r="D16">
        <v>458.5</v>
      </c>
      <c r="E16">
        <v>576.70000000000005</v>
      </c>
      <c r="F16">
        <v>0</v>
      </c>
      <c r="G16">
        <v>0</v>
      </c>
    </row>
    <row r="17" spans="1:7" ht="15" x14ac:dyDescent="0.25">
      <c r="A17" s="282" t="s">
        <v>72</v>
      </c>
      <c r="B17">
        <v>49.5</v>
      </c>
      <c r="C17">
        <v>15.8</v>
      </c>
      <c r="D17">
        <v>57.4</v>
      </c>
      <c r="E17">
        <v>86.3</v>
      </c>
      <c r="F17">
        <v>0</v>
      </c>
      <c r="G17">
        <v>0</v>
      </c>
    </row>
    <row r="18" spans="1:7" ht="15" x14ac:dyDescent="0.25">
      <c r="A18" s="282" t="s">
        <v>73</v>
      </c>
      <c r="B18">
        <v>132</v>
      </c>
      <c r="C18">
        <v>132</v>
      </c>
      <c r="D18">
        <v>972</v>
      </c>
      <c r="E18">
        <v>353.1</v>
      </c>
      <c r="F18">
        <v>0</v>
      </c>
      <c r="G18">
        <v>0</v>
      </c>
    </row>
    <row r="19" spans="1:7" ht="15" x14ac:dyDescent="0.25">
      <c r="A19" s="282" t="s">
        <v>74</v>
      </c>
      <c r="B19">
        <v>0</v>
      </c>
      <c r="C19">
        <v>0</v>
      </c>
      <c r="D19">
        <v>67.900000000000006</v>
      </c>
      <c r="E19">
        <v>123.7</v>
      </c>
      <c r="F19">
        <v>0</v>
      </c>
      <c r="G19">
        <v>0</v>
      </c>
    </row>
    <row r="20" spans="1:7" ht="15" x14ac:dyDescent="0.25">
      <c r="A20" s="282" t="s">
        <v>66</v>
      </c>
    </row>
    <row r="21" spans="1:7" ht="15" x14ac:dyDescent="0.25">
      <c r="A21" s="282" t="s">
        <v>75</v>
      </c>
      <c r="B21">
        <v>0</v>
      </c>
      <c r="C21">
        <v>46</v>
      </c>
      <c r="D21">
        <v>72.3</v>
      </c>
      <c r="E21">
        <v>65.7</v>
      </c>
      <c r="F21">
        <v>0</v>
      </c>
      <c r="G21">
        <v>0</v>
      </c>
    </row>
    <row r="22" spans="1:7" ht="15" x14ac:dyDescent="0.25">
      <c r="A22" s="282" t="s">
        <v>76</v>
      </c>
      <c r="B22">
        <v>0</v>
      </c>
      <c r="C22">
        <v>31</v>
      </c>
      <c r="D22">
        <v>0</v>
      </c>
      <c r="E22">
        <v>0</v>
      </c>
      <c r="F22">
        <v>0</v>
      </c>
      <c r="G22">
        <v>0</v>
      </c>
    </row>
    <row r="23" spans="1:7" ht="15" x14ac:dyDescent="0.25">
      <c r="A23" s="282" t="s">
        <v>77</v>
      </c>
      <c r="B23">
        <v>0</v>
      </c>
      <c r="C23">
        <v>15</v>
      </c>
      <c r="D23">
        <v>72.3</v>
      </c>
      <c r="E23">
        <v>65.7</v>
      </c>
      <c r="F23">
        <v>0</v>
      </c>
      <c r="G23">
        <v>0</v>
      </c>
    </row>
    <row r="24" spans="1:7" ht="15" x14ac:dyDescent="0.25">
      <c r="A24" s="282" t="s">
        <v>66</v>
      </c>
    </row>
    <row r="25" spans="1:7" ht="15" x14ac:dyDescent="0.25">
      <c r="A25" s="282" t="s">
        <v>78</v>
      </c>
      <c r="B25">
        <v>609.70000000000005</v>
      </c>
      <c r="C25">
        <v>547.6</v>
      </c>
      <c r="D25">
        <v>545</v>
      </c>
      <c r="E25">
        <v>646.29999999999995</v>
      </c>
      <c r="F25">
        <v>9</v>
      </c>
      <c r="G25">
        <v>0</v>
      </c>
    </row>
    <row r="26" spans="1:7" ht="15" x14ac:dyDescent="0.25">
      <c r="A26" s="282" t="s">
        <v>66</v>
      </c>
    </row>
    <row r="27" spans="1:7" ht="15" x14ac:dyDescent="0.25">
      <c r="A27" s="282" t="s">
        <v>79</v>
      </c>
      <c r="B27">
        <v>294.2</v>
      </c>
      <c r="C27">
        <v>256.39999999999998</v>
      </c>
      <c r="D27">
        <v>331.5</v>
      </c>
      <c r="E27">
        <v>454.7</v>
      </c>
      <c r="F27">
        <v>0</v>
      </c>
      <c r="G27">
        <v>0</v>
      </c>
    </row>
    <row r="28" spans="1:7" ht="15" x14ac:dyDescent="0.25">
      <c r="A28" s="282" t="s">
        <v>66</v>
      </c>
    </row>
    <row r="29" spans="1:7" ht="15" x14ac:dyDescent="0.25">
      <c r="A29" s="282" t="s">
        <v>80</v>
      </c>
      <c r="B29">
        <v>5221.7</v>
      </c>
      <c r="C29">
        <v>8469.2999999999993</v>
      </c>
      <c r="D29">
        <v>12321.4</v>
      </c>
      <c r="E29">
        <v>14972.5</v>
      </c>
      <c r="F29">
        <v>0</v>
      </c>
      <c r="G29">
        <v>0</v>
      </c>
    </row>
    <row r="30" spans="1:7" ht="15" x14ac:dyDescent="0.25">
      <c r="A30" s="282" t="s">
        <v>66</v>
      </c>
    </row>
    <row r="31" spans="1:7" ht="15" x14ac:dyDescent="0.25">
      <c r="A31" s="282" t="s">
        <v>81</v>
      </c>
      <c r="B31">
        <v>833.1</v>
      </c>
      <c r="C31">
        <v>829.8</v>
      </c>
      <c r="D31">
        <v>1250.5999999999999</v>
      </c>
      <c r="E31">
        <v>1154.8</v>
      </c>
      <c r="F31">
        <v>0</v>
      </c>
      <c r="G31">
        <v>0</v>
      </c>
    </row>
    <row r="32" spans="1:7" ht="15" x14ac:dyDescent="0.25">
      <c r="A32" s="282" t="s">
        <v>82</v>
      </c>
      <c r="B32">
        <v>0</v>
      </c>
      <c r="C32">
        <v>0.2</v>
      </c>
      <c r="D32">
        <v>0.2</v>
      </c>
      <c r="E32">
        <v>0.1</v>
      </c>
      <c r="F32">
        <v>0</v>
      </c>
      <c r="G32">
        <v>0</v>
      </c>
    </row>
    <row r="33" spans="1:7" ht="15" x14ac:dyDescent="0.25">
      <c r="A33" s="282" t="s">
        <v>83</v>
      </c>
      <c r="B33">
        <v>65.8</v>
      </c>
      <c r="C33">
        <v>55</v>
      </c>
      <c r="D33">
        <v>297</v>
      </c>
      <c r="E33">
        <v>0</v>
      </c>
      <c r="F33">
        <v>0</v>
      </c>
      <c r="G33">
        <v>0</v>
      </c>
    </row>
    <row r="34" spans="1:7" ht="15" x14ac:dyDescent="0.25">
      <c r="A34" s="282" t="s">
        <v>85</v>
      </c>
      <c r="B34">
        <v>1.8</v>
      </c>
      <c r="C34">
        <v>1.1000000000000001</v>
      </c>
      <c r="D34">
        <v>2.5</v>
      </c>
      <c r="E34">
        <v>1.4</v>
      </c>
      <c r="F34">
        <v>0</v>
      </c>
      <c r="G34">
        <v>0</v>
      </c>
    </row>
    <row r="35" spans="1:7" ht="15" x14ac:dyDescent="0.25">
      <c r="A35" s="282" t="s">
        <v>86</v>
      </c>
      <c r="B35">
        <v>3.1</v>
      </c>
      <c r="C35">
        <v>2.2999999999999998</v>
      </c>
      <c r="D35">
        <v>0.3</v>
      </c>
      <c r="E35">
        <v>1.6</v>
      </c>
      <c r="F35">
        <v>0</v>
      </c>
      <c r="G35">
        <v>0</v>
      </c>
    </row>
    <row r="36" spans="1:7" ht="15" x14ac:dyDescent="0.25">
      <c r="A36" s="282" t="s">
        <v>87</v>
      </c>
      <c r="B36">
        <v>0</v>
      </c>
      <c r="C36" t="s">
        <v>84</v>
      </c>
      <c r="D36">
        <v>0.9</v>
      </c>
      <c r="E36">
        <v>0.2</v>
      </c>
      <c r="F36">
        <v>0</v>
      </c>
      <c r="G36">
        <v>0</v>
      </c>
    </row>
    <row r="37" spans="1:7" ht="15" x14ac:dyDescent="0.25">
      <c r="A37" s="282" t="s">
        <v>88</v>
      </c>
      <c r="B37">
        <v>209.1</v>
      </c>
      <c r="C37">
        <v>178.4</v>
      </c>
      <c r="D37">
        <v>357</v>
      </c>
      <c r="E37">
        <v>402.6</v>
      </c>
      <c r="F37">
        <v>0</v>
      </c>
      <c r="G37">
        <v>0</v>
      </c>
    </row>
    <row r="38" spans="1:7" ht="15" x14ac:dyDescent="0.25">
      <c r="A38" s="282" t="s">
        <v>89</v>
      </c>
      <c r="B38">
        <v>0</v>
      </c>
      <c r="C38">
        <v>0</v>
      </c>
      <c r="D38">
        <v>0</v>
      </c>
      <c r="E38">
        <v>44.1</v>
      </c>
      <c r="F38">
        <v>0</v>
      </c>
      <c r="G38">
        <v>0</v>
      </c>
    </row>
    <row r="39" spans="1:7" ht="15" x14ac:dyDescent="0.25">
      <c r="A39" s="282" t="s">
        <v>90</v>
      </c>
      <c r="B39">
        <v>0</v>
      </c>
      <c r="C39">
        <v>29.5</v>
      </c>
      <c r="D39">
        <v>0</v>
      </c>
      <c r="E39">
        <v>0</v>
      </c>
      <c r="F39">
        <v>0</v>
      </c>
      <c r="G39">
        <v>0</v>
      </c>
    </row>
    <row r="40" spans="1:7" ht="15" x14ac:dyDescent="0.25">
      <c r="A40" s="282" t="s">
        <v>91</v>
      </c>
      <c r="B40">
        <v>13.9</v>
      </c>
      <c r="C40">
        <v>42.6</v>
      </c>
      <c r="D40">
        <v>170.5</v>
      </c>
      <c r="E40">
        <v>222.1</v>
      </c>
      <c r="F40">
        <v>0</v>
      </c>
      <c r="G40">
        <v>0</v>
      </c>
    </row>
    <row r="41" spans="1:7" ht="15" x14ac:dyDescent="0.25">
      <c r="A41" s="282" t="s">
        <v>92</v>
      </c>
      <c r="B41">
        <v>0</v>
      </c>
      <c r="C41">
        <v>0</v>
      </c>
      <c r="D41">
        <v>0</v>
      </c>
      <c r="E41">
        <v>12</v>
      </c>
      <c r="F41">
        <v>0</v>
      </c>
      <c r="G41">
        <v>0</v>
      </c>
    </row>
    <row r="42" spans="1:7" ht="15" x14ac:dyDescent="0.25">
      <c r="A42" s="282" t="s">
        <v>93</v>
      </c>
      <c r="B42">
        <v>78.900000000000006</v>
      </c>
      <c r="C42">
        <v>55.7</v>
      </c>
      <c r="D42">
        <v>60.2</v>
      </c>
      <c r="E42">
        <v>58</v>
      </c>
      <c r="F42">
        <v>0</v>
      </c>
      <c r="G42">
        <v>0</v>
      </c>
    </row>
    <row r="43" spans="1:7" ht="15" x14ac:dyDescent="0.25">
      <c r="A43" s="282" t="s">
        <v>94</v>
      </c>
      <c r="B43">
        <v>43.9</v>
      </c>
      <c r="C43">
        <v>10</v>
      </c>
      <c r="D43">
        <v>1.1000000000000001</v>
      </c>
      <c r="E43">
        <v>0</v>
      </c>
      <c r="F43">
        <v>0</v>
      </c>
      <c r="G43">
        <v>0</v>
      </c>
    </row>
    <row r="44" spans="1:7" ht="15" x14ac:dyDescent="0.25">
      <c r="A44" s="282" t="s">
        <v>95</v>
      </c>
      <c r="B44">
        <v>132</v>
      </c>
      <c r="C44">
        <v>297</v>
      </c>
      <c r="D44">
        <v>0</v>
      </c>
      <c r="E44">
        <v>138.80000000000001</v>
      </c>
      <c r="F44">
        <v>0</v>
      </c>
      <c r="G44">
        <v>0</v>
      </c>
    </row>
    <row r="45" spans="1:7" ht="15" x14ac:dyDescent="0.25">
      <c r="A45" s="282" t="s">
        <v>96</v>
      </c>
      <c r="B45">
        <v>22.9</v>
      </c>
      <c r="C45">
        <v>7.2</v>
      </c>
      <c r="D45">
        <v>8.3000000000000007</v>
      </c>
      <c r="E45">
        <v>16.2</v>
      </c>
      <c r="F45">
        <v>0</v>
      </c>
      <c r="G45">
        <v>0</v>
      </c>
    </row>
    <row r="46" spans="1:7" ht="15" x14ac:dyDescent="0.25">
      <c r="A46" s="282" t="s">
        <v>97</v>
      </c>
      <c r="B46">
        <v>0.4</v>
      </c>
      <c r="C46">
        <v>0</v>
      </c>
      <c r="D46">
        <v>0</v>
      </c>
      <c r="E46">
        <v>0</v>
      </c>
      <c r="F46">
        <v>0</v>
      </c>
      <c r="G46">
        <v>0</v>
      </c>
    </row>
    <row r="47" spans="1:7" ht="15" x14ac:dyDescent="0.25">
      <c r="A47" s="282" t="s">
        <v>98</v>
      </c>
      <c r="B47">
        <v>50</v>
      </c>
      <c r="C47">
        <v>0</v>
      </c>
      <c r="D47">
        <v>79</v>
      </c>
      <c r="E47">
        <v>56.4</v>
      </c>
      <c r="F47">
        <v>0</v>
      </c>
      <c r="G47">
        <v>0</v>
      </c>
    </row>
    <row r="48" spans="1:7" ht="15" x14ac:dyDescent="0.25">
      <c r="A48" s="282" t="s">
        <v>169</v>
      </c>
      <c r="B48">
        <v>0.5</v>
      </c>
      <c r="C48">
        <v>0</v>
      </c>
      <c r="D48">
        <v>0</v>
      </c>
      <c r="E48">
        <v>0</v>
      </c>
      <c r="F48">
        <v>0</v>
      </c>
      <c r="G48">
        <v>0</v>
      </c>
    </row>
    <row r="49" spans="1:7" ht="15" x14ac:dyDescent="0.25">
      <c r="A49" s="282" t="s">
        <v>99</v>
      </c>
      <c r="B49">
        <v>9</v>
      </c>
      <c r="C49">
        <v>7.7</v>
      </c>
      <c r="D49">
        <v>1.2</v>
      </c>
      <c r="E49">
        <v>0.7</v>
      </c>
      <c r="F49">
        <v>0</v>
      </c>
      <c r="G49">
        <v>0</v>
      </c>
    </row>
    <row r="50" spans="1:7" ht="15" x14ac:dyDescent="0.25">
      <c r="A50" s="282" t="s">
        <v>100</v>
      </c>
      <c r="B50">
        <v>118.4</v>
      </c>
      <c r="C50">
        <v>60.3</v>
      </c>
      <c r="D50">
        <v>41.3</v>
      </c>
      <c r="E50">
        <v>49.2</v>
      </c>
      <c r="F50">
        <v>0</v>
      </c>
      <c r="G50">
        <v>0</v>
      </c>
    </row>
    <row r="51" spans="1:7" ht="15" x14ac:dyDescent="0.25">
      <c r="A51" s="282" t="s">
        <v>101</v>
      </c>
      <c r="B51">
        <v>83.4</v>
      </c>
      <c r="C51">
        <v>82.7</v>
      </c>
      <c r="D51">
        <v>231.3</v>
      </c>
      <c r="E51">
        <v>151.6</v>
      </c>
      <c r="F51">
        <v>0</v>
      </c>
      <c r="G51">
        <v>0</v>
      </c>
    </row>
    <row r="52" spans="1:7" ht="15" x14ac:dyDescent="0.25">
      <c r="A52" s="282" t="s">
        <v>66</v>
      </c>
    </row>
    <row r="53" spans="1:7" ht="15" x14ac:dyDescent="0.25">
      <c r="A53" s="282" t="s">
        <v>102</v>
      </c>
      <c r="B53">
        <v>172.7</v>
      </c>
      <c r="C53">
        <v>521</v>
      </c>
      <c r="D53">
        <v>165.3</v>
      </c>
      <c r="E53">
        <v>636.6</v>
      </c>
      <c r="F53">
        <v>0</v>
      </c>
      <c r="G53">
        <v>0</v>
      </c>
    </row>
    <row r="54" spans="1:7" ht="15" x14ac:dyDescent="0.25">
      <c r="A54" s="282" t="s">
        <v>103</v>
      </c>
      <c r="B54">
        <v>0</v>
      </c>
      <c r="C54">
        <v>120</v>
      </c>
      <c r="D54">
        <v>0</v>
      </c>
      <c r="E54">
        <v>179.6</v>
      </c>
      <c r="F54">
        <v>0</v>
      </c>
      <c r="G54">
        <v>0</v>
      </c>
    </row>
    <row r="55" spans="1:7" ht="15" x14ac:dyDescent="0.25">
      <c r="A55" s="282" t="s">
        <v>104</v>
      </c>
      <c r="B55">
        <v>172.7</v>
      </c>
      <c r="C55">
        <v>365</v>
      </c>
      <c r="D55">
        <v>95.3</v>
      </c>
      <c r="E55">
        <v>380.7</v>
      </c>
      <c r="F55">
        <v>0</v>
      </c>
      <c r="G55">
        <v>0</v>
      </c>
    </row>
    <row r="56" spans="1:7" ht="15" x14ac:dyDescent="0.25">
      <c r="A56" s="282" t="s">
        <v>105</v>
      </c>
      <c r="B56">
        <v>0</v>
      </c>
      <c r="C56">
        <v>6</v>
      </c>
      <c r="D56">
        <v>6.6</v>
      </c>
      <c r="E56">
        <v>6.6</v>
      </c>
      <c r="F56">
        <v>0</v>
      </c>
      <c r="G56">
        <v>0</v>
      </c>
    </row>
    <row r="57" spans="1:7" ht="15" x14ac:dyDescent="0.25">
      <c r="A57" s="282" t="s">
        <v>107</v>
      </c>
      <c r="B57">
        <v>0</v>
      </c>
      <c r="C57">
        <v>30</v>
      </c>
      <c r="D57">
        <v>63.5</v>
      </c>
      <c r="E57">
        <v>69.7</v>
      </c>
      <c r="F57">
        <v>0</v>
      </c>
      <c r="G57">
        <v>0</v>
      </c>
    </row>
    <row r="58" spans="1:7" ht="15" x14ac:dyDescent="0.25">
      <c r="A58" s="282" t="s">
        <v>66</v>
      </c>
    </row>
    <row r="59" spans="1:7" ht="15" x14ac:dyDescent="0.25">
      <c r="A59" s="282" t="s">
        <v>108</v>
      </c>
      <c r="B59">
        <v>1674.5</v>
      </c>
      <c r="C59">
        <v>2008.7</v>
      </c>
      <c r="D59">
        <v>1685.7</v>
      </c>
      <c r="E59">
        <v>1472.3</v>
      </c>
      <c r="F59">
        <v>0</v>
      </c>
      <c r="G59">
        <v>0</v>
      </c>
    </row>
    <row r="60" spans="1:7" ht="15" x14ac:dyDescent="0.25">
      <c r="A60" s="282" t="s">
        <v>109</v>
      </c>
      <c r="B60">
        <v>4</v>
      </c>
      <c r="C60">
        <v>6.6</v>
      </c>
      <c r="D60">
        <v>7.1</v>
      </c>
      <c r="E60">
        <v>6.5</v>
      </c>
      <c r="F60">
        <v>0</v>
      </c>
      <c r="G60">
        <v>0</v>
      </c>
    </row>
    <row r="61" spans="1:7" ht="15" x14ac:dyDescent="0.25">
      <c r="A61" s="282" t="s">
        <v>111</v>
      </c>
      <c r="B61">
        <v>24</v>
      </c>
      <c r="C61">
        <v>121</v>
      </c>
      <c r="D61">
        <v>48.9</v>
      </c>
      <c r="E61">
        <v>46.6</v>
      </c>
      <c r="F61">
        <v>0</v>
      </c>
      <c r="G61">
        <v>0</v>
      </c>
    </row>
    <row r="62" spans="1:7" ht="15" x14ac:dyDescent="0.25">
      <c r="A62" s="282" t="s">
        <v>112</v>
      </c>
      <c r="B62">
        <v>2.2999999999999998</v>
      </c>
      <c r="C62">
        <v>23.6</v>
      </c>
      <c r="D62">
        <v>69.900000000000006</v>
      </c>
      <c r="E62">
        <v>42</v>
      </c>
      <c r="F62">
        <v>0</v>
      </c>
      <c r="G62">
        <v>0</v>
      </c>
    </row>
    <row r="63" spans="1:7" ht="15" x14ac:dyDescent="0.25">
      <c r="A63" s="282" t="s">
        <v>113</v>
      </c>
      <c r="B63">
        <v>42</v>
      </c>
      <c r="C63">
        <v>51.6</v>
      </c>
      <c r="D63">
        <v>80.5</v>
      </c>
      <c r="E63">
        <v>51</v>
      </c>
      <c r="F63">
        <v>0</v>
      </c>
      <c r="G63">
        <v>0</v>
      </c>
    </row>
    <row r="64" spans="1:7" ht="15" x14ac:dyDescent="0.25">
      <c r="A64" s="282" t="s">
        <v>114</v>
      </c>
      <c r="B64">
        <v>14.4</v>
      </c>
      <c r="C64">
        <v>21.6</v>
      </c>
      <c r="D64">
        <v>0</v>
      </c>
      <c r="E64">
        <v>0</v>
      </c>
      <c r="F64">
        <v>0</v>
      </c>
      <c r="G64">
        <v>0</v>
      </c>
    </row>
    <row r="65" spans="1:7" ht="15" x14ac:dyDescent="0.25">
      <c r="A65" s="282" t="s">
        <v>115</v>
      </c>
      <c r="B65">
        <v>0</v>
      </c>
      <c r="C65">
        <v>4</v>
      </c>
      <c r="D65">
        <v>5.5</v>
      </c>
      <c r="E65">
        <v>4.4000000000000004</v>
      </c>
      <c r="F65">
        <v>0</v>
      </c>
      <c r="G65">
        <v>0</v>
      </c>
    </row>
    <row r="66" spans="1:7" ht="15" x14ac:dyDescent="0.25">
      <c r="A66" s="282" t="s">
        <v>116</v>
      </c>
      <c r="B66">
        <v>0</v>
      </c>
      <c r="C66">
        <v>0</v>
      </c>
      <c r="D66">
        <v>0</v>
      </c>
      <c r="E66">
        <v>1.7</v>
      </c>
      <c r="F66">
        <v>0</v>
      </c>
      <c r="G66">
        <v>0</v>
      </c>
    </row>
    <row r="67" spans="1:7" ht="15" x14ac:dyDescent="0.25">
      <c r="A67" s="282" t="s">
        <v>117</v>
      </c>
      <c r="B67">
        <v>1551.7</v>
      </c>
      <c r="C67">
        <v>1736.2</v>
      </c>
      <c r="D67">
        <v>1451</v>
      </c>
      <c r="E67">
        <v>1296.0999999999999</v>
      </c>
      <c r="F67">
        <v>0</v>
      </c>
      <c r="G67">
        <v>0</v>
      </c>
    </row>
    <row r="68" spans="1:7" ht="15" x14ac:dyDescent="0.25">
      <c r="A68" s="282" t="s">
        <v>118</v>
      </c>
      <c r="B68">
        <v>17.100000000000001</v>
      </c>
      <c r="C68">
        <v>11.5</v>
      </c>
      <c r="D68">
        <v>11</v>
      </c>
      <c r="E68">
        <v>13.4</v>
      </c>
      <c r="F68">
        <v>0</v>
      </c>
      <c r="G68">
        <v>0</v>
      </c>
    </row>
    <row r="69" spans="1:7" ht="15" x14ac:dyDescent="0.25">
      <c r="A69" s="282" t="s">
        <v>119</v>
      </c>
      <c r="B69">
        <v>0</v>
      </c>
      <c r="C69">
        <v>30</v>
      </c>
      <c r="D69">
        <v>0</v>
      </c>
      <c r="E69">
        <v>0</v>
      </c>
      <c r="F69">
        <v>0</v>
      </c>
      <c r="G69">
        <v>0</v>
      </c>
    </row>
    <row r="70" spans="1:7" ht="15" x14ac:dyDescent="0.25">
      <c r="A70" s="282" t="s">
        <v>120</v>
      </c>
      <c r="B70">
        <v>0</v>
      </c>
      <c r="C70">
        <v>0</v>
      </c>
      <c r="D70" t="s">
        <v>84</v>
      </c>
      <c r="E70">
        <v>0</v>
      </c>
      <c r="F70">
        <v>0</v>
      </c>
      <c r="G70">
        <v>0</v>
      </c>
    </row>
    <row r="71" spans="1:7" ht="15" x14ac:dyDescent="0.25">
      <c r="A71" s="282" t="s">
        <v>121</v>
      </c>
      <c r="B71">
        <v>19</v>
      </c>
      <c r="C71">
        <v>2.6</v>
      </c>
      <c r="D71">
        <v>11.8</v>
      </c>
      <c r="E71">
        <v>10.6</v>
      </c>
      <c r="F71">
        <v>0</v>
      </c>
      <c r="G71">
        <v>0</v>
      </c>
    </row>
    <row r="72" spans="1:7" ht="15" x14ac:dyDescent="0.25">
      <c r="A72" s="282" t="s">
        <v>62</v>
      </c>
      <c r="B72" t="s">
        <v>63</v>
      </c>
      <c r="C72" t="s">
        <v>64</v>
      </c>
      <c r="D72" t="s">
        <v>63</v>
      </c>
      <c r="E72" t="s">
        <v>63</v>
      </c>
      <c r="F72" t="s">
        <v>63</v>
      </c>
      <c r="G72" t="s">
        <v>65</v>
      </c>
    </row>
    <row r="73" spans="1:7" ht="15" x14ac:dyDescent="0.25">
      <c r="A73" s="282" t="s">
        <v>122</v>
      </c>
      <c r="B73">
        <v>9137.4</v>
      </c>
      <c r="C73">
        <v>12846.5</v>
      </c>
      <c r="D73">
        <v>18322.900000000001</v>
      </c>
      <c r="E73">
        <v>21092.799999999999</v>
      </c>
      <c r="F73">
        <v>9</v>
      </c>
      <c r="G73">
        <v>0</v>
      </c>
    </row>
    <row r="74" spans="1:7" ht="15" x14ac:dyDescent="0.25">
      <c r="A74" s="282" t="s">
        <v>123</v>
      </c>
      <c r="B74">
        <v>4939.6000000000004</v>
      </c>
      <c r="C74">
        <v>4854.3</v>
      </c>
      <c r="D74">
        <v>0</v>
      </c>
      <c r="E74">
        <v>0</v>
      </c>
      <c r="F74">
        <v>0</v>
      </c>
      <c r="G74">
        <v>0</v>
      </c>
    </row>
    <row r="75" spans="1:7" ht="15" x14ac:dyDescent="0.25">
      <c r="A75" s="282" t="s">
        <v>62</v>
      </c>
      <c r="B75" t="s">
        <v>63</v>
      </c>
      <c r="C75" t="s">
        <v>64</v>
      </c>
      <c r="D75" t="s">
        <v>63</v>
      </c>
      <c r="E75" t="s">
        <v>63</v>
      </c>
      <c r="F75" t="s">
        <v>63</v>
      </c>
      <c r="G75" t="s">
        <v>65</v>
      </c>
    </row>
    <row r="76" spans="1:7" ht="15" x14ac:dyDescent="0.25">
      <c r="A76" s="282" t="s">
        <v>124</v>
      </c>
      <c r="B76">
        <v>14077</v>
      </c>
      <c r="C76">
        <v>17700.8</v>
      </c>
      <c r="D76">
        <v>18322.900000000001</v>
      </c>
      <c r="E76">
        <v>21092.799999999999</v>
      </c>
      <c r="F76">
        <v>9</v>
      </c>
      <c r="G76">
        <v>0</v>
      </c>
    </row>
    <row r="77" spans="1:7" ht="15" x14ac:dyDescent="0.25">
      <c r="A77" s="282" t="s">
        <v>125</v>
      </c>
      <c r="B77" t="s">
        <v>42</v>
      </c>
      <c r="C77" t="s">
        <v>42</v>
      </c>
      <c r="D77">
        <v>2</v>
      </c>
      <c r="E77">
        <v>6.4</v>
      </c>
      <c r="F77" t="s">
        <v>42</v>
      </c>
      <c r="G77" t="s">
        <v>42</v>
      </c>
    </row>
    <row r="78" spans="1:7" ht="15" x14ac:dyDescent="0.25">
      <c r="A78" s="282" t="s">
        <v>126</v>
      </c>
      <c r="B78">
        <v>0</v>
      </c>
      <c r="C78">
        <v>0.3</v>
      </c>
      <c r="D78" t="s">
        <v>42</v>
      </c>
      <c r="E78" t="s">
        <v>42</v>
      </c>
      <c r="F78">
        <v>0</v>
      </c>
      <c r="G78">
        <v>0</v>
      </c>
    </row>
    <row r="79" spans="1:7" ht="15" x14ac:dyDescent="0.25">
      <c r="A79" s="282" t="s">
        <v>62</v>
      </c>
      <c r="B79" t="s">
        <v>63</v>
      </c>
      <c r="C79" t="s">
        <v>64</v>
      </c>
      <c r="D79" t="s">
        <v>63</v>
      </c>
      <c r="E79" t="s">
        <v>63</v>
      </c>
      <c r="F79" t="s">
        <v>63</v>
      </c>
      <c r="G79" t="s">
        <v>65</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AF9E-AB4D-4F7A-996D-DCF08F000B93}">
  <dimension ref="A1:G79"/>
  <sheetViews>
    <sheetView topLeftCell="A11" workbookViewId="0">
      <selection activeCell="B74" sqref="B74"/>
    </sheetView>
  </sheetViews>
  <sheetFormatPr defaultRowHeight="13.2" x14ac:dyDescent="0.25"/>
  <cols>
    <col min="1" max="1" width="21.109375" customWidth="1"/>
    <col min="2" max="2" width="12.44140625" customWidth="1"/>
    <col min="3" max="3" width="10.88671875" customWidth="1"/>
    <col min="4" max="4" width="12.33203125" customWidth="1"/>
    <col min="5" max="5" width="10.6640625" customWidth="1"/>
    <col min="6" max="6" width="10.109375" customWidth="1"/>
  </cols>
  <sheetData>
    <row r="1" spans="1:7" ht="15" x14ac:dyDescent="0.25">
      <c r="A1" s="282" t="s">
        <v>47</v>
      </c>
    </row>
    <row r="2" spans="1:7" ht="15" x14ac:dyDescent="0.25">
      <c r="A2" s="282" t="s">
        <v>48</v>
      </c>
    </row>
    <row r="3" spans="1:7" ht="15" x14ac:dyDescent="0.25">
      <c r="A3" s="282" t="s">
        <v>227</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368.5</v>
      </c>
      <c r="C12">
        <v>167.8</v>
      </c>
      <c r="D12">
        <v>1491.7</v>
      </c>
      <c r="E12">
        <v>1528.6</v>
      </c>
      <c r="F12">
        <v>0</v>
      </c>
      <c r="G12">
        <v>0</v>
      </c>
    </row>
    <row r="13" spans="1:7" ht="15" x14ac:dyDescent="0.25">
      <c r="A13" s="282" t="s">
        <v>68</v>
      </c>
      <c r="B13">
        <v>0</v>
      </c>
      <c r="C13">
        <v>0</v>
      </c>
      <c r="D13">
        <v>304.2</v>
      </c>
      <c r="E13">
        <v>291.39999999999998</v>
      </c>
      <c r="F13">
        <v>0</v>
      </c>
      <c r="G13">
        <v>0</v>
      </c>
    </row>
    <row r="14" spans="1:7" ht="15" x14ac:dyDescent="0.25">
      <c r="A14" s="282" t="s">
        <v>69</v>
      </c>
      <c r="B14">
        <v>0</v>
      </c>
      <c r="C14">
        <v>0</v>
      </c>
      <c r="D14">
        <v>0</v>
      </c>
      <c r="E14">
        <v>20.2</v>
      </c>
      <c r="F14">
        <v>0</v>
      </c>
      <c r="G14">
        <v>0</v>
      </c>
    </row>
    <row r="15" spans="1:7" ht="15" x14ac:dyDescent="0.25">
      <c r="A15" s="282" t="s">
        <v>70</v>
      </c>
      <c r="B15">
        <v>150</v>
      </c>
      <c r="C15">
        <v>20</v>
      </c>
      <c r="D15">
        <v>23.2</v>
      </c>
      <c r="E15">
        <v>98.1</v>
      </c>
      <c r="F15">
        <v>0</v>
      </c>
      <c r="G15">
        <v>0</v>
      </c>
    </row>
    <row r="16" spans="1:7" ht="15" x14ac:dyDescent="0.25">
      <c r="A16" s="282" t="s">
        <v>71</v>
      </c>
      <c r="B16">
        <v>0</v>
      </c>
      <c r="C16">
        <v>0</v>
      </c>
      <c r="D16">
        <v>344.1</v>
      </c>
      <c r="E16">
        <v>555.70000000000005</v>
      </c>
      <c r="F16">
        <v>0</v>
      </c>
      <c r="G16">
        <v>0</v>
      </c>
    </row>
    <row r="17" spans="1:7" ht="15" x14ac:dyDescent="0.25">
      <c r="A17" s="282" t="s">
        <v>72</v>
      </c>
      <c r="B17">
        <v>86.5</v>
      </c>
      <c r="C17">
        <v>15.8</v>
      </c>
      <c r="D17">
        <v>21</v>
      </c>
      <c r="E17">
        <v>86.3</v>
      </c>
      <c r="F17">
        <v>0</v>
      </c>
      <c r="G17">
        <v>0</v>
      </c>
    </row>
    <row r="18" spans="1:7" ht="15" x14ac:dyDescent="0.25">
      <c r="A18" s="282" t="s">
        <v>73</v>
      </c>
      <c r="B18">
        <v>132</v>
      </c>
      <c r="C18">
        <v>132</v>
      </c>
      <c r="D18">
        <v>731.4</v>
      </c>
      <c r="E18">
        <v>353.1</v>
      </c>
      <c r="F18">
        <v>0</v>
      </c>
      <c r="G18">
        <v>0</v>
      </c>
    </row>
    <row r="19" spans="1:7" ht="15" x14ac:dyDescent="0.25">
      <c r="A19" s="282" t="s">
        <v>74</v>
      </c>
      <c r="B19">
        <v>0</v>
      </c>
      <c r="C19">
        <v>0</v>
      </c>
      <c r="D19">
        <v>67.900000000000006</v>
      </c>
      <c r="E19">
        <v>123.7</v>
      </c>
      <c r="F19">
        <v>0</v>
      </c>
      <c r="G19">
        <v>0</v>
      </c>
    </row>
    <row r="20" spans="1:7" ht="15" x14ac:dyDescent="0.25">
      <c r="A20" s="282" t="s">
        <v>66</v>
      </c>
    </row>
    <row r="21" spans="1:7" ht="15" x14ac:dyDescent="0.25">
      <c r="A21" s="282" t="s">
        <v>75</v>
      </c>
      <c r="B21">
        <v>0</v>
      </c>
      <c r="C21">
        <v>46</v>
      </c>
      <c r="D21">
        <v>72.3</v>
      </c>
      <c r="E21">
        <v>65.7</v>
      </c>
      <c r="F21">
        <v>0</v>
      </c>
      <c r="G21">
        <v>0</v>
      </c>
    </row>
    <row r="22" spans="1:7" ht="15" x14ac:dyDescent="0.25">
      <c r="A22" s="282" t="s">
        <v>76</v>
      </c>
      <c r="B22">
        <v>0</v>
      </c>
      <c r="C22">
        <v>31</v>
      </c>
      <c r="D22">
        <v>0</v>
      </c>
      <c r="E22">
        <v>0</v>
      </c>
      <c r="F22">
        <v>0</v>
      </c>
      <c r="G22">
        <v>0</v>
      </c>
    </row>
    <row r="23" spans="1:7" ht="15" x14ac:dyDescent="0.25">
      <c r="A23" s="282" t="s">
        <v>77</v>
      </c>
      <c r="B23">
        <v>0</v>
      </c>
      <c r="C23">
        <v>15</v>
      </c>
      <c r="D23">
        <v>72.3</v>
      </c>
      <c r="E23">
        <v>65.7</v>
      </c>
      <c r="F23">
        <v>0</v>
      </c>
      <c r="G23">
        <v>0</v>
      </c>
    </row>
    <row r="24" spans="1:7" ht="15" x14ac:dyDescent="0.25">
      <c r="A24" s="282" t="s">
        <v>66</v>
      </c>
    </row>
    <row r="25" spans="1:7" ht="15" x14ac:dyDescent="0.25">
      <c r="A25" s="282" t="s">
        <v>78</v>
      </c>
      <c r="B25">
        <v>540.1</v>
      </c>
      <c r="C25">
        <v>506.5</v>
      </c>
      <c r="D25">
        <v>498.5</v>
      </c>
      <c r="E25">
        <v>629.9</v>
      </c>
      <c r="F25">
        <v>9</v>
      </c>
      <c r="G25">
        <v>0</v>
      </c>
    </row>
    <row r="26" spans="1:7" ht="15" x14ac:dyDescent="0.25">
      <c r="A26" s="282" t="s">
        <v>66</v>
      </c>
    </row>
    <row r="27" spans="1:7" ht="15" x14ac:dyDescent="0.25">
      <c r="A27" s="282" t="s">
        <v>79</v>
      </c>
      <c r="B27">
        <v>280.60000000000002</v>
      </c>
      <c r="C27">
        <v>277.60000000000002</v>
      </c>
      <c r="D27">
        <v>319.2</v>
      </c>
      <c r="E27">
        <v>358.3</v>
      </c>
      <c r="F27">
        <v>0</v>
      </c>
      <c r="G27">
        <v>0</v>
      </c>
    </row>
    <row r="28" spans="1:7" ht="15" x14ac:dyDescent="0.25">
      <c r="A28" s="282" t="s">
        <v>66</v>
      </c>
    </row>
    <row r="29" spans="1:7" ht="15" x14ac:dyDescent="0.25">
      <c r="A29" s="282" t="s">
        <v>80</v>
      </c>
      <c r="B29">
        <v>5100.7</v>
      </c>
      <c r="C29">
        <v>9299.4</v>
      </c>
      <c r="D29">
        <v>11877.2</v>
      </c>
      <c r="E29">
        <v>13302.9</v>
      </c>
      <c r="F29">
        <v>0</v>
      </c>
      <c r="G29">
        <v>0</v>
      </c>
    </row>
    <row r="30" spans="1:7" ht="15" x14ac:dyDescent="0.25">
      <c r="A30" s="282" t="s">
        <v>66</v>
      </c>
    </row>
    <row r="31" spans="1:7" ht="15" x14ac:dyDescent="0.25">
      <c r="A31" s="282" t="s">
        <v>81</v>
      </c>
      <c r="B31">
        <v>834.3</v>
      </c>
      <c r="C31">
        <v>840.9</v>
      </c>
      <c r="D31">
        <v>1080.2</v>
      </c>
      <c r="E31">
        <v>994</v>
      </c>
      <c r="F31">
        <v>0</v>
      </c>
      <c r="G31">
        <v>0</v>
      </c>
    </row>
    <row r="32" spans="1:7" ht="15" x14ac:dyDescent="0.25">
      <c r="A32" s="282" t="s">
        <v>82</v>
      </c>
      <c r="B32">
        <v>0.2</v>
      </c>
      <c r="C32">
        <v>0.2</v>
      </c>
      <c r="D32">
        <v>0</v>
      </c>
      <c r="E32">
        <v>0.1</v>
      </c>
      <c r="F32">
        <v>0</v>
      </c>
      <c r="G32">
        <v>0</v>
      </c>
    </row>
    <row r="33" spans="1:7" ht="15" x14ac:dyDescent="0.25">
      <c r="A33" s="282" t="s">
        <v>83</v>
      </c>
      <c r="B33">
        <v>68.099999999999994</v>
      </c>
      <c r="C33">
        <v>55</v>
      </c>
      <c r="D33">
        <v>294.7</v>
      </c>
      <c r="E33">
        <v>0</v>
      </c>
      <c r="F33">
        <v>0</v>
      </c>
      <c r="G33">
        <v>0</v>
      </c>
    </row>
    <row r="34" spans="1:7" ht="15" x14ac:dyDescent="0.25">
      <c r="A34" s="282" t="s">
        <v>85</v>
      </c>
      <c r="B34">
        <v>2.9</v>
      </c>
      <c r="C34">
        <v>2.5</v>
      </c>
      <c r="D34">
        <v>1.4</v>
      </c>
      <c r="E34">
        <v>0</v>
      </c>
      <c r="F34">
        <v>0</v>
      </c>
      <c r="G34">
        <v>0</v>
      </c>
    </row>
    <row r="35" spans="1:7" ht="15" x14ac:dyDescent="0.25">
      <c r="A35" s="282" t="s">
        <v>86</v>
      </c>
      <c r="B35">
        <v>1.6</v>
      </c>
      <c r="C35">
        <v>2.2999999999999998</v>
      </c>
      <c r="D35">
        <v>0.3</v>
      </c>
      <c r="E35">
        <v>1.6</v>
      </c>
      <c r="F35">
        <v>0</v>
      </c>
      <c r="G35">
        <v>0</v>
      </c>
    </row>
    <row r="36" spans="1:7" ht="15" x14ac:dyDescent="0.25">
      <c r="A36" s="282" t="s">
        <v>87</v>
      </c>
      <c r="B36">
        <v>0</v>
      </c>
      <c r="C36" t="s">
        <v>84</v>
      </c>
      <c r="D36">
        <v>0.9</v>
      </c>
      <c r="E36">
        <v>0.2</v>
      </c>
      <c r="F36">
        <v>0</v>
      </c>
      <c r="G36">
        <v>0</v>
      </c>
    </row>
    <row r="37" spans="1:7" ht="15" x14ac:dyDescent="0.25">
      <c r="A37" s="282" t="s">
        <v>88</v>
      </c>
      <c r="B37">
        <v>219.2</v>
      </c>
      <c r="C37">
        <v>183.5</v>
      </c>
      <c r="D37">
        <v>323.5</v>
      </c>
      <c r="E37">
        <v>276.7</v>
      </c>
      <c r="F37">
        <v>0</v>
      </c>
      <c r="G37">
        <v>0</v>
      </c>
    </row>
    <row r="38" spans="1:7" ht="15" x14ac:dyDescent="0.25">
      <c r="A38" s="282" t="s">
        <v>89</v>
      </c>
      <c r="B38">
        <v>0</v>
      </c>
      <c r="C38">
        <v>0</v>
      </c>
      <c r="D38">
        <v>0</v>
      </c>
      <c r="E38">
        <v>44.1</v>
      </c>
      <c r="F38">
        <v>0</v>
      </c>
      <c r="G38">
        <v>0</v>
      </c>
    </row>
    <row r="39" spans="1:7" ht="15" x14ac:dyDescent="0.25">
      <c r="A39" s="282" t="s">
        <v>90</v>
      </c>
      <c r="B39">
        <v>0</v>
      </c>
      <c r="C39">
        <v>29.5</v>
      </c>
      <c r="D39">
        <v>0</v>
      </c>
      <c r="E39">
        <v>0</v>
      </c>
      <c r="F39">
        <v>0</v>
      </c>
      <c r="G39">
        <v>0</v>
      </c>
    </row>
    <row r="40" spans="1:7" ht="15" x14ac:dyDescent="0.25">
      <c r="A40" s="282" t="s">
        <v>91</v>
      </c>
      <c r="B40">
        <v>14</v>
      </c>
      <c r="C40">
        <v>44.4</v>
      </c>
      <c r="D40">
        <v>121.9</v>
      </c>
      <c r="E40">
        <v>220.3</v>
      </c>
      <c r="F40">
        <v>0</v>
      </c>
      <c r="G40">
        <v>0</v>
      </c>
    </row>
    <row r="41" spans="1:7" ht="15" x14ac:dyDescent="0.25">
      <c r="A41" s="282" t="s">
        <v>92</v>
      </c>
      <c r="B41">
        <v>0</v>
      </c>
      <c r="C41">
        <v>0</v>
      </c>
      <c r="D41">
        <v>0</v>
      </c>
      <c r="E41">
        <v>12</v>
      </c>
      <c r="F41">
        <v>0</v>
      </c>
      <c r="G41">
        <v>0</v>
      </c>
    </row>
    <row r="42" spans="1:7" ht="15" x14ac:dyDescent="0.25">
      <c r="A42" s="282" t="s">
        <v>93</v>
      </c>
      <c r="B42">
        <v>80.099999999999994</v>
      </c>
      <c r="C42">
        <v>59.2</v>
      </c>
      <c r="D42">
        <v>55.5</v>
      </c>
      <c r="E42">
        <v>48.6</v>
      </c>
      <c r="F42">
        <v>0</v>
      </c>
      <c r="G42">
        <v>0</v>
      </c>
    </row>
    <row r="43" spans="1:7" ht="15" x14ac:dyDescent="0.25">
      <c r="A43" s="282" t="s">
        <v>94</v>
      </c>
      <c r="B43">
        <v>43.9</v>
      </c>
      <c r="C43">
        <v>0</v>
      </c>
      <c r="D43">
        <v>1.1000000000000001</v>
      </c>
      <c r="E43">
        <v>0</v>
      </c>
      <c r="F43">
        <v>0</v>
      </c>
      <c r="G43">
        <v>0</v>
      </c>
    </row>
    <row r="44" spans="1:7" ht="15" x14ac:dyDescent="0.25">
      <c r="A44" s="282" t="s">
        <v>95</v>
      </c>
      <c r="B44">
        <v>132</v>
      </c>
      <c r="C44">
        <v>297</v>
      </c>
      <c r="D44">
        <v>0</v>
      </c>
      <c r="E44">
        <v>138.80000000000001</v>
      </c>
      <c r="F44">
        <v>0</v>
      </c>
      <c r="G44">
        <v>0</v>
      </c>
    </row>
    <row r="45" spans="1:7" ht="15" x14ac:dyDescent="0.25">
      <c r="A45" s="282" t="s">
        <v>96</v>
      </c>
      <c r="B45">
        <v>23.7</v>
      </c>
      <c r="C45">
        <v>16.7</v>
      </c>
      <c r="D45">
        <v>7.3</v>
      </c>
      <c r="E45">
        <v>5.3</v>
      </c>
      <c r="F45">
        <v>0</v>
      </c>
      <c r="G45">
        <v>0</v>
      </c>
    </row>
    <row r="46" spans="1:7" ht="15" x14ac:dyDescent="0.25">
      <c r="A46" s="282" t="s">
        <v>97</v>
      </c>
      <c r="B46">
        <v>0.4</v>
      </c>
      <c r="C46">
        <v>0</v>
      </c>
      <c r="D46">
        <v>0</v>
      </c>
      <c r="E46">
        <v>0</v>
      </c>
      <c r="F46">
        <v>0</v>
      </c>
      <c r="G46">
        <v>0</v>
      </c>
    </row>
    <row r="47" spans="1:7" ht="15" x14ac:dyDescent="0.25">
      <c r="A47" s="282" t="s">
        <v>98</v>
      </c>
      <c r="B47">
        <v>50</v>
      </c>
      <c r="C47">
        <v>0</v>
      </c>
      <c r="D47">
        <v>17.8</v>
      </c>
      <c r="E47">
        <v>56.4</v>
      </c>
      <c r="F47">
        <v>0</v>
      </c>
      <c r="G47">
        <v>0</v>
      </c>
    </row>
    <row r="48" spans="1:7" ht="15" x14ac:dyDescent="0.25">
      <c r="A48" s="282" t="s">
        <v>169</v>
      </c>
      <c r="B48">
        <v>0.5</v>
      </c>
      <c r="C48">
        <v>0</v>
      </c>
      <c r="D48">
        <v>0</v>
      </c>
      <c r="E48">
        <v>0</v>
      </c>
      <c r="F48">
        <v>0</v>
      </c>
      <c r="G48">
        <v>0</v>
      </c>
    </row>
    <row r="49" spans="1:7" ht="15" x14ac:dyDescent="0.25">
      <c r="A49" s="282" t="s">
        <v>99</v>
      </c>
      <c r="B49">
        <v>9.1999999999999993</v>
      </c>
      <c r="C49">
        <v>7.7</v>
      </c>
      <c r="D49">
        <v>1.1000000000000001</v>
      </c>
      <c r="E49">
        <v>0.6</v>
      </c>
      <c r="F49">
        <v>0</v>
      </c>
      <c r="G49">
        <v>0</v>
      </c>
    </row>
    <row r="50" spans="1:7" ht="15" x14ac:dyDescent="0.25">
      <c r="A50" s="282" t="s">
        <v>100</v>
      </c>
      <c r="B50">
        <v>113</v>
      </c>
      <c r="C50">
        <v>59.3</v>
      </c>
      <c r="D50">
        <v>35.6</v>
      </c>
      <c r="E50">
        <v>46.6</v>
      </c>
      <c r="F50">
        <v>0</v>
      </c>
      <c r="G50">
        <v>0</v>
      </c>
    </row>
    <row r="51" spans="1:7" ht="15" x14ac:dyDescent="0.25">
      <c r="A51" s="282" t="s">
        <v>101</v>
      </c>
      <c r="B51">
        <v>75.599999999999994</v>
      </c>
      <c r="C51">
        <v>83.5</v>
      </c>
      <c r="D51">
        <v>219.3</v>
      </c>
      <c r="E51">
        <v>142.80000000000001</v>
      </c>
      <c r="F51">
        <v>0</v>
      </c>
      <c r="G51">
        <v>0</v>
      </c>
    </row>
    <row r="52" spans="1:7" ht="15" x14ac:dyDescent="0.25">
      <c r="A52" s="282" t="s">
        <v>66</v>
      </c>
    </row>
    <row r="53" spans="1:7" ht="15" x14ac:dyDescent="0.25">
      <c r="A53" s="282" t="s">
        <v>102</v>
      </c>
      <c r="B53">
        <v>159.69999999999999</v>
      </c>
      <c r="C53">
        <v>463</v>
      </c>
      <c r="D53">
        <v>126</v>
      </c>
      <c r="E53">
        <v>573.1</v>
      </c>
      <c r="F53">
        <v>0</v>
      </c>
      <c r="G53">
        <v>0</v>
      </c>
    </row>
    <row r="54" spans="1:7" ht="15" x14ac:dyDescent="0.25">
      <c r="A54" s="282" t="s">
        <v>103</v>
      </c>
      <c r="B54">
        <v>0</v>
      </c>
      <c r="C54">
        <v>30</v>
      </c>
      <c r="D54">
        <v>0</v>
      </c>
      <c r="E54">
        <v>179.6</v>
      </c>
      <c r="F54">
        <v>0</v>
      </c>
      <c r="G54">
        <v>0</v>
      </c>
    </row>
    <row r="55" spans="1:7" ht="15" x14ac:dyDescent="0.25">
      <c r="A55" s="282" t="s">
        <v>104</v>
      </c>
      <c r="B55">
        <v>122.7</v>
      </c>
      <c r="C55">
        <v>420</v>
      </c>
      <c r="D55">
        <v>95.3</v>
      </c>
      <c r="E55">
        <v>324</v>
      </c>
      <c r="F55">
        <v>0</v>
      </c>
      <c r="G55">
        <v>0</v>
      </c>
    </row>
    <row r="56" spans="1:7" ht="15" x14ac:dyDescent="0.25">
      <c r="A56" s="282" t="s">
        <v>105</v>
      </c>
      <c r="B56">
        <v>7</v>
      </c>
      <c r="C56">
        <v>6</v>
      </c>
      <c r="D56">
        <v>0</v>
      </c>
      <c r="E56">
        <v>6.6</v>
      </c>
      <c r="F56">
        <v>0</v>
      </c>
      <c r="G56">
        <v>0</v>
      </c>
    </row>
    <row r="57" spans="1:7" ht="15" x14ac:dyDescent="0.25">
      <c r="A57" s="282" t="s">
        <v>107</v>
      </c>
      <c r="B57">
        <v>30</v>
      </c>
      <c r="C57">
        <v>7</v>
      </c>
      <c r="D57">
        <v>30.7</v>
      </c>
      <c r="E57">
        <v>62.8</v>
      </c>
      <c r="F57">
        <v>0</v>
      </c>
      <c r="G57">
        <v>0</v>
      </c>
    </row>
    <row r="58" spans="1:7" ht="15" x14ac:dyDescent="0.25">
      <c r="A58" s="282" t="s">
        <v>66</v>
      </c>
    </row>
    <row r="59" spans="1:7" ht="15" x14ac:dyDescent="0.25">
      <c r="A59" s="282" t="s">
        <v>108</v>
      </c>
      <c r="B59">
        <v>1670.5</v>
      </c>
      <c r="C59">
        <v>1885.2</v>
      </c>
      <c r="D59">
        <v>1590.6</v>
      </c>
      <c r="E59">
        <v>1392.7</v>
      </c>
      <c r="F59">
        <v>0</v>
      </c>
      <c r="G59">
        <v>0</v>
      </c>
    </row>
    <row r="60" spans="1:7" ht="15" x14ac:dyDescent="0.25">
      <c r="A60" s="282" t="s">
        <v>109</v>
      </c>
      <c r="B60">
        <v>0.2</v>
      </c>
      <c r="C60">
        <v>6.6</v>
      </c>
      <c r="D60">
        <v>7.1</v>
      </c>
      <c r="E60">
        <v>6.5</v>
      </c>
      <c r="F60">
        <v>0</v>
      </c>
      <c r="G60">
        <v>0</v>
      </c>
    </row>
    <row r="61" spans="1:7" ht="15" x14ac:dyDescent="0.25">
      <c r="A61" s="282" t="s">
        <v>111</v>
      </c>
      <c r="B61">
        <v>24</v>
      </c>
      <c r="C61">
        <v>68</v>
      </c>
      <c r="D61">
        <v>48.9</v>
      </c>
      <c r="E61">
        <v>46.6</v>
      </c>
      <c r="F61">
        <v>0</v>
      </c>
      <c r="G61">
        <v>0</v>
      </c>
    </row>
    <row r="62" spans="1:7" ht="15" x14ac:dyDescent="0.25">
      <c r="A62" s="282" t="s">
        <v>112</v>
      </c>
      <c r="B62">
        <v>3.1</v>
      </c>
      <c r="C62">
        <v>12.6</v>
      </c>
      <c r="D62">
        <v>69.099999999999994</v>
      </c>
      <c r="E62">
        <v>41.3</v>
      </c>
      <c r="F62">
        <v>0</v>
      </c>
      <c r="G62">
        <v>0</v>
      </c>
    </row>
    <row r="63" spans="1:7" ht="15" x14ac:dyDescent="0.25">
      <c r="A63" s="282" t="s">
        <v>113</v>
      </c>
      <c r="B63">
        <v>48</v>
      </c>
      <c r="C63">
        <v>51.6</v>
      </c>
      <c r="D63">
        <v>70.5</v>
      </c>
      <c r="E63">
        <v>51</v>
      </c>
      <c r="F63">
        <v>0</v>
      </c>
      <c r="G63">
        <v>0</v>
      </c>
    </row>
    <row r="64" spans="1:7" ht="15" x14ac:dyDescent="0.25">
      <c r="A64" s="282" t="s">
        <v>114</v>
      </c>
      <c r="B64">
        <v>14.4</v>
      </c>
      <c r="C64">
        <v>21.6</v>
      </c>
      <c r="D64">
        <v>0</v>
      </c>
      <c r="E64">
        <v>0</v>
      </c>
      <c r="F64">
        <v>0</v>
      </c>
      <c r="G64">
        <v>0</v>
      </c>
    </row>
    <row r="65" spans="1:7" ht="15" x14ac:dyDescent="0.25">
      <c r="A65" s="282" t="s">
        <v>115</v>
      </c>
      <c r="B65">
        <v>0</v>
      </c>
      <c r="C65">
        <v>4</v>
      </c>
      <c r="D65">
        <v>5.5</v>
      </c>
      <c r="E65">
        <v>4.4000000000000004</v>
      </c>
      <c r="F65">
        <v>0</v>
      </c>
      <c r="G65">
        <v>0</v>
      </c>
    </row>
    <row r="66" spans="1:7" ht="15" x14ac:dyDescent="0.25">
      <c r="A66" s="282" t="s">
        <v>116</v>
      </c>
      <c r="B66">
        <v>0</v>
      </c>
      <c r="C66">
        <v>5</v>
      </c>
      <c r="D66">
        <v>0</v>
      </c>
      <c r="E66">
        <v>1.7</v>
      </c>
      <c r="F66">
        <v>0</v>
      </c>
      <c r="G66">
        <v>0</v>
      </c>
    </row>
    <row r="67" spans="1:7" ht="15" x14ac:dyDescent="0.25">
      <c r="A67" s="282" t="s">
        <v>117</v>
      </c>
      <c r="B67">
        <v>1544.7</v>
      </c>
      <c r="C67">
        <v>1671.7</v>
      </c>
      <c r="D67">
        <v>1366.8</v>
      </c>
      <c r="E67">
        <v>1217.2</v>
      </c>
      <c r="F67">
        <v>0</v>
      </c>
      <c r="G67">
        <v>0</v>
      </c>
    </row>
    <row r="68" spans="1:7" ht="15" x14ac:dyDescent="0.25">
      <c r="A68" s="282" t="s">
        <v>118</v>
      </c>
      <c r="B68">
        <v>17.100000000000001</v>
      </c>
      <c r="C68">
        <v>11.5</v>
      </c>
      <c r="D68">
        <v>11</v>
      </c>
      <c r="E68">
        <v>13.4</v>
      </c>
      <c r="F68">
        <v>0</v>
      </c>
      <c r="G68">
        <v>0</v>
      </c>
    </row>
    <row r="69" spans="1:7" ht="15" x14ac:dyDescent="0.25">
      <c r="A69" s="282" t="s">
        <v>119</v>
      </c>
      <c r="B69">
        <v>0</v>
      </c>
      <c r="C69">
        <v>30</v>
      </c>
      <c r="D69">
        <v>0</v>
      </c>
      <c r="E69">
        <v>0</v>
      </c>
      <c r="F69">
        <v>0</v>
      </c>
      <c r="G69">
        <v>0</v>
      </c>
    </row>
    <row r="70" spans="1:7" ht="15" x14ac:dyDescent="0.25">
      <c r="A70" s="282" t="s">
        <v>120</v>
      </c>
      <c r="B70">
        <v>0</v>
      </c>
      <c r="C70">
        <v>0</v>
      </c>
      <c r="D70" t="s">
        <v>84</v>
      </c>
      <c r="E70">
        <v>0</v>
      </c>
      <c r="F70">
        <v>0</v>
      </c>
      <c r="G70">
        <v>0</v>
      </c>
    </row>
    <row r="71" spans="1:7" ht="15" x14ac:dyDescent="0.25">
      <c r="A71" s="282" t="s">
        <v>121</v>
      </c>
      <c r="B71">
        <v>19</v>
      </c>
      <c r="C71">
        <v>2.6</v>
      </c>
      <c r="D71">
        <v>11.8</v>
      </c>
      <c r="E71">
        <v>10.6</v>
      </c>
      <c r="F71">
        <v>0</v>
      </c>
      <c r="G71">
        <v>0</v>
      </c>
    </row>
    <row r="72" spans="1:7" ht="15" x14ac:dyDescent="0.25">
      <c r="A72" s="282" t="s">
        <v>62</v>
      </c>
      <c r="B72" t="s">
        <v>131</v>
      </c>
      <c r="C72" t="s">
        <v>133</v>
      </c>
      <c r="D72" t="s">
        <v>63</v>
      </c>
      <c r="E72" t="s">
        <v>63</v>
      </c>
      <c r="F72" t="s">
        <v>63</v>
      </c>
      <c r="G72" t="s">
        <v>65</v>
      </c>
    </row>
    <row r="73" spans="1:7" ht="15" x14ac:dyDescent="0.25">
      <c r="A73" s="282" t="s">
        <v>122</v>
      </c>
      <c r="B73">
        <v>8954.5</v>
      </c>
      <c r="C73">
        <v>13486.3</v>
      </c>
      <c r="D73">
        <v>17055.5</v>
      </c>
      <c r="E73">
        <v>18845.2</v>
      </c>
      <c r="F73">
        <v>9</v>
      </c>
      <c r="G73">
        <v>0</v>
      </c>
    </row>
    <row r="74" spans="1:7" ht="15" x14ac:dyDescent="0.25">
      <c r="A74" s="282" t="s">
        <v>123</v>
      </c>
      <c r="B74">
        <v>4940.3</v>
      </c>
      <c r="C74">
        <v>4745.8999999999996</v>
      </c>
      <c r="D74">
        <v>0</v>
      </c>
      <c r="E74">
        <v>0</v>
      </c>
      <c r="F74">
        <v>0</v>
      </c>
      <c r="G74">
        <v>0</v>
      </c>
    </row>
    <row r="75" spans="1:7" ht="15" x14ac:dyDescent="0.25">
      <c r="A75" s="282" t="s">
        <v>62</v>
      </c>
      <c r="B75" t="s">
        <v>131</v>
      </c>
      <c r="C75" t="s">
        <v>133</v>
      </c>
      <c r="D75" t="s">
        <v>63</v>
      </c>
      <c r="E75" t="s">
        <v>63</v>
      </c>
      <c r="F75" t="s">
        <v>63</v>
      </c>
      <c r="G75" t="s">
        <v>65</v>
      </c>
    </row>
    <row r="76" spans="1:7" ht="15" x14ac:dyDescent="0.25">
      <c r="A76" s="282" t="s">
        <v>124</v>
      </c>
      <c r="B76">
        <v>13894.7</v>
      </c>
      <c r="C76">
        <v>18232.3</v>
      </c>
      <c r="D76">
        <v>17055.5</v>
      </c>
      <c r="E76">
        <v>18845.2</v>
      </c>
      <c r="F76">
        <v>9</v>
      </c>
      <c r="G76">
        <v>0</v>
      </c>
    </row>
    <row r="77" spans="1:7" ht="15" x14ac:dyDescent="0.25">
      <c r="A77" s="282" t="s">
        <v>125</v>
      </c>
      <c r="B77" t="s">
        <v>42</v>
      </c>
      <c r="C77" t="s">
        <v>42</v>
      </c>
      <c r="D77">
        <v>2</v>
      </c>
      <c r="E77">
        <v>6.4</v>
      </c>
      <c r="F77" t="s">
        <v>42</v>
      </c>
      <c r="G77" t="s">
        <v>42</v>
      </c>
    </row>
    <row r="78" spans="1:7" ht="15" x14ac:dyDescent="0.25">
      <c r="A78" s="282" t="s">
        <v>126</v>
      </c>
      <c r="B78">
        <v>0</v>
      </c>
      <c r="C78">
        <v>0.3</v>
      </c>
      <c r="D78" t="s">
        <v>42</v>
      </c>
      <c r="E78" t="s">
        <v>42</v>
      </c>
      <c r="F78">
        <v>0</v>
      </c>
      <c r="G78">
        <v>0</v>
      </c>
    </row>
    <row r="79" spans="1:7" ht="15" x14ac:dyDescent="0.25">
      <c r="A79" s="282" t="s">
        <v>62</v>
      </c>
      <c r="B79" t="s">
        <v>131</v>
      </c>
      <c r="C79" t="s">
        <v>133</v>
      </c>
      <c r="D79" t="s">
        <v>63</v>
      </c>
      <c r="E79" t="s">
        <v>63</v>
      </c>
      <c r="F79" t="s">
        <v>63</v>
      </c>
      <c r="G79" t="s">
        <v>65</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DFE7-28A8-486F-A3F6-FEF72F2BE1EE}">
  <dimension ref="A1:G77"/>
  <sheetViews>
    <sheetView topLeftCell="A7" workbookViewId="0">
      <selection activeCell="B7" sqref="B7"/>
    </sheetView>
  </sheetViews>
  <sheetFormatPr defaultRowHeight="13.2" x14ac:dyDescent="0.25"/>
  <cols>
    <col min="1" max="1" width="25.6640625" customWidth="1"/>
    <col min="2" max="2" width="13" customWidth="1"/>
    <col min="3" max="4" width="11.33203125" customWidth="1"/>
    <col min="5" max="5" width="15.33203125" customWidth="1"/>
    <col min="6" max="6" width="12.44140625" customWidth="1"/>
    <col min="7" max="7" width="11.88671875" customWidth="1"/>
  </cols>
  <sheetData>
    <row r="1" spans="1:7" ht="15" x14ac:dyDescent="0.25">
      <c r="A1" s="282" t="s">
        <v>47</v>
      </c>
    </row>
    <row r="2" spans="1:7" ht="15" x14ac:dyDescent="0.25">
      <c r="A2" s="282" t="s">
        <v>48</v>
      </c>
    </row>
    <row r="3" spans="1:7" ht="15" x14ac:dyDescent="0.25">
      <c r="A3" s="282" t="s">
        <v>228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197.5</v>
      </c>
      <c r="C12">
        <v>341.8</v>
      </c>
      <c r="D12">
        <v>1369.1</v>
      </c>
      <c r="E12">
        <v>1177.0999999999999</v>
      </c>
      <c r="F12">
        <v>0</v>
      </c>
      <c r="G12">
        <v>0</v>
      </c>
    </row>
    <row r="13" spans="1:7" ht="15" x14ac:dyDescent="0.25">
      <c r="A13" s="282" t="s">
        <v>68</v>
      </c>
      <c r="B13">
        <v>0</v>
      </c>
      <c r="C13">
        <v>0</v>
      </c>
      <c r="D13">
        <v>304.2</v>
      </c>
      <c r="E13">
        <v>291.39999999999998</v>
      </c>
      <c r="F13">
        <v>0</v>
      </c>
      <c r="G13">
        <v>0</v>
      </c>
    </row>
    <row r="14" spans="1:7" ht="15" x14ac:dyDescent="0.25">
      <c r="A14" s="282" t="s">
        <v>69</v>
      </c>
      <c r="B14">
        <v>0</v>
      </c>
      <c r="C14">
        <v>0</v>
      </c>
      <c r="D14">
        <v>0</v>
      </c>
      <c r="E14">
        <v>20.2</v>
      </c>
      <c r="F14">
        <v>0</v>
      </c>
      <c r="G14">
        <v>0</v>
      </c>
    </row>
    <row r="15" spans="1:7" ht="15" x14ac:dyDescent="0.25">
      <c r="A15" s="282" t="s">
        <v>70</v>
      </c>
      <c r="B15">
        <v>50</v>
      </c>
      <c r="C15">
        <v>20</v>
      </c>
      <c r="D15">
        <v>23.2</v>
      </c>
      <c r="E15">
        <v>57.3</v>
      </c>
      <c r="F15">
        <v>0</v>
      </c>
      <c r="G15">
        <v>0</v>
      </c>
    </row>
    <row r="16" spans="1:7" ht="15" x14ac:dyDescent="0.25">
      <c r="A16" s="282" t="s">
        <v>71</v>
      </c>
      <c r="B16">
        <v>0</v>
      </c>
      <c r="C16">
        <v>42</v>
      </c>
      <c r="D16">
        <v>278.8</v>
      </c>
      <c r="E16">
        <v>406.3</v>
      </c>
      <c r="F16">
        <v>0</v>
      </c>
      <c r="G16">
        <v>0</v>
      </c>
    </row>
    <row r="17" spans="1:7" ht="15" x14ac:dyDescent="0.25">
      <c r="A17" s="282" t="s">
        <v>72</v>
      </c>
      <c r="B17">
        <v>81.5</v>
      </c>
      <c r="C17">
        <v>15.8</v>
      </c>
      <c r="D17">
        <v>21</v>
      </c>
      <c r="E17">
        <v>86.3</v>
      </c>
      <c r="F17">
        <v>0</v>
      </c>
      <c r="G17">
        <v>0</v>
      </c>
    </row>
    <row r="18" spans="1:7" ht="15" x14ac:dyDescent="0.25">
      <c r="A18" s="282" t="s">
        <v>73</v>
      </c>
      <c r="B18">
        <v>66</v>
      </c>
      <c r="C18">
        <v>264</v>
      </c>
      <c r="D18">
        <v>674.1</v>
      </c>
      <c r="E18">
        <v>258</v>
      </c>
      <c r="F18">
        <v>0</v>
      </c>
      <c r="G18">
        <v>0</v>
      </c>
    </row>
    <row r="19" spans="1:7" ht="15" x14ac:dyDescent="0.25">
      <c r="A19" s="282" t="s">
        <v>74</v>
      </c>
      <c r="B19">
        <v>0</v>
      </c>
      <c r="C19">
        <v>0</v>
      </c>
      <c r="D19">
        <v>67.900000000000006</v>
      </c>
      <c r="E19">
        <v>57.7</v>
      </c>
      <c r="F19">
        <v>0</v>
      </c>
      <c r="G19">
        <v>0</v>
      </c>
    </row>
    <row r="20" spans="1:7" ht="15" x14ac:dyDescent="0.25">
      <c r="A20" s="282" t="s">
        <v>66</v>
      </c>
    </row>
    <row r="21" spans="1:7" ht="15" x14ac:dyDescent="0.25">
      <c r="A21" s="282" t="s">
        <v>75</v>
      </c>
      <c r="B21">
        <v>0</v>
      </c>
      <c r="C21">
        <v>46</v>
      </c>
      <c r="D21">
        <v>72.3</v>
      </c>
      <c r="E21">
        <v>65.7</v>
      </c>
      <c r="F21">
        <v>0</v>
      </c>
      <c r="G21">
        <v>0</v>
      </c>
    </row>
    <row r="22" spans="1:7" ht="15" x14ac:dyDescent="0.25">
      <c r="A22" s="282" t="s">
        <v>76</v>
      </c>
      <c r="B22">
        <v>0</v>
      </c>
      <c r="C22">
        <v>31</v>
      </c>
      <c r="D22">
        <v>0</v>
      </c>
      <c r="E22">
        <v>0</v>
      </c>
      <c r="F22">
        <v>0</v>
      </c>
      <c r="G22">
        <v>0</v>
      </c>
    </row>
    <row r="23" spans="1:7" ht="15" x14ac:dyDescent="0.25">
      <c r="A23" s="282" t="s">
        <v>77</v>
      </c>
      <c r="B23">
        <v>0</v>
      </c>
      <c r="C23">
        <v>15</v>
      </c>
      <c r="D23">
        <v>72.3</v>
      </c>
      <c r="E23">
        <v>65.7</v>
      </c>
      <c r="F23">
        <v>0</v>
      </c>
      <c r="G23">
        <v>0</v>
      </c>
    </row>
    <row r="24" spans="1:7" ht="15" x14ac:dyDescent="0.25">
      <c r="A24" s="282" t="s">
        <v>66</v>
      </c>
    </row>
    <row r="25" spans="1:7" ht="15" x14ac:dyDescent="0.25">
      <c r="A25" s="282" t="s">
        <v>78</v>
      </c>
      <c r="B25">
        <v>498.7</v>
      </c>
      <c r="C25">
        <v>506.3</v>
      </c>
      <c r="D25">
        <v>496.5</v>
      </c>
      <c r="E25">
        <v>606.29999999999995</v>
      </c>
      <c r="F25">
        <v>9</v>
      </c>
      <c r="G25">
        <v>0</v>
      </c>
    </row>
    <row r="26" spans="1:7" ht="15" x14ac:dyDescent="0.25">
      <c r="A26" s="282" t="s">
        <v>66</v>
      </c>
    </row>
    <row r="27" spans="1:7" ht="15" x14ac:dyDescent="0.25">
      <c r="A27" s="282" t="s">
        <v>79</v>
      </c>
      <c r="B27">
        <v>289.2</v>
      </c>
      <c r="C27">
        <v>290.8</v>
      </c>
      <c r="D27">
        <v>290.3</v>
      </c>
      <c r="E27">
        <v>338.9</v>
      </c>
      <c r="F27">
        <v>0</v>
      </c>
      <c r="G27">
        <v>0</v>
      </c>
    </row>
    <row r="28" spans="1:7" ht="15" x14ac:dyDescent="0.25">
      <c r="A28" s="282" t="s">
        <v>66</v>
      </c>
    </row>
    <row r="29" spans="1:7" ht="15" x14ac:dyDescent="0.25">
      <c r="A29" s="282" t="s">
        <v>80</v>
      </c>
      <c r="B29">
        <v>5202.8999999999996</v>
      </c>
      <c r="C29">
        <v>9882.4</v>
      </c>
      <c r="D29">
        <v>10882.7</v>
      </c>
      <c r="E29">
        <v>11792.5</v>
      </c>
      <c r="F29">
        <v>0</v>
      </c>
      <c r="G29">
        <v>0</v>
      </c>
    </row>
    <row r="30" spans="1:7" ht="15" x14ac:dyDescent="0.25">
      <c r="A30" s="282" t="s">
        <v>66</v>
      </c>
    </row>
    <row r="31" spans="1:7" ht="15" x14ac:dyDescent="0.25">
      <c r="A31" s="282" t="s">
        <v>81</v>
      </c>
      <c r="B31">
        <v>805.4</v>
      </c>
      <c r="C31">
        <v>839.2</v>
      </c>
      <c r="D31">
        <v>895.5</v>
      </c>
      <c r="E31">
        <v>912.4</v>
      </c>
      <c r="F31">
        <v>0</v>
      </c>
      <c r="G31">
        <v>0</v>
      </c>
    </row>
    <row r="32" spans="1:7" ht="15" x14ac:dyDescent="0.25">
      <c r="A32" s="282" t="s">
        <v>82</v>
      </c>
      <c r="B32">
        <v>0.2</v>
      </c>
      <c r="C32">
        <v>0.2</v>
      </c>
      <c r="D32">
        <v>0</v>
      </c>
      <c r="E32">
        <v>0.1</v>
      </c>
      <c r="F32">
        <v>0</v>
      </c>
      <c r="G32">
        <v>0</v>
      </c>
    </row>
    <row r="33" spans="1:7" ht="15" x14ac:dyDescent="0.25">
      <c r="A33" s="282" t="s">
        <v>83</v>
      </c>
      <c r="B33">
        <v>67.7</v>
      </c>
      <c r="C33">
        <v>55</v>
      </c>
      <c r="D33">
        <v>293.60000000000002</v>
      </c>
      <c r="E33">
        <v>0</v>
      </c>
      <c r="F33">
        <v>0</v>
      </c>
      <c r="G33">
        <v>0</v>
      </c>
    </row>
    <row r="34" spans="1:7" ht="15" x14ac:dyDescent="0.25">
      <c r="A34" s="282" t="s">
        <v>85</v>
      </c>
      <c r="B34">
        <v>1.9</v>
      </c>
      <c r="C34">
        <v>1.5</v>
      </c>
      <c r="D34">
        <v>1.4</v>
      </c>
      <c r="E34">
        <v>0</v>
      </c>
      <c r="F34">
        <v>0</v>
      </c>
      <c r="G34">
        <v>0</v>
      </c>
    </row>
    <row r="35" spans="1:7" ht="15" x14ac:dyDescent="0.25">
      <c r="A35" s="282" t="s">
        <v>86</v>
      </c>
      <c r="B35">
        <v>1.9</v>
      </c>
      <c r="C35">
        <v>1.3</v>
      </c>
      <c r="D35">
        <v>0</v>
      </c>
      <c r="E35">
        <v>1.6</v>
      </c>
      <c r="F35">
        <v>0</v>
      </c>
      <c r="G35">
        <v>0</v>
      </c>
    </row>
    <row r="36" spans="1:7" ht="15" x14ac:dyDescent="0.25">
      <c r="A36" s="282" t="s">
        <v>87</v>
      </c>
      <c r="B36">
        <v>0</v>
      </c>
      <c r="C36" t="s">
        <v>84</v>
      </c>
      <c r="D36">
        <v>0.9</v>
      </c>
      <c r="E36">
        <v>0.2</v>
      </c>
      <c r="F36">
        <v>0</v>
      </c>
      <c r="G36">
        <v>0</v>
      </c>
    </row>
    <row r="37" spans="1:7" ht="15" x14ac:dyDescent="0.25">
      <c r="A37" s="282" t="s">
        <v>88</v>
      </c>
      <c r="B37">
        <v>240.4</v>
      </c>
      <c r="C37">
        <v>172.4</v>
      </c>
      <c r="D37">
        <v>297.60000000000002</v>
      </c>
      <c r="E37">
        <v>267.7</v>
      </c>
      <c r="F37">
        <v>0</v>
      </c>
      <c r="G37">
        <v>0</v>
      </c>
    </row>
    <row r="38" spans="1:7" ht="15" x14ac:dyDescent="0.25">
      <c r="A38" s="282" t="s">
        <v>90</v>
      </c>
      <c r="B38">
        <v>0</v>
      </c>
      <c r="C38">
        <v>29.5</v>
      </c>
      <c r="D38">
        <v>0</v>
      </c>
      <c r="E38">
        <v>0</v>
      </c>
      <c r="F38">
        <v>0</v>
      </c>
      <c r="G38">
        <v>0</v>
      </c>
    </row>
    <row r="39" spans="1:7" ht="15" x14ac:dyDescent="0.25">
      <c r="A39" s="282" t="s">
        <v>91</v>
      </c>
      <c r="B39">
        <v>14</v>
      </c>
      <c r="C39">
        <v>42.9</v>
      </c>
      <c r="D39">
        <v>60.9</v>
      </c>
      <c r="E39">
        <v>219.8</v>
      </c>
      <c r="F39">
        <v>0</v>
      </c>
      <c r="G39">
        <v>0</v>
      </c>
    </row>
    <row r="40" spans="1:7" ht="15" x14ac:dyDescent="0.25">
      <c r="A40" s="282" t="s">
        <v>92</v>
      </c>
      <c r="B40">
        <v>0</v>
      </c>
      <c r="C40">
        <v>0</v>
      </c>
      <c r="D40">
        <v>0</v>
      </c>
      <c r="E40">
        <v>12</v>
      </c>
      <c r="F40">
        <v>0</v>
      </c>
      <c r="G40">
        <v>0</v>
      </c>
    </row>
    <row r="41" spans="1:7" ht="15" x14ac:dyDescent="0.25">
      <c r="A41" s="282" t="s">
        <v>93</v>
      </c>
      <c r="B41">
        <v>78.099999999999994</v>
      </c>
      <c r="C41">
        <v>59.8</v>
      </c>
      <c r="D41">
        <v>46.9</v>
      </c>
      <c r="E41">
        <v>45</v>
      </c>
      <c r="F41">
        <v>0</v>
      </c>
      <c r="G41">
        <v>0</v>
      </c>
    </row>
    <row r="42" spans="1:7" ht="15" x14ac:dyDescent="0.25">
      <c r="A42" s="282" t="s">
        <v>94</v>
      </c>
      <c r="B42">
        <v>44</v>
      </c>
      <c r="C42">
        <v>0</v>
      </c>
      <c r="D42">
        <v>1</v>
      </c>
      <c r="E42">
        <v>0</v>
      </c>
      <c r="F42">
        <v>0</v>
      </c>
      <c r="G42">
        <v>0</v>
      </c>
    </row>
    <row r="43" spans="1:7" ht="15" x14ac:dyDescent="0.25">
      <c r="A43" s="282" t="s">
        <v>95</v>
      </c>
      <c r="B43">
        <v>132</v>
      </c>
      <c r="C43">
        <v>297</v>
      </c>
      <c r="D43">
        <v>0</v>
      </c>
      <c r="E43">
        <v>138.80000000000001</v>
      </c>
      <c r="F43">
        <v>0</v>
      </c>
      <c r="G43">
        <v>0</v>
      </c>
    </row>
    <row r="44" spans="1:7" ht="15" x14ac:dyDescent="0.25">
      <c r="A44" s="282" t="s">
        <v>96</v>
      </c>
      <c r="B44">
        <v>21.5</v>
      </c>
      <c r="C44">
        <v>18.100000000000001</v>
      </c>
      <c r="D44">
        <v>7.2</v>
      </c>
      <c r="E44">
        <v>3.5</v>
      </c>
      <c r="F44">
        <v>0</v>
      </c>
      <c r="G44">
        <v>0</v>
      </c>
    </row>
    <row r="45" spans="1:7" ht="15" x14ac:dyDescent="0.25">
      <c r="A45" s="282" t="s">
        <v>97</v>
      </c>
      <c r="B45">
        <v>0.4</v>
      </c>
      <c r="C45">
        <v>0</v>
      </c>
      <c r="D45">
        <v>0</v>
      </c>
      <c r="E45">
        <v>0</v>
      </c>
      <c r="F45">
        <v>0</v>
      </c>
      <c r="G45">
        <v>0</v>
      </c>
    </row>
    <row r="46" spans="1:7" ht="15" x14ac:dyDescent="0.25">
      <c r="A46" s="282" t="s">
        <v>98</v>
      </c>
      <c r="B46">
        <v>0</v>
      </c>
      <c r="C46">
        <v>0</v>
      </c>
      <c r="D46">
        <v>17.8</v>
      </c>
      <c r="E46">
        <v>56.4</v>
      </c>
      <c r="F46">
        <v>0</v>
      </c>
      <c r="G46">
        <v>0</v>
      </c>
    </row>
    <row r="47" spans="1:7" ht="15" x14ac:dyDescent="0.25">
      <c r="A47" s="282" t="s">
        <v>99</v>
      </c>
      <c r="B47">
        <v>11.7</v>
      </c>
      <c r="C47">
        <v>8.3000000000000007</v>
      </c>
      <c r="D47">
        <v>1.1000000000000001</v>
      </c>
      <c r="E47" t="s">
        <v>84</v>
      </c>
      <c r="F47">
        <v>0</v>
      </c>
      <c r="G47">
        <v>0</v>
      </c>
    </row>
    <row r="48" spans="1:7" ht="15" x14ac:dyDescent="0.25">
      <c r="A48" s="282" t="s">
        <v>100</v>
      </c>
      <c r="B48">
        <v>111.1</v>
      </c>
      <c r="C48">
        <v>65.8</v>
      </c>
      <c r="D48">
        <v>30</v>
      </c>
      <c r="E48">
        <v>34.1</v>
      </c>
      <c r="F48">
        <v>0</v>
      </c>
      <c r="G48">
        <v>0</v>
      </c>
    </row>
    <row r="49" spans="1:7" ht="15" x14ac:dyDescent="0.25">
      <c r="A49" s="282" t="s">
        <v>101</v>
      </c>
      <c r="B49">
        <v>80.599999999999994</v>
      </c>
      <c r="C49">
        <v>87.4</v>
      </c>
      <c r="D49">
        <v>137.19999999999999</v>
      </c>
      <c r="E49">
        <v>133.30000000000001</v>
      </c>
      <c r="F49">
        <v>0</v>
      </c>
      <c r="G49">
        <v>0</v>
      </c>
    </row>
    <row r="50" spans="1:7" ht="15" x14ac:dyDescent="0.25">
      <c r="A50" s="282" t="s">
        <v>66</v>
      </c>
    </row>
    <row r="51" spans="1:7" ht="15" x14ac:dyDescent="0.25">
      <c r="A51" s="282" t="s">
        <v>102</v>
      </c>
      <c r="B51">
        <v>159.69999999999999</v>
      </c>
      <c r="C51">
        <v>443</v>
      </c>
      <c r="D51">
        <v>96.7</v>
      </c>
      <c r="E51">
        <v>573.1</v>
      </c>
      <c r="F51">
        <v>0</v>
      </c>
      <c r="G51">
        <v>0</v>
      </c>
    </row>
    <row r="52" spans="1:7" ht="15" x14ac:dyDescent="0.25">
      <c r="A52" s="282" t="s">
        <v>103</v>
      </c>
      <c r="B52">
        <v>0</v>
      </c>
      <c r="C52">
        <v>40</v>
      </c>
      <c r="D52">
        <v>0</v>
      </c>
      <c r="E52">
        <v>179.6</v>
      </c>
      <c r="F52">
        <v>0</v>
      </c>
      <c r="G52">
        <v>0</v>
      </c>
    </row>
    <row r="53" spans="1:7" ht="15" x14ac:dyDescent="0.25">
      <c r="A53" s="282" t="s">
        <v>104</v>
      </c>
      <c r="B53">
        <v>122.7</v>
      </c>
      <c r="C53">
        <v>390</v>
      </c>
      <c r="D53">
        <v>66</v>
      </c>
      <c r="E53">
        <v>324</v>
      </c>
      <c r="F53">
        <v>0</v>
      </c>
      <c r="G53">
        <v>0</v>
      </c>
    </row>
    <row r="54" spans="1:7" ht="15" x14ac:dyDescent="0.25">
      <c r="A54" s="282" t="s">
        <v>105</v>
      </c>
      <c r="B54">
        <v>7</v>
      </c>
      <c r="C54">
        <v>6</v>
      </c>
      <c r="D54">
        <v>0</v>
      </c>
      <c r="E54">
        <v>6.6</v>
      </c>
      <c r="F54">
        <v>0</v>
      </c>
      <c r="G54">
        <v>0</v>
      </c>
    </row>
    <row r="55" spans="1:7" ht="15" x14ac:dyDescent="0.25">
      <c r="A55" s="282" t="s">
        <v>107</v>
      </c>
      <c r="B55">
        <v>30</v>
      </c>
      <c r="C55">
        <v>7</v>
      </c>
      <c r="D55">
        <v>30.7</v>
      </c>
      <c r="E55">
        <v>62.8</v>
      </c>
      <c r="F55">
        <v>0</v>
      </c>
      <c r="G55">
        <v>0</v>
      </c>
    </row>
    <row r="56" spans="1:7" ht="15" x14ac:dyDescent="0.25">
      <c r="A56" s="282" t="s">
        <v>66</v>
      </c>
    </row>
    <row r="57" spans="1:7" ht="15" x14ac:dyDescent="0.25">
      <c r="A57" s="282" t="s">
        <v>108</v>
      </c>
      <c r="B57">
        <v>1678.4</v>
      </c>
      <c r="C57">
        <v>1857.2</v>
      </c>
      <c r="D57">
        <v>1474.7</v>
      </c>
      <c r="E57">
        <v>1332.5</v>
      </c>
      <c r="F57">
        <v>0</v>
      </c>
      <c r="G57">
        <v>0</v>
      </c>
    </row>
    <row r="58" spans="1:7" ht="15" x14ac:dyDescent="0.25">
      <c r="A58" s="282" t="s">
        <v>109</v>
      </c>
      <c r="B58">
        <v>0.2</v>
      </c>
      <c r="C58">
        <v>9.9</v>
      </c>
      <c r="D58">
        <v>7.1</v>
      </c>
      <c r="E58">
        <v>3.2</v>
      </c>
      <c r="F58">
        <v>0</v>
      </c>
      <c r="G58">
        <v>0</v>
      </c>
    </row>
    <row r="59" spans="1:7" ht="15" x14ac:dyDescent="0.25">
      <c r="A59" s="282" t="s">
        <v>111</v>
      </c>
      <c r="B59">
        <v>24</v>
      </c>
      <c r="C59">
        <v>68</v>
      </c>
      <c r="D59">
        <v>48.9</v>
      </c>
      <c r="E59">
        <v>46.6</v>
      </c>
      <c r="F59">
        <v>0</v>
      </c>
      <c r="G59">
        <v>0</v>
      </c>
    </row>
    <row r="60" spans="1:7" ht="15" x14ac:dyDescent="0.25">
      <c r="A60" s="282" t="s">
        <v>112</v>
      </c>
      <c r="B60">
        <v>5.6</v>
      </c>
      <c r="C60">
        <v>12.3</v>
      </c>
      <c r="D60">
        <v>59.9</v>
      </c>
      <c r="E60">
        <v>40.200000000000003</v>
      </c>
      <c r="F60">
        <v>0</v>
      </c>
      <c r="G60">
        <v>0</v>
      </c>
    </row>
    <row r="61" spans="1:7" ht="15" x14ac:dyDescent="0.25">
      <c r="A61" s="282" t="s">
        <v>113</v>
      </c>
      <c r="B61">
        <v>40</v>
      </c>
      <c r="C61">
        <v>20.9</v>
      </c>
      <c r="D61">
        <v>70.5</v>
      </c>
      <c r="E61">
        <v>51</v>
      </c>
      <c r="F61">
        <v>0</v>
      </c>
      <c r="G61">
        <v>0</v>
      </c>
    </row>
    <row r="62" spans="1:7" ht="15" x14ac:dyDescent="0.25">
      <c r="A62" s="282" t="s">
        <v>114</v>
      </c>
      <c r="B62">
        <v>14.4</v>
      </c>
      <c r="C62">
        <v>21.6</v>
      </c>
      <c r="D62">
        <v>0</v>
      </c>
      <c r="E62">
        <v>0</v>
      </c>
      <c r="F62">
        <v>0</v>
      </c>
      <c r="G62">
        <v>0</v>
      </c>
    </row>
    <row r="63" spans="1:7" ht="15" x14ac:dyDescent="0.25">
      <c r="A63" s="282" t="s">
        <v>115</v>
      </c>
      <c r="B63">
        <v>0</v>
      </c>
      <c r="C63">
        <v>4</v>
      </c>
      <c r="D63">
        <v>5.5</v>
      </c>
      <c r="E63">
        <v>4.4000000000000004</v>
      </c>
      <c r="F63">
        <v>0</v>
      </c>
      <c r="G63">
        <v>0</v>
      </c>
    </row>
    <row r="64" spans="1:7" ht="15" x14ac:dyDescent="0.25">
      <c r="A64" s="282" t="s">
        <v>116</v>
      </c>
      <c r="B64">
        <v>0</v>
      </c>
      <c r="C64">
        <v>5</v>
      </c>
      <c r="D64">
        <v>0</v>
      </c>
      <c r="E64">
        <v>1.7</v>
      </c>
      <c r="F64">
        <v>0</v>
      </c>
      <c r="G64">
        <v>0</v>
      </c>
    </row>
    <row r="65" spans="1:7" ht="15" x14ac:dyDescent="0.25">
      <c r="A65" s="282" t="s">
        <v>117</v>
      </c>
      <c r="B65">
        <v>1558.1</v>
      </c>
      <c r="C65">
        <v>1671.4</v>
      </c>
      <c r="D65">
        <v>1260.0999999999999</v>
      </c>
      <c r="E65">
        <v>1161.4000000000001</v>
      </c>
      <c r="F65">
        <v>0</v>
      </c>
      <c r="G65">
        <v>0</v>
      </c>
    </row>
    <row r="66" spans="1:7" ht="15" x14ac:dyDescent="0.25">
      <c r="A66" s="282" t="s">
        <v>118</v>
      </c>
      <c r="B66">
        <v>17.100000000000001</v>
      </c>
      <c r="C66">
        <v>11.5</v>
      </c>
      <c r="D66">
        <v>11</v>
      </c>
      <c r="E66">
        <v>13.4</v>
      </c>
      <c r="F66">
        <v>0</v>
      </c>
      <c r="G66">
        <v>0</v>
      </c>
    </row>
    <row r="67" spans="1:7" ht="15" x14ac:dyDescent="0.25">
      <c r="A67" s="282" t="s">
        <v>119</v>
      </c>
      <c r="B67">
        <v>0</v>
      </c>
      <c r="C67">
        <v>30</v>
      </c>
      <c r="D67">
        <v>0</v>
      </c>
      <c r="E67">
        <v>0</v>
      </c>
      <c r="F67">
        <v>0</v>
      </c>
      <c r="G67">
        <v>0</v>
      </c>
    </row>
    <row r="68" spans="1:7" ht="15" x14ac:dyDescent="0.25">
      <c r="A68" s="282" t="s">
        <v>120</v>
      </c>
      <c r="B68">
        <v>0</v>
      </c>
      <c r="C68">
        <v>0</v>
      </c>
      <c r="D68" t="s">
        <v>84</v>
      </c>
      <c r="E68">
        <v>0</v>
      </c>
      <c r="F68">
        <v>0</v>
      </c>
      <c r="G68">
        <v>0</v>
      </c>
    </row>
    <row r="69" spans="1:7" ht="15" x14ac:dyDescent="0.25">
      <c r="A69" s="282" t="s">
        <v>121</v>
      </c>
      <c r="B69">
        <v>19</v>
      </c>
      <c r="C69">
        <v>2.6</v>
      </c>
      <c r="D69">
        <v>11.8</v>
      </c>
      <c r="E69">
        <v>10.6</v>
      </c>
      <c r="F69">
        <v>0</v>
      </c>
      <c r="G69">
        <v>0</v>
      </c>
    </row>
    <row r="70" spans="1:7" ht="15" x14ac:dyDescent="0.25">
      <c r="A70" s="282" t="s">
        <v>62</v>
      </c>
      <c r="B70" t="s">
        <v>63</v>
      </c>
      <c r="C70" t="s">
        <v>64</v>
      </c>
      <c r="D70" t="s">
        <v>63</v>
      </c>
      <c r="E70" t="s">
        <v>63</v>
      </c>
      <c r="F70" t="s">
        <v>63</v>
      </c>
      <c r="G70" t="s">
        <v>65</v>
      </c>
    </row>
    <row r="71" spans="1:7" ht="15" x14ac:dyDescent="0.25">
      <c r="A71" s="282" t="s">
        <v>122</v>
      </c>
      <c r="B71">
        <v>8831.7999999999993</v>
      </c>
      <c r="C71">
        <v>14206.6</v>
      </c>
      <c r="D71">
        <v>15577.8</v>
      </c>
      <c r="E71">
        <v>16798.599999999999</v>
      </c>
      <c r="F71">
        <v>9</v>
      </c>
      <c r="G71">
        <v>0</v>
      </c>
    </row>
    <row r="72" spans="1:7" ht="15" x14ac:dyDescent="0.25">
      <c r="A72" s="282" t="s">
        <v>123</v>
      </c>
      <c r="B72">
        <v>4645.3999999999996</v>
      </c>
      <c r="C72">
        <v>5448.9</v>
      </c>
      <c r="D72">
        <v>0</v>
      </c>
      <c r="E72">
        <v>0</v>
      </c>
      <c r="F72">
        <v>0</v>
      </c>
      <c r="G72">
        <v>0</v>
      </c>
    </row>
    <row r="73" spans="1:7" ht="15" x14ac:dyDescent="0.25">
      <c r="A73" s="282" t="s">
        <v>62</v>
      </c>
      <c r="B73" t="s">
        <v>63</v>
      </c>
      <c r="C73" t="s">
        <v>64</v>
      </c>
      <c r="D73" t="s">
        <v>63</v>
      </c>
      <c r="E73" t="s">
        <v>63</v>
      </c>
      <c r="F73" t="s">
        <v>63</v>
      </c>
      <c r="G73" t="s">
        <v>65</v>
      </c>
    </row>
    <row r="74" spans="1:7" ht="15" x14ac:dyDescent="0.25">
      <c r="A74" s="282" t="s">
        <v>124</v>
      </c>
      <c r="B74">
        <v>13477.1</v>
      </c>
      <c r="C74">
        <v>19655.5</v>
      </c>
      <c r="D74">
        <v>15577.8</v>
      </c>
      <c r="E74">
        <v>16798.599999999999</v>
      </c>
      <c r="F74">
        <v>9</v>
      </c>
      <c r="G74">
        <v>0</v>
      </c>
    </row>
    <row r="75" spans="1:7" ht="15" x14ac:dyDescent="0.25">
      <c r="A75" s="282" t="s">
        <v>125</v>
      </c>
      <c r="B75" t="s">
        <v>42</v>
      </c>
      <c r="C75" t="s">
        <v>42</v>
      </c>
      <c r="D75">
        <v>2</v>
      </c>
      <c r="E75">
        <v>47.3</v>
      </c>
      <c r="F75" t="s">
        <v>42</v>
      </c>
      <c r="G75" t="s">
        <v>42</v>
      </c>
    </row>
    <row r="76" spans="1:7" ht="15" x14ac:dyDescent="0.25">
      <c r="A76" s="282" t="s">
        <v>126</v>
      </c>
      <c r="B76">
        <v>0</v>
      </c>
      <c r="C76">
        <v>0.3</v>
      </c>
      <c r="D76" t="s">
        <v>42</v>
      </c>
      <c r="E76" t="s">
        <v>42</v>
      </c>
      <c r="F76">
        <v>0</v>
      </c>
      <c r="G76">
        <v>0</v>
      </c>
    </row>
    <row r="77" spans="1:7" ht="15" x14ac:dyDescent="0.25">
      <c r="A77" s="282" t="s">
        <v>62</v>
      </c>
      <c r="B77" t="s">
        <v>63</v>
      </c>
      <c r="C77" t="s">
        <v>64</v>
      </c>
      <c r="D77" t="s">
        <v>63</v>
      </c>
      <c r="E77" t="s">
        <v>63</v>
      </c>
      <c r="F77" t="s">
        <v>63</v>
      </c>
      <c r="G77" t="s">
        <v>65</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42B-9CD5-4F27-A1F2-E6A332EF45FC}">
  <dimension ref="A1:G77"/>
  <sheetViews>
    <sheetView topLeftCell="A14" workbookViewId="0">
      <selection sqref="A1:A77"/>
    </sheetView>
  </sheetViews>
  <sheetFormatPr defaultRowHeight="13.2" x14ac:dyDescent="0.25"/>
  <cols>
    <col min="1" max="1" width="28.6640625" customWidth="1"/>
  </cols>
  <sheetData>
    <row r="1" spans="1:7" ht="15" x14ac:dyDescent="0.25">
      <c r="A1" s="282" t="s">
        <v>140</v>
      </c>
      <c r="E1" t="s">
        <v>179</v>
      </c>
      <c r="F1" t="s">
        <v>229</v>
      </c>
      <c r="G1" s="29">
        <v>11331</v>
      </c>
    </row>
    <row r="2" spans="1:7" ht="15" x14ac:dyDescent="0.25">
      <c r="A2" s="282" t="s">
        <v>143</v>
      </c>
      <c r="B2" t="s">
        <v>181</v>
      </c>
      <c r="C2" t="s">
        <v>182</v>
      </c>
      <c r="D2" t="s">
        <v>183</v>
      </c>
      <c r="E2" t="s">
        <v>184</v>
      </c>
      <c r="F2" t="s">
        <v>230</v>
      </c>
      <c r="G2" t="s">
        <v>231</v>
      </c>
    </row>
    <row r="3" spans="1:7" ht="15" x14ac:dyDescent="0.25">
      <c r="A3" s="282" t="s">
        <v>150</v>
      </c>
      <c r="B3" t="s">
        <v>232</v>
      </c>
      <c r="C3" t="s">
        <v>233</v>
      </c>
      <c r="D3">
        <v>2023</v>
      </c>
    </row>
    <row r="4" spans="1:7" ht="15" x14ac:dyDescent="0.25">
      <c r="A4" s="282" t="s">
        <v>62</v>
      </c>
      <c r="B4" t="s">
        <v>64</v>
      </c>
      <c r="C4" t="s">
        <v>65</v>
      </c>
      <c r="D4" t="s">
        <v>63</v>
      </c>
      <c r="E4" t="s">
        <v>65</v>
      </c>
      <c r="F4" t="s">
        <v>131</v>
      </c>
      <c r="G4" t="s">
        <v>63</v>
      </c>
    </row>
    <row r="5" spans="1:7" ht="15" x14ac:dyDescent="0.25">
      <c r="A5" s="282" t="s">
        <v>66</v>
      </c>
      <c r="B5" t="s">
        <v>190</v>
      </c>
      <c r="C5" t="s">
        <v>191</v>
      </c>
      <c r="D5" t="s">
        <v>192</v>
      </c>
      <c r="E5" t="s">
        <v>193</v>
      </c>
      <c r="F5" t="s">
        <v>234</v>
      </c>
      <c r="G5" t="s">
        <v>155</v>
      </c>
    </row>
    <row r="6" spans="1:7" ht="15" x14ac:dyDescent="0.25">
      <c r="A6" s="282"/>
      <c r="B6" t="s">
        <v>64</v>
      </c>
      <c r="C6" t="s">
        <v>65</v>
      </c>
      <c r="D6" t="s">
        <v>63</v>
      </c>
      <c r="E6" t="s">
        <v>65</v>
      </c>
      <c r="F6" t="s">
        <v>131</v>
      </c>
      <c r="G6" t="s">
        <v>63</v>
      </c>
    </row>
    <row r="7" spans="1:7" ht="15" x14ac:dyDescent="0.25">
      <c r="A7" s="282" t="s">
        <v>66</v>
      </c>
      <c r="B7" t="s">
        <v>196</v>
      </c>
      <c r="C7" t="s">
        <v>197</v>
      </c>
      <c r="D7" t="s">
        <v>198</v>
      </c>
      <c r="E7" t="s">
        <v>199</v>
      </c>
      <c r="F7" t="s">
        <v>235</v>
      </c>
      <c r="G7" t="s">
        <v>197</v>
      </c>
    </row>
    <row r="8" spans="1:7" ht="15" x14ac:dyDescent="0.25">
      <c r="A8" s="282"/>
      <c r="B8" t="s">
        <v>64</v>
      </c>
      <c r="C8" t="s">
        <v>65</v>
      </c>
      <c r="D8" t="s">
        <v>63</v>
      </c>
      <c r="E8" t="s">
        <v>65</v>
      </c>
      <c r="F8" t="s">
        <v>131</v>
      </c>
      <c r="G8" t="s">
        <v>63</v>
      </c>
    </row>
    <row r="9" spans="1:7" ht="15" x14ac:dyDescent="0.25">
      <c r="A9" s="282" t="s">
        <v>56</v>
      </c>
      <c r="B9" t="s">
        <v>202</v>
      </c>
      <c r="C9" t="s">
        <v>203</v>
      </c>
      <c r="D9" t="s">
        <v>204</v>
      </c>
      <c r="E9" t="s">
        <v>205</v>
      </c>
      <c r="F9" t="s">
        <v>236</v>
      </c>
      <c r="G9" t="s">
        <v>237</v>
      </c>
    </row>
    <row r="10" spans="1:7" ht="15" x14ac:dyDescent="0.25">
      <c r="A10" s="282" t="s">
        <v>62</v>
      </c>
      <c r="B10" t="s">
        <v>64</v>
      </c>
      <c r="C10" t="s">
        <v>65</v>
      </c>
      <c r="D10" t="s">
        <v>63</v>
      </c>
      <c r="E10" t="s">
        <v>65</v>
      </c>
      <c r="F10" t="s">
        <v>131</v>
      </c>
      <c r="G10" t="s">
        <v>63</v>
      </c>
    </row>
    <row r="11" spans="1:7" ht="15" x14ac:dyDescent="0.25">
      <c r="A11" s="282" t="s">
        <v>66</v>
      </c>
    </row>
    <row r="12" spans="1:7" ht="15" x14ac:dyDescent="0.25">
      <c r="A12" s="282" t="s">
        <v>67</v>
      </c>
      <c r="B12">
        <v>159</v>
      </c>
      <c r="C12">
        <v>321.8</v>
      </c>
      <c r="D12">
        <v>1133.2</v>
      </c>
      <c r="E12">
        <v>999.9</v>
      </c>
      <c r="F12">
        <v>0</v>
      </c>
      <c r="G12">
        <v>0</v>
      </c>
    </row>
    <row r="13" spans="1:7" ht="15" x14ac:dyDescent="0.25">
      <c r="A13" s="282" t="s">
        <v>68</v>
      </c>
      <c r="B13">
        <v>0</v>
      </c>
      <c r="C13">
        <v>0</v>
      </c>
      <c r="D13">
        <v>239</v>
      </c>
      <c r="E13">
        <v>221.7</v>
      </c>
      <c r="F13">
        <v>0</v>
      </c>
      <c r="G13">
        <v>0</v>
      </c>
    </row>
    <row r="14" spans="1:7" ht="15" x14ac:dyDescent="0.25">
      <c r="A14" s="282" t="s">
        <v>69</v>
      </c>
      <c r="B14">
        <v>0</v>
      </c>
      <c r="C14">
        <v>0</v>
      </c>
      <c r="D14">
        <v>0</v>
      </c>
      <c r="E14">
        <v>20.2</v>
      </c>
      <c r="F14">
        <v>0</v>
      </c>
      <c r="G14">
        <v>0</v>
      </c>
    </row>
    <row r="15" spans="1:7" ht="15" x14ac:dyDescent="0.25">
      <c r="A15" s="282" t="s">
        <v>70</v>
      </c>
      <c r="B15">
        <v>50</v>
      </c>
      <c r="C15">
        <v>0</v>
      </c>
      <c r="D15">
        <v>23.2</v>
      </c>
      <c r="E15">
        <v>57.3</v>
      </c>
      <c r="F15">
        <v>0</v>
      </c>
      <c r="G15">
        <v>0</v>
      </c>
    </row>
    <row r="16" spans="1:7" ht="15" x14ac:dyDescent="0.25">
      <c r="A16" s="282" t="s">
        <v>71</v>
      </c>
      <c r="B16">
        <v>0</v>
      </c>
      <c r="C16">
        <v>42</v>
      </c>
      <c r="D16">
        <v>276</v>
      </c>
      <c r="E16">
        <v>298.7</v>
      </c>
      <c r="F16">
        <v>0</v>
      </c>
      <c r="G16">
        <v>0</v>
      </c>
    </row>
    <row r="17" spans="1:7" ht="15" x14ac:dyDescent="0.25">
      <c r="A17" s="282" t="s">
        <v>72</v>
      </c>
      <c r="B17">
        <v>43</v>
      </c>
      <c r="C17">
        <v>15.8</v>
      </c>
      <c r="D17">
        <v>21</v>
      </c>
      <c r="E17">
        <v>86.3</v>
      </c>
      <c r="F17">
        <v>0</v>
      </c>
      <c r="G17">
        <v>0</v>
      </c>
    </row>
    <row r="18" spans="1:7" ht="15" x14ac:dyDescent="0.25">
      <c r="A18" s="282" t="s">
        <v>73</v>
      </c>
      <c r="B18">
        <v>66</v>
      </c>
      <c r="C18">
        <v>264</v>
      </c>
      <c r="D18">
        <v>506.2</v>
      </c>
      <c r="E18">
        <v>258</v>
      </c>
      <c r="F18">
        <v>0</v>
      </c>
      <c r="G18">
        <v>0</v>
      </c>
    </row>
    <row r="19" spans="1:7" ht="15" x14ac:dyDescent="0.25">
      <c r="A19" s="282" t="s">
        <v>74</v>
      </c>
      <c r="B19">
        <v>0</v>
      </c>
      <c r="C19">
        <v>0</v>
      </c>
      <c r="D19">
        <v>67.900000000000006</v>
      </c>
      <c r="E19">
        <v>57.7</v>
      </c>
      <c r="F19">
        <v>0</v>
      </c>
      <c r="G19">
        <v>0</v>
      </c>
    </row>
    <row r="20" spans="1:7" ht="15" x14ac:dyDescent="0.25">
      <c r="A20" s="282" t="s">
        <v>66</v>
      </c>
    </row>
    <row r="21" spans="1:7" ht="15" x14ac:dyDescent="0.25">
      <c r="A21" s="282" t="s">
        <v>75</v>
      </c>
      <c r="B21">
        <v>0</v>
      </c>
      <c r="C21">
        <v>46</v>
      </c>
      <c r="D21">
        <v>72.3</v>
      </c>
      <c r="E21">
        <v>65.7</v>
      </c>
      <c r="F21">
        <v>0</v>
      </c>
      <c r="G21">
        <v>0</v>
      </c>
    </row>
    <row r="22" spans="1:7" ht="15" x14ac:dyDescent="0.25">
      <c r="A22" s="282" t="s">
        <v>76</v>
      </c>
      <c r="B22">
        <v>0</v>
      </c>
      <c r="C22">
        <v>31</v>
      </c>
      <c r="D22">
        <v>0</v>
      </c>
      <c r="E22">
        <v>0</v>
      </c>
      <c r="F22">
        <v>0</v>
      </c>
      <c r="G22">
        <v>0</v>
      </c>
    </row>
    <row r="23" spans="1:7" ht="15" x14ac:dyDescent="0.25">
      <c r="A23" s="282" t="s">
        <v>77</v>
      </c>
      <c r="B23">
        <v>0</v>
      </c>
      <c r="C23">
        <v>15</v>
      </c>
      <c r="D23">
        <v>72.3</v>
      </c>
      <c r="E23">
        <v>65.7</v>
      </c>
      <c r="F23">
        <v>0</v>
      </c>
      <c r="G23">
        <v>0</v>
      </c>
    </row>
    <row r="24" spans="1:7" ht="15" x14ac:dyDescent="0.25">
      <c r="A24" s="282" t="s">
        <v>66</v>
      </c>
    </row>
    <row r="25" spans="1:7" ht="15" x14ac:dyDescent="0.25">
      <c r="A25" s="282" t="s">
        <v>78</v>
      </c>
      <c r="B25">
        <v>497.6</v>
      </c>
      <c r="C25">
        <v>502.9</v>
      </c>
      <c r="D25">
        <v>470</v>
      </c>
      <c r="E25">
        <v>604.4</v>
      </c>
      <c r="F25">
        <v>0</v>
      </c>
      <c r="G25">
        <v>0</v>
      </c>
    </row>
    <row r="26" spans="1:7" ht="15" x14ac:dyDescent="0.25">
      <c r="A26" s="282" t="s">
        <v>66</v>
      </c>
    </row>
    <row r="27" spans="1:7" ht="15" x14ac:dyDescent="0.25">
      <c r="A27" s="282" t="s">
        <v>79</v>
      </c>
      <c r="B27">
        <v>247.8</v>
      </c>
      <c r="C27">
        <v>285.2</v>
      </c>
      <c r="D27">
        <v>273.2</v>
      </c>
      <c r="E27">
        <v>310.7</v>
      </c>
      <c r="F27">
        <v>0</v>
      </c>
      <c r="G27">
        <v>0</v>
      </c>
    </row>
    <row r="28" spans="1:7" ht="15" x14ac:dyDescent="0.25">
      <c r="A28" s="282" t="s">
        <v>66</v>
      </c>
    </row>
    <row r="29" spans="1:7" ht="15" x14ac:dyDescent="0.25">
      <c r="A29" s="282" t="s">
        <v>80</v>
      </c>
      <c r="B29">
        <v>5491.4</v>
      </c>
      <c r="C29">
        <v>11069</v>
      </c>
      <c r="D29">
        <v>9837.5</v>
      </c>
      <c r="E29">
        <v>9890.7000000000007</v>
      </c>
      <c r="F29">
        <v>0</v>
      </c>
      <c r="G29">
        <v>0</v>
      </c>
    </row>
    <row r="30" spans="1:7" ht="15" x14ac:dyDescent="0.25">
      <c r="A30" s="282" t="s">
        <v>66</v>
      </c>
    </row>
    <row r="31" spans="1:7" ht="15" x14ac:dyDescent="0.25">
      <c r="A31" s="282" t="s">
        <v>81</v>
      </c>
      <c r="B31">
        <v>891.3</v>
      </c>
      <c r="C31">
        <v>841.2</v>
      </c>
      <c r="D31">
        <v>712.9</v>
      </c>
      <c r="E31">
        <v>800.9</v>
      </c>
      <c r="F31">
        <v>0</v>
      </c>
      <c r="G31">
        <v>0</v>
      </c>
    </row>
    <row r="32" spans="1:7" ht="15" x14ac:dyDescent="0.25">
      <c r="A32" s="282" t="s">
        <v>82</v>
      </c>
      <c r="B32">
        <v>0.2</v>
      </c>
      <c r="C32">
        <v>0.3</v>
      </c>
      <c r="D32">
        <v>0</v>
      </c>
      <c r="E32">
        <v>0</v>
      </c>
      <c r="F32">
        <v>0</v>
      </c>
      <c r="G32">
        <v>0</v>
      </c>
    </row>
    <row r="33" spans="1:7" ht="15" x14ac:dyDescent="0.25">
      <c r="A33" s="282" t="s">
        <v>83</v>
      </c>
      <c r="B33">
        <v>122.7</v>
      </c>
      <c r="C33">
        <v>55</v>
      </c>
      <c r="D33">
        <v>235.8</v>
      </c>
      <c r="E33">
        <v>0</v>
      </c>
      <c r="F33">
        <v>0</v>
      </c>
      <c r="G33">
        <v>0</v>
      </c>
    </row>
    <row r="34" spans="1:7" ht="15" x14ac:dyDescent="0.25">
      <c r="A34" s="282" t="s">
        <v>85</v>
      </c>
      <c r="B34">
        <v>0.4</v>
      </c>
      <c r="C34">
        <v>1.5</v>
      </c>
      <c r="D34">
        <v>1.4</v>
      </c>
      <c r="E34">
        <v>0</v>
      </c>
      <c r="F34">
        <v>0</v>
      </c>
      <c r="G34">
        <v>0</v>
      </c>
    </row>
    <row r="35" spans="1:7" ht="15" x14ac:dyDescent="0.25">
      <c r="A35" s="282" t="s">
        <v>86</v>
      </c>
      <c r="B35">
        <v>1.9</v>
      </c>
      <c r="C35">
        <v>1</v>
      </c>
      <c r="D35">
        <v>0</v>
      </c>
      <c r="E35">
        <v>1.6</v>
      </c>
      <c r="F35">
        <v>0</v>
      </c>
      <c r="G35">
        <v>0</v>
      </c>
    </row>
    <row r="36" spans="1:7" ht="15" x14ac:dyDescent="0.25">
      <c r="A36" s="282" t="s">
        <v>87</v>
      </c>
      <c r="B36">
        <v>0</v>
      </c>
      <c r="C36">
        <v>0.1</v>
      </c>
      <c r="D36">
        <v>0.9</v>
      </c>
      <c r="E36">
        <v>0.1</v>
      </c>
      <c r="F36">
        <v>0</v>
      </c>
      <c r="G36">
        <v>0</v>
      </c>
    </row>
    <row r="37" spans="1:7" ht="15" x14ac:dyDescent="0.25">
      <c r="A37" s="282" t="s">
        <v>88</v>
      </c>
      <c r="B37">
        <v>264.7</v>
      </c>
      <c r="C37">
        <v>172.1</v>
      </c>
      <c r="D37">
        <v>200.8</v>
      </c>
      <c r="E37">
        <v>261.3</v>
      </c>
      <c r="F37">
        <v>0</v>
      </c>
      <c r="G37">
        <v>0</v>
      </c>
    </row>
    <row r="38" spans="1:7" ht="15" x14ac:dyDescent="0.25">
      <c r="A38" s="282" t="s">
        <v>90</v>
      </c>
      <c r="B38">
        <v>0</v>
      </c>
      <c r="C38">
        <v>29.5</v>
      </c>
      <c r="D38">
        <v>0</v>
      </c>
      <c r="E38">
        <v>0</v>
      </c>
      <c r="F38">
        <v>0</v>
      </c>
      <c r="G38">
        <v>0</v>
      </c>
    </row>
    <row r="39" spans="1:7" ht="15" x14ac:dyDescent="0.25">
      <c r="A39" s="282" t="s">
        <v>91</v>
      </c>
      <c r="B39">
        <v>14</v>
      </c>
      <c r="C39">
        <v>42.5</v>
      </c>
      <c r="D39">
        <v>60.9</v>
      </c>
      <c r="E39">
        <v>219.5</v>
      </c>
      <c r="F39">
        <v>0</v>
      </c>
      <c r="G39">
        <v>0</v>
      </c>
    </row>
    <row r="40" spans="1:7" ht="15" x14ac:dyDescent="0.25">
      <c r="A40" s="282" t="s">
        <v>92</v>
      </c>
      <c r="B40">
        <v>0</v>
      </c>
      <c r="C40">
        <v>0</v>
      </c>
      <c r="D40">
        <v>0</v>
      </c>
      <c r="E40">
        <v>12</v>
      </c>
      <c r="F40">
        <v>0</v>
      </c>
      <c r="G40">
        <v>0</v>
      </c>
    </row>
    <row r="41" spans="1:7" ht="15" x14ac:dyDescent="0.25">
      <c r="A41" s="282" t="s">
        <v>93</v>
      </c>
      <c r="B41">
        <v>83.2</v>
      </c>
      <c r="C41">
        <v>59.6</v>
      </c>
      <c r="D41">
        <v>36.5</v>
      </c>
      <c r="E41">
        <v>39.799999999999997</v>
      </c>
      <c r="F41">
        <v>0</v>
      </c>
      <c r="G41">
        <v>0</v>
      </c>
    </row>
    <row r="42" spans="1:7" ht="15" x14ac:dyDescent="0.25">
      <c r="A42" s="282" t="s">
        <v>94</v>
      </c>
      <c r="B42">
        <v>35</v>
      </c>
      <c r="C42">
        <v>0</v>
      </c>
      <c r="D42">
        <v>0</v>
      </c>
      <c r="E42">
        <v>0</v>
      </c>
      <c r="F42">
        <v>0</v>
      </c>
      <c r="G42">
        <v>0</v>
      </c>
    </row>
    <row r="43" spans="1:7" ht="15" x14ac:dyDescent="0.25">
      <c r="A43" s="282" t="s">
        <v>95</v>
      </c>
      <c r="B43">
        <v>132</v>
      </c>
      <c r="C43">
        <v>297</v>
      </c>
      <c r="D43">
        <v>0</v>
      </c>
      <c r="E43">
        <v>138.80000000000001</v>
      </c>
      <c r="F43">
        <v>0</v>
      </c>
      <c r="G43">
        <v>0</v>
      </c>
    </row>
    <row r="44" spans="1:7" ht="15" x14ac:dyDescent="0.25">
      <c r="A44" s="282" t="s">
        <v>96</v>
      </c>
      <c r="B44">
        <v>21.7</v>
      </c>
      <c r="C44">
        <v>18</v>
      </c>
      <c r="D44">
        <v>6.9</v>
      </c>
      <c r="E44">
        <v>3</v>
      </c>
      <c r="F44">
        <v>0</v>
      </c>
      <c r="G44">
        <v>0</v>
      </c>
    </row>
    <row r="45" spans="1:7" ht="15" x14ac:dyDescent="0.25">
      <c r="A45" s="282" t="s">
        <v>97</v>
      </c>
      <c r="B45">
        <v>0.4</v>
      </c>
      <c r="C45">
        <v>0</v>
      </c>
      <c r="D45">
        <v>0</v>
      </c>
      <c r="E45">
        <v>0</v>
      </c>
      <c r="F45">
        <v>0</v>
      </c>
      <c r="G45">
        <v>0</v>
      </c>
    </row>
    <row r="46" spans="1:7" ht="15" x14ac:dyDescent="0.25">
      <c r="A46" s="282" t="s">
        <v>98</v>
      </c>
      <c r="B46">
        <v>0</v>
      </c>
      <c r="C46">
        <v>0</v>
      </c>
      <c r="D46">
        <v>17.8</v>
      </c>
      <c r="E46">
        <v>36.4</v>
      </c>
      <c r="F46">
        <v>0</v>
      </c>
      <c r="G46">
        <v>0</v>
      </c>
    </row>
    <row r="47" spans="1:7" ht="15" x14ac:dyDescent="0.25">
      <c r="A47" s="282" t="s">
        <v>99</v>
      </c>
      <c r="B47">
        <v>11.7</v>
      </c>
      <c r="C47">
        <v>9.8000000000000007</v>
      </c>
      <c r="D47">
        <v>1.1000000000000001</v>
      </c>
      <c r="E47" t="s">
        <v>84</v>
      </c>
      <c r="F47">
        <v>0</v>
      </c>
      <c r="G47">
        <v>0</v>
      </c>
    </row>
    <row r="48" spans="1:7" ht="15" x14ac:dyDescent="0.25">
      <c r="A48" s="282" t="s">
        <v>100</v>
      </c>
      <c r="B48">
        <v>112.1</v>
      </c>
      <c r="C48">
        <v>65.099999999999994</v>
      </c>
      <c r="D48">
        <v>27</v>
      </c>
      <c r="E48">
        <v>30.8</v>
      </c>
      <c r="F48">
        <v>0</v>
      </c>
      <c r="G48">
        <v>0</v>
      </c>
    </row>
    <row r="49" spans="1:7" ht="15" x14ac:dyDescent="0.25">
      <c r="A49" s="282" t="s">
        <v>101</v>
      </c>
      <c r="B49">
        <v>91.5</v>
      </c>
      <c r="C49">
        <v>89.6</v>
      </c>
      <c r="D49">
        <v>123.9</v>
      </c>
      <c r="E49">
        <v>57.5</v>
      </c>
      <c r="F49">
        <v>0</v>
      </c>
      <c r="G49">
        <v>0</v>
      </c>
    </row>
    <row r="50" spans="1:7" ht="15" x14ac:dyDescent="0.25">
      <c r="A50" s="282" t="s">
        <v>66</v>
      </c>
    </row>
    <row r="51" spans="1:7" ht="15" x14ac:dyDescent="0.25">
      <c r="A51" s="282" t="s">
        <v>102</v>
      </c>
      <c r="B51">
        <v>165.7</v>
      </c>
      <c r="C51">
        <v>473</v>
      </c>
      <c r="D51">
        <v>96.7</v>
      </c>
      <c r="E51">
        <v>540.1</v>
      </c>
      <c r="F51">
        <v>0</v>
      </c>
      <c r="G51">
        <v>0</v>
      </c>
    </row>
    <row r="52" spans="1:7" ht="15" x14ac:dyDescent="0.25">
      <c r="A52" s="282" t="s">
        <v>103</v>
      </c>
      <c r="B52">
        <v>0</v>
      </c>
      <c r="C52">
        <v>40</v>
      </c>
      <c r="D52">
        <v>0</v>
      </c>
      <c r="E52">
        <v>179.6</v>
      </c>
      <c r="F52">
        <v>0</v>
      </c>
      <c r="G52">
        <v>0</v>
      </c>
    </row>
    <row r="53" spans="1:7" ht="15" x14ac:dyDescent="0.25">
      <c r="A53" s="282" t="s">
        <v>104</v>
      </c>
      <c r="B53">
        <v>128.69999999999999</v>
      </c>
      <c r="C53">
        <v>390</v>
      </c>
      <c r="D53">
        <v>66</v>
      </c>
      <c r="E53">
        <v>324</v>
      </c>
      <c r="F53">
        <v>0</v>
      </c>
      <c r="G53">
        <v>0</v>
      </c>
    </row>
    <row r="54" spans="1:7" ht="15" x14ac:dyDescent="0.25">
      <c r="A54" s="282" t="s">
        <v>105</v>
      </c>
      <c r="B54">
        <v>7</v>
      </c>
      <c r="C54">
        <v>6</v>
      </c>
      <c r="D54">
        <v>0</v>
      </c>
      <c r="E54">
        <v>6.6</v>
      </c>
      <c r="F54">
        <v>0</v>
      </c>
      <c r="G54">
        <v>0</v>
      </c>
    </row>
    <row r="55" spans="1:7" ht="15" x14ac:dyDescent="0.25">
      <c r="A55" s="282" t="s">
        <v>107</v>
      </c>
      <c r="B55">
        <v>30</v>
      </c>
      <c r="C55">
        <v>37</v>
      </c>
      <c r="D55">
        <v>30.7</v>
      </c>
      <c r="E55">
        <v>29.8</v>
      </c>
      <c r="F55">
        <v>0</v>
      </c>
      <c r="G55">
        <v>0</v>
      </c>
    </row>
    <row r="56" spans="1:7" ht="15" x14ac:dyDescent="0.25">
      <c r="A56" s="282" t="s">
        <v>66</v>
      </c>
    </row>
    <row r="57" spans="1:7" ht="15" x14ac:dyDescent="0.25">
      <c r="A57" s="282" t="s">
        <v>108</v>
      </c>
      <c r="B57">
        <v>1602.4</v>
      </c>
      <c r="C57">
        <v>1846.7</v>
      </c>
      <c r="D57">
        <v>1387.5</v>
      </c>
      <c r="E57">
        <v>1233.5999999999999</v>
      </c>
      <c r="F57">
        <v>0</v>
      </c>
      <c r="G57">
        <v>0</v>
      </c>
    </row>
    <row r="58" spans="1:7" ht="15" x14ac:dyDescent="0.25">
      <c r="A58" s="282" t="s">
        <v>109</v>
      </c>
      <c r="B58">
        <v>0.2</v>
      </c>
      <c r="C58">
        <v>9.9</v>
      </c>
      <c r="D58">
        <v>7.1</v>
      </c>
      <c r="E58">
        <v>3.2</v>
      </c>
      <c r="F58">
        <v>0</v>
      </c>
      <c r="G58">
        <v>0</v>
      </c>
    </row>
    <row r="59" spans="1:7" ht="15" x14ac:dyDescent="0.25">
      <c r="A59" s="282" t="s">
        <v>111</v>
      </c>
      <c r="B59">
        <v>24</v>
      </c>
      <c r="C59">
        <v>84</v>
      </c>
      <c r="D59">
        <v>48.9</v>
      </c>
      <c r="E59">
        <v>31.4</v>
      </c>
      <c r="F59">
        <v>0</v>
      </c>
      <c r="G59">
        <v>0</v>
      </c>
    </row>
    <row r="60" spans="1:7" ht="15" x14ac:dyDescent="0.25">
      <c r="A60" s="282" t="s">
        <v>112</v>
      </c>
      <c r="B60">
        <v>4.0999999999999996</v>
      </c>
      <c r="C60">
        <v>12.1</v>
      </c>
      <c r="D60">
        <v>58.7</v>
      </c>
      <c r="E60">
        <v>39.6</v>
      </c>
      <c r="F60">
        <v>0</v>
      </c>
      <c r="G60">
        <v>0</v>
      </c>
    </row>
    <row r="61" spans="1:7" ht="15" x14ac:dyDescent="0.25">
      <c r="A61" s="282" t="s">
        <v>113</v>
      </c>
      <c r="B61">
        <v>20</v>
      </c>
      <c r="C61">
        <v>20.9</v>
      </c>
      <c r="D61">
        <v>70.5</v>
      </c>
      <c r="E61">
        <v>51</v>
      </c>
      <c r="F61">
        <v>0</v>
      </c>
      <c r="G61">
        <v>0</v>
      </c>
    </row>
    <row r="62" spans="1:7" ht="15" x14ac:dyDescent="0.25">
      <c r="A62" s="282" t="s">
        <v>114</v>
      </c>
      <c r="B62">
        <v>14.4</v>
      </c>
      <c r="C62">
        <v>21.6</v>
      </c>
      <c r="D62">
        <v>0</v>
      </c>
      <c r="E62">
        <v>0</v>
      </c>
      <c r="F62">
        <v>0</v>
      </c>
      <c r="G62">
        <v>0</v>
      </c>
    </row>
    <row r="63" spans="1:7" ht="15" x14ac:dyDescent="0.25">
      <c r="A63" s="282" t="s">
        <v>115</v>
      </c>
      <c r="B63">
        <v>0</v>
      </c>
      <c r="C63">
        <v>4</v>
      </c>
      <c r="D63">
        <v>5.5</v>
      </c>
      <c r="E63">
        <v>4.4000000000000004</v>
      </c>
      <c r="F63">
        <v>0</v>
      </c>
      <c r="G63">
        <v>0</v>
      </c>
    </row>
    <row r="64" spans="1:7" ht="15" x14ac:dyDescent="0.25">
      <c r="A64" s="282" t="s">
        <v>116</v>
      </c>
      <c r="B64">
        <v>0</v>
      </c>
      <c r="C64">
        <v>6.8</v>
      </c>
      <c r="D64">
        <v>0</v>
      </c>
      <c r="E64">
        <v>0</v>
      </c>
      <c r="F64">
        <v>0</v>
      </c>
      <c r="G64">
        <v>0</v>
      </c>
    </row>
    <row r="65" spans="1:7" ht="15" x14ac:dyDescent="0.25">
      <c r="A65" s="282" t="s">
        <v>117</v>
      </c>
      <c r="B65">
        <v>1510.1</v>
      </c>
      <c r="C65">
        <v>1638.3</v>
      </c>
      <c r="D65">
        <v>1174.0999999999999</v>
      </c>
      <c r="E65">
        <v>1085.0999999999999</v>
      </c>
      <c r="F65">
        <v>0</v>
      </c>
      <c r="G65">
        <v>0</v>
      </c>
    </row>
    <row r="66" spans="1:7" ht="15" x14ac:dyDescent="0.25">
      <c r="A66" s="282" t="s">
        <v>118</v>
      </c>
      <c r="B66">
        <v>10.6</v>
      </c>
      <c r="C66">
        <v>11.5</v>
      </c>
      <c r="D66">
        <v>11</v>
      </c>
      <c r="E66">
        <v>13.4</v>
      </c>
      <c r="F66">
        <v>0</v>
      </c>
      <c r="G66">
        <v>0</v>
      </c>
    </row>
    <row r="67" spans="1:7" ht="15" x14ac:dyDescent="0.25">
      <c r="A67" s="282" t="s">
        <v>119</v>
      </c>
      <c r="B67">
        <v>0</v>
      </c>
      <c r="C67">
        <v>30</v>
      </c>
      <c r="D67">
        <v>0</v>
      </c>
      <c r="E67">
        <v>0</v>
      </c>
      <c r="F67">
        <v>0</v>
      </c>
      <c r="G67">
        <v>0</v>
      </c>
    </row>
    <row r="68" spans="1:7" ht="15" x14ac:dyDescent="0.25">
      <c r="A68" s="282" t="s">
        <v>120</v>
      </c>
      <c r="B68" t="s">
        <v>84</v>
      </c>
      <c r="C68">
        <v>0</v>
      </c>
      <c r="D68">
        <v>0</v>
      </c>
      <c r="E68">
        <v>0</v>
      </c>
      <c r="F68">
        <v>0</v>
      </c>
      <c r="G68">
        <v>0</v>
      </c>
    </row>
    <row r="69" spans="1:7" ht="15" x14ac:dyDescent="0.25">
      <c r="A69" s="282" t="s">
        <v>121</v>
      </c>
      <c r="B69">
        <v>19</v>
      </c>
      <c r="C69">
        <v>7.6</v>
      </c>
      <c r="D69">
        <v>11.8</v>
      </c>
      <c r="E69">
        <v>5.6</v>
      </c>
      <c r="F69">
        <v>0</v>
      </c>
      <c r="G69">
        <v>0</v>
      </c>
    </row>
    <row r="70" spans="1:7" ht="15" x14ac:dyDescent="0.25">
      <c r="A70" s="282" t="s">
        <v>62</v>
      </c>
      <c r="B70" t="s">
        <v>64</v>
      </c>
      <c r="C70" t="s">
        <v>65</v>
      </c>
      <c r="D70" t="s">
        <v>63</v>
      </c>
      <c r="E70" t="s">
        <v>65</v>
      </c>
      <c r="F70" t="s">
        <v>131</v>
      </c>
      <c r="G70" t="s">
        <v>63</v>
      </c>
    </row>
    <row r="71" spans="1:7" ht="15" x14ac:dyDescent="0.25">
      <c r="A71" s="282" t="s">
        <v>122</v>
      </c>
      <c r="B71">
        <v>9055.2000000000007</v>
      </c>
      <c r="C71">
        <v>15385.8</v>
      </c>
      <c r="D71">
        <v>13983.2</v>
      </c>
      <c r="E71">
        <v>14445.9</v>
      </c>
      <c r="F71">
        <v>0</v>
      </c>
      <c r="G71">
        <v>0</v>
      </c>
    </row>
    <row r="72" spans="1:7" ht="15" x14ac:dyDescent="0.25">
      <c r="A72" s="282" t="s">
        <v>123</v>
      </c>
      <c r="B72">
        <v>5121.1000000000004</v>
      </c>
      <c r="C72">
        <v>6012.1</v>
      </c>
      <c r="D72">
        <v>0</v>
      </c>
      <c r="E72">
        <v>0</v>
      </c>
      <c r="F72">
        <v>0</v>
      </c>
      <c r="G72">
        <v>0</v>
      </c>
    </row>
    <row r="73" spans="1:7" ht="15" x14ac:dyDescent="0.25">
      <c r="A73" s="282" t="s">
        <v>62</v>
      </c>
      <c r="B73" t="s">
        <v>64</v>
      </c>
      <c r="C73" t="s">
        <v>65</v>
      </c>
      <c r="D73" t="s">
        <v>63</v>
      </c>
      <c r="E73" t="s">
        <v>65</v>
      </c>
      <c r="F73" t="s">
        <v>131</v>
      </c>
      <c r="G73" t="s">
        <v>63</v>
      </c>
    </row>
    <row r="74" spans="1:7" ht="15" x14ac:dyDescent="0.25">
      <c r="A74" s="282" t="s">
        <v>124</v>
      </c>
      <c r="B74">
        <v>14176.2</v>
      </c>
      <c r="C74">
        <v>21397.9</v>
      </c>
      <c r="D74">
        <v>13983.2</v>
      </c>
      <c r="E74">
        <v>14445.9</v>
      </c>
      <c r="F74">
        <v>0</v>
      </c>
      <c r="G74">
        <v>0</v>
      </c>
    </row>
    <row r="75" spans="1:7" ht="15" x14ac:dyDescent="0.25">
      <c r="A75" s="282" t="s">
        <v>125</v>
      </c>
      <c r="B75" t="s">
        <v>42</v>
      </c>
      <c r="C75" t="s">
        <v>42</v>
      </c>
      <c r="D75">
        <v>2</v>
      </c>
      <c r="E75">
        <v>47.3</v>
      </c>
      <c r="F75" t="s">
        <v>42</v>
      </c>
      <c r="G75" t="s">
        <v>42</v>
      </c>
    </row>
    <row r="76" spans="1:7" ht="15" x14ac:dyDescent="0.25">
      <c r="A76" s="282" t="s">
        <v>126</v>
      </c>
      <c r="B76">
        <v>0</v>
      </c>
      <c r="C76">
        <v>0.3</v>
      </c>
      <c r="D76" t="s">
        <v>42</v>
      </c>
      <c r="E76" t="s">
        <v>42</v>
      </c>
      <c r="F76">
        <v>0</v>
      </c>
      <c r="G76">
        <v>0</v>
      </c>
    </row>
    <row r="77" spans="1:7" ht="15" x14ac:dyDescent="0.25">
      <c r="A77" s="282" t="s">
        <v>62</v>
      </c>
      <c r="B77" t="s">
        <v>64</v>
      </c>
      <c r="C77" t="s">
        <v>65</v>
      </c>
      <c r="D77" t="s">
        <v>63</v>
      </c>
      <c r="E77" t="s">
        <v>65</v>
      </c>
      <c r="F77" t="s">
        <v>131</v>
      </c>
      <c r="G77" t="s">
        <v>63</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409C9-8097-426D-85BB-D5F8F8001D9C}">
  <dimension ref="A1:G77"/>
  <sheetViews>
    <sheetView topLeftCell="A48" workbookViewId="0">
      <selection activeCell="M22" sqref="M22"/>
    </sheetView>
  </sheetViews>
  <sheetFormatPr defaultRowHeight="13.2" x14ac:dyDescent="0.25"/>
  <cols>
    <col min="1" max="1" width="30.88671875" customWidth="1"/>
  </cols>
  <sheetData>
    <row r="1" spans="1:7" ht="15" x14ac:dyDescent="0.25">
      <c r="A1" s="282" t="s">
        <v>140</v>
      </c>
      <c r="E1" t="s">
        <v>179</v>
      </c>
      <c r="F1" t="s">
        <v>229</v>
      </c>
      <c r="G1" s="29">
        <v>11331</v>
      </c>
    </row>
    <row r="2" spans="1:7" ht="15" x14ac:dyDescent="0.25">
      <c r="A2" s="282" t="s">
        <v>143</v>
      </c>
      <c r="B2" t="s">
        <v>181</v>
      </c>
      <c r="C2" t="s">
        <v>182</v>
      </c>
      <c r="D2" t="s">
        <v>183</v>
      </c>
      <c r="E2" t="s">
        <v>184</v>
      </c>
      <c r="F2" t="s">
        <v>230</v>
      </c>
      <c r="G2" t="s">
        <v>231</v>
      </c>
    </row>
    <row r="3" spans="1:7" ht="15" x14ac:dyDescent="0.25">
      <c r="A3" s="282" t="s">
        <v>150</v>
      </c>
      <c r="B3" t="s">
        <v>232</v>
      </c>
      <c r="C3" t="s">
        <v>238</v>
      </c>
      <c r="D3">
        <v>2023</v>
      </c>
    </row>
    <row r="4" spans="1:7" ht="15" x14ac:dyDescent="0.25">
      <c r="A4" s="282" t="s">
        <v>62</v>
      </c>
      <c r="B4" t="s">
        <v>64</v>
      </c>
      <c r="C4" t="s">
        <v>65</v>
      </c>
      <c r="D4" t="s">
        <v>63</v>
      </c>
      <c r="E4" t="s">
        <v>65</v>
      </c>
      <c r="F4" t="s">
        <v>131</v>
      </c>
      <c r="G4" t="s">
        <v>63</v>
      </c>
    </row>
    <row r="5" spans="1:7" ht="15" x14ac:dyDescent="0.25">
      <c r="A5" s="282" t="s">
        <v>66</v>
      </c>
      <c r="B5" t="s">
        <v>190</v>
      </c>
      <c r="C5" t="s">
        <v>191</v>
      </c>
      <c r="D5" t="s">
        <v>192</v>
      </c>
      <c r="E5" t="s">
        <v>193</v>
      </c>
      <c r="F5" t="s">
        <v>234</v>
      </c>
      <c r="G5" t="s">
        <v>155</v>
      </c>
    </row>
    <row r="6" spans="1:7" ht="15" x14ac:dyDescent="0.25">
      <c r="A6" s="282"/>
      <c r="B6" t="s">
        <v>64</v>
      </c>
      <c r="C6" t="s">
        <v>65</v>
      </c>
      <c r="D6" t="s">
        <v>63</v>
      </c>
      <c r="E6" t="s">
        <v>65</v>
      </c>
      <c r="F6" t="s">
        <v>131</v>
      </c>
      <c r="G6" t="s">
        <v>63</v>
      </c>
    </row>
    <row r="7" spans="1:7" ht="15" x14ac:dyDescent="0.25">
      <c r="A7" s="282" t="s">
        <v>66</v>
      </c>
      <c r="B7" t="s">
        <v>196</v>
      </c>
      <c r="C7" t="s">
        <v>197</v>
      </c>
      <c r="D7" t="s">
        <v>198</v>
      </c>
      <c r="E7" t="s">
        <v>199</v>
      </c>
      <c r="F7" t="s">
        <v>235</v>
      </c>
      <c r="G7" t="s">
        <v>197</v>
      </c>
    </row>
    <row r="8" spans="1:7" ht="15" x14ac:dyDescent="0.25">
      <c r="A8" s="282"/>
      <c r="B8" t="s">
        <v>64</v>
      </c>
      <c r="C8" t="s">
        <v>65</v>
      </c>
      <c r="D8" t="s">
        <v>63</v>
      </c>
      <c r="E8" t="s">
        <v>65</v>
      </c>
      <c r="F8" t="s">
        <v>131</v>
      </c>
      <c r="G8" t="s">
        <v>63</v>
      </c>
    </row>
    <row r="9" spans="1:7" ht="15" x14ac:dyDescent="0.25">
      <c r="A9" s="282" t="s">
        <v>56</v>
      </c>
      <c r="B9" t="s">
        <v>202</v>
      </c>
      <c r="C9" t="s">
        <v>203</v>
      </c>
      <c r="D9" t="s">
        <v>204</v>
      </c>
      <c r="E9" t="s">
        <v>205</v>
      </c>
      <c r="F9" t="s">
        <v>236</v>
      </c>
      <c r="G9" t="s">
        <v>237</v>
      </c>
    </row>
    <row r="10" spans="1:7" ht="15" x14ac:dyDescent="0.25">
      <c r="A10" s="282" t="s">
        <v>62</v>
      </c>
      <c r="B10" t="s">
        <v>64</v>
      </c>
      <c r="C10" t="s">
        <v>65</v>
      </c>
      <c r="D10" t="s">
        <v>63</v>
      </c>
      <c r="E10" t="s">
        <v>65</v>
      </c>
      <c r="F10" t="s">
        <v>131</v>
      </c>
      <c r="G10" t="s">
        <v>63</v>
      </c>
    </row>
    <row r="11" spans="1:7" ht="15" x14ac:dyDescent="0.25">
      <c r="A11" s="282" t="s">
        <v>66</v>
      </c>
    </row>
    <row r="12" spans="1:7" ht="15" x14ac:dyDescent="0.25">
      <c r="A12" s="282" t="s">
        <v>67</v>
      </c>
      <c r="B12">
        <v>139</v>
      </c>
      <c r="C12">
        <v>321.8</v>
      </c>
      <c r="D12">
        <v>933.2</v>
      </c>
      <c r="E12">
        <v>766.8</v>
      </c>
      <c r="F12">
        <v>0</v>
      </c>
      <c r="G12">
        <v>0</v>
      </c>
    </row>
    <row r="13" spans="1:7" ht="15" x14ac:dyDescent="0.25">
      <c r="A13" s="282" t="s">
        <v>68</v>
      </c>
      <c r="B13">
        <v>0</v>
      </c>
      <c r="C13">
        <v>0</v>
      </c>
      <c r="D13">
        <v>215.7</v>
      </c>
      <c r="E13">
        <v>82.8</v>
      </c>
      <c r="F13">
        <v>0</v>
      </c>
      <c r="G13">
        <v>0</v>
      </c>
    </row>
    <row r="14" spans="1:7" ht="15" x14ac:dyDescent="0.25">
      <c r="A14" s="282" t="s">
        <v>69</v>
      </c>
      <c r="B14">
        <v>0</v>
      </c>
      <c r="C14">
        <v>0</v>
      </c>
      <c r="D14">
        <v>0</v>
      </c>
      <c r="E14">
        <v>20.2</v>
      </c>
      <c r="F14">
        <v>0</v>
      </c>
      <c r="G14">
        <v>0</v>
      </c>
    </row>
    <row r="15" spans="1:7" ht="15" x14ac:dyDescent="0.25">
      <c r="A15" s="282" t="s">
        <v>70</v>
      </c>
      <c r="B15">
        <v>50</v>
      </c>
      <c r="C15">
        <v>0</v>
      </c>
      <c r="D15">
        <v>23.2</v>
      </c>
      <c r="E15">
        <v>57.3</v>
      </c>
      <c r="F15">
        <v>0</v>
      </c>
      <c r="G15">
        <v>0</v>
      </c>
    </row>
    <row r="16" spans="1:7" ht="15" x14ac:dyDescent="0.25">
      <c r="A16" s="282" t="s">
        <v>71</v>
      </c>
      <c r="B16">
        <v>0</v>
      </c>
      <c r="C16">
        <v>42</v>
      </c>
      <c r="D16">
        <v>152.4</v>
      </c>
      <c r="E16">
        <v>275.7</v>
      </c>
      <c r="F16">
        <v>0</v>
      </c>
      <c r="G16">
        <v>0</v>
      </c>
    </row>
    <row r="17" spans="1:7" ht="15" x14ac:dyDescent="0.25">
      <c r="A17" s="282" t="s">
        <v>72</v>
      </c>
      <c r="B17">
        <v>23</v>
      </c>
      <c r="C17">
        <v>15.8</v>
      </c>
      <c r="D17">
        <v>21</v>
      </c>
      <c r="E17">
        <v>86.3</v>
      </c>
      <c r="F17">
        <v>0</v>
      </c>
      <c r="G17">
        <v>0</v>
      </c>
    </row>
    <row r="18" spans="1:7" ht="15" x14ac:dyDescent="0.25">
      <c r="A18" s="282" t="s">
        <v>73</v>
      </c>
      <c r="B18">
        <v>66</v>
      </c>
      <c r="C18">
        <v>264</v>
      </c>
      <c r="D18">
        <v>453</v>
      </c>
      <c r="E18">
        <v>186.8</v>
      </c>
      <c r="F18">
        <v>0</v>
      </c>
      <c r="G18">
        <v>0</v>
      </c>
    </row>
    <row r="19" spans="1:7" ht="15" x14ac:dyDescent="0.25">
      <c r="A19" s="282" t="s">
        <v>74</v>
      </c>
      <c r="B19">
        <v>0</v>
      </c>
      <c r="C19">
        <v>0</v>
      </c>
      <c r="D19">
        <v>67.900000000000006</v>
      </c>
      <c r="E19">
        <v>57.7</v>
      </c>
      <c r="F19">
        <v>0</v>
      </c>
      <c r="G19">
        <v>0</v>
      </c>
    </row>
    <row r="20" spans="1:7" ht="15" x14ac:dyDescent="0.25">
      <c r="A20" s="282" t="s">
        <v>66</v>
      </c>
    </row>
    <row r="21" spans="1:7" ht="15" x14ac:dyDescent="0.25">
      <c r="A21" s="282" t="s">
        <v>75</v>
      </c>
      <c r="B21">
        <v>0</v>
      </c>
      <c r="C21">
        <v>46</v>
      </c>
      <c r="D21">
        <v>0</v>
      </c>
      <c r="E21">
        <v>65.7</v>
      </c>
      <c r="F21">
        <v>0</v>
      </c>
      <c r="G21">
        <v>0</v>
      </c>
    </row>
    <row r="22" spans="1:7" ht="15" x14ac:dyDescent="0.25">
      <c r="A22" s="282" t="s">
        <v>76</v>
      </c>
      <c r="B22">
        <v>0</v>
      </c>
      <c r="C22">
        <v>31</v>
      </c>
      <c r="D22">
        <v>0</v>
      </c>
      <c r="E22">
        <v>0</v>
      </c>
      <c r="F22">
        <v>0</v>
      </c>
      <c r="G22">
        <v>0</v>
      </c>
    </row>
    <row r="23" spans="1:7" ht="15" x14ac:dyDescent="0.25">
      <c r="A23" s="282" t="s">
        <v>77</v>
      </c>
      <c r="B23">
        <v>0</v>
      </c>
      <c r="C23">
        <v>15</v>
      </c>
      <c r="D23">
        <v>0</v>
      </c>
      <c r="E23">
        <v>65.7</v>
      </c>
      <c r="F23">
        <v>0</v>
      </c>
      <c r="G23">
        <v>0</v>
      </c>
    </row>
    <row r="24" spans="1:7" ht="15" x14ac:dyDescent="0.25">
      <c r="A24" s="282" t="s">
        <v>66</v>
      </c>
    </row>
    <row r="25" spans="1:7" ht="15" x14ac:dyDescent="0.25">
      <c r="A25" s="282" t="s">
        <v>78</v>
      </c>
      <c r="B25">
        <v>468.5</v>
      </c>
      <c r="C25">
        <v>438.4</v>
      </c>
      <c r="D25">
        <v>441.1</v>
      </c>
      <c r="E25">
        <v>571.6</v>
      </c>
      <c r="F25">
        <v>0</v>
      </c>
      <c r="G25">
        <v>0</v>
      </c>
    </row>
    <row r="26" spans="1:7" ht="15" x14ac:dyDescent="0.25">
      <c r="A26" s="282" t="s">
        <v>66</v>
      </c>
    </row>
    <row r="27" spans="1:7" ht="15" x14ac:dyDescent="0.25">
      <c r="A27" s="282" t="s">
        <v>79</v>
      </c>
      <c r="B27">
        <v>260.60000000000002</v>
      </c>
      <c r="C27">
        <v>366.9</v>
      </c>
      <c r="D27">
        <v>223.7</v>
      </c>
      <c r="E27">
        <v>215</v>
      </c>
      <c r="F27">
        <v>0</v>
      </c>
      <c r="G27">
        <v>0</v>
      </c>
    </row>
    <row r="28" spans="1:7" ht="15" x14ac:dyDescent="0.25">
      <c r="A28" s="282" t="s">
        <v>66</v>
      </c>
    </row>
    <row r="29" spans="1:7" ht="15" x14ac:dyDescent="0.25">
      <c r="A29" s="282" t="s">
        <v>80</v>
      </c>
      <c r="B29">
        <v>4098.5</v>
      </c>
      <c r="C29">
        <v>10836.2</v>
      </c>
      <c r="D29">
        <v>8615.7000000000007</v>
      </c>
      <c r="E29">
        <v>8581.1</v>
      </c>
      <c r="F29">
        <v>0</v>
      </c>
      <c r="G29">
        <v>0</v>
      </c>
    </row>
    <row r="30" spans="1:7" ht="15" x14ac:dyDescent="0.25">
      <c r="A30" s="282" t="s">
        <v>66</v>
      </c>
    </row>
    <row r="31" spans="1:7" ht="15" x14ac:dyDescent="0.25">
      <c r="A31" s="282" t="s">
        <v>81</v>
      </c>
      <c r="B31">
        <v>967.6</v>
      </c>
      <c r="C31">
        <v>838.8</v>
      </c>
      <c r="D31">
        <v>459.2</v>
      </c>
      <c r="E31">
        <v>588.29999999999995</v>
      </c>
      <c r="F31">
        <v>0</v>
      </c>
      <c r="G31">
        <v>0</v>
      </c>
    </row>
    <row r="32" spans="1:7" ht="15" x14ac:dyDescent="0.25">
      <c r="A32" s="282" t="s">
        <v>82</v>
      </c>
      <c r="B32">
        <v>0.2</v>
      </c>
      <c r="C32">
        <v>0.3</v>
      </c>
      <c r="D32">
        <v>0</v>
      </c>
      <c r="E32">
        <v>0</v>
      </c>
      <c r="F32">
        <v>0</v>
      </c>
      <c r="G32">
        <v>0</v>
      </c>
    </row>
    <row r="33" spans="1:7" ht="15" x14ac:dyDescent="0.25">
      <c r="A33" s="282" t="s">
        <v>83</v>
      </c>
      <c r="B33">
        <v>178.7</v>
      </c>
      <c r="C33">
        <v>55</v>
      </c>
      <c r="D33">
        <v>113.3</v>
      </c>
      <c r="E33">
        <v>0</v>
      </c>
      <c r="F33">
        <v>0</v>
      </c>
      <c r="G33">
        <v>0</v>
      </c>
    </row>
    <row r="34" spans="1:7" ht="15" x14ac:dyDescent="0.25">
      <c r="A34" s="282" t="s">
        <v>85</v>
      </c>
      <c r="B34">
        <v>0.4</v>
      </c>
      <c r="C34">
        <v>1.5</v>
      </c>
      <c r="D34">
        <v>1.4</v>
      </c>
      <c r="E34">
        <v>0</v>
      </c>
      <c r="F34">
        <v>0</v>
      </c>
      <c r="G34">
        <v>0</v>
      </c>
    </row>
    <row r="35" spans="1:7" ht="15" x14ac:dyDescent="0.25">
      <c r="A35" s="282" t="s">
        <v>86</v>
      </c>
      <c r="B35">
        <v>1.9</v>
      </c>
      <c r="C35">
        <v>1</v>
      </c>
      <c r="D35">
        <v>0</v>
      </c>
      <c r="E35">
        <v>1.6</v>
      </c>
      <c r="F35">
        <v>0</v>
      </c>
      <c r="G35">
        <v>0</v>
      </c>
    </row>
    <row r="36" spans="1:7" ht="15" x14ac:dyDescent="0.25">
      <c r="A36" s="282" t="s">
        <v>87</v>
      </c>
      <c r="B36">
        <v>0</v>
      </c>
      <c r="C36">
        <v>0.1</v>
      </c>
      <c r="D36">
        <v>0.9</v>
      </c>
      <c r="E36">
        <v>0.1</v>
      </c>
      <c r="F36">
        <v>0</v>
      </c>
      <c r="G36">
        <v>0</v>
      </c>
    </row>
    <row r="37" spans="1:7" ht="15" x14ac:dyDescent="0.25">
      <c r="A37" s="282" t="s">
        <v>88</v>
      </c>
      <c r="B37">
        <v>281.5</v>
      </c>
      <c r="C37">
        <v>159.69999999999999</v>
      </c>
      <c r="D37">
        <v>170.5</v>
      </c>
      <c r="E37">
        <v>182.5</v>
      </c>
      <c r="F37">
        <v>0</v>
      </c>
      <c r="G37">
        <v>0</v>
      </c>
    </row>
    <row r="38" spans="1:7" ht="15" x14ac:dyDescent="0.25">
      <c r="A38" s="282" t="s">
        <v>90</v>
      </c>
      <c r="B38">
        <v>0</v>
      </c>
      <c r="C38">
        <v>29.5</v>
      </c>
      <c r="D38">
        <v>0</v>
      </c>
      <c r="E38">
        <v>0</v>
      </c>
      <c r="F38">
        <v>0</v>
      </c>
      <c r="G38">
        <v>0</v>
      </c>
    </row>
    <row r="39" spans="1:7" ht="15" x14ac:dyDescent="0.25">
      <c r="A39" s="282" t="s">
        <v>91</v>
      </c>
      <c r="B39">
        <v>13.1</v>
      </c>
      <c r="C39">
        <v>43</v>
      </c>
      <c r="D39">
        <v>60.9</v>
      </c>
      <c r="E39">
        <v>110.3</v>
      </c>
      <c r="F39">
        <v>0</v>
      </c>
      <c r="G39">
        <v>0</v>
      </c>
    </row>
    <row r="40" spans="1:7" ht="15" x14ac:dyDescent="0.25">
      <c r="A40" s="282" t="s">
        <v>92</v>
      </c>
      <c r="B40">
        <v>0</v>
      </c>
      <c r="C40">
        <v>0</v>
      </c>
      <c r="D40">
        <v>0</v>
      </c>
      <c r="E40">
        <v>12</v>
      </c>
      <c r="F40">
        <v>0</v>
      </c>
      <c r="G40">
        <v>0</v>
      </c>
    </row>
    <row r="41" spans="1:7" ht="15" x14ac:dyDescent="0.25">
      <c r="A41" s="282" t="s">
        <v>93</v>
      </c>
      <c r="B41">
        <v>92.7</v>
      </c>
      <c r="C41">
        <v>63.3</v>
      </c>
      <c r="D41">
        <v>23.9</v>
      </c>
      <c r="E41">
        <v>28.2</v>
      </c>
      <c r="F41">
        <v>0</v>
      </c>
      <c r="G41">
        <v>0</v>
      </c>
    </row>
    <row r="42" spans="1:7" ht="15" x14ac:dyDescent="0.25">
      <c r="A42" s="282" t="s">
        <v>94</v>
      </c>
      <c r="B42">
        <v>18.5</v>
      </c>
      <c r="C42">
        <v>0</v>
      </c>
      <c r="D42">
        <v>0</v>
      </c>
      <c r="E42">
        <v>0</v>
      </c>
      <c r="F42">
        <v>0</v>
      </c>
      <c r="G42">
        <v>0</v>
      </c>
    </row>
    <row r="43" spans="1:7" ht="15" x14ac:dyDescent="0.25">
      <c r="A43" s="282" t="s">
        <v>95</v>
      </c>
      <c r="B43">
        <v>132</v>
      </c>
      <c r="C43">
        <v>297</v>
      </c>
      <c r="D43">
        <v>0</v>
      </c>
      <c r="E43">
        <v>138.80000000000001</v>
      </c>
      <c r="F43">
        <v>0</v>
      </c>
      <c r="G43">
        <v>0</v>
      </c>
    </row>
    <row r="44" spans="1:7" ht="15" x14ac:dyDescent="0.25">
      <c r="A44" s="282" t="s">
        <v>96</v>
      </c>
      <c r="B44">
        <v>22.5</v>
      </c>
      <c r="C44">
        <v>18.100000000000001</v>
      </c>
      <c r="D44">
        <v>4.7</v>
      </c>
      <c r="E44">
        <v>2.9</v>
      </c>
      <c r="F44">
        <v>0</v>
      </c>
      <c r="G44">
        <v>0</v>
      </c>
    </row>
    <row r="45" spans="1:7" ht="15" x14ac:dyDescent="0.25">
      <c r="A45" s="282" t="s">
        <v>97</v>
      </c>
      <c r="B45">
        <v>0.4</v>
      </c>
      <c r="C45">
        <v>0</v>
      </c>
      <c r="D45">
        <v>0</v>
      </c>
      <c r="E45">
        <v>0</v>
      </c>
      <c r="F45">
        <v>0</v>
      </c>
      <c r="G45">
        <v>0</v>
      </c>
    </row>
    <row r="46" spans="1:7" ht="15" x14ac:dyDescent="0.25">
      <c r="A46" s="282" t="s">
        <v>98</v>
      </c>
      <c r="B46">
        <v>0</v>
      </c>
      <c r="C46">
        <v>0</v>
      </c>
      <c r="D46">
        <v>17.8</v>
      </c>
      <c r="E46">
        <v>36.4</v>
      </c>
      <c r="F46">
        <v>0</v>
      </c>
      <c r="G46">
        <v>0</v>
      </c>
    </row>
    <row r="47" spans="1:7" ht="15" x14ac:dyDescent="0.25">
      <c r="A47" s="282" t="s">
        <v>99</v>
      </c>
      <c r="B47">
        <v>11.7</v>
      </c>
      <c r="C47">
        <v>9.1</v>
      </c>
      <c r="D47">
        <v>1.1000000000000001</v>
      </c>
      <c r="E47" t="s">
        <v>84</v>
      </c>
      <c r="F47">
        <v>0</v>
      </c>
      <c r="G47">
        <v>0</v>
      </c>
    </row>
    <row r="48" spans="1:7" ht="15" x14ac:dyDescent="0.25">
      <c r="A48" s="282" t="s">
        <v>100</v>
      </c>
      <c r="B48">
        <v>115.2</v>
      </c>
      <c r="C48">
        <v>64.2</v>
      </c>
      <c r="D48">
        <v>20.8</v>
      </c>
      <c r="E48">
        <v>27.5</v>
      </c>
      <c r="F48">
        <v>0</v>
      </c>
      <c r="G48">
        <v>0</v>
      </c>
    </row>
    <row r="49" spans="1:7" ht="15" x14ac:dyDescent="0.25">
      <c r="A49" s="282" t="s">
        <v>101</v>
      </c>
      <c r="B49">
        <v>98.9</v>
      </c>
      <c r="C49">
        <v>96.9</v>
      </c>
      <c r="D49">
        <v>44</v>
      </c>
      <c r="E49">
        <v>48.2</v>
      </c>
      <c r="F49">
        <v>0</v>
      </c>
      <c r="G49">
        <v>0</v>
      </c>
    </row>
    <row r="50" spans="1:7" ht="15" x14ac:dyDescent="0.25">
      <c r="A50" s="282" t="s">
        <v>66</v>
      </c>
    </row>
    <row r="51" spans="1:7" ht="15" x14ac:dyDescent="0.25">
      <c r="A51" s="282" t="s">
        <v>102</v>
      </c>
      <c r="B51">
        <v>165.7</v>
      </c>
      <c r="C51">
        <v>467</v>
      </c>
      <c r="D51">
        <v>96.7</v>
      </c>
      <c r="E51">
        <v>540.1</v>
      </c>
      <c r="F51">
        <v>0</v>
      </c>
      <c r="G51">
        <v>0</v>
      </c>
    </row>
    <row r="52" spans="1:7" ht="15" x14ac:dyDescent="0.25">
      <c r="A52" s="282" t="s">
        <v>103</v>
      </c>
      <c r="B52">
        <v>0</v>
      </c>
      <c r="C52">
        <v>40</v>
      </c>
      <c r="D52">
        <v>0</v>
      </c>
      <c r="E52">
        <v>179.6</v>
      </c>
      <c r="F52">
        <v>0</v>
      </c>
      <c r="G52">
        <v>0</v>
      </c>
    </row>
    <row r="53" spans="1:7" ht="15" x14ac:dyDescent="0.25">
      <c r="A53" s="282" t="s">
        <v>104</v>
      </c>
      <c r="B53">
        <v>128.69999999999999</v>
      </c>
      <c r="C53">
        <v>390</v>
      </c>
      <c r="D53">
        <v>66</v>
      </c>
      <c r="E53">
        <v>324</v>
      </c>
      <c r="F53">
        <v>0</v>
      </c>
      <c r="G53">
        <v>0</v>
      </c>
    </row>
    <row r="54" spans="1:7" ht="15" x14ac:dyDescent="0.25">
      <c r="A54" s="282" t="s">
        <v>105</v>
      </c>
      <c r="B54">
        <v>7</v>
      </c>
      <c r="C54">
        <v>0</v>
      </c>
      <c r="D54">
        <v>0</v>
      </c>
      <c r="E54">
        <v>6.6</v>
      </c>
      <c r="F54">
        <v>0</v>
      </c>
      <c r="G54">
        <v>0</v>
      </c>
    </row>
    <row r="55" spans="1:7" ht="15" x14ac:dyDescent="0.25">
      <c r="A55" s="282" t="s">
        <v>107</v>
      </c>
      <c r="B55">
        <v>30</v>
      </c>
      <c r="C55">
        <v>37</v>
      </c>
      <c r="D55">
        <v>30.7</v>
      </c>
      <c r="E55">
        <v>29.8</v>
      </c>
      <c r="F55">
        <v>0</v>
      </c>
      <c r="G55">
        <v>0</v>
      </c>
    </row>
    <row r="56" spans="1:7" ht="15" x14ac:dyDescent="0.25">
      <c r="A56" s="282" t="s">
        <v>66</v>
      </c>
    </row>
    <row r="57" spans="1:7" ht="15" x14ac:dyDescent="0.25">
      <c r="A57" s="282" t="s">
        <v>108</v>
      </c>
      <c r="B57">
        <v>1749.6</v>
      </c>
      <c r="C57">
        <v>1519.9</v>
      </c>
      <c r="D57">
        <v>1222.4000000000001</v>
      </c>
      <c r="E57">
        <v>1105.3</v>
      </c>
      <c r="F57">
        <v>0</v>
      </c>
      <c r="G57">
        <v>0</v>
      </c>
    </row>
    <row r="58" spans="1:7" ht="15" x14ac:dyDescent="0.25">
      <c r="A58" s="282" t="s">
        <v>109</v>
      </c>
      <c r="B58">
        <v>4.2</v>
      </c>
      <c r="C58">
        <v>9.9</v>
      </c>
      <c r="D58">
        <v>3.2</v>
      </c>
      <c r="E58">
        <v>3.2</v>
      </c>
      <c r="F58">
        <v>0</v>
      </c>
      <c r="G58">
        <v>0</v>
      </c>
    </row>
    <row r="59" spans="1:7" ht="15" x14ac:dyDescent="0.25">
      <c r="A59" s="282" t="s">
        <v>111</v>
      </c>
      <c r="B59">
        <v>38</v>
      </c>
      <c r="C59">
        <v>84</v>
      </c>
      <c r="D59">
        <v>35</v>
      </c>
      <c r="E59">
        <v>31.4</v>
      </c>
      <c r="F59">
        <v>0</v>
      </c>
      <c r="G59">
        <v>0</v>
      </c>
    </row>
    <row r="60" spans="1:7" ht="15" x14ac:dyDescent="0.25">
      <c r="A60" s="282" t="s">
        <v>112</v>
      </c>
      <c r="B60">
        <v>25.4</v>
      </c>
      <c r="C60">
        <v>13.1</v>
      </c>
      <c r="D60">
        <v>33.5</v>
      </c>
      <c r="E60">
        <v>38.6</v>
      </c>
      <c r="F60">
        <v>0</v>
      </c>
      <c r="G60">
        <v>0</v>
      </c>
    </row>
    <row r="61" spans="1:7" ht="15" x14ac:dyDescent="0.25">
      <c r="A61" s="282" t="s">
        <v>113</v>
      </c>
      <c r="B61">
        <v>34</v>
      </c>
      <c r="C61">
        <v>25.9</v>
      </c>
      <c r="D61">
        <v>57.5</v>
      </c>
      <c r="E61">
        <v>44.5</v>
      </c>
      <c r="F61">
        <v>0</v>
      </c>
      <c r="G61">
        <v>0</v>
      </c>
    </row>
    <row r="62" spans="1:7" ht="15" x14ac:dyDescent="0.25">
      <c r="A62" s="282" t="s">
        <v>114</v>
      </c>
      <c r="B62">
        <v>14.4</v>
      </c>
      <c r="C62">
        <v>21.6</v>
      </c>
      <c r="D62">
        <v>0</v>
      </c>
      <c r="E62">
        <v>0</v>
      </c>
      <c r="F62">
        <v>0</v>
      </c>
      <c r="G62">
        <v>0</v>
      </c>
    </row>
    <row r="63" spans="1:7" ht="15" x14ac:dyDescent="0.25">
      <c r="A63" s="282" t="s">
        <v>115</v>
      </c>
      <c r="B63">
        <v>0</v>
      </c>
      <c r="C63">
        <v>4</v>
      </c>
      <c r="D63">
        <v>5.5</v>
      </c>
      <c r="E63">
        <v>4.4000000000000004</v>
      </c>
      <c r="F63">
        <v>0</v>
      </c>
      <c r="G63">
        <v>0</v>
      </c>
    </row>
    <row r="64" spans="1:7" ht="15" x14ac:dyDescent="0.25">
      <c r="A64" s="282" t="s">
        <v>116</v>
      </c>
      <c r="B64">
        <v>0</v>
      </c>
      <c r="C64">
        <v>6.8</v>
      </c>
      <c r="D64">
        <v>0</v>
      </c>
      <c r="E64">
        <v>0</v>
      </c>
      <c r="F64">
        <v>0</v>
      </c>
      <c r="G64">
        <v>0</v>
      </c>
    </row>
    <row r="65" spans="1:7" ht="15" x14ac:dyDescent="0.25">
      <c r="A65" s="282" t="s">
        <v>117</v>
      </c>
      <c r="B65">
        <v>1607</v>
      </c>
      <c r="C65">
        <v>1298.0999999999999</v>
      </c>
      <c r="D65">
        <v>1065</v>
      </c>
      <c r="E65">
        <v>969.7</v>
      </c>
      <c r="F65">
        <v>0</v>
      </c>
      <c r="G65">
        <v>0</v>
      </c>
    </row>
    <row r="66" spans="1:7" ht="15" x14ac:dyDescent="0.25">
      <c r="A66" s="282" t="s">
        <v>118</v>
      </c>
      <c r="B66">
        <v>10.6</v>
      </c>
      <c r="C66">
        <v>11.5</v>
      </c>
      <c r="D66">
        <v>11</v>
      </c>
      <c r="E66">
        <v>13.4</v>
      </c>
      <c r="F66">
        <v>0</v>
      </c>
      <c r="G66">
        <v>0</v>
      </c>
    </row>
    <row r="67" spans="1:7" ht="15" x14ac:dyDescent="0.25">
      <c r="A67" s="282" t="s">
        <v>119</v>
      </c>
      <c r="B67">
        <v>0</v>
      </c>
      <c r="C67">
        <v>30</v>
      </c>
      <c r="D67">
        <v>0</v>
      </c>
      <c r="E67">
        <v>0</v>
      </c>
      <c r="F67">
        <v>0</v>
      </c>
      <c r="G67">
        <v>0</v>
      </c>
    </row>
    <row r="68" spans="1:7" ht="15" x14ac:dyDescent="0.25">
      <c r="A68" s="282" t="s">
        <v>120</v>
      </c>
      <c r="B68" t="s">
        <v>84</v>
      </c>
      <c r="C68">
        <v>0</v>
      </c>
      <c r="D68">
        <v>0</v>
      </c>
      <c r="E68">
        <v>0</v>
      </c>
      <c r="F68">
        <v>0</v>
      </c>
      <c r="G68">
        <v>0</v>
      </c>
    </row>
    <row r="69" spans="1:7" ht="15" x14ac:dyDescent="0.25">
      <c r="A69" s="282" t="s">
        <v>121</v>
      </c>
      <c r="B69">
        <v>16</v>
      </c>
      <c r="C69">
        <v>15</v>
      </c>
      <c r="D69">
        <v>11.8</v>
      </c>
      <c r="E69">
        <v>0</v>
      </c>
      <c r="F69">
        <v>0</v>
      </c>
      <c r="G69">
        <v>0</v>
      </c>
    </row>
    <row r="70" spans="1:7" ht="15" x14ac:dyDescent="0.25">
      <c r="A70" s="282" t="s">
        <v>62</v>
      </c>
      <c r="B70" t="s">
        <v>64</v>
      </c>
      <c r="C70" t="s">
        <v>65</v>
      </c>
      <c r="D70" t="s">
        <v>63</v>
      </c>
      <c r="E70" t="s">
        <v>65</v>
      </c>
      <c r="F70" t="s">
        <v>131</v>
      </c>
      <c r="G70" t="s">
        <v>63</v>
      </c>
    </row>
    <row r="71" spans="1:7" ht="15" x14ac:dyDescent="0.25">
      <c r="A71" s="282" t="s">
        <v>122</v>
      </c>
      <c r="B71">
        <v>7849.4</v>
      </c>
      <c r="C71">
        <v>14835.1</v>
      </c>
      <c r="D71">
        <v>11991.9</v>
      </c>
      <c r="E71">
        <v>12433.9</v>
      </c>
      <c r="F71">
        <v>0</v>
      </c>
      <c r="G71">
        <v>0</v>
      </c>
    </row>
    <row r="72" spans="1:7" ht="15" x14ac:dyDescent="0.25">
      <c r="A72" s="282" t="s">
        <v>123</v>
      </c>
      <c r="B72">
        <v>4399.8</v>
      </c>
      <c r="C72">
        <v>5614.5</v>
      </c>
      <c r="D72">
        <v>0</v>
      </c>
      <c r="E72">
        <v>0</v>
      </c>
      <c r="F72">
        <v>0</v>
      </c>
      <c r="G72">
        <v>0</v>
      </c>
    </row>
    <row r="73" spans="1:7" ht="15" x14ac:dyDescent="0.25">
      <c r="A73" s="282" t="s">
        <v>62</v>
      </c>
      <c r="B73" t="s">
        <v>64</v>
      </c>
      <c r="C73" t="s">
        <v>65</v>
      </c>
      <c r="D73" t="s">
        <v>63</v>
      </c>
      <c r="E73" t="s">
        <v>65</v>
      </c>
      <c r="F73" t="s">
        <v>131</v>
      </c>
      <c r="G73" t="s">
        <v>63</v>
      </c>
    </row>
    <row r="74" spans="1:7" ht="15" x14ac:dyDescent="0.25">
      <c r="A74" s="282" t="s">
        <v>124</v>
      </c>
      <c r="B74">
        <v>12249.2</v>
      </c>
      <c r="C74">
        <v>20449.599999999999</v>
      </c>
      <c r="D74">
        <v>11991.9</v>
      </c>
      <c r="E74">
        <v>12433.9</v>
      </c>
      <c r="F74">
        <v>0</v>
      </c>
      <c r="G74">
        <v>0</v>
      </c>
    </row>
    <row r="75" spans="1:7" ht="15" x14ac:dyDescent="0.25">
      <c r="A75" s="282" t="s">
        <v>125</v>
      </c>
      <c r="B75" t="s">
        <v>42</v>
      </c>
      <c r="C75" t="s">
        <v>42</v>
      </c>
      <c r="D75">
        <v>2</v>
      </c>
      <c r="E75">
        <v>22.5</v>
      </c>
      <c r="F75" t="s">
        <v>42</v>
      </c>
      <c r="G75" t="s">
        <v>42</v>
      </c>
    </row>
    <row r="76" spans="1:7" ht="15" x14ac:dyDescent="0.25">
      <c r="A76" s="282" t="s">
        <v>126</v>
      </c>
      <c r="B76">
        <v>0</v>
      </c>
      <c r="C76">
        <v>0.3</v>
      </c>
      <c r="D76" t="s">
        <v>42</v>
      </c>
      <c r="E76" t="s">
        <v>42</v>
      </c>
      <c r="F76">
        <v>0</v>
      </c>
      <c r="G76">
        <v>0</v>
      </c>
    </row>
    <row r="77" spans="1:7" ht="15" x14ac:dyDescent="0.25">
      <c r="A77" s="282" t="s">
        <v>62</v>
      </c>
      <c r="B77" t="s">
        <v>64</v>
      </c>
      <c r="C77" t="s">
        <v>65</v>
      </c>
      <c r="D77" t="s">
        <v>63</v>
      </c>
      <c r="E77" t="s">
        <v>65</v>
      </c>
      <c r="F77" t="s">
        <v>131</v>
      </c>
      <c r="G77" t="s">
        <v>63</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0BF94-7357-4A4D-963A-279717987A22}">
  <dimension ref="A1:G74"/>
  <sheetViews>
    <sheetView topLeftCell="A2" workbookViewId="0">
      <selection activeCell="A9" sqref="A9:A73"/>
    </sheetView>
  </sheetViews>
  <sheetFormatPr defaultRowHeight="13.2" x14ac:dyDescent="0.25"/>
  <cols>
    <col min="1" max="1" width="29.5546875" customWidth="1"/>
    <col min="2" max="2" width="13.6640625" customWidth="1"/>
    <col min="3" max="3" width="12.33203125" customWidth="1"/>
    <col min="4" max="4" width="12.109375" customWidth="1"/>
    <col min="5" max="5" width="11.33203125" customWidth="1"/>
    <col min="6" max="6" width="13.109375" customWidth="1"/>
    <col min="7" max="7" width="11.33203125" customWidth="1"/>
  </cols>
  <sheetData>
    <row r="1" spans="1:7" ht="15" x14ac:dyDescent="0.25">
      <c r="A1" s="282" t="s">
        <v>47</v>
      </c>
    </row>
    <row r="2" spans="1:7" ht="15" x14ac:dyDescent="0.25">
      <c r="A2" s="282" t="s">
        <v>48</v>
      </c>
    </row>
    <row r="3" spans="1:7" ht="15" x14ac:dyDescent="0.25">
      <c r="A3" s="282" t="s">
        <v>239</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73</v>
      </c>
      <c r="C12">
        <v>386.8</v>
      </c>
      <c r="D12">
        <v>753.5</v>
      </c>
      <c r="E12">
        <v>617.20000000000005</v>
      </c>
      <c r="F12">
        <v>0</v>
      </c>
      <c r="G12">
        <v>0</v>
      </c>
    </row>
    <row r="13" spans="1:7" ht="15" x14ac:dyDescent="0.25">
      <c r="A13" s="282" t="s">
        <v>68</v>
      </c>
      <c r="B13">
        <v>0</v>
      </c>
      <c r="C13">
        <v>0</v>
      </c>
      <c r="D13">
        <v>107.5</v>
      </c>
      <c r="E13">
        <v>82.8</v>
      </c>
      <c r="F13">
        <v>0</v>
      </c>
      <c r="G13">
        <v>0</v>
      </c>
    </row>
    <row r="14" spans="1:7" ht="15" x14ac:dyDescent="0.25">
      <c r="A14" s="282" t="s">
        <v>69</v>
      </c>
      <c r="B14">
        <v>0</v>
      </c>
      <c r="C14">
        <v>0</v>
      </c>
      <c r="D14">
        <v>0</v>
      </c>
      <c r="E14">
        <v>20.2</v>
      </c>
      <c r="F14">
        <v>0</v>
      </c>
      <c r="G14">
        <v>0</v>
      </c>
    </row>
    <row r="15" spans="1:7" ht="15" x14ac:dyDescent="0.25">
      <c r="A15" s="282" t="s">
        <v>70</v>
      </c>
      <c r="B15">
        <v>50</v>
      </c>
      <c r="C15">
        <v>0</v>
      </c>
      <c r="D15" t="s">
        <v>84</v>
      </c>
      <c r="E15">
        <v>57.3</v>
      </c>
      <c r="F15">
        <v>0</v>
      </c>
      <c r="G15">
        <v>0</v>
      </c>
    </row>
    <row r="16" spans="1:7" ht="15" x14ac:dyDescent="0.25">
      <c r="A16" s="282" t="s">
        <v>71</v>
      </c>
      <c r="B16">
        <v>0</v>
      </c>
      <c r="C16">
        <v>42</v>
      </c>
      <c r="D16">
        <v>175.7</v>
      </c>
      <c r="E16">
        <v>254.6</v>
      </c>
      <c r="F16">
        <v>0</v>
      </c>
      <c r="G16">
        <v>0</v>
      </c>
    </row>
    <row r="17" spans="1:7" ht="15" x14ac:dyDescent="0.25">
      <c r="A17" s="282" t="s">
        <v>72</v>
      </c>
      <c r="B17">
        <v>23</v>
      </c>
      <c r="C17">
        <v>15.8</v>
      </c>
      <c r="D17">
        <v>21</v>
      </c>
      <c r="E17">
        <v>86.3</v>
      </c>
      <c r="F17">
        <v>0</v>
      </c>
      <c r="G17">
        <v>0</v>
      </c>
    </row>
    <row r="18" spans="1:7" ht="15" x14ac:dyDescent="0.25">
      <c r="A18" s="282" t="s">
        <v>73</v>
      </c>
      <c r="B18">
        <v>0</v>
      </c>
      <c r="C18">
        <v>329</v>
      </c>
      <c r="D18">
        <v>381.4</v>
      </c>
      <c r="E18">
        <v>116</v>
      </c>
      <c r="F18">
        <v>0</v>
      </c>
      <c r="G18">
        <v>0</v>
      </c>
    </row>
    <row r="19" spans="1:7" ht="15" x14ac:dyDescent="0.25">
      <c r="A19" s="282" t="s">
        <v>74</v>
      </c>
      <c r="B19">
        <v>0</v>
      </c>
      <c r="C19">
        <v>0</v>
      </c>
      <c r="D19">
        <v>67.900000000000006</v>
      </c>
      <c r="E19">
        <v>0</v>
      </c>
      <c r="F19">
        <v>0</v>
      </c>
      <c r="G19">
        <v>0</v>
      </c>
    </row>
    <row r="20" spans="1:7" ht="15" x14ac:dyDescent="0.25">
      <c r="A20" s="282" t="s">
        <v>66</v>
      </c>
    </row>
    <row r="21" spans="1:7" ht="15" x14ac:dyDescent="0.25">
      <c r="A21" s="282" t="s">
        <v>75</v>
      </c>
      <c r="B21">
        <v>0</v>
      </c>
      <c r="C21">
        <v>31</v>
      </c>
      <c r="D21">
        <v>0</v>
      </c>
      <c r="E21">
        <v>0</v>
      </c>
      <c r="F21">
        <v>0</v>
      </c>
      <c r="G21">
        <v>0</v>
      </c>
    </row>
    <row r="22" spans="1:7" ht="15" x14ac:dyDescent="0.25">
      <c r="A22" s="282" t="s">
        <v>76</v>
      </c>
      <c r="B22">
        <v>0</v>
      </c>
      <c r="C22">
        <v>31</v>
      </c>
      <c r="D22">
        <v>0</v>
      </c>
      <c r="E22">
        <v>0</v>
      </c>
      <c r="F22">
        <v>0</v>
      </c>
      <c r="G22">
        <v>0</v>
      </c>
    </row>
    <row r="23" spans="1:7" ht="15" x14ac:dyDescent="0.25">
      <c r="A23" s="282" t="s">
        <v>66</v>
      </c>
    </row>
    <row r="24" spans="1:7" ht="15" x14ac:dyDescent="0.25">
      <c r="A24" s="282" t="s">
        <v>78</v>
      </c>
      <c r="B24">
        <v>467.5</v>
      </c>
      <c r="C24">
        <v>381.1</v>
      </c>
      <c r="D24">
        <v>372.1</v>
      </c>
      <c r="E24">
        <v>464.2</v>
      </c>
      <c r="F24">
        <v>0</v>
      </c>
      <c r="G24">
        <v>0</v>
      </c>
    </row>
    <row r="25" spans="1:7" ht="15" x14ac:dyDescent="0.25">
      <c r="A25" s="282" t="s">
        <v>66</v>
      </c>
    </row>
    <row r="26" spans="1:7" ht="15" x14ac:dyDescent="0.25">
      <c r="A26" s="282" t="s">
        <v>79</v>
      </c>
      <c r="B26">
        <v>275</v>
      </c>
      <c r="C26">
        <v>346.1</v>
      </c>
      <c r="D26">
        <v>143.4</v>
      </c>
      <c r="E26">
        <v>205.3</v>
      </c>
      <c r="F26">
        <v>0</v>
      </c>
      <c r="G26">
        <v>0</v>
      </c>
    </row>
    <row r="27" spans="1:7" ht="15" x14ac:dyDescent="0.25">
      <c r="A27" s="282" t="s">
        <v>66</v>
      </c>
    </row>
    <row r="28" spans="1:7" ht="15" x14ac:dyDescent="0.25">
      <c r="A28" s="282" t="s">
        <v>80</v>
      </c>
      <c r="B28">
        <v>4994.2</v>
      </c>
      <c r="C28">
        <v>11877.2</v>
      </c>
      <c r="D28">
        <v>7027.7</v>
      </c>
      <c r="E28">
        <v>6612.9</v>
      </c>
      <c r="F28">
        <v>0</v>
      </c>
      <c r="G28">
        <v>0</v>
      </c>
    </row>
    <row r="29" spans="1:7" ht="15" x14ac:dyDescent="0.25">
      <c r="A29" s="282" t="s">
        <v>66</v>
      </c>
    </row>
    <row r="30" spans="1:7" ht="15" x14ac:dyDescent="0.25">
      <c r="A30" s="282" t="s">
        <v>81</v>
      </c>
      <c r="B30">
        <v>962.1</v>
      </c>
      <c r="C30">
        <v>794.2</v>
      </c>
      <c r="D30">
        <v>416</v>
      </c>
      <c r="E30">
        <v>559.70000000000005</v>
      </c>
      <c r="F30">
        <v>0</v>
      </c>
      <c r="G30">
        <v>0</v>
      </c>
    </row>
    <row r="31" spans="1:7" ht="15" x14ac:dyDescent="0.25">
      <c r="A31" s="282" t="s">
        <v>82</v>
      </c>
      <c r="B31">
        <v>0.2</v>
      </c>
      <c r="C31">
        <v>0.3</v>
      </c>
      <c r="D31">
        <v>0</v>
      </c>
      <c r="E31">
        <v>0</v>
      </c>
      <c r="F31">
        <v>0</v>
      </c>
      <c r="G31">
        <v>0</v>
      </c>
    </row>
    <row r="32" spans="1:7" ht="15" x14ac:dyDescent="0.25">
      <c r="A32" s="282" t="s">
        <v>83</v>
      </c>
      <c r="B32">
        <v>176.3</v>
      </c>
      <c r="C32">
        <v>55</v>
      </c>
      <c r="D32">
        <v>113.3</v>
      </c>
      <c r="E32">
        <v>0</v>
      </c>
      <c r="F32">
        <v>0</v>
      </c>
      <c r="G32">
        <v>0</v>
      </c>
    </row>
    <row r="33" spans="1:7" ht="15" x14ac:dyDescent="0.25">
      <c r="A33" s="282" t="s">
        <v>85</v>
      </c>
      <c r="B33">
        <v>1.5</v>
      </c>
      <c r="C33">
        <v>1.5</v>
      </c>
      <c r="D33">
        <v>0.3</v>
      </c>
      <c r="E33">
        <v>0</v>
      </c>
      <c r="F33">
        <v>0</v>
      </c>
      <c r="G33">
        <v>0</v>
      </c>
    </row>
    <row r="34" spans="1:7" ht="15" x14ac:dyDescent="0.25">
      <c r="A34" s="282" t="s">
        <v>86</v>
      </c>
      <c r="B34">
        <v>1.9</v>
      </c>
      <c r="C34">
        <v>1.5</v>
      </c>
      <c r="D34">
        <v>0</v>
      </c>
      <c r="E34">
        <v>1.1000000000000001</v>
      </c>
      <c r="F34">
        <v>0</v>
      </c>
      <c r="G34">
        <v>0</v>
      </c>
    </row>
    <row r="35" spans="1:7" ht="15" x14ac:dyDescent="0.25">
      <c r="A35" s="282" t="s">
        <v>87</v>
      </c>
      <c r="B35">
        <v>0</v>
      </c>
      <c r="C35">
        <v>0.1</v>
      </c>
      <c r="D35">
        <v>0.9</v>
      </c>
      <c r="E35">
        <v>0.1</v>
      </c>
      <c r="F35">
        <v>0</v>
      </c>
      <c r="G35">
        <v>0</v>
      </c>
    </row>
    <row r="36" spans="1:7" ht="15" x14ac:dyDescent="0.25">
      <c r="A36" s="282" t="s">
        <v>88</v>
      </c>
      <c r="B36">
        <v>296.3</v>
      </c>
      <c r="C36">
        <v>147.69999999999999</v>
      </c>
      <c r="D36">
        <v>146.19999999999999</v>
      </c>
      <c r="E36">
        <v>176.8</v>
      </c>
      <c r="F36">
        <v>0</v>
      </c>
      <c r="G36">
        <v>0</v>
      </c>
    </row>
    <row r="37" spans="1:7" ht="15" x14ac:dyDescent="0.25">
      <c r="A37" s="282" t="s">
        <v>91</v>
      </c>
      <c r="B37">
        <v>12.7</v>
      </c>
      <c r="C37">
        <v>41.8</v>
      </c>
      <c r="D37">
        <v>60.9</v>
      </c>
      <c r="E37">
        <v>109.3</v>
      </c>
      <c r="F37">
        <v>0</v>
      </c>
      <c r="G37">
        <v>0</v>
      </c>
    </row>
    <row r="38" spans="1:7" ht="15" x14ac:dyDescent="0.25">
      <c r="A38" s="282" t="s">
        <v>92</v>
      </c>
      <c r="B38">
        <v>0</v>
      </c>
      <c r="C38">
        <v>0</v>
      </c>
      <c r="D38">
        <v>0</v>
      </c>
      <c r="E38">
        <v>12</v>
      </c>
      <c r="F38">
        <v>0</v>
      </c>
      <c r="G38">
        <v>0</v>
      </c>
    </row>
    <row r="39" spans="1:7" ht="15" x14ac:dyDescent="0.25">
      <c r="A39" s="282" t="s">
        <v>93</v>
      </c>
      <c r="B39">
        <v>98.1</v>
      </c>
      <c r="C39">
        <v>67.900000000000006</v>
      </c>
      <c r="D39">
        <v>16.7</v>
      </c>
      <c r="E39">
        <v>20.5</v>
      </c>
      <c r="F39">
        <v>0</v>
      </c>
      <c r="G39">
        <v>0</v>
      </c>
    </row>
    <row r="40" spans="1:7" ht="15" x14ac:dyDescent="0.25">
      <c r="A40" s="282" t="s">
        <v>94</v>
      </c>
      <c r="B40">
        <v>1.5</v>
      </c>
      <c r="C40">
        <v>0</v>
      </c>
      <c r="D40">
        <v>0</v>
      </c>
      <c r="E40">
        <v>0</v>
      </c>
      <c r="F40">
        <v>0</v>
      </c>
      <c r="G40">
        <v>0</v>
      </c>
    </row>
    <row r="41" spans="1:7" ht="15" x14ac:dyDescent="0.25">
      <c r="A41" s="282" t="s">
        <v>95</v>
      </c>
      <c r="B41">
        <v>132</v>
      </c>
      <c r="C41">
        <v>297</v>
      </c>
      <c r="D41">
        <v>0</v>
      </c>
      <c r="E41">
        <v>138.80000000000001</v>
      </c>
      <c r="F41">
        <v>0</v>
      </c>
      <c r="G41">
        <v>0</v>
      </c>
    </row>
    <row r="42" spans="1:7" ht="15" x14ac:dyDescent="0.25">
      <c r="A42" s="282" t="s">
        <v>96</v>
      </c>
      <c r="B42">
        <v>22</v>
      </c>
      <c r="C42">
        <v>18.3</v>
      </c>
      <c r="D42">
        <v>4.7</v>
      </c>
      <c r="E42">
        <v>2.6</v>
      </c>
      <c r="F42">
        <v>0</v>
      </c>
      <c r="G42">
        <v>0</v>
      </c>
    </row>
    <row r="43" spans="1:7" ht="15" x14ac:dyDescent="0.25">
      <c r="A43" s="282" t="s">
        <v>97</v>
      </c>
      <c r="B43">
        <v>0.4</v>
      </c>
      <c r="C43">
        <v>0</v>
      </c>
      <c r="D43">
        <v>0</v>
      </c>
      <c r="E43">
        <v>0</v>
      </c>
      <c r="F43">
        <v>0</v>
      </c>
      <c r="G43">
        <v>0</v>
      </c>
    </row>
    <row r="44" spans="1:7" ht="15" x14ac:dyDescent="0.25">
      <c r="A44" s="282" t="s">
        <v>98</v>
      </c>
      <c r="B44">
        <v>0</v>
      </c>
      <c r="C44">
        <v>0</v>
      </c>
      <c r="D44">
        <v>17.8</v>
      </c>
      <c r="E44">
        <v>36.4</v>
      </c>
      <c r="F44">
        <v>0</v>
      </c>
      <c r="G44">
        <v>0</v>
      </c>
    </row>
    <row r="45" spans="1:7" ht="15" x14ac:dyDescent="0.25">
      <c r="A45" s="282" t="s">
        <v>99</v>
      </c>
      <c r="B45">
        <v>11.9</v>
      </c>
      <c r="C45">
        <v>9.1</v>
      </c>
      <c r="D45">
        <v>0.9</v>
      </c>
      <c r="E45" t="s">
        <v>84</v>
      </c>
      <c r="F45">
        <v>0</v>
      </c>
      <c r="G45">
        <v>0</v>
      </c>
    </row>
    <row r="46" spans="1:7" ht="15" x14ac:dyDescent="0.25">
      <c r="A46" s="282" t="s">
        <v>100</v>
      </c>
      <c r="B46">
        <v>107.9</v>
      </c>
      <c r="C46">
        <v>59.4</v>
      </c>
      <c r="D46">
        <v>16.100000000000001</v>
      </c>
      <c r="E46">
        <v>23.2</v>
      </c>
      <c r="F46">
        <v>0</v>
      </c>
      <c r="G46">
        <v>0</v>
      </c>
    </row>
    <row r="47" spans="1:7" ht="15" x14ac:dyDescent="0.25">
      <c r="A47" s="282" t="s">
        <v>101</v>
      </c>
      <c r="B47">
        <v>99.4</v>
      </c>
      <c r="C47">
        <v>94.5</v>
      </c>
      <c r="D47">
        <v>38.299999999999997</v>
      </c>
      <c r="E47">
        <v>39</v>
      </c>
      <c r="F47">
        <v>0</v>
      </c>
      <c r="G47">
        <v>0</v>
      </c>
    </row>
    <row r="48" spans="1:7" ht="15" x14ac:dyDescent="0.25">
      <c r="A48" s="282" t="s">
        <v>66</v>
      </c>
    </row>
    <row r="49" spans="1:7" ht="15" x14ac:dyDescent="0.25">
      <c r="A49" s="282" t="s">
        <v>102</v>
      </c>
      <c r="B49">
        <v>100.7</v>
      </c>
      <c r="C49">
        <v>513</v>
      </c>
      <c r="D49">
        <v>96.7</v>
      </c>
      <c r="E49">
        <v>490.5</v>
      </c>
      <c r="F49">
        <v>0</v>
      </c>
      <c r="G49">
        <v>0</v>
      </c>
    </row>
    <row r="50" spans="1:7" ht="15" x14ac:dyDescent="0.25">
      <c r="A50" s="282" t="s">
        <v>103</v>
      </c>
      <c r="B50">
        <v>0</v>
      </c>
      <c r="C50">
        <v>40</v>
      </c>
      <c r="D50">
        <v>0</v>
      </c>
      <c r="E50">
        <v>179.6</v>
      </c>
      <c r="F50">
        <v>0</v>
      </c>
      <c r="G50">
        <v>0</v>
      </c>
    </row>
    <row r="51" spans="1:7" ht="15" x14ac:dyDescent="0.25">
      <c r="A51" s="282" t="s">
        <v>104</v>
      </c>
      <c r="B51">
        <v>63.7</v>
      </c>
      <c r="C51">
        <v>443</v>
      </c>
      <c r="D51">
        <v>66</v>
      </c>
      <c r="E51">
        <v>274.5</v>
      </c>
      <c r="F51">
        <v>0</v>
      </c>
      <c r="G51">
        <v>0</v>
      </c>
    </row>
    <row r="52" spans="1:7" ht="15" x14ac:dyDescent="0.25">
      <c r="A52" s="282" t="s">
        <v>105</v>
      </c>
      <c r="B52">
        <v>7</v>
      </c>
      <c r="C52">
        <v>0</v>
      </c>
      <c r="D52">
        <v>0</v>
      </c>
      <c r="E52">
        <v>6.6</v>
      </c>
      <c r="F52">
        <v>0</v>
      </c>
      <c r="G52">
        <v>0</v>
      </c>
    </row>
    <row r="53" spans="1:7" ht="15" x14ac:dyDescent="0.25">
      <c r="A53" s="282" t="s">
        <v>107</v>
      </c>
      <c r="B53">
        <v>30</v>
      </c>
      <c r="C53">
        <v>30</v>
      </c>
      <c r="D53">
        <v>30.7</v>
      </c>
      <c r="E53">
        <v>29.8</v>
      </c>
      <c r="F53">
        <v>0</v>
      </c>
      <c r="G53">
        <v>0</v>
      </c>
    </row>
    <row r="54" spans="1:7" ht="15" x14ac:dyDescent="0.25">
      <c r="A54" s="282" t="s">
        <v>66</v>
      </c>
    </row>
    <row r="55" spans="1:7" ht="15" x14ac:dyDescent="0.25">
      <c r="A55" s="282" t="s">
        <v>108</v>
      </c>
      <c r="B55">
        <v>1681.8</v>
      </c>
      <c r="C55">
        <v>1696.3</v>
      </c>
      <c r="D55">
        <v>1053.5</v>
      </c>
      <c r="E55">
        <v>871.4</v>
      </c>
      <c r="F55">
        <v>0</v>
      </c>
      <c r="G55">
        <v>0</v>
      </c>
    </row>
    <row r="56" spans="1:7" ht="15" x14ac:dyDescent="0.25">
      <c r="A56" s="282" t="s">
        <v>109</v>
      </c>
      <c r="B56">
        <v>4.2</v>
      </c>
      <c r="C56">
        <v>9.9</v>
      </c>
      <c r="D56">
        <v>3.2</v>
      </c>
      <c r="E56">
        <v>3.2</v>
      </c>
      <c r="F56">
        <v>0</v>
      </c>
      <c r="G56">
        <v>0</v>
      </c>
    </row>
    <row r="57" spans="1:7" ht="15" x14ac:dyDescent="0.25">
      <c r="A57" s="282" t="s">
        <v>111</v>
      </c>
      <c r="B57">
        <v>37</v>
      </c>
      <c r="C57">
        <v>100</v>
      </c>
      <c r="D57">
        <v>35</v>
      </c>
      <c r="E57">
        <v>15.5</v>
      </c>
      <c r="F57">
        <v>0</v>
      </c>
      <c r="G57">
        <v>0</v>
      </c>
    </row>
    <row r="58" spans="1:7" ht="15" x14ac:dyDescent="0.25">
      <c r="A58" s="282" t="s">
        <v>112</v>
      </c>
      <c r="B58">
        <v>28.3</v>
      </c>
      <c r="C58">
        <v>35.6</v>
      </c>
      <c r="D58">
        <v>30.6</v>
      </c>
      <c r="E58">
        <v>13.5</v>
      </c>
      <c r="F58">
        <v>0</v>
      </c>
      <c r="G58">
        <v>0</v>
      </c>
    </row>
    <row r="59" spans="1:7" ht="15" x14ac:dyDescent="0.25">
      <c r="A59" s="282" t="s">
        <v>113</v>
      </c>
      <c r="B59">
        <v>39.5</v>
      </c>
      <c r="C59">
        <v>33.4</v>
      </c>
      <c r="D59">
        <v>51.4</v>
      </c>
      <c r="E59">
        <v>36.299999999999997</v>
      </c>
      <c r="F59">
        <v>0</v>
      </c>
      <c r="G59">
        <v>0</v>
      </c>
    </row>
    <row r="60" spans="1:7" ht="15" x14ac:dyDescent="0.25">
      <c r="A60" s="282" t="s">
        <v>114</v>
      </c>
      <c r="B60">
        <v>14.4</v>
      </c>
      <c r="C60">
        <v>21.6</v>
      </c>
      <c r="D60">
        <v>0</v>
      </c>
      <c r="E60">
        <v>0</v>
      </c>
      <c r="F60">
        <v>0</v>
      </c>
      <c r="G60">
        <v>0</v>
      </c>
    </row>
    <row r="61" spans="1:7" ht="15" x14ac:dyDescent="0.25">
      <c r="A61" s="282" t="s">
        <v>115</v>
      </c>
      <c r="B61">
        <v>5</v>
      </c>
      <c r="C61">
        <v>4</v>
      </c>
      <c r="D61">
        <v>0</v>
      </c>
      <c r="E61">
        <v>4.4000000000000004</v>
      </c>
      <c r="F61">
        <v>0</v>
      </c>
      <c r="G61">
        <v>0</v>
      </c>
    </row>
    <row r="62" spans="1:7" ht="15" x14ac:dyDescent="0.25">
      <c r="A62" s="282" t="s">
        <v>116</v>
      </c>
      <c r="B62">
        <v>0</v>
      </c>
      <c r="C62">
        <v>6.8</v>
      </c>
      <c r="D62">
        <v>0</v>
      </c>
      <c r="E62">
        <v>0</v>
      </c>
      <c r="F62">
        <v>0</v>
      </c>
      <c r="G62">
        <v>0</v>
      </c>
    </row>
    <row r="63" spans="1:7" ht="15" x14ac:dyDescent="0.25">
      <c r="A63" s="282" t="s">
        <v>117</v>
      </c>
      <c r="B63">
        <v>1516.3</v>
      </c>
      <c r="C63">
        <v>1428.4</v>
      </c>
      <c r="D63">
        <v>925.1</v>
      </c>
      <c r="E63">
        <v>785.1</v>
      </c>
      <c r="F63">
        <v>0</v>
      </c>
      <c r="G63">
        <v>0</v>
      </c>
    </row>
    <row r="64" spans="1:7" ht="15" x14ac:dyDescent="0.25">
      <c r="A64" s="282" t="s">
        <v>118</v>
      </c>
      <c r="B64">
        <v>16.100000000000001</v>
      </c>
      <c r="C64">
        <v>11.5</v>
      </c>
      <c r="D64">
        <v>5.3</v>
      </c>
      <c r="E64">
        <v>13.4</v>
      </c>
      <c r="F64">
        <v>0</v>
      </c>
      <c r="G64">
        <v>0</v>
      </c>
    </row>
    <row r="65" spans="1:7" ht="15" x14ac:dyDescent="0.25">
      <c r="A65" s="282" t="s">
        <v>119</v>
      </c>
      <c r="B65">
        <v>0</v>
      </c>
      <c r="C65">
        <v>30</v>
      </c>
      <c r="D65">
        <v>0</v>
      </c>
      <c r="E65">
        <v>0</v>
      </c>
      <c r="F65">
        <v>0</v>
      </c>
      <c r="G65">
        <v>0</v>
      </c>
    </row>
    <row r="66" spans="1:7" ht="15" x14ac:dyDescent="0.25">
      <c r="A66" s="282" t="s">
        <v>121</v>
      </c>
      <c r="B66">
        <v>21</v>
      </c>
      <c r="C66">
        <v>15</v>
      </c>
      <c r="D66">
        <v>3</v>
      </c>
      <c r="E66">
        <v>0</v>
      </c>
      <c r="F66">
        <v>0</v>
      </c>
      <c r="G66">
        <v>0</v>
      </c>
    </row>
    <row r="67" spans="1:7" ht="15" x14ac:dyDescent="0.25">
      <c r="A67" s="282" t="s">
        <v>62</v>
      </c>
      <c r="B67" t="s">
        <v>63</v>
      </c>
      <c r="C67" t="s">
        <v>64</v>
      </c>
      <c r="D67" t="s">
        <v>63</v>
      </c>
      <c r="E67" t="s">
        <v>63</v>
      </c>
      <c r="F67" t="s">
        <v>63</v>
      </c>
      <c r="G67" t="s">
        <v>65</v>
      </c>
    </row>
    <row r="68" spans="1:7" ht="15" x14ac:dyDescent="0.25">
      <c r="A68" s="282" t="s">
        <v>122</v>
      </c>
      <c r="B68">
        <v>8554.2999999999993</v>
      </c>
      <c r="C68">
        <v>16025.6</v>
      </c>
      <c r="D68">
        <v>9862.9</v>
      </c>
      <c r="E68">
        <v>9821.2000000000007</v>
      </c>
      <c r="F68">
        <v>0</v>
      </c>
      <c r="G68">
        <v>0</v>
      </c>
    </row>
    <row r="69" spans="1:7" ht="15" x14ac:dyDescent="0.25">
      <c r="A69" s="282" t="s">
        <v>123</v>
      </c>
      <c r="B69">
        <v>4851.8999999999996</v>
      </c>
      <c r="C69">
        <v>6381.5</v>
      </c>
      <c r="D69">
        <v>0</v>
      </c>
      <c r="E69">
        <v>0</v>
      </c>
      <c r="F69">
        <v>0</v>
      </c>
      <c r="G69">
        <v>0</v>
      </c>
    </row>
    <row r="70" spans="1:7" ht="15" x14ac:dyDescent="0.25">
      <c r="A70" s="282" t="s">
        <v>62</v>
      </c>
      <c r="B70" t="s">
        <v>63</v>
      </c>
      <c r="C70" t="s">
        <v>64</v>
      </c>
      <c r="D70" t="s">
        <v>63</v>
      </c>
      <c r="E70" t="s">
        <v>63</v>
      </c>
      <c r="F70" t="s">
        <v>63</v>
      </c>
      <c r="G70" t="s">
        <v>65</v>
      </c>
    </row>
    <row r="71" spans="1:7" ht="15" x14ac:dyDescent="0.25">
      <c r="A71" s="282" t="s">
        <v>124</v>
      </c>
      <c r="B71">
        <v>13406.2</v>
      </c>
      <c r="C71">
        <v>22407.1</v>
      </c>
      <c r="D71">
        <v>9862.9</v>
      </c>
      <c r="E71">
        <v>9821.2000000000007</v>
      </c>
      <c r="F71">
        <v>0</v>
      </c>
      <c r="G71">
        <v>0</v>
      </c>
    </row>
    <row r="72" spans="1:7" ht="15" x14ac:dyDescent="0.25">
      <c r="A72" s="282" t="s">
        <v>125</v>
      </c>
      <c r="B72" t="s">
        <v>42</v>
      </c>
      <c r="C72" t="s">
        <v>42</v>
      </c>
      <c r="D72">
        <v>2</v>
      </c>
      <c r="E72">
        <v>22.5</v>
      </c>
      <c r="F72" t="s">
        <v>42</v>
      </c>
      <c r="G72" t="s">
        <v>42</v>
      </c>
    </row>
    <row r="73" spans="1:7" ht="15" x14ac:dyDescent="0.25">
      <c r="A73" s="282" t="s">
        <v>126</v>
      </c>
      <c r="B73">
        <v>0</v>
      </c>
      <c r="C73">
        <v>0.3</v>
      </c>
      <c r="D73" t="s">
        <v>42</v>
      </c>
      <c r="E73" t="s">
        <v>42</v>
      </c>
      <c r="F73">
        <v>0</v>
      </c>
      <c r="G73">
        <v>0</v>
      </c>
    </row>
    <row r="74" spans="1:7" ht="15" x14ac:dyDescent="0.25">
      <c r="A74" s="282" t="s">
        <v>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0D8F-33DE-4329-9525-709C84376BE4}">
  <dimension ref="A1:G82"/>
  <sheetViews>
    <sheetView topLeftCell="A40" workbookViewId="0">
      <selection activeCell="B7" sqref="B7"/>
    </sheetView>
  </sheetViews>
  <sheetFormatPr defaultRowHeight="13.2" x14ac:dyDescent="0.25"/>
  <cols>
    <col min="1" max="1" width="29.109375" customWidth="1"/>
    <col min="2" max="2" width="13.33203125" customWidth="1"/>
    <col min="4" max="4" width="12.21875" customWidth="1"/>
    <col min="5" max="5" width="11" customWidth="1"/>
    <col min="6" max="6" width="11.5546875" customWidth="1"/>
    <col min="7" max="7" width="11.109375" customWidth="1"/>
  </cols>
  <sheetData>
    <row r="1" spans="1:7" ht="15" x14ac:dyDescent="0.25">
      <c r="A1" s="282" t="s">
        <v>47</v>
      </c>
    </row>
    <row r="2" spans="1:7" ht="15" x14ac:dyDescent="0.25">
      <c r="A2" s="282" t="s">
        <v>48</v>
      </c>
    </row>
    <row r="3" spans="1:7" ht="15" x14ac:dyDescent="0.25">
      <c r="A3" s="282" t="s">
        <v>1010</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0.1</v>
      </c>
      <c r="D12">
        <v>4641.6000000000004</v>
      </c>
      <c r="E12">
        <v>3938</v>
      </c>
      <c r="F12">
        <v>50</v>
      </c>
      <c r="G12">
        <v>0</v>
      </c>
    </row>
    <row r="13" spans="1:7" ht="15" x14ac:dyDescent="0.25">
      <c r="A13" s="282" t="s">
        <v>68</v>
      </c>
      <c r="B13">
        <v>0</v>
      </c>
      <c r="C13">
        <v>0</v>
      </c>
      <c r="D13">
        <v>936.8</v>
      </c>
      <c r="E13">
        <v>1051.7</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1155.4000000000001</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366</v>
      </c>
      <c r="C24">
        <v>350</v>
      </c>
      <c r="D24">
        <v>1150.8</v>
      </c>
      <c r="E24">
        <v>1347.5</v>
      </c>
      <c r="F24">
        <v>54</v>
      </c>
      <c r="G24">
        <v>0</v>
      </c>
    </row>
    <row r="25" spans="1:7" ht="15" x14ac:dyDescent="0.25">
      <c r="A25" s="282" t="s">
        <v>66</v>
      </c>
    </row>
    <row r="26" spans="1:7" ht="15" x14ac:dyDescent="0.25">
      <c r="A26" s="282" t="s">
        <v>79</v>
      </c>
      <c r="B26">
        <v>83.8</v>
      </c>
      <c r="C26">
        <v>51.1</v>
      </c>
      <c r="D26">
        <v>919.2</v>
      </c>
      <c r="E26">
        <v>631.4</v>
      </c>
      <c r="F26">
        <v>0</v>
      </c>
      <c r="G26">
        <v>0</v>
      </c>
    </row>
    <row r="27" spans="1:7" ht="15" x14ac:dyDescent="0.25">
      <c r="A27" s="282" t="s">
        <v>66</v>
      </c>
    </row>
    <row r="28" spans="1:7" ht="15" x14ac:dyDescent="0.25">
      <c r="A28" s="282" t="s">
        <v>80</v>
      </c>
      <c r="B28">
        <v>1363.1</v>
      </c>
      <c r="C28">
        <v>1141.5</v>
      </c>
      <c r="D28">
        <v>20001.2</v>
      </c>
      <c r="E28">
        <v>21507.599999999999</v>
      </c>
      <c r="F28">
        <v>0</v>
      </c>
      <c r="G28">
        <v>0</v>
      </c>
    </row>
    <row r="29" spans="1:7" ht="15" x14ac:dyDescent="0.25">
      <c r="A29" s="282" t="s">
        <v>66</v>
      </c>
    </row>
    <row r="30" spans="1:7" ht="15" x14ac:dyDescent="0.25">
      <c r="A30" s="282" t="s">
        <v>81</v>
      </c>
      <c r="B30">
        <v>447.7</v>
      </c>
      <c r="C30">
        <v>694.8</v>
      </c>
      <c r="D30">
        <v>4381.2</v>
      </c>
      <c r="E30">
        <v>3006.7</v>
      </c>
      <c r="F30">
        <v>4.0999999999999996</v>
      </c>
      <c r="G30">
        <v>0</v>
      </c>
    </row>
    <row r="31" spans="1:7" ht="15" x14ac:dyDescent="0.25">
      <c r="A31" s="282" t="s">
        <v>82</v>
      </c>
      <c r="B31">
        <v>0</v>
      </c>
      <c r="C31">
        <v>0</v>
      </c>
      <c r="D31">
        <v>0</v>
      </c>
      <c r="E31">
        <v>0.2</v>
      </c>
      <c r="F31">
        <v>0</v>
      </c>
      <c r="G31">
        <v>0</v>
      </c>
    </row>
    <row r="32" spans="1:7" ht="15" x14ac:dyDescent="0.25">
      <c r="A32" s="282" t="s">
        <v>83</v>
      </c>
      <c r="B32">
        <v>1</v>
      </c>
      <c r="C32">
        <v>5.4</v>
      </c>
      <c r="D32">
        <v>735.1</v>
      </c>
      <c r="E32">
        <v>597.20000000000005</v>
      </c>
      <c r="F32">
        <v>0</v>
      </c>
      <c r="G32">
        <v>0</v>
      </c>
    </row>
    <row r="33" spans="1:7" ht="15" x14ac:dyDescent="0.25">
      <c r="A33" s="282" t="s">
        <v>85</v>
      </c>
      <c r="B33">
        <v>0</v>
      </c>
      <c r="C33">
        <v>0.4</v>
      </c>
      <c r="D33">
        <v>0</v>
      </c>
      <c r="E33">
        <v>4.3</v>
      </c>
      <c r="F33">
        <v>0</v>
      </c>
      <c r="G33">
        <v>0</v>
      </c>
    </row>
    <row r="34" spans="1:7" ht="15" x14ac:dyDescent="0.25">
      <c r="A34" s="282" t="s">
        <v>86</v>
      </c>
      <c r="B34" t="s">
        <v>84</v>
      </c>
      <c r="C34">
        <v>3.5</v>
      </c>
      <c r="D34">
        <v>13.3</v>
      </c>
      <c r="E34">
        <v>3.9</v>
      </c>
      <c r="F34">
        <v>0</v>
      </c>
      <c r="G34">
        <v>0</v>
      </c>
    </row>
    <row r="35" spans="1:7" ht="15" x14ac:dyDescent="0.25">
      <c r="A35" s="282" t="s">
        <v>87</v>
      </c>
      <c r="B35">
        <v>0</v>
      </c>
      <c r="C35">
        <v>0</v>
      </c>
      <c r="D35">
        <v>0</v>
      </c>
      <c r="E35">
        <v>1</v>
      </c>
      <c r="F35">
        <v>0</v>
      </c>
      <c r="G35">
        <v>0</v>
      </c>
    </row>
    <row r="36" spans="1:7" ht="15" x14ac:dyDescent="0.25">
      <c r="A36" s="282" t="s">
        <v>88</v>
      </c>
      <c r="B36">
        <v>188.7</v>
      </c>
      <c r="C36">
        <v>343.2</v>
      </c>
      <c r="D36">
        <v>1089.5</v>
      </c>
      <c r="E36">
        <v>989</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2</v>
      </c>
      <c r="C39">
        <v>1.5</v>
      </c>
      <c r="D39">
        <v>0</v>
      </c>
      <c r="E39">
        <v>0</v>
      </c>
      <c r="F39">
        <v>0</v>
      </c>
      <c r="G39">
        <v>0</v>
      </c>
    </row>
    <row r="40" spans="1:7" ht="15" x14ac:dyDescent="0.25">
      <c r="A40" s="282" t="s">
        <v>91</v>
      </c>
      <c r="B40">
        <v>37.9</v>
      </c>
      <c r="C40">
        <v>38.6</v>
      </c>
      <c r="D40">
        <v>403.3</v>
      </c>
      <c r="E40">
        <v>440.4</v>
      </c>
      <c r="F40">
        <v>0</v>
      </c>
      <c r="G40">
        <v>0</v>
      </c>
    </row>
    <row r="41" spans="1:7" ht="15" x14ac:dyDescent="0.25">
      <c r="A41" s="282" t="s">
        <v>92</v>
      </c>
      <c r="B41">
        <v>0</v>
      </c>
      <c r="C41">
        <v>0</v>
      </c>
      <c r="D41">
        <v>39.299999999999997</v>
      </c>
      <c r="E41">
        <v>0</v>
      </c>
      <c r="F41">
        <v>0</v>
      </c>
      <c r="G41">
        <v>0</v>
      </c>
    </row>
    <row r="42" spans="1:7" ht="15" x14ac:dyDescent="0.25">
      <c r="A42" s="282" t="s">
        <v>93</v>
      </c>
      <c r="B42">
        <v>69</v>
      </c>
      <c r="C42">
        <v>29.4</v>
      </c>
      <c r="D42">
        <v>272.10000000000002</v>
      </c>
      <c r="E42">
        <v>166.6</v>
      </c>
      <c r="F42">
        <v>0</v>
      </c>
      <c r="G42">
        <v>0</v>
      </c>
    </row>
    <row r="43" spans="1:7" ht="15" x14ac:dyDescent="0.25">
      <c r="A43" s="282" t="s">
        <v>94</v>
      </c>
      <c r="B43">
        <v>17.600000000000001</v>
      </c>
      <c r="C43">
        <v>12.9</v>
      </c>
      <c r="D43">
        <v>65.7</v>
      </c>
      <c r="E43">
        <v>38.700000000000003</v>
      </c>
      <c r="F43">
        <v>0</v>
      </c>
      <c r="G43">
        <v>0</v>
      </c>
    </row>
    <row r="44" spans="1:7" ht="15" x14ac:dyDescent="0.25">
      <c r="A44" s="282" t="s">
        <v>95</v>
      </c>
      <c r="B44">
        <v>0</v>
      </c>
      <c r="C44">
        <v>66</v>
      </c>
      <c r="D44">
        <v>261.5</v>
      </c>
      <c r="E44">
        <v>0</v>
      </c>
      <c r="F44">
        <v>0</v>
      </c>
      <c r="G44">
        <v>0</v>
      </c>
    </row>
    <row r="45" spans="1:7" ht="15" x14ac:dyDescent="0.25">
      <c r="A45" s="282" t="s">
        <v>96</v>
      </c>
      <c r="B45">
        <v>13.9</v>
      </c>
      <c r="C45">
        <v>40.299999999999997</v>
      </c>
      <c r="D45">
        <v>50.2</v>
      </c>
      <c r="E45">
        <v>35.9</v>
      </c>
      <c r="F45">
        <v>0.8</v>
      </c>
      <c r="G45">
        <v>0</v>
      </c>
    </row>
    <row r="46" spans="1:7" ht="15" x14ac:dyDescent="0.25">
      <c r="A46" s="282" t="s">
        <v>97</v>
      </c>
      <c r="B46">
        <v>0.4</v>
      </c>
      <c r="C46">
        <v>0.4</v>
      </c>
      <c r="D46">
        <v>0</v>
      </c>
      <c r="E46">
        <v>0</v>
      </c>
      <c r="F46">
        <v>0</v>
      </c>
      <c r="G46">
        <v>0</v>
      </c>
    </row>
    <row r="47" spans="1:7" ht="15" x14ac:dyDescent="0.25">
      <c r="A47" s="282" t="s">
        <v>98</v>
      </c>
      <c r="B47">
        <v>0</v>
      </c>
      <c r="C47">
        <v>0</v>
      </c>
      <c r="D47">
        <v>83.3</v>
      </c>
      <c r="E47">
        <v>162.30000000000001</v>
      </c>
      <c r="F47">
        <v>0</v>
      </c>
      <c r="G47">
        <v>0</v>
      </c>
    </row>
    <row r="48" spans="1:7" ht="15" x14ac:dyDescent="0.25">
      <c r="A48" s="282" t="s">
        <v>169</v>
      </c>
      <c r="B48">
        <v>0</v>
      </c>
      <c r="C48">
        <v>0.5</v>
      </c>
      <c r="D48">
        <v>0</v>
      </c>
      <c r="E48">
        <v>0</v>
      </c>
      <c r="F48">
        <v>0</v>
      </c>
      <c r="G48">
        <v>0</v>
      </c>
    </row>
    <row r="49" spans="1:7" ht="15" x14ac:dyDescent="0.25">
      <c r="A49" s="282" t="s">
        <v>99</v>
      </c>
      <c r="B49">
        <v>4.0999999999999996</v>
      </c>
      <c r="C49">
        <v>9</v>
      </c>
      <c r="D49">
        <v>3</v>
      </c>
      <c r="E49">
        <v>2.1</v>
      </c>
      <c r="F49">
        <v>0</v>
      </c>
      <c r="G49">
        <v>0</v>
      </c>
    </row>
    <row r="50" spans="1:7" ht="15" x14ac:dyDescent="0.25">
      <c r="A50" s="282" t="s">
        <v>100</v>
      </c>
      <c r="B50">
        <v>48.9</v>
      </c>
      <c r="C50">
        <v>76.5</v>
      </c>
      <c r="D50">
        <v>317.7</v>
      </c>
      <c r="E50">
        <v>190.5</v>
      </c>
      <c r="F50">
        <v>3.4</v>
      </c>
      <c r="G50">
        <v>0</v>
      </c>
    </row>
    <row r="51" spans="1:7" ht="15" x14ac:dyDescent="0.25">
      <c r="A51" s="282" t="s">
        <v>101</v>
      </c>
      <c r="B51">
        <v>64.2</v>
      </c>
      <c r="C51">
        <v>67.3</v>
      </c>
      <c r="D51">
        <v>802.7</v>
      </c>
      <c r="E51">
        <v>374.7</v>
      </c>
      <c r="F51">
        <v>0</v>
      </c>
      <c r="G51">
        <v>0</v>
      </c>
    </row>
    <row r="52" spans="1:7" ht="15" x14ac:dyDescent="0.25">
      <c r="A52" s="282" t="s">
        <v>66</v>
      </c>
    </row>
    <row r="53" spans="1:7" ht="15" x14ac:dyDescent="0.25">
      <c r="A53" s="282" t="s">
        <v>102</v>
      </c>
      <c r="B53">
        <v>388.9</v>
      </c>
      <c r="C53">
        <v>7.8</v>
      </c>
      <c r="D53">
        <v>2915.9</v>
      </c>
      <c r="E53">
        <v>622</v>
      </c>
      <c r="F53">
        <v>0</v>
      </c>
      <c r="G53">
        <v>0</v>
      </c>
    </row>
    <row r="54" spans="1:7" ht="15" x14ac:dyDescent="0.25">
      <c r="A54" s="282" t="s">
        <v>103</v>
      </c>
      <c r="B54">
        <v>0</v>
      </c>
      <c r="C54">
        <v>0</v>
      </c>
      <c r="D54">
        <v>264.10000000000002</v>
      </c>
      <c r="E54">
        <v>0</v>
      </c>
      <c r="F54">
        <v>0</v>
      </c>
      <c r="G54">
        <v>0</v>
      </c>
    </row>
    <row r="55" spans="1:7" ht="15" x14ac:dyDescent="0.25">
      <c r="A55" s="282" t="s">
        <v>104</v>
      </c>
      <c r="B55">
        <v>388.9</v>
      </c>
      <c r="C55">
        <v>0.8</v>
      </c>
      <c r="D55">
        <v>2159.1</v>
      </c>
      <c r="E55">
        <v>481.4</v>
      </c>
      <c r="F55">
        <v>0</v>
      </c>
      <c r="G55">
        <v>0</v>
      </c>
    </row>
    <row r="56" spans="1:7" ht="15" x14ac:dyDescent="0.25">
      <c r="A56" s="282" t="s">
        <v>105</v>
      </c>
      <c r="B56">
        <v>0</v>
      </c>
      <c r="C56">
        <v>7</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165.7</v>
      </c>
      <c r="E58">
        <v>0</v>
      </c>
      <c r="F58">
        <v>0</v>
      </c>
      <c r="G58">
        <v>0</v>
      </c>
    </row>
    <row r="59" spans="1:7" ht="15" x14ac:dyDescent="0.25">
      <c r="A59" s="282" t="s">
        <v>106</v>
      </c>
      <c r="B59">
        <v>0</v>
      </c>
      <c r="C59">
        <v>0</v>
      </c>
      <c r="D59">
        <v>0.3</v>
      </c>
      <c r="E59">
        <v>0</v>
      </c>
      <c r="F59">
        <v>0</v>
      </c>
      <c r="G59">
        <v>0</v>
      </c>
    </row>
    <row r="60" spans="1:7" ht="15" x14ac:dyDescent="0.25">
      <c r="A60" s="282" t="s">
        <v>107</v>
      </c>
      <c r="B60">
        <v>0</v>
      </c>
      <c r="C60">
        <v>0</v>
      </c>
      <c r="D60">
        <v>249.9</v>
      </c>
      <c r="E60">
        <v>127.4</v>
      </c>
      <c r="F60">
        <v>0</v>
      </c>
      <c r="G60">
        <v>0</v>
      </c>
    </row>
    <row r="61" spans="1:7" ht="15" x14ac:dyDescent="0.25">
      <c r="A61" s="282" t="s">
        <v>66</v>
      </c>
    </row>
    <row r="62" spans="1:7" ht="15" x14ac:dyDescent="0.25">
      <c r="A62" s="282" t="s">
        <v>108</v>
      </c>
      <c r="B62">
        <v>1250.8</v>
      </c>
      <c r="C62">
        <v>1148</v>
      </c>
      <c r="D62">
        <v>3491.7</v>
      </c>
      <c r="E62">
        <v>3468</v>
      </c>
      <c r="F62">
        <v>94.2</v>
      </c>
      <c r="G62">
        <v>0</v>
      </c>
    </row>
    <row r="63" spans="1:7" ht="15" x14ac:dyDescent="0.25">
      <c r="A63" s="282" t="s">
        <v>109</v>
      </c>
      <c r="B63">
        <v>4.2</v>
      </c>
      <c r="C63">
        <v>3</v>
      </c>
      <c r="D63">
        <v>15.1</v>
      </c>
      <c r="E63">
        <v>11.1</v>
      </c>
      <c r="F63">
        <v>0</v>
      </c>
      <c r="G63">
        <v>0</v>
      </c>
    </row>
    <row r="64" spans="1:7" ht="15" x14ac:dyDescent="0.25">
      <c r="A64" s="282" t="s">
        <v>111</v>
      </c>
      <c r="B64">
        <v>79.5</v>
      </c>
      <c r="C64">
        <v>0</v>
      </c>
      <c r="D64">
        <v>143.9</v>
      </c>
      <c r="E64">
        <v>92.8</v>
      </c>
      <c r="F64">
        <v>0</v>
      </c>
      <c r="G64">
        <v>0</v>
      </c>
    </row>
    <row r="65" spans="1:7" ht="15" x14ac:dyDescent="0.25">
      <c r="A65" s="282" t="s">
        <v>112</v>
      </c>
      <c r="B65">
        <v>4.3</v>
      </c>
      <c r="C65">
        <v>3.5</v>
      </c>
      <c r="D65">
        <v>54.7</v>
      </c>
      <c r="E65">
        <v>78.5</v>
      </c>
      <c r="F65">
        <v>0</v>
      </c>
      <c r="G65">
        <v>0</v>
      </c>
    </row>
    <row r="66" spans="1:7" ht="15" x14ac:dyDescent="0.25">
      <c r="A66" s="282" t="s">
        <v>113</v>
      </c>
      <c r="B66">
        <v>87.5</v>
      </c>
      <c r="C66">
        <v>52.5</v>
      </c>
      <c r="D66">
        <v>272.8</v>
      </c>
      <c r="E66">
        <v>218.6</v>
      </c>
      <c r="F66">
        <v>0</v>
      </c>
      <c r="G66">
        <v>0</v>
      </c>
    </row>
    <row r="67" spans="1:7" ht="15" x14ac:dyDescent="0.25">
      <c r="A67" s="282" t="s">
        <v>114</v>
      </c>
      <c r="B67">
        <v>0</v>
      </c>
      <c r="C67">
        <v>4</v>
      </c>
      <c r="D67">
        <v>0</v>
      </c>
      <c r="E67">
        <v>0</v>
      </c>
      <c r="F67">
        <v>0</v>
      </c>
      <c r="G67">
        <v>0</v>
      </c>
    </row>
    <row r="68" spans="1:7" ht="15" x14ac:dyDescent="0.25">
      <c r="A68" s="282" t="s">
        <v>115</v>
      </c>
      <c r="B68">
        <v>6</v>
      </c>
      <c r="C68">
        <v>0</v>
      </c>
      <c r="D68">
        <v>11</v>
      </c>
      <c r="E68">
        <v>23.3</v>
      </c>
      <c r="F68">
        <v>0</v>
      </c>
      <c r="G68">
        <v>0</v>
      </c>
    </row>
    <row r="69" spans="1:7" ht="15" x14ac:dyDescent="0.25">
      <c r="A69" s="282" t="s">
        <v>117</v>
      </c>
      <c r="B69">
        <v>1040.2</v>
      </c>
      <c r="C69">
        <v>1040.0999999999999</v>
      </c>
      <c r="D69">
        <v>2820.9</v>
      </c>
      <c r="E69">
        <v>2975.4</v>
      </c>
      <c r="F69">
        <v>94.2</v>
      </c>
      <c r="G69">
        <v>0</v>
      </c>
    </row>
    <row r="70" spans="1:7" ht="15" x14ac:dyDescent="0.25">
      <c r="A70" s="282" t="s">
        <v>331</v>
      </c>
      <c r="B70">
        <v>0.4</v>
      </c>
      <c r="C70">
        <v>0</v>
      </c>
      <c r="D70">
        <v>0</v>
      </c>
      <c r="E70">
        <v>0</v>
      </c>
      <c r="F70">
        <v>0</v>
      </c>
      <c r="G70">
        <v>0</v>
      </c>
    </row>
    <row r="71" spans="1:7" ht="15" x14ac:dyDescent="0.25">
      <c r="A71" s="282" t="s">
        <v>118</v>
      </c>
      <c r="B71">
        <v>17.3</v>
      </c>
      <c r="C71">
        <v>11.8</v>
      </c>
      <c r="D71">
        <v>39.5</v>
      </c>
      <c r="E71">
        <v>22.2</v>
      </c>
      <c r="F71">
        <v>0</v>
      </c>
      <c r="G71">
        <v>0</v>
      </c>
    </row>
    <row r="72" spans="1:7" ht="15" x14ac:dyDescent="0.25">
      <c r="A72" s="282" t="s">
        <v>119</v>
      </c>
      <c r="B72">
        <v>0</v>
      </c>
      <c r="C72">
        <v>0</v>
      </c>
      <c r="D72">
        <v>94.8</v>
      </c>
      <c r="E72">
        <v>0</v>
      </c>
      <c r="F72">
        <v>0</v>
      </c>
      <c r="G72">
        <v>0</v>
      </c>
    </row>
    <row r="73" spans="1:7" ht="15" x14ac:dyDescent="0.25">
      <c r="A73" s="282" t="s">
        <v>120</v>
      </c>
      <c r="B73">
        <v>0</v>
      </c>
      <c r="C73">
        <v>0</v>
      </c>
      <c r="D73">
        <v>0</v>
      </c>
      <c r="E73" t="s">
        <v>84</v>
      </c>
      <c r="F73">
        <v>0</v>
      </c>
      <c r="G73">
        <v>0</v>
      </c>
    </row>
    <row r="74" spans="1:7" ht="15" x14ac:dyDescent="0.25">
      <c r="A74" s="282" t="s">
        <v>121</v>
      </c>
      <c r="B74">
        <v>11.5</v>
      </c>
      <c r="C74">
        <v>33</v>
      </c>
      <c r="D74">
        <v>39</v>
      </c>
      <c r="E74">
        <v>46.1</v>
      </c>
      <c r="F74">
        <v>0</v>
      </c>
      <c r="G74">
        <v>0</v>
      </c>
    </row>
    <row r="75" spans="1:7" ht="15" x14ac:dyDescent="0.25">
      <c r="A75" s="282" t="s">
        <v>62</v>
      </c>
      <c r="B75" t="s">
        <v>63</v>
      </c>
      <c r="C75" t="s">
        <v>64</v>
      </c>
      <c r="D75" t="s">
        <v>63</v>
      </c>
      <c r="E75" t="s">
        <v>63</v>
      </c>
      <c r="F75" t="s">
        <v>63</v>
      </c>
      <c r="G75" t="s">
        <v>65</v>
      </c>
    </row>
    <row r="76" spans="1:7" ht="15" x14ac:dyDescent="0.25">
      <c r="A76" s="282" t="s">
        <v>122</v>
      </c>
      <c r="B76">
        <v>3900.3</v>
      </c>
      <c r="C76">
        <v>3393.3</v>
      </c>
      <c r="D76">
        <v>38541.9</v>
      </c>
      <c r="E76">
        <v>34653.1</v>
      </c>
      <c r="F76">
        <v>202.3</v>
      </c>
      <c r="G76">
        <v>0</v>
      </c>
    </row>
    <row r="77" spans="1:7" ht="15" x14ac:dyDescent="0.25">
      <c r="A77" s="282" t="s">
        <v>123</v>
      </c>
      <c r="B77">
        <v>2626.9</v>
      </c>
      <c r="C77">
        <v>1550.6</v>
      </c>
      <c r="D77">
        <v>0</v>
      </c>
      <c r="E77">
        <v>0</v>
      </c>
      <c r="F77">
        <v>93</v>
      </c>
      <c r="G77">
        <v>0</v>
      </c>
    </row>
    <row r="78" spans="1:7" ht="15" x14ac:dyDescent="0.25">
      <c r="A78" s="282" t="s">
        <v>62</v>
      </c>
      <c r="B78" t="s">
        <v>63</v>
      </c>
      <c r="C78" t="s">
        <v>64</v>
      </c>
      <c r="D78" t="s">
        <v>63</v>
      </c>
      <c r="E78" t="s">
        <v>63</v>
      </c>
      <c r="F78" t="s">
        <v>63</v>
      </c>
      <c r="G78" t="s">
        <v>65</v>
      </c>
    </row>
    <row r="79" spans="1:7" ht="15" x14ac:dyDescent="0.25">
      <c r="A79" s="282" t="s">
        <v>124</v>
      </c>
      <c r="B79">
        <v>6527.2</v>
      </c>
      <c r="C79">
        <v>4943.8999999999996</v>
      </c>
      <c r="D79">
        <v>38541.9</v>
      </c>
      <c r="E79">
        <v>34653.1</v>
      </c>
      <c r="F79">
        <v>295.3</v>
      </c>
      <c r="G79">
        <v>0</v>
      </c>
    </row>
    <row r="80" spans="1:7" ht="15" x14ac:dyDescent="0.25">
      <c r="A80" s="282" t="s">
        <v>125</v>
      </c>
      <c r="B80" t="s">
        <v>42</v>
      </c>
      <c r="C80" t="s">
        <v>42</v>
      </c>
      <c r="D80">
        <v>2.6</v>
      </c>
      <c r="E80">
        <v>3.2</v>
      </c>
      <c r="F80" t="s">
        <v>42</v>
      </c>
      <c r="G80" t="s">
        <v>42</v>
      </c>
    </row>
    <row r="81" spans="1:7" ht="15" x14ac:dyDescent="0.25">
      <c r="A81" s="282" t="s">
        <v>126</v>
      </c>
      <c r="B81">
        <v>0</v>
      </c>
      <c r="C81">
        <v>0</v>
      </c>
      <c r="D81" t="s">
        <v>42</v>
      </c>
      <c r="E81" t="s">
        <v>42</v>
      </c>
      <c r="F81">
        <v>0</v>
      </c>
      <c r="G81">
        <v>0</v>
      </c>
    </row>
    <row r="82" spans="1:7" ht="15" x14ac:dyDescent="0.25">
      <c r="A82" s="282" t="s">
        <v>62</v>
      </c>
      <c r="B82" t="s">
        <v>63</v>
      </c>
      <c r="C82" t="s">
        <v>64</v>
      </c>
      <c r="D82" t="s">
        <v>63</v>
      </c>
      <c r="E82" t="s">
        <v>63</v>
      </c>
      <c r="F82" t="s">
        <v>63</v>
      </c>
      <c r="G82" t="s">
        <v>65</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824B-F7D7-4F29-A5A3-A856DA29B71A}">
  <dimension ref="A1:G71"/>
  <sheetViews>
    <sheetView topLeftCell="A7" workbookViewId="0">
      <selection activeCell="B7" sqref="B7"/>
    </sheetView>
  </sheetViews>
  <sheetFormatPr defaultRowHeight="13.2" x14ac:dyDescent="0.25"/>
  <cols>
    <col min="1" max="1" width="28.6640625" customWidth="1"/>
    <col min="2" max="2" width="12.6640625" customWidth="1"/>
    <col min="4" max="4" width="12" customWidth="1"/>
    <col min="5" max="5" width="11.33203125" customWidth="1"/>
    <col min="6" max="6" width="11.88671875" customWidth="1"/>
    <col min="7" max="7" width="13.5546875" customWidth="1"/>
  </cols>
  <sheetData>
    <row r="1" spans="1:7" ht="15" x14ac:dyDescent="0.25">
      <c r="A1" s="282" t="s">
        <v>47</v>
      </c>
    </row>
    <row r="2" spans="1:7" ht="15" x14ac:dyDescent="0.25">
      <c r="A2" s="282" t="s">
        <v>48</v>
      </c>
    </row>
    <row r="3" spans="1:7" ht="15" x14ac:dyDescent="0.25">
      <c r="A3" s="282" t="s">
        <v>240</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94.5</v>
      </c>
      <c r="C12">
        <v>180.5</v>
      </c>
      <c r="D12">
        <v>674.8</v>
      </c>
      <c r="E12">
        <v>432.8</v>
      </c>
      <c r="F12">
        <v>0</v>
      </c>
      <c r="G12">
        <v>0</v>
      </c>
    </row>
    <row r="13" spans="1:7" ht="15" x14ac:dyDescent="0.25">
      <c r="A13" s="282" t="s">
        <v>68</v>
      </c>
      <c r="B13">
        <v>0</v>
      </c>
      <c r="C13">
        <v>0</v>
      </c>
      <c r="D13">
        <v>107.5</v>
      </c>
      <c r="E13">
        <v>0</v>
      </c>
      <c r="F13">
        <v>0</v>
      </c>
      <c r="G13">
        <v>0</v>
      </c>
    </row>
    <row r="14" spans="1:7" ht="15" x14ac:dyDescent="0.25">
      <c r="A14" s="282" t="s">
        <v>70</v>
      </c>
      <c r="B14">
        <v>50</v>
      </c>
      <c r="C14">
        <v>0</v>
      </c>
      <c r="D14" t="s">
        <v>84</v>
      </c>
      <c r="E14">
        <v>57.3</v>
      </c>
      <c r="F14">
        <v>0</v>
      </c>
      <c r="G14">
        <v>0</v>
      </c>
    </row>
    <row r="15" spans="1:7" ht="15" x14ac:dyDescent="0.25">
      <c r="A15" s="282" t="s">
        <v>71</v>
      </c>
      <c r="B15">
        <v>0</v>
      </c>
      <c r="C15">
        <v>42</v>
      </c>
      <c r="D15">
        <v>175.7</v>
      </c>
      <c r="E15">
        <v>173.2</v>
      </c>
      <c r="F15">
        <v>0</v>
      </c>
      <c r="G15">
        <v>0</v>
      </c>
    </row>
    <row r="16" spans="1:7" ht="15" x14ac:dyDescent="0.25">
      <c r="A16" s="282" t="s">
        <v>72</v>
      </c>
      <c r="B16">
        <v>44.5</v>
      </c>
      <c r="C16">
        <v>7.5</v>
      </c>
      <c r="D16">
        <v>0</v>
      </c>
      <c r="E16">
        <v>86.3</v>
      </c>
      <c r="F16">
        <v>0</v>
      </c>
      <c r="G16">
        <v>0</v>
      </c>
    </row>
    <row r="17" spans="1:7" ht="15" x14ac:dyDescent="0.25">
      <c r="A17" s="282" t="s">
        <v>73</v>
      </c>
      <c r="B17">
        <v>0</v>
      </c>
      <c r="C17">
        <v>131</v>
      </c>
      <c r="D17">
        <v>323.60000000000002</v>
      </c>
      <c r="E17">
        <v>116</v>
      </c>
      <c r="F17">
        <v>0</v>
      </c>
      <c r="G17">
        <v>0</v>
      </c>
    </row>
    <row r="18" spans="1:7" ht="15" x14ac:dyDescent="0.25">
      <c r="A18" s="282" t="s">
        <v>74</v>
      </c>
      <c r="B18">
        <v>0</v>
      </c>
      <c r="C18">
        <v>0</v>
      </c>
      <c r="D18">
        <v>67.900000000000006</v>
      </c>
      <c r="E18">
        <v>0</v>
      </c>
      <c r="F18">
        <v>0</v>
      </c>
      <c r="G18">
        <v>0</v>
      </c>
    </row>
    <row r="19" spans="1:7" ht="15" x14ac:dyDescent="0.25">
      <c r="A19" s="282" t="s">
        <v>66</v>
      </c>
    </row>
    <row r="20" spans="1:7" ht="15" x14ac:dyDescent="0.25">
      <c r="A20" s="282" t="s">
        <v>75</v>
      </c>
      <c r="B20">
        <v>0</v>
      </c>
      <c r="C20">
        <v>31</v>
      </c>
      <c r="D20">
        <v>0</v>
      </c>
      <c r="E20">
        <v>0</v>
      </c>
      <c r="F20">
        <v>0</v>
      </c>
      <c r="G20">
        <v>0</v>
      </c>
    </row>
    <row r="21" spans="1:7" ht="15" x14ac:dyDescent="0.25">
      <c r="A21" s="282" t="s">
        <v>76</v>
      </c>
      <c r="B21">
        <v>0</v>
      </c>
      <c r="C21">
        <v>31</v>
      </c>
      <c r="D21">
        <v>0</v>
      </c>
      <c r="E21">
        <v>0</v>
      </c>
      <c r="F21">
        <v>0</v>
      </c>
      <c r="G21">
        <v>0</v>
      </c>
    </row>
    <row r="22" spans="1:7" ht="15" x14ac:dyDescent="0.25">
      <c r="A22" s="282" t="s">
        <v>66</v>
      </c>
    </row>
    <row r="23" spans="1:7" ht="15" x14ac:dyDescent="0.25">
      <c r="A23" s="282" t="s">
        <v>78</v>
      </c>
      <c r="B23">
        <v>410.9</v>
      </c>
      <c r="C23">
        <v>361.8</v>
      </c>
      <c r="D23">
        <v>370</v>
      </c>
      <c r="E23">
        <v>431.8</v>
      </c>
      <c r="F23">
        <v>0</v>
      </c>
      <c r="G23">
        <v>0</v>
      </c>
    </row>
    <row r="24" spans="1:7" ht="15" x14ac:dyDescent="0.25">
      <c r="A24" s="282" t="s">
        <v>66</v>
      </c>
    </row>
    <row r="25" spans="1:7" ht="15" x14ac:dyDescent="0.25">
      <c r="A25" s="282" t="s">
        <v>79</v>
      </c>
      <c r="B25">
        <v>296.7</v>
      </c>
      <c r="C25">
        <v>392</v>
      </c>
      <c r="D25">
        <v>119.3</v>
      </c>
      <c r="E25">
        <v>123</v>
      </c>
      <c r="F25">
        <v>0</v>
      </c>
      <c r="G25">
        <v>0</v>
      </c>
    </row>
    <row r="26" spans="1:7" ht="15" x14ac:dyDescent="0.25">
      <c r="A26" s="282" t="s">
        <v>66</v>
      </c>
    </row>
    <row r="27" spans="1:7" ht="15" x14ac:dyDescent="0.25">
      <c r="A27" s="282" t="s">
        <v>80</v>
      </c>
      <c r="B27">
        <v>5684.8</v>
      </c>
      <c r="C27">
        <v>13127.2</v>
      </c>
      <c r="D27">
        <v>5360.2</v>
      </c>
      <c r="E27">
        <v>4618</v>
      </c>
      <c r="F27">
        <v>0</v>
      </c>
      <c r="G27">
        <v>0</v>
      </c>
    </row>
    <row r="28" spans="1:7" ht="15" x14ac:dyDescent="0.25">
      <c r="A28" s="282" t="s">
        <v>66</v>
      </c>
    </row>
    <row r="29" spans="1:7" ht="15" x14ac:dyDescent="0.25">
      <c r="A29" s="282" t="s">
        <v>81</v>
      </c>
      <c r="B29">
        <v>941</v>
      </c>
      <c r="C29">
        <v>859.1</v>
      </c>
      <c r="D29">
        <v>315.8</v>
      </c>
      <c r="E29">
        <v>518</v>
      </c>
      <c r="F29">
        <v>0</v>
      </c>
      <c r="G29">
        <v>0</v>
      </c>
    </row>
    <row r="30" spans="1:7" ht="15" x14ac:dyDescent="0.25">
      <c r="A30" s="282" t="s">
        <v>82</v>
      </c>
      <c r="B30">
        <v>0.2</v>
      </c>
      <c r="C30">
        <v>0.3</v>
      </c>
      <c r="D30">
        <v>0</v>
      </c>
      <c r="E30">
        <v>0</v>
      </c>
      <c r="F30">
        <v>0</v>
      </c>
      <c r="G30">
        <v>0</v>
      </c>
    </row>
    <row r="31" spans="1:7" ht="15" x14ac:dyDescent="0.25">
      <c r="A31" s="282" t="s">
        <v>83</v>
      </c>
      <c r="B31">
        <v>176.3</v>
      </c>
      <c r="C31">
        <v>110</v>
      </c>
      <c r="D31">
        <v>113.3</v>
      </c>
      <c r="E31">
        <v>0</v>
      </c>
      <c r="F31">
        <v>0</v>
      </c>
      <c r="G31">
        <v>0</v>
      </c>
    </row>
    <row r="32" spans="1:7" ht="15" x14ac:dyDescent="0.25">
      <c r="A32" s="282" t="s">
        <v>85</v>
      </c>
      <c r="B32">
        <v>1.5</v>
      </c>
      <c r="C32">
        <v>1.5</v>
      </c>
      <c r="D32">
        <v>0.3</v>
      </c>
      <c r="E32">
        <v>0</v>
      </c>
      <c r="F32">
        <v>0</v>
      </c>
      <c r="G32">
        <v>0</v>
      </c>
    </row>
    <row r="33" spans="1:7" ht="15" x14ac:dyDescent="0.25">
      <c r="A33" s="282" t="s">
        <v>86</v>
      </c>
      <c r="B33">
        <v>1.9</v>
      </c>
      <c r="C33">
        <v>2</v>
      </c>
      <c r="D33">
        <v>0</v>
      </c>
      <c r="E33">
        <v>0.6</v>
      </c>
      <c r="F33">
        <v>0</v>
      </c>
      <c r="G33">
        <v>0</v>
      </c>
    </row>
    <row r="34" spans="1:7" ht="15" x14ac:dyDescent="0.25">
      <c r="A34" s="282" t="s">
        <v>87</v>
      </c>
      <c r="B34">
        <v>0</v>
      </c>
      <c r="C34">
        <v>0.1</v>
      </c>
      <c r="D34">
        <v>0.9</v>
      </c>
      <c r="E34">
        <v>0.1</v>
      </c>
      <c r="F34">
        <v>0</v>
      </c>
      <c r="G34">
        <v>0</v>
      </c>
    </row>
    <row r="35" spans="1:7" ht="15" x14ac:dyDescent="0.25">
      <c r="A35" s="282" t="s">
        <v>88</v>
      </c>
      <c r="B35">
        <v>287.89999999999998</v>
      </c>
      <c r="C35">
        <v>146.4</v>
      </c>
      <c r="D35">
        <v>122.2</v>
      </c>
      <c r="E35">
        <v>166.6</v>
      </c>
      <c r="F35">
        <v>0</v>
      </c>
      <c r="G35">
        <v>0</v>
      </c>
    </row>
    <row r="36" spans="1:7" ht="15" x14ac:dyDescent="0.25">
      <c r="A36" s="282" t="s">
        <v>91</v>
      </c>
      <c r="B36">
        <v>12.6</v>
      </c>
      <c r="C36">
        <v>42.1</v>
      </c>
      <c r="D36">
        <v>0</v>
      </c>
      <c r="E36">
        <v>108.9</v>
      </c>
      <c r="F36">
        <v>0</v>
      </c>
      <c r="G36">
        <v>0</v>
      </c>
    </row>
    <row r="37" spans="1:7" ht="15" x14ac:dyDescent="0.25">
      <c r="A37" s="282" t="s">
        <v>93</v>
      </c>
      <c r="B37">
        <v>102</v>
      </c>
      <c r="C37">
        <v>72.400000000000006</v>
      </c>
      <c r="D37">
        <v>9.6999999999999993</v>
      </c>
      <c r="E37">
        <v>16</v>
      </c>
      <c r="F37">
        <v>0</v>
      </c>
      <c r="G37">
        <v>0</v>
      </c>
    </row>
    <row r="38" spans="1:7" ht="15" x14ac:dyDescent="0.25">
      <c r="A38" s="282" t="s">
        <v>94</v>
      </c>
      <c r="B38">
        <v>1.5</v>
      </c>
      <c r="C38">
        <v>0</v>
      </c>
      <c r="D38">
        <v>0</v>
      </c>
      <c r="E38">
        <v>0</v>
      </c>
      <c r="F38">
        <v>0</v>
      </c>
      <c r="G38">
        <v>0</v>
      </c>
    </row>
    <row r="39" spans="1:7" ht="15" x14ac:dyDescent="0.25">
      <c r="A39" s="282" t="s">
        <v>95</v>
      </c>
      <c r="B39">
        <v>132</v>
      </c>
      <c r="C39">
        <v>297</v>
      </c>
      <c r="D39">
        <v>0</v>
      </c>
      <c r="E39">
        <v>138.80000000000001</v>
      </c>
      <c r="F39">
        <v>0</v>
      </c>
      <c r="G39">
        <v>0</v>
      </c>
    </row>
    <row r="40" spans="1:7" ht="15" x14ac:dyDescent="0.25">
      <c r="A40" s="282" t="s">
        <v>96</v>
      </c>
      <c r="B40">
        <v>20.399999999999999</v>
      </c>
      <c r="C40">
        <v>18.399999999999999</v>
      </c>
      <c r="D40">
        <v>4</v>
      </c>
      <c r="E40">
        <v>2.4</v>
      </c>
      <c r="F40">
        <v>0</v>
      </c>
      <c r="G40">
        <v>0</v>
      </c>
    </row>
    <row r="41" spans="1:7" ht="15" x14ac:dyDescent="0.25">
      <c r="A41" s="282" t="s">
        <v>97</v>
      </c>
      <c r="B41">
        <v>0.4</v>
      </c>
      <c r="C41">
        <v>0</v>
      </c>
      <c r="D41">
        <v>0</v>
      </c>
      <c r="E41">
        <v>0</v>
      </c>
      <c r="F41">
        <v>0</v>
      </c>
      <c r="G41">
        <v>0</v>
      </c>
    </row>
    <row r="42" spans="1:7" ht="15" x14ac:dyDescent="0.25">
      <c r="A42" s="282" t="s">
        <v>98</v>
      </c>
      <c r="B42">
        <v>0</v>
      </c>
      <c r="C42">
        <v>0</v>
      </c>
      <c r="D42">
        <v>17.8</v>
      </c>
      <c r="E42">
        <v>36.4</v>
      </c>
      <c r="F42">
        <v>0</v>
      </c>
      <c r="G42">
        <v>0</v>
      </c>
    </row>
    <row r="43" spans="1:7" ht="15" x14ac:dyDescent="0.25">
      <c r="A43" s="282" t="s">
        <v>99</v>
      </c>
      <c r="B43">
        <v>11.9</v>
      </c>
      <c r="C43">
        <v>9.1</v>
      </c>
      <c r="D43">
        <v>0.9</v>
      </c>
      <c r="E43" t="s">
        <v>84</v>
      </c>
      <c r="F43">
        <v>0</v>
      </c>
      <c r="G43">
        <v>0</v>
      </c>
    </row>
    <row r="44" spans="1:7" ht="15" x14ac:dyDescent="0.25">
      <c r="A44" s="282" t="s">
        <v>100</v>
      </c>
      <c r="B44">
        <v>96.2</v>
      </c>
      <c r="C44">
        <v>64.099999999999994</v>
      </c>
      <c r="D44">
        <v>14</v>
      </c>
      <c r="E44">
        <v>18.399999999999999</v>
      </c>
      <c r="F44">
        <v>0</v>
      </c>
      <c r="G44">
        <v>0</v>
      </c>
    </row>
    <row r="45" spans="1:7" ht="15" x14ac:dyDescent="0.25">
      <c r="A45" s="282" t="s">
        <v>101</v>
      </c>
      <c r="B45">
        <v>96.2</v>
      </c>
      <c r="C45">
        <v>95.6</v>
      </c>
      <c r="D45">
        <v>32.9</v>
      </c>
      <c r="E45">
        <v>29.8</v>
      </c>
      <c r="F45">
        <v>0</v>
      </c>
      <c r="G45">
        <v>0</v>
      </c>
    </row>
    <row r="46" spans="1:7" ht="15" x14ac:dyDescent="0.25">
      <c r="A46" s="282" t="s">
        <v>66</v>
      </c>
    </row>
    <row r="47" spans="1:7" ht="15" x14ac:dyDescent="0.25">
      <c r="A47" s="282" t="s">
        <v>102</v>
      </c>
      <c r="B47">
        <v>100.7</v>
      </c>
      <c r="C47">
        <v>634</v>
      </c>
      <c r="D47">
        <v>96.7</v>
      </c>
      <c r="E47">
        <v>365.3</v>
      </c>
      <c r="F47">
        <v>0</v>
      </c>
      <c r="G47">
        <v>0</v>
      </c>
    </row>
    <row r="48" spans="1:7" ht="15" x14ac:dyDescent="0.25">
      <c r="A48" s="282" t="s">
        <v>103</v>
      </c>
      <c r="B48">
        <v>0</v>
      </c>
      <c r="C48">
        <v>40</v>
      </c>
      <c r="D48">
        <v>0</v>
      </c>
      <c r="E48">
        <v>179.6</v>
      </c>
      <c r="F48">
        <v>0</v>
      </c>
      <c r="G48">
        <v>0</v>
      </c>
    </row>
    <row r="49" spans="1:7" ht="15" x14ac:dyDescent="0.25">
      <c r="A49" s="282" t="s">
        <v>104</v>
      </c>
      <c r="B49">
        <v>63.7</v>
      </c>
      <c r="C49">
        <v>564</v>
      </c>
      <c r="D49">
        <v>66</v>
      </c>
      <c r="E49">
        <v>149.19999999999999</v>
      </c>
      <c r="F49">
        <v>0</v>
      </c>
      <c r="G49">
        <v>0</v>
      </c>
    </row>
    <row r="50" spans="1:7" ht="15" x14ac:dyDescent="0.25">
      <c r="A50" s="282" t="s">
        <v>105</v>
      </c>
      <c r="B50">
        <v>7</v>
      </c>
      <c r="C50">
        <v>0</v>
      </c>
      <c r="D50">
        <v>0</v>
      </c>
      <c r="E50">
        <v>6.6</v>
      </c>
      <c r="F50">
        <v>0</v>
      </c>
      <c r="G50">
        <v>0</v>
      </c>
    </row>
    <row r="51" spans="1:7" ht="15" x14ac:dyDescent="0.25">
      <c r="A51" s="282" t="s">
        <v>107</v>
      </c>
      <c r="B51">
        <v>30</v>
      </c>
      <c r="C51">
        <v>30</v>
      </c>
      <c r="D51">
        <v>30.7</v>
      </c>
      <c r="E51">
        <v>29.8</v>
      </c>
      <c r="F51">
        <v>0</v>
      </c>
      <c r="G51">
        <v>0</v>
      </c>
    </row>
    <row r="52" spans="1:7" ht="15" x14ac:dyDescent="0.25">
      <c r="A52" s="282" t="s">
        <v>66</v>
      </c>
    </row>
    <row r="53" spans="1:7" ht="15" x14ac:dyDescent="0.25">
      <c r="A53" s="282" t="s">
        <v>108</v>
      </c>
      <c r="B53">
        <v>1744.1</v>
      </c>
      <c r="C53">
        <v>1736.6</v>
      </c>
      <c r="D53">
        <v>934.7</v>
      </c>
      <c r="E53">
        <v>750.1</v>
      </c>
      <c r="F53">
        <v>0</v>
      </c>
      <c r="G53">
        <v>0</v>
      </c>
    </row>
    <row r="54" spans="1:7" ht="15" x14ac:dyDescent="0.25">
      <c r="A54" s="282" t="s">
        <v>109</v>
      </c>
      <c r="B54">
        <v>4.2</v>
      </c>
      <c r="C54">
        <v>9.9</v>
      </c>
      <c r="D54">
        <v>3.2</v>
      </c>
      <c r="E54">
        <v>3.2</v>
      </c>
      <c r="F54">
        <v>0</v>
      </c>
      <c r="G54">
        <v>0</v>
      </c>
    </row>
    <row r="55" spans="1:7" ht="15" x14ac:dyDescent="0.25">
      <c r="A55" s="282" t="s">
        <v>111</v>
      </c>
      <c r="B55">
        <v>51</v>
      </c>
      <c r="C55">
        <v>99</v>
      </c>
      <c r="D55">
        <v>19.600000000000001</v>
      </c>
      <c r="E55">
        <v>15.5</v>
      </c>
      <c r="F55">
        <v>0</v>
      </c>
      <c r="G55">
        <v>0</v>
      </c>
    </row>
    <row r="56" spans="1:7" ht="15" x14ac:dyDescent="0.25">
      <c r="A56" s="282" t="s">
        <v>112</v>
      </c>
      <c r="B56">
        <v>28.8</v>
      </c>
      <c r="C56">
        <v>35.9</v>
      </c>
      <c r="D56">
        <v>29.6</v>
      </c>
      <c r="E56">
        <v>12.4</v>
      </c>
      <c r="F56">
        <v>0</v>
      </c>
      <c r="G56">
        <v>0</v>
      </c>
    </row>
    <row r="57" spans="1:7" ht="15" x14ac:dyDescent="0.25">
      <c r="A57" s="282" t="s">
        <v>113</v>
      </c>
      <c r="B57">
        <v>45</v>
      </c>
      <c r="C57">
        <v>27.9</v>
      </c>
      <c r="D57">
        <v>44.7</v>
      </c>
      <c r="E57">
        <v>36.299999999999997</v>
      </c>
      <c r="F57">
        <v>0</v>
      </c>
      <c r="G57">
        <v>0</v>
      </c>
    </row>
    <row r="58" spans="1:7" ht="15" x14ac:dyDescent="0.25">
      <c r="A58" s="282" t="s">
        <v>114</v>
      </c>
      <c r="B58">
        <v>14.4</v>
      </c>
      <c r="C58">
        <v>21.6</v>
      </c>
      <c r="D58">
        <v>0</v>
      </c>
      <c r="E58">
        <v>0</v>
      </c>
      <c r="F58">
        <v>0</v>
      </c>
      <c r="G58">
        <v>0</v>
      </c>
    </row>
    <row r="59" spans="1:7" ht="15" x14ac:dyDescent="0.25">
      <c r="A59" s="282" t="s">
        <v>115</v>
      </c>
      <c r="B59">
        <v>5</v>
      </c>
      <c r="C59">
        <v>8</v>
      </c>
      <c r="D59">
        <v>0</v>
      </c>
      <c r="E59">
        <v>0</v>
      </c>
      <c r="F59">
        <v>0</v>
      </c>
      <c r="G59">
        <v>0</v>
      </c>
    </row>
    <row r="60" spans="1:7" ht="15" x14ac:dyDescent="0.25">
      <c r="A60" s="282" t="s">
        <v>116</v>
      </c>
      <c r="B60">
        <v>0</v>
      </c>
      <c r="C60">
        <v>6.8</v>
      </c>
      <c r="D60">
        <v>0</v>
      </c>
      <c r="E60">
        <v>0</v>
      </c>
      <c r="F60">
        <v>0</v>
      </c>
      <c r="G60">
        <v>0</v>
      </c>
    </row>
    <row r="61" spans="1:7" ht="15" x14ac:dyDescent="0.25">
      <c r="A61" s="282" t="s">
        <v>117</v>
      </c>
      <c r="B61">
        <v>1558.6</v>
      </c>
      <c r="C61">
        <v>1494.7</v>
      </c>
      <c r="D61">
        <v>829.3</v>
      </c>
      <c r="E61">
        <v>676.4</v>
      </c>
      <c r="F61">
        <v>0</v>
      </c>
      <c r="G61">
        <v>0</v>
      </c>
    </row>
    <row r="62" spans="1:7" ht="15" x14ac:dyDescent="0.25">
      <c r="A62" s="282" t="s">
        <v>118</v>
      </c>
      <c r="B62">
        <v>16.100000000000001</v>
      </c>
      <c r="C62">
        <v>17.8</v>
      </c>
      <c r="D62">
        <v>5.3</v>
      </c>
      <c r="E62">
        <v>6.3</v>
      </c>
      <c r="F62">
        <v>0</v>
      </c>
      <c r="G62">
        <v>0</v>
      </c>
    </row>
    <row r="63" spans="1:7" ht="15" x14ac:dyDescent="0.25">
      <c r="A63" s="282" t="s">
        <v>121</v>
      </c>
      <c r="B63">
        <v>21</v>
      </c>
      <c r="C63">
        <v>15</v>
      </c>
      <c r="D63">
        <v>3</v>
      </c>
      <c r="E63">
        <v>0</v>
      </c>
      <c r="F63">
        <v>0</v>
      </c>
      <c r="G63">
        <v>0</v>
      </c>
    </row>
    <row r="64" spans="1:7" ht="15" x14ac:dyDescent="0.25">
      <c r="A64" s="282" t="s">
        <v>62</v>
      </c>
      <c r="B64" t="s">
        <v>63</v>
      </c>
      <c r="C64" t="s">
        <v>64</v>
      </c>
      <c r="D64" t="s">
        <v>63</v>
      </c>
      <c r="E64" t="s">
        <v>63</v>
      </c>
      <c r="F64" t="s">
        <v>63</v>
      </c>
      <c r="G64" t="s">
        <v>65</v>
      </c>
    </row>
    <row r="65" spans="1:7" ht="15" x14ac:dyDescent="0.25">
      <c r="A65" s="282" t="s">
        <v>122</v>
      </c>
      <c r="B65">
        <v>9272.6</v>
      </c>
      <c r="C65">
        <v>17322.099999999999</v>
      </c>
      <c r="D65">
        <v>7871.6</v>
      </c>
      <c r="E65">
        <v>7238.9</v>
      </c>
      <c r="F65">
        <v>0</v>
      </c>
      <c r="G65">
        <v>0</v>
      </c>
    </row>
    <row r="66" spans="1:7" ht="15" x14ac:dyDescent="0.25">
      <c r="A66" s="282" t="s">
        <v>123</v>
      </c>
      <c r="B66">
        <v>5114.8999999999996</v>
      </c>
      <c r="C66">
        <v>6906.6</v>
      </c>
      <c r="D66">
        <v>0</v>
      </c>
      <c r="E66">
        <v>0</v>
      </c>
      <c r="F66">
        <v>0</v>
      </c>
      <c r="G66">
        <v>0</v>
      </c>
    </row>
    <row r="67" spans="1:7" ht="15" x14ac:dyDescent="0.25">
      <c r="A67" s="282" t="s">
        <v>62</v>
      </c>
      <c r="B67" t="s">
        <v>63</v>
      </c>
      <c r="C67" t="s">
        <v>64</v>
      </c>
      <c r="D67" t="s">
        <v>63</v>
      </c>
      <c r="E67" t="s">
        <v>63</v>
      </c>
      <c r="F67" t="s">
        <v>63</v>
      </c>
      <c r="G67" t="s">
        <v>65</v>
      </c>
    </row>
    <row r="68" spans="1:7" ht="15" x14ac:dyDescent="0.25">
      <c r="A68" s="282" t="s">
        <v>124</v>
      </c>
      <c r="B68">
        <v>14387.5</v>
      </c>
      <c r="C68">
        <v>24228.7</v>
      </c>
      <c r="D68">
        <v>7871.6</v>
      </c>
      <c r="E68">
        <v>7238.9</v>
      </c>
      <c r="F68">
        <v>0</v>
      </c>
      <c r="G68">
        <v>0</v>
      </c>
    </row>
    <row r="69" spans="1:7" ht="15" x14ac:dyDescent="0.25">
      <c r="A69" s="282" t="s">
        <v>125</v>
      </c>
      <c r="B69" t="s">
        <v>42</v>
      </c>
      <c r="C69" t="s">
        <v>42</v>
      </c>
      <c r="D69">
        <v>1.9</v>
      </c>
      <c r="E69">
        <v>61.5</v>
      </c>
      <c r="F69" t="s">
        <v>42</v>
      </c>
      <c r="G69" t="s">
        <v>42</v>
      </c>
    </row>
    <row r="70" spans="1:7" ht="15" x14ac:dyDescent="0.25">
      <c r="A70" s="282" t="s">
        <v>126</v>
      </c>
      <c r="B70">
        <v>0</v>
      </c>
      <c r="C70">
        <v>0.3</v>
      </c>
      <c r="D70" t="s">
        <v>42</v>
      </c>
      <c r="E70" t="s">
        <v>42</v>
      </c>
      <c r="F70">
        <v>0</v>
      </c>
      <c r="G70">
        <v>0</v>
      </c>
    </row>
    <row r="71" spans="1:7" ht="15" x14ac:dyDescent="0.25">
      <c r="A71" s="282" t="s">
        <v>62</v>
      </c>
      <c r="B71" t="s">
        <v>63</v>
      </c>
      <c r="C71" t="s">
        <v>64</v>
      </c>
      <c r="D71" t="s">
        <v>63</v>
      </c>
      <c r="E71" t="s">
        <v>133</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E8C0-63D1-4998-82DA-78FB9AB98651}">
  <dimension ref="A1:G71"/>
  <sheetViews>
    <sheetView topLeftCell="A6" workbookViewId="0">
      <selection activeCell="D25" sqref="D25"/>
    </sheetView>
  </sheetViews>
  <sheetFormatPr defaultRowHeight="13.2" x14ac:dyDescent="0.25"/>
  <cols>
    <col min="1" max="1" width="26.109375" customWidth="1"/>
    <col min="2" max="2" width="13" customWidth="1"/>
    <col min="3" max="3" width="10.5546875" customWidth="1"/>
    <col min="4" max="4" width="12.33203125" customWidth="1"/>
    <col min="5" max="5" width="12.5546875" customWidth="1"/>
    <col min="6" max="6" width="13.6640625" customWidth="1"/>
    <col min="7" max="7" width="11.5546875" customWidth="1"/>
  </cols>
  <sheetData>
    <row r="1" spans="1:7" ht="15" x14ac:dyDescent="0.25">
      <c r="A1" s="282" t="s">
        <v>47</v>
      </c>
    </row>
    <row r="2" spans="1:7" ht="15" x14ac:dyDescent="0.25">
      <c r="A2" s="282" t="s">
        <v>48</v>
      </c>
    </row>
    <row r="3" spans="1:7" ht="15" x14ac:dyDescent="0.25">
      <c r="A3" s="282" t="s">
        <v>241</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44.5</v>
      </c>
      <c r="C12">
        <v>264.5</v>
      </c>
      <c r="D12">
        <v>459.3</v>
      </c>
      <c r="E12">
        <v>272.10000000000002</v>
      </c>
      <c r="F12">
        <v>0</v>
      </c>
      <c r="G12">
        <v>0</v>
      </c>
    </row>
    <row r="13" spans="1:7" ht="15" x14ac:dyDescent="0.25">
      <c r="A13" s="282" t="s">
        <v>68</v>
      </c>
      <c r="B13">
        <v>0</v>
      </c>
      <c r="C13">
        <v>0</v>
      </c>
      <c r="D13">
        <v>107.5</v>
      </c>
      <c r="E13">
        <v>0</v>
      </c>
      <c r="F13">
        <v>0</v>
      </c>
      <c r="G13">
        <v>0</v>
      </c>
    </row>
    <row r="14" spans="1:7" ht="15" x14ac:dyDescent="0.25">
      <c r="A14" s="282" t="s">
        <v>70</v>
      </c>
      <c r="B14">
        <v>0</v>
      </c>
      <c r="C14">
        <v>0</v>
      </c>
      <c r="D14" t="s">
        <v>84</v>
      </c>
      <c r="E14">
        <v>0.1</v>
      </c>
      <c r="F14">
        <v>0</v>
      </c>
      <c r="G14">
        <v>0</v>
      </c>
    </row>
    <row r="15" spans="1:7" ht="15" x14ac:dyDescent="0.25">
      <c r="A15" s="282" t="s">
        <v>71</v>
      </c>
      <c r="B15">
        <v>0</v>
      </c>
      <c r="C15">
        <v>66</v>
      </c>
      <c r="D15">
        <v>152.4</v>
      </c>
      <c r="E15">
        <v>150.1</v>
      </c>
      <c r="F15">
        <v>0</v>
      </c>
      <c r="G15">
        <v>0</v>
      </c>
    </row>
    <row r="16" spans="1:7" ht="15" x14ac:dyDescent="0.25">
      <c r="A16" s="282" t="s">
        <v>72</v>
      </c>
      <c r="B16">
        <v>44.5</v>
      </c>
      <c r="C16">
        <v>7.5</v>
      </c>
      <c r="D16">
        <v>0</v>
      </c>
      <c r="E16">
        <v>64.7</v>
      </c>
      <c r="F16">
        <v>0</v>
      </c>
      <c r="G16">
        <v>0</v>
      </c>
    </row>
    <row r="17" spans="1:7" ht="15" x14ac:dyDescent="0.25">
      <c r="A17" s="282" t="s">
        <v>73</v>
      </c>
      <c r="B17">
        <v>0</v>
      </c>
      <c r="C17">
        <v>131</v>
      </c>
      <c r="D17">
        <v>131.5</v>
      </c>
      <c r="E17">
        <v>57.2</v>
      </c>
      <c r="F17">
        <v>0</v>
      </c>
      <c r="G17">
        <v>0</v>
      </c>
    </row>
    <row r="18" spans="1:7" ht="15" x14ac:dyDescent="0.25">
      <c r="A18" s="282" t="s">
        <v>74</v>
      </c>
      <c r="B18">
        <v>0</v>
      </c>
      <c r="C18">
        <v>60</v>
      </c>
      <c r="D18">
        <v>67.900000000000006</v>
      </c>
      <c r="E18">
        <v>0</v>
      </c>
      <c r="F18">
        <v>0</v>
      </c>
      <c r="G18">
        <v>0</v>
      </c>
    </row>
    <row r="19" spans="1:7" ht="15" x14ac:dyDescent="0.25">
      <c r="A19" s="282" t="s">
        <v>66</v>
      </c>
    </row>
    <row r="20" spans="1:7" ht="15" x14ac:dyDescent="0.25">
      <c r="A20" s="282" t="s">
        <v>75</v>
      </c>
      <c r="B20">
        <v>0</v>
      </c>
      <c r="C20">
        <v>31</v>
      </c>
      <c r="D20">
        <v>0</v>
      </c>
      <c r="E20">
        <v>0</v>
      </c>
      <c r="F20">
        <v>0</v>
      </c>
      <c r="G20">
        <v>0</v>
      </c>
    </row>
    <row r="21" spans="1:7" ht="15" x14ac:dyDescent="0.25">
      <c r="A21" s="282" t="s">
        <v>76</v>
      </c>
      <c r="B21">
        <v>0</v>
      </c>
      <c r="C21">
        <v>31</v>
      </c>
      <c r="D21">
        <v>0</v>
      </c>
      <c r="E21">
        <v>0</v>
      </c>
      <c r="F21">
        <v>0</v>
      </c>
      <c r="G21">
        <v>0</v>
      </c>
    </row>
    <row r="22" spans="1:7" ht="15" x14ac:dyDescent="0.25">
      <c r="A22" s="282" t="s">
        <v>66</v>
      </c>
    </row>
    <row r="23" spans="1:7" ht="15" x14ac:dyDescent="0.25">
      <c r="A23" s="282" t="s">
        <v>78</v>
      </c>
      <c r="B23">
        <v>432.7</v>
      </c>
      <c r="C23">
        <v>396.6</v>
      </c>
      <c r="D23">
        <v>241.1</v>
      </c>
      <c r="E23">
        <v>258.7</v>
      </c>
      <c r="F23">
        <v>0</v>
      </c>
      <c r="G23">
        <v>0</v>
      </c>
    </row>
    <row r="24" spans="1:7" ht="15" x14ac:dyDescent="0.25">
      <c r="A24" s="282" t="s">
        <v>66</v>
      </c>
    </row>
    <row r="25" spans="1:7" ht="15" x14ac:dyDescent="0.25">
      <c r="A25" s="282" t="s">
        <v>79</v>
      </c>
      <c r="B25">
        <v>284.3</v>
      </c>
      <c r="C25">
        <v>376.8</v>
      </c>
      <c r="D25">
        <v>37.200000000000003</v>
      </c>
      <c r="E25">
        <v>100.4</v>
      </c>
      <c r="F25">
        <v>0</v>
      </c>
      <c r="G25">
        <v>0</v>
      </c>
    </row>
    <row r="26" spans="1:7" ht="15" x14ac:dyDescent="0.25">
      <c r="A26" s="282" t="s">
        <v>66</v>
      </c>
    </row>
    <row r="27" spans="1:7" ht="15" x14ac:dyDescent="0.25">
      <c r="A27" s="282" t="s">
        <v>80</v>
      </c>
      <c r="B27">
        <v>6919.8</v>
      </c>
      <c r="C27">
        <v>13587.4</v>
      </c>
      <c r="D27">
        <v>2011.6</v>
      </c>
      <c r="E27">
        <v>1066.0999999999999</v>
      </c>
      <c r="F27">
        <v>0</v>
      </c>
      <c r="G27">
        <v>0</v>
      </c>
    </row>
    <row r="28" spans="1:7" ht="15" x14ac:dyDescent="0.25">
      <c r="A28" s="282" t="s">
        <v>66</v>
      </c>
    </row>
    <row r="29" spans="1:7" ht="15" x14ac:dyDescent="0.25">
      <c r="A29" s="282" t="s">
        <v>81</v>
      </c>
      <c r="B29">
        <v>841.4</v>
      </c>
      <c r="C29">
        <v>830.1</v>
      </c>
      <c r="D29">
        <v>156.9</v>
      </c>
      <c r="E29">
        <v>371.1</v>
      </c>
      <c r="F29">
        <v>0</v>
      </c>
      <c r="G29">
        <v>0</v>
      </c>
    </row>
    <row r="30" spans="1:7" ht="15" x14ac:dyDescent="0.25">
      <c r="A30" s="282" t="s">
        <v>82</v>
      </c>
      <c r="B30">
        <v>0.2</v>
      </c>
      <c r="C30">
        <v>0.3</v>
      </c>
      <c r="D30">
        <v>0</v>
      </c>
      <c r="E30">
        <v>0</v>
      </c>
      <c r="F30">
        <v>0</v>
      </c>
      <c r="G30">
        <v>0</v>
      </c>
    </row>
    <row r="31" spans="1:7" ht="15" x14ac:dyDescent="0.25">
      <c r="A31" s="282" t="s">
        <v>83</v>
      </c>
      <c r="B31">
        <v>116.1</v>
      </c>
      <c r="C31">
        <v>110</v>
      </c>
      <c r="D31">
        <v>0.6</v>
      </c>
      <c r="E31">
        <v>0</v>
      </c>
      <c r="F31">
        <v>0</v>
      </c>
      <c r="G31">
        <v>0</v>
      </c>
    </row>
    <row r="32" spans="1:7" ht="15" x14ac:dyDescent="0.25">
      <c r="A32" s="282" t="s">
        <v>85</v>
      </c>
      <c r="B32">
        <v>1.8</v>
      </c>
      <c r="C32">
        <v>0.5</v>
      </c>
      <c r="D32">
        <v>0</v>
      </c>
      <c r="E32">
        <v>0</v>
      </c>
      <c r="F32">
        <v>0</v>
      </c>
      <c r="G32">
        <v>0</v>
      </c>
    </row>
    <row r="33" spans="1:7" ht="15" x14ac:dyDescent="0.25">
      <c r="A33" s="282" t="s">
        <v>86</v>
      </c>
      <c r="B33">
        <v>1.1000000000000001</v>
      </c>
      <c r="C33">
        <v>2</v>
      </c>
      <c r="D33">
        <v>0</v>
      </c>
      <c r="E33">
        <v>0.6</v>
      </c>
      <c r="F33">
        <v>0</v>
      </c>
      <c r="G33">
        <v>0</v>
      </c>
    </row>
    <row r="34" spans="1:7" ht="15" x14ac:dyDescent="0.25">
      <c r="A34" s="282" t="s">
        <v>87</v>
      </c>
      <c r="B34">
        <v>0</v>
      </c>
      <c r="C34">
        <v>0.2</v>
      </c>
      <c r="D34">
        <v>0.9</v>
      </c>
      <c r="E34">
        <v>0.1</v>
      </c>
      <c r="F34">
        <v>0</v>
      </c>
      <c r="G34">
        <v>0</v>
      </c>
    </row>
    <row r="35" spans="1:7" ht="15" x14ac:dyDescent="0.25">
      <c r="A35" s="282" t="s">
        <v>88</v>
      </c>
      <c r="B35">
        <v>270.10000000000002</v>
      </c>
      <c r="C35">
        <v>111.2</v>
      </c>
      <c r="D35">
        <v>90.6</v>
      </c>
      <c r="E35">
        <v>150.1</v>
      </c>
      <c r="F35">
        <v>0</v>
      </c>
      <c r="G35">
        <v>0</v>
      </c>
    </row>
    <row r="36" spans="1:7" ht="15" x14ac:dyDescent="0.25">
      <c r="A36" s="282" t="s">
        <v>91</v>
      </c>
      <c r="B36">
        <v>12.6</v>
      </c>
      <c r="C36">
        <v>38.9</v>
      </c>
      <c r="D36">
        <v>0</v>
      </c>
      <c r="E36">
        <v>106.8</v>
      </c>
      <c r="F36">
        <v>0</v>
      </c>
      <c r="G36">
        <v>0</v>
      </c>
    </row>
    <row r="37" spans="1:7" ht="15" x14ac:dyDescent="0.25">
      <c r="A37" s="282" t="s">
        <v>93</v>
      </c>
      <c r="B37">
        <v>100.5</v>
      </c>
      <c r="C37">
        <v>69.900000000000006</v>
      </c>
      <c r="D37">
        <v>6.3</v>
      </c>
      <c r="E37">
        <v>5.2</v>
      </c>
      <c r="F37">
        <v>0</v>
      </c>
      <c r="G37">
        <v>0</v>
      </c>
    </row>
    <row r="38" spans="1:7" ht="15" x14ac:dyDescent="0.25">
      <c r="A38" s="282" t="s">
        <v>94</v>
      </c>
      <c r="B38">
        <v>1</v>
      </c>
      <c r="C38">
        <v>0</v>
      </c>
      <c r="D38">
        <v>0</v>
      </c>
      <c r="E38">
        <v>0</v>
      </c>
      <c r="F38">
        <v>0</v>
      </c>
      <c r="G38">
        <v>0</v>
      </c>
    </row>
    <row r="39" spans="1:7" ht="15" x14ac:dyDescent="0.25">
      <c r="A39" s="282" t="s">
        <v>95</v>
      </c>
      <c r="B39">
        <v>132</v>
      </c>
      <c r="C39">
        <v>297</v>
      </c>
      <c r="D39">
        <v>0</v>
      </c>
      <c r="E39">
        <v>70.8</v>
      </c>
      <c r="F39">
        <v>0</v>
      </c>
      <c r="G39">
        <v>0</v>
      </c>
    </row>
    <row r="40" spans="1:7" ht="15" x14ac:dyDescent="0.25">
      <c r="A40" s="282" t="s">
        <v>96</v>
      </c>
      <c r="B40">
        <v>8.5</v>
      </c>
      <c r="C40">
        <v>17.600000000000001</v>
      </c>
      <c r="D40">
        <v>3.2</v>
      </c>
      <c r="E40">
        <v>1.7</v>
      </c>
      <c r="F40">
        <v>0</v>
      </c>
      <c r="G40">
        <v>0</v>
      </c>
    </row>
    <row r="41" spans="1:7" ht="15" x14ac:dyDescent="0.25">
      <c r="A41" s="282" t="s">
        <v>97</v>
      </c>
      <c r="B41">
        <v>0.4</v>
      </c>
      <c r="C41">
        <v>0</v>
      </c>
      <c r="D41">
        <v>0</v>
      </c>
      <c r="E41">
        <v>0</v>
      </c>
      <c r="F41">
        <v>0</v>
      </c>
      <c r="G41">
        <v>0</v>
      </c>
    </row>
    <row r="42" spans="1:7" ht="15" x14ac:dyDescent="0.25">
      <c r="A42" s="282" t="s">
        <v>98</v>
      </c>
      <c r="B42">
        <v>0</v>
      </c>
      <c r="C42">
        <v>40.1</v>
      </c>
      <c r="D42">
        <v>17.8</v>
      </c>
      <c r="E42">
        <v>0</v>
      </c>
      <c r="F42">
        <v>0</v>
      </c>
      <c r="G42">
        <v>0</v>
      </c>
    </row>
    <row r="43" spans="1:7" ht="15" x14ac:dyDescent="0.25">
      <c r="A43" s="282" t="s">
        <v>99</v>
      </c>
      <c r="B43">
        <v>11.9</v>
      </c>
      <c r="C43">
        <v>4.7</v>
      </c>
      <c r="D43">
        <v>0.9</v>
      </c>
      <c r="E43" t="s">
        <v>84</v>
      </c>
      <c r="F43">
        <v>0</v>
      </c>
      <c r="G43">
        <v>0</v>
      </c>
    </row>
    <row r="44" spans="1:7" ht="15" x14ac:dyDescent="0.25">
      <c r="A44" s="282" t="s">
        <v>100</v>
      </c>
      <c r="B44">
        <v>94.5</v>
      </c>
      <c r="C44">
        <v>57.7</v>
      </c>
      <c r="D44">
        <v>9</v>
      </c>
      <c r="E44">
        <v>14.8</v>
      </c>
      <c r="F44">
        <v>0</v>
      </c>
      <c r="G44">
        <v>0</v>
      </c>
    </row>
    <row r="45" spans="1:7" ht="15" x14ac:dyDescent="0.25">
      <c r="A45" s="282" t="s">
        <v>101</v>
      </c>
      <c r="B45">
        <v>90.9</v>
      </c>
      <c r="C45">
        <v>80</v>
      </c>
      <c r="D45">
        <v>27.8</v>
      </c>
      <c r="E45">
        <v>21.2</v>
      </c>
      <c r="F45">
        <v>0</v>
      </c>
      <c r="G45">
        <v>0</v>
      </c>
    </row>
    <row r="46" spans="1:7" ht="15" x14ac:dyDescent="0.25">
      <c r="A46" s="282" t="s">
        <v>66</v>
      </c>
    </row>
    <row r="47" spans="1:7" ht="15" x14ac:dyDescent="0.25">
      <c r="A47" s="282" t="s">
        <v>102</v>
      </c>
      <c r="B47">
        <v>70.7</v>
      </c>
      <c r="C47">
        <v>708</v>
      </c>
      <c r="D47">
        <v>96.7</v>
      </c>
      <c r="E47">
        <v>151.80000000000001</v>
      </c>
      <c r="F47">
        <v>0</v>
      </c>
      <c r="G47">
        <v>0</v>
      </c>
    </row>
    <row r="48" spans="1:7" ht="15" x14ac:dyDescent="0.25">
      <c r="A48" s="282" t="s">
        <v>103</v>
      </c>
      <c r="B48">
        <v>0</v>
      </c>
      <c r="C48">
        <v>82</v>
      </c>
      <c r="D48">
        <v>0</v>
      </c>
      <c r="E48">
        <v>91.2</v>
      </c>
      <c r="F48">
        <v>0</v>
      </c>
      <c r="G48">
        <v>0</v>
      </c>
    </row>
    <row r="49" spans="1:7" ht="15" x14ac:dyDescent="0.25">
      <c r="A49" s="282" t="s">
        <v>104</v>
      </c>
      <c r="B49">
        <v>63.7</v>
      </c>
      <c r="C49">
        <v>596</v>
      </c>
      <c r="D49">
        <v>66</v>
      </c>
      <c r="E49">
        <v>60.5</v>
      </c>
      <c r="F49">
        <v>0</v>
      </c>
      <c r="G49">
        <v>0</v>
      </c>
    </row>
    <row r="50" spans="1:7" ht="15" x14ac:dyDescent="0.25">
      <c r="A50" s="282" t="s">
        <v>105</v>
      </c>
      <c r="B50">
        <v>7</v>
      </c>
      <c r="C50">
        <v>0</v>
      </c>
      <c r="D50">
        <v>0</v>
      </c>
      <c r="E50">
        <v>0</v>
      </c>
      <c r="F50">
        <v>0</v>
      </c>
      <c r="G50">
        <v>0</v>
      </c>
    </row>
    <row r="51" spans="1:7" ht="15" x14ac:dyDescent="0.25">
      <c r="A51" s="282" t="s">
        <v>107</v>
      </c>
      <c r="B51">
        <v>0</v>
      </c>
      <c r="C51">
        <v>30</v>
      </c>
      <c r="D51">
        <v>30.7</v>
      </c>
      <c r="E51">
        <v>0</v>
      </c>
      <c r="F51">
        <v>0</v>
      </c>
      <c r="G51">
        <v>0</v>
      </c>
    </row>
    <row r="52" spans="1:7" ht="15" x14ac:dyDescent="0.25">
      <c r="A52" s="282" t="s">
        <v>66</v>
      </c>
    </row>
    <row r="53" spans="1:7" ht="15" x14ac:dyDescent="0.25">
      <c r="A53" s="282" t="s">
        <v>108</v>
      </c>
      <c r="B53">
        <v>1793.6</v>
      </c>
      <c r="C53">
        <v>1947.1</v>
      </c>
      <c r="D53">
        <v>493.6</v>
      </c>
      <c r="E53">
        <v>456.3</v>
      </c>
      <c r="F53">
        <v>0</v>
      </c>
      <c r="G53">
        <v>0</v>
      </c>
    </row>
    <row r="54" spans="1:7" ht="15" x14ac:dyDescent="0.25">
      <c r="A54" s="282" t="s">
        <v>109</v>
      </c>
      <c r="B54">
        <v>4.2</v>
      </c>
      <c r="C54">
        <v>6.6</v>
      </c>
      <c r="D54">
        <v>3.2</v>
      </c>
      <c r="E54">
        <v>3.2</v>
      </c>
      <c r="F54">
        <v>0</v>
      </c>
      <c r="G54">
        <v>0</v>
      </c>
    </row>
    <row r="55" spans="1:7" ht="15" x14ac:dyDescent="0.25">
      <c r="A55" s="282" t="s">
        <v>111</v>
      </c>
      <c r="B55">
        <v>51</v>
      </c>
      <c r="C55">
        <v>107</v>
      </c>
      <c r="D55">
        <v>19.600000000000001</v>
      </c>
      <c r="E55">
        <v>7.9</v>
      </c>
      <c r="F55">
        <v>0</v>
      </c>
      <c r="G55">
        <v>0</v>
      </c>
    </row>
    <row r="56" spans="1:7" ht="15" x14ac:dyDescent="0.25">
      <c r="A56" s="282" t="s">
        <v>112</v>
      </c>
      <c r="B56">
        <v>42.7</v>
      </c>
      <c r="C56">
        <v>37.9</v>
      </c>
      <c r="D56">
        <v>15.1</v>
      </c>
      <c r="E56">
        <v>8.4</v>
      </c>
      <c r="F56">
        <v>0</v>
      </c>
      <c r="G56">
        <v>0</v>
      </c>
    </row>
    <row r="57" spans="1:7" ht="15" x14ac:dyDescent="0.25">
      <c r="A57" s="282" t="s">
        <v>113</v>
      </c>
      <c r="B57">
        <v>43.3</v>
      </c>
      <c r="C57">
        <v>24.5</v>
      </c>
      <c r="D57">
        <v>31.1</v>
      </c>
      <c r="E57">
        <v>36.299999999999997</v>
      </c>
      <c r="F57">
        <v>0</v>
      </c>
      <c r="G57">
        <v>0</v>
      </c>
    </row>
    <row r="58" spans="1:7" ht="15" x14ac:dyDescent="0.25">
      <c r="A58" s="282" t="s">
        <v>114</v>
      </c>
      <c r="B58">
        <v>14.4</v>
      </c>
      <c r="C58">
        <v>21.6</v>
      </c>
      <c r="D58">
        <v>0</v>
      </c>
      <c r="E58">
        <v>0</v>
      </c>
      <c r="F58">
        <v>0</v>
      </c>
      <c r="G58">
        <v>0</v>
      </c>
    </row>
    <row r="59" spans="1:7" ht="15" x14ac:dyDescent="0.25">
      <c r="A59" s="282" t="s">
        <v>115</v>
      </c>
      <c r="B59">
        <v>0</v>
      </c>
      <c r="C59">
        <v>8</v>
      </c>
      <c r="D59">
        <v>0</v>
      </c>
      <c r="E59">
        <v>0</v>
      </c>
      <c r="F59">
        <v>0</v>
      </c>
      <c r="G59">
        <v>0</v>
      </c>
    </row>
    <row r="60" spans="1:7" ht="15" x14ac:dyDescent="0.25">
      <c r="A60" s="282" t="s">
        <v>116</v>
      </c>
      <c r="B60">
        <v>0</v>
      </c>
      <c r="C60">
        <v>6.8</v>
      </c>
      <c r="D60">
        <v>0</v>
      </c>
      <c r="E60">
        <v>0</v>
      </c>
      <c r="F60">
        <v>0</v>
      </c>
      <c r="G60">
        <v>0</v>
      </c>
    </row>
    <row r="61" spans="1:7" ht="15" x14ac:dyDescent="0.25">
      <c r="A61" s="282" t="s">
        <v>117</v>
      </c>
      <c r="B61">
        <v>1603</v>
      </c>
      <c r="C61">
        <v>1701.9</v>
      </c>
      <c r="D61">
        <v>416.3</v>
      </c>
      <c r="E61">
        <v>394.2</v>
      </c>
      <c r="F61">
        <v>0</v>
      </c>
      <c r="G61">
        <v>0</v>
      </c>
    </row>
    <row r="62" spans="1:7" ht="15" x14ac:dyDescent="0.25">
      <c r="A62" s="282" t="s">
        <v>118</v>
      </c>
      <c r="B62">
        <v>16.100000000000001</v>
      </c>
      <c r="C62">
        <v>17.8</v>
      </c>
      <c r="D62">
        <v>5.3</v>
      </c>
      <c r="E62">
        <v>6.3</v>
      </c>
      <c r="F62">
        <v>0</v>
      </c>
      <c r="G62">
        <v>0</v>
      </c>
    </row>
    <row r="63" spans="1:7" ht="15" x14ac:dyDescent="0.25">
      <c r="A63" s="282" t="s">
        <v>121</v>
      </c>
      <c r="B63">
        <v>19</v>
      </c>
      <c r="C63">
        <v>15</v>
      </c>
      <c r="D63">
        <v>3</v>
      </c>
      <c r="E63">
        <v>0</v>
      </c>
      <c r="F63">
        <v>0</v>
      </c>
      <c r="G63">
        <v>0</v>
      </c>
    </row>
    <row r="64" spans="1:7" ht="15" x14ac:dyDescent="0.25">
      <c r="A64" s="282" t="s">
        <v>62</v>
      </c>
      <c r="B64" t="s">
        <v>63</v>
      </c>
      <c r="C64" t="s">
        <v>64</v>
      </c>
      <c r="D64" t="s">
        <v>63</v>
      </c>
      <c r="E64" t="s">
        <v>63</v>
      </c>
      <c r="F64" t="s">
        <v>63</v>
      </c>
      <c r="G64" t="s">
        <v>65</v>
      </c>
    </row>
    <row r="65" spans="1:7" ht="15" x14ac:dyDescent="0.25">
      <c r="A65" s="282" t="s">
        <v>122</v>
      </c>
      <c r="B65">
        <v>10387</v>
      </c>
      <c r="C65">
        <v>18141.400000000001</v>
      </c>
      <c r="D65">
        <v>3496.4</v>
      </c>
      <c r="E65">
        <v>2676.3</v>
      </c>
      <c r="F65">
        <v>0</v>
      </c>
      <c r="G65">
        <v>0</v>
      </c>
    </row>
    <row r="66" spans="1:7" ht="15" x14ac:dyDescent="0.25">
      <c r="A66" s="282" t="s">
        <v>123</v>
      </c>
      <c r="B66">
        <v>5625.6</v>
      </c>
      <c r="C66">
        <v>7370.7</v>
      </c>
      <c r="D66">
        <v>0</v>
      </c>
      <c r="E66">
        <v>0</v>
      </c>
      <c r="F66">
        <v>0</v>
      </c>
      <c r="G66">
        <v>0</v>
      </c>
    </row>
    <row r="67" spans="1:7" ht="15" x14ac:dyDescent="0.25">
      <c r="A67" s="282" t="s">
        <v>62</v>
      </c>
      <c r="B67" t="s">
        <v>63</v>
      </c>
      <c r="C67" t="s">
        <v>64</v>
      </c>
      <c r="D67" t="s">
        <v>63</v>
      </c>
      <c r="E67" t="s">
        <v>63</v>
      </c>
      <c r="F67" t="s">
        <v>63</v>
      </c>
      <c r="G67" t="s">
        <v>65</v>
      </c>
    </row>
    <row r="68" spans="1:7" ht="15" x14ac:dyDescent="0.25">
      <c r="A68" s="282" t="s">
        <v>124</v>
      </c>
      <c r="B68">
        <v>16012.6</v>
      </c>
      <c r="C68">
        <v>25512.2</v>
      </c>
      <c r="D68">
        <v>3496.4</v>
      </c>
      <c r="E68">
        <v>2676.3</v>
      </c>
      <c r="F68">
        <v>0</v>
      </c>
      <c r="G68">
        <v>0</v>
      </c>
    </row>
    <row r="69" spans="1:7" ht="15" x14ac:dyDescent="0.25">
      <c r="A69" s="282" t="s">
        <v>125</v>
      </c>
      <c r="B69" t="s">
        <v>42</v>
      </c>
      <c r="C69" t="s">
        <v>42</v>
      </c>
      <c r="D69">
        <v>1.9</v>
      </c>
      <c r="E69">
        <v>6.3</v>
      </c>
      <c r="F69" t="s">
        <v>42</v>
      </c>
      <c r="G69" t="s">
        <v>42</v>
      </c>
    </row>
    <row r="70" spans="1:7" ht="15" x14ac:dyDescent="0.25">
      <c r="A70" s="282" t="s">
        <v>126</v>
      </c>
      <c r="B70">
        <v>0</v>
      </c>
      <c r="C70">
        <v>0.3</v>
      </c>
      <c r="D70" t="s">
        <v>42</v>
      </c>
      <c r="E70" t="s">
        <v>42</v>
      </c>
      <c r="F70">
        <v>0</v>
      </c>
      <c r="G70">
        <v>0</v>
      </c>
    </row>
    <row r="71" spans="1:7" ht="15" x14ac:dyDescent="0.25">
      <c r="A71" s="282" t="s">
        <v>62</v>
      </c>
      <c r="B71" t="s">
        <v>63</v>
      </c>
      <c r="C71" t="s">
        <v>64</v>
      </c>
      <c r="D71" t="s">
        <v>63</v>
      </c>
      <c r="E71" t="s">
        <v>63</v>
      </c>
      <c r="F71" t="s">
        <v>63</v>
      </c>
      <c r="G71" t="s">
        <v>65</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697D-6293-427A-B09E-9A49CD04ED6A}">
  <dimension ref="A1:G69"/>
  <sheetViews>
    <sheetView topLeftCell="A5" workbookViewId="0">
      <selection activeCell="F7" sqref="F7"/>
    </sheetView>
  </sheetViews>
  <sheetFormatPr defaultRowHeight="13.2" x14ac:dyDescent="0.25"/>
  <cols>
    <col min="1" max="1" width="27.88671875" customWidth="1"/>
    <col min="2" max="2" width="16" customWidth="1"/>
    <col min="3" max="3" width="12.5546875" customWidth="1"/>
    <col min="4" max="4" width="14.33203125" customWidth="1"/>
    <col min="5" max="5" width="11.6640625" customWidth="1"/>
    <col min="6" max="6" width="12.109375" customWidth="1"/>
    <col min="7" max="7" width="15.33203125" customWidth="1"/>
  </cols>
  <sheetData>
    <row r="1" spans="1:7" ht="15" x14ac:dyDescent="0.25">
      <c r="A1" s="282" t="s">
        <v>47</v>
      </c>
    </row>
    <row r="2" spans="1:7" ht="15" x14ac:dyDescent="0.25">
      <c r="A2" s="282" t="s">
        <v>48</v>
      </c>
    </row>
    <row r="3" spans="1:7" ht="15" x14ac:dyDescent="0.25">
      <c r="A3" s="282" t="s">
        <v>242</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44.5</v>
      </c>
      <c r="C12">
        <v>257</v>
      </c>
      <c r="D12">
        <v>306.60000000000002</v>
      </c>
      <c r="E12">
        <v>251.4</v>
      </c>
      <c r="F12">
        <v>0</v>
      </c>
      <c r="G12">
        <v>0</v>
      </c>
    </row>
    <row r="13" spans="1:7" ht="15" x14ac:dyDescent="0.25">
      <c r="A13" s="282" t="s">
        <v>70</v>
      </c>
      <c r="B13">
        <v>0</v>
      </c>
      <c r="C13">
        <v>0</v>
      </c>
      <c r="D13" t="s">
        <v>84</v>
      </c>
      <c r="E13">
        <v>0.1</v>
      </c>
      <c r="F13">
        <v>0</v>
      </c>
      <c r="G13">
        <v>0</v>
      </c>
    </row>
    <row r="14" spans="1:7" ht="15" x14ac:dyDescent="0.25">
      <c r="A14" s="282" t="s">
        <v>71</v>
      </c>
      <c r="B14">
        <v>0</v>
      </c>
      <c r="C14">
        <v>66</v>
      </c>
      <c r="D14">
        <v>175.1</v>
      </c>
      <c r="E14">
        <v>150.1</v>
      </c>
      <c r="F14">
        <v>0</v>
      </c>
      <c r="G14">
        <v>0</v>
      </c>
    </row>
    <row r="15" spans="1:7" ht="15" x14ac:dyDescent="0.25">
      <c r="A15" s="282" t="s">
        <v>72</v>
      </c>
      <c r="B15">
        <v>44.5</v>
      </c>
      <c r="C15">
        <v>0</v>
      </c>
      <c r="D15">
        <v>0</v>
      </c>
      <c r="E15">
        <v>44</v>
      </c>
      <c r="F15">
        <v>0</v>
      </c>
      <c r="G15">
        <v>0</v>
      </c>
    </row>
    <row r="16" spans="1:7" ht="15" x14ac:dyDescent="0.25">
      <c r="A16" s="282" t="s">
        <v>73</v>
      </c>
      <c r="B16">
        <v>0</v>
      </c>
      <c r="C16">
        <v>131</v>
      </c>
      <c r="D16">
        <v>131.5</v>
      </c>
      <c r="E16">
        <v>57.2</v>
      </c>
      <c r="F16">
        <v>0</v>
      </c>
      <c r="G16">
        <v>0</v>
      </c>
    </row>
    <row r="17" spans="1:7" ht="15" x14ac:dyDescent="0.25">
      <c r="A17" s="282" t="s">
        <v>74</v>
      </c>
      <c r="B17">
        <v>0</v>
      </c>
      <c r="C17">
        <v>60</v>
      </c>
      <c r="D17">
        <v>0</v>
      </c>
      <c r="E17">
        <v>0</v>
      </c>
      <c r="F17">
        <v>0</v>
      </c>
      <c r="G17">
        <v>0</v>
      </c>
    </row>
    <row r="18" spans="1:7" ht="15" x14ac:dyDescent="0.25">
      <c r="A18" s="282" t="s">
        <v>66</v>
      </c>
    </row>
    <row r="19" spans="1:7" ht="15" x14ac:dyDescent="0.25">
      <c r="A19" s="282" t="s">
        <v>75</v>
      </c>
      <c r="B19">
        <v>0</v>
      </c>
      <c r="C19">
        <v>31</v>
      </c>
      <c r="D19">
        <v>0</v>
      </c>
      <c r="E19">
        <v>0</v>
      </c>
      <c r="F19">
        <v>0</v>
      </c>
      <c r="G19">
        <v>0</v>
      </c>
    </row>
    <row r="20" spans="1:7" ht="15" x14ac:dyDescent="0.25">
      <c r="A20" s="282" t="s">
        <v>76</v>
      </c>
      <c r="B20">
        <v>0</v>
      </c>
      <c r="C20">
        <v>31</v>
      </c>
      <c r="D20">
        <v>0</v>
      </c>
      <c r="E20">
        <v>0</v>
      </c>
      <c r="F20">
        <v>0</v>
      </c>
      <c r="G20">
        <v>0</v>
      </c>
    </row>
    <row r="21" spans="1:7" ht="15" x14ac:dyDescent="0.25">
      <c r="A21" s="282" t="s">
        <v>66</v>
      </c>
    </row>
    <row r="22" spans="1:7" ht="15" x14ac:dyDescent="0.25">
      <c r="A22" s="282" t="s">
        <v>78</v>
      </c>
      <c r="B22">
        <v>427.8</v>
      </c>
      <c r="C22">
        <v>395.5</v>
      </c>
      <c r="D22">
        <v>229</v>
      </c>
      <c r="E22">
        <v>244.9</v>
      </c>
      <c r="F22">
        <v>0</v>
      </c>
      <c r="G22">
        <v>0</v>
      </c>
    </row>
    <row r="23" spans="1:7" ht="15" x14ac:dyDescent="0.25">
      <c r="A23" s="282" t="s">
        <v>66</v>
      </c>
    </row>
    <row r="24" spans="1:7" ht="15" x14ac:dyDescent="0.25">
      <c r="A24" s="282" t="s">
        <v>79</v>
      </c>
      <c r="B24">
        <v>283.7</v>
      </c>
      <c r="C24">
        <v>387.2</v>
      </c>
      <c r="D24">
        <v>28.4</v>
      </c>
      <c r="E24">
        <v>90</v>
      </c>
      <c r="F24">
        <v>0</v>
      </c>
      <c r="G24">
        <v>0</v>
      </c>
    </row>
    <row r="25" spans="1:7" ht="15" x14ac:dyDescent="0.25">
      <c r="A25" s="282" t="s">
        <v>66</v>
      </c>
    </row>
    <row r="26" spans="1:7" ht="15" x14ac:dyDescent="0.25">
      <c r="A26" s="282" t="s">
        <v>80</v>
      </c>
      <c r="B26">
        <v>7048.2</v>
      </c>
      <c r="C26">
        <v>13572.2</v>
      </c>
      <c r="D26">
        <v>999</v>
      </c>
      <c r="E26">
        <v>459</v>
      </c>
      <c r="F26">
        <v>0</v>
      </c>
      <c r="G26">
        <v>0</v>
      </c>
    </row>
    <row r="27" spans="1:7" ht="15" x14ac:dyDescent="0.25">
      <c r="A27" s="282" t="s">
        <v>66</v>
      </c>
    </row>
    <row r="28" spans="1:7" ht="15" x14ac:dyDescent="0.25">
      <c r="A28" s="282" t="s">
        <v>81</v>
      </c>
      <c r="B28">
        <v>819.4</v>
      </c>
      <c r="C28">
        <v>793.6</v>
      </c>
      <c r="D28">
        <v>122.5</v>
      </c>
      <c r="E28">
        <v>306.89999999999998</v>
      </c>
      <c r="F28">
        <v>0</v>
      </c>
      <c r="G28">
        <v>0</v>
      </c>
    </row>
    <row r="29" spans="1:7" ht="15" x14ac:dyDescent="0.25">
      <c r="A29" s="282" t="s">
        <v>82</v>
      </c>
      <c r="B29">
        <v>0.2</v>
      </c>
      <c r="C29">
        <v>0.3</v>
      </c>
      <c r="D29">
        <v>0</v>
      </c>
      <c r="E29">
        <v>0</v>
      </c>
      <c r="F29">
        <v>0</v>
      </c>
      <c r="G29">
        <v>0</v>
      </c>
    </row>
    <row r="30" spans="1:7" ht="15" x14ac:dyDescent="0.25">
      <c r="A30" s="282" t="s">
        <v>83</v>
      </c>
      <c r="B30">
        <v>114.2</v>
      </c>
      <c r="C30">
        <v>110</v>
      </c>
      <c r="D30">
        <v>0</v>
      </c>
      <c r="E30">
        <v>0</v>
      </c>
      <c r="F30">
        <v>0</v>
      </c>
      <c r="G30">
        <v>0</v>
      </c>
    </row>
    <row r="31" spans="1:7" ht="15" x14ac:dyDescent="0.25">
      <c r="A31" s="282" t="s">
        <v>85</v>
      </c>
      <c r="B31">
        <v>1.8</v>
      </c>
      <c r="C31">
        <v>0</v>
      </c>
      <c r="D31">
        <v>0</v>
      </c>
      <c r="E31">
        <v>0</v>
      </c>
      <c r="F31">
        <v>0</v>
      </c>
      <c r="G31">
        <v>0</v>
      </c>
    </row>
    <row r="32" spans="1:7" ht="15" x14ac:dyDescent="0.25">
      <c r="A32" s="282" t="s">
        <v>86</v>
      </c>
      <c r="B32">
        <v>0.6</v>
      </c>
      <c r="C32">
        <v>1.7</v>
      </c>
      <c r="D32">
        <v>0</v>
      </c>
      <c r="E32">
        <v>0.4</v>
      </c>
      <c r="F32">
        <v>0</v>
      </c>
      <c r="G32">
        <v>0</v>
      </c>
    </row>
    <row r="33" spans="1:7" ht="15" x14ac:dyDescent="0.25">
      <c r="A33" s="282" t="s">
        <v>87</v>
      </c>
      <c r="B33">
        <v>0</v>
      </c>
      <c r="C33">
        <v>0.2</v>
      </c>
      <c r="D33">
        <v>0.9</v>
      </c>
      <c r="E33">
        <v>0.1</v>
      </c>
      <c r="F33">
        <v>0</v>
      </c>
      <c r="G33">
        <v>0</v>
      </c>
    </row>
    <row r="34" spans="1:7" ht="15" x14ac:dyDescent="0.25">
      <c r="A34" s="282" t="s">
        <v>88</v>
      </c>
      <c r="B34">
        <v>267.3</v>
      </c>
      <c r="C34">
        <v>105.9</v>
      </c>
      <c r="D34">
        <v>80.400000000000006</v>
      </c>
      <c r="E34">
        <v>145.1</v>
      </c>
      <c r="F34">
        <v>0</v>
      </c>
      <c r="G34">
        <v>0</v>
      </c>
    </row>
    <row r="35" spans="1:7" ht="15" x14ac:dyDescent="0.25">
      <c r="A35" s="282" t="s">
        <v>91</v>
      </c>
      <c r="B35">
        <v>12.6</v>
      </c>
      <c r="C35">
        <v>38.6</v>
      </c>
      <c r="D35">
        <v>0</v>
      </c>
      <c r="E35">
        <v>55.4</v>
      </c>
      <c r="F35">
        <v>0</v>
      </c>
      <c r="G35">
        <v>0</v>
      </c>
    </row>
    <row r="36" spans="1:7" ht="15" x14ac:dyDescent="0.25">
      <c r="A36" s="282" t="s">
        <v>93</v>
      </c>
      <c r="B36">
        <v>98.8</v>
      </c>
      <c r="C36">
        <v>58.4</v>
      </c>
      <c r="D36">
        <v>5.8</v>
      </c>
      <c r="E36">
        <v>4.5</v>
      </c>
      <c r="F36">
        <v>0</v>
      </c>
      <c r="G36">
        <v>0</v>
      </c>
    </row>
    <row r="37" spans="1:7" ht="15" x14ac:dyDescent="0.25">
      <c r="A37" s="282" t="s">
        <v>95</v>
      </c>
      <c r="B37">
        <v>132</v>
      </c>
      <c r="C37">
        <v>297</v>
      </c>
      <c r="D37">
        <v>0</v>
      </c>
      <c r="E37">
        <v>70.8</v>
      </c>
      <c r="F37">
        <v>0</v>
      </c>
      <c r="G37">
        <v>0</v>
      </c>
    </row>
    <row r="38" spans="1:7" ht="15" x14ac:dyDescent="0.25">
      <c r="A38" s="282" t="s">
        <v>96</v>
      </c>
      <c r="B38">
        <v>7.2</v>
      </c>
      <c r="C38">
        <v>16.899999999999999</v>
      </c>
      <c r="D38">
        <v>3.2</v>
      </c>
      <c r="E38">
        <v>1.2</v>
      </c>
      <c r="F38">
        <v>0</v>
      </c>
      <c r="G38">
        <v>0</v>
      </c>
    </row>
    <row r="39" spans="1:7" ht="15" x14ac:dyDescent="0.25">
      <c r="A39" s="282" t="s">
        <v>97</v>
      </c>
      <c r="B39">
        <v>0.4</v>
      </c>
      <c r="C39">
        <v>0</v>
      </c>
      <c r="D39">
        <v>0</v>
      </c>
      <c r="E39">
        <v>0</v>
      </c>
      <c r="F39">
        <v>0</v>
      </c>
      <c r="G39">
        <v>0</v>
      </c>
    </row>
    <row r="40" spans="1:7" ht="15" x14ac:dyDescent="0.25">
      <c r="A40" s="282" t="s">
        <v>98</v>
      </c>
      <c r="B40">
        <v>0</v>
      </c>
      <c r="C40">
        <v>40.1</v>
      </c>
      <c r="D40">
        <v>0</v>
      </c>
      <c r="E40">
        <v>0</v>
      </c>
      <c r="F40">
        <v>0</v>
      </c>
      <c r="G40">
        <v>0</v>
      </c>
    </row>
    <row r="41" spans="1:7" ht="15" x14ac:dyDescent="0.25">
      <c r="A41" s="282" t="s">
        <v>99</v>
      </c>
      <c r="B41">
        <v>11.9</v>
      </c>
      <c r="C41">
        <v>4.7</v>
      </c>
      <c r="D41">
        <v>0.9</v>
      </c>
      <c r="E41" t="s">
        <v>84</v>
      </c>
      <c r="F41">
        <v>0</v>
      </c>
      <c r="G41">
        <v>0</v>
      </c>
    </row>
    <row r="42" spans="1:7" ht="15" x14ac:dyDescent="0.25">
      <c r="A42" s="282" t="s">
        <v>100</v>
      </c>
      <c r="B42">
        <v>94.4</v>
      </c>
      <c r="C42">
        <v>48.6</v>
      </c>
      <c r="D42">
        <v>7.1</v>
      </c>
      <c r="E42">
        <v>11.6</v>
      </c>
      <c r="F42">
        <v>0</v>
      </c>
      <c r="G42">
        <v>0</v>
      </c>
    </row>
    <row r="43" spans="1:7" ht="15" x14ac:dyDescent="0.25">
      <c r="A43" s="282" t="s">
        <v>101</v>
      </c>
      <c r="B43">
        <v>78.099999999999994</v>
      </c>
      <c r="C43">
        <v>71.3</v>
      </c>
      <c r="D43">
        <v>24.3</v>
      </c>
      <c r="E43">
        <v>17.899999999999999</v>
      </c>
      <c r="F43">
        <v>0</v>
      </c>
      <c r="G43">
        <v>0</v>
      </c>
    </row>
    <row r="44" spans="1:7" ht="15" x14ac:dyDescent="0.25">
      <c r="A44" s="282" t="s">
        <v>66</v>
      </c>
    </row>
    <row r="45" spans="1:7" ht="15" x14ac:dyDescent="0.25">
      <c r="A45" s="282" t="s">
        <v>102</v>
      </c>
      <c r="B45">
        <v>70.7</v>
      </c>
      <c r="C45">
        <v>764</v>
      </c>
      <c r="D45">
        <v>96.7</v>
      </c>
      <c r="E45">
        <v>91.2</v>
      </c>
      <c r="F45">
        <v>0</v>
      </c>
      <c r="G45">
        <v>0</v>
      </c>
    </row>
    <row r="46" spans="1:7" ht="15" x14ac:dyDescent="0.25">
      <c r="A46" s="282" t="s">
        <v>103</v>
      </c>
      <c r="B46">
        <v>0</v>
      </c>
      <c r="C46">
        <v>82</v>
      </c>
      <c r="D46">
        <v>0</v>
      </c>
      <c r="E46">
        <v>91.2</v>
      </c>
      <c r="F46">
        <v>0</v>
      </c>
      <c r="G46">
        <v>0</v>
      </c>
    </row>
    <row r="47" spans="1:7" ht="15" x14ac:dyDescent="0.25">
      <c r="A47" s="282" t="s">
        <v>104</v>
      </c>
      <c r="B47">
        <v>63.7</v>
      </c>
      <c r="C47">
        <v>652</v>
      </c>
      <c r="D47">
        <v>66</v>
      </c>
      <c r="E47">
        <v>0</v>
      </c>
      <c r="F47">
        <v>0</v>
      </c>
      <c r="G47">
        <v>0</v>
      </c>
    </row>
    <row r="48" spans="1:7" ht="15" x14ac:dyDescent="0.25">
      <c r="A48" s="282" t="s">
        <v>105</v>
      </c>
      <c r="B48">
        <v>7</v>
      </c>
      <c r="C48">
        <v>0</v>
      </c>
      <c r="D48">
        <v>0</v>
      </c>
      <c r="E48">
        <v>0</v>
      </c>
      <c r="F48">
        <v>0</v>
      </c>
      <c r="G48">
        <v>0</v>
      </c>
    </row>
    <row r="49" spans="1:7" ht="15" x14ac:dyDescent="0.25">
      <c r="A49" s="282" t="s">
        <v>107</v>
      </c>
      <c r="B49">
        <v>0</v>
      </c>
      <c r="C49">
        <v>30</v>
      </c>
      <c r="D49">
        <v>30.7</v>
      </c>
      <c r="E49">
        <v>0</v>
      </c>
      <c r="F49">
        <v>0</v>
      </c>
      <c r="G49">
        <v>0</v>
      </c>
    </row>
    <row r="50" spans="1:7" ht="15" x14ac:dyDescent="0.25">
      <c r="A50" s="282" t="s">
        <v>66</v>
      </c>
    </row>
    <row r="51" spans="1:7" ht="15" x14ac:dyDescent="0.25">
      <c r="A51" s="282" t="s">
        <v>108</v>
      </c>
      <c r="B51">
        <v>1708.2</v>
      </c>
      <c r="C51">
        <v>2041.1</v>
      </c>
      <c r="D51">
        <v>385.8</v>
      </c>
      <c r="E51">
        <v>345</v>
      </c>
      <c r="F51">
        <v>0</v>
      </c>
      <c r="G51">
        <v>0</v>
      </c>
    </row>
    <row r="52" spans="1:7" ht="15" x14ac:dyDescent="0.25">
      <c r="A52" s="282" t="s">
        <v>109</v>
      </c>
      <c r="B52">
        <v>4</v>
      </c>
      <c r="C52">
        <v>6.6</v>
      </c>
      <c r="D52">
        <v>3.2</v>
      </c>
      <c r="E52">
        <v>3.2</v>
      </c>
      <c r="F52">
        <v>0</v>
      </c>
      <c r="G52">
        <v>0</v>
      </c>
    </row>
    <row r="53" spans="1:7" ht="15" x14ac:dyDescent="0.25">
      <c r="A53" s="282" t="s">
        <v>111</v>
      </c>
      <c r="B53">
        <v>61.8</v>
      </c>
      <c r="C53">
        <v>107</v>
      </c>
      <c r="D53">
        <v>0</v>
      </c>
      <c r="E53">
        <v>7.9</v>
      </c>
      <c r="F53">
        <v>0</v>
      </c>
      <c r="G53">
        <v>0</v>
      </c>
    </row>
    <row r="54" spans="1:7" ht="15" x14ac:dyDescent="0.25">
      <c r="A54" s="282" t="s">
        <v>112</v>
      </c>
      <c r="B54">
        <v>43.2</v>
      </c>
      <c r="C54">
        <v>35.799999999999997</v>
      </c>
      <c r="D54">
        <v>14</v>
      </c>
      <c r="E54">
        <v>7.1</v>
      </c>
      <c r="F54">
        <v>0</v>
      </c>
      <c r="G54">
        <v>0</v>
      </c>
    </row>
    <row r="55" spans="1:7" ht="15" x14ac:dyDescent="0.25">
      <c r="A55" s="282" t="s">
        <v>113</v>
      </c>
      <c r="B55">
        <v>36</v>
      </c>
      <c r="C55">
        <v>44.5</v>
      </c>
      <c r="D55">
        <v>31.1</v>
      </c>
      <c r="E55">
        <v>18.8</v>
      </c>
      <c r="F55">
        <v>0</v>
      </c>
      <c r="G55">
        <v>0</v>
      </c>
    </row>
    <row r="56" spans="1:7" ht="15" x14ac:dyDescent="0.25">
      <c r="A56" s="282" t="s">
        <v>114</v>
      </c>
      <c r="B56">
        <v>14.4</v>
      </c>
      <c r="C56">
        <v>21.6</v>
      </c>
      <c r="D56">
        <v>0</v>
      </c>
      <c r="E56">
        <v>0</v>
      </c>
      <c r="F56">
        <v>0</v>
      </c>
      <c r="G56">
        <v>0</v>
      </c>
    </row>
    <row r="57" spans="1:7" ht="15" x14ac:dyDescent="0.25">
      <c r="A57" s="282" t="s">
        <v>115</v>
      </c>
      <c r="B57">
        <v>0</v>
      </c>
      <c r="C57">
        <v>8</v>
      </c>
      <c r="D57">
        <v>0</v>
      </c>
      <c r="E57">
        <v>0</v>
      </c>
      <c r="F57">
        <v>0</v>
      </c>
      <c r="G57">
        <v>0</v>
      </c>
    </row>
    <row r="58" spans="1:7" ht="15" x14ac:dyDescent="0.25">
      <c r="A58" s="282" t="s">
        <v>116</v>
      </c>
      <c r="B58">
        <v>0</v>
      </c>
      <c r="C58">
        <v>6.8</v>
      </c>
      <c r="D58">
        <v>0</v>
      </c>
      <c r="E58">
        <v>0</v>
      </c>
      <c r="F58">
        <v>0</v>
      </c>
      <c r="G58">
        <v>0</v>
      </c>
    </row>
    <row r="59" spans="1:7" ht="15" x14ac:dyDescent="0.25">
      <c r="A59" s="282" t="s">
        <v>117</v>
      </c>
      <c r="B59">
        <v>1516.7</v>
      </c>
      <c r="C59">
        <v>1783.6</v>
      </c>
      <c r="D59">
        <v>329.3</v>
      </c>
      <c r="E59">
        <v>301.8</v>
      </c>
      <c r="F59">
        <v>0</v>
      </c>
      <c r="G59">
        <v>0</v>
      </c>
    </row>
    <row r="60" spans="1:7" ht="15" x14ac:dyDescent="0.25">
      <c r="A60" s="282" t="s">
        <v>118</v>
      </c>
      <c r="B60">
        <v>16.100000000000001</v>
      </c>
      <c r="C60">
        <v>12.3</v>
      </c>
      <c r="D60">
        <v>5.3</v>
      </c>
      <c r="E60">
        <v>6.3</v>
      </c>
      <c r="F60">
        <v>0</v>
      </c>
      <c r="G60">
        <v>0</v>
      </c>
    </row>
    <row r="61" spans="1:7" ht="15" x14ac:dyDescent="0.25">
      <c r="A61" s="282" t="s">
        <v>121</v>
      </c>
      <c r="B61">
        <v>16</v>
      </c>
      <c r="C61">
        <v>15</v>
      </c>
      <c r="D61">
        <v>3</v>
      </c>
      <c r="E61">
        <v>0</v>
      </c>
      <c r="F61">
        <v>0</v>
      </c>
      <c r="G61">
        <v>0</v>
      </c>
    </row>
    <row r="62" spans="1:7" ht="15" x14ac:dyDescent="0.25">
      <c r="A62" s="282" t="s">
        <v>62</v>
      </c>
      <c r="B62" t="s">
        <v>63</v>
      </c>
      <c r="C62" t="s">
        <v>64</v>
      </c>
      <c r="D62" t="s">
        <v>63</v>
      </c>
      <c r="E62" t="s">
        <v>63</v>
      </c>
      <c r="F62" t="s">
        <v>63</v>
      </c>
      <c r="G62" t="s">
        <v>65</v>
      </c>
    </row>
    <row r="63" spans="1:7" ht="15" x14ac:dyDescent="0.25">
      <c r="A63" s="282" t="s">
        <v>122</v>
      </c>
      <c r="B63">
        <v>10402.4</v>
      </c>
      <c r="C63">
        <v>18241.599999999999</v>
      </c>
      <c r="D63">
        <v>2168</v>
      </c>
      <c r="E63">
        <v>1788.4</v>
      </c>
      <c r="F63">
        <v>0</v>
      </c>
      <c r="G63">
        <v>0</v>
      </c>
    </row>
    <row r="64" spans="1:7" ht="15" x14ac:dyDescent="0.25">
      <c r="A64" s="282" t="s">
        <v>123</v>
      </c>
      <c r="B64">
        <v>5989.3</v>
      </c>
      <c r="C64">
        <v>7434.1</v>
      </c>
      <c r="D64">
        <v>0</v>
      </c>
      <c r="E64">
        <v>0</v>
      </c>
      <c r="F64">
        <v>0</v>
      </c>
      <c r="G64">
        <v>0</v>
      </c>
    </row>
    <row r="65" spans="1:7" ht="15" x14ac:dyDescent="0.25">
      <c r="A65" s="282" t="s">
        <v>62</v>
      </c>
      <c r="B65" t="s">
        <v>63</v>
      </c>
      <c r="C65" t="s">
        <v>64</v>
      </c>
      <c r="D65" t="s">
        <v>63</v>
      </c>
      <c r="E65" t="s">
        <v>63</v>
      </c>
      <c r="F65" t="s">
        <v>63</v>
      </c>
      <c r="G65" t="s">
        <v>65</v>
      </c>
    </row>
    <row r="66" spans="1:7" ht="15" x14ac:dyDescent="0.25">
      <c r="A66" s="282" t="s">
        <v>124</v>
      </c>
      <c r="B66">
        <v>16391.7</v>
      </c>
      <c r="C66">
        <v>25675.7</v>
      </c>
      <c r="D66">
        <v>2168</v>
      </c>
      <c r="E66">
        <v>1788.4</v>
      </c>
      <c r="F66">
        <v>0</v>
      </c>
      <c r="G66">
        <v>0</v>
      </c>
    </row>
    <row r="67" spans="1:7" ht="15" x14ac:dyDescent="0.25">
      <c r="A67" s="282" t="s">
        <v>125</v>
      </c>
      <c r="B67" t="s">
        <v>42</v>
      </c>
      <c r="C67" t="s">
        <v>42</v>
      </c>
      <c r="D67">
        <v>1.9</v>
      </c>
      <c r="E67">
        <v>6.3</v>
      </c>
      <c r="F67" t="s">
        <v>42</v>
      </c>
      <c r="G67" t="s">
        <v>42</v>
      </c>
    </row>
    <row r="68" spans="1:7" ht="15" x14ac:dyDescent="0.25">
      <c r="A68" s="282" t="s">
        <v>126</v>
      </c>
      <c r="B68">
        <v>0</v>
      </c>
      <c r="C68">
        <v>0.3</v>
      </c>
      <c r="D68" t="s">
        <v>42</v>
      </c>
      <c r="E68" t="s">
        <v>42</v>
      </c>
      <c r="F68">
        <v>0</v>
      </c>
      <c r="G68">
        <v>0</v>
      </c>
    </row>
    <row r="69" spans="1:7" ht="15" x14ac:dyDescent="0.25">
      <c r="A69" s="282" t="s">
        <v>50</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36595-8063-4322-BECE-69C62C283591}">
  <dimension ref="A1:H68"/>
  <sheetViews>
    <sheetView topLeftCell="A6" workbookViewId="0">
      <selection activeCell="O16" sqref="O16"/>
    </sheetView>
  </sheetViews>
  <sheetFormatPr defaultRowHeight="13.2" x14ac:dyDescent="0.25"/>
  <cols>
    <col min="1" max="1" width="26.5546875" customWidth="1"/>
  </cols>
  <sheetData>
    <row r="1" spans="1:8" ht="15" x14ac:dyDescent="0.25">
      <c r="A1" s="282" t="s">
        <v>47</v>
      </c>
    </row>
    <row r="2" spans="1:8" ht="15" x14ac:dyDescent="0.25">
      <c r="A2" s="282" t="s">
        <v>48</v>
      </c>
    </row>
    <row r="3" spans="1:8" ht="15" x14ac:dyDescent="0.25">
      <c r="A3" s="282" t="s">
        <v>243</v>
      </c>
    </row>
    <row r="4" spans="1:8" ht="15" x14ac:dyDescent="0.25">
      <c r="A4" s="282" t="s">
        <v>50</v>
      </c>
    </row>
    <row r="5" spans="1:8" ht="15" x14ac:dyDescent="0.25">
      <c r="A5" s="282" t="s">
        <v>51</v>
      </c>
    </row>
    <row r="6" spans="1:8" ht="15" x14ac:dyDescent="0.25">
      <c r="A6" s="282" t="s">
        <v>52</v>
      </c>
    </row>
    <row r="7" spans="1:8" ht="15" x14ac:dyDescent="0.25">
      <c r="A7" s="282" t="s">
        <v>128</v>
      </c>
    </row>
    <row r="8" spans="1:8" ht="15" x14ac:dyDescent="0.25">
      <c r="A8" s="282" t="s">
        <v>52</v>
      </c>
    </row>
    <row r="9" spans="1:8" ht="15" x14ac:dyDescent="0.25">
      <c r="A9" s="282" t="s">
        <v>56</v>
      </c>
      <c r="B9" t="s">
        <v>57</v>
      </c>
      <c r="C9" t="s">
        <v>58</v>
      </c>
      <c r="D9" t="s">
        <v>244</v>
      </c>
      <c r="E9" t="s">
        <v>245</v>
      </c>
      <c r="F9" t="s">
        <v>59</v>
      </c>
      <c r="G9" t="s">
        <v>60</v>
      </c>
      <c r="H9" t="s">
        <v>61</v>
      </c>
    </row>
    <row r="10" spans="1:8" ht="15" x14ac:dyDescent="0.25">
      <c r="A10" s="282" t="s">
        <v>50</v>
      </c>
    </row>
    <row r="11" spans="1:8" ht="15" x14ac:dyDescent="0.25">
      <c r="A11" s="282" t="s">
        <v>246</v>
      </c>
    </row>
    <row r="12" spans="1:8" ht="15" x14ac:dyDescent="0.25">
      <c r="A12" s="282" t="s">
        <v>67</v>
      </c>
      <c r="B12">
        <v>44.5</v>
      </c>
      <c r="C12">
        <v>301</v>
      </c>
      <c r="D12">
        <v>233.3</v>
      </c>
      <c r="E12">
        <v>0.1</v>
      </c>
      <c r="F12">
        <v>0</v>
      </c>
      <c r="G12">
        <v>0</v>
      </c>
    </row>
    <row r="13" spans="1:8" ht="15" x14ac:dyDescent="0.25">
      <c r="A13" s="282" t="s">
        <v>70</v>
      </c>
      <c r="B13">
        <v>0</v>
      </c>
      <c r="C13">
        <v>0</v>
      </c>
      <c r="D13" t="s">
        <v>84</v>
      </c>
      <c r="E13">
        <v>0.1</v>
      </c>
      <c r="F13">
        <v>0</v>
      </c>
      <c r="G13">
        <v>0</v>
      </c>
    </row>
    <row r="14" spans="1:8" ht="15" x14ac:dyDescent="0.25">
      <c r="A14" s="282" t="s">
        <v>71</v>
      </c>
      <c r="B14">
        <v>0</v>
      </c>
      <c r="C14">
        <v>66</v>
      </c>
      <c r="D14">
        <v>175.1</v>
      </c>
      <c r="E14">
        <v>0</v>
      </c>
      <c r="F14">
        <v>0</v>
      </c>
      <c r="G14">
        <v>0</v>
      </c>
    </row>
    <row r="15" spans="1:8" ht="15" x14ac:dyDescent="0.25">
      <c r="A15" s="282" t="s">
        <v>72</v>
      </c>
      <c r="B15">
        <v>44.5</v>
      </c>
      <c r="C15">
        <v>44</v>
      </c>
      <c r="D15">
        <v>0</v>
      </c>
      <c r="E15">
        <v>0</v>
      </c>
      <c r="F15">
        <v>0</v>
      </c>
      <c r="G15">
        <v>0</v>
      </c>
    </row>
    <row r="16" spans="1:8" ht="15" x14ac:dyDescent="0.25">
      <c r="A16" s="282" t="s">
        <v>73</v>
      </c>
      <c r="B16">
        <v>0</v>
      </c>
      <c r="C16">
        <v>131</v>
      </c>
      <c r="D16">
        <v>58.2</v>
      </c>
      <c r="E16">
        <v>0</v>
      </c>
      <c r="F16">
        <v>0</v>
      </c>
      <c r="G16">
        <v>0</v>
      </c>
    </row>
    <row r="17" spans="1:7" ht="15" x14ac:dyDescent="0.25">
      <c r="A17" s="282" t="s">
        <v>74</v>
      </c>
      <c r="B17">
        <v>0</v>
      </c>
      <c r="C17">
        <v>60</v>
      </c>
      <c r="D17">
        <v>0</v>
      </c>
      <c r="E17">
        <v>0</v>
      </c>
      <c r="F17">
        <v>0</v>
      </c>
      <c r="G17">
        <v>0</v>
      </c>
    </row>
    <row r="18" spans="1:7" ht="15" x14ac:dyDescent="0.25">
      <c r="A18" s="282" t="s">
        <v>66</v>
      </c>
    </row>
    <row r="19" spans="1:7" ht="15" x14ac:dyDescent="0.25">
      <c r="A19" s="282" t="s">
        <v>75</v>
      </c>
      <c r="B19">
        <v>0</v>
      </c>
      <c r="C19">
        <v>31</v>
      </c>
      <c r="D19">
        <v>0</v>
      </c>
      <c r="E19">
        <v>0</v>
      </c>
      <c r="F19">
        <v>0</v>
      </c>
      <c r="G19">
        <v>0</v>
      </c>
    </row>
    <row r="20" spans="1:7" ht="15" x14ac:dyDescent="0.25">
      <c r="A20" s="282" t="s">
        <v>76</v>
      </c>
      <c r="B20">
        <v>0</v>
      </c>
      <c r="C20">
        <v>31</v>
      </c>
      <c r="D20">
        <v>0</v>
      </c>
      <c r="E20">
        <v>0</v>
      </c>
      <c r="F20">
        <v>0</v>
      </c>
      <c r="G20">
        <v>0</v>
      </c>
    </row>
    <row r="21" spans="1:7" ht="15" x14ac:dyDescent="0.25">
      <c r="A21" s="282" t="s">
        <v>66</v>
      </c>
    </row>
    <row r="22" spans="1:7" ht="15" x14ac:dyDescent="0.25">
      <c r="A22" s="282" t="s">
        <v>78</v>
      </c>
      <c r="B22">
        <v>480.2</v>
      </c>
      <c r="C22">
        <v>455.8</v>
      </c>
      <c r="D22">
        <v>165.4</v>
      </c>
      <c r="E22">
        <v>190.2</v>
      </c>
      <c r="F22">
        <v>0</v>
      </c>
      <c r="G22">
        <v>0</v>
      </c>
    </row>
    <row r="23" spans="1:7" ht="15" x14ac:dyDescent="0.25">
      <c r="A23" s="282" t="s">
        <v>66</v>
      </c>
    </row>
    <row r="24" spans="1:7" ht="15" x14ac:dyDescent="0.25">
      <c r="A24" s="282" t="s">
        <v>79</v>
      </c>
      <c r="B24">
        <v>279.7</v>
      </c>
      <c r="C24">
        <v>386.7</v>
      </c>
      <c r="D24">
        <v>20.3</v>
      </c>
      <c r="E24">
        <v>32.799999999999997</v>
      </c>
      <c r="F24">
        <v>0</v>
      </c>
      <c r="G24">
        <v>0</v>
      </c>
    </row>
    <row r="25" spans="1:7" ht="15" x14ac:dyDescent="0.25">
      <c r="A25" s="282" t="s">
        <v>66</v>
      </c>
    </row>
    <row r="26" spans="1:7" ht="15" x14ac:dyDescent="0.25">
      <c r="A26" s="282" t="s">
        <v>80</v>
      </c>
      <c r="B26">
        <v>6831.7</v>
      </c>
      <c r="C26">
        <v>13480.7</v>
      </c>
      <c r="D26">
        <v>626.29999999999995</v>
      </c>
      <c r="E26">
        <v>393.4</v>
      </c>
      <c r="F26">
        <v>0</v>
      </c>
      <c r="G26">
        <v>0</v>
      </c>
    </row>
    <row r="27" spans="1:7" ht="15" x14ac:dyDescent="0.25">
      <c r="A27" s="282" t="s">
        <v>66</v>
      </c>
    </row>
    <row r="28" spans="1:7" ht="15" x14ac:dyDescent="0.25">
      <c r="A28" s="282" t="s">
        <v>81</v>
      </c>
      <c r="B28">
        <v>741.3</v>
      </c>
      <c r="C28">
        <v>774</v>
      </c>
      <c r="D28">
        <v>107.4</v>
      </c>
      <c r="E28">
        <v>288.89999999999998</v>
      </c>
      <c r="F28">
        <v>0</v>
      </c>
      <c r="G28">
        <v>0</v>
      </c>
    </row>
    <row r="29" spans="1:7" ht="15" x14ac:dyDescent="0.25">
      <c r="A29" s="282" t="s">
        <v>82</v>
      </c>
      <c r="B29">
        <v>0.2</v>
      </c>
      <c r="C29">
        <v>0.3</v>
      </c>
      <c r="D29">
        <v>0</v>
      </c>
      <c r="E29">
        <v>0</v>
      </c>
      <c r="F29">
        <v>0</v>
      </c>
      <c r="G29">
        <v>0</v>
      </c>
    </row>
    <row r="30" spans="1:7" ht="15" x14ac:dyDescent="0.25">
      <c r="A30" s="282" t="s">
        <v>83</v>
      </c>
      <c r="B30">
        <v>58</v>
      </c>
      <c r="C30">
        <v>110</v>
      </c>
      <c r="D30">
        <v>0</v>
      </c>
      <c r="E30">
        <v>0</v>
      </c>
      <c r="F30">
        <v>0</v>
      </c>
      <c r="G30">
        <v>0</v>
      </c>
    </row>
    <row r="31" spans="1:7" ht="15" x14ac:dyDescent="0.25">
      <c r="A31" s="282" t="s">
        <v>85</v>
      </c>
      <c r="B31">
        <v>1.8</v>
      </c>
      <c r="C31">
        <v>0</v>
      </c>
      <c r="D31">
        <v>0</v>
      </c>
      <c r="E31">
        <v>0</v>
      </c>
      <c r="F31">
        <v>0</v>
      </c>
      <c r="G31">
        <v>0</v>
      </c>
    </row>
    <row r="32" spans="1:7" ht="15" x14ac:dyDescent="0.25">
      <c r="A32" s="282" t="s">
        <v>86</v>
      </c>
      <c r="B32">
        <v>0.6</v>
      </c>
      <c r="C32">
        <v>1.2</v>
      </c>
      <c r="D32">
        <v>0</v>
      </c>
      <c r="E32">
        <v>0.4</v>
      </c>
      <c r="F32">
        <v>0</v>
      </c>
      <c r="G32">
        <v>0</v>
      </c>
    </row>
    <row r="33" spans="1:7" ht="15" x14ac:dyDescent="0.25">
      <c r="A33" s="282" t="s">
        <v>87</v>
      </c>
      <c r="B33">
        <v>0</v>
      </c>
      <c r="C33">
        <v>0.2</v>
      </c>
      <c r="D33">
        <v>0.9</v>
      </c>
      <c r="E33">
        <v>0.1</v>
      </c>
      <c r="F33">
        <v>0</v>
      </c>
      <c r="G33">
        <v>0</v>
      </c>
    </row>
    <row r="34" spans="1:7" ht="15" x14ac:dyDescent="0.25">
      <c r="A34" s="282" t="s">
        <v>88</v>
      </c>
      <c r="B34">
        <v>257.7</v>
      </c>
      <c r="C34">
        <v>108</v>
      </c>
      <c r="D34">
        <v>75.599999999999994</v>
      </c>
      <c r="E34">
        <v>135.9</v>
      </c>
      <c r="F34">
        <v>0</v>
      </c>
      <c r="G34">
        <v>0</v>
      </c>
    </row>
    <row r="35" spans="1:7" ht="15" x14ac:dyDescent="0.25">
      <c r="A35" s="282" t="s">
        <v>91</v>
      </c>
      <c r="B35">
        <v>12.6</v>
      </c>
      <c r="C35">
        <v>38.4</v>
      </c>
      <c r="D35">
        <v>0</v>
      </c>
      <c r="E35">
        <v>54.4</v>
      </c>
      <c r="F35">
        <v>0</v>
      </c>
      <c r="G35">
        <v>0</v>
      </c>
    </row>
    <row r="36" spans="1:7" ht="15" x14ac:dyDescent="0.25">
      <c r="A36" s="282" t="s">
        <v>93</v>
      </c>
      <c r="B36">
        <v>87.3</v>
      </c>
      <c r="C36">
        <v>59.2</v>
      </c>
      <c r="D36">
        <v>2.9</v>
      </c>
      <c r="E36">
        <v>2.1</v>
      </c>
      <c r="F36">
        <v>0</v>
      </c>
      <c r="G36">
        <v>0</v>
      </c>
    </row>
    <row r="37" spans="1:7" ht="15" x14ac:dyDescent="0.25">
      <c r="A37" s="282" t="s">
        <v>95</v>
      </c>
      <c r="B37">
        <v>132</v>
      </c>
      <c r="C37">
        <v>297</v>
      </c>
      <c r="D37">
        <v>0</v>
      </c>
      <c r="E37">
        <v>70.8</v>
      </c>
      <c r="F37">
        <v>0</v>
      </c>
      <c r="G37">
        <v>0</v>
      </c>
    </row>
    <row r="38" spans="1:7" ht="15" x14ac:dyDescent="0.25">
      <c r="A38" s="282" t="s">
        <v>96</v>
      </c>
      <c r="B38">
        <v>6.4</v>
      </c>
      <c r="C38">
        <v>15.1</v>
      </c>
      <c r="D38">
        <v>3.2</v>
      </c>
      <c r="E38">
        <v>1</v>
      </c>
      <c r="F38">
        <v>0</v>
      </c>
      <c r="G38">
        <v>0</v>
      </c>
    </row>
    <row r="39" spans="1:7" ht="15" x14ac:dyDescent="0.25">
      <c r="A39" s="282" t="s">
        <v>97</v>
      </c>
      <c r="B39">
        <v>0.4</v>
      </c>
      <c r="C39">
        <v>0</v>
      </c>
      <c r="D39">
        <v>0</v>
      </c>
      <c r="E39">
        <v>0</v>
      </c>
      <c r="F39">
        <v>0</v>
      </c>
      <c r="G39">
        <v>0</v>
      </c>
    </row>
    <row r="40" spans="1:7" ht="15" x14ac:dyDescent="0.25">
      <c r="A40" s="282" t="s">
        <v>98</v>
      </c>
      <c r="B40">
        <v>0</v>
      </c>
      <c r="C40">
        <v>40.1</v>
      </c>
      <c r="D40">
        <v>0</v>
      </c>
      <c r="E40">
        <v>0</v>
      </c>
      <c r="F40">
        <v>0</v>
      </c>
      <c r="G40">
        <v>0</v>
      </c>
    </row>
    <row r="41" spans="1:7" ht="15" x14ac:dyDescent="0.25">
      <c r="A41" s="282" t="s">
        <v>99</v>
      </c>
      <c r="B41">
        <v>11.9</v>
      </c>
      <c r="C41">
        <v>4.3</v>
      </c>
      <c r="D41">
        <v>0.9</v>
      </c>
      <c r="E41" t="s">
        <v>84</v>
      </c>
      <c r="F41">
        <v>0</v>
      </c>
      <c r="G41">
        <v>0</v>
      </c>
    </row>
    <row r="42" spans="1:7" ht="15" x14ac:dyDescent="0.25">
      <c r="A42" s="282" t="s">
        <v>100</v>
      </c>
      <c r="B42">
        <v>92.8</v>
      </c>
      <c r="C42">
        <v>40.799999999999997</v>
      </c>
      <c r="D42">
        <v>5.8</v>
      </c>
      <c r="E42">
        <v>11</v>
      </c>
      <c r="F42">
        <v>0</v>
      </c>
      <c r="G42">
        <v>0</v>
      </c>
    </row>
    <row r="43" spans="1:7" ht="15" x14ac:dyDescent="0.25">
      <c r="A43" s="282" t="s">
        <v>101</v>
      </c>
      <c r="B43">
        <v>79.599999999999994</v>
      </c>
      <c r="C43">
        <v>59.4</v>
      </c>
      <c r="D43">
        <v>18.100000000000001</v>
      </c>
      <c r="E43">
        <v>13.2</v>
      </c>
      <c r="F43">
        <v>0</v>
      </c>
      <c r="G43">
        <v>0</v>
      </c>
    </row>
    <row r="44" spans="1:7" ht="15" x14ac:dyDescent="0.25">
      <c r="A44" s="282" t="s">
        <v>66</v>
      </c>
    </row>
    <row r="45" spans="1:7" ht="15" x14ac:dyDescent="0.25">
      <c r="A45" s="282" t="s">
        <v>102</v>
      </c>
      <c r="B45">
        <v>63.7</v>
      </c>
      <c r="C45">
        <v>766</v>
      </c>
      <c r="D45">
        <v>96.7</v>
      </c>
      <c r="E45">
        <v>46.1</v>
      </c>
      <c r="F45">
        <v>0</v>
      </c>
      <c r="G45">
        <v>0</v>
      </c>
    </row>
    <row r="46" spans="1:7" ht="15" x14ac:dyDescent="0.25">
      <c r="A46" s="282" t="s">
        <v>103</v>
      </c>
      <c r="B46">
        <v>0</v>
      </c>
      <c r="C46">
        <v>84</v>
      </c>
      <c r="D46">
        <v>0</v>
      </c>
      <c r="E46">
        <v>46.1</v>
      </c>
      <c r="F46">
        <v>0</v>
      </c>
      <c r="G46">
        <v>0</v>
      </c>
    </row>
    <row r="47" spans="1:7" ht="15" x14ac:dyDescent="0.25">
      <c r="A47" s="282" t="s">
        <v>104</v>
      </c>
      <c r="B47">
        <v>63.7</v>
      </c>
      <c r="C47">
        <v>652</v>
      </c>
      <c r="D47">
        <v>66</v>
      </c>
      <c r="E47">
        <v>0</v>
      </c>
      <c r="F47">
        <v>0</v>
      </c>
      <c r="G47">
        <v>0</v>
      </c>
    </row>
    <row r="48" spans="1:7" ht="15" x14ac:dyDescent="0.25">
      <c r="A48" s="282" t="s">
        <v>107</v>
      </c>
      <c r="B48">
        <v>0</v>
      </c>
      <c r="C48">
        <v>30</v>
      </c>
      <c r="D48">
        <v>30.7</v>
      </c>
      <c r="E48">
        <v>0</v>
      </c>
      <c r="F48">
        <v>0</v>
      </c>
      <c r="G48">
        <v>0</v>
      </c>
    </row>
    <row r="49" spans="1:7" ht="15" x14ac:dyDescent="0.25">
      <c r="A49" s="282" t="s">
        <v>66</v>
      </c>
    </row>
    <row r="50" spans="1:7" ht="15" x14ac:dyDescent="0.25">
      <c r="A50" s="282" t="s">
        <v>108</v>
      </c>
      <c r="B50">
        <v>1814.3</v>
      </c>
      <c r="C50">
        <v>1891.1</v>
      </c>
      <c r="D50">
        <v>247.2</v>
      </c>
      <c r="E50">
        <v>262.8</v>
      </c>
      <c r="F50">
        <v>0</v>
      </c>
      <c r="G50">
        <v>0</v>
      </c>
    </row>
    <row r="51" spans="1:7" ht="15" x14ac:dyDescent="0.25">
      <c r="A51" s="282" t="s">
        <v>109</v>
      </c>
      <c r="B51">
        <v>4</v>
      </c>
      <c r="C51">
        <v>6.6</v>
      </c>
      <c r="D51">
        <v>3.2</v>
      </c>
      <c r="E51">
        <v>3.2</v>
      </c>
      <c r="F51">
        <v>0</v>
      </c>
      <c r="G51">
        <v>0</v>
      </c>
    </row>
    <row r="52" spans="1:7" ht="15" x14ac:dyDescent="0.25">
      <c r="A52" s="282" t="s">
        <v>111</v>
      </c>
      <c r="B52">
        <v>61.8</v>
      </c>
      <c r="C52">
        <v>107</v>
      </c>
      <c r="D52">
        <v>0</v>
      </c>
      <c r="E52">
        <v>7.9</v>
      </c>
      <c r="F52">
        <v>0</v>
      </c>
      <c r="G52">
        <v>0</v>
      </c>
    </row>
    <row r="53" spans="1:7" ht="15" x14ac:dyDescent="0.25">
      <c r="A53" s="282" t="s">
        <v>112</v>
      </c>
      <c r="B53">
        <v>42.7</v>
      </c>
      <c r="C53">
        <v>36.200000000000003</v>
      </c>
      <c r="D53">
        <v>12.3</v>
      </c>
      <c r="E53">
        <v>6.4</v>
      </c>
      <c r="F53">
        <v>0</v>
      </c>
      <c r="G53">
        <v>0</v>
      </c>
    </row>
    <row r="54" spans="1:7" ht="15" x14ac:dyDescent="0.25">
      <c r="A54" s="282" t="s">
        <v>113</v>
      </c>
      <c r="B54">
        <v>36</v>
      </c>
      <c r="C54">
        <v>58.1</v>
      </c>
      <c r="D54">
        <v>13.9</v>
      </c>
      <c r="E54">
        <v>6.6</v>
      </c>
      <c r="F54">
        <v>0</v>
      </c>
      <c r="G54">
        <v>0</v>
      </c>
    </row>
    <row r="55" spans="1:7" ht="15" x14ac:dyDescent="0.25">
      <c r="A55" s="282" t="s">
        <v>114</v>
      </c>
      <c r="B55">
        <v>14.4</v>
      </c>
      <c r="C55">
        <v>21.6</v>
      </c>
      <c r="D55">
        <v>0</v>
      </c>
      <c r="E55">
        <v>0</v>
      </c>
      <c r="F55">
        <v>0</v>
      </c>
      <c r="G55">
        <v>0</v>
      </c>
    </row>
    <row r="56" spans="1:7" ht="15" x14ac:dyDescent="0.25">
      <c r="A56" s="282" t="s">
        <v>115</v>
      </c>
      <c r="B56">
        <v>0</v>
      </c>
      <c r="C56">
        <v>8</v>
      </c>
      <c r="D56">
        <v>0</v>
      </c>
      <c r="E56">
        <v>0</v>
      </c>
      <c r="F56">
        <v>0</v>
      </c>
      <c r="G56">
        <v>0</v>
      </c>
    </row>
    <row r="57" spans="1:7" ht="15" x14ac:dyDescent="0.25">
      <c r="A57" s="282" t="s">
        <v>116</v>
      </c>
      <c r="B57">
        <v>0</v>
      </c>
      <c r="C57">
        <v>6.8</v>
      </c>
      <c r="D57">
        <v>0</v>
      </c>
      <c r="E57">
        <v>0</v>
      </c>
      <c r="F57">
        <v>0</v>
      </c>
      <c r="G57">
        <v>0</v>
      </c>
    </row>
    <row r="58" spans="1:7" ht="15" x14ac:dyDescent="0.25">
      <c r="A58" s="282" t="s">
        <v>117</v>
      </c>
      <c r="B58">
        <v>1623.4</v>
      </c>
      <c r="C58">
        <v>1619.6</v>
      </c>
      <c r="D58">
        <v>209.5</v>
      </c>
      <c r="E58">
        <v>232.4</v>
      </c>
      <c r="F58">
        <v>0</v>
      </c>
      <c r="G58">
        <v>0</v>
      </c>
    </row>
    <row r="59" spans="1:7" ht="15" x14ac:dyDescent="0.25">
      <c r="A59" s="282" t="s">
        <v>118</v>
      </c>
      <c r="B59">
        <v>16.100000000000001</v>
      </c>
      <c r="C59">
        <v>12.3</v>
      </c>
      <c r="D59">
        <v>5.3</v>
      </c>
      <c r="E59">
        <v>6.3</v>
      </c>
      <c r="F59">
        <v>0</v>
      </c>
      <c r="G59">
        <v>0</v>
      </c>
    </row>
    <row r="60" spans="1:7" ht="15" x14ac:dyDescent="0.25">
      <c r="A60" s="282" t="s">
        <v>121</v>
      </c>
      <c r="B60">
        <v>16</v>
      </c>
      <c r="C60">
        <v>15</v>
      </c>
      <c r="D60">
        <v>3</v>
      </c>
      <c r="E60">
        <v>0</v>
      </c>
      <c r="F60">
        <v>0</v>
      </c>
      <c r="G60">
        <v>0</v>
      </c>
    </row>
    <row r="61" spans="1:7" ht="15" x14ac:dyDescent="0.25">
      <c r="A61" s="282" t="s">
        <v>62</v>
      </c>
      <c r="B61" t="s">
        <v>64</v>
      </c>
      <c r="C61" t="s">
        <v>65</v>
      </c>
      <c r="D61" t="s">
        <v>63</v>
      </c>
      <c r="E61" t="s">
        <v>209</v>
      </c>
      <c r="F61" t="s">
        <v>131</v>
      </c>
      <c r="G61" t="s">
        <v>133</v>
      </c>
    </row>
    <row r="62" spans="1:7" ht="15" x14ac:dyDescent="0.25">
      <c r="A62" s="282" t="s">
        <v>122</v>
      </c>
      <c r="B62">
        <v>10255.299999999999</v>
      </c>
      <c r="C62">
        <v>18086.2</v>
      </c>
      <c r="D62">
        <v>1496.5</v>
      </c>
      <c r="E62">
        <v>1214.3</v>
      </c>
      <c r="F62">
        <v>0</v>
      </c>
      <c r="G62">
        <v>0</v>
      </c>
    </row>
    <row r="63" spans="1:7" ht="15" x14ac:dyDescent="0.25">
      <c r="A63" s="282" t="s">
        <v>123</v>
      </c>
      <c r="B63">
        <v>5999.3</v>
      </c>
      <c r="C63">
        <v>7429.9</v>
      </c>
      <c r="D63">
        <v>0</v>
      </c>
      <c r="E63">
        <v>0</v>
      </c>
      <c r="F63">
        <v>0</v>
      </c>
      <c r="G63">
        <v>0</v>
      </c>
    </row>
    <row r="64" spans="1:7" ht="15" x14ac:dyDescent="0.25">
      <c r="A64" s="282" t="s">
        <v>62</v>
      </c>
      <c r="B64" t="s">
        <v>64</v>
      </c>
      <c r="C64" t="s">
        <v>65</v>
      </c>
      <c r="D64" t="s">
        <v>63</v>
      </c>
      <c r="E64" t="s">
        <v>209</v>
      </c>
      <c r="F64" t="s">
        <v>131</v>
      </c>
      <c r="G64" t="s">
        <v>133</v>
      </c>
    </row>
    <row r="65" spans="1:7" ht="15" x14ac:dyDescent="0.25">
      <c r="A65" s="282" t="s">
        <v>124</v>
      </c>
      <c r="B65">
        <v>16254.6</v>
      </c>
      <c r="C65">
        <v>25516.1</v>
      </c>
      <c r="D65">
        <v>1496.5</v>
      </c>
      <c r="E65">
        <v>1214.3</v>
      </c>
      <c r="F65">
        <v>0</v>
      </c>
      <c r="G65">
        <v>0</v>
      </c>
    </row>
    <row r="66" spans="1:7" ht="15" x14ac:dyDescent="0.25">
      <c r="A66" s="282" t="s">
        <v>125</v>
      </c>
      <c r="B66" t="s">
        <v>42</v>
      </c>
      <c r="C66" t="s">
        <v>42</v>
      </c>
      <c r="D66">
        <v>1.9</v>
      </c>
      <c r="E66">
        <v>6.3</v>
      </c>
      <c r="F66" t="s">
        <v>42</v>
      </c>
      <c r="G66" t="s">
        <v>42</v>
      </c>
    </row>
    <row r="67" spans="1:7" ht="15" x14ac:dyDescent="0.25">
      <c r="A67" s="282" t="s">
        <v>126</v>
      </c>
      <c r="B67">
        <v>0</v>
      </c>
      <c r="C67">
        <v>0.3</v>
      </c>
      <c r="D67" t="s">
        <v>42</v>
      </c>
      <c r="E67" t="s">
        <v>42</v>
      </c>
      <c r="F67">
        <v>0</v>
      </c>
      <c r="G67">
        <v>0</v>
      </c>
    </row>
    <row r="68" spans="1:7" ht="15" x14ac:dyDescent="0.25">
      <c r="A68" s="282" t="s">
        <v>62</v>
      </c>
      <c r="B68" t="s">
        <v>64</v>
      </c>
      <c r="C68" t="s">
        <v>65</v>
      </c>
      <c r="D68" t="s">
        <v>63</v>
      </c>
      <c r="E68" t="s">
        <v>209</v>
      </c>
      <c r="F68" t="s">
        <v>131</v>
      </c>
      <c r="G68" t="s">
        <v>133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72F2B-BEBA-4815-9D83-B5F89F726DDB}">
  <dimension ref="A1:G69"/>
  <sheetViews>
    <sheetView workbookViewId="0">
      <selection activeCell="B27" sqref="B27"/>
    </sheetView>
  </sheetViews>
  <sheetFormatPr defaultRowHeight="13.2" x14ac:dyDescent="0.25"/>
  <cols>
    <col min="1" max="1" width="25.109375" customWidth="1"/>
    <col min="2" max="3" width="9.5546875" style="66" bestFit="1" customWidth="1"/>
    <col min="4" max="7" width="9" style="66" bestFit="1" customWidth="1"/>
  </cols>
  <sheetData>
    <row r="1" spans="1:7" ht="15" x14ac:dyDescent="0.25">
      <c r="A1" s="282" t="s">
        <v>47</v>
      </c>
    </row>
    <row r="2" spans="1:7" ht="15" x14ac:dyDescent="0.25">
      <c r="A2" s="282" t="s">
        <v>48</v>
      </c>
    </row>
    <row r="3" spans="1:7" ht="15" x14ac:dyDescent="0.25">
      <c r="A3" s="282" t="s">
        <v>247</v>
      </c>
    </row>
    <row r="4" spans="1:7" ht="15" x14ac:dyDescent="0.25">
      <c r="A4" s="282" t="s">
        <v>50</v>
      </c>
    </row>
    <row r="5" spans="1:7" ht="15" x14ac:dyDescent="0.25">
      <c r="A5" s="282" t="s">
        <v>51</v>
      </c>
    </row>
    <row r="6" spans="1:7" ht="15" x14ac:dyDescent="0.25">
      <c r="A6" s="282" t="s">
        <v>52</v>
      </c>
    </row>
    <row r="7" spans="1:7" ht="15" x14ac:dyDescent="0.25">
      <c r="A7" s="282" t="s">
        <v>53</v>
      </c>
      <c r="B7" s="66" t="s">
        <v>54</v>
      </c>
      <c r="C7" s="66" t="s">
        <v>55</v>
      </c>
    </row>
    <row r="8" spans="1:7" ht="15" x14ac:dyDescent="0.25">
      <c r="A8" s="282" t="s">
        <v>52</v>
      </c>
    </row>
    <row r="9" spans="1:7" ht="15" x14ac:dyDescent="0.25">
      <c r="A9" s="282" t="s">
        <v>56</v>
      </c>
      <c r="B9" s="66" t="s">
        <v>57</v>
      </c>
      <c r="C9" s="66" t="s">
        <v>58</v>
      </c>
      <c r="D9" s="66" t="s">
        <v>57</v>
      </c>
      <c r="E9" s="66" t="s">
        <v>59</v>
      </c>
      <c r="F9" s="66" t="s">
        <v>60</v>
      </c>
      <c r="G9" s="66" t="s">
        <v>61</v>
      </c>
    </row>
    <row r="10" spans="1:7" ht="15" x14ac:dyDescent="0.25">
      <c r="A10" s="282" t="s">
        <v>62</v>
      </c>
      <c r="B10" s="66" t="s">
        <v>131</v>
      </c>
      <c r="C10" s="66" t="s">
        <v>133</v>
      </c>
      <c r="D10" s="66" t="s">
        <v>63</v>
      </c>
      <c r="E10" s="66" t="s">
        <v>63</v>
      </c>
      <c r="F10" s="66" t="s">
        <v>63</v>
      </c>
      <c r="G10" s="66" t="s">
        <v>65</v>
      </c>
    </row>
    <row r="11" spans="1:7" ht="15" x14ac:dyDescent="0.25">
      <c r="A11" s="282" t="s">
        <v>66</v>
      </c>
    </row>
    <row r="12" spans="1:7" ht="15" x14ac:dyDescent="0.25">
      <c r="A12" s="282" t="s">
        <v>67</v>
      </c>
      <c r="B12" s="66">
        <v>44.5</v>
      </c>
      <c r="C12" s="66">
        <v>301</v>
      </c>
      <c r="D12" s="66">
        <v>182.1</v>
      </c>
      <c r="E12" s="66" t="s">
        <v>84</v>
      </c>
      <c r="F12" s="66">
        <v>0</v>
      </c>
      <c r="G12" s="66">
        <v>0</v>
      </c>
    </row>
    <row r="13" spans="1:7" ht="15" x14ac:dyDescent="0.25">
      <c r="A13" s="282" t="s">
        <v>70</v>
      </c>
      <c r="B13" s="66">
        <v>0</v>
      </c>
      <c r="C13" s="66">
        <v>0</v>
      </c>
      <c r="D13" s="66" t="s">
        <v>84</v>
      </c>
      <c r="E13" s="66" t="s">
        <v>84</v>
      </c>
      <c r="F13" s="66">
        <v>0</v>
      </c>
      <c r="G13" s="66">
        <v>0</v>
      </c>
    </row>
    <row r="14" spans="1:7" ht="15" x14ac:dyDescent="0.25">
      <c r="A14" s="282" t="s">
        <v>71</v>
      </c>
      <c r="B14" s="66">
        <v>0</v>
      </c>
      <c r="C14" s="66">
        <v>66</v>
      </c>
      <c r="D14" s="66">
        <v>123.9</v>
      </c>
      <c r="E14" s="66">
        <v>0</v>
      </c>
      <c r="F14" s="66">
        <v>0</v>
      </c>
      <c r="G14" s="66">
        <v>0</v>
      </c>
    </row>
    <row r="15" spans="1:7" ht="15" x14ac:dyDescent="0.25">
      <c r="A15" s="282" t="s">
        <v>72</v>
      </c>
      <c r="B15" s="66">
        <v>44.5</v>
      </c>
      <c r="C15" s="66">
        <v>44</v>
      </c>
      <c r="D15" s="66">
        <v>0</v>
      </c>
      <c r="E15" s="66">
        <v>0</v>
      </c>
      <c r="F15" s="66">
        <v>0</v>
      </c>
      <c r="G15" s="66">
        <v>0</v>
      </c>
    </row>
    <row r="16" spans="1:7" ht="15" x14ac:dyDescent="0.25">
      <c r="A16" s="282" t="s">
        <v>73</v>
      </c>
      <c r="B16" s="66">
        <v>0</v>
      </c>
      <c r="C16" s="66">
        <v>131</v>
      </c>
      <c r="D16" s="66">
        <v>58.2</v>
      </c>
      <c r="E16" s="66">
        <v>0</v>
      </c>
      <c r="F16" s="66">
        <v>0</v>
      </c>
      <c r="G16" s="66">
        <v>0</v>
      </c>
    </row>
    <row r="17" spans="1:7" ht="15" x14ac:dyDescent="0.25">
      <c r="A17" s="282" t="s">
        <v>74</v>
      </c>
      <c r="B17" s="66">
        <v>0</v>
      </c>
      <c r="C17" s="66">
        <v>60</v>
      </c>
      <c r="D17" s="66">
        <v>0</v>
      </c>
      <c r="E17" s="66">
        <v>0</v>
      </c>
      <c r="F17" s="66">
        <v>0</v>
      </c>
      <c r="G17" s="66">
        <v>0</v>
      </c>
    </row>
    <row r="18" spans="1:7" ht="15" x14ac:dyDescent="0.25">
      <c r="A18" s="282" t="s">
        <v>66</v>
      </c>
    </row>
    <row r="19" spans="1:7" ht="15" x14ac:dyDescent="0.25">
      <c r="A19" s="282" t="s">
        <v>75</v>
      </c>
      <c r="B19" s="66">
        <v>0</v>
      </c>
      <c r="C19" s="66">
        <v>31</v>
      </c>
      <c r="D19" s="66">
        <v>0</v>
      </c>
      <c r="E19" s="66">
        <v>0</v>
      </c>
      <c r="F19" s="66">
        <v>0</v>
      </c>
      <c r="G19" s="66">
        <v>0</v>
      </c>
    </row>
    <row r="20" spans="1:7" ht="15" x14ac:dyDescent="0.25">
      <c r="A20" s="282" t="s">
        <v>76</v>
      </c>
      <c r="B20" s="66">
        <v>0</v>
      </c>
      <c r="C20" s="66">
        <v>31</v>
      </c>
      <c r="D20" s="66">
        <v>0</v>
      </c>
      <c r="E20" s="66">
        <v>0</v>
      </c>
      <c r="F20" s="66">
        <v>0</v>
      </c>
      <c r="G20" s="66">
        <v>0</v>
      </c>
    </row>
    <row r="21" spans="1:7" ht="15" x14ac:dyDescent="0.25">
      <c r="A21" s="282" t="s">
        <v>66</v>
      </c>
    </row>
    <row r="22" spans="1:7" ht="15" x14ac:dyDescent="0.25">
      <c r="A22" s="282" t="s">
        <v>78</v>
      </c>
      <c r="B22" s="66">
        <v>433.9</v>
      </c>
      <c r="C22" s="66">
        <v>460</v>
      </c>
      <c r="D22" s="66">
        <v>109.8</v>
      </c>
      <c r="E22" s="66">
        <v>104.4</v>
      </c>
      <c r="F22" s="66">
        <v>0</v>
      </c>
      <c r="G22" s="66">
        <v>0</v>
      </c>
    </row>
    <row r="23" spans="1:7" ht="15" x14ac:dyDescent="0.25">
      <c r="A23" s="282" t="s">
        <v>66</v>
      </c>
    </row>
    <row r="24" spans="1:7" ht="15" x14ac:dyDescent="0.25">
      <c r="A24" s="282" t="s">
        <v>79</v>
      </c>
      <c r="B24" s="66">
        <v>270.8</v>
      </c>
      <c r="C24" s="66">
        <v>382.2</v>
      </c>
      <c r="D24" s="66">
        <v>14.1</v>
      </c>
      <c r="E24" s="66">
        <v>12.1</v>
      </c>
      <c r="F24" s="66">
        <v>0</v>
      </c>
      <c r="G24" s="66">
        <v>0</v>
      </c>
    </row>
    <row r="25" spans="1:7" ht="15" x14ac:dyDescent="0.25">
      <c r="A25" s="282" t="s">
        <v>66</v>
      </c>
    </row>
    <row r="26" spans="1:7" ht="15" x14ac:dyDescent="0.25">
      <c r="A26" s="282" t="s">
        <v>80</v>
      </c>
      <c r="B26" s="66">
        <v>6577.5</v>
      </c>
      <c r="C26" s="66">
        <v>13010.7</v>
      </c>
      <c r="D26" s="66">
        <v>299.3</v>
      </c>
      <c r="E26" s="66">
        <v>314.7</v>
      </c>
      <c r="F26" s="66">
        <v>0</v>
      </c>
      <c r="G26" s="66">
        <v>0</v>
      </c>
    </row>
    <row r="27" spans="1:7" ht="15" x14ac:dyDescent="0.25">
      <c r="A27" s="282" t="s">
        <v>66</v>
      </c>
    </row>
    <row r="28" spans="1:7" ht="15" x14ac:dyDescent="0.25">
      <c r="A28" s="282" t="s">
        <v>81</v>
      </c>
      <c r="B28" s="66">
        <v>697.9</v>
      </c>
      <c r="C28" s="66">
        <v>744.9</v>
      </c>
      <c r="D28" s="66">
        <v>90.2</v>
      </c>
      <c r="E28" s="66">
        <v>281.89999999999998</v>
      </c>
      <c r="F28" s="66">
        <v>0</v>
      </c>
      <c r="G28" s="66">
        <v>0</v>
      </c>
    </row>
    <row r="29" spans="1:7" ht="15" x14ac:dyDescent="0.25">
      <c r="A29" s="282" t="s">
        <v>82</v>
      </c>
      <c r="B29" s="66">
        <v>0.2</v>
      </c>
      <c r="C29" s="66">
        <v>0.3</v>
      </c>
      <c r="D29" s="66">
        <v>0</v>
      </c>
      <c r="E29" s="66">
        <v>0</v>
      </c>
      <c r="F29" s="66">
        <v>0</v>
      </c>
      <c r="G29" s="66">
        <v>0</v>
      </c>
    </row>
    <row r="30" spans="1:7" ht="15" x14ac:dyDescent="0.25">
      <c r="A30" s="282" t="s">
        <v>83</v>
      </c>
      <c r="B30" s="66">
        <v>56.5</v>
      </c>
      <c r="C30" s="66">
        <v>110</v>
      </c>
      <c r="D30" s="66">
        <v>0</v>
      </c>
      <c r="E30" s="66">
        <v>0</v>
      </c>
      <c r="F30" s="66">
        <v>0</v>
      </c>
      <c r="G30" s="66">
        <v>0</v>
      </c>
    </row>
    <row r="31" spans="1:7" ht="15" x14ac:dyDescent="0.25">
      <c r="A31" s="282" t="s">
        <v>85</v>
      </c>
      <c r="B31" s="66">
        <v>1.8</v>
      </c>
      <c r="C31" s="66">
        <v>0</v>
      </c>
      <c r="D31" s="66">
        <v>0</v>
      </c>
      <c r="E31" s="66">
        <v>0</v>
      </c>
      <c r="F31" s="66">
        <v>0</v>
      </c>
      <c r="G31" s="66">
        <v>0</v>
      </c>
    </row>
    <row r="32" spans="1:7" ht="15" x14ac:dyDescent="0.25">
      <c r="A32" s="282" t="s">
        <v>86</v>
      </c>
      <c r="B32" s="66">
        <v>0.6</v>
      </c>
      <c r="C32" s="66">
        <v>0.7</v>
      </c>
      <c r="D32" s="66">
        <v>0</v>
      </c>
      <c r="E32" s="66">
        <v>0.4</v>
      </c>
      <c r="F32" s="66">
        <v>0</v>
      </c>
      <c r="G32" s="66">
        <v>0</v>
      </c>
    </row>
    <row r="33" spans="1:7" ht="15" x14ac:dyDescent="0.25">
      <c r="A33" s="282" t="s">
        <v>87</v>
      </c>
      <c r="B33" s="66">
        <v>0</v>
      </c>
      <c r="C33" s="66">
        <v>0.2</v>
      </c>
      <c r="D33" s="66">
        <v>0.9</v>
      </c>
      <c r="E33" s="66">
        <v>0.1</v>
      </c>
      <c r="F33" s="66">
        <v>0</v>
      </c>
      <c r="G33" s="66">
        <v>0</v>
      </c>
    </row>
    <row r="34" spans="1:7" ht="15" x14ac:dyDescent="0.25">
      <c r="A34" s="282" t="s">
        <v>88</v>
      </c>
      <c r="B34" s="66">
        <v>245.5</v>
      </c>
      <c r="C34" s="66">
        <v>96.3</v>
      </c>
      <c r="D34" s="66">
        <v>68.400000000000006</v>
      </c>
      <c r="E34" s="66">
        <v>134.5</v>
      </c>
      <c r="F34" s="66">
        <v>0</v>
      </c>
      <c r="G34" s="66">
        <v>0</v>
      </c>
    </row>
    <row r="35" spans="1:7" ht="15" x14ac:dyDescent="0.25">
      <c r="A35" s="282" t="s">
        <v>91</v>
      </c>
      <c r="B35" s="66">
        <v>12.6</v>
      </c>
      <c r="C35" s="66">
        <v>38.5</v>
      </c>
      <c r="D35" s="66">
        <v>0</v>
      </c>
      <c r="E35" s="66">
        <v>54.3</v>
      </c>
      <c r="F35" s="66">
        <v>0</v>
      </c>
      <c r="G35" s="66">
        <v>0</v>
      </c>
    </row>
    <row r="36" spans="1:7" ht="15" x14ac:dyDescent="0.25">
      <c r="A36" s="282" t="s">
        <v>93</v>
      </c>
      <c r="B36" s="66">
        <v>75.3</v>
      </c>
      <c r="C36" s="66">
        <v>56.2</v>
      </c>
      <c r="D36" s="66">
        <v>2.4</v>
      </c>
      <c r="E36" s="66">
        <v>2.1</v>
      </c>
      <c r="F36" s="66">
        <v>0</v>
      </c>
      <c r="G36" s="66">
        <v>0</v>
      </c>
    </row>
    <row r="37" spans="1:7" ht="15" x14ac:dyDescent="0.25">
      <c r="A37" s="282" t="s">
        <v>94</v>
      </c>
      <c r="B37" s="66">
        <v>0</v>
      </c>
      <c r="C37" s="66">
        <v>0</v>
      </c>
      <c r="D37" s="66">
        <v>0</v>
      </c>
      <c r="E37" s="66">
        <v>0</v>
      </c>
      <c r="F37" s="66">
        <v>0</v>
      </c>
      <c r="G37" s="66">
        <v>0</v>
      </c>
    </row>
    <row r="38" spans="1:7" ht="15" x14ac:dyDescent="0.25">
      <c r="A38" s="282" t="s">
        <v>95</v>
      </c>
      <c r="B38" s="66">
        <v>132</v>
      </c>
      <c r="C38" s="66">
        <v>297</v>
      </c>
      <c r="D38" s="66">
        <v>0</v>
      </c>
      <c r="E38" s="66">
        <v>70.8</v>
      </c>
      <c r="F38" s="66">
        <v>0</v>
      </c>
      <c r="G38" s="66">
        <v>0</v>
      </c>
    </row>
    <row r="39" spans="1:7" ht="15" x14ac:dyDescent="0.25">
      <c r="A39" s="282" t="s">
        <v>96</v>
      </c>
      <c r="B39" s="66">
        <v>7.5</v>
      </c>
      <c r="C39" s="66">
        <v>5.3</v>
      </c>
      <c r="D39" s="66">
        <v>1.7</v>
      </c>
      <c r="E39" s="66">
        <v>0.9</v>
      </c>
      <c r="F39" s="66">
        <v>0</v>
      </c>
      <c r="G39" s="66">
        <v>0</v>
      </c>
    </row>
    <row r="40" spans="1:7" ht="15" x14ac:dyDescent="0.25">
      <c r="A40" s="282" t="s">
        <v>97</v>
      </c>
      <c r="B40" s="66">
        <v>0.4</v>
      </c>
      <c r="C40" s="66">
        <v>0</v>
      </c>
      <c r="D40" s="66">
        <v>0</v>
      </c>
      <c r="E40" s="66">
        <v>0</v>
      </c>
      <c r="F40" s="66">
        <v>0</v>
      </c>
      <c r="G40" s="66">
        <v>0</v>
      </c>
    </row>
    <row r="41" spans="1:7" ht="15" x14ac:dyDescent="0.25">
      <c r="A41" s="282" t="s">
        <v>98</v>
      </c>
      <c r="B41" s="66">
        <v>0</v>
      </c>
      <c r="C41" s="66">
        <v>40.1</v>
      </c>
      <c r="D41" s="66">
        <v>0</v>
      </c>
      <c r="E41" s="66">
        <v>0</v>
      </c>
      <c r="F41" s="66">
        <v>0</v>
      </c>
      <c r="G41" s="66">
        <v>0</v>
      </c>
    </row>
    <row r="42" spans="1:7" ht="15" x14ac:dyDescent="0.25">
      <c r="A42" s="282" t="s">
        <v>99</v>
      </c>
      <c r="B42" s="66">
        <v>9.5</v>
      </c>
      <c r="C42" s="66">
        <v>4.3</v>
      </c>
      <c r="D42" s="66">
        <v>0.8</v>
      </c>
      <c r="E42" s="66" t="s">
        <v>84</v>
      </c>
      <c r="F42" s="66">
        <v>0</v>
      </c>
      <c r="G42" s="66">
        <v>0</v>
      </c>
    </row>
    <row r="43" spans="1:7" ht="15" x14ac:dyDescent="0.25">
      <c r="A43" s="282" t="s">
        <v>100</v>
      </c>
      <c r="B43" s="66">
        <v>88.1</v>
      </c>
      <c r="C43" s="66">
        <v>40.299999999999997</v>
      </c>
      <c r="D43" s="66">
        <v>5.0999999999999996</v>
      </c>
      <c r="E43" s="66">
        <v>9.6</v>
      </c>
      <c r="F43" s="66">
        <v>0</v>
      </c>
      <c r="G43" s="66">
        <v>0</v>
      </c>
    </row>
    <row r="44" spans="1:7" ht="15" x14ac:dyDescent="0.25">
      <c r="A44" s="282" t="s">
        <v>101</v>
      </c>
      <c r="B44" s="66">
        <v>68</v>
      </c>
      <c r="C44" s="66">
        <v>55.8</v>
      </c>
      <c r="D44" s="66">
        <v>11</v>
      </c>
      <c r="E44" s="66">
        <v>9.4</v>
      </c>
      <c r="F44" s="66">
        <v>0</v>
      </c>
      <c r="G44" s="66">
        <v>0</v>
      </c>
    </row>
    <row r="45" spans="1:7" ht="15" x14ac:dyDescent="0.25">
      <c r="A45" s="282" t="s">
        <v>66</v>
      </c>
    </row>
    <row r="46" spans="1:7" ht="15" x14ac:dyDescent="0.25">
      <c r="A46" s="282" t="s">
        <v>102</v>
      </c>
      <c r="B46" s="66">
        <v>93.7</v>
      </c>
      <c r="C46" s="66">
        <v>658</v>
      </c>
      <c r="D46" s="66">
        <v>33</v>
      </c>
      <c r="E46" s="66">
        <v>46.1</v>
      </c>
      <c r="F46" s="66">
        <v>0</v>
      </c>
      <c r="G46" s="66">
        <v>0</v>
      </c>
    </row>
    <row r="47" spans="1:7" ht="15" x14ac:dyDescent="0.25">
      <c r="A47" s="282" t="s">
        <v>103</v>
      </c>
      <c r="B47" s="66">
        <v>0</v>
      </c>
      <c r="C47" s="66">
        <v>84</v>
      </c>
      <c r="D47" s="66">
        <v>0</v>
      </c>
      <c r="E47" s="66">
        <v>46.1</v>
      </c>
      <c r="F47" s="66">
        <v>0</v>
      </c>
      <c r="G47" s="66">
        <v>0</v>
      </c>
    </row>
    <row r="48" spans="1:7" ht="15" x14ac:dyDescent="0.25">
      <c r="A48" s="282" t="s">
        <v>104</v>
      </c>
      <c r="B48" s="66">
        <v>63.7</v>
      </c>
      <c r="C48" s="66">
        <v>574</v>
      </c>
      <c r="D48" s="66">
        <v>33</v>
      </c>
      <c r="E48" s="66">
        <v>0</v>
      </c>
      <c r="F48" s="66">
        <v>0</v>
      </c>
      <c r="G48" s="66">
        <v>0</v>
      </c>
    </row>
    <row r="49" spans="1:7" ht="15" x14ac:dyDescent="0.25">
      <c r="A49" s="282" t="s">
        <v>107</v>
      </c>
      <c r="B49" s="66">
        <v>30</v>
      </c>
      <c r="C49" s="66">
        <v>0</v>
      </c>
      <c r="D49" s="66">
        <v>0</v>
      </c>
      <c r="E49" s="66">
        <v>0</v>
      </c>
      <c r="F49" s="66">
        <v>0</v>
      </c>
      <c r="G49" s="66">
        <v>0</v>
      </c>
    </row>
    <row r="50" spans="1:7" ht="15" x14ac:dyDescent="0.25">
      <c r="A50" s="282" t="s">
        <v>66</v>
      </c>
    </row>
    <row r="51" spans="1:7" ht="15" x14ac:dyDescent="0.25">
      <c r="A51" s="282" t="s">
        <v>108</v>
      </c>
      <c r="B51" s="66">
        <v>1673.3</v>
      </c>
      <c r="C51" s="66">
        <v>1740.9</v>
      </c>
      <c r="D51" s="66">
        <v>224.7</v>
      </c>
      <c r="E51" s="66">
        <v>185.8</v>
      </c>
      <c r="F51" s="66">
        <v>0</v>
      </c>
      <c r="G51" s="66">
        <v>0</v>
      </c>
    </row>
    <row r="52" spans="1:7" ht="15" x14ac:dyDescent="0.25">
      <c r="A52" s="282" t="s">
        <v>109</v>
      </c>
      <c r="B52" s="66">
        <v>8</v>
      </c>
      <c r="C52" s="66">
        <v>6.6</v>
      </c>
      <c r="D52" s="66">
        <v>0</v>
      </c>
      <c r="E52" s="66">
        <v>3.2</v>
      </c>
      <c r="F52" s="66">
        <v>0</v>
      </c>
      <c r="G52" s="66">
        <v>0</v>
      </c>
    </row>
    <row r="53" spans="1:7" ht="15" x14ac:dyDescent="0.25">
      <c r="A53" s="282" t="s">
        <v>111</v>
      </c>
      <c r="B53" s="66">
        <v>60.8</v>
      </c>
      <c r="C53" s="66">
        <v>114.5</v>
      </c>
      <c r="D53" s="66">
        <v>0</v>
      </c>
      <c r="E53" s="66">
        <v>0</v>
      </c>
      <c r="F53" s="66">
        <v>0</v>
      </c>
      <c r="G53" s="66">
        <v>0</v>
      </c>
    </row>
    <row r="54" spans="1:7" ht="15" x14ac:dyDescent="0.25">
      <c r="A54" s="282" t="s">
        <v>112</v>
      </c>
      <c r="B54" s="66">
        <v>38.5</v>
      </c>
      <c r="C54" s="66">
        <v>35.6</v>
      </c>
      <c r="D54" s="66">
        <v>11.3</v>
      </c>
      <c r="E54" s="66">
        <v>5</v>
      </c>
      <c r="F54" s="66">
        <v>0</v>
      </c>
      <c r="G54" s="66">
        <v>0</v>
      </c>
    </row>
    <row r="55" spans="1:7" ht="15" x14ac:dyDescent="0.25">
      <c r="A55" s="282" t="s">
        <v>113</v>
      </c>
      <c r="B55" s="66">
        <v>36</v>
      </c>
      <c r="C55" s="66">
        <v>52.8</v>
      </c>
      <c r="D55" s="66">
        <v>13.9</v>
      </c>
      <c r="E55" s="66">
        <v>0</v>
      </c>
      <c r="F55" s="66">
        <v>0</v>
      </c>
      <c r="G55" s="66">
        <v>0</v>
      </c>
    </row>
    <row r="56" spans="1:7" ht="15" x14ac:dyDescent="0.25">
      <c r="A56" s="282" t="s">
        <v>114</v>
      </c>
      <c r="B56" s="66">
        <v>14.4</v>
      </c>
      <c r="C56" s="66">
        <v>25.6</v>
      </c>
      <c r="D56" s="66">
        <v>0</v>
      </c>
      <c r="E56" s="66">
        <v>0</v>
      </c>
      <c r="F56" s="66">
        <v>0</v>
      </c>
      <c r="G56" s="66">
        <v>0</v>
      </c>
    </row>
    <row r="57" spans="1:7" ht="15" x14ac:dyDescent="0.25">
      <c r="A57" s="282" t="s">
        <v>115</v>
      </c>
      <c r="B57" s="66">
        <v>0</v>
      </c>
      <c r="C57" s="66">
        <v>8</v>
      </c>
      <c r="D57" s="66">
        <v>0</v>
      </c>
      <c r="E57" s="66">
        <v>0</v>
      </c>
      <c r="F57" s="66">
        <v>0</v>
      </c>
      <c r="G57" s="66">
        <v>0</v>
      </c>
    </row>
    <row r="58" spans="1:7" ht="15" x14ac:dyDescent="0.25">
      <c r="A58" s="282" t="s">
        <v>116</v>
      </c>
      <c r="B58" s="66">
        <v>0</v>
      </c>
      <c r="C58" s="66">
        <v>6.8</v>
      </c>
      <c r="D58" s="66">
        <v>0</v>
      </c>
      <c r="E58" s="66">
        <v>0</v>
      </c>
      <c r="F58" s="66">
        <v>0</v>
      </c>
      <c r="G58" s="66">
        <v>0</v>
      </c>
    </row>
    <row r="59" spans="1:7" ht="15" x14ac:dyDescent="0.25">
      <c r="A59" s="282" t="s">
        <v>117</v>
      </c>
      <c r="B59" s="66">
        <v>1490.8</v>
      </c>
      <c r="C59" s="66">
        <v>1463.7</v>
      </c>
      <c r="D59" s="66">
        <v>194.3</v>
      </c>
      <c r="E59" s="66">
        <v>171.3</v>
      </c>
      <c r="F59" s="66">
        <v>0</v>
      </c>
      <c r="G59" s="66">
        <v>0</v>
      </c>
    </row>
    <row r="60" spans="1:7" ht="15" x14ac:dyDescent="0.25">
      <c r="A60" s="282" t="s">
        <v>118</v>
      </c>
      <c r="B60" s="66">
        <v>16.100000000000001</v>
      </c>
      <c r="C60" s="66">
        <v>12.3</v>
      </c>
      <c r="D60" s="66">
        <v>5.3</v>
      </c>
      <c r="E60" s="66">
        <v>6.3</v>
      </c>
      <c r="F60" s="66">
        <v>0</v>
      </c>
      <c r="G60" s="66">
        <v>0</v>
      </c>
    </row>
    <row r="61" spans="1:7" ht="15" x14ac:dyDescent="0.25">
      <c r="A61" s="282" t="s">
        <v>121</v>
      </c>
      <c r="B61" s="66">
        <v>8.8000000000000007</v>
      </c>
      <c r="C61" s="66">
        <v>15</v>
      </c>
      <c r="D61" s="66">
        <v>0</v>
      </c>
      <c r="E61" s="66">
        <v>0</v>
      </c>
      <c r="F61" s="66">
        <v>0</v>
      </c>
      <c r="G61" s="66">
        <v>0</v>
      </c>
    </row>
    <row r="62" spans="1:7" ht="15" x14ac:dyDescent="0.25">
      <c r="A62" s="282" t="s">
        <v>62</v>
      </c>
      <c r="B62" s="66" t="s">
        <v>131</v>
      </c>
      <c r="C62" s="66" t="s">
        <v>133</v>
      </c>
      <c r="D62" s="66" t="s">
        <v>63</v>
      </c>
      <c r="E62" s="66" t="s">
        <v>63</v>
      </c>
      <c r="F62" s="66" t="s">
        <v>63</v>
      </c>
      <c r="G62" s="66" t="s">
        <v>65</v>
      </c>
    </row>
    <row r="63" spans="1:7" ht="15" x14ac:dyDescent="0.25">
      <c r="A63" s="282" t="s">
        <v>122</v>
      </c>
      <c r="B63" s="66" t="s">
        <v>248</v>
      </c>
      <c r="C63" s="66">
        <v>7328.7</v>
      </c>
      <c r="D63" s="66">
        <v>953.3</v>
      </c>
      <c r="E63" s="66">
        <v>945.1</v>
      </c>
      <c r="F63" s="66">
        <v>0</v>
      </c>
      <c r="G63" s="66">
        <v>0</v>
      </c>
    </row>
    <row r="64" spans="1:7" ht="15" x14ac:dyDescent="0.25">
      <c r="A64" s="282" t="s">
        <v>123</v>
      </c>
      <c r="B64" s="66">
        <v>6334.1</v>
      </c>
      <c r="C64" s="66">
        <v>7453.6</v>
      </c>
      <c r="D64" s="66">
        <v>0</v>
      </c>
      <c r="E64" s="66">
        <v>0</v>
      </c>
      <c r="F64" s="66">
        <v>0</v>
      </c>
      <c r="G64" s="66">
        <v>0</v>
      </c>
    </row>
    <row r="65" spans="1:7" ht="15" x14ac:dyDescent="0.25">
      <c r="A65" s="282" t="s">
        <v>62</v>
      </c>
      <c r="B65" s="66" t="s">
        <v>131</v>
      </c>
      <c r="C65" s="66" t="s">
        <v>133</v>
      </c>
      <c r="D65" s="66" t="s">
        <v>63</v>
      </c>
      <c r="E65" s="66" t="s">
        <v>63</v>
      </c>
      <c r="F65" s="66" t="s">
        <v>63</v>
      </c>
      <c r="G65" s="66" t="s">
        <v>65</v>
      </c>
    </row>
    <row r="66" spans="1:7" ht="15" x14ac:dyDescent="0.25">
      <c r="A66" s="282" t="s">
        <v>124</v>
      </c>
      <c r="B66" s="66">
        <v>16125.7</v>
      </c>
      <c r="C66" s="66">
        <v>24782.3</v>
      </c>
      <c r="D66" s="66">
        <v>953.3</v>
      </c>
      <c r="E66" s="66">
        <v>945.1</v>
      </c>
      <c r="F66" s="66">
        <v>0</v>
      </c>
      <c r="G66" s="66">
        <v>0</v>
      </c>
    </row>
    <row r="67" spans="1:7" ht="15" x14ac:dyDescent="0.25">
      <c r="A67" s="282" t="s">
        <v>125</v>
      </c>
      <c r="B67" s="66" t="s">
        <v>42</v>
      </c>
      <c r="C67" s="66" t="s">
        <v>42</v>
      </c>
      <c r="D67" s="66">
        <v>1.9</v>
      </c>
      <c r="E67" s="66">
        <v>6.3</v>
      </c>
      <c r="F67" s="66" t="s">
        <v>42</v>
      </c>
      <c r="G67" s="66" t="s">
        <v>42</v>
      </c>
    </row>
    <row r="68" spans="1:7" ht="15" x14ac:dyDescent="0.25">
      <c r="A68" s="282" t="s">
        <v>126</v>
      </c>
      <c r="B68" s="66">
        <v>0</v>
      </c>
      <c r="C68" s="66">
        <v>0.3</v>
      </c>
      <c r="D68" s="66" t="s">
        <v>42</v>
      </c>
      <c r="E68" s="66" t="s">
        <v>42</v>
      </c>
      <c r="F68" s="66">
        <v>0</v>
      </c>
      <c r="G68" s="66">
        <v>0</v>
      </c>
    </row>
    <row r="69" spans="1:7" ht="15" x14ac:dyDescent="0.25">
      <c r="A69" s="282" t="s">
        <v>62</v>
      </c>
      <c r="B69" s="66" t="s">
        <v>131</v>
      </c>
      <c r="C69" s="66" t="s">
        <v>133</v>
      </c>
      <c r="D69" s="66" t="s">
        <v>63</v>
      </c>
      <c r="E69" s="66" t="s">
        <v>63</v>
      </c>
      <c r="F69" s="66" t="s">
        <v>63</v>
      </c>
      <c r="G69" s="66" t="s">
        <v>65</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FA4F-08F6-491E-B521-D22FCB4193AB}">
  <dimension ref="A1:G69"/>
  <sheetViews>
    <sheetView topLeftCell="A7" workbookViewId="0">
      <selection activeCell="B27" sqref="B27"/>
    </sheetView>
  </sheetViews>
  <sheetFormatPr defaultRowHeight="13.2" x14ac:dyDescent="0.25"/>
  <cols>
    <col min="1" max="1" width="36.88671875" customWidth="1"/>
    <col min="2" max="2" width="19" customWidth="1"/>
  </cols>
  <sheetData>
    <row r="1" spans="1:7" ht="15" x14ac:dyDescent="0.25">
      <c r="A1" s="282" t="s">
        <v>47</v>
      </c>
    </row>
    <row r="2" spans="1:7" ht="15" x14ac:dyDescent="0.25">
      <c r="A2" s="282" t="s">
        <v>48</v>
      </c>
    </row>
    <row r="3" spans="1:7" ht="15" x14ac:dyDescent="0.25">
      <c r="A3" s="282" t="s">
        <v>249</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131</v>
      </c>
      <c r="C10" t="s">
        <v>133</v>
      </c>
      <c r="D10" t="s">
        <v>63</v>
      </c>
      <c r="E10" t="s">
        <v>63</v>
      </c>
      <c r="F10" t="s">
        <v>63</v>
      </c>
      <c r="G10" t="s">
        <v>65</v>
      </c>
    </row>
    <row r="11" spans="1:7" ht="15" x14ac:dyDescent="0.25">
      <c r="A11" s="282" t="s">
        <v>66</v>
      </c>
    </row>
    <row r="12" spans="1:7" ht="15" x14ac:dyDescent="0.25">
      <c r="A12" s="282" t="s">
        <v>67</v>
      </c>
      <c r="B12">
        <v>44.5</v>
      </c>
      <c r="C12">
        <v>301</v>
      </c>
      <c r="D12">
        <v>125.8</v>
      </c>
      <c r="E12" t="s">
        <v>84</v>
      </c>
      <c r="F12">
        <v>0</v>
      </c>
      <c r="G12">
        <v>0</v>
      </c>
    </row>
    <row r="13" spans="1:7" ht="15" x14ac:dyDescent="0.25">
      <c r="A13" s="282" t="s">
        <v>70</v>
      </c>
      <c r="B13">
        <v>0</v>
      </c>
      <c r="C13">
        <v>0</v>
      </c>
      <c r="D13" t="s">
        <v>84</v>
      </c>
      <c r="E13" t="s">
        <v>84</v>
      </c>
      <c r="F13">
        <v>0</v>
      </c>
      <c r="G13">
        <v>0</v>
      </c>
    </row>
    <row r="14" spans="1:7" ht="15" x14ac:dyDescent="0.25">
      <c r="A14" s="282" t="s">
        <v>71</v>
      </c>
      <c r="B14">
        <v>0</v>
      </c>
      <c r="C14">
        <v>66</v>
      </c>
      <c r="D14">
        <v>67.599999999999994</v>
      </c>
      <c r="E14">
        <v>0</v>
      </c>
      <c r="F14">
        <v>0</v>
      </c>
      <c r="G14">
        <v>0</v>
      </c>
    </row>
    <row r="15" spans="1:7" ht="15" x14ac:dyDescent="0.25">
      <c r="A15" s="282" t="s">
        <v>72</v>
      </c>
      <c r="B15">
        <v>44.5</v>
      </c>
      <c r="C15">
        <v>44</v>
      </c>
      <c r="D15">
        <v>0</v>
      </c>
      <c r="E15">
        <v>0</v>
      </c>
      <c r="F15">
        <v>0</v>
      </c>
      <c r="G15">
        <v>0</v>
      </c>
    </row>
    <row r="16" spans="1:7" ht="15" x14ac:dyDescent="0.25">
      <c r="A16" s="282" t="s">
        <v>73</v>
      </c>
      <c r="B16">
        <v>0</v>
      </c>
      <c r="C16">
        <v>131</v>
      </c>
      <c r="D16">
        <v>58.2</v>
      </c>
      <c r="E16">
        <v>0</v>
      </c>
      <c r="F16">
        <v>0</v>
      </c>
      <c r="G16">
        <v>0</v>
      </c>
    </row>
    <row r="17" spans="1:7" ht="15" x14ac:dyDescent="0.25">
      <c r="A17" s="282" t="s">
        <v>74</v>
      </c>
      <c r="B17">
        <v>0</v>
      </c>
      <c r="C17">
        <v>60</v>
      </c>
      <c r="D17">
        <v>0</v>
      </c>
      <c r="E17">
        <v>0</v>
      </c>
      <c r="F17">
        <v>0</v>
      </c>
      <c r="G17">
        <v>0</v>
      </c>
    </row>
    <row r="18" spans="1:7" ht="15" x14ac:dyDescent="0.25">
      <c r="A18" s="282" t="s">
        <v>66</v>
      </c>
    </row>
    <row r="19" spans="1:7" ht="15" x14ac:dyDescent="0.25">
      <c r="A19" s="282" t="s">
        <v>75</v>
      </c>
      <c r="B19">
        <v>0</v>
      </c>
      <c r="C19">
        <v>31</v>
      </c>
      <c r="D19">
        <v>0</v>
      </c>
      <c r="E19">
        <v>0</v>
      </c>
      <c r="F19">
        <v>0</v>
      </c>
      <c r="G19">
        <v>0</v>
      </c>
    </row>
    <row r="20" spans="1:7" ht="15" x14ac:dyDescent="0.25">
      <c r="A20" s="282" t="s">
        <v>76</v>
      </c>
      <c r="B20">
        <v>0</v>
      </c>
      <c r="C20">
        <v>31</v>
      </c>
      <c r="D20">
        <v>0</v>
      </c>
      <c r="E20">
        <v>0</v>
      </c>
      <c r="F20">
        <v>0</v>
      </c>
      <c r="G20">
        <v>0</v>
      </c>
    </row>
    <row r="21" spans="1:7" ht="15" x14ac:dyDescent="0.25">
      <c r="A21" s="282" t="s">
        <v>66</v>
      </c>
    </row>
    <row r="22" spans="1:7" ht="15" x14ac:dyDescent="0.25">
      <c r="A22" s="282" t="s">
        <v>78</v>
      </c>
      <c r="B22">
        <v>448.3</v>
      </c>
      <c r="C22">
        <v>526.9</v>
      </c>
      <c r="D22">
        <v>20.6</v>
      </c>
      <c r="E22">
        <v>4.4000000000000004</v>
      </c>
      <c r="F22">
        <v>0</v>
      </c>
      <c r="G22">
        <v>0</v>
      </c>
    </row>
    <row r="23" spans="1:7" ht="15" x14ac:dyDescent="0.25">
      <c r="A23" s="282" t="s">
        <v>66</v>
      </c>
    </row>
    <row r="24" spans="1:7" ht="15" x14ac:dyDescent="0.25">
      <c r="A24" s="282" t="s">
        <v>79</v>
      </c>
      <c r="B24">
        <v>252.4</v>
      </c>
      <c r="C24">
        <v>374.9</v>
      </c>
      <c r="D24">
        <v>5.7</v>
      </c>
      <c r="E24">
        <v>3.3</v>
      </c>
      <c r="F24">
        <v>0</v>
      </c>
      <c r="G24">
        <v>0</v>
      </c>
    </row>
    <row r="25" spans="1:7" ht="15" x14ac:dyDescent="0.25">
      <c r="A25" s="282" t="s">
        <v>66</v>
      </c>
    </row>
    <row r="26" spans="1:7" ht="15" x14ac:dyDescent="0.25">
      <c r="A26" s="282" t="s">
        <v>80</v>
      </c>
      <c r="B26">
        <v>6552.2</v>
      </c>
      <c r="C26">
        <v>13006</v>
      </c>
      <c r="D26">
        <v>116</v>
      </c>
      <c r="E26">
        <v>167</v>
      </c>
      <c r="F26">
        <v>0</v>
      </c>
      <c r="G26">
        <v>0</v>
      </c>
    </row>
    <row r="27" spans="1:7" ht="15" x14ac:dyDescent="0.25">
      <c r="A27" s="282" t="s">
        <v>66</v>
      </c>
    </row>
    <row r="28" spans="1:7" ht="15" x14ac:dyDescent="0.25">
      <c r="A28" s="282" t="s">
        <v>81</v>
      </c>
      <c r="B28">
        <v>723.8</v>
      </c>
      <c r="C28">
        <v>725.6</v>
      </c>
      <c r="D28">
        <v>9.4</v>
      </c>
      <c r="E28">
        <v>157</v>
      </c>
      <c r="F28">
        <v>0</v>
      </c>
      <c r="G28">
        <v>0</v>
      </c>
    </row>
    <row r="29" spans="1:7" ht="15" x14ac:dyDescent="0.25">
      <c r="A29" s="282" t="s">
        <v>82</v>
      </c>
      <c r="B29">
        <v>0.2</v>
      </c>
      <c r="C29">
        <v>0.3</v>
      </c>
      <c r="D29">
        <v>0</v>
      </c>
      <c r="E29">
        <v>0</v>
      </c>
      <c r="F29">
        <v>0</v>
      </c>
      <c r="G29">
        <v>0</v>
      </c>
    </row>
    <row r="30" spans="1:7" ht="15" x14ac:dyDescent="0.25">
      <c r="A30" s="282" t="s">
        <v>83</v>
      </c>
      <c r="B30">
        <v>56.5</v>
      </c>
      <c r="C30">
        <v>110</v>
      </c>
      <c r="D30">
        <v>0</v>
      </c>
      <c r="E30">
        <v>0</v>
      </c>
      <c r="F30">
        <v>0</v>
      </c>
      <c r="G30">
        <v>0</v>
      </c>
    </row>
    <row r="31" spans="1:7" ht="15" x14ac:dyDescent="0.25">
      <c r="A31" s="282" t="s">
        <v>85</v>
      </c>
      <c r="B31">
        <v>1.8</v>
      </c>
      <c r="C31">
        <v>0</v>
      </c>
      <c r="D31">
        <v>0</v>
      </c>
      <c r="E31">
        <v>0</v>
      </c>
      <c r="F31">
        <v>0</v>
      </c>
      <c r="G31">
        <v>0</v>
      </c>
    </row>
    <row r="32" spans="1:7" ht="15" x14ac:dyDescent="0.25">
      <c r="A32" s="282" t="s">
        <v>86</v>
      </c>
      <c r="B32">
        <v>0.6</v>
      </c>
      <c r="C32">
        <v>1</v>
      </c>
      <c r="D32">
        <v>0</v>
      </c>
      <c r="E32">
        <v>0</v>
      </c>
      <c r="F32">
        <v>0</v>
      </c>
      <c r="G32">
        <v>0</v>
      </c>
    </row>
    <row r="33" spans="1:7" ht="15" x14ac:dyDescent="0.25">
      <c r="A33" s="282" t="s">
        <v>87</v>
      </c>
      <c r="B33">
        <v>0</v>
      </c>
      <c r="C33">
        <v>0.2</v>
      </c>
      <c r="D33">
        <v>0.9</v>
      </c>
      <c r="E33" t="s">
        <v>84</v>
      </c>
      <c r="F33">
        <v>0</v>
      </c>
      <c r="G33">
        <v>0</v>
      </c>
    </row>
    <row r="34" spans="1:7" ht="15" x14ac:dyDescent="0.25">
      <c r="A34" s="282" t="s">
        <v>88</v>
      </c>
      <c r="B34">
        <v>270.7</v>
      </c>
      <c r="C34">
        <v>93</v>
      </c>
      <c r="D34">
        <v>5.3</v>
      </c>
      <c r="E34">
        <v>71.8</v>
      </c>
      <c r="F34">
        <v>0</v>
      </c>
      <c r="G34">
        <v>0</v>
      </c>
    </row>
    <row r="35" spans="1:7" ht="15" x14ac:dyDescent="0.25">
      <c r="A35" s="282" t="s">
        <v>91</v>
      </c>
      <c r="B35">
        <v>12.6</v>
      </c>
      <c r="C35">
        <v>36.5</v>
      </c>
      <c r="D35">
        <v>0</v>
      </c>
      <c r="E35">
        <v>2.2999999999999998</v>
      </c>
      <c r="F35">
        <v>0</v>
      </c>
      <c r="G35">
        <v>0</v>
      </c>
    </row>
    <row r="36" spans="1:7" ht="15" x14ac:dyDescent="0.25">
      <c r="A36" s="282" t="s">
        <v>93</v>
      </c>
      <c r="B36">
        <v>68.599999999999994</v>
      </c>
      <c r="C36">
        <v>46.4</v>
      </c>
      <c r="D36">
        <v>0.7</v>
      </c>
      <c r="E36">
        <v>0.6</v>
      </c>
      <c r="F36">
        <v>0</v>
      </c>
      <c r="G36">
        <v>0</v>
      </c>
    </row>
    <row r="37" spans="1:7" ht="15" x14ac:dyDescent="0.25">
      <c r="A37" s="282" t="s">
        <v>94</v>
      </c>
      <c r="B37">
        <v>0</v>
      </c>
      <c r="C37">
        <v>0</v>
      </c>
      <c r="D37">
        <v>0</v>
      </c>
      <c r="E37">
        <v>0</v>
      </c>
      <c r="F37">
        <v>0</v>
      </c>
      <c r="G37">
        <v>0</v>
      </c>
    </row>
    <row r="38" spans="1:7" ht="15" x14ac:dyDescent="0.25">
      <c r="A38" s="282" t="s">
        <v>95</v>
      </c>
      <c r="B38">
        <v>132</v>
      </c>
      <c r="C38">
        <v>297</v>
      </c>
      <c r="D38">
        <v>0</v>
      </c>
      <c r="E38">
        <v>70.8</v>
      </c>
      <c r="F38">
        <v>0</v>
      </c>
      <c r="G38">
        <v>0</v>
      </c>
    </row>
    <row r="39" spans="1:7" ht="15" x14ac:dyDescent="0.25">
      <c r="A39" s="282" t="s">
        <v>96</v>
      </c>
      <c r="B39">
        <v>8.9</v>
      </c>
      <c r="C39">
        <v>5.8</v>
      </c>
      <c r="D39">
        <v>0.3</v>
      </c>
      <c r="E39">
        <v>0.3</v>
      </c>
      <c r="F39">
        <v>0</v>
      </c>
      <c r="G39">
        <v>0</v>
      </c>
    </row>
    <row r="40" spans="1:7" ht="15" x14ac:dyDescent="0.25">
      <c r="A40" s="282" t="s">
        <v>97</v>
      </c>
      <c r="B40">
        <v>0.4</v>
      </c>
      <c r="C40">
        <v>0</v>
      </c>
      <c r="D40">
        <v>0</v>
      </c>
      <c r="E40">
        <v>0</v>
      </c>
      <c r="F40">
        <v>0</v>
      </c>
      <c r="G40">
        <v>0</v>
      </c>
    </row>
    <row r="41" spans="1:7" ht="15" x14ac:dyDescent="0.25">
      <c r="A41" s="282" t="s">
        <v>98</v>
      </c>
      <c r="B41">
        <v>0</v>
      </c>
      <c r="C41">
        <v>40</v>
      </c>
      <c r="D41">
        <v>0</v>
      </c>
      <c r="E41">
        <v>0</v>
      </c>
      <c r="F41">
        <v>0</v>
      </c>
      <c r="G41">
        <v>0</v>
      </c>
    </row>
    <row r="42" spans="1:7" ht="15" x14ac:dyDescent="0.25">
      <c r="A42" s="282" t="s">
        <v>99</v>
      </c>
      <c r="B42">
        <v>10.1</v>
      </c>
      <c r="C42">
        <v>4.4000000000000004</v>
      </c>
      <c r="D42">
        <v>0.2</v>
      </c>
      <c r="E42">
        <v>0</v>
      </c>
      <c r="F42">
        <v>0</v>
      </c>
      <c r="G42">
        <v>0</v>
      </c>
    </row>
    <row r="43" spans="1:7" ht="15" x14ac:dyDescent="0.25">
      <c r="A43" s="282" t="s">
        <v>100</v>
      </c>
      <c r="B43">
        <v>88.4</v>
      </c>
      <c r="C43">
        <v>39.200000000000003</v>
      </c>
      <c r="D43">
        <v>0.4</v>
      </c>
      <c r="E43">
        <v>4.9000000000000004</v>
      </c>
      <c r="F43">
        <v>0</v>
      </c>
      <c r="G43">
        <v>0</v>
      </c>
    </row>
    <row r="44" spans="1:7" ht="15" x14ac:dyDescent="0.25">
      <c r="A44" s="282" t="s">
        <v>101</v>
      </c>
      <c r="B44">
        <v>73</v>
      </c>
      <c r="C44">
        <v>51.7</v>
      </c>
      <c r="D44">
        <v>1.8</v>
      </c>
      <c r="E44">
        <v>6.3</v>
      </c>
      <c r="F44">
        <v>0</v>
      </c>
      <c r="G44">
        <v>0</v>
      </c>
    </row>
    <row r="45" spans="1:7" ht="15" x14ac:dyDescent="0.25">
      <c r="A45" s="282" t="s">
        <v>66</v>
      </c>
    </row>
    <row r="46" spans="1:7" ht="15" x14ac:dyDescent="0.25">
      <c r="A46" s="282" t="s">
        <v>102</v>
      </c>
      <c r="B46">
        <v>93.7</v>
      </c>
      <c r="C46">
        <v>484</v>
      </c>
      <c r="D46">
        <v>0</v>
      </c>
      <c r="E46">
        <v>46.1</v>
      </c>
      <c r="F46">
        <v>0</v>
      </c>
      <c r="G46">
        <v>0</v>
      </c>
    </row>
    <row r="47" spans="1:7" ht="15" x14ac:dyDescent="0.25">
      <c r="A47" s="282" t="s">
        <v>103</v>
      </c>
      <c r="B47">
        <v>0</v>
      </c>
      <c r="C47">
        <v>84</v>
      </c>
      <c r="D47">
        <v>0</v>
      </c>
      <c r="E47">
        <v>46.1</v>
      </c>
      <c r="F47">
        <v>0</v>
      </c>
      <c r="G47">
        <v>0</v>
      </c>
    </row>
    <row r="48" spans="1:7" ht="15" x14ac:dyDescent="0.25">
      <c r="A48" s="282" t="s">
        <v>104</v>
      </c>
      <c r="B48">
        <v>63.7</v>
      </c>
      <c r="C48">
        <v>400</v>
      </c>
      <c r="D48">
        <v>0</v>
      </c>
      <c r="E48">
        <v>0</v>
      </c>
      <c r="F48">
        <v>0</v>
      </c>
      <c r="G48">
        <v>0</v>
      </c>
    </row>
    <row r="49" spans="1:7" ht="15" x14ac:dyDescent="0.25">
      <c r="A49" s="282" t="s">
        <v>107</v>
      </c>
      <c r="B49">
        <v>30</v>
      </c>
      <c r="C49">
        <v>0</v>
      </c>
      <c r="D49">
        <v>0</v>
      </c>
      <c r="E49">
        <v>0</v>
      </c>
      <c r="F49">
        <v>0</v>
      </c>
      <c r="G49">
        <v>0</v>
      </c>
    </row>
    <row r="50" spans="1:7" ht="15" x14ac:dyDescent="0.25">
      <c r="A50" s="282" t="s">
        <v>66</v>
      </c>
    </row>
    <row r="51" spans="1:7" ht="15" x14ac:dyDescent="0.25">
      <c r="A51" s="282" t="s">
        <v>108</v>
      </c>
      <c r="B51">
        <v>1724.7</v>
      </c>
      <c r="C51">
        <v>1770.9</v>
      </c>
      <c r="D51">
        <v>130.9</v>
      </c>
      <c r="E51">
        <v>44.8</v>
      </c>
      <c r="F51">
        <v>0</v>
      </c>
      <c r="G51">
        <v>0</v>
      </c>
    </row>
    <row r="52" spans="1:7" ht="15" x14ac:dyDescent="0.25">
      <c r="A52" s="282" t="s">
        <v>109</v>
      </c>
      <c r="B52">
        <v>8</v>
      </c>
      <c r="C52">
        <v>6.6</v>
      </c>
      <c r="D52">
        <v>0</v>
      </c>
      <c r="E52">
        <v>3.2</v>
      </c>
      <c r="F52">
        <v>0</v>
      </c>
      <c r="G52">
        <v>0</v>
      </c>
    </row>
    <row r="53" spans="1:7" ht="15" x14ac:dyDescent="0.25">
      <c r="A53" s="282" t="s">
        <v>111</v>
      </c>
      <c r="B53">
        <v>60.8</v>
      </c>
      <c r="C53">
        <v>99</v>
      </c>
      <c r="D53">
        <v>0</v>
      </c>
      <c r="E53">
        <v>0</v>
      </c>
      <c r="F53">
        <v>0</v>
      </c>
      <c r="G53">
        <v>0</v>
      </c>
    </row>
    <row r="54" spans="1:7" ht="15" x14ac:dyDescent="0.25">
      <c r="A54" s="282" t="s">
        <v>112</v>
      </c>
      <c r="B54">
        <v>46.4</v>
      </c>
      <c r="C54">
        <v>13.2</v>
      </c>
      <c r="D54">
        <v>2.6</v>
      </c>
      <c r="E54">
        <v>2.4</v>
      </c>
      <c r="F54">
        <v>0</v>
      </c>
      <c r="G54">
        <v>0</v>
      </c>
    </row>
    <row r="55" spans="1:7" ht="15" x14ac:dyDescent="0.25">
      <c r="A55" s="282" t="s">
        <v>113</v>
      </c>
      <c r="B55">
        <v>20.5</v>
      </c>
      <c r="C55">
        <v>53</v>
      </c>
      <c r="D55">
        <v>13.9</v>
      </c>
      <c r="E55">
        <v>0</v>
      </c>
      <c r="F55">
        <v>0</v>
      </c>
      <c r="G55">
        <v>0</v>
      </c>
    </row>
    <row r="56" spans="1:7" ht="15" x14ac:dyDescent="0.25">
      <c r="A56" s="282" t="s">
        <v>114</v>
      </c>
      <c r="B56">
        <v>14.4</v>
      </c>
      <c r="C56">
        <v>25.6</v>
      </c>
      <c r="D56">
        <v>0</v>
      </c>
      <c r="E56">
        <v>0</v>
      </c>
      <c r="F56">
        <v>0</v>
      </c>
      <c r="G56">
        <v>0</v>
      </c>
    </row>
    <row r="57" spans="1:7" ht="15" x14ac:dyDescent="0.25">
      <c r="A57" s="282" t="s">
        <v>115</v>
      </c>
      <c r="B57">
        <v>0</v>
      </c>
      <c r="C57">
        <v>8</v>
      </c>
      <c r="D57">
        <v>0</v>
      </c>
      <c r="E57">
        <v>0</v>
      </c>
      <c r="F57">
        <v>0</v>
      </c>
      <c r="G57">
        <v>0</v>
      </c>
    </row>
    <row r="58" spans="1:7" ht="15" x14ac:dyDescent="0.25">
      <c r="A58" s="282" t="s">
        <v>116</v>
      </c>
      <c r="B58">
        <v>0</v>
      </c>
      <c r="C58">
        <v>6.8</v>
      </c>
      <c r="D58">
        <v>0</v>
      </c>
      <c r="E58">
        <v>0</v>
      </c>
      <c r="F58">
        <v>0</v>
      </c>
      <c r="G58">
        <v>0</v>
      </c>
    </row>
    <row r="59" spans="1:7" ht="15" x14ac:dyDescent="0.25">
      <c r="A59" s="282" t="s">
        <v>117</v>
      </c>
      <c r="B59">
        <v>1551</v>
      </c>
      <c r="C59">
        <v>1531.4</v>
      </c>
      <c r="D59">
        <v>109.1</v>
      </c>
      <c r="E59">
        <v>32.9</v>
      </c>
      <c r="F59">
        <v>0</v>
      </c>
      <c r="G59">
        <v>0</v>
      </c>
    </row>
    <row r="60" spans="1:7" ht="15" x14ac:dyDescent="0.25">
      <c r="A60" s="282" t="s">
        <v>118</v>
      </c>
      <c r="B60">
        <v>16.100000000000001</v>
      </c>
      <c r="C60">
        <v>12.3</v>
      </c>
      <c r="D60">
        <v>5.3</v>
      </c>
      <c r="E60">
        <v>6.3</v>
      </c>
      <c r="F60">
        <v>0</v>
      </c>
      <c r="G60">
        <v>0</v>
      </c>
    </row>
    <row r="61" spans="1:7" ht="15" x14ac:dyDescent="0.25">
      <c r="A61" s="282" t="s">
        <v>121</v>
      </c>
      <c r="B61">
        <v>7.5</v>
      </c>
      <c r="C61">
        <v>15</v>
      </c>
      <c r="D61">
        <v>0</v>
      </c>
      <c r="E61">
        <v>0</v>
      </c>
      <c r="F61">
        <v>0</v>
      </c>
      <c r="G61">
        <v>0</v>
      </c>
    </row>
    <row r="62" spans="1:7" ht="15" x14ac:dyDescent="0.25">
      <c r="A62" s="282" t="s">
        <v>62</v>
      </c>
      <c r="B62" t="s">
        <v>131</v>
      </c>
      <c r="C62" t="s">
        <v>133</v>
      </c>
      <c r="D62" t="s">
        <v>63</v>
      </c>
      <c r="E62" t="s">
        <v>63</v>
      </c>
      <c r="F62" t="s">
        <v>63</v>
      </c>
      <c r="G62" t="s">
        <v>65</v>
      </c>
    </row>
    <row r="63" spans="1:7" ht="15" x14ac:dyDescent="0.25">
      <c r="A63" s="282" t="s">
        <v>122</v>
      </c>
      <c r="B63" s="91">
        <v>9839.4</v>
      </c>
      <c r="C63">
        <v>17220.2</v>
      </c>
      <c r="D63">
        <v>408.4</v>
      </c>
      <c r="E63">
        <v>422.5</v>
      </c>
      <c r="F63">
        <v>0</v>
      </c>
      <c r="G63">
        <v>0</v>
      </c>
    </row>
    <row r="64" spans="1:7" ht="15" x14ac:dyDescent="0.25">
      <c r="A64" s="282" t="s">
        <v>123</v>
      </c>
      <c r="B64">
        <v>6397.1</v>
      </c>
      <c r="C64">
        <v>7638.3</v>
      </c>
      <c r="D64">
        <v>0</v>
      </c>
      <c r="E64">
        <v>0</v>
      </c>
      <c r="F64">
        <v>0</v>
      </c>
      <c r="G64">
        <v>0</v>
      </c>
    </row>
    <row r="65" spans="1:7" ht="15" x14ac:dyDescent="0.25">
      <c r="A65" s="282" t="s">
        <v>62</v>
      </c>
      <c r="B65" t="s">
        <v>131</v>
      </c>
      <c r="C65" t="s">
        <v>133</v>
      </c>
      <c r="D65" t="s">
        <v>63</v>
      </c>
      <c r="E65" t="s">
        <v>63</v>
      </c>
      <c r="F65" t="s">
        <v>63</v>
      </c>
      <c r="G65" t="s">
        <v>65</v>
      </c>
    </row>
    <row r="66" spans="1:7" ht="15" x14ac:dyDescent="0.25">
      <c r="A66" s="282" t="s">
        <v>124</v>
      </c>
      <c r="B66" s="91">
        <v>16236.5</v>
      </c>
      <c r="C66">
        <v>24858.5</v>
      </c>
      <c r="D66">
        <v>408.4</v>
      </c>
      <c r="E66">
        <v>422.5</v>
      </c>
      <c r="F66">
        <v>0</v>
      </c>
      <c r="G66">
        <v>0</v>
      </c>
    </row>
    <row r="67" spans="1:7" ht="15" x14ac:dyDescent="0.25">
      <c r="A67" s="282" t="s">
        <v>125</v>
      </c>
      <c r="B67" t="s">
        <v>42</v>
      </c>
      <c r="C67" t="s">
        <v>42</v>
      </c>
      <c r="D67">
        <v>1.9</v>
      </c>
      <c r="E67">
        <v>6.3</v>
      </c>
      <c r="F67" t="s">
        <v>42</v>
      </c>
      <c r="G67" t="s">
        <v>42</v>
      </c>
    </row>
    <row r="68" spans="1:7" ht="15" x14ac:dyDescent="0.25">
      <c r="A68" s="282" t="s">
        <v>126</v>
      </c>
      <c r="B68">
        <v>0</v>
      </c>
      <c r="C68">
        <v>0.3</v>
      </c>
      <c r="D68" t="s">
        <v>42</v>
      </c>
      <c r="E68" t="s">
        <v>42</v>
      </c>
      <c r="F68">
        <v>0</v>
      </c>
      <c r="G68">
        <v>0</v>
      </c>
    </row>
    <row r="69" spans="1:7" ht="15" x14ac:dyDescent="0.25">
      <c r="A69" s="282" t="s">
        <v>62</v>
      </c>
      <c r="B69" t="s">
        <v>131</v>
      </c>
      <c r="C69" t="s">
        <v>133</v>
      </c>
      <c r="D69" t="s">
        <v>63</v>
      </c>
      <c r="E69" t="s">
        <v>63</v>
      </c>
      <c r="F69" t="s">
        <v>63</v>
      </c>
      <c r="G69" t="s">
        <v>65</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25C7A-70B4-415D-AA84-301954729E55}">
  <dimension ref="A1:G90"/>
  <sheetViews>
    <sheetView topLeftCell="A7" workbookViewId="0">
      <selection activeCell="D7" sqref="D7"/>
    </sheetView>
  </sheetViews>
  <sheetFormatPr defaultRowHeight="13.2" x14ac:dyDescent="0.25"/>
  <cols>
    <col min="1" max="1" width="28.44140625" customWidth="1"/>
    <col min="2" max="2" width="13.6640625" customWidth="1"/>
    <col min="3" max="3" width="11.33203125" customWidth="1"/>
    <col min="4" max="4" width="12.33203125" customWidth="1"/>
    <col min="5" max="5" width="11.44140625" customWidth="1"/>
    <col min="6" max="6" width="13" customWidth="1"/>
    <col min="7" max="7" width="11.6640625" customWidth="1"/>
  </cols>
  <sheetData>
    <row r="1" spans="1:7" ht="15" x14ac:dyDescent="0.25">
      <c r="A1" s="282" t="s">
        <v>47</v>
      </c>
    </row>
    <row r="2" spans="1:7" ht="15" x14ac:dyDescent="0.25">
      <c r="A2" s="282" t="s">
        <v>48</v>
      </c>
    </row>
    <row r="3" spans="1:7" ht="15" x14ac:dyDescent="0.25">
      <c r="A3" s="282" t="s">
        <v>250</v>
      </c>
    </row>
    <row r="4" spans="1:7" ht="15" x14ac:dyDescent="0.25">
      <c r="A4" s="282" t="s">
        <v>50</v>
      </c>
    </row>
    <row r="5" spans="1:7" ht="15" x14ac:dyDescent="0.25">
      <c r="A5" s="282" t="s">
        <v>51</v>
      </c>
    </row>
    <row r="6" spans="1:7" ht="15" x14ac:dyDescent="0.25">
      <c r="A6" s="282" t="s">
        <v>52</v>
      </c>
    </row>
    <row r="7" spans="1:7" ht="15" x14ac:dyDescent="0.25">
      <c r="A7" s="282" t="s">
        <v>66</v>
      </c>
      <c r="B7" t="s">
        <v>251</v>
      </c>
      <c r="D7" t="s">
        <v>54</v>
      </c>
      <c r="F7" t="s">
        <v>55</v>
      </c>
    </row>
    <row r="8" spans="1:7" ht="15" x14ac:dyDescent="0.25">
      <c r="A8" s="282" t="s">
        <v>252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5523.9</v>
      </c>
      <c r="E12">
        <v>5367.9</v>
      </c>
      <c r="F12">
        <v>44.5</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2180.6</v>
      </c>
      <c r="E15">
        <v>1411.7</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269.39999999999998</v>
      </c>
      <c r="F18">
        <v>0</v>
      </c>
      <c r="G18">
        <v>0</v>
      </c>
    </row>
    <row r="19" spans="1:7" ht="15" x14ac:dyDescent="0.25">
      <c r="A19" s="282" t="s">
        <v>71</v>
      </c>
      <c r="B19">
        <v>0</v>
      </c>
      <c r="C19">
        <v>0</v>
      </c>
      <c r="D19">
        <v>1231.5999999999999</v>
      </c>
      <c r="E19">
        <v>1694.8</v>
      </c>
      <c r="F19">
        <v>0</v>
      </c>
      <c r="G19">
        <v>0</v>
      </c>
    </row>
    <row r="20" spans="1:7" ht="15" x14ac:dyDescent="0.25">
      <c r="A20" s="282" t="s">
        <v>72</v>
      </c>
      <c r="B20">
        <v>0</v>
      </c>
      <c r="C20">
        <v>0</v>
      </c>
      <c r="D20">
        <v>111.3</v>
      </c>
      <c r="E20">
        <v>291.8</v>
      </c>
      <c r="F20">
        <v>44.5</v>
      </c>
      <c r="G20">
        <v>0</v>
      </c>
    </row>
    <row r="21" spans="1:7" ht="15" x14ac:dyDescent="0.25">
      <c r="A21" s="282" t="s">
        <v>256</v>
      </c>
      <c r="B21">
        <v>0</v>
      </c>
      <c r="C21">
        <v>0</v>
      </c>
      <c r="D21">
        <v>0</v>
      </c>
      <c r="E21">
        <v>35</v>
      </c>
      <c r="F21">
        <v>0</v>
      </c>
      <c r="G21">
        <v>0</v>
      </c>
    </row>
    <row r="22" spans="1:7" ht="15" x14ac:dyDescent="0.25">
      <c r="A22" s="282" t="s">
        <v>73</v>
      </c>
      <c r="B22">
        <v>0</v>
      </c>
      <c r="C22">
        <v>0</v>
      </c>
      <c r="D22">
        <v>1600.7</v>
      </c>
      <c r="E22">
        <v>1385.1</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139.80000000000001</v>
      </c>
      <c r="C32">
        <v>244.9</v>
      </c>
      <c r="D32">
        <v>2249.9</v>
      </c>
      <c r="E32">
        <v>2412.1</v>
      </c>
      <c r="F32">
        <v>472.1</v>
      </c>
      <c r="G32">
        <v>0</v>
      </c>
    </row>
    <row r="33" spans="1:7" ht="15" x14ac:dyDescent="0.25">
      <c r="A33" s="282" t="s">
        <v>66</v>
      </c>
    </row>
    <row r="34" spans="1:7" ht="15" x14ac:dyDescent="0.25">
      <c r="A34" s="282" t="s">
        <v>79</v>
      </c>
      <c r="B34">
        <v>35</v>
      </c>
      <c r="C34">
        <v>103.6</v>
      </c>
      <c r="D34">
        <v>1128.7</v>
      </c>
      <c r="E34">
        <v>1369.1</v>
      </c>
      <c r="F34">
        <v>247.5</v>
      </c>
      <c r="G34">
        <v>0</v>
      </c>
    </row>
    <row r="35" spans="1:7" ht="15" x14ac:dyDescent="0.25">
      <c r="A35" s="282" t="s">
        <v>66</v>
      </c>
    </row>
    <row r="36" spans="1:7" ht="15" x14ac:dyDescent="0.25">
      <c r="A36" s="282" t="s">
        <v>80</v>
      </c>
      <c r="B36">
        <v>138</v>
      </c>
      <c r="C36">
        <v>596.1</v>
      </c>
      <c r="D36">
        <v>31380.799999999999</v>
      </c>
      <c r="E36">
        <v>30219</v>
      </c>
      <c r="F36">
        <v>6372.7</v>
      </c>
      <c r="G36">
        <v>0</v>
      </c>
    </row>
    <row r="37" spans="1:7" ht="15" x14ac:dyDescent="0.25">
      <c r="A37" s="282" t="s">
        <v>66</v>
      </c>
    </row>
    <row r="38" spans="1:7" ht="15" x14ac:dyDescent="0.25">
      <c r="A38" s="282" t="s">
        <v>81</v>
      </c>
      <c r="B38">
        <v>217.6</v>
      </c>
      <c r="C38">
        <v>201</v>
      </c>
      <c r="D38">
        <v>4361.1000000000004</v>
      </c>
      <c r="E38">
        <v>5846.7</v>
      </c>
      <c r="F38">
        <v>685</v>
      </c>
      <c r="G38">
        <v>0</v>
      </c>
    </row>
    <row r="39" spans="1:7" ht="15" x14ac:dyDescent="0.25">
      <c r="A39" s="282" t="s">
        <v>82</v>
      </c>
      <c r="B39">
        <v>0.2</v>
      </c>
      <c r="C39">
        <v>0.3</v>
      </c>
      <c r="D39">
        <v>0.1</v>
      </c>
      <c r="E39">
        <v>0</v>
      </c>
      <c r="F39">
        <v>0.2</v>
      </c>
      <c r="G39">
        <v>0</v>
      </c>
    </row>
    <row r="40" spans="1:7" ht="15" x14ac:dyDescent="0.25">
      <c r="A40" s="282" t="s">
        <v>83</v>
      </c>
      <c r="B40">
        <v>0</v>
      </c>
      <c r="C40">
        <v>0</v>
      </c>
      <c r="D40">
        <v>235.4</v>
      </c>
      <c r="E40">
        <v>926.5</v>
      </c>
      <c r="F40">
        <v>56.5</v>
      </c>
      <c r="G40">
        <v>0</v>
      </c>
    </row>
    <row r="41" spans="1:7" ht="15" x14ac:dyDescent="0.25">
      <c r="A41" s="282" t="s">
        <v>85</v>
      </c>
      <c r="B41">
        <v>1.8</v>
      </c>
      <c r="C41">
        <v>0</v>
      </c>
      <c r="D41">
        <v>9.5</v>
      </c>
      <c r="E41">
        <v>0.5</v>
      </c>
      <c r="F41">
        <v>1.8</v>
      </c>
      <c r="G41">
        <v>0</v>
      </c>
    </row>
    <row r="42" spans="1:7" ht="15" x14ac:dyDescent="0.25">
      <c r="A42" s="282" t="s">
        <v>86</v>
      </c>
      <c r="B42">
        <v>0.6</v>
      </c>
      <c r="C42">
        <v>0.5</v>
      </c>
      <c r="D42">
        <v>7.5</v>
      </c>
      <c r="E42">
        <v>4.4000000000000004</v>
      </c>
      <c r="F42">
        <v>0.6</v>
      </c>
      <c r="G42">
        <v>0</v>
      </c>
    </row>
    <row r="43" spans="1:7" ht="15" x14ac:dyDescent="0.25">
      <c r="A43" s="282" t="s">
        <v>87</v>
      </c>
      <c r="B43">
        <v>0.3</v>
      </c>
      <c r="C43">
        <v>0.3</v>
      </c>
      <c r="D43">
        <v>0.3</v>
      </c>
      <c r="E43">
        <v>0.2</v>
      </c>
      <c r="F43">
        <v>0.3</v>
      </c>
      <c r="G43">
        <v>0</v>
      </c>
    </row>
    <row r="44" spans="1:7" ht="15" x14ac:dyDescent="0.25">
      <c r="A44" s="282" t="s">
        <v>88</v>
      </c>
      <c r="B44">
        <v>84.3</v>
      </c>
      <c r="C44">
        <v>67</v>
      </c>
      <c r="D44">
        <v>1791</v>
      </c>
      <c r="E44">
        <v>1808.3</v>
      </c>
      <c r="F44">
        <v>244.4</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38.799999999999997</v>
      </c>
      <c r="D47">
        <v>670.3</v>
      </c>
      <c r="E47">
        <v>553.79999999999995</v>
      </c>
      <c r="F47">
        <v>12.6</v>
      </c>
      <c r="G47">
        <v>0</v>
      </c>
    </row>
    <row r="48" spans="1:7" ht="15" x14ac:dyDescent="0.25">
      <c r="A48" s="282" t="s">
        <v>92</v>
      </c>
      <c r="B48">
        <v>0</v>
      </c>
      <c r="C48">
        <v>10</v>
      </c>
      <c r="D48">
        <v>12</v>
      </c>
      <c r="E48">
        <v>30.3</v>
      </c>
      <c r="F48">
        <v>0</v>
      </c>
      <c r="G48">
        <v>0</v>
      </c>
    </row>
    <row r="49" spans="1:7" ht="15" x14ac:dyDescent="0.25">
      <c r="A49" s="282" t="s">
        <v>93</v>
      </c>
      <c r="B49">
        <v>14.1</v>
      </c>
      <c r="C49">
        <v>16.100000000000001</v>
      </c>
      <c r="D49">
        <v>221.7</v>
      </c>
      <c r="E49">
        <v>371.5</v>
      </c>
      <c r="F49">
        <v>56.9</v>
      </c>
      <c r="G49">
        <v>0</v>
      </c>
    </row>
    <row r="50" spans="1:7" ht="15" x14ac:dyDescent="0.25">
      <c r="A50" s="282" t="s">
        <v>94</v>
      </c>
      <c r="B50">
        <v>0</v>
      </c>
      <c r="C50">
        <v>0</v>
      </c>
      <c r="D50">
        <v>49.3</v>
      </c>
      <c r="E50">
        <v>50.5</v>
      </c>
      <c r="F50">
        <v>0</v>
      </c>
      <c r="G50">
        <v>0</v>
      </c>
    </row>
    <row r="51" spans="1:7" ht="15" x14ac:dyDescent="0.25">
      <c r="A51" s="282" t="s">
        <v>95</v>
      </c>
      <c r="B51">
        <v>0</v>
      </c>
      <c r="C51">
        <v>0</v>
      </c>
      <c r="D51">
        <v>206.1</v>
      </c>
      <c r="E51">
        <v>709.5</v>
      </c>
      <c r="F51">
        <v>132</v>
      </c>
      <c r="G51">
        <v>0</v>
      </c>
    </row>
    <row r="52" spans="1:7" ht="15" x14ac:dyDescent="0.25">
      <c r="A52" s="282" t="s">
        <v>96</v>
      </c>
      <c r="B52">
        <v>3.1</v>
      </c>
      <c r="C52">
        <v>4.5</v>
      </c>
      <c r="D52">
        <v>104.9</v>
      </c>
      <c r="E52">
        <v>71.900000000000006</v>
      </c>
      <c r="F52">
        <v>9.1999999999999993</v>
      </c>
      <c r="G52">
        <v>0</v>
      </c>
    </row>
    <row r="53" spans="1:7" ht="15" x14ac:dyDescent="0.25">
      <c r="A53" s="282" t="s">
        <v>97</v>
      </c>
      <c r="B53">
        <v>0.4</v>
      </c>
      <c r="C53">
        <v>0</v>
      </c>
      <c r="D53">
        <v>0</v>
      </c>
      <c r="E53">
        <v>0</v>
      </c>
      <c r="F53">
        <v>0.4</v>
      </c>
      <c r="G53">
        <v>0</v>
      </c>
    </row>
    <row r="54" spans="1:7" ht="15" x14ac:dyDescent="0.25">
      <c r="A54" s="282" t="s">
        <v>98</v>
      </c>
      <c r="B54">
        <v>0</v>
      </c>
      <c r="C54">
        <v>0</v>
      </c>
      <c r="D54">
        <v>144</v>
      </c>
      <c r="E54">
        <v>230.5</v>
      </c>
      <c r="F54">
        <v>0</v>
      </c>
      <c r="G54">
        <v>0</v>
      </c>
    </row>
    <row r="55" spans="1:7" ht="15" x14ac:dyDescent="0.25">
      <c r="A55" s="282" t="s">
        <v>99</v>
      </c>
      <c r="B55">
        <v>9.6999999999999993</v>
      </c>
      <c r="C55">
        <v>4.4000000000000004</v>
      </c>
      <c r="D55">
        <v>10.5</v>
      </c>
      <c r="E55">
        <v>3.6</v>
      </c>
      <c r="F55">
        <v>10.199999999999999</v>
      </c>
      <c r="G55">
        <v>0</v>
      </c>
    </row>
    <row r="56" spans="1:7" ht="15" x14ac:dyDescent="0.25">
      <c r="A56" s="282" t="s">
        <v>100</v>
      </c>
      <c r="B56">
        <v>61.3</v>
      </c>
      <c r="C56">
        <v>10.8</v>
      </c>
      <c r="D56">
        <v>285.3</v>
      </c>
      <c r="E56">
        <v>593.1</v>
      </c>
      <c r="F56">
        <v>85.6</v>
      </c>
      <c r="G56">
        <v>0</v>
      </c>
    </row>
    <row r="57" spans="1:7" ht="15" x14ac:dyDescent="0.25">
      <c r="A57" s="282" t="s">
        <v>101</v>
      </c>
      <c r="B57">
        <v>34</v>
      </c>
      <c r="C57">
        <v>48.4</v>
      </c>
      <c r="D57">
        <v>541.4</v>
      </c>
      <c r="E57">
        <v>492.2</v>
      </c>
      <c r="F57">
        <v>74.3</v>
      </c>
      <c r="G57">
        <v>0</v>
      </c>
    </row>
    <row r="58" spans="1:7" ht="15" x14ac:dyDescent="0.25">
      <c r="A58" s="282" t="s">
        <v>66</v>
      </c>
    </row>
    <row r="59" spans="1:7" ht="15" x14ac:dyDescent="0.25">
      <c r="A59" s="282" t="s">
        <v>102</v>
      </c>
      <c r="B59">
        <v>0.7</v>
      </c>
      <c r="C59">
        <v>42</v>
      </c>
      <c r="D59">
        <v>1722.6</v>
      </c>
      <c r="E59">
        <v>4702.8999999999996</v>
      </c>
      <c r="F59">
        <v>93.7</v>
      </c>
      <c r="G59">
        <v>0</v>
      </c>
    </row>
    <row r="60" spans="1:7" ht="15" x14ac:dyDescent="0.25">
      <c r="A60" s="282" t="s">
        <v>103</v>
      </c>
      <c r="B60">
        <v>0</v>
      </c>
      <c r="C60">
        <v>42</v>
      </c>
      <c r="D60">
        <v>356.3</v>
      </c>
      <c r="E60">
        <v>261.7</v>
      </c>
      <c r="F60">
        <v>0</v>
      </c>
      <c r="G60">
        <v>0</v>
      </c>
    </row>
    <row r="61" spans="1:7" ht="15" x14ac:dyDescent="0.25">
      <c r="A61" s="282" t="s">
        <v>104</v>
      </c>
      <c r="B61">
        <v>0.7</v>
      </c>
      <c r="C61">
        <v>0</v>
      </c>
      <c r="D61">
        <v>1149</v>
      </c>
      <c r="E61">
        <v>4082.4</v>
      </c>
      <c r="F61">
        <v>63.7</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30</v>
      </c>
      <c r="G66">
        <v>0</v>
      </c>
    </row>
    <row r="67" spans="1:7" ht="15" x14ac:dyDescent="0.25">
      <c r="A67" s="282" t="s">
        <v>66</v>
      </c>
    </row>
    <row r="68" spans="1:7" ht="15" x14ac:dyDescent="0.25">
      <c r="A68" s="282" t="s">
        <v>108</v>
      </c>
      <c r="B68">
        <v>107.7</v>
      </c>
      <c r="C68">
        <v>81.099999999999994</v>
      </c>
      <c r="D68">
        <v>5630.9</v>
      </c>
      <c r="E68">
        <v>6826.5</v>
      </c>
      <c r="F68">
        <v>1808.6</v>
      </c>
      <c r="G68">
        <v>0</v>
      </c>
    </row>
    <row r="69" spans="1:7" ht="15" x14ac:dyDescent="0.25">
      <c r="A69" s="282" t="s">
        <v>109</v>
      </c>
      <c r="B69">
        <v>4</v>
      </c>
      <c r="C69">
        <v>3.2</v>
      </c>
      <c r="D69">
        <v>24</v>
      </c>
      <c r="E69">
        <v>24.8</v>
      </c>
      <c r="F69">
        <v>4</v>
      </c>
      <c r="G69">
        <v>0</v>
      </c>
    </row>
    <row r="70" spans="1:7" ht="15" x14ac:dyDescent="0.25">
      <c r="A70" s="282" t="s">
        <v>111</v>
      </c>
      <c r="B70">
        <v>0</v>
      </c>
      <c r="C70">
        <v>7.5</v>
      </c>
      <c r="D70">
        <v>267.5</v>
      </c>
      <c r="E70">
        <v>308.5</v>
      </c>
      <c r="F70">
        <v>60.8</v>
      </c>
      <c r="G70">
        <v>0</v>
      </c>
    </row>
    <row r="71" spans="1:7" ht="15" x14ac:dyDescent="0.25">
      <c r="A71" s="282" t="s">
        <v>112</v>
      </c>
      <c r="B71">
        <v>2</v>
      </c>
      <c r="C71">
        <v>5</v>
      </c>
      <c r="D71">
        <v>168.7</v>
      </c>
      <c r="E71">
        <v>195.3</v>
      </c>
      <c r="F71">
        <v>49</v>
      </c>
      <c r="G71">
        <v>0</v>
      </c>
    </row>
    <row r="72" spans="1:7" ht="15" x14ac:dyDescent="0.25">
      <c r="A72" s="282" t="s">
        <v>259</v>
      </c>
      <c r="B72">
        <v>0</v>
      </c>
      <c r="C72">
        <v>0</v>
      </c>
      <c r="D72">
        <v>0</v>
      </c>
      <c r="E72">
        <v>7.7</v>
      </c>
      <c r="F72">
        <v>0</v>
      </c>
      <c r="G72">
        <v>0</v>
      </c>
    </row>
    <row r="73" spans="1:7" ht="15" x14ac:dyDescent="0.25">
      <c r="A73" s="282" t="s">
        <v>113</v>
      </c>
      <c r="B73">
        <v>17.600000000000001</v>
      </c>
      <c r="C73">
        <v>0</v>
      </c>
      <c r="D73">
        <v>337.5</v>
      </c>
      <c r="E73">
        <v>490.1</v>
      </c>
      <c r="F73">
        <v>23.6</v>
      </c>
      <c r="G73">
        <v>0</v>
      </c>
    </row>
    <row r="74" spans="1:7" ht="15" x14ac:dyDescent="0.25">
      <c r="A74" s="282" t="s">
        <v>114</v>
      </c>
      <c r="B74">
        <v>14.4</v>
      </c>
      <c r="C74">
        <v>21.6</v>
      </c>
      <c r="D74">
        <v>7.2</v>
      </c>
      <c r="E74">
        <v>20</v>
      </c>
      <c r="F74">
        <v>14.4</v>
      </c>
      <c r="G74">
        <v>0</v>
      </c>
    </row>
    <row r="75" spans="1:7" ht="15" x14ac:dyDescent="0.25">
      <c r="A75" s="282" t="s">
        <v>115</v>
      </c>
      <c r="B75">
        <v>0</v>
      </c>
      <c r="C75">
        <v>0</v>
      </c>
      <c r="D75">
        <v>29.6</v>
      </c>
      <c r="E75">
        <v>37.799999999999997</v>
      </c>
      <c r="F75">
        <v>0</v>
      </c>
      <c r="G75">
        <v>0</v>
      </c>
    </row>
    <row r="76" spans="1:7" ht="15" x14ac:dyDescent="0.25">
      <c r="A76" s="282" t="s">
        <v>116</v>
      </c>
      <c r="B76">
        <v>0</v>
      </c>
      <c r="C76">
        <v>6.8</v>
      </c>
      <c r="D76">
        <v>1.7</v>
      </c>
      <c r="E76">
        <v>1.3</v>
      </c>
      <c r="F76">
        <v>0</v>
      </c>
      <c r="G76">
        <v>0</v>
      </c>
    </row>
    <row r="77" spans="1:7" ht="15" x14ac:dyDescent="0.25">
      <c r="A77" s="282" t="s">
        <v>117</v>
      </c>
      <c r="B77">
        <v>64.7</v>
      </c>
      <c r="C77">
        <v>31</v>
      </c>
      <c r="D77">
        <v>4569.2</v>
      </c>
      <c r="E77">
        <v>5445</v>
      </c>
      <c r="F77">
        <v>1628.2</v>
      </c>
      <c r="G77">
        <v>0</v>
      </c>
    </row>
    <row r="78" spans="1:7" ht="15" x14ac:dyDescent="0.25">
      <c r="A78" s="282" t="s">
        <v>118</v>
      </c>
      <c r="B78">
        <v>5</v>
      </c>
      <c r="C78">
        <v>6</v>
      </c>
      <c r="D78">
        <v>37.4</v>
      </c>
      <c r="E78">
        <v>29.9</v>
      </c>
      <c r="F78">
        <v>21.1</v>
      </c>
      <c r="G78">
        <v>0</v>
      </c>
    </row>
    <row r="79" spans="1:7" ht="15" x14ac:dyDescent="0.25">
      <c r="A79" s="282" t="s">
        <v>119</v>
      </c>
      <c r="B79">
        <v>0</v>
      </c>
      <c r="C79">
        <v>0</v>
      </c>
      <c r="D79">
        <v>125.5</v>
      </c>
      <c r="E79">
        <v>165.4</v>
      </c>
      <c r="F79">
        <v>0</v>
      </c>
      <c r="G79">
        <v>0</v>
      </c>
    </row>
    <row r="80" spans="1:7" ht="15" x14ac:dyDescent="0.25">
      <c r="A80" s="282" t="s">
        <v>120</v>
      </c>
      <c r="B80">
        <v>0</v>
      </c>
      <c r="C80">
        <v>0</v>
      </c>
      <c r="D80">
        <v>0</v>
      </c>
      <c r="E80" t="s">
        <v>84</v>
      </c>
      <c r="F80">
        <v>0</v>
      </c>
      <c r="G80">
        <v>0</v>
      </c>
    </row>
    <row r="81" spans="1:7" ht="15" x14ac:dyDescent="0.25">
      <c r="A81" s="282" t="s">
        <v>121</v>
      </c>
      <c r="B81">
        <v>0</v>
      </c>
      <c r="C81">
        <v>0</v>
      </c>
      <c r="D81">
        <v>62.5</v>
      </c>
      <c r="E81">
        <v>100.6</v>
      </c>
      <c r="F81">
        <v>7.5</v>
      </c>
      <c r="G81">
        <v>0</v>
      </c>
    </row>
    <row r="82" spans="1:7" ht="15" x14ac:dyDescent="0.25">
      <c r="A82" s="282" t="s">
        <v>62</v>
      </c>
      <c r="B82" t="s">
        <v>63</v>
      </c>
      <c r="C82" t="s">
        <v>64</v>
      </c>
      <c r="D82" t="s">
        <v>63</v>
      </c>
      <c r="E82" t="s">
        <v>63</v>
      </c>
      <c r="F82" t="s">
        <v>63</v>
      </c>
      <c r="G82" t="s">
        <v>65</v>
      </c>
    </row>
    <row r="83" spans="1:7" ht="15" x14ac:dyDescent="0.25">
      <c r="A83" s="282" t="s">
        <v>122</v>
      </c>
      <c r="B83">
        <v>638.70000000000005</v>
      </c>
      <c r="C83">
        <v>1268.8</v>
      </c>
      <c r="D83">
        <v>52207.5</v>
      </c>
      <c r="E83">
        <v>57188.9</v>
      </c>
      <c r="F83">
        <v>9724</v>
      </c>
      <c r="G83">
        <v>0</v>
      </c>
    </row>
    <row r="84" spans="1:7" ht="15" x14ac:dyDescent="0.25">
      <c r="A84" s="282" t="s">
        <v>123</v>
      </c>
      <c r="B84">
        <v>584.1</v>
      </c>
      <c r="C84">
        <v>1211</v>
      </c>
      <c r="D84">
        <v>0</v>
      </c>
      <c r="E84">
        <v>0</v>
      </c>
      <c r="F84">
        <v>6217</v>
      </c>
      <c r="G84">
        <v>0</v>
      </c>
    </row>
    <row r="85" spans="1:7" ht="15" x14ac:dyDescent="0.25">
      <c r="A85" s="282" t="s">
        <v>62</v>
      </c>
      <c r="B85" t="s">
        <v>63</v>
      </c>
      <c r="C85" t="s">
        <v>64</v>
      </c>
      <c r="D85" t="s">
        <v>63</v>
      </c>
      <c r="E85" t="s">
        <v>63</v>
      </c>
      <c r="F85" t="s">
        <v>63</v>
      </c>
      <c r="G85" t="s">
        <v>65</v>
      </c>
    </row>
    <row r="86" spans="1:7" ht="15" x14ac:dyDescent="0.25">
      <c r="A86" s="282" t="s">
        <v>124</v>
      </c>
      <c r="B86">
        <v>1222.8</v>
      </c>
      <c r="C86">
        <v>2479.8000000000002</v>
      </c>
      <c r="D86">
        <v>52207.5</v>
      </c>
      <c r="E86">
        <v>57188.9</v>
      </c>
      <c r="F86">
        <v>15941</v>
      </c>
      <c r="G86">
        <v>0</v>
      </c>
    </row>
    <row r="87" spans="1:7" ht="15" x14ac:dyDescent="0.25">
      <c r="A87" s="282" t="s">
        <v>125</v>
      </c>
      <c r="B87" t="s">
        <v>42</v>
      </c>
      <c r="C87" t="s">
        <v>42</v>
      </c>
      <c r="D87">
        <v>1.9</v>
      </c>
      <c r="E87">
        <v>6.3</v>
      </c>
      <c r="F87" t="s">
        <v>42</v>
      </c>
      <c r="G87" t="s">
        <v>42</v>
      </c>
    </row>
    <row r="88" spans="1:7" ht="15" x14ac:dyDescent="0.25">
      <c r="A88" s="282" t="s">
        <v>126</v>
      </c>
      <c r="B88">
        <v>0</v>
      </c>
      <c r="C88">
        <v>0</v>
      </c>
      <c r="D88" t="s">
        <v>42</v>
      </c>
      <c r="E88" t="s">
        <v>42</v>
      </c>
      <c r="F88">
        <v>0</v>
      </c>
      <c r="G88">
        <v>0</v>
      </c>
    </row>
    <row r="89" spans="1:7" ht="15" x14ac:dyDescent="0.25">
      <c r="A89" s="282" t="s">
        <v>62</v>
      </c>
      <c r="B89" t="s">
        <v>63</v>
      </c>
      <c r="C89" t="s">
        <v>64</v>
      </c>
      <c r="D89" t="s">
        <v>63</v>
      </c>
      <c r="E89" t="s">
        <v>63</v>
      </c>
      <c r="F89" t="s">
        <v>63</v>
      </c>
      <c r="G89" t="s">
        <v>65</v>
      </c>
    </row>
    <row r="90" spans="1:7" ht="15" x14ac:dyDescent="0.25">
      <c r="A90" s="282" t="s">
        <v>260</v>
      </c>
      <c r="B90" t="s">
        <v>261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9E77-5609-4375-8CCB-640E07FA335E}">
  <dimension ref="A1:G89"/>
  <sheetViews>
    <sheetView workbookViewId="0">
      <selection activeCell="A9" sqref="A9:A89"/>
    </sheetView>
  </sheetViews>
  <sheetFormatPr defaultRowHeight="13.2" x14ac:dyDescent="0.25"/>
  <cols>
    <col min="1" max="1" width="38.5546875" customWidth="1"/>
  </cols>
  <sheetData>
    <row r="1" spans="1:7" ht="15" x14ac:dyDescent="0.25">
      <c r="A1" s="282" t="s">
        <v>47</v>
      </c>
    </row>
    <row r="2" spans="1:7" ht="15" x14ac:dyDescent="0.25">
      <c r="A2" s="282" t="s">
        <v>48</v>
      </c>
    </row>
    <row r="3" spans="1:7" ht="15" x14ac:dyDescent="0.25">
      <c r="A3" s="282" t="s">
        <v>262</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5418.2</v>
      </c>
      <c r="E12">
        <v>5367.9</v>
      </c>
      <c r="F12">
        <v>44.5</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2037.1</v>
      </c>
      <c r="E15">
        <v>1411.7</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269.39999999999998</v>
      </c>
      <c r="F18">
        <v>0</v>
      </c>
      <c r="G18">
        <v>0</v>
      </c>
    </row>
    <row r="19" spans="1:7" ht="15" x14ac:dyDescent="0.25">
      <c r="A19" s="282" t="s">
        <v>71</v>
      </c>
      <c r="B19">
        <v>0</v>
      </c>
      <c r="C19">
        <v>0</v>
      </c>
      <c r="D19">
        <v>1308</v>
      </c>
      <c r="E19">
        <v>1694.8</v>
      </c>
      <c r="F19">
        <v>0</v>
      </c>
      <c r="G19">
        <v>0</v>
      </c>
    </row>
    <row r="20" spans="1:7" ht="15" x14ac:dyDescent="0.25">
      <c r="A20" s="282" t="s">
        <v>72</v>
      </c>
      <c r="B20">
        <v>0</v>
      </c>
      <c r="C20">
        <v>0</v>
      </c>
      <c r="D20">
        <v>111.3</v>
      </c>
      <c r="E20">
        <v>291.8</v>
      </c>
      <c r="F20">
        <v>44.5</v>
      </c>
      <c r="G20">
        <v>0</v>
      </c>
    </row>
    <row r="21" spans="1:7" ht="15" x14ac:dyDescent="0.25">
      <c r="A21" s="282" t="s">
        <v>256</v>
      </c>
      <c r="B21">
        <v>0</v>
      </c>
      <c r="C21">
        <v>0</v>
      </c>
      <c r="D21">
        <v>0</v>
      </c>
      <c r="E21">
        <v>35</v>
      </c>
      <c r="F21">
        <v>0</v>
      </c>
      <c r="G21">
        <v>0</v>
      </c>
    </row>
    <row r="22" spans="1:7" ht="15" x14ac:dyDescent="0.25">
      <c r="A22" s="282" t="s">
        <v>73</v>
      </c>
      <c r="B22">
        <v>0</v>
      </c>
      <c r="C22">
        <v>0</v>
      </c>
      <c r="D22">
        <v>1562.2</v>
      </c>
      <c r="E22">
        <v>1385.1</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157.1</v>
      </c>
      <c r="C32">
        <v>246.6</v>
      </c>
      <c r="D32">
        <v>2201.1999999999998</v>
      </c>
      <c r="E32">
        <v>2372.8000000000002</v>
      </c>
      <c r="F32">
        <v>244.1</v>
      </c>
      <c r="G32">
        <v>0</v>
      </c>
    </row>
    <row r="33" spans="1:7" ht="15" x14ac:dyDescent="0.25">
      <c r="A33" s="282" t="s">
        <v>66</v>
      </c>
    </row>
    <row r="34" spans="1:7" ht="15" x14ac:dyDescent="0.25">
      <c r="A34" s="282" t="s">
        <v>79</v>
      </c>
      <c r="B34">
        <v>48.5</v>
      </c>
      <c r="C34">
        <v>115.8</v>
      </c>
      <c r="D34">
        <v>1118.5999999999999</v>
      </c>
      <c r="E34">
        <v>1362.2</v>
      </c>
      <c r="F34">
        <v>192.7</v>
      </c>
      <c r="G34">
        <v>0</v>
      </c>
    </row>
    <row r="35" spans="1:7" ht="15" x14ac:dyDescent="0.25">
      <c r="A35" s="282" t="s">
        <v>66</v>
      </c>
    </row>
    <row r="36" spans="1:7" ht="15" x14ac:dyDescent="0.25">
      <c r="A36" s="282" t="s">
        <v>80</v>
      </c>
      <c r="B36">
        <v>139.30000000000001</v>
      </c>
      <c r="C36">
        <v>789.9</v>
      </c>
      <c r="D36">
        <v>31237.7</v>
      </c>
      <c r="E36">
        <v>30022.2</v>
      </c>
      <c r="F36">
        <v>5499.5</v>
      </c>
      <c r="G36">
        <v>0</v>
      </c>
    </row>
    <row r="37" spans="1:7" ht="15" x14ac:dyDescent="0.25">
      <c r="A37" s="282" t="s">
        <v>66</v>
      </c>
    </row>
    <row r="38" spans="1:7" ht="15" x14ac:dyDescent="0.25">
      <c r="A38" s="282" t="s">
        <v>81</v>
      </c>
      <c r="B38">
        <v>239.4</v>
      </c>
      <c r="C38">
        <v>213.3</v>
      </c>
      <c r="D38">
        <v>4345.8</v>
      </c>
      <c r="E38">
        <v>5834.5</v>
      </c>
      <c r="F38">
        <v>397</v>
      </c>
      <c r="G38">
        <v>0</v>
      </c>
    </row>
    <row r="39" spans="1:7" ht="15" x14ac:dyDescent="0.25">
      <c r="A39" s="282" t="s">
        <v>82</v>
      </c>
      <c r="B39">
        <v>0.2</v>
      </c>
      <c r="C39">
        <v>0.3</v>
      </c>
      <c r="D39">
        <v>0.1</v>
      </c>
      <c r="E39">
        <v>0</v>
      </c>
      <c r="F39">
        <v>0</v>
      </c>
      <c r="G39">
        <v>0</v>
      </c>
    </row>
    <row r="40" spans="1:7" ht="15" x14ac:dyDescent="0.25">
      <c r="A40" s="282" t="s">
        <v>83</v>
      </c>
      <c r="B40">
        <v>0.1</v>
      </c>
      <c r="C40">
        <v>0</v>
      </c>
      <c r="D40">
        <v>235.4</v>
      </c>
      <c r="E40">
        <v>926.5</v>
      </c>
      <c r="F40">
        <v>56.5</v>
      </c>
      <c r="G40">
        <v>0</v>
      </c>
    </row>
    <row r="41" spans="1:7" ht="15" x14ac:dyDescent="0.25">
      <c r="A41" s="282" t="s">
        <v>85</v>
      </c>
      <c r="B41">
        <v>1.8</v>
      </c>
      <c r="C41">
        <v>0</v>
      </c>
      <c r="D41">
        <v>9.5</v>
      </c>
      <c r="E41">
        <v>0.5</v>
      </c>
      <c r="F41">
        <v>0</v>
      </c>
      <c r="G41">
        <v>0</v>
      </c>
    </row>
    <row r="42" spans="1:7" ht="15" x14ac:dyDescent="0.25">
      <c r="A42" s="282" t="s">
        <v>86</v>
      </c>
      <c r="B42">
        <v>0.6</v>
      </c>
      <c r="C42">
        <v>0.5</v>
      </c>
      <c r="D42">
        <v>7.5</v>
      </c>
      <c r="E42">
        <v>4.4000000000000004</v>
      </c>
      <c r="F42">
        <v>0</v>
      </c>
      <c r="G42">
        <v>0</v>
      </c>
    </row>
    <row r="43" spans="1:7" ht="15" x14ac:dyDescent="0.25">
      <c r="A43" s="282" t="s">
        <v>87</v>
      </c>
      <c r="B43">
        <v>0.3</v>
      </c>
      <c r="C43">
        <v>0.3</v>
      </c>
      <c r="D43">
        <v>0.3</v>
      </c>
      <c r="E43">
        <v>0.2</v>
      </c>
      <c r="F43">
        <v>0</v>
      </c>
      <c r="G43">
        <v>0</v>
      </c>
    </row>
    <row r="44" spans="1:7" ht="15" x14ac:dyDescent="0.25">
      <c r="A44" s="282" t="s">
        <v>88</v>
      </c>
      <c r="B44">
        <v>94.6</v>
      </c>
      <c r="C44">
        <v>74.5</v>
      </c>
      <c r="D44">
        <v>1781</v>
      </c>
      <c r="E44">
        <v>1800.9</v>
      </c>
      <c r="F44">
        <v>106.5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38.799999999999997</v>
      </c>
      <c r="D47">
        <v>670.3</v>
      </c>
      <c r="E47">
        <v>553.79999999999995</v>
      </c>
      <c r="F47">
        <v>4.7</v>
      </c>
      <c r="G47">
        <v>0</v>
      </c>
    </row>
    <row r="48" spans="1:7" ht="15" x14ac:dyDescent="0.25">
      <c r="A48" s="282" t="s">
        <v>92</v>
      </c>
      <c r="B48">
        <v>0</v>
      </c>
      <c r="C48">
        <v>10</v>
      </c>
      <c r="D48">
        <v>12</v>
      </c>
      <c r="E48">
        <v>30.3</v>
      </c>
      <c r="F48">
        <v>0</v>
      </c>
      <c r="G48">
        <v>0</v>
      </c>
    </row>
    <row r="49" spans="1:7" ht="15" x14ac:dyDescent="0.25">
      <c r="A49" s="282" t="s">
        <v>93</v>
      </c>
      <c r="B49">
        <v>15.6</v>
      </c>
      <c r="C49">
        <v>17.100000000000001</v>
      </c>
      <c r="D49">
        <v>220.1</v>
      </c>
      <c r="E49">
        <v>370.5</v>
      </c>
      <c r="F49">
        <v>38.299999999999997</v>
      </c>
      <c r="G49">
        <v>0</v>
      </c>
    </row>
    <row r="50" spans="1:7" ht="15" x14ac:dyDescent="0.25">
      <c r="A50" s="282" t="s">
        <v>94</v>
      </c>
      <c r="B50">
        <v>0</v>
      </c>
      <c r="C50">
        <v>0</v>
      </c>
      <c r="D50">
        <v>49.3</v>
      </c>
      <c r="E50">
        <v>50.5</v>
      </c>
      <c r="F50">
        <v>0</v>
      </c>
      <c r="G50">
        <v>0</v>
      </c>
    </row>
    <row r="51" spans="1:7" ht="15" x14ac:dyDescent="0.25">
      <c r="A51" s="282" t="s">
        <v>95</v>
      </c>
      <c r="B51">
        <v>0</v>
      </c>
      <c r="C51">
        <v>0</v>
      </c>
      <c r="D51">
        <v>206.1</v>
      </c>
      <c r="E51">
        <v>709.5</v>
      </c>
      <c r="F51">
        <v>132</v>
      </c>
      <c r="G51">
        <v>0</v>
      </c>
    </row>
    <row r="52" spans="1:7" ht="15" x14ac:dyDescent="0.25">
      <c r="A52" s="282" t="s">
        <v>96</v>
      </c>
      <c r="B52">
        <v>3.1</v>
      </c>
      <c r="C52">
        <v>5.3</v>
      </c>
      <c r="D52">
        <v>104.9</v>
      </c>
      <c r="E52">
        <v>71</v>
      </c>
      <c r="F52">
        <v>4.5999999999999996</v>
      </c>
      <c r="G52">
        <v>0</v>
      </c>
    </row>
    <row r="53" spans="1:7" ht="15" x14ac:dyDescent="0.25">
      <c r="A53" s="282" t="s">
        <v>97</v>
      </c>
      <c r="B53">
        <v>0.4</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9.6999999999999993</v>
      </c>
      <c r="C55">
        <v>4.4000000000000004</v>
      </c>
      <c r="D55">
        <v>10.5</v>
      </c>
      <c r="E55">
        <v>3.6</v>
      </c>
      <c r="F55">
        <v>0.3</v>
      </c>
      <c r="G55">
        <v>0</v>
      </c>
    </row>
    <row r="56" spans="1:7" ht="15" x14ac:dyDescent="0.25">
      <c r="A56" s="282" t="s">
        <v>100</v>
      </c>
      <c r="B56">
        <v>61.3</v>
      </c>
      <c r="C56">
        <v>11.2</v>
      </c>
      <c r="D56">
        <v>284.2</v>
      </c>
      <c r="E56">
        <v>592.70000000000005</v>
      </c>
      <c r="F56">
        <v>24.3</v>
      </c>
      <c r="G56">
        <v>0</v>
      </c>
    </row>
    <row r="57" spans="1:7" ht="15" x14ac:dyDescent="0.25">
      <c r="A57" s="282" t="s">
        <v>101</v>
      </c>
      <c r="B57">
        <v>43.8</v>
      </c>
      <c r="C57">
        <v>50.9</v>
      </c>
      <c r="D57">
        <v>538.79999999999995</v>
      </c>
      <c r="E57">
        <v>489.7</v>
      </c>
      <c r="F57">
        <v>29.7</v>
      </c>
      <c r="G57">
        <v>0</v>
      </c>
    </row>
    <row r="58" spans="1:7" ht="15" x14ac:dyDescent="0.25">
      <c r="A58" s="282" t="s">
        <v>66</v>
      </c>
    </row>
    <row r="59" spans="1:7" ht="15" x14ac:dyDescent="0.25">
      <c r="A59" s="282" t="s">
        <v>102</v>
      </c>
      <c r="B59">
        <v>0.7</v>
      </c>
      <c r="C59">
        <v>42</v>
      </c>
      <c r="D59">
        <v>1722.6</v>
      </c>
      <c r="E59">
        <v>4702.8999999999996</v>
      </c>
      <c r="F59">
        <v>93</v>
      </c>
      <c r="G59">
        <v>0</v>
      </c>
    </row>
    <row r="60" spans="1:7" ht="15" x14ac:dyDescent="0.25">
      <c r="A60" s="282" t="s">
        <v>103</v>
      </c>
      <c r="B60">
        <v>0</v>
      </c>
      <c r="C60">
        <v>42</v>
      </c>
      <c r="D60">
        <v>356.3</v>
      </c>
      <c r="E60">
        <v>261.7</v>
      </c>
      <c r="F60">
        <v>0</v>
      </c>
      <c r="G60">
        <v>0</v>
      </c>
    </row>
    <row r="61" spans="1:7" ht="15" x14ac:dyDescent="0.25">
      <c r="A61" s="282" t="s">
        <v>104</v>
      </c>
      <c r="B61">
        <v>0.7</v>
      </c>
      <c r="C61">
        <v>0</v>
      </c>
      <c r="D61">
        <v>1149</v>
      </c>
      <c r="E61">
        <v>4082.4</v>
      </c>
      <c r="F61">
        <v>63</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30</v>
      </c>
      <c r="G66">
        <v>0</v>
      </c>
    </row>
    <row r="67" spans="1:7" ht="15" x14ac:dyDescent="0.25">
      <c r="A67" s="282" t="s">
        <v>66</v>
      </c>
    </row>
    <row r="68" spans="1:7" ht="15" x14ac:dyDescent="0.25">
      <c r="A68" s="282" t="s">
        <v>108</v>
      </c>
      <c r="B68">
        <v>159.69999999999999</v>
      </c>
      <c r="C68">
        <v>251.9</v>
      </c>
      <c r="D68">
        <v>5583</v>
      </c>
      <c r="E68">
        <v>6657.5</v>
      </c>
      <c r="F68">
        <v>1695.4</v>
      </c>
      <c r="G68">
        <v>0</v>
      </c>
    </row>
    <row r="69" spans="1:7" ht="15" x14ac:dyDescent="0.25">
      <c r="A69" s="282" t="s">
        <v>109</v>
      </c>
      <c r="B69">
        <v>4</v>
      </c>
      <c r="C69">
        <v>3.2</v>
      </c>
      <c r="D69">
        <v>24</v>
      </c>
      <c r="E69">
        <v>24.8</v>
      </c>
      <c r="F69">
        <v>0</v>
      </c>
      <c r="G69">
        <v>0</v>
      </c>
    </row>
    <row r="70" spans="1:7" ht="15" x14ac:dyDescent="0.25">
      <c r="A70" s="282" t="s">
        <v>111</v>
      </c>
      <c r="B70">
        <v>0</v>
      </c>
      <c r="C70">
        <v>28.9</v>
      </c>
      <c r="D70">
        <v>267.5</v>
      </c>
      <c r="E70">
        <v>285</v>
      </c>
      <c r="F70">
        <v>60.8</v>
      </c>
      <c r="G70">
        <v>0</v>
      </c>
    </row>
    <row r="71" spans="1:7" ht="15" x14ac:dyDescent="0.25">
      <c r="A71" s="282" t="s">
        <v>112</v>
      </c>
      <c r="B71">
        <v>25.2</v>
      </c>
      <c r="C71">
        <v>6.5</v>
      </c>
      <c r="D71">
        <v>143</v>
      </c>
      <c r="E71">
        <v>193.8</v>
      </c>
      <c r="F71">
        <v>45.9</v>
      </c>
      <c r="G71">
        <v>0</v>
      </c>
    </row>
    <row r="72" spans="1:7" ht="15" x14ac:dyDescent="0.25">
      <c r="A72" s="282" t="s">
        <v>259</v>
      </c>
      <c r="B72">
        <v>0</v>
      </c>
      <c r="C72">
        <v>0</v>
      </c>
      <c r="D72">
        <v>0</v>
      </c>
      <c r="E72">
        <v>7.7</v>
      </c>
      <c r="F72">
        <v>0</v>
      </c>
      <c r="G72">
        <v>0</v>
      </c>
    </row>
    <row r="73" spans="1:7" ht="15" x14ac:dyDescent="0.25">
      <c r="A73" s="282" t="s">
        <v>113</v>
      </c>
      <c r="B73">
        <v>17.600000000000001</v>
      </c>
      <c r="C73">
        <v>24.9</v>
      </c>
      <c r="D73">
        <v>337.5</v>
      </c>
      <c r="E73">
        <v>467.3</v>
      </c>
      <c r="F73">
        <v>6</v>
      </c>
      <c r="G73">
        <v>0</v>
      </c>
    </row>
    <row r="74" spans="1:7" ht="15" x14ac:dyDescent="0.25">
      <c r="A74" s="282" t="s">
        <v>114</v>
      </c>
      <c r="B74">
        <v>14.4</v>
      </c>
      <c r="C74">
        <v>21.6</v>
      </c>
      <c r="D74">
        <v>7.2</v>
      </c>
      <c r="E74">
        <v>20</v>
      </c>
      <c r="F74">
        <v>0</v>
      </c>
      <c r="G74">
        <v>0</v>
      </c>
    </row>
    <row r="75" spans="1:7" ht="15" x14ac:dyDescent="0.25">
      <c r="A75" s="282" t="s">
        <v>115</v>
      </c>
      <c r="B75">
        <v>0</v>
      </c>
      <c r="C75">
        <v>0</v>
      </c>
      <c r="D75">
        <v>29.6</v>
      </c>
      <c r="E75">
        <v>37.799999999999997</v>
      </c>
      <c r="F75">
        <v>0</v>
      </c>
      <c r="G75">
        <v>0</v>
      </c>
    </row>
    <row r="76" spans="1:7" ht="15" x14ac:dyDescent="0.25">
      <c r="A76" s="282" t="s">
        <v>116</v>
      </c>
      <c r="B76">
        <v>0</v>
      </c>
      <c r="C76">
        <v>6.8</v>
      </c>
      <c r="D76">
        <v>1.7</v>
      </c>
      <c r="E76">
        <v>1.3</v>
      </c>
      <c r="F76">
        <v>0</v>
      </c>
      <c r="G76">
        <v>0</v>
      </c>
    </row>
    <row r="77" spans="1:7" ht="15" x14ac:dyDescent="0.25">
      <c r="A77" s="282" t="s">
        <v>117</v>
      </c>
      <c r="B77">
        <v>93.6</v>
      </c>
      <c r="C77">
        <v>154.1</v>
      </c>
      <c r="D77">
        <v>4547</v>
      </c>
      <c r="E77">
        <v>5323.9</v>
      </c>
      <c r="F77">
        <v>1560.5</v>
      </c>
      <c r="G77">
        <v>0</v>
      </c>
    </row>
    <row r="78" spans="1:7" ht="15" x14ac:dyDescent="0.25">
      <c r="A78" s="282" t="s">
        <v>118</v>
      </c>
      <c r="B78">
        <v>5</v>
      </c>
      <c r="C78">
        <v>6</v>
      </c>
      <c r="D78">
        <v>37.4</v>
      </c>
      <c r="E78">
        <v>29.9</v>
      </c>
      <c r="F78">
        <v>16.100000000000001</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0</v>
      </c>
      <c r="D81">
        <v>62.5</v>
      </c>
      <c r="E81">
        <v>100.6</v>
      </c>
      <c r="F81">
        <v>6</v>
      </c>
      <c r="G81">
        <v>0</v>
      </c>
    </row>
    <row r="82" spans="1:7" ht="15" x14ac:dyDescent="0.25">
      <c r="A82" s="282" t="s">
        <v>62</v>
      </c>
      <c r="B82" t="s">
        <v>63</v>
      </c>
      <c r="C82" t="s">
        <v>64</v>
      </c>
      <c r="D82" t="s">
        <v>63</v>
      </c>
      <c r="E82" t="s">
        <v>63</v>
      </c>
      <c r="F82" t="s">
        <v>63</v>
      </c>
      <c r="G82" t="s">
        <v>65</v>
      </c>
    </row>
    <row r="83" spans="1:7" ht="15" x14ac:dyDescent="0.25">
      <c r="A83" s="282" t="s">
        <v>122</v>
      </c>
      <c r="B83">
        <v>744.7</v>
      </c>
      <c r="C83">
        <v>1659.5</v>
      </c>
      <c r="D83">
        <v>51836.9</v>
      </c>
      <c r="E83">
        <v>56764.800000000003</v>
      </c>
      <c r="F83">
        <v>8166.2</v>
      </c>
      <c r="G83">
        <v>0</v>
      </c>
    </row>
    <row r="84" spans="1:7" ht="15" x14ac:dyDescent="0.25">
      <c r="A84" s="282" t="s">
        <v>123</v>
      </c>
      <c r="B84">
        <v>836.7</v>
      </c>
      <c r="C84">
        <v>1356.8</v>
      </c>
      <c r="D84">
        <v>0</v>
      </c>
      <c r="E84">
        <v>0</v>
      </c>
      <c r="F84">
        <v>4769</v>
      </c>
      <c r="G84">
        <v>0</v>
      </c>
    </row>
    <row r="85" spans="1:7" ht="15" x14ac:dyDescent="0.25">
      <c r="A85" s="282" t="s">
        <v>62</v>
      </c>
      <c r="B85" t="s">
        <v>63</v>
      </c>
      <c r="C85" t="s">
        <v>64</v>
      </c>
      <c r="D85" t="s">
        <v>63</v>
      </c>
      <c r="E85" t="s">
        <v>63</v>
      </c>
      <c r="F85" t="s">
        <v>63</v>
      </c>
      <c r="G85" t="s">
        <v>65</v>
      </c>
    </row>
    <row r="86" spans="1:7" ht="15" x14ac:dyDescent="0.25">
      <c r="A86" s="282" t="s">
        <v>124</v>
      </c>
      <c r="B86">
        <v>1581.3</v>
      </c>
      <c r="C86">
        <v>3016.4</v>
      </c>
      <c r="D86">
        <v>51836.9</v>
      </c>
      <c r="E86">
        <v>56764.800000000003</v>
      </c>
      <c r="F86">
        <v>12935.2</v>
      </c>
      <c r="G86">
        <v>0</v>
      </c>
    </row>
    <row r="87" spans="1:7" ht="15" x14ac:dyDescent="0.25">
      <c r="A87" s="282" t="s">
        <v>125</v>
      </c>
      <c r="B87" t="s">
        <v>42</v>
      </c>
      <c r="C87" t="s">
        <v>42</v>
      </c>
      <c r="D87">
        <v>1.9</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6F453-74C0-4949-A9A9-9ADC9DDBE240}">
  <dimension ref="A1:G89"/>
  <sheetViews>
    <sheetView topLeftCell="A53" workbookViewId="0">
      <selection activeCell="E21" sqref="E21"/>
    </sheetView>
  </sheetViews>
  <sheetFormatPr defaultRowHeight="13.2" x14ac:dyDescent="0.25"/>
  <cols>
    <col min="1" max="1" width="31" customWidth="1"/>
    <col min="2" max="2" width="14.88671875" customWidth="1"/>
    <col min="3" max="3" width="12.6640625" customWidth="1"/>
    <col min="4" max="4" width="13.88671875" customWidth="1"/>
    <col min="5" max="5" width="10.88671875" customWidth="1"/>
    <col min="6" max="6" width="12.44140625" customWidth="1"/>
    <col min="7" max="7" width="14" customWidth="1"/>
  </cols>
  <sheetData>
    <row r="1" spans="1:7" ht="15" x14ac:dyDescent="0.25">
      <c r="A1" s="282" t="s">
        <v>47</v>
      </c>
    </row>
    <row r="2" spans="1:7" ht="15" x14ac:dyDescent="0.25">
      <c r="A2" s="282" t="s">
        <v>48</v>
      </c>
    </row>
    <row r="3" spans="1:7" ht="15" x14ac:dyDescent="0.25">
      <c r="A3" s="282" t="s">
        <v>263</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5418.2</v>
      </c>
      <c r="E12">
        <v>5176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2037.1</v>
      </c>
      <c r="E15">
        <v>1273.5</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269.39999999999998</v>
      </c>
      <c r="F18">
        <v>0</v>
      </c>
      <c r="G18">
        <v>0</v>
      </c>
    </row>
    <row r="19" spans="1:7" ht="15" x14ac:dyDescent="0.25">
      <c r="A19" s="282" t="s">
        <v>71</v>
      </c>
      <c r="B19">
        <v>0</v>
      </c>
      <c r="C19">
        <v>0</v>
      </c>
      <c r="D19">
        <v>1308</v>
      </c>
      <c r="E19">
        <v>1694.8</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1562.2</v>
      </c>
      <c r="E22">
        <v>1331.4</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184.7</v>
      </c>
      <c r="C32">
        <v>294.60000000000002</v>
      </c>
      <c r="D32">
        <v>2173.6</v>
      </c>
      <c r="E32">
        <v>2281.1999999999998</v>
      </c>
      <c r="F32">
        <v>194.1</v>
      </c>
      <c r="G32">
        <v>0</v>
      </c>
    </row>
    <row r="33" spans="1:7" ht="15" x14ac:dyDescent="0.25">
      <c r="A33" s="282" t="s">
        <v>66</v>
      </c>
    </row>
    <row r="34" spans="1:7" ht="15" x14ac:dyDescent="0.25">
      <c r="A34" s="282" t="s">
        <v>79</v>
      </c>
      <c r="B34">
        <v>54.7</v>
      </c>
      <c r="C34">
        <v>132.6</v>
      </c>
      <c r="D34">
        <v>1112.0999999999999</v>
      </c>
      <c r="E34">
        <v>1329.3</v>
      </c>
      <c r="F34">
        <v>162.19999999999999</v>
      </c>
      <c r="G34">
        <v>0</v>
      </c>
    </row>
    <row r="35" spans="1:7" ht="15" x14ac:dyDescent="0.25">
      <c r="A35" s="282" t="s">
        <v>66</v>
      </c>
    </row>
    <row r="36" spans="1:7" ht="15" x14ac:dyDescent="0.25">
      <c r="A36" s="282" t="s">
        <v>80</v>
      </c>
      <c r="B36">
        <v>139.6</v>
      </c>
      <c r="C36">
        <v>1107.7</v>
      </c>
      <c r="D36">
        <v>31131.8</v>
      </c>
      <c r="E36">
        <v>29507.4</v>
      </c>
      <c r="F36">
        <v>5107</v>
      </c>
      <c r="G36">
        <v>0</v>
      </c>
    </row>
    <row r="37" spans="1:7" ht="15" x14ac:dyDescent="0.25">
      <c r="A37" s="282" t="s">
        <v>66</v>
      </c>
    </row>
    <row r="38" spans="1:7" ht="15" x14ac:dyDescent="0.25">
      <c r="A38" s="282" t="s">
        <v>81</v>
      </c>
      <c r="B38">
        <v>256.60000000000002</v>
      </c>
      <c r="C38">
        <v>244.5</v>
      </c>
      <c r="D38">
        <v>4326.7</v>
      </c>
      <c r="E38">
        <v>5651.1</v>
      </c>
      <c r="F38">
        <v>381.5</v>
      </c>
      <c r="G38">
        <v>0</v>
      </c>
    </row>
    <row r="39" spans="1:7" ht="15" x14ac:dyDescent="0.25">
      <c r="A39" s="282" t="s">
        <v>82</v>
      </c>
      <c r="B39">
        <v>0.2</v>
      </c>
      <c r="C39">
        <v>0</v>
      </c>
      <c r="D39">
        <v>0.1</v>
      </c>
      <c r="E39">
        <v>0</v>
      </c>
      <c r="F39">
        <v>0</v>
      </c>
      <c r="G39">
        <v>0</v>
      </c>
    </row>
    <row r="40" spans="1:7" ht="15" x14ac:dyDescent="0.25">
      <c r="A40" s="282" t="s">
        <v>83</v>
      </c>
      <c r="B40">
        <v>0.1</v>
      </c>
      <c r="C40">
        <v>0</v>
      </c>
      <c r="D40">
        <v>235.4</v>
      </c>
      <c r="E40">
        <v>869</v>
      </c>
      <c r="F40">
        <v>56.5</v>
      </c>
      <c r="G40">
        <v>0</v>
      </c>
    </row>
    <row r="41" spans="1:7" ht="15" x14ac:dyDescent="0.25">
      <c r="A41" s="282" t="s">
        <v>85</v>
      </c>
      <c r="B41">
        <v>1.8</v>
      </c>
      <c r="C41">
        <v>0</v>
      </c>
      <c r="D41">
        <v>9.5</v>
      </c>
      <c r="E41">
        <v>0.5</v>
      </c>
      <c r="F41">
        <v>0</v>
      </c>
      <c r="G41">
        <v>0</v>
      </c>
    </row>
    <row r="42" spans="1:7" ht="15" x14ac:dyDescent="0.25">
      <c r="A42" s="282" t="s">
        <v>86</v>
      </c>
      <c r="B42">
        <v>0.6</v>
      </c>
      <c r="C42" t="s">
        <v>84</v>
      </c>
      <c r="D42">
        <v>7.5</v>
      </c>
      <c r="E42">
        <v>4.2</v>
      </c>
      <c r="F42">
        <v>0</v>
      </c>
      <c r="G42">
        <v>0</v>
      </c>
    </row>
    <row r="43" spans="1:7" ht="15" x14ac:dyDescent="0.25">
      <c r="A43" s="282" t="s">
        <v>87</v>
      </c>
      <c r="B43">
        <v>0.3</v>
      </c>
      <c r="C43">
        <v>0.3</v>
      </c>
      <c r="D43">
        <v>0.3</v>
      </c>
      <c r="E43">
        <v>0.2</v>
      </c>
      <c r="F43">
        <v>0</v>
      </c>
      <c r="G43">
        <v>0</v>
      </c>
    </row>
    <row r="44" spans="1:7" ht="15" x14ac:dyDescent="0.25">
      <c r="A44" s="282" t="s">
        <v>88</v>
      </c>
      <c r="B44">
        <v>103.6</v>
      </c>
      <c r="C44">
        <v>87.5</v>
      </c>
      <c r="D44">
        <v>1771.7</v>
      </c>
      <c r="E44">
        <v>1712.6</v>
      </c>
      <c r="F44">
        <v>96.5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36.200000000000003</v>
      </c>
      <c r="D47">
        <v>670.3</v>
      </c>
      <c r="E47">
        <v>553.5</v>
      </c>
      <c r="F47">
        <v>4.7</v>
      </c>
      <c r="G47">
        <v>0</v>
      </c>
    </row>
    <row r="48" spans="1:7" ht="15" x14ac:dyDescent="0.25">
      <c r="A48" s="282" t="s">
        <v>92</v>
      </c>
      <c r="B48">
        <v>0</v>
      </c>
      <c r="C48">
        <v>10</v>
      </c>
      <c r="D48">
        <v>12</v>
      </c>
      <c r="E48">
        <v>30.3</v>
      </c>
      <c r="F48">
        <v>0</v>
      </c>
      <c r="G48">
        <v>0</v>
      </c>
    </row>
    <row r="49" spans="1:7" ht="15" x14ac:dyDescent="0.25">
      <c r="A49" s="282" t="s">
        <v>93</v>
      </c>
      <c r="B49">
        <v>17</v>
      </c>
      <c r="C49">
        <v>27.1</v>
      </c>
      <c r="D49">
        <v>218.6</v>
      </c>
      <c r="E49">
        <v>359.4</v>
      </c>
      <c r="F49">
        <v>35.200000000000003</v>
      </c>
      <c r="G49">
        <v>0</v>
      </c>
    </row>
    <row r="50" spans="1:7" ht="15" x14ac:dyDescent="0.25">
      <c r="A50" s="282" t="s">
        <v>94</v>
      </c>
      <c r="B50">
        <v>0.5</v>
      </c>
      <c r="C50">
        <v>0</v>
      </c>
      <c r="D50">
        <v>48.8</v>
      </c>
      <c r="E50">
        <v>50.5</v>
      </c>
      <c r="F50">
        <v>0</v>
      </c>
      <c r="G50">
        <v>0</v>
      </c>
    </row>
    <row r="51" spans="1:7" ht="15" x14ac:dyDescent="0.25">
      <c r="A51" s="282" t="s">
        <v>95</v>
      </c>
      <c r="B51">
        <v>0</v>
      </c>
      <c r="C51">
        <v>0</v>
      </c>
      <c r="D51">
        <v>206.1</v>
      </c>
      <c r="E51">
        <v>709.5</v>
      </c>
      <c r="F51">
        <v>132</v>
      </c>
      <c r="G51">
        <v>0</v>
      </c>
    </row>
    <row r="52" spans="1:7" ht="15" x14ac:dyDescent="0.25">
      <c r="A52" s="282" t="s">
        <v>96</v>
      </c>
      <c r="B52">
        <v>3.4</v>
      </c>
      <c r="C52">
        <v>4.2</v>
      </c>
      <c r="D52">
        <v>104.6</v>
      </c>
      <c r="E52">
        <v>70.099999999999994</v>
      </c>
      <c r="F52">
        <v>4.5999999999999996</v>
      </c>
      <c r="G52">
        <v>0</v>
      </c>
    </row>
    <row r="53" spans="1:7" ht="15" x14ac:dyDescent="0.25">
      <c r="A53" s="282" t="s">
        <v>97</v>
      </c>
      <c r="B53">
        <v>0.4</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9.6999999999999993</v>
      </c>
      <c r="C55">
        <v>5</v>
      </c>
      <c r="D55">
        <v>10.5</v>
      </c>
      <c r="E55">
        <v>3</v>
      </c>
      <c r="F55">
        <v>0.3</v>
      </c>
      <c r="G55">
        <v>0</v>
      </c>
    </row>
    <row r="56" spans="1:7" ht="15" x14ac:dyDescent="0.25">
      <c r="A56" s="282" t="s">
        <v>100</v>
      </c>
      <c r="B56">
        <v>61.6</v>
      </c>
      <c r="C56">
        <v>20.2</v>
      </c>
      <c r="D56">
        <v>284</v>
      </c>
      <c r="E56">
        <v>583.79999999999995</v>
      </c>
      <c r="F56">
        <v>24.3</v>
      </c>
      <c r="G56">
        <v>0</v>
      </c>
    </row>
    <row r="57" spans="1:7" ht="15" x14ac:dyDescent="0.25">
      <c r="A57" s="282" t="s">
        <v>101</v>
      </c>
      <c r="B57">
        <v>49.4</v>
      </c>
      <c r="C57">
        <v>54.2</v>
      </c>
      <c r="D57">
        <v>531.5</v>
      </c>
      <c r="E57">
        <v>473.9</v>
      </c>
      <c r="F57">
        <v>27.4</v>
      </c>
      <c r="G57">
        <v>0</v>
      </c>
    </row>
    <row r="58" spans="1:7" ht="15" x14ac:dyDescent="0.25">
      <c r="A58" s="282" t="s">
        <v>66</v>
      </c>
    </row>
    <row r="59" spans="1:7" ht="15" x14ac:dyDescent="0.25">
      <c r="A59" s="282" t="s">
        <v>102</v>
      </c>
      <c r="B59">
        <v>55.7</v>
      </c>
      <c r="C59">
        <v>42</v>
      </c>
      <c r="D59">
        <v>1668.4</v>
      </c>
      <c r="E59">
        <v>4702.8999999999996</v>
      </c>
      <c r="F59">
        <v>93</v>
      </c>
      <c r="G59">
        <v>0</v>
      </c>
    </row>
    <row r="60" spans="1:7" ht="15" x14ac:dyDescent="0.25">
      <c r="A60" s="282" t="s">
        <v>103</v>
      </c>
      <c r="B60">
        <v>0</v>
      </c>
      <c r="C60">
        <v>42</v>
      </c>
      <c r="D60">
        <v>356.3</v>
      </c>
      <c r="E60">
        <v>261.7</v>
      </c>
      <c r="F60">
        <v>0</v>
      </c>
      <c r="G60">
        <v>0</v>
      </c>
    </row>
    <row r="61" spans="1:7" ht="15" x14ac:dyDescent="0.25">
      <c r="A61" s="282" t="s">
        <v>104</v>
      </c>
      <c r="B61">
        <v>55.7</v>
      </c>
      <c r="C61">
        <v>0</v>
      </c>
      <c r="D61">
        <v>1094.8</v>
      </c>
      <c r="E61">
        <v>4082.4</v>
      </c>
      <c r="F61">
        <v>63</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30</v>
      </c>
      <c r="G66">
        <v>0</v>
      </c>
    </row>
    <row r="67" spans="1:7" ht="15" x14ac:dyDescent="0.25">
      <c r="A67" s="282" t="s">
        <v>66</v>
      </c>
    </row>
    <row r="68" spans="1:7" ht="15" x14ac:dyDescent="0.25">
      <c r="A68" s="282" t="s">
        <v>108</v>
      </c>
      <c r="B68">
        <v>315.89999999999998</v>
      </c>
      <c r="C68">
        <v>505.5</v>
      </c>
      <c r="D68">
        <v>5476.7</v>
      </c>
      <c r="E68">
        <v>6389.4</v>
      </c>
      <c r="F68">
        <v>1480.9</v>
      </c>
      <c r="G68">
        <v>0</v>
      </c>
    </row>
    <row r="69" spans="1:7" ht="15" x14ac:dyDescent="0.25">
      <c r="A69" s="282" t="s">
        <v>109</v>
      </c>
      <c r="B69">
        <v>4</v>
      </c>
      <c r="C69">
        <v>3.2</v>
      </c>
      <c r="D69">
        <v>24</v>
      </c>
      <c r="E69">
        <v>24.8</v>
      </c>
      <c r="F69">
        <v>0</v>
      </c>
      <c r="G69">
        <v>0</v>
      </c>
    </row>
    <row r="70" spans="1:7" ht="15" x14ac:dyDescent="0.25">
      <c r="A70" s="282" t="s">
        <v>111</v>
      </c>
      <c r="B70">
        <v>15.9</v>
      </c>
      <c r="C70">
        <v>28.9</v>
      </c>
      <c r="D70">
        <v>250.2</v>
      </c>
      <c r="E70">
        <v>285</v>
      </c>
      <c r="F70">
        <v>60.8</v>
      </c>
      <c r="G70">
        <v>0</v>
      </c>
    </row>
    <row r="71" spans="1:7" ht="15" x14ac:dyDescent="0.25">
      <c r="A71" s="282" t="s">
        <v>112</v>
      </c>
      <c r="B71">
        <v>26.7</v>
      </c>
      <c r="C71">
        <v>9.4</v>
      </c>
      <c r="D71">
        <v>141.5</v>
      </c>
      <c r="E71">
        <v>188</v>
      </c>
      <c r="F71">
        <v>21.1</v>
      </c>
      <c r="G71">
        <v>0</v>
      </c>
    </row>
    <row r="72" spans="1:7" ht="15" x14ac:dyDescent="0.25">
      <c r="A72" s="282" t="s">
        <v>259</v>
      </c>
      <c r="B72">
        <v>0</v>
      </c>
      <c r="C72">
        <v>0</v>
      </c>
      <c r="D72">
        <v>0</v>
      </c>
      <c r="E72">
        <v>7.7</v>
      </c>
      <c r="F72">
        <v>0</v>
      </c>
      <c r="G72">
        <v>0</v>
      </c>
    </row>
    <row r="73" spans="1:7" ht="15" x14ac:dyDescent="0.25">
      <c r="A73" s="282" t="s">
        <v>113</v>
      </c>
      <c r="B73">
        <v>13.1</v>
      </c>
      <c r="C73">
        <v>38</v>
      </c>
      <c r="D73">
        <v>337.5</v>
      </c>
      <c r="E73">
        <v>456</v>
      </c>
      <c r="F73">
        <v>6</v>
      </c>
      <c r="G73">
        <v>0</v>
      </c>
    </row>
    <row r="74" spans="1:7" ht="15" x14ac:dyDescent="0.25">
      <c r="A74" s="282" t="s">
        <v>114</v>
      </c>
      <c r="B74">
        <v>14.4</v>
      </c>
      <c r="C74">
        <v>25.6</v>
      </c>
      <c r="D74">
        <v>7.2</v>
      </c>
      <c r="E74">
        <v>16</v>
      </c>
      <c r="F74">
        <v>0</v>
      </c>
      <c r="G74">
        <v>0</v>
      </c>
    </row>
    <row r="75" spans="1:7" ht="15" x14ac:dyDescent="0.25">
      <c r="A75" s="282" t="s">
        <v>115</v>
      </c>
      <c r="B75">
        <v>0</v>
      </c>
      <c r="C75">
        <v>0</v>
      </c>
      <c r="D75">
        <v>29.6</v>
      </c>
      <c r="E75">
        <v>37.799999999999997</v>
      </c>
      <c r="F75">
        <v>0</v>
      </c>
      <c r="G75">
        <v>0</v>
      </c>
    </row>
    <row r="76" spans="1:7" ht="15" x14ac:dyDescent="0.25">
      <c r="A76" s="282" t="s">
        <v>116</v>
      </c>
      <c r="B76">
        <v>0</v>
      </c>
      <c r="C76">
        <v>6.8</v>
      </c>
      <c r="D76">
        <v>1.7</v>
      </c>
      <c r="E76">
        <v>1.3</v>
      </c>
      <c r="F76">
        <v>0</v>
      </c>
      <c r="G76">
        <v>0</v>
      </c>
    </row>
    <row r="77" spans="1:7" ht="15" x14ac:dyDescent="0.25">
      <c r="A77" s="282" t="s">
        <v>117</v>
      </c>
      <c r="B77">
        <v>236.8</v>
      </c>
      <c r="C77">
        <v>381.6</v>
      </c>
      <c r="D77">
        <v>4459.5</v>
      </c>
      <c r="E77">
        <v>5083</v>
      </c>
      <c r="F77">
        <v>1376.1</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6</v>
      </c>
      <c r="D81">
        <v>62.5</v>
      </c>
      <c r="E81">
        <v>94.6</v>
      </c>
      <c r="F81">
        <v>6</v>
      </c>
      <c r="G81">
        <v>0</v>
      </c>
    </row>
    <row r="82" spans="1:7" ht="15" x14ac:dyDescent="0.25">
      <c r="A82" s="282" t="s">
        <v>62</v>
      </c>
      <c r="B82" t="s">
        <v>63</v>
      </c>
      <c r="C82" t="s">
        <v>64</v>
      </c>
      <c r="D82" t="s">
        <v>63</v>
      </c>
      <c r="E82" t="s">
        <v>63</v>
      </c>
      <c r="F82" t="s">
        <v>63</v>
      </c>
      <c r="G82" t="s">
        <v>65</v>
      </c>
    </row>
    <row r="83" spans="1:7" ht="15" x14ac:dyDescent="0.25">
      <c r="A83" s="282" t="s">
        <v>122</v>
      </c>
      <c r="B83">
        <v>1007.1</v>
      </c>
      <c r="C83">
        <v>2326.9</v>
      </c>
      <c r="D83">
        <v>51517.1</v>
      </c>
      <c r="E83">
        <v>55482</v>
      </c>
      <c r="F83">
        <v>7441.7</v>
      </c>
      <c r="G83">
        <v>0</v>
      </c>
    </row>
    <row r="84" spans="1:7" ht="15" x14ac:dyDescent="0.25">
      <c r="A84" s="282" t="s">
        <v>123</v>
      </c>
      <c r="B84">
        <v>944.7</v>
      </c>
      <c r="C84">
        <v>1749.3</v>
      </c>
      <c r="D84">
        <v>0</v>
      </c>
      <c r="E84">
        <v>0</v>
      </c>
      <c r="F84">
        <v>4369.7</v>
      </c>
      <c r="G84">
        <v>0</v>
      </c>
    </row>
    <row r="85" spans="1:7" ht="15" x14ac:dyDescent="0.25">
      <c r="A85" s="282" t="s">
        <v>62</v>
      </c>
      <c r="B85" t="s">
        <v>63</v>
      </c>
      <c r="C85" t="s">
        <v>64</v>
      </c>
      <c r="D85" t="s">
        <v>63</v>
      </c>
      <c r="E85" t="s">
        <v>63</v>
      </c>
      <c r="F85" t="s">
        <v>63</v>
      </c>
      <c r="G85" t="s">
        <v>65</v>
      </c>
    </row>
    <row r="86" spans="1:7" ht="15" x14ac:dyDescent="0.25">
      <c r="A86" s="282" t="s">
        <v>124</v>
      </c>
      <c r="B86">
        <v>1951.7</v>
      </c>
      <c r="C86">
        <v>4076.2</v>
      </c>
      <c r="D86">
        <v>51517.1</v>
      </c>
      <c r="E86">
        <v>55482</v>
      </c>
      <c r="F86">
        <v>11811.4</v>
      </c>
      <c r="G86">
        <v>0</v>
      </c>
    </row>
    <row r="87" spans="1:7" ht="15" x14ac:dyDescent="0.25">
      <c r="A87" s="282" t="s">
        <v>125</v>
      </c>
      <c r="B87" t="s">
        <v>42</v>
      </c>
      <c r="C87" t="s">
        <v>42</v>
      </c>
      <c r="D87">
        <v>1.9</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BA3-F23D-4C29-9137-FE2F1AB1FD4B}">
  <dimension ref="A1:G89"/>
  <sheetViews>
    <sheetView workbookViewId="0">
      <selection activeCell="B45" sqref="B45"/>
    </sheetView>
  </sheetViews>
  <sheetFormatPr defaultRowHeight="13.2" x14ac:dyDescent="0.25"/>
  <cols>
    <col min="1" max="1" width="30.88671875" customWidth="1"/>
    <col min="2" max="2" width="14.5546875" customWidth="1"/>
    <col min="3" max="3" width="13.33203125" customWidth="1"/>
    <col min="4" max="4" width="16.6640625" customWidth="1"/>
    <col min="5" max="5" width="13.88671875" customWidth="1"/>
    <col min="6" max="6" width="13.6640625" customWidth="1"/>
    <col min="7" max="7" width="15.6640625" customWidth="1"/>
  </cols>
  <sheetData>
    <row r="1" spans="1:7" ht="15" x14ac:dyDescent="0.25">
      <c r="A1" s="282" t="s">
        <v>47</v>
      </c>
    </row>
    <row r="2" spans="1:7" ht="15" x14ac:dyDescent="0.25">
      <c r="A2" s="282" t="s">
        <v>48</v>
      </c>
    </row>
    <row r="3" spans="1:7" ht="15" x14ac:dyDescent="0.25">
      <c r="A3" s="282" t="s">
        <v>264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5224.8999999999996</v>
      </c>
      <c r="E12">
        <v>5176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1894.9</v>
      </c>
      <c r="E15">
        <v>1273.5</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269.39999999999998</v>
      </c>
      <c r="F18">
        <v>0</v>
      </c>
      <c r="G18">
        <v>0</v>
      </c>
    </row>
    <row r="19" spans="1:7" ht="15" x14ac:dyDescent="0.25">
      <c r="A19" s="282" t="s">
        <v>71</v>
      </c>
      <c r="B19">
        <v>0</v>
      </c>
      <c r="C19">
        <v>0</v>
      </c>
      <c r="D19">
        <v>1364.9</v>
      </c>
      <c r="E19">
        <v>1694.8</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1454.2</v>
      </c>
      <c r="E22">
        <v>1331.4</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187.7</v>
      </c>
      <c r="C32">
        <v>294.60000000000002</v>
      </c>
      <c r="D32">
        <v>2159.1</v>
      </c>
      <c r="E32">
        <v>2281.1999999999998</v>
      </c>
      <c r="F32">
        <v>194.1</v>
      </c>
      <c r="G32">
        <v>0</v>
      </c>
    </row>
    <row r="33" spans="1:7" ht="15" x14ac:dyDescent="0.25">
      <c r="A33" s="282" t="s">
        <v>66</v>
      </c>
    </row>
    <row r="34" spans="1:7" ht="15" x14ac:dyDescent="0.25">
      <c r="A34" s="282" t="s">
        <v>79</v>
      </c>
      <c r="B34">
        <v>61.3</v>
      </c>
      <c r="C34">
        <v>132.6</v>
      </c>
      <c r="D34">
        <v>1105.5</v>
      </c>
      <c r="E34">
        <v>1329.3</v>
      </c>
      <c r="F34">
        <v>137.19999999999999</v>
      </c>
      <c r="G34">
        <v>0</v>
      </c>
    </row>
    <row r="35" spans="1:7" ht="15" x14ac:dyDescent="0.25">
      <c r="A35" s="282" t="s">
        <v>66</v>
      </c>
    </row>
    <row r="36" spans="1:7" ht="15" x14ac:dyDescent="0.25">
      <c r="A36" s="282" t="s">
        <v>80</v>
      </c>
      <c r="B36">
        <v>125.4</v>
      </c>
      <c r="C36">
        <v>1107.7</v>
      </c>
      <c r="D36">
        <v>31130.9</v>
      </c>
      <c r="E36">
        <v>29507.4</v>
      </c>
      <c r="F36">
        <v>4692</v>
      </c>
      <c r="G36">
        <v>0</v>
      </c>
    </row>
    <row r="37" spans="1:7" ht="15" x14ac:dyDescent="0.25">
      <c r="A37" s="282" t="s">
        <v>66</v>
      </c>
    </row>
    <row r="38" spans="1:7" ht="15" x14ac:dyDescent="0.25">
      <c r="A38" s="282" t="s">
        <v>81</v>
      </c>
      <c r="B38">
        <v>280</v>
      </c>
      <c r="C38">
        <v>244.5</v>
      </c>
      <c r="D38">
        <v>4297</v>
      </c>
      <c r="E38">
        <v>5651.1</v>
      </c>
      <c r="F38">
        <v>359</v>
      </c>
      <c r="G38">
        <v>0</v>
      </c>
    </row>
    <row r="39" spans="1:7" ht="15" x14ac:dyDescent="0.25">
      <c r="A39" s="282" t="s">
        <v>82</v>
      </c>
      <c r="B39">
        <v>0.2</v>
      </c>
      <c r="C39">
        <v>0</v>
      </c>
      <c r="D39">
        <v>0.1</v>
      </c>
      <c r="E39">
        <v>0</v>
      </c>
      <c r="F39">
        <v>0</v>
      </c>
      <c r="G39">
        <v>0</v>
      </c>
    </row>
    <row r="40" spans="1:7" ht="15" x14ac:dyDescent="0.25">
      <c r="A40" s="282" t="s">
        <v>83</v>
      </c>
      <c r="B40">
        <v>0.1</v>
      </c>
      <c r="C40">
        <v>0</v>
      </c>
      <c r="D40">
        <v>235.4</v>
      </c>
      <c r="E40">
        <v>869</v>
      </c>
      <c r="F40">
        <v>55</v>
      </c>
      <c r="G40">
        <v>0</v>
      </c>
    </row>
    <row r="41" spans="1:7" ht="15" x14ac:dyDescent="0.25">
      <c r="A41" s="282" t="s">
        <v>85</v>
      </c>
      <c r="B41">
        <v>1.8</v>
      </c>
      <c r="C41">
        <v>0</v>
      </c>
      <c r="D41">
        <v>9.5</v>
      </c>
      <c r="E41">
        <v>0.5</v>
      </c>
      <c r="F41">
        <v>0</v>
      </c>
      <c r="G41">
        <v>0</v>
      </c>
    </row>
    <row r="42" spans="1:7" ht="15" x14ac:dyDescent="0.25">
      <c r="A42" s="282" t="s">
        <v>86</v>
      </c>
      <c r="B42">
        <v>0.3</v>
      </c>
      <c r="C42" t="s">
        <v>84</v>
      </c>
      <c r="D42">
        <v>7.5</v>
      </c>
      <c r="E42">
        <v>4.2</v>
      </c>
      <c r="F42">
        <v>0</v>
      </c>
      <c r="G42">
        <v>0</v>
      </c>
    </row>
    <row r="43" spans="1:7" ht="15" x14ac:dyDescent="0.25">
      <c r="A43" s="282" t="s">
        <v>87</v>
      </c>
      <c r="B43">
        <v>0.3</v>
      </c>
      <c r="C43">
        <v>0.3</v>
      </c>
      <c r="D43">
        <v>0.3</v>
      </c>
      <c r="E43">
        <v>0.2</v>
      </c>
      <c r="F43">
        <v>0</v>
      </c>
      <c r="G43">
        <v>0</v>
      </c>
    </row>
    <row r="44" spans="1:7" ht="15" x14ac:dyDescent="0.25">
      <c r="A44" s="282" t="s">
        <v>88</v>
      </c>
      <c r="B44">
        <v>117.1</v>
      </c>
      <c r="C44">
        <v>87.5</v>
      </c>
      <c r="D44">
        <v>1755.3</v>
      </c>
      <c r="E44">
        <v>1712.6</v>
      </c>
      <c r="F44">
        <v>82.8</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36.200000000000003</v>
      </c>
      <c r="D47">
        <v>670.3</v>
      </c>
      <c r="E47">
        <v>553.5</v>
      </c>
      <c r="F47">
        <v>4.3</v>
      </c>
      <c r="G47">
        <v>0</v>
      </c>
    </row>
    <row r="48" spans="1:7" ht="15" x14ac:dyDescent="0.25">
      <c r="A48" s="282" t="s">
        <v>92</v>
      </c>
      <c r="B48">
        <v>0</v>
      </c>
      <c r="C48">
        <v>10</v>
      </c>
      <c r="D48">
        <v>12</v>
      </c>
      <c r="E48">
        <v>30.3</v>
      </c>
      <c r="F48">
        <v>0</v>
      </c>
      <c r="G48">
        <v>0</v>
      </c>
    </row>
    <row r="49" spans="1:7" ht="15" x14ac:dyDescent="0.25">
      <c r="A49" s="282" t="s">
        <v>93</v>
      </c>
      <c r="B49">
        <v>15</v>
      </c>
      <c r="C49">
        <v>27.1</v>
      </c>
      <c r="D49">
        <v>218.2</v>
      </c>
      <c r="E49">
        <v>359.4</v>
      </c>
      <c r="F49">
        <v>31.7</v>
      </c>
      <c r="G49">
        <v>0</v>
      </c>
    </row>
    <row r="50" spans="1:7" ht="15" x14ac:dyDescent="0.25">
      <c r="A50" s="282" t="s">
        <v>94</v>
      </c>
      <c r="B50">
        <v>0.5</v>
      </c>
      <c r="C50">
        <v>0</v>
      </c>
      <c r="D50">
        <v>48.8</v>
      </c>
      <c r="E50">
        <v>50.5</v>
      </c>
      <c r="F50">
        <v>0</v>
      </c>
      <c r="G50">
        <v>0</v>
      </c>
    </row>
    <row r="51" spans="1:7" ht="15" x14ac:dyDescent="0.25">
      <c r="A51" s="282" t="s">
        <v>95</v>
      </c>
      <c r="B51">
        <v>0</v>
      </c>
      <c r="C51">
        <v>0</v>
      </c>
      <c r="D51">
        <v>206.1</v>
      </c>
      <c r="E51">
        <v>709.5</v>
      </c>
      <c r="F51">
        <v>132</v>
      </c>
      <c r="G51">
        <v>0</v>
      </c>
    </row>
    <row r="52" spans="1:7" ht="15" x14ac:dyDescent="0.25">
      <c r="A52" s="282" t="s">
        <v>96</v>
      </c>
      <c r="B52">
        <v>3.9</v>
      </c>
      <c r="C52">
        <v>4.2</v>
      </c>
      <c r="D52">
        <v>104.5</v>
      </c>
      <c r="E52">
        <v>70.099999999999994</v>
      </c>
      <c r="F52">
        <v>3.3</v>
      </c>
      <c r="G52">
        <v>0</v>
      </c>
    </row>
    <row r="53" spans="1:7" ht="15" x14ac:dyDescent="0.25">
      <c r="A53" s="282" t="s">
        <v>97</v>
      </c>
      <c r="B53">
        <v>0.4</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13.1</v>
      </c>
      <c r="C55">
        <v>5</v>
      </c>
      <c r="D55">
        <v>7.1</v>
      </c>
      <c r="E55">
        <v>3</v>
      </c>
      <c r="F55">
        <v>0.3</v>
      </c>
      <c r="G55">
        <v>0</v>
      </c>
    </row>
    <row r="56" spans="1:7" ht="15" x14ac:dyDescent="0.25">
      <c r="A56" s="282" t="s">
        <v>100</v>
      </c>
      <c r="B56">
        <v>62.1</v>
      </c>
      <c r="C56">
        <v>20.2</v>
      </c>
      <c r="D56">
        <v>283.5</v>
      </c>
      <c r="E56">
        <v>583.79999999999995</v>
      </c>
      <c r="F56">
        <v>24.3</v>
      </c>
      <c r="G56">
        <v>0</v>
      </c>
    </row>
    <row r="57" spans="1:7" ht="15" x14ac:dyDescent="0.25">
      <c r="A57" s="282" t="s">
        <v>101</v>
      </c>
      <c r="B57">
        <v>57.5</v>
      </c>
      <c r="C57">
        <v>54.2</v>
      </c>
      <c r="D57">
        <v>522.70000000000005</v>
      </c>
      <c r="E57">
        <v>473.9</v>
      </c>
      <c r="F57">
        <v>25.3</v>
      </c>
      <c r="G57">
        <v>0</v>
      </c>
    </row>
    <row r="58" spans="1:7" ht="15" x14ac:dyDescent="0.25">
      <c r="A58" s="282" t="s">
        <v>66</v>
      </c>
    </row>
    <row r="59" spans="1:7" ht="15" x14ac:dyDescent="0.25">
      <c r="A59" s="282" t="s">
        <v>102</v>
      </c>
      <c r="B59">
        <v>55.7</v>
      </c>
      <c r="C59">
        <v>42</v>
      </c>
      <c r="D59">
        <v>1668.4</v>
      </c>
      <c r="E59">
        <v>4702.8999999999996</v>
      </c>
      <c r="F59">
        <v>93</v>
      </c>
      <c r="G59">
        <v>0</v>
      </c>
    </row>
    <row r="60" spans="1:7" ht="15" x14ac:dyDescent="0.25">
      <c r="A60" s="282" t="s">
        <v>103</v>
      </c>
      <c r="B60">
        <v>0</v>
      </c>
      <c r="C60">
        <v>42</v>
      </c>
      <c r="D60">
        <v>356.3</v>
      </c>
      <c r="E60">
        <v>261.7</v>
      </c>
      <c r="F60">
        <v>0</v>
      </c>
      <c r="G60">
        <v>0</v>
      </c>
    </row>
    <row r="61" spans="1:7" ht="15" x14ac:dyDescent="0.25">
      <c r="A61" s="282" t="s">
        <v>104</v>
      </c>
      <c r="B61">
        <v>55.7</v>
      </c>
      <c r="C61">
        <v>0</v>
      </c>
      <c r="D61">
        <v>1094.8</v>
      </c>
      <c r="E61">
        <v>4082.4</v>
      </c>
      <c r="F61">
        <v>63</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30</v>
      </c>
      <c r="G66">
        <v>0</v>
      </c>
    </row>
    <row r="67" spans="1:7" ht="15" x14ac:dyDescent="0.25">
      <c r="A67" s="282" t="s">
        <v>66</v>
      </c>
    </row>
    <row r="68" spans="1:7" ht="15" x14ac:dyDescent="0.25">
      <c r="A68" s="282" t="s">
        <v>108</v>
      </c>
      <c r="B68">
        <v>366.9</v>
      </c>
      <c r="C68">
        <v>505.5</v>
      </c>
      <c r="D68">
        <v>5414.6</v>
      </c>
      <c r="E68">
        <v>6389.4</v>
      </c>
      <c r="F68">
        <v>1282.4000000000001</v>
      </c>
      <c r="G68">
        <v>0</v>
      </c>
    </row>
    <row r="69" spans="1:7" ht="15" x14ac:dyDescent="0.25">
      <c r="A69" s="282" t="s">
        <v>109</v>
      </c>
      <c r="B69">
        <v>0</v>
      </c>
      <c r="C69">
        <v>3.2</v>
      </c>
      <c r="D69">
        <v>24</v>
      </c>
      <c r="E69">
        <v>24.8</v>
      </c>
      <c r="F69">
        <v>0</v>
      </c>
      <c r="G69">
        <v>0</v>
      </c>
    </row>
    <row r="70" spans="1:7" ht="15" x14ac:dyDescent="0.25">
      <c r="A70" s="282" t="s">
        <v>111</v>
      </c>
      <c r="B70">
        <v>15.9</v>
      </c>
      <c r="C70">
        <v>28.9</v>
      </c>
      <c r="D70">
        <v>250.2</v>
      </c>
      <c r="E70">
        <v>285</v>
      </c>
      <c r="F70">
        <v>59.3</v>
      </c>
      <c r="G70">
        <v>0</v>
      </c>
    </row>
    <row r="71" spans="1:7" ht="15" x14ac:dyDescent="0.25">
      <c r="A71" s="282" t="s">
        <v>112</v>
      </c>
      <c r="B71">
        <v>28.5</v>
      </c>
      <c r="C71">
        <v>9.4</v>
      </c>
      <c r="D71">
        <v>139.80000000000001</v>
      </c>
      <c r="E71">
        <v>188</v>
      </c>
      <c r="F71">
        <v>1.6</v>
      </c>
      <c r="G71">
        <v>0</v>
      </c>
    </row>
    <row r="72" spans="1:7" ht="15" x14ac:dyDescent="0.25">
      <c r="A72" s="282" t="s">
        <v>259</v>
      </c>
      <c r="B72">
        <v>0</v>
      </c>
      <c r="C72">
        <v>0</v>
      </c>
      <c r="D72">
        <v>0</v>
      </c>
      <c r="E72">
        <v>7.7</v>
      </c>
      <c r="F72">
        <v>0</v>
      </c>
      <c r="G72">
        <v>0</v>
      </c>
    </row>
    <row r="73" spans="1:7" ht="15" x14ac:dyDescent="0.25">
      <c r="A73" s="282" t="s">
        <v>113</v>
      </c>
      <c r="B73">
        <v>13.1</v>
      </c>
      <c r="C73">
        <v>38</v>
      </c>
      <c r="D73">
        <v>332</v>
      </c>
      <c r="E73">
        <v>456</v>
      </c>
      <c r="F73">
        <v>6</v>
      </c>
      <c r="G73">
        <v>0</v>
      </c>
    </row>
    <row r="74" spans="1:7" ht="15" x14ac:dyDescent="0.25">
      <c r="A74" s="282" t="s">
        <v>114</v>
      </c>
      <c r="B74">
        <v>14.4</v>
      </c>
      <c r="C74">
        <v>25.6</v>
      </c>
      <c r="D74">
        <v>7.2</v>
      </c>
      <c r="E74">
        <v>16</v>
      </c>
      <c r="F74">
        <v>0</v>
      </c>
      <c r="G74">
        <v>0</v>
      </c>
    </row>
    <row r="75" spans="1:7" ht="15" x14ac:dyDescent="0.25">
      <c r="A75" s="282" t="s">
        <v>115</v>
      </c>
      <c r="B75">
        <v>0</v>
      </c>
      <c r="C75">
        <v>0</v>
      </c>
      <c r="D75">
        <v>29.6</v>
      </c>
      <c r="E75">
        <v>37.799999999999997</v>
      </c>
      <c r="F75">
        <v>0</v>
      </c>
      <c r="G75">
        <v>0</v>
      </c>
    </row>
    <row r="76" spans="1:7" ht="15" x14ac:dyDescent="0.25">
      <c r="A76" s="282" t="s">
        <v>116</v>
      </c>
      <c r="B76">
        <v>0</v>
      </c>
      <c r="C76">
        <v>6.8</v>
      </c>
      <c r="D76">
        <v>1.7</v>
      </c>
      <c r="E76">
        <v>1.3</v>
      </c>
      <c r="F76">
        <v>0</v>
      </c>
      <c r="G76">
        <v>0</v>
      </c>
    </row>
    <row r="77" spans="1:7" ht="15" x14ac:dyDescent="0.25">
      <c r="A77" s="282" t="s">
        <v>117</v>
      </c>
      <c r="B77">
        <v>290</v>
      </c>
      <c r="C77">
        <v>381.6</v>
      </c>
      <c r="D77">
        <v>4404.6000000000004</v>
      </c>
      <c r="E77">
        <v>5083</v>
      </c>
      <c r="F77">
        <v>1198.5999999999999</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6</v>
      </c>
      <c r="D81">
        <v>62.5</v>
      </c>
      <c r="E81">
        <v>94.6</v>
      </c>
      <c r="F81">
        <v>6</v>
      </c>
      <c r="G81">
        <v>0</v>
      </c>
    </row>
    <row r="82" spans="1:7" ht="15" x14ac:dyDescent="0.25">
      <c r="A82" s="282" t="s">
        <v>62</v>
      </c>
      <c r="B82" t="s">
        <v>63</v>
      </c>
      <c r="C82" t="s">
        <v>64</v>
      </c>
      <c r="D82" t="s">
        <v>63</v>
      </c>
      <c r="E82" t="s">
        <v>63</v>
      </c>
      <c r="F82" t="s">
        <v>63</v>
      </c>
      <c r="G82" t="s">
        <v>65</v>
      </c>
    </row>
    <row r="83" spans="1:7" ht="15" x14ac:dyDescent="0.25">
      <c r="A83" s="282" t="s">
        <v>122</v>
      </c>
      <c r="B83">
        <v>1076.9000000000001</v>
      </c>
      <c r="C83">
        <v>2326.9</v>
      </c>
      <c r="D83">
        <v>51210.1</v>
      </c>
      <c r="E83">
        <v>55482</v>
      </c>
      <c r="F83">
        <v>6780.7</v>
      </c>
      <c r="G83">
        <v>0</v>
      </c>
    </row>
    <row r="84" spans="1:7" ht="15" x14ac:dyDescent="0.25">
      <c r="A84" s="282" t="s">
        <v>123</v>
      </c>
      <c r="B84">
        <v>959.1</v>
      </c>
      <c r="C84">
        <v>1749.3</v>
      </c>
      <c r="D84">
        <v>0</v>
      </c>
      <c r="E84">
        <v>0</v>
      </c>
      <c r="F84">
        <v>3812.5</v>
      </c>
      <c r="G84">
        <v>0</v>
      </c>
    </row>
    <row r="85" spans="1:7" ht="15" x14ac:dyDescent="0.25">
      <c r="A85" s="282" t="s">
        <v>62</v>
      </c>
      <c r="B85" t="s">
        <v>63</v>
      </c>
      <c r="C85" t="s">
        <v>64</v>
      </c>
      <c r="D85" t="s">
        <v>63</v>
      </c>
      <c r="E85" t="s">
        <v>63</v>
      </c>
      <c r="F85" t="s">
        <v>63</v>
      </c>
      <c r="G85" t="s">
        <v>65</v>
      </c>
    </row>
    <row r="86" spans="1:7" ht="15" x14ac:dyDescent="0.25">
      <c r="A86" s="282" t="s">
        <v>124</v>
      </c>
      <c r="B86">
        <v>2036</v>
      </c>
      <c r="C86">
        <v>4076.2</v>
      </c>
      <c r="D86">
        <v>51210.1</v>
      </c>
      <c r="E86">
        <v>55482</v>
      </c>
      <c r="F86">
        <v>10593.2</v>
      </c>
      <c r="G86">
        <v>0</v>
      </c>
    </row>
    <row r="87" spans="1:7" ht="15" x14ac:dyDescent="0.25">
      <c r="A87" s="282" t="s">
        <v>125</v>
      </c>
      <c r="B87" t="s">
        <v>42</v>
      </c>
      <c r="C87" t="s">
        <v>42</v>
      </c>
      <c r="D87">
        <v>1.9</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35C3-1CDA-4183-BD44-F3228F6262C8}">
  <dimension ref="A1:G82"/>
  <sheetViews>
    <sheetView topLeftCell="A6" workbookViewId="0">
      <selection activeCell="B7" sqref="B7"/>
    </sheetView>
  </sheetViews>
  <sheetFormatPr defaultRowHeight="13.2" x14ac:dyDescent="0.25"/>
  <cols>
    <col min="1" max="1" width="27.88671875" customWidth="1"/>
    <col min="3" max="3" width="14.88671875" customWidth="1"/>
    <col min="5" max="5" width="15.88671875" customWidth="1"/>
  </cols>
  <sheetData>
    <row r="1" spans="1:7" ht="15" x14ac:dyDescent="0.25">
      <c r="A1" s="282" t="s">
        <v>47</v>
      </c>
    </row>
    <row r="2" spans="1:7" ht="15" x14ac:dyDescent="0.25">
      <c r="A2" s="282" t="s">
        <v>48</v>
      </c>
    </row>
    <row r="3" spans="1:7" ht="15" x14ac:dyDescent="0.25">
      <c r="A3" s="282" t="s">
        <v>1009</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0.1</v>
      </c>
      <c r="D12">
        <v>4512.3</v>
      </c>
      <c r="E12">
        <v>3795.3</v>
      </c>
      <c r="F12">
        <v>50</v>
      </c>
      <c r="G12">
        <v>0</v>
      </c>
    </row>
    <row r="13" spans="1:7" ht="15" x14ac:dyDescent="0.25">
      <c r="A13" s="282" t="s">
        <v>68</v>
      </c>
      <c r="B13">
        <v>0</v>
      </c>
      <c r="C13">
        <v>0</v>
      </c>
      <c r="D13">
        <v>868.1</v>
      </c>
      <c r="E13">
        <v>909</v>
      </c>
      <c r="F13">
        <v>0</v>
      </c>
      <c r="G13">
        <v>0</v>
      </c>
    </row>
    <row r="14" spans="1:7" ht="15" x14ac:dyDescent="0.25">
      <c r="A14" s="282" t="s">
        <v>70</v>
      </c>
      <c r="B14">
        <v>0</v>
      </c>
      <c r="C14">
        <v>0</v>
      </c>
      <c r="D14">
        <v>356.4</v>
      </c>
      <c r="E14">
        <v>164.7</v>
      </c>
      <c r="F14">
        <v>50</v>
      </c>
      <c r="G14">
        <v>0</v>
      </c>
    </row>
    <row r="15" spans="1:7" ht="15" x14ac:dyDescent="0.25">
      <c r="A15" s="282" t="s">
        <v>71</v>
      </c>
      <c r="B15">
        <v>0</v>
      </c>
      <c r="C15">
        <v>0</v>
      </c>
      <c r="D15">
        <v>1094.8</v>
      </c>
      <c r="E15">
        <v>567.9</v>
      </c>
      <c r="F15">
        <v>0</v>
      </c>
      <c r="G15">
        <v>0</v>
      </c>
    </row>
    <row r="16" spans="1:7" ht="15" x14ac:dyDescent="0.25">
      <c r="A16" s="282" t="s">
        <v>72</v>
      </c>
      <c r="B16">
        <v>0</v>
      </c>
      <c r="C16">
        <v>0</v>
      </c>
      <c r="D16">
        <v>208</v>
      </c>
      <c r="E16">
        <v>128.80000000000001</v>
      </c>
      <c r="F16">
        <v>0</v>
      </c>
      <c r="G16">
        <v>0</v>
      </c>
    </row>
    <row r="17" spans="1:7" ht="15" x14ac:dyDescent="0.25">
      <c r="A17" s="282" t="s">
        <v>73</v>
      </c>
      <c r="B17">
        <v>0</v>
      </c>
      <c r="C17">
        <v>0</v>
      </c>
      <c r="D17">
        <v>1787.6</v>
      </c>
      <c r="E17">
        <v>1904.4</v>
      </c>
      <c r="F17">
        <v>0</v>
      </c>
      <c r="G17">
        <v>0</v>
      </c>
    </row>
    <row r="18" spans="1:7" ht="15" x14ac:dyDescent="0.25">
      <c r="A18" s="282" t="s">
        <v>74</v>
      </c>
      <c r="B18">
        <v>0</v>
      </c>
      <c r="C18">
        <v>0.1</v>
      </c>
      <c r="D18">
        <v>197.5</v>
      </c>
      <c r="E18">
        <v>120.4</v>
      </c>
      <c r="F18">
        <v>0</v>
      </c>
      <c r="G18">
        <v>0</v>
      </c>
    </row>
    <row r="19" spans="1:7" ht="15" x14ac:dyDescent="0.25">
      <c r="A19" s="282" t="s">
        <v>66</v>
      </c>
    </row>
    <row r="20" spans="1:7" ht="15" x14ac:dyDescent="0.25">
      <c r="A20" s="282" t="s">
        <v>75</v>
      </c>
      <c r="B20">
        <v>0</v>
      </c>
      <c r="C20">
        <v>0</v>
      </c>
      <c r="D20">
        <v>1040.4000000000001</v>
      </c>
      <c r="E20">
        <v>132</v>
      </c>
      <c r="F20">
        <v>0</v>
      </c>
      <c r="G20">
        <v>0</v>
      </c>
    </row>
    <row r="21" spans="1:7" ht="15" x14ac:dyDescent="0.25">
      <c r="A21" s="282" t="s">
        <v>504</v>
      </c>
      <c r="B21">
        <v>0</v>
      </c>
      <c r="C21">
        <v>0</v>
      </c>
      <c r="D21">
        <v>207.2</v>
      </c>
      <c r="E21">
        <v>0</v>
      </c>
      <c r="F21">
        <v>0</v>
      </c>
      <c r="G21">
        <v>0</v>
      </c>
    </row>
    <row r="22" spans="1:7" ht="15" x14ac:dyDescent="0.25">
      <c r="A22" s="282" t="s">
        <v>77</v>
      </c>
      <c r="B22">
        <v>0</v>
      </c>
      <c r="C22">
        <v>0</v>
      </c>
      <c r="D22">
        <v>833.2</v>
      </c>
      <c r="E22">
        <v>132</v>
      </c>
      <c r="F22">
        <v>0</v>
      </c>
      <c r="G22">
        <v>0</v>
      </c>
    </row>
    <row r="23" spans="1:7" ht="15" x14ac:dyDescent="0.25">
      <c r="A23" s="282" t="s">
        <v>66</v>
      </c>
    </row>
    <row r="24" spans="1:7" ht="15" x14ac:dyDescent="0.25">
      <c r="A24" s="282" t="s">
        <v>78</v>
      </c>
      <c r="B24">
        <v>355.5</v>
      </c>
      <c r="C24">
        <v>375.5</v>
      </c>
      <c r="D24">
        <v>1133.7</v>
      </c>
      <c r="E24">
        <v>1319.2</v>
      </c>
      <c r="F24">
        <v>54.4</v>
      </c>
      <c r="G24">
        <v>0</v>
      </c>
    </row>
    <row r="25" spans="1:7" ht="15" x14ac:dyDescent="0.25">
      <c r="A25" s="282" t="s">
        <v>66</v>
      </c>
    </row>
    <row r="26" spans="1:7" ht="15" x14ac:dyDescent="0.25">
      <c r="A26" s="282" t="s">
        <v>79</v>
      </c>
      <c r="B26">
        <v>75.400000000000006</v>
      </c>
      <c r="C26">
        <v>60.5</v>
      </c>
      <c r="D26">
        <v>910.7</v>
      </c>
      <c r="E26">
        <v>621.9</v>
      </c>
      <c r="F26">
        <v>0</v>
      </c>
      <c r="G26">
        <v>0</v>
      </c>
    </row>
    <row r="27" spans="1:7" ht="15" x14ac:dyDescent="0.25">
      <c r="A27" s="282" t="s">
        <v>66</v>
      </c>
    </row>
    <row r="28" spans="1:7" ht="15" x14ac:dyDescent="0.25">
      <c r="A28" s="282" t="s">
        <v>80</v>
      </c>
      <c r="B28">
        <v>1439</v>
      </c>
      <c r="C28">
        <v>1285.7</v>
      </c>
      <c r="D28">
        <v>19717</v>
      </c>
      <c r="E28">
        <v>21107.3</v>
      </c>
      <c r="F28">
        <v>0</v>
      </c>
      <c r="G28">
        <v>0</v>
      </c>
    </row>
    <row r="29" spans="1:7" ht="15" x14ac:dyDescent="0.25">
      <c r="A29" s="282" t="s">
        <v>66</v>
      </c>
    </row>
    <row r="30" spans="1:7" ht="15" x14ac:dyDescent="0.25">
      <c r="A30" s="282" t="s">
        <v>81</v>
      </c>
      <c r="B30">
        <v>455.9</v>
      </c>
      <c r="C30">
        <v>746.7</v>
      </c>
      <c r="D30">
        <v>4194.3</v>
      </c>
      <c r="E30">
        <v>2834</v>
      </c>
      <c r="F30">
        <v>4.0999999999999996</v>
      </c>
      <c r="G30">
        <v>0</v>
      </c>
    </row>
    <row r="31" spans="1:7" ht="15" x14ac:dyDescent="0.25">
      <c r="A31" s="282" t="s">
        <v>82</v>
      </c>
      <c r="B31">
        <v>0</v>
      </c>
      <c r="C31">
        <v>0</v>
      </c>
      <c r="D31">
        <v>0</v>
      </c>
      <c r="E31">
        <v>0.2</v>
      </c>
      <c r="F31">
        <v>0</v>
      </c>
      <c r="G31">
        <v>0</v>
      </c>
    </row>
    <row r="32" spans="1:7" ht="15" x14ac:dyDescent="0.25">
      <c r="A32" s="282" t="s">
        <v>83</v>
      </c>
      <c r="B32">
        <v>1</v>
      </c>
      <c r="C32">
        <v>61.8</v>
      </c>
      <c r="D32">
        <v>735.1</v>
      </c>
      <c r="E32">
        <v>538.70000000000005</v>
      </c>
      <c r="F32">
        <v>0</v>
      </c>
      <c r="G32">
        <v>0</v>
      </c>
    </row>
    <row r="33" spans="1:7" ht="15" x14ac:dyDescent="0.25">
      <c r="A33" s="282" t="s">
        <v>85</v>
      </c>
      <c r="B33">
        <v>0</v>
      </c>
      <c r="C33">
        <v>0.9</v>
      </c>
      <c r="D33">
        <v>0</v>
      </c>
      <c r="E33">
        <v>3.9</v>
      </c>
      <c r="F33">
        <v>0</v>
      </c>
      <c r="G33">
        <v>0</v>
      </c>
    </row>
    <row r="34" spans="1:7" ht="15" x14ac:dyDescent="0.25">
      <c r="A34" s="282" t="s">
        <v>86</v>
      </c>
      <c r="B34">
        <v>0.2</v>
      </c>
      <c r="C34">
        <v>3.5</v>
      </c>
      <c r="D34">
        <v>13.1</v>
      </c>
      <c r="E34">
        <v>3.9</v>
      </c>
      <c r="F34">
        <v>0</v>
      </c>
      <c r="G34">
        <v>0</v>
      </c>
    </row>
    <row r="35" spans="1:7" ht="15" x14ac:dyDescent="0.25">
      <c r="A35" s="282" t="s">
        <v>87</v>
      </c>
      <c r="B35">
        <v>0</v>
      </c>
      <c r="C35">
        <v>0</v>
      </c>
      <c r="D35">
        <v>0</v>
      </c>
      <c r="E35">
        <v>1</v>
      </c>
      <c r="F35">
        <v>0</v>
      </c>
      <c r="G35">
        <v>0</v>
      </c>
    </row>
    <row r="36" spans="1:7" ht="15" x14ac:dyDescent="0.25">
      <c r="A36" s="282" t="s">
        <v>88</v>
      </c>
      <c r="B36">
        <v>175.3</v>
      </c>
      <c r="C36">
        <v>349.8</v>
      </c>
      <c r="D36">
        <v>951.1</v>
      </c>
      <c r="E36">
        <v>909.2</v>
      </c>
      <c r="F36">
        <v>0</v>
      </c>
      <c r="G36">
        <v>0</v>
      </c>
    </row>
    <row r="37" spans="1:7" ht="15" x14ac:dyDescent="0.25">
      <c r="A37" s="282" t="s">
        <v>89</v>
      </c>
      <c r="B37">
        <v>0</v>
      </c>
      <c r="C37">
        <v>0</v>
      </c>
      <c r="D37">
        <v>140</v>
      </c>
      <c r="E37">
        <v>0</v>
      </c>
      <c r="F37">
        <v>0</v>
      </c>
      <c r="G37">
        <v>0</v>
      </c>
    </row>
    <row r="38" spans="1:7" ht="15" x14ac:dyDescent="0.25">
      <c r="A38" s="282" t="s">
        <v>90</v>
      </c>
      <c r="B38">
        <v>0</v>
      </c>
      <c r="C38">
        <v>0</v>
      </c>
      <c r="D38">
        <v>104.6</v>
      </c>
      <c r="E38">
        <v>0</v>
      </c>
      <c r="F38">
        <v>0</v>
      </c>
      <c r="G38">
        <v>0</v>
      </c>
    </row>
    <row r="39" spans="1:7" ht="15" x14ac:dyDescent="0.25">
      <c r="A39" s="282" t="s">
        <v>178</v>
      </c>
      <c r="B39">
        <v>2</v>
      </c>
      <c r="C39">
        <v>1.5</v>
      </c>
      <c r="D39">
        <v>0</v>
      </c>
      <c r="E39">
        <v>0</v>
      </c>
      <c r="F39">
        <v>0</v>
      </c>
      <c r="G39">
        <v>0</v>
      </c>
    </row>
    <row r="40" spans="1:7" ht="15" x14ac:dyDescent="0.25">
      <c r="A40" s="282" t="s">
        <v>91</v>
      </c>
      <c r="B40">
        <v>38.5</v>
      </c>
      <c r="C40">
        <v>37.9</v>
      </c>
      <c r="D40">
        <v>402.8</v>
      </c>
      <c r="E40">
        <v>440.1</v>
      </c>
      <c r="F40">
        <v>0</v>
      </c>
      <c r="G40">
        <v>0</v>
      </c>
    </row>
    <row r="41" spans="1:7" ht="15" x14ac:dyDescent="0.25">
      <c r="A41" s="282" t="s">
        <v>92</v>
      </c>
      <c r="B41">
        <v>0</v>
      </c>
      <c r="C41">
        <v>0</v>
      </c>
      <c r="D41">
        <v>39.299999999999997</v>
      </c>
      <c r="E41">
        <v>0</v>
      </c>
      <c r="F41">
        <v>0</v>
      </c>
      <c r="G41">
        <v>0</v>
      </c>
    </row>
    <row r="42" spans="1:7" ht="15" x14ac:dyDescent="0.25">
      <c r="A42" s="282" t="s">
        <v>93</v>
      </c>
      <c r="B42">
        <v>67.400000000000006</v>
      </c>
      <c r="C42">
        <v>32.700000000000003</v>
      </c>
      <c r="D42">
        <v>262.5</v>
      </c>
      <c r="E42">
        <v>156.6</v>
      </c>
      <c r="F42">
        <v>0</v>
      </c>
      <c r="G42">
        <v>0</v>
      </c>
    </row>
    <row r="43" spans="1:7" ht="15" x14ac:dyDescent="0.25">
      <c r="A43" s="282" t="s">
        <v>94</v>
      </c>
      <c r="B43">
        <v>19.600000000000001</v>
      </c>
      <c r="C43">
        <v>12.4</v>
      </c>
      <c r="D43">
        <v>63.7</v>
      </c>
      <c r="E43">
        <v>38.6</v>
      </c>
      <c r="F43">
        <v>0</v>
      </c>
      <c r="G43">
        <v>0</v>
      </c>
    </row>
    <row r="44" spans="1:7" ht="15" x14ac:dyDescent="0.25">
      <c r="A44" s="282" t="s">
        <v>95</v>
      </c>
      <c r="B44">
        <v>0</v>
      </c>
      <c r="C44">
        <v>66</v>
      </c>
      <c r="D44">
        <v>261.5</v>
      </c>
      <c r="E44">
        <v>0</v>
      </c>
      <c r="F44">
        <v>0</v>
      </c>
      <c r="G44">
        <v>0</v>
      </c>
    </row>
    <row r="45" spans="1:7" ht="15" x14ac:dyDescent="0.25">
      <c r="A45" s="282" t="s">
        <v>96</v>
      </c>
      <c r="B45">
        <v>15.3</v>
      </c>
      <c r="C45">
        <v>35.9</v>
      </c>
      <c r="D45">
        <v>47.6</v>
      </c>
      <c r="E45">
        <v>34.200000000000003</v>
      </c>
      <c r="F45">
        <v>0.8</v>
      </c>
      <c r="G45">
        <v>0</v>
      </c>
    </row>
    <row r="46" spans="1:7" ht="15" x14ac:dyDescent="0.25">
      <c r="A46" s="282" t="s">
        <v>97</v>
      </c>
      <c r="B46">
        <v>0.4</v>
      </c>
      <c r="C46">
        <v>0.4</v>
      </c>
      <c r="D46">
        <v>0</v>
      </c>
      <c r="E46">
        <v>0</v>
      </c>
      <c r="F46">
        <v>0</v>
      </c>
      <c r="G46">
        <v>0</v>
      </c>
    </row>
    <row r="47" spans="1:7" ht="15" x14ac:dyDescent="0.25">
      <c r="A47" s="282" t="s">
        <v>98</v>
      </c>
      <c r="B47">
        <v>20</v>
      </c>
      <c r="C47">
        <v>0</v>
      </c>
      <c r="D47">
        <v>61.9</v>
      </c>
      <c r="E47">
        <v>151.5</v>
      </c>
      <c r="F47">
        <v>0</v>
      </c>
      <c r="G47">
        <v>0</v>
      </c>
    </row>
    <row r="48" spans="1:7" ht="15" x14ac:dyDescent="0.25">
      <c r="A48" s="282" t="s">
        <v>169</v>
      </c>
      <c r="B48">
        <v>0</v>
      </c>
      <c r="C48">
        <v>0.5</v>
      </c>
      <c r="D48">
        <v>0</v>
      </c>
      <c r="E48">
        <v>0</v>
      </c>
      <c r="F48">
        <v>0</v>
      </c>
      <c r="G48">
        <v>0</v>
      </c>
    </row>
    <row r="49" spans="1:7" ht="15" x14ac:dyDescent="0.25">
      <c r="A49" s="282" t="s">
        <v>99</v>
      </c>
      <c r="B49">
        <v>4.0999999999999996</v>
      </c>
      <c r="C49">
        <v>9.3000000000000007</v>
      </c>
      <c r="D49">
        <v>3</v>
      </c>
      <c r="E49">
        <v>1.9</v>
      </c>
      <c r="F49">
        <v>0</v>
      </c>
      <c r="G49">
        <v>0</v>
      </c>
    </row>
    <row r="50" spans="1:7" ht="15" x14ac:dyDescent="0.25">
      <c r="A50" s="282" t="s">
        <v>100</v>
      </c>
      <c r="B50">
        <v>44.2</v>
      </c>
      <c r="C50">
        <v>72.2</v>
      </c>
      <c r="D50">
        <v>315</v>
      </c>
      <c r="E50">
        <v>189.5</v>
      </c>
      <c r="F50">
        <v>3.4</v>
      </c>
      <c r="G50">
        <v>0</v>
      </c>
    </row>
    <row r="51" spans="1:7" ht="15" x14ac:dyDescent="0.25">
      <c r="A51" s="282" t="s">
        <v>101</v>
      </c>
      <c r="B51">
        <v>67.900000000000006</v>
      </c>
      <c r="C51">
        <v>61.9</v>
      </c>
      <c r="D51">
        <v>793.4</v>
      </c>
      <c r="E51">
        <v>364.8</v>
      </c>
      <c r="F51">
        <v>0</v>
      </c>
      <c r="G51">
        <v>0</v>
      </c>
    </row>
    <row r="52" spans="1:7" ht="15" x14ac:dyDescent="0.25">
      <c r="A52" s="282" t="s">
        <v>66</v>
      </c>
    </row>
    <row r="53" spans="1:7" ht="15" x14ac:dyDescent="0.25">
      <c r="A53" s="282" t="s">
        <v>102</v>
      </c>
      <c r="B53">
        <v>410.9</v>
      </c>
      <c r="C53">
        <v>0.8</v>
      </c>
      <c r="D53">
        <v>2784.7</v>
      </c>
      <c r="E53">
        <v>622</v>
      </c>
      <c r="F53">
        <v>0</v>
      </c>
      <c r="G53">
        <v>0</v>
      </c>
    </row>
    <row r="54" spans="1:7" ht="15" x14ac:dyDescent="0.25">
      <c r="A54" s="282" t="s">
        <v>103</v>
      </c>
      <c r="B54">
        <v>0</v>
      </c>
      <c r="C54">
        <v>0</v>
      </c>
      <c r="D54">
        <v>264.10000000000002</v>
      </c>
      <c r="E54">
        <v>0</v>
      </c>
      <c r="F54">
        <v>0</v>
      </c>
      <c r="G54">
        <v>0</v>
      </c>
    </row>
    <row r="55" spans="1:7" ht="15" x14ac:dyDescent="0.25">
      <c r="A55" s="282" t="s">
        <v>104</v>
      </c>
      <c r="B55">
        <v>410.9</v>
      </c>
      <c r="C55">
        <v>0.8</v>
      </c>
      <c r="D55">
        <v>2037.9</v>
      </c>
      <c r="E55">
        <v>481.4</v>
      </c>
      <c r="F55">
        <v>0</v>
      </c>
      <c r="G55">
        <v>0</v>
      </c>
    </row>
    <row r="56" spans="1:7" ht="15" x14ac:dyDescent="0.25">
      <c r="A56" s="282" t="s">
        <v>105</v>
      </c>
      <c r="B56">
        <v>0</v>
      </c>
      <c r="C56">
        <v>0</v>
      </c>
      <c r="D56">
        <v>14.8</v>
      </c>
      <c r="E56">
        <v>13.2</v>
      </c>
      <c r="F56">
        <v>0</v>
      </c>
      <c r="G56">
        <v>0</v>
      </c>
    </row>
    <row r="57" spans="1:7" ht="15" x14ac:dyDescent="0.25">
      <c r="A57" s="282" t="s">
        <v>258</v>
      </c>
      <c r="B57">
        <v>0</v>
      </c>
      <c r="C57">
        <v>0</v>
      </c>
      <c r="D57">
        <v>62.1</v>
      </c>
      <c r="E57">
        <v>0</v>
      </c>
      <c r="F57">
        <v>0</v>
      </c>
      <c r="G57">
        <v>0</v>
      </c>
    </row>
    <row r="58" spans="1:7" ht="15" x14ac:dyDescent="0.25">
      <c r="A58" s="282" t="s">
        <v>318</v>
      </c>
      <c r="B58">
        <v>0</v>
      </c>
      <c r="C58">
        <v>0</v>
      </c>
      <c r="D58">
        <v>155.69999999999999</v>
      </c>
      <c r="E58">
        <v>0</v>
      </c>
      <c r="F58">
        <v>0</v>
      </c>
      <c r="G58">
        <v>0</v>
      </c>
    </row>
    <row r="59" spans="1:7" ht="15" x14ac:dyDescent="0.25">
      <c r="A59" s="282" t="s">
        <v>106</v>
      </c>
      <c r="B59">
        <v>0</v>
      </c>
      <c r="C59">
        <v>0</v>
      </c>
      <c r="D59">
        <v>0.3</v>
      </c>
      <c r="E59">
        <v>0</v>
      </c>
      <c r="F59">
        <v>0</v>
      </c>
      <c r="G59">
        <v>0</v>
      </c>
    </row>
    <row r="60" spans="1:7" ht="15" x14ac:dyDescent="0.25">
      <c r="A60" s="282" t="s">
        <v>107</v>
      </c>
      <c r="B60">
        <v>0</v>
      </c>
      <c r="C60">
        <v>0</v>
      </c>
      <c r="D60">
        <v>249.9</v>
      </c>
      <c r="E60">
        <v>127.4</v>
      </c>
      <c r="F60">
        <v>0</v>
      </c>
      <c r="G60">
        <v>0</v>
      </c>
    </row>
    <row r="61" spans="1:7" ht="15" x14ac:dyDescent="0.25">
      <c r="A61" s="282" t="s">
        <v>66</v>
      </c>
    </row>
    <row r="62" spans="1:7" ht="15" x14ac:dyDescent="0.25">
      <c r="A62" s="282" t="s">
        <v>108</v>
      </c>
      <c r="B62">
        <v>1273.4000000000001</v>
      </c>
      <c r="C62">
        <v>1185.0999999999999</v>
      </c>
      <c r="D62">
        <v>3394.3</v>
      </c>
      <c r="E62">
        <v>3342.6</v>
      </c>
      <c r="F62">
        <v>50.6</v>
      </c>
      <c r="G62">
        <v>0</v>
      </c>
    </row>
    <row r="63" spans="1:7" ht="15" x14ac:dyDescent="0.25">
      <c r="A63" s="282" t="s">
        <v>109</v>
      </c>
      <c r="B63">
        <v>4.2</v>
      </c>
      <c r="C63">
        <v>3</v>
      </c>
      <c r="D63">
        <v>15.1</v>
      </c>
      <c r="E63">
        <v>11.1</v>
      </c>
      <c r="F63">
        <v>0</v>
      </c>
      <c r="G63">
        <v>0</v>
      </c>
    </row>
    <row r="64" spans="1:7" ht="15" x14ac:dyDescent="0.25">
      <c r="A64" s="282" t="s">
        <v>111</v>
      </c>
      <c r="B64">
        <v>78.5</v>
      </c>
      <c r="C64">
        <v>0</v>
      </c>
      <c r="D64">
        <v>143.9</v>
      </c>
      <c r="E64">
        <v>92.8</v>
      </c>
      <c r="F64">
        <v>0</v>
      </c>
      <c r="G64">
        <v>0</v>
      </c>
    </row>
    <row r="65" spans="1:7" ht="15" x14ac:dyDescent="0.25">
      <c r="A65" s="282" t="s">
        <v>112</v>
      </c>
      <c r="B65">
        <v>4.7</v>
      </c>
      <c r="C65">
        <v>4.2</v>
      </c>
      <c r="D65">
        <v>54.4</v>
      </c>
      <c r="E65">
        <v>77.5</v>
      </c>
      <c r="F65">
        <v>0</v>
      </c>
      <c r="G65">
        <v>0</v>
      </c>
    </row>
    <row r="66" spans="1:7" ht="15" x14ac:dyDescent="0.25">
      <c r="A66" s="282" t="s">
        <v>113</v>
      </c>
      <c r="B66">
        <v>50.5</v>
      </c>
      <c r="C66">
        <v>58.5</v>
      </c>
      <c r="D66">
        <v>263.3</v>
      </c>
      <c r="E66">
        <v>191.4</v>
      </c>
      <c r="F66">
        <v>0</v>
      </c>
      <c r="G66">
        <v>0</v>
      </c>
    </row>
    <row r="67" spans="1:7" ht="15" x14ac:dyDescent="0.25">
      <c r="A67" s="282" t="s">
        <v>114</v>
      </c>
      <c r="B67">
        <v>0</v>
      </c>
      <c r="C67">
        <v>4</v>
      </c>
      <c r="D67">
        <v>0</v>
      </c>
      <c r="E67">
        <v>0</v>
      </c>
      <c r="F67">
        <v>0</v>
      </c>
      <c r="G67">
        <v>0</v>
      </c>
    </row>
    <row r="68" spans="1:7" ht="15" x14ac:dyDescent="0.25">
      <c r="A68" s="282" t="s">
        <v>115</v>
      </c>
      <c r="B68">
        <v>11</v>
      </c>
      <c r="C68">
        <v>0</v>
      </c>
      <c r="D68">
        <v>5.5</v>
      </c>
      <c r="E68">
        <v>23.3</v>
      </c>
      <c r="F68">
        <v>0</v>
      </c>
      <c r="G68">
        <v>0</v>
      </c>
    </row>
    <row r="69" spans="1:7" ht="15" x14ac:dyDescent="0.25">
      <c r="A69" s="282" t="s">
        <v>117</v>
      </c>
      <c r="B69">
        <v>1095.5999999999999</v>
      </c>
      <c r="C69">
        <v>1070.5999999999999</v>
      </c>
      <c r="D69">
        <v>2768</v>
      </c>
      <c r="E69">
        <v>2878.2</v>
      </c>
      <c r="F69">
        <v>50.6</v>
      </c>
      <c r="G69">
        <v>0</v>
      </c>
    </row>
    <row r="70" spans="1:7" ht="15" x14ac:dyDescent="0.25">
      <c r="A70" s="282" t="s">
        <v>331</v>
      </c>
      <c r="B70">
        <v>0.2</v>
      </c>
      <c r="C70">
        <v>0</v>
      </c>
      <c r="D70">
        <v>0</v>
      </c>
      <c r="E70">
        <v>0</v>
      </c>
      <c r="F70">
        <v>0</v>
      </c>
      <c r="G70">
        <v>0</v>
      </c>
    </row>
    <row r="71" spans="1:7" ht="15" x14ac:dyDescent="0.25">
      <c r="A71" s="282" t="s">
        <v>118</v>
      </c>
      <c r="B71">
        <v>17.3</v>
      </c>
      <c r="C71">
        <v>11.8</v>
      </c>
      <c r="D71">
        <v>32.4</v>
      </c>
      <c r="E71">
        <v>22.2</v>
      </c>
      <c r="F71">
        <v>0</v>
      </c>
      <c r="G71">
        <v>0</v>
      </c>
    </row>
    <row r="72" spans="1:7" ht="15" x14ac:dyDescent="0.25">
      <c r="A72" s="282" t="s">
        <v>119</v>
      </c>
      <c r="B72">
        <v>0</v>
      </c>
      <c r="C72">
        <v>0</v>
      </c>
      <c r="D72">
        <v>72.8</v>
      </c>
      <c r="E72">
        <v>0</v>
      </c>
      <c r="F72">
        <v>0</v>
      </c>
      <c r="G72">
        <v>0</v>
      </c>
    </row>
    <row r="73" spans="1:7" ht="15" x14ac:dyDescent="0.25">
      <c r="A73" s="282" t="s">
        <v>120</v>
      </c>
      <c r="B73">
        <v>0</v>
      </c>
      <c r="C73">
        <v>0</v>
      </c>
      <c r="D73">
        <v>0</v>
      </c>
      <c r="E73" t="s">
        <v>84</v>
      </c>
      <c r="F73">
        <v>0</v>
      </c>
      <c r="G73">
        <v>0</v>
      </c>
    </row>
    <row r="74" spans="1:7" ht="15" x14ac:dyDescent="0.25">
      <c r="A74" s="282" t="s">
        <v>121</v>
      </c>
      <c r="B74">
        <v>11.5</v>
      </c>
      <c r="C74">
        <v>33</v>
      </c>
      <c r="D74">
        <v>39</v>
      </c>
      <c r="E74">
        <v>46.1</v>
      </c>
      <c r="F74">
        <v>0</v>
      </c>
      <c r="G74">
        <v>0</v>
      </c>
    </row>
    <row r="75" spans="1:7" ht="15" x14ac:dyDescent="0.25">
      <c r="A75" s="282" t="s">
        <v>62</v>
      </c>
      <c r="B75" t="s">
        <v>63</v>
      </c>
      <c r="C75" t="s">
        <v>64</v>
      </c>
      <c r="D75" t="s">
        <v>63</v>
      </c>
      <c r="E75" t="s">
        <v>63</v>
      </c>
      <c r="F75" t="s">
        <v>63</v>
      </c>
      <c r="G75" t="s">
        <v>65</v>
      </c>
    </row>
    <row r="76" spans="1:7" ht="15" x14ac:dyDescent="0.25">
      <c r="A76" s="282" t="s">
        <v>122</v>
      </c>
      <c r="B76">
        <v>4010.1</v>
      </c>
      <c r="C76">
        <v>3654.4</v>
      </c>
      <c r="D76">
        <v>37687.4</v>
      </c>
      <c r="E76">
        <v>33774.199999999997</v>
      </c>
      <c r="F76">
        <v>159.1</v>
      </c>
      <c r="G76">
        <v>0</v>
      </c>
    </row>
    <row r="77" spans="1:7" ht="15" x14ac:dyDescent="0.25">
      <c r="A77" s="282" t="s">
        <v>123</v>
      </c>
      <c r="B77">
        <v>2688.6</v>
      </c>
      <c r="C77">
        <v>1861.4</v>
      </c>
      <c r="D77">
        <v>0</v>
      </c>
      <c r="E77">
        <v>0</v>
      </c>
      <c r="F77">
        <v>93</v>
      </c>
      <c r="G77">
        <v>0</v>
      </c>
    </row>
    <row r="78" spans="1:7" ht="15" x14ac:dyDescent="0.25">
      <c r="A78" s="282" t="s">
        <v>62</v>
      </c>
      <c r="B78" t="s">
        <v>63</v>
      </c>
      <c r="C78" t="s">
        <v>64</v>
      </c>
      <c r="D78" t="s">
        <v>63</v>
      </c>
      <c r="E78" t="s">
        <v>63</v>
      </c>
      <c r="F78" t="s">
        <v>63</v>
      </c>
      <c r="G78" t="s">
        <v>65</v>
      </c>
    </row>
    <row r="79" spans="1:7" ht="15" x14ac:dyDescent="0.25">
      <c r="A79" s="282" t="s">
        <v>124</v>
      </c>
      <c r="B79">
        <v>6698.6</v>
      </c>
      <c r="C79">
        <v>5515.8</v>
      </c>
      <c r="D79">
        <v>37687.4</v>
      </c>
      <c r="E79">
        <v>33774.199999999997</v>
      </c>
      <c r="F79">
        <v>252.1</v>
      </c>
      <c r="G79">
        <v>0</v>
      </c>
    </row>
    <row r="80" spans="1:7" ht="15" x14ac:dyDescent="0.25">
      <c r="A80" s="282" t="s">
        <v>125</v>
      </c>
      <c r="B80" t="s">
        <v>42</v>
      </c>
      <c r="C80" t="s">
        <v>42</v>
      </c>
      <c r="D80">
        <v>2.6</v>
      </c>
      <c r="E80">
        <v>3.2</v>
      </c>
      <c r="F80" t="s">
        <v>42</v>
      </c>
      <c r="G80" t="s">
        <v>42</v>
      </c>
    </row>
    <row r="81" spans="1:7" ht="15" x14ac:dyDescent="0.25">
      <c r="A81" s="282" t="s">
        <v>126</v>
      </c>
      <c r="B81">
        <v>0</v>
      </c>
      <c r="C81">
        <v>0</v>
      </c>
      <c r="D81" t="s">
        <v>42</v>
      </c>
      <c r="E81" t="s">
        <v>42</v>
      </c>
      <c r="F81">
        <v>0</v>
      </c>
      <c r="G81">
        <v>0</v>
      </c>
    </row>
    <row r="82" spans="1:7" ht="15" x14ac:dyDescent="0.25">
      <c r="A82" s="282" t="s">
        <v>62</v>
      </c>
      <c r="B82" t="s">
        <v>63</v>
      </c>
      <c r="C82" t="s">
        <v>64</v>
      </c>
      <c r="D82" t="s">
        <v>63</v>
      </c>
      <c r="E82" t="s">
        <v>63</v>
      </c>
      <c r="F82" t="s">
        <v>63</v>
      </c>
      <c r="G82" t="s">
        <v>65</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3362-5837-4EE5-BBD4-886572E08430}">
  <dimension ref="A1:G89"/>
  <sheetViews>
    <sheetView topLeftCell="A4" workbookViewId="0">
      <selection activeCell="A9" sqref="A9:A89"/>
    </sheetView>
  </sheetViews>
  <sheetFormatPr defaultRowHeight="13.2" x14ac:dyDescent="0.25"/>
  <cols>
    <col min="1" max="1" width="27.5546875" customWidth="1"/>
    <col min="2" max="2" width="12.109375" customWidth="1"/>
    <col min="3" max="3" width="11.33203125" customWidth="1"/>
    <col min="4" max="4" width="13.6640625" customWidth="1"/>
    <col min="5" max="5" width="12.33203125" customWidth="1"/>
    <col min="6" max="7" width="11.6640625" customWidth="1"/>
  </cols>
  <sheetData>
    <row r="1" spans="1:7" ht="15" x14ac:dyDescent="0.25">
      <c r="A1" s="282" t="s">
        <v>265</v>
      </c>
    </row>
    <row r="2" spans="1:7" ht="15" x14ac:dyDescent="0.25">
      <c r="A2" s="282" t="s">
        <v>48</v>
      </c>
    </row>
    <row r="3" spans="1:7" ht="15" x14ac:dyDescent="0.25">
      <c r="A3" s="282" t="s">
        <v>266</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5024.2</v>
      </c>
      <c r="E12">
        <v>5051.6000000000004</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1894.9</v>
      </c>
      <c r="E15">
        <v>1273.5</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269.39999999999998</v>
      </c>
      <c r="F18">
        <v>0</v>
      </c>
      <c r="G18">
        <v>0</v>
      </c>
    </row>
    <row r="19" spans="1:7" ht="15" x14ac:dyDescent="0.25">
      <c r="A19" s="282" t="s">
        <v>71</v>
      </c>
      <c r="B19">
        <v>0</v>
      </c>
      <c r="C19">
        <v>0</v>
      </c>
      <c r="D19">
        <v>1164.0999999999999</v>
      </c>
      <c r="E19">
        <v>1628.7</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1454.2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207.5</v>
      </c>
      <c r="C32">
        <v>298.60000000000002</v>
      </c>
      <c r="D32">
        <v>2154.5</v>
      </c>
      <c r="E32">
        <v>2276.8000000000002</v>
      </c>
      <c r="F32">
        <v>178.4</v>
      </c>
      <c r="G32">
        <v>0</v>
      </c>
    </row>
    <row r="33" spans="1:7" ht="15" x14ac:dyDescent="0.25">
      <c r="A33" s="282" t="s">
        <v>66</v>
      </c>
    </row>
    <row r="34" spans="1:7" ht="15" x14ac:dyDescent="0.25">
      <c r="A34" s="282" t="s">
        <v>79</v>
      </c>
      <c r="B34">
        <v>68.7</v>
      </c>
      <c r="C34">
        <v>139.19999999999999</v>
      </c>
      <c r="D34">
        <v>1098.8</v>
      </c>
      <c r="E34">
        <v>1318.3</v>
      </c>
      <c r="F34">
        <v>116.9</v>
      </c>
      <c r="G34">
        <v>0</v>
      </c>
    </row>
    <row r="35" spans="1:7" ht="15" x14ac:dyDescent="0.25">
      <c r="A35" s="282" t="s">
        <v>66</v>
      </c>
    </row>
    <row r="36" spans="1:7" ht="15" x14ac:dyDescent="0.25">
      <c r="A36" s="282" t="s">
        <v>80</v>
      </c>
      <c r="B36">
        <v>109.9</v>
      </c>
      <c r="C36">
        <v>1311.8</v>
      </c>
      <c r="D36">
        <v>31125.5</v>
      </c>
      <c r="E36">
        <v>29222.400000000001</v>
      </c>
      <c r="F36">
        <v>3752</v>
      </c>
      <c r="G36">
        <v>0</v>
      </c>
    </row>
    <row r="37" spans="1:7" ht="15" x14ac:dyDescent="0.25">
      <c r="A37" s="282" t="s">
        <v>66</v>
      </c>
    </row>
    <row r="38" spans="1:7" ht="15" x14ac:dyDescent="0.25">
      <c r="A38" s="282" t="s">
        <v>81</v>
      </c>
      <c r="B38">
        <v>317.89999999999998</v>
      </c>
      <c r="C38">
        <v>252.8</v>
      </c>
      <c r="D38">
        <v>4163.5</v>
      </c>
      <c r="E38">
        <v>5569.3</v>
      </c>
      <c r="F38">
        <v>319.7</v>
      </c>
      <c r="G38">
        <v>0</v>
      </c>
    </row>
    <row r="39" spans="1:7" ht="15" x14ac:dyDescent="0.25">
      <c r="A39" s="282" t="s">
        <v>82</v>
      </c>
      <c r="B39">
        <v>0.2</v>
      </c>
      <c r="C39">
        <v>0</v>
      </c>
      <c r="D39">
        <v>0.1</v>
      </c>
      <c r="E39">
        <v>0</v>
      </c>
      <c r="F39">
        <v>0</v>
      </c>
      <c r="G39">
        <v>0</v>
      </c>
    </row>
    <row r="40" spans="1:7" ht="15" x14ac:dyDescent="0.25">
      <c r="A40" s="282" t="s">
        <v>83</v>
      </c>
      <c r="B40">
        <v>0.5</v>
      </c>
      <c r="C40">
        <v>0</v>
      </c>
      <c r="D40">
        <v>235.1</v>
      </c>
      <c r="E40">
        <v>869</v>
      </c>
      <c r="F40">
        <v>55</v>
      </c>
      <c r="G40">
        <v>0</v>
      </c>
    </row>
    <row r="41" spans="1:7" ht="15" x14ac:dyDescent="0.25">
      <c r="A41" s="282" t="s">
        <v>85</v>
      </c>
      <c r="B41">
        <v>0</v>
      </c>
      <c r="C41">
        <v>0</v>
      </c>
      <c r="D41">
        <v>8.8000000000000007</v>
      </c>
      <c r="E41">
        <v>0.5</v>
      </c>
      <c r="F41">
        <v>0</v>
      </c>
      <c r="G41">
        <v>0</v>
      </c>
    </row>
    <row r="42" spans="1:7" ht="15" x14ac:dyDescent="0.25">
      <c r="A42" s="282" t="s">
        <v>86</v>
      </c>
      <c r="B42">
        <v>0.3</v>
      </c>
      <c r="C42" t="s">
        <v>84</v>
      </c>
      <c r="D42">
        <v>7.5</v>
      </c>
      <c r="E42">
        <v>4.2</v>
      </c>
      <c r="F42">
        <v>0</v>
      </c>
      <c r="G42">
        <v>0</v>
      </c>
    </row>
    <row r="43" spans="1:7" ht="15" x14ac:dyDescent="0.25">
      <c r="A43" s="282" t="s">
        <v>87</v>
      </c>
      <c r="B43">
        <v>0</v>
      </c>
      <c r="C43">
        <v>0.3</v>
      </c>
      <c r="D43">
        <v>0.3</v>
      </c>
      <c r="E43">
        <v>0.2</v>
      </c>
      <c r="F43">
        <v>0</v>
      </c>
      <c r="G43">
        <v>0</v>
      </c>
    </row>
    <row r="44" spans="1:7" ht="15" x14ac:dyDescent="0.25">
      <c r="A44" s="282" t="s">
        <v>88</v>
      </c>
      <c r="B44">
        <v>126.6</v>
      </c>
      <c r="C44">
        <v>92.5</v>
      </c>
      <c r="D44">
        <v>1630.4</v>
      </c>
      <c r="E44">
        <v>1705.8</v>
      </c>
      <c r="F44">
        <v>74.8</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37.299999999999997</v>
      </c>
      <c r="D47">
        <v>670.3</v>
      </c>
      <c r="E47">
        <v>492.9</v>
      </c>
      <c r="F47">
        <v>4.3</v>
      </c>
      <c r="G47">
        <v>0</v>
      </c>
    </row>
    <row r="48" spans="1:7" ht="15" x14ac:dyDescent="0.25">
      <c r="A48" s="282" t="s">
        <v>92</v>
      </c>
      <c r="B48">
        <v>0</v>
      </c>
      <c r="C48">
        <v>10</v>
      </c>
      <c r="D48">
        <v>12</v>
      </c>
      <c r="E48">
        <v>30.3</v>
      </c>
      <c r="F48">
        <v>0</v>
      </c>
      <c r="G48">
        <v>0</v>
      </c>
    </row>
    <row r="49" spans="1:7" ht="15" x14ac:dyDescent="0.25">
      <c r="A49" s="282" t="s">
        <v>93</v>
      </c>
      <c r="B49">
        <v>27.5</v>
      </c>
      <c r="C49">
        <v>25.4</v>
      </c>
      <c r="D49">
        <v>217.3</v>
      </c>
      <c r="E49">
        <v>353.8</v>
      </c>
      <c r="F49">
        <v>17.7</v>
      </c>
      <c r="G49">
        <v>0</v>
      </c>
    </row>
    <row r="50" spans="1:7" ht="15" x14ac:dyDescent="0.25">
      <c r="A50" s="282" t="s">
        <v>94</v>
      </c>
      <c r="B50">
        <v>0.5</v>
      </c>
      <c r="C50">
        <v>0</v>
      </c>
      <c r="D50">
        <v>48.8</v>
      </c>
      <c r="E50">
        <v>50.5</v>
      </c>
      <c r="F50">
        <v>0</v>
      </c>
      <c r="G50">
        <v>0</v>
      </c>
    </row>
    <row r="51" spans="1:7" ht="15" x14ac:dyDescent="0.25">
      <c r="A51" s="282" t="s">
        <v>95</v>
      </c>
      <c r="B51">
        <v>0</v>
      </c>
      <c r="C51">
        <v>0</v>
      </c>
      <c r="D51">
        <v>206.1</v>
      </c>
      <c r="E51">
        <v>709.5</v>
      </c>
      <c r="F51">
        <v>132</v>
      </c>
      <c r="G51">
        <v>0</v>
      </c>
    </row>
    <row r="52" spans="1:7" ht="15" x14ac:dyDescent="0.25">
      <c r="A52" s="282" t="s">
        <v>96</v>
      </c>
      <c r="B52">
        <v>4.9000000000000004</v>
      </c>
      <c r="C52">
        <v>4.3</v>
      </c>
      <c r="D52">
        <v>104.2</v>
      </c>
      <c r="E52">
        <v>69.599999999999994</v>
      </c>
      <c r="F52">
        <v>2.5</v>
      </c>
      <c r="G52">
        <v>0</v>
      </c>
    </row>
    <row r="53" spans="1:7" ht="15" x14ac:dyDescent="0.25">
      <c r="A53" s="282" t="s">
        <v>97</v>
      </c>
      <c r="B53">
        <v>0.4</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13.1</v>
      </c>
      <c r="C55">
        <v>5</v>
      </c>
      <c r="D55">
        <v>7.1</v>
      </c>
      <c r="E55">
        <v>3</v>
      </c>
      <c r="F55">
        <v>0.3</v>
      </c>
      <c r="G55">
        <v>0</v>
      </c>
    </row>
    <row r="56" spans="1:7" ht="15" x14ac:dyDescent="0.25">
      <c r="A56" s="282" t="s">
        <v>100</v>
      </c>
      <c r="B56">
        <v>64.5</v>
      </c>
      <c r="C56">
        <v>20.399999999999999</v>
      </c>
      <c r="D56">
        <v>282.10000000000002</v>
      </c>
      <c r="E56">
        <v>581</v>
      </c>
      <c r="F56">
        <v>19.8</v>
      </c>
      <c r="G56">
        <v>0</v>
      </c>
    </row>
    <row r="57" spans="1:7" ht="15" x14ac:dyDescent="0.25">
      <c r="A57" s="282" t="s">
        <v>101</v>
      </c>
      <c r="B57">
        <v>71.5</v>
      </c>
      <c r="C57">
        <v>57.6</v>
      </c>
      <c r="D57">
        <v>517.79999999999995</v>
      </c>
      <c r="E57">
        <v>468.6</v>
      </c>
      <c r="F57">
        <v>13.2</v>
      </c>
      <c r="G57">
        <v>0</v>
      </c>
    </row>
    <row r="58" spans="1:7" ht="15" x14ac:dyDescent="0.25">
      <c r="A58" s="282" t="s">
        <v>66</v>
      </c>
    </row>
    <row r="59" spans="1:7" ht="15" x14ac:dyDescent="0.25">
      <c r="A59" s="282" t="s">
        <v>102</v>
      </c>
      <c r="B59">
        <v>85.7</v>
      </c>
      <c r="C59">
        <v>146</v>
      </c>
      <c r="D59">
        <v>1635.4</v>
      </c>
      <c r="E59">
        <v>4660.3999999999996</v>
      </c>
      <c r="F59">
        <v>63</v>
      </c>
      <c r="G59">
        <v>0</v>
      </c>
    </row>
    <row r="60" spans="1:7" ht="15" x14ac:dyDescent="0.25">
      <c r="A60" s="282" t="s">
        <v>103</v>
      </c>
      <c r="B60">
        <v>0</v>
      </c>
      <c r="C60">
        <v>84</v>
      </c>
      <c r="D60">
        <v>356.3</v>
      </c>
      <c r="E60">
        <v>219.2</v>
      </c>
      <c r="F60">
        <v>0</v>
      </c>
      <c r="G60">
        <v>0</v>
      </c>
    </row>
    <row r="61" spans="1:7" ht="15" x14ac:dyDescent="0.25">
      <c r="A61" s="282" t="s">
        <v>104</v>
      </c>
      <c r="B61">
        <v>85.7</v>
      </c>
      <c r="C61">
        <v>62</v>
      </c>
      <c r="D61">
        <v>1061.8</v>
      </c>
      <c r="E61">
        <v>4082.4</v>
      </c>
      <c r="F61">
        <v>63</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483</v>
      </c>
      <c r="C68">
        <v>639.79999999999995</v>
      </c>
      <c r="D68">
        <v>5364.4</v>
      </c>
      <c r="E68">
        <v>6247.5</v>
      </c>
      <c r="F68">
        <v>1178.3</v>
      </c>
      <c r="G68">
        <v>0</v>
      </c>
    </row>
    <row r="69" spans="1:7" ht="15" x14ac:dyDescent="0.25">
      <c r="A69" s="282" t="s">
        <v>109</v>
      </c>
      <c r="B69">
        <v>0</v>
      </c>
      <c r="C69">
        <v>3.2</v>
      </c>
      <c r="D69">
        <v>24</v>
      </c>
      <c r="E69">
        <v>24.8</v>
      </c>
      <c r="F69">
        <v>0</v>
      </c>
      <c r="G69">
        <v>0</v>
      </c>
    </row>
    <row r="70" spans="1:7" ht="15" x14ac:dyDescent="0.25">
      <c r="A70" s="282" t="s">
        <v>111</v>
      </c>
      <c r="B70">
        <v>29.9</v>
      </c>
      <c r="C70">
        <v>28.9</v>
      </c>
      <c r="D70">
        <v>250.2</v>
      </c>
      <c r="E70">
        <v>285</v>
      </c>
      <c r="F70">
        <v>45.3</v>
      </c>
      <c r="G70">
        <v>0</v>
      </c>
    </row>
    <row r="71" spans="1:7" ht="15" x14ac:dyDescent="0.25">
      <c r="A71" s="282" t="s">
        <v>112</v>
      </c>
      <c r="B71">
        <v>9.8000000000000007</v>
      </c>
      <c r="C71">
        <v>11.6</v>
      </c>
      <c r="D71">
        <v>136</v>
      </c>
      <c r="E71">
        <v>184.9</v>
      </c>
      <c r="F71">
        <v>1.6</v>
      </c>
      <c r="G71">
        <v>0</v>
      </c>
    </row>
    <row r="72" spans="1:7" ht="15" x14ac:dyDescent="0.25">
      <c r="A72" s="282" t="s">
        <v>259</v>
      </c>
      <c r="B72">
        <v>0</v>
      </c>
      <c r="C72">
        <v>0</v>
      </c>
      <c r="D72">
        <v>0</v>
      </c>
      <c r="E72">
        <v>7.7</v>
      </c>
      <c r="F72">
        <v>0</v>
      </c>
      <c r="G72">
        <v>0</v>
      </c>
    </row>
    <row r="73" spans="1:7" ht="15" x14ac:dyDescent="0.25">
      <c r="A73" s="282" t="s">
        <v>113</v>
      </c>
      <c r="B73">
        <v>15.4</v>
      </c>
      <c r="C73">
        <v>34</v>
      </c>
      <c r="D73">
        <v>326.10000000000002</v>
      </c>
      <c r="E73">
        <v>443.3</v>
      </c>
      <c r="F73">
        <v>0</v>
      </c>
      <c r="G73">
        <v>0</v>
      </c>
    </row>
    <row r="74" spans="1:7" ht="15" x14ac:dyDescent="0.25">
      <c r="A74" s="282" t="s">
        <v>114</v>
      </c>
      <c r="B74">
        <v>14.4</v>
      </c>
      <c r="C74">
        <v>25.6</v>
      </c>
      <c r="D74">
        <v>7.2</v>
      </c>
      <c r="E74">
        <v>16</v>
      </c>
      <c r="F74">
        <v>0</v>
      </c>
      <c r="G74">
        <v>0</v>
      </c>
    </row>
    <row r="75" spans="1:7" ht="15" x14ac:dyDescent="0.25">
      <c r="A75" s="282" t="s">
        <v>115</v>
      </c>
      <c r="B75">
        <v>5.5</v>
      </c>
      <c r="C75">
        <v>0</v>
      </c>
      <c r="D75">
        <v>23.8</v>
      </c>
      <c r="E75">
        <v>37.799999999999997</v>
      </c>
      <c r="F75">
        <v>0</v>
      </c>
      <c r="G75">
        <v>0</v>
      </c>
    </row>
    <row r="76" spans="1:7" ht="15" x14ac:dyDescent="0.25">
      <c r="A76" s="282" t="s">
        <v>116</v>
      </c>
      <c r="B76">
        <v>0</v>
      </c>
      <c r="C76">
        <v>6.8</v>
      </c>
      <c r="D76">
        <v>1.7</v>
      </c>
      <c r="E76">
        <v>1.3</v>
      </c>
      <c r="F76">
        <v>0</v>
      </c>
      <c r="G76">
        <v>0</v>
      </c>
    </row>
    <row r="77" spans="1:7" ht="15" x14ac:dyDescent="0.25">
      <c r="A77" s="282" t="s">
        <v>117</v>
      </c>
      <c r="B77">
        <v>403</v>
      </c>
      <c r="C77">
        <v>517.70000000000005</v>
      </c>
      <c r="D77">
        <v>4370</v>
      </c>
      <c r="E77">
        <v>4956.8</v>
      </c>
      <c r="F77">
        <v>1120.5</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6</v>
      </c>
      <c r="D81">
        <v>62.5</v>
      </c>
      <c r="E81">
        <v>94.6</v>
      </c>
      <c r="F81">
        <v>0</v>
      </c>
      <c r="G81">
        <v>0</v>
      </c>
    </row>
    <row r="82" spans="1:7" ht="15" x14ac:dyDescent="0.25">
      <c r="A82" s="282" t="s">
        <v>62</v>
      </c>
      <c r="B82" t="s">
        <v>63</v>
      </c>
      <c r="C82" t="s">
        <v>64</v>
      </c>
      <c r="D82" t="s">
        <v>63</v>
      </c>
      <c r="E82" t="s">
        <v>63</v>
      </c>
      <c r="F82" t="s">
        <v>63</v>
      </c>
      <c r="G82" t="s">
        <v>65</v>
      </c>
    </row>
    <row r="83" spans="1:7" ht="15" x14ac:dyDescent="0.25">
      <c r="A83" s="282" t="s">
        <v>122</v>
      </c>
      <c r="B83">
        <v>1272.5999999999999</v>
      </c>
      <c r="C83">
        <v>2788.1</v>
      </c>
      <c r="D83">
        <v>50775.9</v>
      </c>
      <c r="E83">
        <v>54790.9</v>
      </c>
      <c r="F83">
        <v>5631.2</v>
      </c>
      <c r="G83">
        <v>0</v>
      </c>
    </row>
    <row r="84" spans="1:7" ht="15" x14ac:dyDescent="0.25">
      <c r="A84" s="282" t="s">
        <v>123</v>
      </c>
      <c r="B84">
        <v>1104</v>
      </c>
      <c r="C84">
        <v>1882.3</v>
      </c>
      <c r="D84">
        <v>0</v>
      </c>
      <c r="E84">
        <v>0</v>
      </c>
      <c r="F84">
        <v>3554.5</v>
      </c>
      <c r="G84">
        <v>0</v>
      </c>
    </row>
    <row r="85" spans="1:7" ht="15" x14ac:dyDescent="0.25">
      <c r="A85" s="282" t="s">
        <v>62</v>
      </c>
      <c r="B85" t="s">
        <v>63</v>
      </c>
      <c r="C85" t="s">
        <v>64</v>
      </c>
      <c r="D85" t="s">
        <v>63</v>
      </c>
      <c r="E85" t="s">
        <v>63</v>
      </c>
      <c r="F85" t="s">
        <v>63</v>
      </c>
      <c r="G85" t="s">
        <v>65</v>
      </c>
    </row>
    <row r="86" spans="1:7" ht="15" x14ac:dyDescent="0.25">
      <c r="A86" s="282" t="s">
        <v>124</v>
      </c>
      <c r="B86">
        <v>2376.6</v>
      </c>
      <c r="C86">
        <v>4670.3999999999996</v>
      </c>
      <c r="D86">
        <v>50775.9</v>
      </c>
      <c r="E86">
        <v>54790.9</v>
      </c>
      <c r="F86">
        <v>9185.7000000000007</v>
      </c>
      <c r="G86">
        <v>0</v>
      </c>
    </row>
    <row r="87" spans="1:7" ht="15" x14ac:dyDescent="0.25">
      <c r="A87" s="282" t="s">
        <v>125</v>
      </c>
      <c r="B87" t="s">
        <v>42</v>
      </c>
      <c r="C87" t="s">
        <v>42</v>
      </c>
      <c r="D87">
        <v>1.9</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9FAB-59C3-441A-831B-89969C8525D9}">
  <dimension ref="A1:G90"/>
  <sheetViews>
    <sheetView topLeftCell="A15" workbookViewId="0">
      <selection activeCell="A9" sqref="A9:A90"/>
    </sheetView>
  </sheetViews>
  <sheetFormatPr defaultRowHeight="13.2" x14ac:dyDescent="0.25"/>
  <cols>
    <col min="1" max="1" width="20.33203125" customWidth="1"/>
    <col min="2" max="2" width="11.44140625" customWidth="1"/>
    <col min="3" max="3" width="13.109375" customWidth="1"/>
    <col min="4" max="4" width="11.33203125" customWidth="1"/>
    <col min="5" max="5" width="12.5546875" customWidth="1"/>
  </cols>
  <sheetData>
    <row r="1" spans="1:7" ht="15" x14ac:dyDescent="0.25">
      <c r="A1" s="282" t="s">
        <v>47</v>
      </c>
    </row>
    <row r="2" spans="1:7" ht="15" x14ac:dyDescent="0.25">
      <c r="A2" s="282" t="s">
        <v>48</v>
      </c>
    </row>
    <row r="3" spans="1:7" ht="15" x14ac:dyDescent="0.25">
      <c r="A3" s="282" t="s">
        <v>267</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0</v>
      </c>
      <c r="D12">
        <v>4953.8999999999996</v>
      </c>
      <c r="E12">
        <v>4747.8</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1785.4</v>
      </c>
      <c r="E15">
        <v>1121.0999999999999</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v>
      </c>
      <c r="F18">
        <v>0</v>
      </c>
      <c r="G18">
        <v>0</v>
      </c>
    </row>
    <row r="19" spans="1:7" ht="15" x14ac:dyDescent="0.25">
      <c r="A19" s="282" t="s">
        <v>71</v>
      </c>
      <c r="B19">
        <v>0</v>
      </c>
      <c r="C19">
        <v>0</v>
      </c>
      <c r="D19">
        <v>1203.4000000000001</v>
      </c>
      <c r="E19">
        <v>1477.4</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1454.2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248.8</v>
      </c>
      <c r="C32">
        <v>313.2</v>
      </c>
      <c r="D32">
        <v>2109.6999999999998</v>
      </c>
      <c r="E32">
        <v>2175</v>
      </c>
      <c r="F32">
        <v>177.9</v>
      </c>
      <c r="G32">
        <v>0</v>
      </c>
    </row>
    <row r="33" spans="1:7" ht="15" x14ac:dyDescent="0.25">
      <c r="A33" s="282" t="s">
        <v>66</v>
      </c>
    </row>
    <row r="34" spans="1:7" ht="15" x14ac:dyDescent="0.25">
      <c r="A34" s="282" t="s">
        <v>79</v>
      </c>
      <c r="B34">
        <v>61.8</v>
      </c>
      <c r="C34">
        <v>146</v>
      </c>
      <c r="D34">
        <v>1094.4000000000001</v>
      </c>
      <c r="E34">
        <v>1305.2</v>
      </c>
      <c r="F34">
        <v>104.9</v>
      </c>
      <c r="G34">
        <v>0</v>
      </c>
    </row>
    <row r="35" spans="1:7" ht="15" x14ac:dyDescent="0.25">
      <c r="A35" s="282" t="s">
        <v>66</v>
      </c>
    </row>
    <row r="36" spans="1:7" ht="15" x14ac:dyDescent="0.25">
      <c r="A36" s="282" t="s">
        <v>80</v>
      </c>
      <c r="B36">
        <v>103</v>
      </c>
      <c r="C36">
        <v>1625.8</v>
      </c>
      <c r="D36">
        <v>31117.599999999999</v>
      </c>
      <c r="E36">
        <v>28974.799999999999</v>
      </c>
      <c r="F36">
        <v>2999</v>
      </c>
      <c r="G36">
        <v>0</v>
      </c>
    </row>
    <row r="37" spans="1:7" ht="15" x14ac:dyDescent="0.25">
      <c r="A37" s="282" t="s">
        <v>66</v>
      </c>
    </row>
    <row r="38" spans="1:7" ht="15" x14ac:dyDescent="0.25">
      <c r="A38" s="282" t="s">
        <v>81</v>
      </c>
      <c r="B38">
        <v>320.3</v>
      </c>
      <c r="C38">
        <v>256.5</v>
      </c>
      <c r="D38">
        <v>4080.7</v>
      </c>
      <c r="E38">
        <v>5427.7</v>
      </c>
      <c r="F38">
        <v>303.2</v>
      </c>
      <c r="G38">
        <v>0</v>
      </c>
    </row>
    <row r="39" spans="1:7" ht="15" x14ac:dyDescent="0.25">
      <c r="A39" s="282" t="s">
        <v>82</v>
      </c>
      <c r="B39">
        <v>0.2</v>
      </c>
      <c r="C39">
        <v>0</v>
      </c>
      <c r="D39">
        <v>0.1</v>
      </c>
      <c r="E39">
        <v>0</v>
      </c>
      <c r="F39">
        <v>0</v>
      </c>
      <c r="G39">
        <v>0</v>
      </c>
    </row>
    <row r="40" spans="1:7" ht="15" x14ac:dyDescent="0.25">
      <c r="A40" s="282" t="s">
        <v>83</v>
      </c>
      <c r="B40">
        <v>1</v>
      </c>
      <c r="C40">
        <v>0</v>
      </c>
      <c r="D40">
        <v>234.5</v>
      </c>
      <c r="E40">
        <v>869</v>
      </c>
      <c r="F40">
        <v>55</v>
      </c>
      <c r="G40">
        <v>0</v>
      </c>
    </row>
    <row r="41" spans="1:7" ht="15" x14ac:dyDescent="0.25">
      <c r="A41" s="282" t="s">
        <v>85</v>
      </c>
      <c r="B41">
        <v>0.5</v>
      </c>
      <c r="C41">
        <v>0</v>
      </c>
      <c r="D41">
        <v>8.8000000000000007</v>
      </c>
      <c r="E41">
        <v>0.5</v>
      </c>
      <c r="F41">
        <v>0</v>
      </c>
      <c r="G41">
        <v>0</v>
      </c>
    </row>
    <row r="42" spans="1:7" ht="15" x14ac:dyDescent="0.25">
      <c r="A42" s="282" t="s">
        <v>86</v>
      </c>
      <c r="B42">
        <v>0.3</v>
      </c>
      <c r="C42">
        <v>0.4</v>
      </c>
      <c r="D42">
        <v>7.5</v>
      </c>
      <c r="E42">
        <v>3.8</v>
      </c>
      <c r="F42">
        <v>0</v>
      </c>
      <c r="G42">
        <v>0</v>
      </c>
    </row>
    <row r="43" spans="1:7" ht="15" x14ac:dyDescent="0.25">
      <c r="A43" s="282" t="s">
        <v>87</v>
      </c>
      <c r="B43">
        <v>0</v>
      </c>
      <c r="C43">
        <v>0.3</v>
      </c>
      <c r="D43">
        <v>0.3</v>
      </c>
      <c r="E43">
        <v>0.2</v>
      </c>
      <c r="F43">
        <v>0</v>
      </c>
      <c r="G43">
        <v>0</v>
      </c>
    </row>
    <row r="44" spans="1:7" ht="15" x14ac:dyDescent="0.25">
      <c r="A44" s="282" t="s">
        <v>88</v>
      </c>
      <c r="B44">
        <v>134.4</v>
      </c>
      <c r="C44">
        <v>93.3</v>
      </c>
      <c r="D44">
        <v>1554.8</v>
      </c>
      <c r="E44">
        <v>1643.6</v>
      </c>
      <c r="F44">
        <v>69.5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7.9</v>
      </c>
      <c r="C47">
        <v>38.5</v>
      </c>
      <c r="D47">
        <v>670.3</v>
      </c>
      <c r="E47">
        <v>491.6</v>
      </c>
      <c r="F47">
        <v>4.3</v>
      </c>
      <c r="G47">
        <v>0</v>
      </c>
    </row>
    <row r="48" spans="1:7" ht="15" x14ac:dyDescent="0.25">
      <c r="A48" s="282" t="s">
        <v>92</v>
      </c>
      <c r="B48">
        <v>0</v>
      </c>
      <c r="C48">
        <v>10</v>
      </c>
      <c r="D48">
        <v>12</v>
      </c>
      <c r="E48">
        <v>30.3</v>
      </c>
      <c r="F48">
        <v>0</v>
      </c>
      <c r="G48">
        <v>0</v>
      </c>
    </row>
    <row r="49" spans="1:7" ht="15" x14ac:dyDescent="0.25">
      <c r="A49" s="282" t="s">
        <v>93</v>
      </c>
      <c r="B49">
        <v>21.8</v>
      </c>
      <c r="C49">
        <v>26.3</v>
      </c>
      <c r="D49">
        <v>216.7</v>
      </c>
      <c r="E49">
        <v>351.9</v>
      </c>
      <c r="F49">
        <v>15</v>
      </c>
      <c r="G49">
        <v>0</v>
      </c>
    </row>
    <row r="50" spans="1:7" ht="15" x14ac:dyDescent="0.25">
      <c r="A50" s="282" t="s">
        <v>94</v>
      </c>
      <c r="B50">
        <v>0.5</v>
      </c>
      <c r="C50">
        <v>0.5</v>
      </c>
      <c r="D50">
        <v>48.8</v>
      </c>
      <c r="E50">
        <v>50</v>
      </c>
      <c r="F50">
        <v>0</v>
      </c>
      <c r="G50">
        <v>0</v>
      </c>
    </row>
    <row r="51" spans="1:7" ht="15" x14ac:dyDescent="0.25">
      <c r="A51" s="282" t="s">
        <v>95</v>
      </c>
      <c r="B51">
        <v>0</v>
      </c>
      <c r="C51">
        <v>0</v>
      </c>
      <c r="D51">
        <v>206.1</v>
      </c>
      <c r="E51">
        <v>643.20000000000005</v>
      </c>
      <c r="F51">
        <v>132</v>
      </c>
      <c r="G51">
        <v>0</v>
      </c>
    </row>
    <row r="52" spans="1:7" ht="15" x14ac:dyDescent="0.25">
      <c r="A52" s="282" t="s">
        <v>96</v>
      </c>
      <c r="B52">
        <v>3.7</v>
      </c>
      <c r="C52">
        <v>4.4000000000000004</v>
      </c>
      <c r="D52">
        <v>104.1</v>
      </c>
      <c r="E52">
        <v>69.5</v>
      </c>
      <c r="F52">
        <v>2</v>
      </c>
      <c r="G52">
        <v>0</v>
      </c>
    </row>
    <row r="53" spans="1:7" ht="15" x14ac:dyDescent="0.25">
      <c r="A53" s="282" t="s">
        <v>97</v>
      </c>
      <c r="B53">
        <v>0.4</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13.1</v>
      </c>
      <c r="C55">
        <v>5</v>
      </c>
      <c r="D55">
        <v>7.1</v>
      </c>
      <c r="E55">
        <v>3</v>
      </c>
      <c r="F55">
        <v>0.3</v>
      </c>
      <c r="G55">
        <v>0</v>
      </c>
    </row>
    <row r="56" spans="1:7" ht="15" x14ac:dyDescent="0.25">
      <c r="A56" s="282" t="s">
        <v>100</v>
      </c>
      <c r="B56">
        <v>66.2</v>
      </c>
      <c r="C56">
        <v>22.8</v>
      </c>
      <c r="D56">
        <v>280.3</v>
      </c>
      <c r="E56">
        <v>577.79999999999995</v>
      </c>
      <c r="F56">
        <v>17.8</v>
      </c>
      <c r="G56">
        <v>0</v>
      </c>
    </row>
    <row r="57" spans="1:7" ht="15" x14ac:dyDescent="0.25">
      <c r="A57" s="282" t="s">
        <v>101</v>
      </c>
      <c r="B57">
        <v>70.3</v>
      </c>
      <c r="C57">
        <v>55.1</v>
      </c>
      <c r="D57">
        <v>513.70000000000005</v>
      </c>
      <c r="E57">
        <v>462.7</v>
      </c>
      <c r="F57">
        <v>7.3</v>
      </c>
      <c r="G57">
        <v>0</v>
      </c>
    </row>
    <row r="58" spans="1:7" ht="15" x14ac:dyDescent="0.25">
      <c r="A58" s="282" t="s">
        <v>66</v>
      </c>
    </row>
    <row r="59" spans="1:7" ht="15" x14ac:dyDescent="0.25">
      <c r="A59" s="282" t="s">
        <v>102</v>
      </c>
      <c r="B59">
        <v>85.7</v>
      </c>
      <c r="C59">
        <v>146</v>
      </c>
      <c r="D59">
        <v>1635.4</v>
      </c>
      <c r="E59">
        <v>4660.3999999999996</v>
      </c>
      <c r="F59">
        <v>63</v>
      </c>
      <c r="G59">
        <v>0</v>
      </c>
    </row>
    <row r="60" spans="1:7" ht="15" x14ac:dyDescent="0.25">
      <c r="A60" s="282" t="s">
        <v>103</v>
      </c>
      <c r="B60">
        <v>0</v>
      </c>
      <c r="C60">
        <v>84</v>
      </c>
      <c r="D60">
        <v>356.3</v>
      </c>
      <c r="E60">
        <v>219.2</v>
      </c>
      <c r="F60">
        <v>0</v>
      </c>
      <c r="G60">
        <v>0</v>
      </c>
    </row>
    <row r="61" spans="1:7" ht="15" x14ac:dyDescent="0.25">
      <c r="A61" s="282" t="s">
        <v>104</v>
      </c>
      <c r="B61">
        <v>85.7</v>
      </c>
      <c r="C61">
        <v>62</v>
      </c>
      <c r="D61">
        <v>1061.8</v>
      </c>
      <c r="E61">
        <v>4082.4</v>
      </c>
      <c r="F61">
        <v>63</v>
      </c>
      <c r="G61">
        <v>0</v>
      </c>
    </row>
    <row r="62" spans="1:7" ht="15" x14ac:dyDescent="0.25">
      <c r="A62" s="282" t="s">
        <v>257</v>
      </c>
      <c r="B62">
        <v>0</v>
      </c>
      <c r="C62">
        <v>0</v>
      </c>
      <c r="D62">
        <v>0</v>
      </c>
      <c r="E62">
        <v>0.5</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547.20000000000005</v>
      </c>
      <c r="C68">
        <v>692.6</v>
      </c>
      <c r="D68">
        <v>5302.9</v>
      </c>
      <c r="E68">
        <v>6160.8</v>
      </c>
      <c r="F68">
        <v>1177.7</v>
      </c>
      <c r="G68">
        <v>0</v>
      </c>
    </row>
    <row r="69" spans="1:7" ht="15" x14ac:dyDescent="0.25">
      <c r="A69" s="282" t="s">
        <v>109</v>
      </c>
      <c r="B69">
        <v>0</v>
      </c>
      <c r="C69">
        <v>3.2</v>
      </c>
      <c r="D69">
        <v>24</v>
      </c>
      <c r="E69">
        <v>24.8</v>
      </c>
      <c r="F69">
        <v>0</v>
      </c>
      <c r="G69">
        <v>0</v>
      </c>
    </row>
    <row r="70" spans="1:7" ht="15" x14ac:dyDescent="0.25">
      <c r="A70" s="282" t="s">
        <v>111</v>
      </c>
      <c r="B70">
        <v>37.4</v>
      </c>
      <c r="C70">
        <v>28.9</v>
      </c>
      <c r="D70">
        <v>244</v>
      </c>
      <c r="E70">
        <v>285</v>
      </c>
      <c r="F70">
        <v>45.3</v>
      </c>
      <c r="G70">
        <v>0</v>
      </c>
    </row>
    <row r="71" spans="1:7" ht="15" x14ac:dyDescent="0.25">
      <c r="A71" s="282" t="s">
        <v>112</v>
      </c>
      <c r="B71">
        <v>10.6</v>
      </c>
      <c r="C71">
        <v>12.6</v>
      </c>
      <c r="D71">
        <v>135.1</v>
      </c>
      <c r="E71">
        <v>182.5</v>
      </c>
      <c r="F71">
        <v>1.1000000000000001</v>
      </c>
      <c r="G71">
        <v>0</v>
      </c>
    </row>
    <row r="72" spans="1:7" ht="15" x14ac:dyDescent="0.25">
      <c r="A72" s="282" t="s">
        <v>259</v>
      </c>
      <c r="B72">
        <v>0</v>
      </c>
      <c r="C72">
        <v>0</v>
      </c>
      <c r="D72">
        <v>0</v>
      </c>
      <c r="E72">
        <v>7.7</v>
      </c>
      <c r="F72">
        <v>0</v>
      </c>
      <c r="G72">
        <v>0</v>
      </c>
    </row>
    <row r="73" spans="1:7" ht="15" x14ac:dyDescent="0.25">
      <c r="A73" s="282" t="s">
        <v>113</v>
      </c>
      <c r="B73">
        <v>15.5</v>
      </c>
      <c r="C73">
        <v>30</v>
      </c>
      <c r="D73">
        <v>326.10000000000002</v>
      </c>
      <c r="E73">
        <v>413.4</v>
      </c>
      <c r="F73">
        <v>0</v>
      </c>
      <c r="G73">
        <v>0</v>
      </c>
    </row>
    <row r="74" spans="1:7" ht="15" x14ac:dyDescent="0.25">
      <c r="A74" s="282" t="s">
        <v>114</v>
      </c>
      <c r="B74">
        <v>14.4</v>
      </c>
      <c r="C74">
        <v>25.6</v>
      </c>
      <c r="D74">
        <v>7.2</v>
      </c>
      <c r="E74">
        <v>16</v>
      </c>
      <c r="F74">
        <v>0</v>
      </c>
      <c r="G74">
        <v>0</v>
      </c>
    </row>
    <row r="75" spans="1:7" ht="15" x14ac:dyDescent="0.25">
      <c r="A75" s="282" t="s">
        <v>115</v>
      </c>
      <c r="B75">
        <v>5.5</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458.7</v>
      </c>
      <c r="C77">
        <v>569.5</v>
      </c>
      <c r="D77">
        <v>4315.5</v>
      </c>
      <c r="E77">
        <v>4906.8</v>
      </c>
      <c r="F77">
        <v>1120.5</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6</v>
      </c>
      <c r="D81">
        <v>62.5</v>
      </c>
      <c r="E81">
        <v>94.6</v>
      </c>
      <c r="F81">
        <v>0</v>
      </c>
      <c r="G81">
        <v>0</v>
      </c>
    </row>
    <row r="82" spans="1:7" ht="15" x14ac:dyDescent="0.25">
      <c r="A82" s="282" t="s">
        <v>134</v>
      </c>
      <c r="B82">
        <v>0.1</v>
      </c>
      <c r="C82">
        <v>0</v>
      </c>
      <c r="D82">
        <v>0</v>
      </c>
      <c r="E82">
        <v>0</v>
      </c>
      <c r="F82">
        <v>0</v>
      </c>
      <c r="G82">
        <v>0</v>
      </c>
    </row>
    <row r="83" spans="1:7" ht="15" x14ac:dyDescent="0.25">
      <c r="A83" s="282" t="s">
        <v>62</v>
      </c>
      <c r="B83" t="s">
        <v>63</v>
      </c>
      <c r="C83" t="s">
        <v>64</v>
      </c>
      <c r="D83" t="s">
        <v>63</v>
      </c>
      <c r="E83" t="s">
        <v>63</v>
      </c>
      <c r="F83" t="s">
        <v>63</v>
      </c>
      <c r="G83" t="s">
        <v>65</v>
      </c>
    </row>
    <row r="84" spans="1:7" ht="15" x14ac:dyDescent="0.25">
      <c r="A84" s="282" t="s">
        <v>122</v>
      </c>
      <c r="B84">
        <v>1366.6</v>
      </c>
      <c r="C84">
        <v>3180.1</v>
      </c>
      <c r="D84">
        <v>50504.2</v>
      </c>
      <c r="E84">
        <v>53896.4</v>
      </c>
      <c r="F84">
        <v>4848.8</v>
      </c>
      <c r="G84">
        <v>0</v>
      </c>
    </row>
    <row r="85" spans="1:7" ht="15" x14ac:dyDescent="0.25">
      <c r="A85" s="282" t="s">
        <v>123</v>
      </c>
      <c r="B85">
        <v>984.5</v>
      </c>
      <c r="C85">
        <v>2451.5</v>
      </c>
      <c r="D85">
        <v>0</v>
      </c>
      <c r="E85">
        <v>0</v>
      </c>
      <c r="F85">
        <v>3240.5</v>
      </c>
      <c r="G85">
        <v>0</v>
      </c>
    </row>
    <row r="86" spans="1:7" ht="15" x14ac:dyDescent="0.25">
      <c r="A86" s="282" t="s">
        <v>62</v>
      </c>
      <c r="B86" t="s">
        <v>63</v>
      </c>
      <c r="C86" t="s">
        <v>64</v>
      </c>
      <c r="D86" t="s">
        <v>63</v>
      </c>
      <c r="E86" t="s">
        <v>63</v>
      </c>
      <c r="F86" t="s">
        <v>63</v>
      </c>
      <c r="G86" t="s">
        <v>65</v>
      </c>
    </row>
    <row r="87" spans="1:7" ht="15" x14ac:dyDescent="0.25">
      <c r="A87" s="282" t="s">
        <v>124</v>
      </c>
      <c r="B87">
        <v>2351.1</v>
      </c>
      <c r="C87">
        <v>5631.6</v>
      </c>
      <c r="D87">
        <v>50504.2</v>
      </c>
      <c r="E87">
        <v>53896.4</v>
      </c>
      <c r="F87">
        <v>8089.3</v>
      </c>
      <c r="G87">
        <v>0</v>
      </c>
    </row>
    <row r="88" spans="1:7" ht="15" x14ac:dyDescent="0.25">
      <c r="A88" s="282" t="s">
        <v>125</v>
      </c>
      <c r="B88" t="s">
        <v>42</v>
      </c>
      <c r="C88" t="s">
        <v>42</v>
      </c>
      <c r="D88">
        <v>1.9</v>
      </c>
      <c r="E88">
        <v>6.3</v>
      </c>
      <c r="F88" t="s">
        <v>42</v>
      </c>
      <c r="G88" t="s">
        <v>42</v>
      </c>
    </row>
    <row r="89" spans="1:7" ht="15" x14ac:dyDescent="0.25">
      <c r="A89" s="282" t="s">
        <v>126</v>
      </c>
      <c r="B89">
        <v>0.3</v>
      </c>
      <c r="C89">
        <v>0</v>
      </c>
      <c r="D89" t="s">
        <v>42</v>
      </c>
      <c r="E89" t="s">
        <v>42</v>
      </c>
      <c r="F89">
        <v>0</v>
      </c>
      <c r="G89">
        <v>0</v>
      </c>
    </row>
    <row r="90" spans="1:7" ht="15" x14ac:dyDescent="0.25">
      <c r="A90" s="282" t="s">
        <v>62</v>
      </c>
      <c r="B90" t="s">
        <v>63</v>
      </c>
      <c r="C90" t="s">
        <v>64</v>
      </c>
      <c r="D90" t="s">
        <v>63</v>
      </c>
      <c r="E90" t="s">
        <v>63</v>
      </c>
      <c r="F90" t="s">
        <v>63</v>
      </c>
      <c r="G90" t="s">
        <v>65</v>
      </c>
    </row>
  </sheetData>
  <pageMargins left="0.7" right="0.7" top="0.75" bottom="0.75" header="0.3" footer="0.3"/>
  <pageSetup orientation="portrait" horizontalDpi="1200"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3DE3-DEC2-470A-9B11-34348AE95B74}">
  <dimension ref="A1:G89"/>
  <sheetViews>
    <sheetView workbookViewId="0"/>
  </sheetViews>
  <sheetFormatPr defaultRowHeight="13.2" x14ac:dyDescent="0.25"/>
  <cols>
    <col min="1" max="1" width="26.6640625" customWidth="1"/>
    <col min="2" max="2" width="11.5546875" customWidth="1"/>
    <col min="3" max="3" width="10.5546875" customWidth="1"/>
    <col min="4" max="5" width="11.6640625" customWidth="1"/>
    <col min="6" max="6" width="11.5546875" customWidth="1"/>
    <col min="7" max="7" width="12.109375" customWidth="1"/>
  </cols>
  <sheetData>
    <row r="1" spans="1:7" ht="15" x14ac:dyDescent="0.25">
      <c r="A1" s="282" t="s">
        <v>47</v>
      </c>
    </row>
    <row r="2" spans="1:7" ht="15" x14ac:dyDescent="0.25">
      <c r="A2" s="282" t="s">
        <v>48</v>
      </c>
    </row>
    <row r="3" spans="1:7" ht="15" x14ac:dyDescent="0.25">
      <c r="A3" s="282" t="s">
        <v>268</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55</v>
      </c>
      <c r="C12">
        <v>0</v>
      </c>
      <c r="D12">
        <v>4836.8999999999996</v>
      </c>
      <c r="E12">
        <v>4690.3999999999996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1785.4</v>
      </c>
      <c r="E15">
        <v>1121.0999999999999</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v>
      </c>
      <c r="F18">
        <v>0</v>
      </c>
      <c r="G18">
        <v>0</v>
      </c>
    </row>
    <row r="19" spans="1:7" ht="15" x14ac:dyDescent="0.25">
      <c r="A19" s="282" t="s">
        <v>71</v>
      </c>
      <c r="B19">
        <v>0</v>
      </c>
      <c r="C19">
        <v>0</v>
      </c>
      <c r="D19">
        <v>1146.9000000000001</v>
      </c>
      <c r="E19">
        <v>1420</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55</v>
      </c>
      <c r="C22">
        <v>0</v>
      </c>
      <c r="D22">
        <v>1393.7</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336.9</v>
      </c>
      <c r="C32">
        <v>362.8</v>
      </c>
      <c r="D32">
        <v>2043.4</v>
      </c>
      <c r="E32">
        <v>2124.6999999999998</v>
      </c>
      <c r="F32">
        <v>178.3</v>
      </c>
      <c r="G32">
        <v>0</v>
      </c>
    </row>
    <row r="33" spans="1:7" ht="15" x14ac:dyDescent="0.25">
      <c r="A33" s="282" t="s">
        <v>66</v>
      </c>
    </row>
    <row r="34" spans="1:7" ht="15" x14ac:dyDescent="0.25">
      <c r="A34" s="282" t="s">
        <v>79</v>
      </c>
      <c r="B34">
        <v>64.7</v>
      </c>
      <c r="C34">
        <v>157.4</v>
      </c>
      <c r="D34">
        <v>1090.7</v>
      </c>
      <c r="E34">
        <v>1292.4000000000001</v>
      </c>
      <c r="F34">
        <v>94.4</v>
      </c>
      <c r="G34">
        <v>0</v>
      </c>
    </row>
    <row r="35" spans="1:7" ht="15" x14ac:dyDescent="0.25">
      <c r="A35" s="282" t="s">
        <v>66</v>
      </c>
    </row>
    <row r="36" spans="1:7" ht="15" x14ac:dyDescent="0.25">
      <c r="A36" s="282" t="s">
        <v>80</v>
      </c>
      <c r="B36">
        <v>99.7</v>
      </c>
      <c r="C36">
        <v>1553.7</v>
      </c>
      <c r="D36">
        <v>31116</v>
      </c>
      <c r="E36">
        <v>28922.1</v>
      </c>
      <c r="F36">
        <v>2140</v>
      </c>
      <c r="G36">
        <v>0</v>
      </c>
    </row>
    <row r="37" spans="1:7" ht="15" x14ac:dyDescent="0.25">
      <c r="A37" s="282" t="s">
        <v>66</v>
      </c>
    </row>
    <row r="38" spans="1:7" ht="15" x14ac:dyDescent="0.25">
      <c r="A38" s="282" t="s">
        <v>81</v>
      </c>
      <c r="B38">
        <v>340.5</v>
      </c>
      <c r="C38">
        <v>340.1</v>
      </c>
      <c r="D38">
        <v>4037.9</v>
      </c>
      <c r="E38">
        <v>5385.7</v>
      </c>
      <c r="F38">
        <v>282.2</v>
      </c>
      <c r="G38">
        <v>0</v>
      </c>
    </row>
    <row r="39" spans="1:7" ht="15" x14ac:dyDescent="0.25">
      <c r="A39" s="282" t="s">
        <v>82</v>
      </c>
      <c r="B39">
        <v>0.2</v>
      </c>
      <c r="C39">
        <v>0</v>
      </c>
      <c r="D39">
        <v>0.1</v>
      </c>
      <c r="E39">
        <v>0</v>
      </c>
      <c r="F39">
        <v>0</v>
      </c>
      <c r="G39">
        <v>0</v>
      </c>
    </row>
    <row r="40" spans="1:7" ht="15" x14ac:dyDescent="0.25">
      <c r="A40" s="282" t="s">
        <v>83</v>
      </c>
      <c r="B40">
        <v>1</v>
      </c>
      <c r="C40">
        <v>55</v>
      </c>
      <c r="D40">
        <v>234.5</v>
      </c>
      <c r="E40">
        <v>869</v>
      </c>
      <c r="F40">
        <v>55</v>
      </c>
      <c r="G40">
        <v>0</v>
      </c>
    </row>
    <row r="41" spans="1:7" ht="15" x14ac:dyDescent="0.25">
      <c r="A41" s="282" t="s">
        <v>85</v>
      </c>
      <c r="B41">
        <v>1.1000000000000001</v>
      </c>
      <c r="C41">
        <v>0.5</v>
      </c>
      <c r="D41">
        <v>8.1999999999999993</v>
      </c>
      <c r="E41">
        <v>0</v>
      </c>
      <c r="F41">
        <v>0</v>
      </c>
      <c r="G41">
        <v>0</v>
      </c>
    </row>
    <row r="42" spans="1:7" ht="15" x14ac:dyDescent="0.25">
      <c r="A42" s="282" t="s">
        <v>86</v>
      </c>
      <c r="B42">
        <v>0.3</v>
      </c>
      <c r="C42">
        <v>0.4</v>
      </c>
      <c r="D42">
        <v>7.5</v>
      </c>
      <c r="E42">
        <v>3.8</v>
      </c>
      <c r="F42">
        <v>0</v>
      </c>
      <c r="G42">
        <v>0</v>
      </c>
    </row>
    <row r="43" spans="1:7" ht="15" x14ac:dyDescent="0.25">
      <c r="A43" s="282" t="s">
        <v>87</v>
      </c>
      <c r="B43">
        <v>0</v>
      </c>
      <c r="C43">
        <v>0.3</v>
      </c>
      <c r="D43">
        <v>0.3</v>
      </c>
      <c r="E43">
        <v>0.1</v>
      </c>
      <c r="F43">
        <v>0</v>
      </c>
      <c r="G43">
        <v>0</v>
      </c>
    </row>
    <row r="44" spans="1:7" ht="15" x14ac:dyDescent="0.25">
      <c r="A44" s="282" t="s">
        <v>88</v>
      </c>
      <c r="B44">
        <v>143.6</v>
      </c>
      <c r="C44">
        <v>114.3</v>
      </c>
      <c r="D44">
        <v>1531.8</v>
      </c>
      <c r="E44">
        <v>1627.9</v>
      </c>
      <c r="F44">
        <v>56</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8.1</v>
      </c>
      <c r="C47">
        <v>40.1</v>
      </c>
      <c r="D47">
        <v>670.3</v>
      </c>
      <c r="E47">
        <v>490</v>
      </c>
      <c r="F47">
        <v>4.3</v>
      </c>
      <c r="G47">
        <v>0</v>
      </c>
    </row>
    <row r="48" spans="1:7" ht="15" x14ac:dyDescent="0.25">
      <c r="A48" s="282" t="s">
        <v>92</v>
      </c>
      <c r="B48">
        <v>0</v>
      </c>
      <c r="C48">
        <v>10</v>
      </c>
      <c r="D48">
        <v>12</v>
      </c>
      <c r="E48">
        <v>30.3</v>
      </c>
      <c r="F48">
        <v>0</v>
      </c>
      <c r="G48">
        <v>0</v>
      </c>
    </row>
    <row r="49" spans="1:7" ht="15" x14ac:dyDescent="0.25">
      <c r="A49" s="282" t="s">
        <v>93</v>
      </c>
      <c r="B49">
        <v>20.399999999999999</v>
      </c>
      <c r="C49">
        <v>26.5</v>
      </c>
      <c r="D49">
        <v>215.1</v>
      </c>
      <c r="E49">
        <v>336.4</v>
      </c>
      <c r="F49">
        <v>11.3</v>
      </c>
      <c r="G49">
        <v>0</v>
      </c>
    </row>
    <row r="50" spans="1:7" ht="15" x14ac:dyDescent="0.25">
      <c r="A50" s="282" t="s">
        <v>94</v>
      </c>
      <c r="B50">
        <v>0.5</v>
      </c>
      <c r="C50">
        <v>0.5</v>
      </c>
      <c r="D50">
        <v>48.8</v>
      </c>
      <c r="E50">
        <v>50</v>
      </c>
      <c r="F50">
        <v>0</v>
      </c>
      <c r="G50">
        <v>0</v>
      </c>
    </row>
    <row r="51" spans="1:7" ht="15" x14ac:dyDescent="0.25">
      <c r="A51" s="282" t="s">
        <v>95</v>
      </c>
      <c r="B51">
        <v>0</v>
      </c>
      <c r="C51">
        <v>0</v>
      </c>
      <c r="D51">
        <v>206.1</v>
      </c>
      <c r="E51">
        <v>643.20000000000005</v>
      </c>
      <c r="F51">
        <v>132</v>
      </c>
      <c r="G51">
        <v>0</v>
      </c>
    </row>
    <row r="52" spans="1:7" ht="15" x14ac:dyDescent="0.25">
      <c r="A52" s="282" t="s">
        <v>96</v>
      </c>
      <c r="B52">
        <v>14.3</v>
      </c>
      <c r="C52">
        <v>4.9000000000000004</v>
      </c>
      <c r="D52">
        <v>92.4</v>
      </c>
      <c r="E52">
        <v>69</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13.4</v>
      </c>
      <c r="C55">
        <v>5</v>
      </c>
      <c r="D55">
        <v>6.7</v>
      </c>
      <c r="E55">
        <v>3</v>
      </c>
      <c r="F55">
        <v>0.3</v>
      </c>
      <c r="G55">
        <v>0</v>
      </c>
    </row>
    <row r="56" spans="1:7" ht="15" x14ac:dyDescent="0.25">
      <c r="A56" s="282" t="s">
        <v>100</v>
      </c>
      <c r="B56">
        <v>67.900000000000006</v>
      </c>
      <c r="C56">
        <v>26.7</v>
      </c>
      <c r="D56">
        <v>276.5</v>
      </c>
      <c r="E56">
        <v>574.9</v>
      </c>
      <c r="F56">
        <v>15.8</v>
      </c>
      <c r="G56">
        <v>0</v>
      </c>
    </row>
    <row r="57" spans="1:7" ht="15" x14ac:dyDescent="0.25">
      <c r="A57" s="282" t="s">
        <v>101</v>
      </c>
      <c r="B57">
        <v>69.400000000000006</v>
      </c>
      <c r="C57">
        <v>55.8</v>
      </c>
      <c r="D57">
        <v>511.8</v>
      </c>
      <c r="E57">
        <v>457.6</v>
      </c>
      <c r="F57">
        <v>5.5</v>
      </c>
      <c r="G57">
        <v>0</v>
      </c>
    </row>
    <row r="58" spans="1:7" ht="15" x14ac:dyDescent="0.25">
      <c r="A58" s="282" t="s">
        <v>66</v>
      </c>
    </row>
    <row r="59" spans="1:7" ht="15" x14ac:dyDescent="0.25">
      <c r="A59" s="282" t="s">
        <v>102</v>
      </c>
      <c r="B59">
        <v>115.7</v>
      </c>
      <c r="C59">
        <v>228</v>
      </c>
      <c r="D59">
        <v>1602.4</v>
      </c>
      <c r="E59">
        <v>4571.2</v>
      </c>
      <c r="F59">
        <v>63</v>
      </c>
      <c r="G59">
        <v>0</v>
      </c>
    </row>
    <row r="60" spans="1:7" ht="15" x14ac:dyDescent="0.25">
      <c r="A60" s="282" t="s">
        <v>103</v>
      </c>
      <c r="B60">
        <v>0</v>
      </c>
      <c r="C60">
        <v>126</v>
      </c>
      <c r="D60">
        <v>356.3</v>
      </c>
      <c r="E60">
        <v>174</v>
      </c>
      <c r="F60">
        <v>0</v>
      </c>
      <c r="G60">
        <v>0</v>
      </c>
    </row>
    <row r="61" spans="1:7" ht="15" x14ac:dyDescent="0.25">
      <c r="A61" s="282" t="s">
        <v>104</v>
      </c>
      <c r="B61">
        <v>115.7</v>
      </c>
      <c r="C61">
        <v>102</v>
      </c>
      <c r="D61">
        <v>1028.9000000000001</v>
      </c>
      <c r="E61">
        <v>4038.5</v>
      </c>
      <c r="F61">
        <v>63</v>
      </c>
      <c r="G61">
        <v>0</v>
      </c>
    </row>
    <row r="62" spans="1:7" ht="15" x14ac:dyDescent="0.25">
      <c r="A62" s="282" t="s">
        <v>257</v>
      </c>
      <c r="B62">
        <v>0</v>
      </c>
      <c r="C62" t="s">
        <v>84</v>
      </c>
      <c r="D62">
        <v>0</v>
      </c>
      <c r="E62">
        <v>0.4</v>
      </c>
      <c r="F62">
        <v>0</v>
      </c>
      <c r="G62">
        <v>0</v>
      </c>
    </row>
    <row r="63" spans="1:7" ht="15" x14ac:dyDescent="0.25">
      <c r="A63" s="282" t="s">
        <v>105</v>
      </c>
      <c r="B63">
        <v>0</v>
      </c>
      <c r="C63">
        <v>0</v>
      </c>
      <c r="D63">
        <v>20.8</v>
      </c>
      <c r="E63">
        <v>51.7</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600.79999999999995</v>
      </c>
      <c r="C68">
        <v>847.2</v>
      </c>
      <c r="D68">
        <v>5222.6000000000004</v>
      </c>
      <c r="E68">
        <v>5937.7</v>
      </c>
      <c r="F68">
        <v>1011.2</v>
      </c>
      <c r="G68">
        <v>0</v>
      </c>
    </row>
    <row r="69" spans="1:7" ht="15" x14ac:dyDescent="0.25">
      <c r="A69" s="282" t="s">
        <v>109</v>
      </c>
      <c r="B69">
        <v>3.3</v>
      </c>
      <c r="C69">
        <v>6.5</v>
      </c>
      <c r="D69">
        <v>20.7</v>
      </c>
      <c r="E69">
        <v>21.4</v>
      </c>
      <c r="F69">
        <v>0</v>
      </c>
      <c r="G69">
        <v>0</v>
      </c>
    </row>
    <row r="70" spans="1:7" ht="15" x14ac:dyDescent="0.25">
      <c r="A70" s="282" t="s">
        <v>111</v>
      </c>
      <c r="B70">
        <v>37.4</v>
      </c>
      <c r="C70">
        <v>58.8</v>
      </c>
      <c r="D70">
        <v>244</v>
      </c>
      <c r="E70">
        <v>252.8</v>
      </c>
      <c r="F70">
        <v>45.3</v>
      </c>
      <c r="G70">
        <v>0</v>
      </c>
    </row>
    <row r="71" spans="1:7" ht="15" x14ac:dyDescent="0.25">
      <c r="A71" s="282" t="s">
        <v>112</v>
      </c>
      <c r="B71">
        <v>7.6</v>
      </c>
      <c r="C71">
        <v>36.200000000000003</v>
      </c>
      <c r="D71">
        <v>135</v>
      </c>
      <c r="E71">
        <v>157.69999999999999</v>
      </c>
      <c r="F71">
        <v>1.1000000000000001</v>
      </c>
      <c r="G71">
        <v>0</v>
      </c>
    </row>
    <row r="72" spans="1:7" ht="15" x14ac:dyDescent="0.25">
      <c r="A72" s="282" t="s">
        <v>259</v>
      </c>
      <c r="B72">
        <v>0</v>
      </c>
      <c r="C72">
        <v>0</v>
      </c>
      <c r="D72">
        <v>0</v>
      </c>
      <c r="E72">
        <v>7.7</v>
      </c>
      <c r="F72">
        <v>0</v>
      </c>
      <c r="G72">
        <v>0</v>
      </c>
    </row>
    <row r="73" spans="1:7" ht="15" x14ac:dyDescent="0.25">
      <c r="A73" s="282" t="s">
        <v>113</v>
      </c>
      <c r="B73">
        <v>22.9</v>
      </c>
      <c r="C73">
        <v>30</v>
      </c>
      <c r="D73">
        <v>318.8</v>
      </c>
      <c r="E73">
        <v>413.4</v>
      </c>
      <c r="F73">
        <v>0</v>
      </c>
      <c r="G73">
        <v>0</v>
      </c>
    </row>
    <row r="74" spans="1:7" ht="15" x14ac:dyDescent="0.25">
      <c r="A74" s="282" t="s">
        <v>114</v>
      </c>
      <c r="B74">
        <v>14.4</v>
      </c>
      <c r="C74">
        <v>25.6</v>
      </c>
      <c r="D74">
        <v>7.2</v>
      </c>
      <c r="E74">
        <v>16</v>
      </c>
      <c r="F74">
        <v>0</v>
      </c>
      <c r="G74">
        <v>0</v>
      </c>
    </row>
    <row r="75" spans="1:7" ht="15" x14ac:dyDescent="0.25">
      <c r="A75" s="282" t="s">
        <v>115</v>
      </c>
      <c r="B75">
        <v>5.5</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504.7</v>
      </c>
      <c r="C77">
        <v>667.4</v>
      </c>
      <c r="D77">
        <v>4246</v>
      </c>
      <c r="E77">
        <v>4744.1000000000004</v>
      </c>
      <c r="F77">
        <v>954</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t="s">
        <v>84</v>
      </c>
      <c r="D80">
        <v>0</v>
      </c>
      <c r="E80" t="s">
        <v>84</v>
      </c>
      <c r="F80">
        <v>0</v>
      </c>
      <c r="G80">
        <v>0</v>
      </c>
    </row>
    <row r="81" spans="1:7" ht="15" x14ac:dyDescent="0.25">
      <c r="A81" s="282" t="s">
        <v>121</v>
      </c>
      <c r="B81">
        <v>0</v>
      </c>
      <c r="C81">
        <v>6</v>
      </c>
      <c r="D81">
        <v>62.5</v>
      </c>
      <c r="E81">
        <v>94.6</v>
      </c>
      <c r="F81">
        <v>0</v>
      </c>
      <c r="G81">
        <v>0</v>
      </c>
    </row>
    <row r="82" spans="1:7" ht="15" x14ac:dyDescent="0.25">
      <c r="A82" s="282" t="s">
        <v>62</v>
      </c>
      <c r="B82" t="s">
        <v>63</v>
      </c>
      <c r="C82" t="s">
        <v>64</v>
      </c>
      <c r="D82" t="s">
        <v>63</v>
      </c>
      <c r="E82" t="s">
        <v>63</v>
      </c>
      <c r="F82" t="s">
        <v>63</v>
      </c>
      <c r="G82" t="s">
        <v>65</v>
      </c>
    </row>
    <row r="83" spans="1:7" ht="15" x14ac:dyDescent="0.25">
      <c r="A83" s="282" t="s">
        <v>122</v>
      </c>
      <c r="B83">
        <v>1613.1</v>
      </c>
      <c r="C83">
        <v>3489.2</v>
      </c>
      <c r="D83">
        <v>50159.3</v>
      </c>
      <c r="E83">
        <v>53368.800000000003</v>
      </c>
      <c r="F83">
        <v>3792</v>
      </c>
      <c r="G83">
        <v>0</v>
      </c>
    </row>
    <row r="84" spans="1:7" ht="15" x14ac:dyDescent="0.25">
      <c r="A84" s="282" t="s">
        <v>123</v>
      </c>
      <c r="B84">
        <v>992.3</v>
      </c>
      <c r="C84">
        <v>2681</v>
      </c>
      <c r="D84">
        <v>0</v>
      </c>
      <c r="E84">
        <v>0</v>
      </c>
      <c r="F84">
        <v>1666.5</v>
      </c>
      <c r="G84">
        <v>0</v>
      </c>
    </row>
    <row r="85" spans="1:7" ht="15" x14ac:dyDescent="0.25">
      <c r="A85" s="282" t="s">
        <v>62</v>
      </c>
      <c r="B85" t="s">
        <v>63</v>
      </c>
      <c r="C85" t="s">
        <v>64</v>
      </c>
      <c r="D85" t="s">
        <v>63</v>
      </c>
      <c r="E85" t="s">
        <v>63</v>
      </c>
      <c r="F85" t="s">
        <v>63</v>
      </c>
      <c r="G85" t="s">
        <v>65</v>
      </c>
    </row>
    <row r="86" spans="1:7" ht="15" x14ac:dyDescent="0.25">
      <c r="A86" s="282" t="s">
        <v>124</v>
      </c>
      <c r="B86">
        <v>2605.4</v>
      </c>
      <c r="C86">
        <v>6170.2</v>
      </c>
      <c r="D86">
        <v>50159.3</v>
      </c>
      <c r="E86">
        <v>53368.800000000003</v>
      </c>
      <c r="F86">
        <v>5458.5</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F275-2772-431B-8996-959212161D19}">
  <dimension ref="A1:G89"/>
  <sheetViews>
    <sheetView topLeftCell="A67" workbookViewId="0">
      <selection activeCell="A9" sqref="A9:A89"/>
    </sheetView>
  </sheetViews>
  <sheetFormatPr defaultRowHeight="13.2" x14ac:dyDescent="0.25"/>
  <cols>
    <col min="1" max="1" width="25.6640625" customWidth="1"/>
  </cols>
  <sheetData>
    <row r="1" spans="1:7" ht="15" x14ac:dyDescent="0.25">
      <c r="A1" s="282" t="s">
        <v>47</v>
      </c>
    </row>
    <row r="2" spans="1:7" ht="15" x14ac:dyDescent="0.25">
      <c r="A2" s="282" t="s">
        <v>48</v>
      </c>
    </row>
    <row r="3" spans="1:7" ht="15" x14ac:dyDescent="0.25">
      <c r="A3" s="282" t="s">
        <v>269</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110</v>
      </c>
      <c r="C12">
        <v>0</v>
      </c>
      <c r="D12">
        <v>4671.6000000000004</v>
      </c>
      <c r="E12">
        <v>4633.3999999999996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1679</v>
      </c>
      <c r="E15">
        <v>1121.0999999999999</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v>
      </c>
      <c r="F18">
        <v>0</v>
      </c>
      <c r="G18">
        <v>0</v>
      </c>
    </row>
    <row r="19" spans="1:7" ht="15" x14ac:dyDescent="0.25">
      <c r="A19" s="282" t="s">
        <v>71</v>
      </c>
      <c r="B19">
        <v>0</v>
      </c>
      <c r="C19">
        <v>0</v>
      </c>
      <c r="D19">
        <v>1143</v>
      </c>
      <c r="E19">
        <v>1363</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110</v>
      </c>
      <c r="C22">
        <v>0</v>
      </c>
      <c r="D22">
        <v>1338.7</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342.1</v>
      </c>
      <c r="C32">
        <v>366.8</v>
      </c>
      <c r="D32">
        <v>2034.4</v>
      </c>
      <c r="E32">
        <v>2109.8000000000002</v>
      </c>
      <c r="F32">
        <v>178.3</v>
      </c>
      <c r="G32">
        <v>0</v>
      </c>
    </row>
    <row r="33" spans="1:7" ht="15" x14ac:dyDescent="0.25">
      <c r="A33" s="282" t="s">
        <v>66</v>
      </c>
    </row>
    <row r="34" spans="1:7" ht="15" x14ac:dyDescent="0.25">
      <c r="A34" s="282" t="s">
        <v>79</v>
      </c>
      <c r="B34">
        <v>48.5</v>
      </c>
      <c r="C34">
        <v>158</v>
      </c>
      <c r="D34">
        <v>1087.9000000000001</v>
      </c>
      <c r="E34">
        <v>1284.3</v>
      </c>
      <c r="F34">
        <v>90.4</v>
      </c>
      <c r="G34">
        <v>0</v>
      </c>
    </row>
    <row r="35" spans="1:7" ht="15" x14ac:dyDescent="0.25">
      <c r="A35" s="282" t="s">
        <v>66</v>
      </c>
    </row>
    <row r="36" spans="1:7" ht="15" x14ac:dyDescent="0.25">
      <c r="A36" s="282" t="s">
        <v>80</v>
      </c>
      <c r="B36">
        <v>61.4</v>
      </c>
      <c r="C36">
        <v>1587.5</v>
      </c>
      <c r="D36">
        <v>31110.9</v>
      </c>
      <c r="E36">
        <v>28919.1</v>
      </c>
      <c r="F36">
        <v>1865</v>
      </c>
      <c r="G36">
        <v>0</v>
      </c>
    </row>
    <row r="37" spans="1:7" ht="15" x14ac:dyDescent="0.25">
      <c r="A37" s="282" t="s">
        <v>66</v>
      </c>
    </row>
    <row r="38" spans="1:7" ht="15" x14ac:dyDescent="0.25">
      <c r="A38" s="282" t="s">
        <v>81</v>
      </c>
      <c r="B38">
        <v>302</v>
      </c>
      <c r="C38">
        <v>394.4</v>
      </c>
      <c r="D38">
        <v>4016.7</v>
      </c>
      <c r="E38">
        <v>5310.4</v>
      </c>
      <c r="F38">
        <v>207.4</v>
      </c>
      <c r="G38">
        <v>0</v>
      </c>
    </row>
    <row r="39" spans="1:7" ht="15" x14ac:dyDescent="0.25">
      <c r="A39" s="282" t="s">
        <v>82</v>
      </c>
      <c r="B39">
        <v>0.2</v>
      </c>
      <c r="C39">
        <v>0</v>
      </c>
      <c r="D39">
        <v>0.1</v>
      </c>
      <c r="E39">
        <v>0</v>
      </c>
      <c r="F39">
        <v>0</v>
      </c>
      <c r="G39">
        <v>0</v>
      </c>
    </row>
    <row r="40" spans="1:7" ht="15" x14ac:dyDescent="0.25">
      <c r="A40" s="282" t="s">
        <v>83</v>
      </c>
      <c r="B40">
        <v>1</v>
      </c>
      <c r="C40">
        <v>110</v>
      </c>
      <c r="D40">
        <v>234.5</v>
      </c>
      <c r="E40">
        <v>812.1</v>
      </c>
      <c r="F40">
        <v>0</v>
      </c>
      <c r="G40">
        <v>0</v>
      </c>
    </row>
    <row r="41" spans="1:7" ht="15" x14ac:dyDescent="0.25">
      <c r="A41" s="282" t="s">
        <v>85</v>
      </c>
      <c r="B41">
        <v>1.1000000000000001</v>
      </c>
      <c r="C41">
        <v>0.5</v>
      </c>
      <c r="D41">
        <v>8.1999999999999993</v>
      </c>
      <c r="E41">
        <v>0</v>
      </c>
      <c r="F41">
        <v>0</v>
      </c>
      <c r="G41">
        <v>0</v>
      </c>
    </row>
    <row r="42" spans="1:7" ht="15" x14ac:dyDescent="0.25">
      <c r="A42" s="282" t="s">
        <v>86</v>
      </c>
      <c r="B42">
        <v>0.1</v>
      </c>
      <c r="C42">
        <v>0.5</v>
      </c>
      <c r="D42">
        <v>7.5</v>
      </c>
      <c r="E42">
        <v>3.7</v>
      </c>
      <c r="F42">
        <v>0</v>
      </c>
      <c r="G42">
        <v>0</v>
      </c>
    </row>
    <row r="43" spans="1:7" ht="15" x14ac:dyDescent="0.25">
      <c r="A43" s="282" t="s">
        <v>87</v>
      </c>
      <c r="B43">
        <v>0</v>
      </c>
      <c r="C43">
        <v>0.3</v>
      </c>
      <c r="D43">
        <v>0.3</v>
      </c>
      <c r="E43">
        <v>0.1</v>
      </c>
      <c r="F43">
        <v>0</v>
      </c>
      <c r="G43">
        <v>0</v>
      </c>
    </row>
    <row r="44" spans="1:7" ht="15" x14ac:dyDescent="0.25">
      <c r="A44" s="282" t="s">
        <v>88</v>
      </c>
      <c r="B44">
        <v>118.6</v>
      </c>
      <c r="C44">
        <v>107.6</v>
      </c>
      <c r="D44">
        <v>1516.3</v>
      </c>
      <c r="E44">
        <v>1620.7</v>
      </c>
      <c r="F44">
        <v>36.799999999999997</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8.3000000000000007</v>
      </c>
      <c r="C47">
        <v>40.1</v>
      </c>
      <c r="D47">
        <v>670.1</v>
      </c>
      <c r="E47">
        <v>490</v>
      </c>
      <c r="F47">
        <v>4.3</v>
      </c>
      <c r="G47">
        <v>0</v>
      </c>
    </row>
    <row r="48" spans="1:7" ht="15" x14ac:dyDescent="0.25">
      <c r="A48" s="282" t="s">
        <v>92</v>
      </c>
      <c r="B48">
        <v>0</v>
      </c>
      <c r="C48">
        <v>10</v>
      </c>
      <c r="D48">
        <v>12</v>
      </c>
      <c r="E48">
        <v>30.3</v>
      </c>
      <c r="F48">
        <v>0</v>
      </c>
      <c r="G48">
        <v>0</v>
      </c>
    </row>
    <row r="49" spans="1:7" ht="15" x14ac:dyDescent="0.25">
      <c r="A49" s="282" t="s">
        <v>93</v>
      </c>
      <c r="B49">
        <v>20</v>
      </c>
      <c r="C49">
        <v>27.4</v>
      </c>
      <c r="D49">
        <v>214.6</v>
      </c>
      <c r="E49">
        <v>335.5</v>
      </c>
      <c r="F49">
        <v>11.3</v>
      </c>
      <c r="G49">
        <v>0</v>
      </c>
    </row>
    <row r="50" spans="1:7" ht="15" x14ac:dyDescent="0.25">
      <c r="A50" s="282" t="s">
        <v>94</v>
      </c>
      <c r="B50">
        <v>0.5</v>
      </c>
      <c r="C50">
        <v>0.5</v>
      </c>
      <c r="D50">
        <v>48.8</v>
      </c>
      <c r="E50">
        <v>50</v>
      </c>
      <c r="F50">
        <v>0</v>
      </c>
      <c r="G50">
        <v>0</v>
      </c>
    </row>
    <row r="51" spans="1:7" ht="15" x14ac:dyDescent="0.25">
      <c r="A51" s="282" t="s">
        <v>95</v>
      </c>
      <c r="B51">
        <v>0</v>
      </c>
      <c r="C51">
        <v>0</v>
      </c>
      <c r="D51">
        <v>206.1</v>
      </c>
      <c r="E51">
        <v>643.20000000000005</v>
      </c>
      <c r="F51">
        <v>132</v>
      </c>
      <c r="G51">
        <v>0</v>
      </c>
    </row>
    <row r="52" spans="1:7" ht="15" x14ac:dyDescent="0.25">
      <c r="A52" s="282" t="s">
        <v>96</v>
      </c>
      <c r="B52">
        <v>13.1</v>
      </c>
      <c r="C52">
        <v>5.8</v>
      </c>
      <c r="D52">
        <v>91.9</v>
      </c>
      <c r="E52">
        <v>67.400000000000006</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13.5</v>
      </c>
      <c r="C55">
        <v>5</v>
      </c>
      <c r="D55">
        <v>6.7</v>
      </c>
      <c r="E55">
        <v>3</v>
      </c>
      <c r="F55">
        <v>0.3</v>
      </c>
      <c r="G55">
        <v>0</v>
      </c>
    </row>
    <row r="56" spans="1:7" ht="15" x14ac:dyDescent="0.25">
      <c r="A56" s="282" t="s">
        <v>100</v>
      </c>
      <c r="B56">
        <v>66.3</v>
      </c>
      <c r="C56">
        <v>26.6</v>
      </c>
      <c r="D56">
        <v>276.10000000000002</v>
      </c>
      <c r="E56">
        <v>574</v>
      </c>
      <c r="F56">
        <v>15.8</v>
      </c>
      <c r="G56">
        <v>0</v>
      </c>
    </row>
    <row r="57" spans="1:7" ht="15" x14ac:dyDescent="0.25">
      <c r="A57" s="282" t="s">
        <v>101</v>
      </c>
      <c r="B57">
        <v>59</v>
      </c>
      <c r="C57">
        <v>60</v>
      </c>
      <c r="D57">
        <v>507.8</v>
      </c>
      <c r="E57">
        <v>450</v>
      </c>
      <c r="F57">
        <v>4.9000000000000004</v>
      </c>
      <c r="G57">
        <v>0</v>
      </c>
    </row>
    <row r="58" spans="1:7" ht="15" x14ac:dyDescent="0.25">
      <c r="A58" s="282" t="s">
        <v>66</v>
      </c>
    </row>
    <row r="59" spans="1:7" ht="15" x14ac:dyDescent="0.25">
      <c r="A59" s="282" t="s">
        <v>102</v>
      </c>
      <c r="B59">
        <v>178.7</v>
      </c>
      <c r="C59">
        <v>233</v>
      </c>
      <c r="D59">
        <v>1602.4</v>
      </c>
      <c r="E59">
        <v>4510.8999999999996</v>
      </c>
      <c r="F59">
        <v>0</v>
      </c>
      <c r="G59">
        <v>0</v>
      </c>
    </row>
    <row r="60" spans="1:7" ht="15" x14ac:dyDescent="0.25">
      <c r="A60" s="282" t="s">
        <v>103</v>
      </c>
      <c r="B60">
        <v>0</v>
      </c>
      <c r="C60">
        <v>126</v>
      </c>
      <c r="D60">
        <v>356.3</v>
      </c>
      <c r="E60">
        <v>174</v>
      </c>
      <c r="F60">
        <v>0</v>
      </c>
      <c r="G60">
        <v>0</v>
      </c>
    </row>
    <row r="61" spans="1:7" ht="15" x14ac:dyDescent="0.25">
      <c r="A61" s="282" t="s">
        <v>104</v>
      </c>
      <c r="B61">
        <v>178.7</v>
      </c>
      <c r="C61">
        <v>102</v>
      </c>
      <c r="D61">
        <v>1028.9000000000001</v>
      </c>
      <c r="E61">
        <v>3983.5</v>
      </c>
      <c r="F61">
        <v>0</v>
      </c>
      <c r="G61">
        <v>0</v>
      </c>
    </row>
    <row r="62" spans="1:7" ht="15" x14ac:dyDescent="0.25">
      <c r="A62" s="282" t="s">
        <v>257</v>
      </c>
      <c r="B62">
        <v>0</v>
      </c>
      <c r="C62" t="s">
        <v>84</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638.70000000000005</v>
      </c>
      <c r="C68">
        <v>999.2</v>
      </c>
      <c r="D68">
        <v>5152.5</v>
      </c>
      <c r="E68">
        <v>5760.9</v>
      </c>
      <c r="F68">
        <v>940.9</v>
      </c>
      <c r="G68">
        <v>0</v>
      </c>
    </row>
    <row r="69" spans="1:7" ht="15" x14ac:dyDescent="0.25">
      <c r="A69" s="282" t="s">
        <v>109</v>
      </c>
      <c r="B69">
        <v>3.3</v>
      </c>
      <c r="C69">
        <v>6.5</v>
      </c>
      <c r="D69">
        <v>20.7</v>
      </c>
      <c r="E69">
        <v>21.4</v>
      </c>
      <c r="F69">
        <v>0</v>
      </c>
      <c r="G69">
        <v>0</v>
      </c>
    </row>
    <row r="70" spans="1:7" ht="15" x14ac:dyDescent="0.25">
      <c r="A70" s="282" t="s">
        <v>111</v>
      </c>
      <c r="B70">
        <v>37.4</v>
      </c>
      <c r="C70">
        <v>58.8</v>
      </c>
      <c r="D70">
        <v>244</v>
      </c>
      <c r="E70">
        <v>252.8</v>
      </c>
      <c r="F70">
        <v>45.3</v>
      </c>
      <c r="G70">
        <v>0</v>
      </c>
    </row>
    <row r="71" spans="1:7" ht="15" x14ac:dyDescent="0.25">
      <c r="A71" s="282" t="s">
        <v>112</v>
      </c>
      <c r="B71">
        <v>5.8</v>
      </c>
      <c r="C71">
        <v>38.700000000000003</v>
      </c>
      <c r="D71">
        <v>134.69999999999999</v>
      </c>
      <c r="E71">
        <v>155.19999999999999</v>
      </c>
      <c r="F71">
        <v>1.1000000000000001</v>
      </c>
      <c r="G71">
        <v>0</v>
      </c>
    </row>
    <row r="72" spans="1:7" ht="15" x14ac:dyDescent="0.25">
      <c r="A72" s="282" t="s">
        <v>259</v>
      </c>
      <c r="B72">
        <v>0</v>
      </c>
      <c r="C72">
        <v>0</v>
      </c>
      <c r="D72">
        <v>0</v>
      </c>
      <c r="E72">
        <v>7.7</v>
      </c>
      <c r="F72">
        <v>0</v>
      </c>
      <c r="G72">
        <v>0</v>
      </c>
    </row>
    <row r="73" spans="1:7" ht="15" x14ac:dyDescent="0.25">
      <c r="A73" s="282" t="s">
        <v>113</v>
      </c>
      <c r="B73">
        <v>20.9</v>
      </c>
      <c r="C73">
        <v>30</v>
      </c>
      <c r="D73">
        <v>313.3</v>
      </c>
      <c r="E73">
        <v>403</v>
      </c>
      <c r="F73">
        <v>0</v>
      </c>
      <c r="G73">
        <v>0</v>
      </c>
    </row>
    <row r="74" spans="1:7" ht="15" x14ac:dyDescent="0.25">
      <c r="A74" s="282" t="s">
        <v>114</v>
      </c>
      <c r="B74">
        <v>14.4</v>
      </c>
      <c r="C74">
        <v>25.6</v>
      </c>
      <c r="D74">
        <v>7.2</v>
      </c>
      <c r="E74">
        <v>16</v>
      </c>
      <c r="F74">
        <v>0</v>
      </c>
      <c r="G74">
        <v>0</v>
      </c>
    </row>
    <row r="75" spans="1:7" ht="15" x14ac:dyDescent="0.25">
      <c r="A75" s="282" t="s">
        <v>115</v>
      </c>
      <c r="B75">
        <v>5.5</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546.4</v>
      </c>
      <c r="C77">
        <v>816.8</v>
      </c>
      <c r="D77">
        <v>4181.7</v>
      </c>
      <c r="E77">
        <v>4580.2</v>
      </c>
      <c r="F77">
        <v>883.7</v>
      </c>
      <c r="G77">
        <v>0</v>
      </c>
    </row>
    <row r="78" spans="1:7" ht="15" x14ac:dyDescent="0.25">
      <c r="A78" s="282" t="s">
        <v>118</v>
      </c>
      <c r="B78">
        <v>5</v>
      </c>
      <c r="C78">
        <v>6</v>
      </c>
      <c r="D78">
        <v>37.4</v>
      </c>
      <c r="E78">
        <v>29.9</v>
      </c>
      <c r="F78">
        <v>10.8</v>
      </c>
      <c r="G78">
        <v>0</v>
      </c>
    </row>
    <row r="79" spans="1:7" ht="15" x14ac:dyDescent="0.25">
      <c r="A79" s="282" t="s">
        <v>119</v>
      </c>
      <c r="B79">
        <v>0</v>
      </c>
      <c r="C79">
        <v>0</v>
      </c>
      <c r="D79">
        <v>125.5</v>
      </c>
      <c r="E79">
        <v>165.4</v>
      </c>
      <c r="F79">
        <v>0</v>
      </c>
      <c r="G79">
        <v>0</v>
      </c>
    </row>
    <row r="80" spans="1:7" ht="15" x14ac:dyDescent="0.25">
      <c r="A80" s="282" t="s">
        <v>120</v>
      </c>
      <c r="B80">
        <v>0</v>
      </c>
      <c r="C80">
        <v>0</v>
      </c>
      <c r="D80">
        <v>0</v>
      </c>
      <c r="E80" t="s">
        <v>84</v>
      </c>
      <c r="F80">
        <v>0</v>
      </c>
      <c r="G80">
        <v>0</v>
      </c>
    </row>
    <row r="81" spans="1:7" ht="15" x14ac:dyDescent="0.25">
      <c r="A81" s="282" t="s">
        <v>121</v>
      </c>
      <c r="B81">
        <v>0</v>
      </c>
      <c r="C81">
        <v>6</v>
      </c>
      <c r="D81">
        <v>62.5</v>
      </c>
      <c r="E81">
        <v>94.6</v>
      </c>
      <c r="F81">
        <v>0</v>
      </c>
      <c r="G81">
        <v>0</v>
      </c>
    </row>
    <row r="82" spans="1:7" ht="15" x14ac:dyDescent="0.25">
      <c r="A82" s="282" t="s">
        <v>62</v>
      </c>
      <c r="B82" t="s">
        <v>63</v>
      </c>
      <c r="C82" t="s">
        <v>64</v>
      </c>
      <c r="D82" t="s">
        <v>63</v>
      </c>
      <c r="E82" t="s">
        <v>63</v>
      </c>
      <c r="F82" t="s">
        <v>63</v>
      </c>
      <c r="G82" t="s">
        <v>65</v>
      </c>
    </row>
    <row r="83" spans="1:7" ht="15" x14ac:dyDescent="0.25">
      <c r="A83" s="282" t="s">
        <v>122</v>
      </c>
      <c r="B83">
        <v>1681.4</v>
      </c>
      <c r="C83">
        <v>3739</v>
      </c>
      <c r="D83">
        <v>49886.1</v>
      </c>
      <c r="E83">
        <v>52973.4</v>
      </c>
      <c r="F83">
        <v>3304.9</v>
      </c>
      <c r="G83">
        <v>0</v>
      </c>
    </row>
    <row r="84" spans="1:7" ht="15" x14ac:dyDescent="0.25">
      <c r="A84" s="282" t="s">
        <v>123</v>
      </c>
      <c r="B84">
        <v>1105.0999999999999</v>
      </c>
      <c r="C84">
        <v>2885.2</v>
      </c>
      <c r="D84">
        <v>0</v>
      </c>
      <c r="E84">
        <v>0</v>
      </c>
      <c r="F84">
        <v>1609</v>
      </c>
      <c r="G84">
        <v>0</v>
      </c>
    </row>
    <row r="85" spans="1:7" ht="15" x14ac:dyDescent="0.25">
      <c r="A85" s="282" t="s">
        <v>62</v>
      </c>
      <c r="B85" t="s">
        <v>63</v>
      </c>
      <c r="C85" t="s">
        <v>64</v>
      </c>
      <c r="D85" t="s">
        <v>63</v>
      </c>
      <c r="E85" t="s">
        <v>63</v>
      </c>
      <c r="F85" t="s">
        <v>63</v>
      </c>
      <c r="G85" t="s">
        <v>65</v>
      </c>
    </row>
    <row r="86" spans="1:7" ht="15" x14ac:dyDescent="0.25">
      <c r="A86" s="282" t="s">
        <v>124</v>
      </c>
      <c r="B86">
        <v>2786.5</v>
      </c>
      <c r="C86">
        <v>6624.2</v>
      </c>
      <c r="D86">
        <v>49886.1</v>
      </c>
      <c r="E86">
        <v>52973.4</v>
      </c>
      <c r="F86">
        <v>4913.8999999999996</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2414-CBBF-49A5-B6F0-7D079AA73A1F}">
  <dimension ref="A1:G89"/>
  <sheetViews>
    <sheetView topLeftCell="A18" workbookViewId="0">
      <selection activeCell="B7" sqref="B7"/>
    </sheetView>
  </sheetViews>
  <sheetFormatPr defaultRowHeight="13.2" x14ac:dyDescent="0.25"/>
  <cols>
    <col min="1" max="1" width="39.33203125" customWidth="1"/>
    <col min="2" max="2" width="16" customWidth="1"/>
    <col min="3" max="3" width="10.109375" customWidth="1"/>
    <col min="4" max="4" width="11" customWidth="1"/>
    <col min="5" max="5" width="13.33203125" customWidth="1"/>
    <col min="6" max="6" width="12.88671875" customWidth="1"/>
    <col min="7" max="7" width="11.5546875" customWidth="1"/>
  </cols>
  <sheetData>
    <row r="1" spans="1:7" ht="15" x14ac:dyDescent="0.25">
      <c r="A1" s="282" t="s">
        <v>47</v>
      </c>
    </row>
    <row r="2" spans="1:7" ht="15" x14ac:dyDescent="0.25">
      <c r="A2" s="282" t="s">
        <v>48</v>
      </c>
    </row>
    <row r="3" spans="1:7" ht="15" x14ac:dyDescent="0.25">
      <c r="A3" s="282" t="s">
        <v>270</v>
      </c>
    </row>
    <row r="4" spans="1:7" ht="15" x14ac:dyDescent="0.25">
      <c r="A4" s="282" t="s">
        <v>50</v>
      </c>
    </row>
    <row r="5" spans="1:7" ht="15" x14ac:dyDescent="0.25">
      <c r="A5" s="282" t="s">
        <v>51</v>
      </c>
    </row>
    <row r="6" spans="1:7" ht="15" x14ac:dyDescent="0.25">
      <c r="A6" s="282" t="s">
        <v>52</v>
      </c>
    </row>
    <row r="7" spans="1:7" ht="15" x14ac:dyDescent="0.25">
      <c r="B7" s="282"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110</v>
      </c>
      <c r="C12">
        <v>0</v>
      </c>
      <c r="D12">
        <v>4606.2</v>
      </c>
      <c r="E12">
        <v>4564.6000000000004</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1052.3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v>
      </c>
      <c r="F18">
        <v>0</v>
      </c>
      <c r="G18">
        <v>0</v>
      </c>
    </row>
    <row r="19" spans="1:7" ht="15" x14ac:dyDescent="0.25">
      <c r="A19" s="282" t="s">
        <v>71</v>
      </c>
      <c r="B19">
        <v>0</v>
      </c>
      <c r="C19">
        <v>0</v>
      </c>
      <c r="D19">
        <v>1134.3</v>
      </c>
      <c r="E19">
        <v>1363</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110</v>
      </c>
      <c r="C22">
        <v>0</v>
      </c>
      <c r="D22">
        <v>1338.7</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336.9</v>
      </c>
      <c r="C32">
        <v>429.4</v>
      </c>
      <c r="D32">
        <v>2018.8</v>
      </c>
      <c r="E32">
        <v>1992.1</v>
      </c>
      <c r="F32">
        <v>187.3</v>
      </c>
      <c r="G32">
        <v>0</v>
      </c>
    </row>
    <row r="33" spans="1:7" ht="15" x14ac:dyDescent="0.25">
      <c r="A33" s="282" t="s">
        <v>66</v>
      </c>
    </row>
    <row r="34" spans="1:7" ht="15" x14ac:dyDescent="0.25">
      <c r="A34" s="282" t="s">
        <v>79</v>
      </c>
      <c r="B34">
        <v>51.2</v>
      </c>
      <c r="C34">
        <v>164.4</v>
      </c>
      <c r="D34">
        <v>1080.3</v>
      </c>
      <c r="E34">
        <v>1275.3</v>
      </c>
      <c r="F34">
        <v>73.900000000000006</v>
      </c>
      <c r="G34">
        <v>0</v>
      </c>
    </row>
    <row r="35" spans="1:7" ht="15" x14ac:dyDescent="0.25">
      <c r="A35" s="282" t="s">
        <v>66</v>
      </c>
    </row>
    <row r="36" spans="1:7" ht="15" x14ac:dyDescent="0.25">
      <c r="A36" s="282" t="s">
        <v>80</v>
      </c>
      <c r="B36">
        <v>68.8</v>
      </c>
      <c r="C36">
        <v>1580.6</v>
      </c>
      <c r="D36">
        <v>31103.599999999999</v>
      </c>
      <c r="E36">
        <v>28779.1</v>
      </c>
      <c r="F36">
        <v>1722</v>
      </c>
      <c r="G36">
        <v>0</v>
      </c>
    </row>
    <row r="37" spans="1:7" ht="15" x14ac:dyDescent="0.25">
      <c r="A37" s="282" t="s">
        <v>66</v>
      </c>
    </row>
    <row r="38" spans="1:7" ht="15" x14ac:dyDescent="0.25">
      <c r="A38" s="282" t="s">
        <v>81</v>
      </c>
      <c r="B38">
        <v>295.3</v>
      </c>
      <c r="C38">
        <v>396</v>
      </c>
      <c r="D38">
        <v>3993.2</v>
      </c>
      <c r="E38">
        <v>5220.2</v>
      </c>
      <c r="F38">
        <v>171</v>
      </c>
      <c r="G38">
        <v>0</v>
      </c>
    </row>
    <row r="39" spans="1:7" ht="15" x14ac:dyDescent="0.25">
      <c r="A39" s="282" t="s">
        <v>82</v>
      </c>
      <c r="B39">
        <v>0.2</v>
      </c>
      <c r="C39">
        <v>0</v>
      </c>
      <c r="D39">
        <v>0.1</v>
      </c>
      <c r="E39">
        <v>0</v>
      </c>
      <c r="F39">
        <v>0</v>
      </c>
      <c r="G39">
        <v>0</v>
      </c>
    </row>
    <row r="40" spans="1:7" ht="15" x14ac:dyDescent="0.25">
      <c r="A40" s="282" t="s">
        <v>83</v>
      </c>
      <c r="B40">
        <v>1</v>
      </c>
      <c r="C40">
        <v>110</v>
      </c>
      <c r="D40">
        <v>234.5</v>
      </c>
      <c r="E40">
        <v>812.1</v>
      </c>
      <c r="F40">
        <v>0</v>
      </c>
      <c r="G40">
        <v>0</v>
      </c>
    </row>
    <row r="41" spans="1:7" ht="15" x14ac:dyDescent="0.25">
      <c r="A41" s="282" t="s">
        <v>85</v>
      </c>
      <c r="B41">
        <v>1.1000000000000001</v>
      </c>
      <c r="C41">
        <v>0.5</v>
      </c>
      <c r="D41">
        <v>8.1999999999999993</v>
      </c>
      <c r="E41">
        <v>0</v>
      </c>
      <c r="F41">
        <v>0</v>
      </c>
      <c r="G41">
        <v>0</v>
      </c>
    </row>
    <row r="42" spans="1:7" ht="15" x14ac:dyDescent="0.25">
      <c r="A42" s="282" t="s">
        <v>86</v>
      </c>
      <c r="B42">
        <v>0.1</v>
      </c>
      <c r="C42">
        <v>0.5</v>
      </c>
      <c r="D42">
        <v>7.5</v>
      </c>
      <c r="E42">
        <v>3.7</v>
      </c>
      <c r="F42">
        <v>0</v>
      </c>
      <c r="G42">
        <v>0</v>
      </c>
    </row>
    <row r="43" spans="1:7" ht="15" x14ac:dyDescent="0.25">
      <c r="A43" s="282" t="s">
        <v>87</v>
      </c>
      <c r="B43">
        <v>0</v>
      </c>
      <c r="C43">
        <v>0.3</v>
      </c>
      <c r="D43">
        <v>0.3</v>
      </c>
      <c r="E43">
        <v>0.1</v>
      </c>
      <c r="F43">
        <v>0</v>
      </c>
      <c r="G43">
        <v>0</v>
      </c>
    </row>
    <row r="44" spans="1:7" ht="15" x14ac:dyDescent="0.25">
      <c r="A44" s="282" t="s">
        <v>88</v>
      </c>
      <c r="B44">
        <v>124.9</v>
      </c>
      <c r="C44">
        <v>116.4</v>
      </c>
      <c r="D44">
        <v>1499.3</v>
      </c>
      <c r="E44">
        <v>1539.8</v>
      </c>
      <c r="F44">
        <v>2</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8.6</v>
      </c>
      <c r="C47">
        <v>41.7</v>
      </c>
      <c r="D47">
        <v>669.8</v>
      </c>
      <c r="E47">
        <v>488.2</v>
      </c>
      <c r="F47">
        <v>4.3</v>
      </c>
      <c r="G47">
        <v>0</v>
      </c>
    </row>
    <row r="48" spans="1:7" ht="15" x14ac:dyDescent="0.25">
      <c r="A48" s="282" t="s">
        <v>92</v>
      </c>
      <c r="B48">
        <v>0</v>
      </c>
      <c r="C48">
        <v>10</v>
      </c>
      <c r="D48">
        <v>12</v>
      </c>
      <c r="E48">
        <v>30.3</v>
      </c>
      <c r="F48">
        <v>0</v>
      </c>
      <c r="G48">
        <v>0</v>
      </c>
    </row>
    <row r="49" spans="1:7" ht="15" x14ac:dyDescent="0.25">
      <c r="A49" s="282" t="s">
        <v>93</v>
      </c>
      <c r="B49">
        <v>22.3</v>
      </c>
      <c r="C49">
        <v>30.3</v>
      </c>
      <c r="D49">
        <v>211.4</v>
      </c>
      <c r="E49">
        <v>331.9</v>
      </c>
      <c r="F49">
        <v>11</v>
      </c>
      <c r="G49">
        <v>0</v>
      </c>
    </row>
    <row r="50" spans="1:7" ht="15" x14ac:dyDescent="0.25">
      <c r="A50" s="282" t="s">
        <v>94</v>
      </c>
      <c r="B50">
        <v>0.5</v>
      </c>
      <c r="C50">
        <v>0</v>
      </c>
      <c r="D50">
        <v>48.8</v>
      </c>
      <c r="E50">
        <v>50</v>
      </c>
      <c r="F50">
        <v>0</v>
      </c>
      <c r="G50">
        <v>0</v>
      </c>
    </row>
    <row r="51" spans="1:7" ht="15" x14ac:dyDescent="0.25">
      <c r="A51" s="282" t="s">
        <v>95</v>
      </c>
      <c r="B51">
        <v>0</v>
      </c>
      <c r="C51">
        <v>0</v>
      </c>
      <c r="D51">
        <v>206.1</v>
      </c>
      <c r="E51">
        <v>643.20000000000005</v>
      </c>
      <c r="F51">
        <v>132</v>
      </c>
      <c r="G51">
        <v>0</v>
      </c>
    </row>
    <row r="52" spans="1:7" ht="15" x14ac:dyDescent="0.25">
      <c r="A52" s="282" t="s">
        <v>96</v>
      </c>
      <c r="B52">
        <v>13</v>
      </c>
      <c r="C52">
        <v>5</v>
      </c>
      <c r="D52">
        <v>91.5</v>
      </c>
      <c r="E52">
        <v>67.400000000000006</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9.5</v>
      </c>
      <c r="C55">
        <v>5</v>
      </c>
      <c r="D55">
        <v>6.6</v>
      </c>
      <c r="E55">
        <v>3</v>
      </c>
      <c r="F55">
        <v>0.3</v>
      </c>
      <c r="G55">
        <v>0</v>
      </c>
    </row>
    <row r="56" spans="1:7" ht="15" x14ac:dyDescent="0.25">
      <c r="A56" s="282" t="s">
        <v>100</v>
      </c>
      <c r="B56">
        <v>68.400000000000006</v>
      </c>
      <c r="C56">
        <v>24.9</v>
      </c>
      <c r="D56">
        <v>274</v>
      </c>
      <c r="E56">
        <v>573.79999999999995</v>
      </c>
      <c r="F56">
        <v>15.8</v>
      </c>
      <c r="G56">
        <v>0</v>
      </c>
    </row>
    <row r="57" spans="1:7" ht="15" x14ac:dyDescent="0.25">
      <c r="A57" s="282" t="s">
        <v>101</v>
      </c>
      <c r="B57">
        <v>45.4</v>
      </c>
      <c r="C57">
        <v>51.5</v>
      </c>
      <c r="D57">
        <v>507.3</v>
      </c>
      <c r="E57">
        <v>446.3</v>
      </c>
      <c r="F57">
        <v>3.6</v>
      </c>
      <c r="G57">
        <v>0</v>
      </c>
    </row>
    <row r="58" spans="1:7" ht="15" x14ac:dyDescent="0.25">
      <c r="A58" s="282" t="s">
        <v>66</v>
      </c>
    </row>
    <row r="59" spans="1:7" ht="15" x14ac:dyDescent="0.25">
      <c r="A59" s="282" t="s">
        <v>102</v>
      </c>
      <c r="B59">
        <v>178.7</v>
      </c>
      <c r="C59">
        <v>233</v>
      </c>
      <c r="D59">
        <v>1602.4</v>
      </c>
      <c r="E59">
        <v>4510.8999999999996</v>
      </c>
      <c r="F59">
        <v>0</v>
      </c>
      <c r="G59">
        <v>0</v>
      </c>
    </row>
    <row r="60" spans="1:7" ht="15" x14ac:dyDescent="0.25">
      <c r="A60" s="282" t="s">
        <v>103</v>
      </c>
      <c r="B60">
        <v>0</v>
      </c>
      <c r="C60">
        <v>126</v>
      </c>
      <c r="D60">
        <v>356.3</v>
      </c>
      <c r="E60">
        <v>174</v>
      </c>
      <c r="F60">
        <v>0</v>
      </c>
      <c r="G60">
        <v>0</v>
      </c>
    </row>
    <row r="61" spans="1:7" ht="15" x14ac:dyDescent="0.25">
      <c r="A61" s="282" t="s">
        <v>104</v>
      </c>
      <c r="B61">
        <v>178.7</v>
      </c>
      <c r="C61">
        <v>102</v>
      </c>
      <c r="D61">
        <v>1028.9000000000001</v>
      </c>
      <c r="E61">
        <v>3983.5</v>
      </c>
      <c r="F61">
        <v>0</v>
      </c>
      <c r="G61">
        <v>0</v>
      </c>
    </row>
    <row r="62" spans="1:7" ht="15" x14ac:dyDescent="0.25">
      <c r="A62" s="282" t="s">
        <v>257</v>
      </c>
      <c r="B62">
        <v>0</v>
      </c>
      <c r="C62" t="s">
        <v>84</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674.9</v>
      </c>
      <c r="C68">
        <v>1059</v>
      </c>
      <c r="D68">
        <v>5088.6000000000004</v>
      </c>
      <c r="E68">
        <v>5686.7</v>
      </c>
      <c r="F68">
        <v>596.4</v>
      </c>
      <c r="G68">
        <v>0</v>
      </c>
    </row>
    <row r="69" spans="1:7" ht="15" x14ac:dyDescent="0.25">
      <c r="A69" s="282" t="s">
        <v>109</v>
      </c>
      <c r="B69">
        <v>3.3</v>
      </c>
      <c r="C69">
        <v>6.5</v>
      </c>
      <c r="D69">
        <v>20.7</v>
      </c>
      <c r="E69">
        <v>21.4</v>
      </c>
      <c r="F69">
        <v>0</v>
      </c>
      <c r="G69">
        <v>0</v>
      </c>
    </row>
    <row r="70" spans="1:7" ht="15" x14ac:dyDescent="0.25">
      <c r="A70" s="282" t="s">
        <v>111</v>
      </c>
      <c r="B70">
        <v>23.4</v>
      </c>
      <c r="C70">
        <v>73.2</v>
      </c>
      <c r="D70">
        <v>244</v>
      </c>
      <c r="E70">
        <v>237.3</v>
      </c>
      <c r="F70">
        <v>45.3</v>
      </c>
      <c r="G70">
        <v>0</v>
      </c>
    </row>
    <row r="71" spans="1:7" ht="15" x14ac:dyDescent="0.25">
      <c r="A71" s="282" t="s">
        <v>112</v>
      </c>
      <c r="B71">
        <v>6.7</v>
      </c>
      <c r="C71">
        <v>40.6</v>
      </c>
      <c r="D71">
        <v>133.80000000000001</v>
      </c>
      <c r="E71">
        <v>153.30000000000001</v>
      </c>
      <c r="F71">
        <v>1.1000000000000001</v>
      </c>
      <c r="G71">
        <v>0</v>
      </c>
    </row>
    <row r="72" spans="1:7" ht="15" x14ac:dyDescent="0.25">
      <c r="A72" s="282" t="s">
        <v>259</v>
      </c>
      <c r="B72">
        <v>0</v>
      </c>
      <c r="C72">
        <v>0</v>
      </c>
      <c r="D72">
        <v>0</v>
      </c>
      <c r="E72">
        <v>7.7</v>
      </c>
      <c r="F72">
        <v>0</v>
      </c>
      <c r="G72">
        <v>0</v>
      </c>
    </row>
    <row r="73" spans="1:7" ht="15" x14ac:dyDescent="0.25">
      <c r="A73" s="282" t="s">
        <v>113</v>
      </c>
      <c r="B73">
        <v>13.5</v>
      </c>
      <c r="C73">
        <v>30</v>
      </c>
      <c r="D73">
        <v>305.89999999999998</v>
      </c>
      <c r="E73">
        <v>403</v>
      </c>
      <c r="F73">
        <v>0</v>
      </c>
      <c r="G73">
        <v>0</v>
      </c>
    </row>
    <row r="74" spans="1:7" ht="15" x14ac:dyDescent="0.25">
      <c r="A74" s="282" t="s">
        <v>114</v>
      </c>
      <c r="B74">
        <v>14.4</v>
      </c>
      <c r="C74">
        <v>25.6</v>
      </c>
      <c r="D74">
        <v>7.2</v>
      </c>
      <c r="E74">
        <v>16</v>
      </c>
      <c r="F74">
        <v>0</v>
      </c>
      <c r="G74">
        <v>0</v>
      </c>
    </row>
    <row r="75" spans="1:7" ht="15" x14ac:dyDescent="0.25">
      <c r="A75" s="282" t="s">
        <v>115</v>
      </c>
      <c r="B75">
        <v>6.1</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602.5</v>
      </c>
      <c r="C77">
        <v>860.4</v>
      </c>
      <c r="D77">
        <v>4126.2</v>
      </c>
      <c r="E77">
        <v>4523.3999999999996</v>
      </c>
      <c r="F77">
        <v>544.5</v>
      </c>
      <c r="G77">
        <v>0</v>
      </c>
    </row>
    <row r="78" spans="1:7" ht="15" x14ac:dyDescent="0.25">
      <c r="A78" s="282" t="s">
        <v>118</v>
      </c>
      <c r="B78">
        <v>5</v>
      </c>
      <c r="C78">
        <v>6</v>
      </c>
      <c r="D78">
        <v>37.4</v>
      </c>
      <c r="E78">
        <v>29.9</v>
      </c>
      <c r="F78">
        <v>5.5</v>
      </c>
      <c r="G78">
        <v>0</v>
      </c>
    </row>
    <row r="79" spans="1:7" ht="15" x14ac:dyDescent="0.25">
      <c r="A79" s="282" t="s">
        <v>119</v>
      </c>
      <c r="B79">
        <v>0</v>
      </c>
      <c r="C79">
        <v>0</v>
      </c>
      <c r="D79">
        <v>125.5</v>
      </c>
      <c r="E79">
        <v>165.4</v>
      </c>
      <c r="F79">
        <v>0</v>
      </c>
      <c r="G79">
        <v>0</v>
      </c>
    </row>
    <row r="80" spans="1:7" ht="15" x14ac:dyDescent="0.25">
      <c r="A80" s="282" t="s">
        <v>120</v>
      </c>
      <c r="B80">
        <v>0</v>
      </c>
      <c r="C80">
        <v>0</v>
      </c>
      <c r="D80">
        <v>0</v>
      </c>
      <c r="E80" t="s">
        <v>84</v>
      </c>
      <c r="F80">
        <v>0</v>
      </c>
      <c r="G80">
        <v>0</v>
      </c>
    </row>
    <row r="81" spans="1:7" ht="15" x14ac:dyDescent="0.25">
      <c r="A81" s="282" t="s">
        <v>121</v>
      </c>
      <c r="B81">
        <v>0</v>
      </c>
      <c r="C81">
        <v>6</v>
      </c>
      <c r="D81">
        <v>62.5</v>
      </c>
      <c r="E81">
        <v>94.6</v>
      </c>
      <c r="F81">
        <v>0</v>
      </c>
      <c r="G81">
        <v>0</v>
      </c>
    </row>
    <row r="82" spans="1:7" ht="15" x14ac:dyDescent="0.25">
      <c r="A82" s="282" t="s">
        <v>62</v>
      </c>
      <c r="B82" t="s">
        <v>63</v>
      </c>
      <c r="C82" t="s">
        <v>64</v>
      </c>
      <c r="D82" t="s">
        <v>63</v>
      </c>
      <c r="E82" t="s">
        <v>63</v>
      </c>
      <c r="F82" t="s">
        <v>63</v>
      </c>
      <c r="G82" t="s">
        <v>65</v>
      </c>
    </row>
    <row r="83" spans="1:7" ht="15" x14ac:dyDescent="0.25">
      <c r="A83" s="282" t="s">
        <v>122</v>
      </c>
      <c r="B83">
        <v>1715.8</v>
      </c>
      <c r="C83">
        <v>3862.5</v>
      </c>
      <c r="D83">
        <v>49702.6</v>
      </c>
      <c r="E83">
        <v>52473.5</v>
      </c>
      <c r="F83">
        <v>2773.6</v>
      </c>
      <c r="G83">
        <v>0</v>
      </c>
    </row>
    <row r="84" spans="1:7" ht="15" x14ac:dyDescent="0.25">
      <c r="A84" s="282" t="s">
        <v>123</v>
      </c>
      <c r="B84">
        <v>1183.9000000000001</v>
      </c>
      <c r="C84">
        <v>3058.1</v>
      </c>
      <c r="D84">
        <v>0</v>
      </c>
      <c r="E84">
        <v>0</v>
      </c>
      <c r="F84">
        <v>1380</v>
      </c>
      <c r="G84">
        <v>0</v>
      </c>
    </row>
    <row r="85" spans="1:7" ht="15" x14ac:dyDescent="0.25">
      <c r="A85" s="282" t="s">
        <v>62</v>
      </c>
      <c r="B85" t="s">
        <v>63</v>
      </c>
      <c r="C85" t="s">
        <v>64</v>
      </c>
      <c r="D85" t="s">
        <v>63</v>
      </c>
      <c r="E85" t="s">
        <v>63</v>
      </c>
      <c r="F85" t="s">
        <v>63</v>
      </c>
      <c r="G85" t="s">
        <v>65</v>
      </c>
    </row>
    <row r="86" spans="1:7" ht="15" x14ac:dyDescent="0.25">
      <c r="A86" s="282" t="s">
        <v>124</v>
      </c>
      <c r="B86">
        <v>2899.7</v>
      </c>
      <c r="C86">
        <v>6920.6</v>
      </c>
      <c r="D86">
        <v>49702.6</v>
      </c>
      <c r="E86">
        <v>52473.5</v>
      </c>
      <c r="F86">
        <v>4153.6000000000004</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D999B-CCD9-4FED-ADEE-B63E92C58143}">
  <dimension ref="A1:G89"/>
  <sheetViews>
    <sheetView topLeftCell="A8" workbookViewId="0">
      <selection activeCell="B7" sqref="B7"/>
    </sheetView>
  </sheetViews>
  <sheetFormatPr defaultRowHeight="13.2" x14ac:dyDescent="0.25"/>
  <cols>
    <col min="1" max="1" width="25.6640625" customWidth="1"/>
    <col min="2" max="2" width="12.33203125" customWidth="1"/>
    <col min="3" max="3" width="12" customWidth="1"/>
    <col min="4" max="4" width="12.5546875" customWidth="1"/>
    <col min="5" max="5" width="13.33203125" customWidth="1"/>
    <col min="6" max="7" width="12.88671875" customWidth="1"/>
  </cols>
  <sheetData>
    <row r="1" spans="1:7" ht="15" x14ac:dyDescent="0.25">
      <c r="A1" s="282" t="s">
        <v>47</v>
      </c>
    </row>
    <row r="2" spans="1:7" ht="15" x14ac:dyDescent="0.25">
      <c r="A2" s="282" t="s">
        <v>48</v>
      </c>
    </row>
    <row r="3" spans="1:7" ht="15" x14ac:dyDescent="0.25">
      <c r="A3" s="282" t="s">
        <v>271</v>
      </c>
    </row>
    <row r="4" spans="1:7" ht="15" x14ac:dyDescent="0.25">
      <c r="A4" s="282" t="s">
        <v>50</v>
      </c>
    </row>
    <row r="5" spans="1:7" ht="15" x14ac:dyDescent="0.25">
      <c r="A5" s="282" t="s">
        <v>51</v>
      </c>
    </row>
    <row r="6" spans="1:7" ht="15" x14ac:dyDescent="0.25">
      <c r="A6" s="282" t="s">
        <v>52</v>
      </c>
    </row>
    <row r="7" spans="1:7" ht="15" x14ac:dyDescent="0.25">
      <c r="A7" s="282"/>
      <c r="B7" t="s">
        <v>171</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165</v>
      </c>
      <c r="C12">
        <v>0</v>
      </c>
      <c r="D12">
        <v>4422.6000000000004</v>
      </c>
      <c r="E12">
        <v>4433</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988.2</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190.5</v>
      </c>
      <c r="E18">
        <v>269.3</v>
      </c>
      <c r="F18">
        <v>0</v>
      </c>
      <c r="G18">
        <v>0</v>
      </c>
    </row>
    <row r="19" spans="1:7" ht="15" x14ac:dyDescent="0.25">
      <c r="A19" s="282" t="s">
        <v>71</v>
      </c>
      <c r="B19">
        <v>0</v>
      </c>
      <c r="C19">
        <v>0</v>
      </c>
      <c r="D19">
        <v>1067.4000000000001</v>
      </c>
      <c r="E19">
        <v>1295.5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165</v>
      </c>
      <c r="C22">
        <v>0</v>
      </c>
      <c r="D22">
        <v>1222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354.1</v>
      </c>
      <c r="C32">
        <v>431.3</v>
      </c>
      <c r="D32">
        <v>1984.6</v>
      </c>
      <c r="E32">
        <v>1987.4</v>
      </c>
      <c r="F32">
        <v>137.30000000000001</v>
      </c>
      <c r="G32">
        <v>0</v>
      </c>
    </row>
    <row r="33" spans="1:7" ht="15" x14ac:dyDescent="0.25">
      <c r="A33" s="282" t="s">
        <v>66</v>
      </c>
    </row>
    <row r="34" spans="1:7" ht="15" x14ac:dyDescent="0.25">
      <c r="A34" s="282" t="s">
        <v>79</v>
      </c>
      <c r="B34">
        <v>72.099999999999994</v>
      </c>
      <c r="C34">
        <v>171</v>
      </c>
      <c r="D34">
        <v>1057.4000000000001</v>
      </c>
      <c r="E34">
        <v>1268.7</v>
      </c>
      <c r="F34">
        <v>73.400000000000006</v>
      </c>
      <c r="G34">
        <v>0</v>
      </c>
    </row>
    <row r="35" spans="1:7" ht="15" x14ac:dyDescent="0.25">
      <c r="A35" s="282" t="s">
        <v>66</v>
      </c>
    </row>
    <row r="36" spans="1:7" ht="15" x14ac:dyDescent="0.25">
      <c r="A36" s="282" t="s">
        <v>80</v>
      </c>
      <c r="B36">
        <v>71.900000000000006</v>
      </c>
      <c r="C36">
        <v>1796.2</v>
      </c>
      <c r="D36">
        <v>31097.4</v>
      </c>
      <c r="E36">
        <v>28694.2</v>
      </c>
      <c r="F36">
        <v>1722</v>
      </c>
      <c r="G36">
        <v>0</v>
      </c>
    </row>
    <row r="37" spans="1:7" ht="15" x14ac:dyDescent="0.25">
      <c r="A37" s="282" t="s">
        <v>66</v>
      </c>
    </row>
    <row r="38" spans="1:7" ht="15" x14ac:dyDescent="0.25">
      <c r="A38" s="282" t="s">
        <v>81</v>
      </c>
      <c r="B38">
        <v>292</v>
      </c>
      <c r="C38">
        <v>387.4</v>
      </c>
      <c r="D38">
        <v>3967.6</v>
      </c>
      <c r="E38">
        <v>5209.7</v>
      </c>
      <c r="F38">
        <v>170.2</v>
      </c>
      <c r="G38">
        <v>0</v>
      </c>
    </row>
    <row r="39" spans="1:7" ht="15" x14ac:dyDescent="0.25">
      <c r="A39" s="282" t="s">
        <v>82</v>
      </c>
      <c r="B39">
        <v>0.2</v>
      </c>
      <c r="C39">
        <v>0</v>
      </c>
      <c r="D39">
        <v>0.1</v>
      </c>
      <c r="E39">
        <v>0</v>
      </c>
      <c r="F39">
        <v>0</v>
      </c>
      <c r="G39">
        <v>0</v>
      </c>
    </row>
    <row r="40" spans="1:7" ht="15" x14ac:dyDescent="0.25">
      <c r="A40" s="282" t="s">
        <v>83</v>
      </c>
      <c r="B40">
        <v>1</v>
      </c>
      <c r="C40">
        <v>110</v>
      </c>
      <c r="D40">
        <v>234.5</v>
      </c>
      <c r="E40">
        <v>812.1</v>
      </c>
      <c r="F40">
        <v>0</v>
      </c>
      <c r="G40">
        <v>0</v>
      </c>
    </row>
    <row r="41" spans="1:7" ht="15" x14ac:dyDescent="0.25">
      <c r="A41" s="282" t="s">
        <v>85</v>
      </c>
      <c r="B41">
        <v>1.1000000000000001</v>
      </c>
      <c r="C41">
        <v>0</v>
      </c>
      <c r="D41">
        <v>8.1999999999999993</v>
      </c>
      <c r="E41">
        <v>0</v>
      </c>
      <c r="F41">
        <v>0</v>
      </c>
      <c r="G41">
        <v>0</v>
      </c>
    </row>
    <row r="42" spans="1:7" ht="15" x14ac:dyDescent="0.25">
      <c r="A42" s="282" t="s">
        <v>86</v>
      </c>
      <c r="B42">
        <v>0.1</v>
      </c>
      <c r="C42">
        <v>0.5</v>
      </c>
      <c r="D42">
        <v>7.5</v>
      </c>
      <c r="E42">
        <v>3.7</v>
      </c>
      <c r="F42">
        <v>0</v>
      </c>
      <c r="G42">
        <v>0</v>
      </c>
    </row>
    <row r="43" spans="1:7" ht="15" x14ac:dyDescent="0.25">
      <c r="A43" s="282" t="s">
        <v>87</v>
      </c>
      <c r="B43">
        <v>0</v>
      </c>
      <c r="C43">
        <v>0.3</v>
      </c>
      <c r="D43">
        <v>0.3</v>
      </c>
      <c r="E43">
        <v>0.1</v>
      </c>
      <c r="F43">
        <v>0</v>
      </c>
      <c r="G43">
        <v>0</v>
      </c>
    </row>
    <row r="44" spans="1:7" ht="15" x14ac:dyDescent="0.25">
      <c r="A44" s="282" t="s">
        <v>88</v>
      </c>
      <c r="B44">
        <v>138.30000000000001</v>
      </c>
      <c r="C44">
        <v>122.2</v>
      </c>
      <c r="D44">
        <v>1480.4</v>
      </c>
      <c r="E44">
        <v>1533.9</v>
      </c>
      <c r="F44">
        <v>1.5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8.6</v>
      </c>
      <c r="C47">
        <v>41.9</v>
      </c>
      <c r="D47">
        <v>669.8</v>
      </c>
      <c r="E47">
        <v>488</v>
      </c>
      <c r="F47">
        <v>4.3</v>
      </c>
      <c r="G47">
        <v>0</v>
      </c>
    </row>
    <row r="48" spans="1:7" ht="15" x14ac:dyDescent="0.25">
      <c r="A48" s="282" t="s">
        <v>92</v>
      </c>
      <c r="B48">
        <v>0</v>
      </c>
      <c r="C48">
        <v>10</v>
      </c>
      <c r="D48">
        <v>12</v>
      </c>
      <c r="E48">
        <v>30.3</v>
      </c>
      <c r="F48">
        <v>0</v>
      </c>
      <c r="G48">
        <v>0</v>
      </c>
    </row>
    <row r="49" spans="1:7" ht="15" x14ac:dyDescent="0.25">
      <c r="A49" s="282" t="s">
        <v>93</v>
      </c>
      <c r="B49">
        <v>22.7</v>
      </c>
      <c r="C49">
        <v>26.7</v>
      </c>
      <c r="D49">
        <v>210.3</v>
      </c>
      <c r="E49">
        <v>331.6</v>
      </c>
      <c r="F49">
        <v>11</v>
      </c>
      <c r="G49">
        <v>0</v>
      </c>
    </row>
    <row r="50" spans="1:7" ht="15" x14ac:dyDescent="0.25">
      <c r="A50" s="282" t="s">
        <v>94</v>
      </c>
      <c r="B50">
        <v>0.5</v>
      </c>
      <c r="C50">
        <v>0.6</v>
      </c>
      <c r="D50">
        <v>48.8</v>
      </c>
      <c r="E50">
        <v>49.5</v>
      </c>
      <c r="F50">
        <v>0</v>
      </c>
      <c r="G50">
        <v>0</v>
      </c>
    </row>
    <row r="51" spans="1:7" ht="15" x14ac:dyDescent="0.25">
      <c r="A51" s="282" t="s">
        <v>95</v>
      </c>
      <c r="B51">
        <v>0</v>
      </c>
      <c r="C51">
        <v>0</v>
      </c>
      <c r="D51">
        <v>206.1</v>
      </c>
      <c r="E51">
        <v>643.20000000000005</v>
      </c>
      <c r="F51">
        <v>132</v>
      </c>
      <c r="G51">
        <v>0</v>
      </c>
    </row>
    <row r="52" spans="1:7" ht="15" x14ac:dyDescent="0.25">
      <c r="A52" s="282" t="s">
        <v>96</v>
      </c>
      <c r="B52">
        <v>14.2</v>
      </c>
      <c r="C52">
        <v>5</v>
      </c>
      <c r="D52">
        <v>89.4</v>
      </c>
      <c r="E52">
        <v>67.400000000000006</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8.6</v>
      </c>
      <c r="C55">
        <v>5</v>
      </c>
      <c r="D55">
        <v>6.6</v>
      </c>
      <c r="E55">
        <v>3</v>
      </c>
      <c r="F55">
        <v>0.3</v>
      </c>
      <c r="G55">
        <v>0</v>
      </c>
    </row>
    <row r="56" spans="1:7" ht="15" x14ac:dyDescent="0.25">
      <c r="A56" s="282" t="s">
        <v>100</v>
      </c>
      <c r="B56">
        <v>70.400000000000006</v>
      </c>
      <c r="C56">
        <v>27.3</v>
      </c>
      <c r="D56">
        <v>271</v>
      </c>
      <c r="E56">
        <v>571.29999999999995</v>
      </c>
      <c r="F56">
        <v>15.8</v>
      </c>
      <c r="G56">
        <v>0</v>
      </c>
    </row>
    <row r="57" spans="1:7" ht="15" x14ac:dyDescent="0.25">
      <c r="A57" s="282" t="s">
        <v>101</v>
      </c>
      <c r="B57">
        <v>26.2</v>
      </c>
      <c r="C57">
        <v>37.9</v>
      </c>
      <c r="D57">
        <v>506.9</v>
      </c>
      <c r="E57">
        <v>445.1</v>
      </c>
      <c r="F57">
        <v>3.3</v>
      </c>
      <c r="G57">
        <v>0</v>
      </c>
    </row>
    <row r="58" spans="1:7" ht="15" x14ac:dyDescent="0.25">
      <c r="A58" s="282" t="s">
        <v>66</v>
      </c>
    </row>
    <row r="59" spans="1:7" ht="15" x14ac:dyDescent="0.25">
      <c r="A59" s="282" t="s">
        <v>102</v>
      </c>
      <c r="B59">
        <v>178.7</v>
      </c>
      <c r="C59">
        <v>359</v>
      </c>
      <c r="D59">
        <v>1602.4</v>
      </c>
      <c r="E59">
        <v>4410.8999999999996</v>
      </c>
      <c r="F59">
        <v>0</v>
      </c>
      <c r="G59">
        <v>0</v>
      </c>
    </row>
    <row r="60" spans="1:7" ht="15" x14ac:dyDescent="0.25">
      <c r="A60" s="282" t="s">
        <v>103</v>
      </c>
      <c r="B60">
        <v>0</v>
      </c>
      <c r="C60">
        <v>126</v>
      </c>
      <c r="D60">
        <v>356.3</v>
      </c>
      <c r="E60">
        <v>131.1</v>
      </c>
      <c r="F60">
        <v>0</v>
      </c>
      <c r="G60">
        <v>0</v>
      </c>
    </row>
    <row r="61" spans="1:7" ht="15" x14ac:dyDescent="0.25">
      <c r="A61" s="282" t="s">
        <v>104</v>
      </c>
      <c r="B61">
        <v>178.7</v>
      </c>
      <c r="C61">
        <v>228</v>
      </c>
      <c r="D61">
        <v>1028.9000000000001</v>
      </c>
      <c r="E61">
        <v>3926.4</v>
      </c>
      <c r="F61">
        <v>0</v>
      </c>
      <c r="G61">
        <v>0</v>
      </c>
    </row>
    <row r="62" spans="1:7" ht="15" x14ac:dyDescent="0.25">
      <c r="A62" s="282" t="s">
        <v>257</v>
      </c>
      <c r="B62">
        <v>0</v>
      </c>
      <c r="C62" t="s">
        <v>84</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714.3</v>
      </c>
      <c r="C68">
        <v>1153.8</v>
      </c>
      <c r="D68">
        <v>5022.3999999999996</v>
      </c>
      <c r="E68">
        <v>5584.1</v>
      </c>
      <c r="F68">
        <v>553.6</v>
      </c>
      <c r="G68">
        <v>0</v>
      </c>
    </row>
    <row r="69" spans="1:7" ht="15" x14ac:dyDescent="0.25">
      <c r="A69" s="282" t="s">
        <v>109</v>
      </c>
      <c r="B69">
        <v>6.8</v>
      </c>
      <c r="C69">
        <v>6.5</v>
      </c>
      <c r="D69">
        <v>16.8</v>
      </c>
      <c r="E69">
        <v>21.4</v>
      </c>
      <c r="F69">
        <v>0</v>
      </c>
      <c r="G69">
        <v>0</v>
      </c>
    </row>
    <row r="70" spans="1:7" ht="15" x14ac:dyDescent="0.25">
      <c r="A70" s="282" t="s">
        <v>111</v>
      </c>
      <c r="B70">
        <v>36.9</v>
      </c>
      <c r="C70">
        <v>89.2</v>
      </c>
      <c r="D70">
        <v>229.2</v>
      </c>
      <c r="E70">
        <v>237.3</v>
      </c>
      <c r="F70">
        <v>45.3</v>
      </c>
      <c r="G70">
        <v>0</v>
      </c>
    </row>
    <row r="71" spans="1:7" ht="15" x14ac:dyDescent="0.25">
      <c r="A71" s="282" t="s">
        <v>112</v>
      </c>
      <c r="B71">
        <v>7.1</v>
      </c>
      <c r="C71">
        <v>53.9</v>
      </c>
      <c r="D71">
        <v>132.19999999999999</v>
      </c>
      <c r="E71">
        <v>139.69999999999999</v>
      </c>
      <c r="F71">
        <v>1.1000000000000001</v>
      </c>
      <c r="G71">
        <v>0</v>
      </c>
    </row>
    <row r="72" spans="1:7" ht="15" x14ac:dyDescent="0.25">
      <c r="A72" s="282" t="s">
        <v>259</v>
      </c>
      <c r="B72">
        <v>0</v>
      </c>
      <c r="C72">
        <v>0</v>
      </c>
      <c r="D72">
        <v>0</v>
      </c>
      <c r="E72">
        <v>7.7</v>
      </c>
      <c r="F72">
        <v>0</v>
      </c>
      <c r="G72">
        <v>0</v>
      </c>
    </row>
    <row r="73" spans="1:7" ht="15" x14ac:dyDescent="0.25">
      <c r="A73" s="282" t="s">
        <v>113</v>
      </c>
      <c r="B73">
        <v>29</v>
      </c>
      <c r="C73">
        <v>30</v>
      </c>
      <c r="D73">
        <v>293.7</v>
      </c>
      <c r="E73">
        <v>403</v>
      </c>
      <c r="F73">
        <v>0</v>
      </c>
      <c r="G73">
        <v>0</v>
      </c>
    </row>
    <row r="74" spans="1:7" ht="15" x14ac:dyDescent="0.25">
      <c r="A74" s="282" t="s">
        <v>114</v>
      </c>
      <c r="B74">
        <v>14.4</v>
      </c>
      <c r="C74">
        <v>25.6</v>
      </c>
      <c r="D74">
        <v>7.2</v>
      </c>
      <c r="E74">
        <v>16</v>
      </c>
      <c r="F74">
        <v>0</v>
      </c>
      <c r="G74">
        <v>0</v>
      </c>
    </row>
    <row r="75" spans="1:7" ht="15" x14ac:dyDescent="0.25">
      <c r="A75" s="282" t="s">
        <v>115</v>
      </c>
      <c r="B75">
        <v>12.1</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603</v>
      </c>
      <c r="C77">
        <v>918.9</v>
      </c>
      <c r="D77">
        <v>4092.4</v>
      </c>
      <c r="E77">
        <v>4454.5</v>
      </c>
      <c r="F77">
        <v>501.7</v>
      </c>
      <c r="G77">
        <v>0</v>
      </c>
    </row>
    <row r="78" spans="1:7" ht="15" x14ac:dyDescent="0.25">
      <c r="A78" s="282" t="s">
        <v>118</v>
      </c>
      <c r="B78">
        <v>5</v>
      </c>
      <c r="C78">
        <v>6</v>
      </c>
      <c r="D78">
        <v>37.4</v>
      </c>
      <c r="E78">
        <v>29.9</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0</v>
      </c>
      <c r="C81">
        <v>13</v>
      </c>
      <c r="D81">
        <v>62.5</v>
      </c>
      <c r="E81">
        <v>86.9</v>
      </c>
      <c r="F81">
        <v>0</v>
      </c>
      <c r="G81">
        <v>0</v>
      </c>
    </row>
    <row r="82" spans="1:7" ht="15" x14ac:dyDescent="0.25">
      <c r="A82" s="282" t="s">
        <v>62</v>
      </c>
      <c r="B82" t="s">
        <v>63</v>
      </c>
      <c r="C82" t="s">
        <v>64</v>
      </c>
      <c r="D82" t="s">
        <v>63</v>
      </c>
      <c r="E82" t="s">
        <v>63</v>
      </c>
      <c r="F82" t="s">
        <v>63</v>
      </c>
      <c r="G82" t="s">
        <v>65</v>
      </c>
    </row>
    <row r="83" spans="1:7" ht="15" x14ac:dyDescent="0.25">
      <c r="A83" s="282" t="s">
        <v>122</v>
      </c>
      <c r="B83">
        <v>1848</v>
      </c>
      <c r="C83">
        <v>4298.7</v>
      </c>
      <c r="D83">
        <v>49364</v>
      </c>
      <c r="E83">
        <v>52032.6</v>
      </c>
      <c r="F83">
        <v>2679.5</v>
      </c>
      <c r="G83">
        <v>0</v>
      </c>
    </row>
    <row r="84" spans="1:7" ht="15" x14ac:dyDescent="0.25">
      <c r="A84" s="282" t="s">
        <v>123</v>
      </c>
      <c r="B84">
        <v>1309.7</v>
      </c>
      <c r="C84">
        <v>3425.7</v>
      </c>
      <c r="D84">
        <v>0</v>
      </c>
      <c r="E84">
        <v>0</v>
      </c>
      <c r="F84">
        <v>1265</v>
      </c>
      <c r="G84">
        <v>0</v>
      </c>
    </row>
    <row r="85" spans="1:7" ht="15" x14ac:dyDescent="0.25">
      <c r="A85" s="282" t="s">
        <v>62</v>
      </c>
      <c r="B85" t="s">
        <v>63</v>
      </c>
      <c r="C85" t="s">
        <v>64</v>
      </c>
      <c r="D85" t="s">
        <v>63</v>
      </c>
      <c r="E85" t="s">
        <v>63</v>
      </c>
      <c r="F85" t="s">
        <v>63</v>
      </c>
      <c r="G85" t="s">
        <v>65</v>
      </c>
    </row>
    <row r="86" spans="1:7" ht="15" x14ac:dyDescent="0.25">
      <c r="A86" s="282" t="s">
        <v>124</v>
      </c>
      <c r="B86">
        <v>3157.7</v>
      </c>
      <c r="C86">
        <v>7724.4</v>
      </c>
      <c r="D86">
        <v>49364</v>
      </c>
      <c r="E86">
        <v>52032.6</v>
      </c>
      <c r="F86">
        <v>3944.5</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E699C-242A-490F-8A1E-C79DA56881C3}">
  <dimension ref="A1:G89"/>
  <sheetViews>
    <sheetView workbookViewId="0">
      <selection activeCell="L20" sqref="L20"/>
    </sheetView>
  </sheetViews>
  <sheetFormatPr defaultRowHeight="13.2" x14ac:dyDescent="0.25"/>
  <cols>
    <col min="1" max="1" width="27.6640625" customWidth="1"/>
    <col min="2" max="2" width="12.6640625" customWidth="1"/>
    <col min="4" max="4" width="11.44140625" customWidth="1"/>
    <col min="5" max="6" width="13.6640625" customWidth="1"/>
    <col min="7" max="7" width="11" customWidth="1"/>
  </cols>
  <sheetData>
    <row r="1" spans="1:7" ht="15" x14ac:dyDescent="0.25">
      <c r="A1" s="282" t="s">
        <v>47</v>
      </c>
    </row>
    <row r="2" spans="1:7" ht="15" x14ac:dyDescent="0.25">
      <c r="A2" s="282" t="s">
        <v>48</v>
      </c>
    </row>
    <row r="3" spans="1:7" ht="15" x14ac:dyDescent="0.25">
      <c r="A3" s="282" t="s">
        <v>272</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165</v>
      </c>
      <c r="C12">
        <v>0</v>
      </c>
      <c r="D12">
        <v>4365.8999999999996</v>
      </c>
      <c r="E12">
        <v>4364.3999999999996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919.7</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0</v>
      </c>
      <c r="D18">
        <v>190.4</v>
      </c>
      <c r="E18">
        <v>269.2</v>
      </c>
      <c r="F18">
        <v>0</v>
      </c>
      <c r="G18">
        <v>0</v>
      </c>
    </row>
    <row r="19" spans="1:7" ht="15" x14ac:dyDescent="0.25">
      <c r="A19" s="282" t="s">
        <v>71</v>
      </c>
      <c r="B19">
        <v>0</v>
      </c>
      <c r="C19">
        <v>0</v>
      </c>
      <c r="D19">
        <v>1010.8</v>
      </c>
      <c r="E19">
        <v>1295.5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165</v>
      </c>
      <c r="C22">
        <v>0</v>
      </c>
      <c r="D22">
        <v>1222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387</v>
      </c>
      <c r="C32">
        <v>464.7</v>
      </c>
      <c r="D32">
        <v>1925</v>
      </c>
      <c r="E32">
        <v>1953.2</v>
      </c>
      <c r="F32">
        <v>114.5</v>
      </c>
      <c r="G32">
        <v>0</v>
      </c>
    </row>
    <row r="33" spans="1:7" ht="15" x14ac:dyDescent="0.25">
      <c r="A33" s="282" t="s">
        <v>66</v>
      </c>
    </row>
    <row r="34" spans="1:7" ht="15" x14ac:dyDescent="0.25">
      <c r="A34" s="282" t="s">
        <v>79</v>
      </c>
      <c r="B34">
        <v>71</v>
      </c>
      <c r="C34">
        <v>176.5</v>
      </c>
      <c r="D34">
        <v>1055</v>
      </c>
      <c r="E34">
        <v>1250.5999999999999</v>
      </c>
      <c r="F34">
        <v>66.400000000000006</v>
      </c>
      <c r="G34">
        <v>0</v>
      </c>
    </row>
    <row r="35" spans="1:7" ht="15" x14ac:dyDescent="0.25">
      <c r="A35" s="282" t="s">
        <v>66</v>
      </c>
    </row>
    <row r="36" spans="1:7" ht="15" x14ac:dyDescent="0.25">
      <c r="A36" s="282" t="s">
        <v>80</v>
      </c>
      <c r="B36">
        <v>75.8</v>
      </c>
      <c r="C36">
        <v>1929.5</v>
      </c>
      <c r="D36">
        <v>31093.5</v>
      </c>
      <c r="E36">
        <v>28620</v>
      </c>
      <c r="F36">
        <v>1452</v>
      </c>
      <c r="G36">
        <v>0</v>
      </c>
    </row>
    <row r="37" spans="1:7" ht="15" x14ac:dyDescent="0.25">
      <c r="A37" s="282" t="s">
        <v>66</v>
      </c>
    </row>
    <row r="38" spans="1:7" ht="15" x14ac:dyDescent="0.25">
      <c r="A38" s="282" t="s">
        <v>81</v>
      </c>
      <c r="B38">
        <v>287.60000000000002</v>
      </c>
      <c r="C38">
        <v>383.2</v>
      </c>
      <c r="D38">
        <v>3885.7</v>
      </c>
      <c r="E38">
        <v>5187.7</v>
      </c>
      <c r="F38">
        <v>165.4</v>
      </c>
      <c r="G38">
        <v>0</v>
      </c>
    </row>
    <row r="39" spans="1:7" ht="15" x14ac:dyDescent="0.25">
      <c r="A39" s="282" t="s">
        <v>82</v>
      </c>
      <c r="B39">
        <v>0.2</v>
      </c>
      <c r="C39">
        <v>0</v>
      </c>
      <c r="D39">
        <v>0.1</v>
      </c>
      <c r="E39">
        <v>0</v>
      </c>
      <c r="F39">
        <v>0</v>
      </c>
      <c r="G39">
        <v>0</v>
      </c>
    </row>
    <row r="40" spans="1:7" ht="15" x14ac:dyDescent="0.25">
      <c r="A40" s="282" t="s">
        <v>83</v>
      </c>
      <c r="B40">
        <v>1</v>
      </c>
      <c r="C40">
        <v>110</v>
      </c>
      <c r="D40">
        <v>234.5</v>
      </c>
      <c r="E40">
        <v>812.1</v>
      </c>
      <c r="F40">
        <v>0</v>
      </c>
      <c r="G40">
        <v>0</v>
      </c>
    </row>
    <row r="41" spans="1:7" ht="15" x14ac:dyDescent="0.25">
      <c r="A41" s="282" t="s">
        <v>85</v>
      </c>
      <c r="B41">
        <v>2</v>
      </c>
      <c r="C41">
        <v>0.1</v>
      </c>
      <c r="D41">
        <v>7.3</v>
      </c>
      <c r="E41">
        <v>0</v>
      </c>
      <c r="F41">
        <v>0</v>
      </c>
      <c r="G41">
        <v>0</v>
      </c>
    </row>
    <row r="42" spans="1:7" ht="15" x14ac:dyDescent="0.25">
      <c r="A42" s="282" t="s">
        <v>86</v>
      </c>
      <c r="B42">
        <v>0.1</v>
      </c>
      <c r="C42">
        <v>0.5</v>
      </c>
      <c r="D42">
        <v>7.5</v>
      </c>
      <c r="E42">
        <v>3.7</v>
      </c>
      <c r="F42">
        <v>0</v>
      </c>
      <c r="G42">
        <v>0</v>
      </c>
    </row>
    <row r="43" spans="1:7" ht="15" x14ac:dyDescent="0.25">
      <c r="A43" s="282" t="s">
        <v>87</v>
      </c>
      <c r="B43">
        <v>0</v>
      </c>
      <c r="C43">
        <v>0.3</v>
      </c>
      <c r="D43">
        <v>0.3</v>
      </c>
      <c r="E43">
        <v>0.1</v>
      </c>
      <c r="F43">
        <v>0</v>
      </c>
      <c r="G43">
        <v>0</v>
      </c>
    </row>
    <row r="44" spans="1:7" ht="15" x14ac:dyDescent="0.25">
      <c r="A44" s="282" t="s">
        <v>88</v>
      </c>
      <c r="B44">
        <v>135.5</v>
      </c>
      <c r="C44">
        <v>128.1</v>
      </c>
      <c r="D44">
        <v>1404.8</v>
      </c>
      <c r="E44">
        <v>1523.2</v>
      </c>
      <c r="F44">
        <v>0.5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8.6</v>
      </c>
      <c r="C47">
        <v>42.5</v>
      </c>
      <c r="D47">
        <v>669.8</v>
      </c>
      <c r="E47">
        <v>487.1</v>
      </c>
      <c r="F47">
        <v>0.5</v>
      </c>
      <c r="G47">
        <v>0</v>
      </c>
    </row>
    <row r="48" spans="1:7" ht="15" x14ac:dyDescent="0.25">
      <c r="A48" s="282" t="s">
        <v>92</v>
      </c>
      <c r="B48">
        <v>0</v>
      </c>
      <c r="C48">
        <v>10</v>
      </c>
      <c r="D48">
        <v>12</v>
      </c>
      <c r="E48">
        <v>30.3</v>
      </c>
      <c r="F48">
        <v>0</v>
      </c>
      <c r="G48">
        <v>0</v>
      </c>
    </row>
    <row r="49" spans="1:7" ht="15" x14ac:dyDescent="0.25">
      <c r="A49" s="282" t="s">
        <v>93</v>
      </c>
      <c r="B49">
        <v>21.5</v>
      </c>
      <c r="C49">
        <v>29.4</v>
      </c>
      <c r="D49">
        <v>208.7</v>
      </c>
      <c r="E49">
        <v>326.89999999999998</v>
      </c>
      <c r="F49">
        <v>11</v>
      </c>
      <c r="G49">
        <v>0</v>
      </c>
    </row>
    <row r="50" spans="1:7" ht="15" x14ac:dyDescent="0.25">
      <c r="A50" s="282" t="s">
        <v>94</v>
      </c>
      <c r="B50">
        <v>0.5</v>
      </c>
      <c r="C50">
        <v>0.7</v>
      </c>
      <c r="D50">
        <v>48.8</v>
      </c>
      <c r="E50">
        <v>49.5</v>
      </c>
      <c r="F50">
        <v>0</v>
      </c>
      <c r="G50">
        <v>0</v>
      </c>
    </row>
    <row r="51" spans="1:7" ht="15" x14ac:dyDescent="0.25">
      <c r="A51" s="282" t="s">
        <v>95</v>
      </c>
      <c r="B51">
        <v>0</v>
      </c>
      <c r="C51">
        <v>0</v>
      </c>
      <c r="D51">
        <v>206.1</v>
      </c>
      <c r="E51">
        <v>643.20000000000005</v>
      </c>
      <c r="F51">
        <v>132</v>
      </c>
      <c r="G51">
        <v>0</v>
      </c>
    </row>
    <row r="52" spans="1:7" ht="15" x14ac:dyDescent="0.25">
      <c r="A52" s="282" t="s">
        <v>96</v>
      </c>
      <c r="B52">
        <v>14.6</v>
      </c>
      <c r="C52">
        <v>4.8</v>
      </c>
      <c r="D52">
        <v>88.3</v>
      </c>
      <c r="E52">
        <v>67.099999999999994</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5.9</v>
      </c>
      <c r="C55">
        <v>3.8</v>
      </c>
      <c r="D55">
        <v>6</v>
      </c>
      <c r="E55">
        <v>3</v>
      </c>
      <c r="F55">
        <v>0.3</v>
      </c>
      <c r="G55">
        <v>0</v>
      </c>
    </row>
    <row r="56" spans="1:7" ht="15" x14ac:dyDescent="0.25">
      <c r="A56" s="282" t="s">
        <v>100</v>
      </c>
      <c r="B56">
        <v>71.7</v>
      </c>
      <c r="C56">
        <v>22.3</v>
      </c>
      <c r="D56">
        <v>269.5</v>
      </c>
      <c r="E56">
        <v>569.5</v>
      </c>
      <c r="F56">
        <v>15.8</v>
      </c>
      <c r="G56">
        <v>0</v>
      </c>
    </row>
    <row r="57" spans="1:7" ht="15" x14ac:dyDescent="0.25">
      <c r="A57" s="282" t="s">
        <v>101</v>
      </c>
      <c r="B57">
        <v>25.9</v>
      </c>
      <c r="C57">
        <v>30.7</v>
      </c>
      <c r="D57">
        <v>506.3</v>
      </c>
      <c r="E57">
        <v>441.5</v>
      </c>
      <c r="F57">
        <v>3.3</v>
      </c>
      <c r="G57">
        <v>0</v>
      </c>
    </row>
    <row r="58" spans="1:7" ht="15" x14ac:dyDescent="0.25">
      <c r="A58" s="282" t="s">
        <v>66</v>
      </c>
    </row>
    <row r="59" spans="1:7" ht="15" x14ac:dyDescent="0.25">
      <c r="A59" s="282" t="s">
        <v>102</v>
      </c>
      <c r="B59">
        <v>148.69999999999999</v>
      </c>
      <c r="C59">
        <v>349</v>
      </c>
      <c r="D59">
        <v>1602.4</v>
      </c>
      <c r="E59">
        <v>4359.2</v>
      </c>
      <c r="F59">
        <v>0</v>
      </c>
      <c r="G59">
        <v>0</v>
      </c>
    </row>
    <row r="60" spans="1:7" ht="15" x14ac:dyDescent="0.25">
      <c r="A60" s="282" t="s">
        <v>103</v>
      </c>
      <c r="B60">
        <v>0</v>
      </c>
      <c r="C60">
        <v>126</v>
      </c>
      <c r="D60">
        <v>356.3</v>
      </c>
      <c r="E60">
        <v>131.1</v>
      </c>
      <c r="F60">
        <v>0</v>
      </c>
      <c r="G60">
        <v>0</v>
      </c>
    </row>
    <row r="61" spans="1:7" ht="15" x14ac:dyDescent="0.25">
      <c r="A61" s="282" t="s">
        <v>104</v>
      </c>
      <c r="B61">
        <v>148.69999999999999</v>
      </c>
      <c r="C61">
        <v>218</v>
      </c>
      <c r="D61">
        <v>1028.9000000000001</v>
      </c>
      <c r="E61">
        <v>3874.7</v>
      </c>
      <c r="F61">
        <v>0</v>
      </c>
      <c r="G61">
        <v>0</v>
      </c>
    </row>
    <row r="62" spans="1:7" ht="15" x14ac:dyDescent="0.25">
      <c r="A62" s="282" t="s">
        <v>257</v>
      </c>
      <c r="B62">
        <v>0</v>
      </c>
      <c r="C62" t="s">
        <v>84</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719.1</v>
      </c>
      <c r="C68">
        <v>1254.8</v>
      </c>
      <c r="D68">
        <v>4960.8</v>
      </c>
      <c r="E68">
        <v>5416.7</v>
      </c>
      <c r="F68">
        <v>397.4</v>
      </c>
      <c r="G68">
        <v>0</v>
      </c>
    </row>
    <row r="69" spans="1:7" ht="15" x14ac:dyDescent="0.25">
      <c r="A69" s="282" t="s">
        <v>109</v>
      </c>
      <c r="B69">
        <v>6.8</v>
      </c>
      <c r="C69">
        <v>6.5</v>
      </c>
      <c r="D69">
        <v>16.8</v>
      </c>
      <c r="E69">
        <v>21.4</v>
      </c>
      <c r="F69">
        <v>0</v>
      </c>
      <c r="G69">
        <v>0</v>
      </c>
    </row>
    <row r="70" spans="1:7" ht="15" x14ac:dyDescent="0.25">
      <c r="A70" s="282" t="s">
        <v>111</v>
      </c>
      <c r="B70">
        <v>51.4</v>
      </c>
      <c r="C70">
        <v>89.2</v>
      </c>
      <c r="D70">
        <v>214.1</v>
      </c>
      <c r="E70">
        <v>237.3</v>
      </c>
      <c r="F70">
        <v>16.3</v>
      </c>
      <c r="G70">
        <v>0</v>
      </c>
    </row>
    <row r="71" spans="1:7" ht="15" x14ac:dyDescent="0.25">
      <c r="A71" s="282" t="s">
        <v>112</v>
      </c>
      <c r="B71">
        <v>8.8000000000000007</v>
      </c>
      <c r="C71">
        <v>67.2</v>
      </c>
      <c r="D71">
        <v>130.5</v>
      </c>
      <c r="E71">
        <v>126.1</v>
      </c>
      <c r="F71">
        <v>1.1000000000000001</v>
      </c>
      <c r="G71">
        <v>0</v>
      </c>
    </row>
    <row r="72" spans="1:7" ht="15" x14ac:dyDescent="0.25">
      <c r="A72" s="282" t="s">
        <v>259</v>
      </c>
      <c r="B72">
        <v>0</v>
      </c>
      <c r="C72">
        <v>0</v>
      </c>
      <c r="D72">
        <v>0</v>
      </c>
      <c r="E72">
        <v>7.7</v>
      </c>
      <c r="F72">
        <v>0</v>
      </c>
      <c r="G72">
        <v>0</v>
      </c>
    </row>
    <row r="73" spans="1:7" ht="15" x14ac:dyDescent="0.25">
      <c r="A73" s="282" t="s">
        <v>113</v>
      </c>
      <c r="B73">
        <v>29</v>
      </c>
      <c r="C73">
        <v>41.3</v>
      </c>
      <c r="D73">
        <v>293.7</v>
      </c>
      <c r="E73">
        <v>374.5</v>
      </c>
      <c r="F73">
        <v>0</v>
      </c>
      <c r="G73">
        <v>0</v>
      </c>
    </row>
    <row r="74" spans="1:7" ht="15" x14ac:dyDescent="0.25">
      <c r="A74" s="282" t="s">
        <v>114</v>
      </c>
      <c r="B74">
        <v>14.4</v>
      </c>
      <c r="C74">
        <v>25.6</v>
      </c>
      <c r="D74">
        <v>7.2</v>
      </c>
      <c r="E74">
        <v>16</v>
      </c>
      <c r="F74">
        <v>0</v>
      </c>
      <c r="G74">
        <v>0</v>
      </c>
    </row>
    <row r="75" spans="1:7" ht="15" x14ac:dyDescent="0.25">
      <c r="A75" s="282" t="s">
        <v>115</v>
      </c>
      <c r="B75">
        <v>11.5</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592.20000000000005</v>
      </c>
      <c r="C77">
        <v>995.3</v>
      </c>
      <c r="D77">
        <v>4047.7</v>
      </c>
      <c r="E77">
        <v>4329.2</v>
      </c>
      <c r="F77">
        <v>374.5</v>
      </c>
      <c r="G77">
        <v>0</v>
      </c>
    </row>
    <row r="78" spans="1:7" ht="15" x14ac:dyDescent="0.25">
      <c r="A78" s="282" t="s">
        <v>118</v>
      </c>
      <c r="B78">
        <v>5</v>
      </c>
      <c r="C78">
        <v>6</v>
      </c>
      <c r="D78">
        <v>37.4</v>
      </c>
      <c r="E78">
        <v>29.9</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0</v>
      </c>
      <c r="C81">
        <v>13</v>
      </c>
      <c r="D81">
        <v>62.5</v>
      </c>
      <c r="E81">
        <v>86.9</v>
      </c>
      <c r="F81">
        <v>0</v>
      </c>
      <c r="G81">
        <v>0</v>
      </c>
    </row>
    <row r="82" spans="1:7" ht="15" x14ac:dyDescent="0.25">
      <c r="A82" s="282" t="s">
        <v>62</v>
      </c>
      <c r="B82" t="s">
        <v>63</v>
      </c>
      <c r="C82" t="s">
        <v>64</v>
      </c>
      <c r="D82" t="s">
        <v>63</v>
      </c>
      <c r="E82" t="s">
        <v>63</v>
      </c>
      <c r="F82" t="s">
        <v>63</v>
      </c>
      <c r="G82" t="s">
        <v>65</v>
      </c>
    </row>
    <row r="83" spans="1:7" ht="15" x14ac:dyDescent="0.25">
      <c r="A83" s="282" t="s">
        <v>122</v>
      </c>
      <c r="B83">
        <v>1854.2</v>
      </c>
      <c r="C83">
        <v>4557.8</v>
      </c>
      <c r="D83">
        <v>49097.9</v>
      </c>
      <c r="E83">
        <v>51596.5</v>
      </c>
      <c r="F83">
        <v>2218.6</v>
      </c>
      <c r="G83">
        <v>0</v>
      </c>
    </row>
    <row r="84" spans="1:7" ht="15" x14ac:dyDescent="0.25">
      <c r="A84" s="282" t="s">
        <v>123</v>
      </c>
      <c r="B84">
        <v>1381.8</v>
      </c>
      <c r="C84">
        <v>3831.5</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3236</v>
      </c>
      <c r="C86">
        <v>8389.4</v>
      </c>
      <c r="D86">
        <v>49097.9</v>
      </c>
      <c r="E86">
        <v>51596.5</v>
      </c>
      <c r="F86">
        <v>3351.6</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9134-DFB3-4F4D-92CE-633BFEE331E2}">
  <dimension ref="A1:G89"/>
  <sheetViews>
    <sheetView topLeftCell="A2" workbookViewId="0">
      <selection activeCell="B7" sqref="B7"/>
    </sheetView>
  </sheetViews>
  <sheetFormatPr defaultRowHeight="13.2" x14ac:dyDescent="0.25"/>
  <cols>
    <col min="1" max="1" width="29" customWidth="1"/>
    <col min="2" max="2" width="21.6640625" customWidth="1"/>
    <col min="3" max="3" width="16.44140625" customWidth="1"/>
    <col min="4" max="4" width="12.6640625" customWidth="1"/>
    <col min="5" max="5" width="16.6640625" customWidth="1"/>
    <col min="6" max="6" width="14.109375" customWidth="1"/>
    <col min="7" max="7" width="13.33203125" customWidth="1"/>
  </cols>
  <sheetData>
    <row r="1" spans="1:7" ht="15" x14ac:dyDescent="0.25">
      <c r="A1" s="282" t="s">
        <v>47</v>
      </c>
    </row>
    <row r="2" spans="1:7" ht="15" x14ac:dyDescent="0.25">
      <c r="A2" s="282" t="s">
        <v>48</v>
      </c>
    </row>
    <row r="3" spans="1:7" ht="15" x14ac:dyDescent="0.25">
      <c r="A3" s="282" t="s">
        <v>273</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165</v>
      </c>
      <c r="C12">
        <v>46</v>
      </c>
      <c r="D12">
        <v>4365.8999999999996</v>
      </c>
      <c r="E12">
        <v>4279.3999999999996</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919.7</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46</v>
      </c>
      <c r="D18">
        <v>190.4</v>
      </c>
      <c r="E18">
        <v>269.2</v>
      </c>
      <c r="F18">
        <v>0</v>
      </c>
      <c r="G18">
        <v>0</v>
      </c>
    </row>
    <row r="19" spans="1:7" ht="15" x14ac:dyDescent="0.25">
      <c r="A19" s="282" t="s">
        <v>71</v>
      </c>
      <c r="B19">
        <v>0</v>
      </c>
      <c r="C19">
        <v>0</v>
      </c>
      <c r="D19">
        <v>1010.8</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165</v>
      </c>
      <c r="C22">
        <v>0</v>
      </c>
      <c r="D22">
        <v>1222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393</v>
      </c>
      <c r="C32">
        <v>468.4</v>
      </c>
      <c r="D32">
        <v>1880.3</v>
      </c>
      <c r="E32">
        <v>1900.5</v>
      </c>
      <c r="F32">
        <v>114.5</v>
      </c>
      <c r="G32">
        <v>0</v>
      </c>
    </row>
    <row r="33" spans="1:7" ht="15" x14ac:dyDescent="0.25">
      <c r="A33" s="282" t="s">
        <v>66</v>
      </c>
    </row>
    <row r="34" spans="1:7" ht="15" x14ac:dyDescent="0.25">
      <c r="A34" s="282" t="s">
        <v>79</v>
      </c>
      <c r="B34">
        <v>68.599999999999994</v>
      </c>
      <c r="C34">
        <v>183.9</v>
      </c>
      <c r="D34">
        <v>1048</v>
      </c>
      <c r="E34">
        <v>1236.2</v>
      </c>
      <c r="F34">
        <v>66.400000000000006</v>
      </c>
      <c r="G34">
        <v>0</v>
      </c>
    </row>
    <row r="35" spans="1:7" ht="15" x14ac:dyDescent="0.25">
      <c r="A35" s="282" t="s">
        <v>66</v>
      </c>
    </row>
    <row r="36" spans="1:7" ht="15" x14ac:dyDescent="0.25">
      <c r="A36" s="282" t="s">
        <v>80</v>
      </c>
      <c r="B36">
        <v>78.8</v>
      </c>
      <c r="C36">
        <v>2006.7</v>
      </c>
      <c r="D36">
        <v>31086.7</v>
      </c>
      <c r="E36">
        <v>28526.5</v>
      </c>
      <c r="F36">
        <v>1455</v>
      </c>
      <c r="G36">
        <v>0</v>
      </c>
    </row>
    <row r="37" spans="1:7" ht="15" x14ac:dyDescent="0.25">
      <c r="A37" s="282" t="s">
        <v>66</v>
      </c>
    </row>
    <row r="38" spans="1:7" ht="15" x14ac:dyDescent="0.25">
      <c r="A38" s="282" t="s">
        <v>81</v>
      </c>
      <c r="B38">
        <v>269.3</v>
      </c>
      <c r="C38">
        <v>460.7</v>
      </c>
      <c r="D38">
        <v>3869.1</v>
      </c>
      <c r="E38">
        <v>5160.5</v>
      </c>
      <c r="F38">
        <v>165.4</v>
      </c>
      <c r="G38">
        <v>0</v>
      </c>
    </row>
    <row r="39" spans="1:7" ht="15" x14ac:dyDescent="0.25">
      <c r="A39" s="282" t="s">
        <v>82</v>
      </c>
      <c r="B39">
        <v>0.2</v>
      </c>
      <c r="C39">
        <v>0</v>
      </c>
      <c r="D39">
        <v>0.1</v>
      </c>
      <c r="E39">
        <v>0</v>
      </c>
      <c r="F39">
        <v>0</v>
      </c>
      <c r="G39">
        <v>0</v>
      </c>
    </row>
    <row r="40" spans="1:7" ht="15" x14ac:dyDescent="0.25">
      <c r="A40" s="282" t="s">
        <v>83</v>
      </c>
      <c r="B40">
        <v>1</v>
      </c>
      <c r="C40">
        <v>110</v>
      </c>
      <c r="D40">
        <v>234.5</v>
      </c>
      <c r="E40">
        <v>812.1</v>
      </c>
      <c r="F40">
        <v>0</v>
      </c>
      <c r="G40">
        <v>0</v>
      </c>
    </row>
    <row r="41" spans="1:7" ht="15" x14ac:dyDescent="0.25">
      <c r="A41" s="282" t="s">
        <v>85</v>
      </c>
      <c r="B41">
        <v>2</v>
      </c>
      <c r="C41">
        <v>0</v>
      </c>
      <c r="D41">
        <v>7.3</v>
      </c>
      <c r="E41">
        <v>0</v>
      </c>
      <c r="F41">
        <v>0</v>
      </c>
      <c r="G41">
        <v>0</v>
      </c>
    </row>
    <row r="42" spans="1:7" ht="15" x14ac:dyDescent="0.25">
      <c r="A42" s="282" t="s">
        <v>86</v>
      </c>
      <c r="B42">
        <v>0.1</v>
      </c>
      <c r="C42">
        <v>2.6</v>
      </c>
      <c r="D42">
        <v>7.5</v>
      </c>
      <c r="E42">
        <v>3.7</v>
      </c>
      <c r="F42">
        <v>0</v>
      </c>
      <c r="G42">
        <v>0</v>
      </c>
    </row>
    <row r="43" spans="1:7" ht="15" x14ac:dyDescent="0.25">
      <c r="A43" s="282" t="s">
        <v>87</v>
      </c>
      <c r="B43">
        <v>0</v>
      </c>
      <c r="C43">
        <v>0.3</v>
      </c>
      <c r="D43">
        <v>0.3</v>
      </c>
      <c r="E43">
        <v>0.1</v>
      </c>
      <c r="F43">
        <v>0</v>
      </c>
      <c r="G43">
        <v>0</v>
      </c>
    </row>
    <row r="44" spans="1:7" ht="15" x14ac:dyDescent="0.25">
      <c r="A44" s="282" t="s">
        <v>88</v>
      </c>
      <c r="B44">
        <v>115.9</v>
      </c>
      <c r="C44">
        <v>140.19999999999999</v>
      </c>
      <c r="D44">
        <v>1393.4</v>
      </c>
      <c r="E44">
        <v>1512.4</v>
      </c>
      <c r="F44">
        <v>0.5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8.6999999999999993</v>
      </c>
      <c r="C47">
        <v>44.7</v>
      </c>
      <c r="D47">
        <v>669.8</v>
      </c>
      <c r="E47">
        <v>485.6</v>
      </c>
      <c r="F47">
        <v>0.5</v>
      </c>
      <c r="G47">
        <v>0</v>
      </c>
    </row>
    <row r="48" spans="1:7" ht="15" x14ac:dyDescent="0.25">
      <c r="A48" s="282" t="s">
        <v>92</v>
      </c>
      <c r="B48">
        <v>0</v>
      </c>
      <c r="C48">
        <v>10</v>
      </c>
      <c r="D48">
        <v>12</v>
      </c>
      <c r="E48">
        <v>30.3</v>
      </c>
      <c r="F48">
        <v>0</v>
      </c>
      <c r="G48">
        <v>0</v>
      </c>
    </row>
    <row r="49" spans="1:7" ht="15" x14ac:dyDescent="0.25">
      <c r="A49" s="282" t="s">
        <v>93</v>
      </c>
      <c r="B49">
        <v>19.5</v>
      </c>
      <c r="C49">
        <v>31.4</v>
      </c>
      <c r="D49">
        <v>208.4</v>
      </c>
      <c r="E49">
        <v>323.5</v>
      </c>
      <c r="F49">
        <v>11</v>
      </c>
      <c r="G49">
        <v>0</v>
      </c>
    </row>
    <row r="50" spans="1:7" ht="15" x14ac:dyDescent="0.25">
      <c r="A50" s="282" t="s">
        <v>94</v>
      </c>
      <c r="B50">
        <v>0.5</v>
      </c>
      <c r="C50">
        <v>6.6</v>
      </c>
      <c r="D50">
        <v>48.8</v>
      </c>
      <c r="E50">
        <v>43.2</v>
      </c>
      <c r="F50">
        <v>0</v>
      </c>
      <c r="G50">
        <v>0</v>
      </c>
    </row>
    <row r="51" spans="1:7" ht="15" x14ac:dyDescent="0.25">
      <c r="A51" s="282" t="s">
        <v>95</v>
      </c>
      <c r="B51">
        <v>0</v>
      </c>
      <c r="C51">
        <v>55</v>
      </c>
      <c r="D51">
        <v>206.1</v>
      </c>
      <c r="E51">
        <v>643.20000000000005</v>
      </c>
      <c r="F51">
        <v>132</v>
      </c>
      <c r="G51">
        <v>0</v>
      </c>
    </row>
    <row r="52" spans="1:7" ht="15" x14ac:dyDescent="0.25">
      <c r="A52" s="282" t="s">
        <v>96</v>
      </c>
      <c r="B52">
        <v>15.8</v>
      </c>
      <c r="C52">
        <v>3.3</v>
      </c>
      <c r="D52">
        <v>87.2</v>
      </c>
      <c r="E52">
        <v>66.400000000000006</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5.9</v>
      </c>
      <c r="C55">
        <v>3.8</v>
      </c>
      <c r="D55">
        <v>6</v>
      </c>
      <c r="E55">
        <v>3</v>
      </c>
      <c r="F55">
        <v>0.3</v>
      </c>
      <c r="G55">
        <v>0</v>
      </c>
    </row>
    <row r="56" spans="1:7" ht="15" x14ac:dyDescent="0.25">
      <c r="A56" s="282" t="s">
        <v>100</v>
      </c>
      <c r="B56">
        <v>72.5</v>
      </c>
      <c r="C56">
        <v>21.7</v>
      </c>
      <c r="D56">
        <v>268.7</v>
      </c>
      <c r="E56">
        <v>567.1</v>
      </c>
      <c r="F56">
        <v>15.8</v>
      </c>
      <c r="G56">
        <v>0</v>
      </c>
    </row>
    <row r="57" spans="1:7" ht="15" x14ac:dyDescent="0.25">
      <c r="A57" s="282" t="s">
        <v>101</v>
      </c>
      <c r="B57">
        <v>27.2</v>
      </c>
      <c r="C57">
        <v>31.1</v>
      </c>
      <c r="D57">
        <v>503.3</v>
      </c>
      <c r="E57">
        <v>439.5</v>
      </c>
      <c r="F57">
        <v>3.3</v>
      </c>
      <c r="G57">
        <v>0</v>
      </c>
    </row>
    <row r="58" spans="1:7" ht="15" x14ac:dyDescent="0.25">
      <c r="A58" s="282" t="s">
        <v>66</v>
      </c>
    </row>
    <row r="59" spans="1:7" ht="15" x14ac:dyDescent="0.25">
      <c r="A59" s="282" t="s">
        <v>102</v>
      </c>
      <c r="B59">
        <v>148.69999999999999</v>
      </c>
      <c r="C59">
        <v>413.1</v>
      </c>
      <c r="D59">
        <v>1602.4</v>
      </c>
      <c r="E59">
        <v>4292</v>
      </c>
      <c r="F59">
        <v>0</v>
      </c>
      <c r="G59">
        <v>0</v>
      </c>
    </row>
    <row r="60" spans="1:7" ht="15" x14ac:dyDescent="0.25">
      <c r="A60" s="282" t="s">
        <v>103</v>
      </c>
      <c r="B60">
        <v>0</v>
      </c>
      <c r="C60">
        <v>126</v>
      </c>
      <c r="D60">
        <v>356.3</v>
      </c>
      <c r="E60">
        <v>131.1</v>
      </c>
      <c r="F60">
        <v>0</v>
      </c>
      <c r="G60">
        <v>0</v>
      </c>
    </row>
    <row r="61" spans="1:7" ht="15" x14ac:dyDescent="0.25">
      <c r="A61" s="282" t="s">
        <v>104</v>
      </c>
      <c r="B61">
        <v>148.69999999999999</v>
      </c>
      <c r="C61">
        <v>282</v>
      </c>
      <c r="D61">
        <v>1028.9000000000001</v>
      </c>
      <c r="E61">
        <v>3807.6</v>
      </c>
      <c r="F61">
        <v>0</v>
      </c>
      <c r="G61">
        <v>0</v>
      </c>
    </row>
    <row r="62" spans="1:7" ht="15" x14ac:dyDescent="0.25">
      <c r="A62" s="282" t="s">
        <v>257</v>
      </c>
      <c r="B62">
        <v>0</v>
      </c>
      <c r="C62">
        <v>0.1</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747.3</v>
      </c>
      <c r="C68">
        <v>1328.5</v>
      </c>
      <c r="D68">
        <v>4844.8</v>
      </c>
      <c r="E68">
        <v>5303.1</v>
      </c>
      <c r="F68">
        <v>377.4</v>
      </c>
      <c r="G68">
        <v>0</v>
      </c>
    </row>
    <row r="69" spans="1:7" ht="15" x14ac:dyDescent="0.25">
      <c r="A69" s="282" t="s">
        <v>109</v>
      </c>
      <c r="B69">
        <v>6.8</v>
      </c>
      <c r="C69">
        <v>6.5</v>
      </c>
      <c r="D69">
        <v>16.8</v>
      </c>
      <c r="E69">
        <v>21.4</v>
      </c>
      <c r="F69">
        <v>0</v>
      </c>
      <c r="G69">
        <v>0</v>
      </c>
    </row>
    <row r="70" spans="1:7" ht="15" x14ac:dyDescent="0.25">
      <c r="A70" s="282" t="s">
        <v>111</v>
      </c>
      <c r="B70">
        <v>51.4</v>
      </c>
      <c r="C70">
        <v>72.400000000000006</v>
      </c>
      <c r="D70">
        <v>214.1</v>
      </c>
      <c r="E70">
        <v>237.3</v>
      </c>
      <c r="F70">
        <v>16.3</v>
      </c>
      <c r="G70">
        <v>0</v>
      </c>
    </row>
    <row r="71" spans="1:7" ht="15" x14ac:dyDescent="0.25">
      <c r="A71" s="282" t="s">
        <v>112</v>
      </c>
      <c r="B71">
        <v>10.199999999999999</v>
      </c>
      <c r="C71">
        <v>60.7</v>
      </c>
      <c r="D71">
        <v>129.1</v>
      </c>
      <c r="E71">
        <v>112.8</v>
      </c>
      <c r="F71">
        <v>1.1000000000000001</v>
      </c>
      <c r="G71">
        <v>0</v>
      </c>
    </row>
    <row r="72" spans="1:7" ht="15" x14ac:dyDescent="0.25">
      <c r="A72" s="282" t="s">
        <v>259</v>
      </c>
      <c r="B72">
        <v>0</v>
      </c>
      <c r="C72">
        <v>0</v>
      </c>
      <c r="D72">
        <v>0</v>
      </c>
      <c r="E72">
        <v>7.7</v>
      </c>
      <c r="F72">
        <v>0</v>
      </c>
      <c r="G72">
        <v>0</v>
      </c>
    </row>
    <row r="73" spans="1:7" ht="15" x14ac:dyDescent="0.25">
      <c r="A73" s="282" t="s">
        <v>113</v>
      </c>
      <c r="B73">
        <v>38.4</v>
      </c>
      <c r="C73">
        <v>61.3</v>
      </c>
      <c r="D73">
        <v>283.7</v>
      </c>
      <c r="E73">
        <v>353.2</v>
      </c>
      <c r="F73">
        <v>0</v>
      </c>
      <c r="G73">
        <v>0</v>
      </c>
    </row>
    <row r="74" spans="1:7" ht="15" x14ac:dyDescent="0.25">
      <c r="A74" s="282" t="s">
        <v>114</v>
      </c>
      <c r="B74">
        <v>14.4</v>
      </c>
      <c r="C74">
        <v>25.6</v>
      </c>
      <c r="D74">
        <v>7.2</v>
      </c>
      <c r="E74">
        <v>16</v>
      </c>
      <c r="F74">
        <v>0</v>
      </c>
      <c r="G74">
        <v>0</v>
      </c>
    </row>
    <row r="75" spans="1:7" ht="15" x14ac:dyDescent="0.25">
      <c r="A75" s="282" t="s">
        <v>115</v>
      </c>
      <c r="B75">
        <v>11.5</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604.20000000000005</v>
      </c>
      <c r="C77">
        <v>1066.3</v>
      </c>
      <c r="D77">
        <v>3948.7</v>
      </c>
      <c r="E77">
        <v>4256.3</v>
      </c>
      <c r="F77">
        <v>354.5</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0</v>
      </c>
      <c r="C81">
        <v>13</v>
      </c>
      <c r="D81">
        <v>62.5</v>
      </c>
      <c r="E81">
        <v>86.9</v>
      </c>
      <c r="F81">
        <v>0</v>
      </c>
      <c r="G81">
        <v>0</v>
      </c>
    </row>
    <row r="82" spans="1:7" ht="15" x14ac:dyDescent="0.25">
      <c r="A82" s="282" t="s">
        <v>62</v>
      </c>
      <c r="B82" t="s">
        <v>63</v>
      </c>
      <c r="C82" t="s">
        <v>64</v>
      </c>
      <c r="D82" t="s">
        <v>63</v>
      </c>
      <c r="E82" t="s">
        <v>63</v>
      </c>
      <c r="F82" t="s">
        <v>63</v>
      </c>
      <c r="G82" t="s">
        <v>65</v>
      </c>
    </row>
    <row r="83" spans="1:7" ht="15" x14ac:dyDescent="0.25">
      <c r="A83" s="282" t="s">
        <v>122</v>
      </c>
      <c r="B83">
        <v>1870.6</v>
      </c>
      <c r="C83">
        <v>4907.3</v>
      </c>
      <c r="D83">
        <v>48906.9</v>
      </c>
      <c r="E83">
        <v>51142.9</v>
      </c>
      <c r="F83">
        <v>2201.6</v>
      </c>
      <c r="G83">
        <v>0</v>
      </c>
    </row>
    <row r="84" spans="1:7" ht="15" x14ac:dyDescent="0.25">
      <c r="A84" s="282" t="s">
        <v>123</v>
      </c>
      <c r="B84">
        <v>1329</v>
      </c>
      <c r="C84">
        <v>4119.8999999999996</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3199.6</v>
      </c>
      <c r="C86">
        <v>9027.2000000000007</v>
      </c>
      <c r="D86">
        <v>48906.9</v>
      </c>
      <c r="E86">
        <v>51142.9</v>
      </c>
      <c r="F86">
        <v>3334.6</v>
      </c>
      <c r="G86">
        <v>0</v>
      </c>
    </row>
    <row r="87" spans="1:7" ht="15" x14ac:dyDescent="0.25">
      <c r="A87" s="282" t="s">
        <v>125</v>
      </c>
      <c r="B87" t="s">
        <v>42</v>
      </c>
      <c r="C87" t="s">
        <v>42</v>
      </c>
      <c r="D87">
        <v>1.8</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DDC2-5E65-4C86-8EEB-4BF690E8B48A}">
  <dimension ref="A1:G89"/>
  <sheetViews>
    <sheetView topLeftCell="A3" workbookViewId="0">
      <selection activeCell="B7" sqref="B7"/>
    </sheetView>
  </sheetViews>
  <sheetFormatPr defaultRowHeight="13.2" x14ac:dyDescent="0.25"/>
  <cols>
    <col min="1" max="1" width="27.44140625" customWidth="1"/>
    <col min="2" max="2" width="14.44140625" customWidth="1"/>
    <col min="3" max="3" width="13.33203125" customWidth="1"/>
    <col min="4" max="4" width="11.6640625" customWidth="1"/>
    <col min="5" max="5" width="12.88671875" customWidth="1"/>
    <col min="6" max="6" width="12.109375" customWidth="1"/>
    <col min="7" max="7" width="10.5546875" customWidth="1"/>
  </cols>
  <sheetData>
    <row r="1" spans="1:7" ht="15" x14ac:dyDescent="0.25">
      <c r="A1" s="282" t="s">
        <v>47</v>
      </c>
    </row>
    <row r="2" spans="1:7" ht="15" x14ac:dyDescent="0.25">
      <c r="A2" s="282" t="s">
        <v>48</v>
      </c>
    </row>
    <row r="3" spans="1:7" ht="15" x14ac:dyDescent="0.25">
      <c r="A3" s="282" t="s">
        <v>274</v>
      </c>
    </row>
    <row r="4" spans="1:7" ht="15" x14ac:dyDescent="0.25">
      <c r="A4" s="282" t="s">
        <v>50</v>
      </c>
    </row>
    <row r="5" spans="1:7" ht="15" x14ac:dyDescent="0.25">
      <c r="A5" s="282" t="s">
        <v>51</v>
      </c>
    </row>
    <row r="6" spans="1:7" ht="15" x14ac:dyDescent="0.25">
      <c r="A6" s="282" t="s">
        <v>52</v>
      </c>
    </row>
    <row r="7" spans="1:7" ht="15" x14ac:dyDescent="0.25">
      <c r="B7" s="282" t="s">
        <v>53</v>
      </c>
      <c r="D7" t="s">
        <v>54</v>
      </c>
      <c r="F7" t="s">
        <v>55</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165</v>
      </c>
      <c r="C12">
        <v>46</v>
      </c>
      <c r="D12">
        <v>4365.8999999999996</v>
      </c>
      <c r="E12">
        <v>4211</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851.3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46</v>
      </c>
      <c r="D18">
        <v>190.4</v>
      </c>
      <c r="E18">
        <v>269.2</v>
      </c>
      <c r="F18">
        <v>0</v>
      </c>
      <c r="G18">
        <v>0</v>
      </c>
    </row>
    <row r="19" spans="1:7" ht="15" x14ac:dyDescent="0.25">
      <c r="A19" s="282" t="s">
        <v>71</v>
      </c>
      <c r="B19">
        <v>0</v>
      </c>
      <c r="C19">
        <v>0</v>
      </c>
      <c r="D19">
        <v>1010.8</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165</v>
      </c>
      <c r="C22">
        <v>0</v>
      </c>
      <c r="D22">
        <v>1222</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412.1</v>
      </c>
      <c r="C32">
        <v>463.5</v>
      </c>
      <c r="D32">
        <v>1860.9</v>
      </c>
      <c r="E32">
        <v>1897.8</v>
      </c>
      <c r="F32">
        <v>114.5</v>
      </c>
      <c r="G32">
        <v>0</v>
      </c>
    </row>
    <row r="33" spans="1:7" ht="15" x14ac:dyDescent="0.25">
      <c r="A33" s="282" t="s">
        <v>66</v>
      </c>
    </row>
    <row r="34" spans="1:7" ht="15" x14ac:dyDescent="0.25">
      <c r="A34" s="282" t="s">
        <v>79</v>
      </c>
      <c r="B34">
        <v>41.2</v>
      </c>
      <c r="C34">
        <v>194.2</v>
      </c>
      <c r="D34">
        <v>957.5</v>
      </c>
      <c r="E34">
        <v>1225.0999999999999</v>
      </c>
      <c r="F34">
        <v>37.9</v>
      </c>
      <c r="G34">
        <v>0</v>
      </c>
    </row>
    <row r="35" spans="1:7" ht="15" x14ac:dyDescent="0.25">
      <c r="A35" s="282" t="s">
        <v>66</v>
      </c>
    </row>
    <row r="36" spans="1:7" ht="15" x14ac:dyDescent="0.25">
      <c r="A36" s="282" t="s">
        <v>80</v>
      </c>
      <c r="B36">
        <v>82.7</v>
      </c>
      <c r="C36">
        <v>2073.6</v>
      </c>
      <c r="D36">
        <v>31033.200000000001</v>
      </c>
      <c r="E36">
        <v>28453.3</v>
      </c>
      <c r="F36">
        <v>1447</v>
      </c>
      <c r="G36">
        <v>0</v>
      </c>
    </row>
    <row r="37" spans="1:7" ht="15" x14ac:dyDescent="0.25">
      <c r="A37" s="282" t="s">
        <v>66</v>
      </c>
    </row>
    <row r="38" spans="1:7" ht="15" x14ac:dyDescent="0.25">
      <c r="A38" s="282" t="s">
        <v>81</v>
      </c>
      <c r="B38">
        <v>264</v>
      </c>
      <c r="C38">
        <v>534.5</v>
      </c>
      <c r="D38">
        <v>3727.4</v>
      </c>
      <c r="E38">
        <v>5081.8999999999996</v>
      </c>
      <c r="F38">
        <v>160</v>
      </c>
      <c r="G38">
        <v>0</v>
      </c>
    </row>
    <row r="39" spans="1:7" ht="15" x14ac:dyDescent="0.25">
      <c r="A39" s="282" t="s">
        <v>82</v>
      </c>
      <c r="B39">
        <v>0.2</v>
      </c>
      <c r="C39">
        <v>0</v>
      </c>
      <c r="D39">
        <v>0.1</v>
      </c>
      <c r="E39">
        <v>0</v>
      </c>
      <c r="F39">
        <v>0</v>
      </c>
      <c r="G39">
        <v>0</v>
      </c>
    </row>
    <row r="40" spans="1:7" ht="15" x14ac:dyDescent="0.25">
      <c r="A40" s="282" t="s">
        <v>83</v>
      </c>
      <c r="B40">
        <v>1.5</v>
      </c>
      <c r="C40">
        <v>110</v>
      </c>
      <c r="D40">
        <v>234.5</v>
      </c>
      <c r="E40">
        <v>812.1</v>
      </c>
      <c r="F40">
        <v>0</v>
      </c>
      <c r="G40">
        <v>0</v>
      </c>
    </row>
    <row r="41" spans="1:7" ht="15" x14ac:dyDescent="0.25">
      <c r="A41" s="282" t="s">
        <v>85</v>
      </c>
      <c r="B41">
        <v>2</v>
      </c>
      <c r="C41">
        <v>0</v>
      </c>
      <c r="D41">
        <v>7.3</v>
      </c>
      <c r="E41">
        <v>0</v>
      </c>
      <c r="F41">
        <v>0</v>
      </c>
      <c r="G41">
        <v>0</v>
      </c>
    </row>
    <row r="42" spans="1:7" ht="15" x14ac:dyDescent="0.25">
      <c r="A42" s="282" t="s">
        <v>86</v>
      </c>
      <c r="B42">
        <v>0.1</v>
      </c>
      <c r="C42">
        <v>2.7</v>
      </c>
      <c r="D42">
        <v>7.5</v>
      </c>
      <c r="E42">
        <v>3.6</v>
      </c>
      <c r="F42">
        <v>0</v>
      </c>
      <c r="G42">
        <v>0</v>
      </c>
    </row>
    <row r="43" spans="1:7" ht="15" x14ac:dyDescent="0.25">
      <c r="A43" s="282" t="s">
        <v>87</v>
      </c>
      <c r="B43">
        <v>0</v>
      </c>
      <c r="C43">
        <v>0.3</v>
      </c>
      <c r="D43">
        <v>0.3</v>
      </c>
      <c r="E43">
        <v>0.1</v>
      </c>
      <c r="F43">
        <v>0</v>
      </c>
      <c r="G43">
        <v>0</v>
      </c>
    </row>
    <row r="44" spans="1:7" ht="15" x14ac:dyDescent="0.25">
      <c r="A44" s="282" t="s">
        <v>88</v>
      </c>
      <c r="B44">
        <v>115.5</v>
      </c>
      <c r="C44">
        <v>144.4</v>
      </c>
      <c r="D44">
        <v>1364.2</v>
      </c>
      <c r="E44">
        <v>1508</v>
      </c>
      <c r="F44">
        <v>0.5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9.1</v>
      </c>
      <c r="C47">
        <v>44.9</v>
      </c>
      <c r="D47">
        <v>669.3</v>
      </c>
      <c r="E47">
        <v>485.5</v>
      </c>
      <c r="F47">
        <v>0.5</v>
      </c>
      <c r="G47">
        <v>0</v>
      </c>
    </row>
    <row r="48" spans="1:7" ht="15" x14ac:dyDescent="0.25">
      <c r="A48" s="282" t="s">
        <v>92</v>
      </c>
      <c r="B48">
        <v>0</v>
      </c>
      <c r="C48">
        <v>10</v>
      </c>
      <c r="D48">
        <v>12</v>
      </c>
      <c r="E48">
        <v>30.3</v>
      </c>
      <c r="F48">
        <v>0</v>
      </c>
      <c r="G48">
        <v>0</v>
      </c>
    </row>
    <row r="49" spans="1:7" ht="15" x14ac:dyDescent="0.25">
      <c r="A49" s="282" t="s">
        <v>93</v>
      </c>
      <c r="B49">
        <v>13.8</v>
      </c>
      <c r="C49">
        <v>35</v>
      </c>
      <c r="D49">
        <v>204</v>
      </c>
      <c r="E49">
        <v>319.89999999999998</v>
      </c>
      <c r="F49">
        <v>5.6</v>
      </c>
      <c r="G49">
        <v>0</v>
      </c>
    </row>
    <row r="50" spans="1:7" ht="15" x14ac:dyDescent="0.25">
      <c r="A50" s="282" t="s">
        <v>94</v>
      </c>
      <c r="B50">
        <v>0.5</v>
      </c>
      <c r="C50">
        <v>6.6</v>
      </c>
      <c r="D50">
        <v>13.5</v>
      </c>
      <c r="E50">
        <v>43.2</v>
      </c>
      <c r="F50">
        <v>0</v>
      </c>
      <c r="G50">
        <v>0</v>
      </c>
    </row>
    <row r="51" spans="1:7" ht="15" x14ac:dyDescent="0.25">
      <c r="A51" s="282" t="s">
        <v>95</v>
      </c>
      <c r="B51">
        <v>0</v>
      </c>
      <c r="C51">
        <v>110</v>
      </c>
      <c r="D51">
        <v>206.1</v>
      </c>
      <c r="E51">
        <v>585</v>
      </c>
      <c r="F51">
        <v>132</v>
      </c>
      <c r="G51">
        <v>0</v>
      </c>
    </row>
    <row r="52" spans="1:7" ht="15" x14ac:dyDescent="0.25">
      <c r="A52" s="282" t="s">
        <v>96</v>
      </c>
      <c r="B52">
        <v>16.7</v>
      </c>
      <c r="C52">
        <v>13.3</v>
      </c>
      <c r="D52">
        <v>63</v>
      </c>
      <c r="E52">
        <v>55.6</v>
      </c>
      <c r="F52">
        <v>2</v>
      </c>
      <c r="G52">
        <v>0</v>
      </c>
    </row>
    <row r="53" spans="1:7" ht="15" x14ac:dyDescent="0.25">
      <c r="A53" s="282" t="s">
        <v>97</v>
      </c>
      <c r="B53">
        <v>0.2</v>
      </c>
      <c r="C53">
        <v>0</v>
      </c>
      <c r="D53">
        <v>0</v>
      </c>
      <c r="E53">
        <v>0</v>
      </c>
      <c r="F53">
        <v>0</v>
      </c>
      <c r="G53">
        <v>0</v>
      </c>
    </row>
    <row r="54" spans="1:7" ht="15" x14ac:dyDescent="0.25">
      <c r="A54" s="282" t="s">
        <v>98</v>
      </c>
      <c r="B54">
        <v>0</v>
      </c>
      <c r="C54">
        <v>0</v>
      </c>
      <c r="D54">
        <v>144</v>
      </c>
      <c r="E54">
        <v>230.5</v>
      </c>
      <c r="F54">
        <v>0</v>
      </c>
      <c r="G54">
        <v>0</v>
      </c>
    </row>
    <row r="55" spans="1:7" ht="15" x14ac:dyDescent="0.25">
      <c r="A55" s="282" t="s">
        <v>99</v>
      </c>
      <c r="B55">
        <v>5</v>
      </c>
      <c r="C55">
        <v>3.9</v>
      </c>
      <c r="D55">
        <v>5.2</v>
      </c>
      <c r="E55">
        <v>2.9</v>
      </c>
      <c r="F55">
        <v>0.3</v>
      </c>
      <c r="G55">
        <v>0</v>
      </c>
    </row>
    <row r="56" spans="1:7" ht="15" x14ac:dyDescent="0.25">
      <c r="A56" s="282" t="s">
        <v>100</v>
      </c>
      <c r="B56">
        <v>70.5</v>
      </c>
      <c r="C56">
        <v>22.5</v>
      </c>
      <c r="D56">
        <v>240.2</v>
      </c>
      <c r="E56">
        <v>566.29999999999995</v>
      </c>
      <c r="F56">
        <v>15.8</v>
      </c>
      <c r="G56">
        <v>0</v>
      </c>
    </row>
    <row r="57" spans="1:7" ht="15" x14ac:dyDescent="0.25">
      <c r="A57" s="282" t="s">
        <v>101</v>
      </c>
      <c r="B57">
        <v>28.9</v>
      </c>
      <c r="C57">
        <v>31</v>
      </c>
      <c r="D57">
        <v>484.6</v>
      </c>
      <c r="E57">
        <v>439</v>
      </c>
      <c r="F57">
        <v>3.3</v>
      </c>
      <c r="G57">
        <v>0</v>
      </c>
    </row>
    <row r="58" spans="1:7" ht="15" x14ac:dyDescent="0.25">
      <c r="A58" s="282" t="s">
        <v>66</v>
      </c>
    </row>
    <row r="59" spans="1:7" ht="15" x14ac:dyDescent="0.25">
      <c r="A59" s="282" t="s">
        <v>102</v>
      </c>
      <c r="B59">
        <v>180.9</v>
      </c>
      <c r="C59">
        <v>517.1</v>
      </c>
      <c r="D59">
        <v>1534.6</v>
      </c>
      <c r="E59">
        <v>4186.8</v>
      </c>
      <c r="F59">
        <v>0</v>
      </c>
      <c r="G59">
        <v>0</v>
      </c>
    </row>
    <row r="60" spans="1:7" ht="15" x14ac:dyDescent="0.25">
      <c r="A60" s="282" t="s">
        <v>103</v>
      </c>
      <c r="B60">
        <v>0</v>
      </c>
      <c r="C60">
        <v>126</v>
      </c>
      <c r="D60">
        <v>356.3</v>
      </c>
      <c r="E60">
        <v>131.1</v>
      </c>
      <c r="F60">
        <v>0</v>
      </c>
      <c r="G60">
        <v>0</v>
      </c>
    </row>
    <row r="61" spans="1:7" ht="15" x14ac:dyDescent="0.25">
      <c r="A61" s="282" t="s">
        <v>104</v>
      </c>
      <c r="B61">
        <v>180.7</v>
      </c>
      <c r="C61">
        <v>386</v>
      </c>
      <c r="D61">
        <v>961</v>
      </c>
      <c r="E61">
        <v>3702.4</v>
      </c>
      <c r="F61">
        <v>0</v>
      </c>
      <c r="G61">
        <v>0</v>
      </c>
    </row>
    <row r="62" spans="1:7" ht="15" x14ac:dyDescent="0.25">
      <c r="A62" s="282" t="s">
        <v>257</v>
      </c>
      <c r="B62">
        <v>0</v>
      </c>
      <c r="C62">
        <v>0.1</v>
      </c>
      <c r="D62">
        <v>0</v>
      </c>
      <c r="E62">
        <v>0.4</v>
      </c>
      <c r="F62">
        <v>0</v>
      </c>
      <c r="G62">
        <v>0</v>
      </c>
    </row>
    <row r="63" spans="1:7" ht="15" x14ac:dyDescent="0.25">
      <c r="A63" s="282" t="s">
        <v>105</v>
      </c>
      <c r="B63">
        <v>0</v>
      </c>
      <c r="C63">
        <v>5</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0.2</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698.6</v>
      </c>
      <c r="C68">
        <v>1450.8</v>
      </c>
      <c r="D68">
        <v>4830.1000000000004</v>
      </c>
      <c r="E68">
        <v>5148.2</v>
      </c>
      <c r="F68">
        <v>250.5</v>
      </c>
      <c r="G68">
        <v>0</v>
      </c>
    </row>
    <row r="69" spans="1:7" ht="15" x14ac:dyDescent="0.25">
      <c r="A69" s="282" t="s">
        <v>109</v>
      </c>
      <c r="B69">
        <v>6.8</v>
      </c>
      <c r="C69">
        <v>6.5</v>
      </c>
      <c r="D69">
        <v>16.8</v>
      </c>
      <c r="E69">
        <v>21.4</v>
      </c>
      <c r="F69">
        <v>0</v>
      </c>
      <c r="G69">
        <v>0</v>
      </c>
    </row>
    <row r="70" spans="1:7" ht="15" x14ac:dyDescent="0.25">
      <c r="A70" s="282" t="s">
        <v>111</v>
      </c>
      <c r="B70">
        <v>51.4</v>
      </c>
      <c r="C70">
        <v>86.7</v>
      </c>
      <c r="D70">
        <v>214.1</v>
      </c>
      <c r="E70">
        <v>223</v>
      </c>
      <c r="F70">
        <v>16.3</v>
      </c>
      <c r="G70">
        <v>0</v>
      </c>
    </row>
    <row r="71" spans="1:7" ht="15" x14ac:dyDescent="0.25">
      <c r="A71" s="282" t="s">
        <v>112</v>
      </c>
      <c r="B71">
        <v>11.3</v>
      </c>
      <c r="C71">
        <v>51.2</v>
      </c>
      <c r="D71">
        <v>127.4</v>
      </c>
      <c r="E71">
        <v>111.4</v>
      </c>
      <c r="F71">
        <v>1.1000000000000001</v>
      </c>
      <c r="G71">
        <v>0</v>
      </c>
    </row>
    <row r="72" spans="1:7" ht="15" x14ac:dyDescent="0.25">
      <c r="A72" s="282" t="s">
        <v>259</v>
      </c>
      <c r="B72">
        <v>0</v>
      </c>
      <c r="C72">
        <v>0</v>
      </c>
      <c r="D72">
        <v>0</v>
      </c>
      <c r="E72">
        <v>7.7</v>
      </c>
      <c r="F72">
        <v>0</v>
      </c>
      <c r="G72">
        <v>0</v>
      </c>
    </row>
    <row r="73" spans="1:7" ht="15" x14ac:dyDescent="0.25">
      <c r="A73" s="282" t="s">
        <v>113</v>
      </c>
      <c r="B73">
        <v>42.7</v>
      </c>
      <c r="C73">
        <v>61.3</v>
      </c>
      <c r="D73">
        <v>283.7</v>
      </c>
      <c r="E73">
        <v>335.6</v>
      </c>
      <c r="F73">
        <v>0</v>
      </c>
      <c r="G73">
        <v>0</v>
      </c>
    </row>
    <row r="74" spans="1:7" ht="15" x14ac:dyDescent="0.25">
      <c r="A74" s="282" t="s">
        <v>114</v>
      </c>
      <c r="B74">
        <v>14.4</v>
      </c>
      <c r="C74">
        <v>25.6</v>
      </c>
      <c r="D74">
        <v>7.2</v>
      </c>
      <c r="E74">
        <v>16</v>
      </c>
      <c r="F74">
        <v>0</v>
      </c>
      <c r="G74">
        <v>0</v>
      </c>
    </row>
    <row r="75" spans="1:7" ht="15" x14ac:dyDescent="0.25">
      <c r="A75" s="282" t="s">
        <v>115</v>
      </c>
      <c r="B75">
        <v>6</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555.6</v>
      </c>
      <c r="C77">
        <v>1189.8</v>
      </c>
      <c r="D77">
        <v>3935.6</v>
      </c>
      <c r="E77">
        <v>4134.8</v>
      </c>
      <c r="F77">
        <v>227.6</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0</v>
      </c>
      <c r="C81">
        <v>7</v>
      </c>
      <c r="D81">
        <v>62.5</v>
      </c>
      <c r="E81">
        <v>86.9</v>
      </c>
      <c r="F81">
        <v>0</v>
      </c>
      <c r="G81">
        <v>0</v>
      </c>
    </row>
    <row r="82" spans="1:7" ht="15" x14ac:dyDescent="0.25">
      <c r="A82" s="282" t="s">
        <v>62</v>
      </c>
      <c r="B82" t="s">
        <v>63</v>
      </c>
      <c r="C82" t="s">
        <v>64</v>
      </c>
      <c r="D82" t="s">
        <v>63</v>
      </c>
      <c r="E82" t="s">
        <v>63</v>
      </c>
      <c r="F82" t="s">
        <v>63</v>
      </c>
      <c r="G82" t="s">
        <v>65</v>
      </c>
    </row>
    <row r="83" spans="1:7" ht="15" x14ac:dyDescent="0.25">
      <c r="A83" s="282" t="s">
        <v>122</v>
      </c>
      <c r="B83">
        <v>1844.4</v>
      </c>
      <c r="C83">
        <v>5279.6</v>
      </c>
      <c r="D83">
        <v>48519.1</v>
      </c>
      <c r="E83">
        <v>50648.800000000003</v>
      </c>
      <c r="F83">
        <v>2032.9</v>
      </c>
      <c r="G83">
        <v>0</v>
      </c>
    </row>
    <row r="84" spans="1:7" ht="15" x14ac:dyDescent="0.25">
      <c r="A84" s="282" t="s">
        <v>123</v>
      </c>
      <c r="B84">
        <v>1285.5</v>
      </c>
      <c r="C84">
        <v>4212.3</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3129.8</v>
      </c>
      <c r="C86">
        <v>9491.9</v>
      </c>
      <c r="D86">
        <v>48519.1</v>
      </c>
      <c r="E86">
        <v>50648.800000000003</v>
      </c>
      <c r="F86">
        <v>3165.9</v>
      </c>
      <c r="G86">
        <v>0</v>
      </c>
    </row>
    <row r="87" spans="1:7" ht="15" x14ac:dyDescent="0.25">
      <c r="A87" s="282" t="s">
        <v>125</v>
      </c>
      <c r="B87" t="s">
        <v>42</v>
      </c>
      <c r="C87" t="s">
        <v>42</v>
      </c>
      <c r="D87">
        <v>1.7</v>
      </c>
      <c r="E87">
        <v>6.3</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22FE-6807-4CEB-A39B-71FEF1DB7955}">
  <dimension ref="A1:G89"/>
  <sheetViews>
    <sheetView workbookViewId="0">
      <selection activeCell="E1" sqref="E1"/>
    </sheetView>
  </sheetViews>
  <sheetFormatPr defaultRowHeight="13.2" x14ac:dyDescent="0.25"/>
  <cols>
    <col min="1" max="1" width="22.6640625" customWidth="1"/>
    <col min="2" max="2" width="14.5546875" customWidth="1"/>
    <col min="3" max="3" width="10.88671875" customWidth="1"/>
    <col min="4" max="4" width="12.109375" customWidth="1"/>
    <col min="5" max="5" width="10.5546875" customWidth="1"/>
    <col min="6" max="6" width="11.88671875" customWidth="1"/>
    <col min="7" max="7" width="15.6640625" customWidth="1"/>
  </cols>
  <sheetData>
    <row r="1" spans="1:7" ht="15" x14ac:dyDescent="0.25">
      <c r="A1" s="282" t="s">
        <v>47</v>
      </c>
    </row>
    <row r="2" spans="1:7" ht="15" x14ac:dyDescent="0.25">
      <c r="A2" s="282" t="s">
        <v>48</v>
      </c>
    </row>
    <row r="3" spans="1:7" ht="15" x14ac:dyDescent="0.25">
      <c r="A3" s="282" t="s">
        <v>275</v>
      </c>
    </row>
    <row r="4" spans="1:7" ht="15" x14ac:dyDescent="0.25">
      <c r="A4" s="282" t="s">
        <v>50</v>
      </c>
    </row>
    <row r="5" spans="1:7" ht="15" x14ac:dyDescent="0.25">
      <c r="A5" s="282" t="s">
        <v>51</v>
      </c>
    </row>
    <row r="6" spans="1:7" ht="15" x14ac:dyDescent="0.25">
      <c r="A6" s="282" t="s">
        <v>52</v>
      </c>
    </row>
    <row r="7" spans="1:7" ht="15" x14ac:dyDescent="0.25">
      <c r="A7" s="282" t="s">
        <v>128</v>
      </c>
    </row>
    <row r="8" spans="1:7" ht="15" x14ac:dyDescent="0.25">
      <c r="A8" s="282" t="s">
        <v>52</v>
      </c>
    </row>
    <row r="9" spans="1:7" ht="15" x14ac:dyDescent="0.25">
      <c r="A9" s="282" t="s">
        <v>56</v>
      </c>
      <c r="B9" t="s">
        <v>57</v>
      </c>
      <c r="C9" t="s">
        <v>58</v>
      </c>
      <c r="D9" t="s">
        <v>57</v>
      </c>
      <c r="E9" t="s">
        <v>59</v>
      </c>
      <c r="F9" t="s">
        <v>60</v>
      </c>
      <c r="G9" t="s">
        <v>61</v>
      </c>
    </row>
    <row r="10" spans="1:7" ht="15" x14ac:dyDescent="0.25">
      <c r="A10" s="282" t="s">
        <v>62</v>
      </c>
      <c r="B10" t="s">
        <v>63</v>
      </c>
      <c r="C10" t="s">
        <v>64</v>
      </c>
      <c r="D10" t="s">
        <v>63</v>
      </c>
      <c r="E10" t="s">
        <v>63</v>
      </c>
      <c r="F10" t="s">
        <v>63</v>
      </c>
      <c r="G10" t="s">
        <v>65</v>
      </c>
    </row>
    <row r="11" spans="1:7" ht="15" x14ac:dyDescent="0.25">
      <c r="A11" s="282" t="s">
        <v>66</v>
      </c>
    </row>
    <row r="12" spans="1:7" ht="15" x14ac:dyDescent="0.25">
      <c r="A12" s="282" t="s">
        <v>67</v>
      </c>
      <c r="B12">
        <v>0</v>
      </c>
      <c r="C12">
        <v>46</v>
      </c>
      <c r="D12">
        <v>4312.2</v>
      </c>
      <c r="E12">
        <v>4211</v>
      </c>
      <c r="F12">
        <v>23</v>
      </c>
      <c r="G12">
        <v>0</v>
      </c>
    </row>
    <row r="13" spans="1:7" ht="15" x14ac:dyDescent="0.25">
      <c r="A13" s="282" t="s">
        <v>253</v>
      </c>
      <c r="B13">
        <v>0</v>
      </c>
      <c r="C13">
        <v>0</v>
      </c>
      <c r="D13">
        <v>0</v>
      </c>
      <c r="E13">
        <v>21.2</v>
      </c>
      <c r="F13">
        <v>0</v>
      </c>
      <c r="G13">
        <v>0</v>
      </c>
    </row>
    <row r="14" spans="1:7" ht="15" x14ac:dyDescent="0.25">
      <c r="A14" s="282" t="s">
        <v>254</v>
      </c>
      <c r="B14">
        <v>0</v>
      </c>
      <c r="C14">
        <v>0</v>
      </c>
      <c r="D14">
        <v>0</v>
      </c>
      <c r="E14">
        <v>23.6</v>
      </c>
      <c r="F14">
        <v>0</v>
      </c>
      <c r="G14">
        <v>0</v>
      </c>
    </row>
    <row r="15" spans="1:7" ht="15" x14ac:dyDescent="0.25">
      <c r="A15" s="282" t="s">
        <v>68</v>
      </c>
      <c r="B15">
        <v>0</v>
      </c>
      <c r="C15">
        <v>0</v>
      </c>
      <c r="D15">
        <v>1622.4</v>
      </c>
      <c r="E15">
        <v>851.3</v>
      </c>
      <c r="F15">
        <v>0</v>
      </c>
      <c r="G15">
        <v>0</v>
      </c>
    </row>
    <row r="16" spans="1:7" ht="15" x14ac:dyDescent="0.25">
      <c r="A16" s="282" t="s">
        <v>69</v>
      </c>
      <c r="B16">
        <v>0</v>
      </c>
      <c r="C16">
        <v>0</v>
      </c>
      <c r="D16">
        <v>20.2</v>
      </c>
      <c r="E16">
        <v>39.1</v>
      </c>
      <c r="F16">
        <v>0</v>
      </c>
      <c r="G16">
        <v>0</v>
      </c>
    </row>
    <row r="17" spans="1:7" ht="15" x14ac:dyDescent="0.25">
      <c r="A17" s="282" t="s">
        <v>255</v>
      </c>
      <c r="B17">
        <v>0</v>
      </c>
      <c r="C17">
        <v>0</v>
      </c>
      <c r="D17">
        <v>0</v>
      </c>
      <c r="E17">
        <v>8.1</v>
      </c>
      <c r="F17">
        <v>0</v>
      </c>
      <c r="G17">
        <v>0</v>
      </c>
    </row>
    <row r="18" spans="1:7" ht="15" x14ac:dyDescent="0.25">
      <c r="A18" s="282" t="s">
        <v>70</v>
      </c>
      <c r="B18">
        <v>0</v>
      </c>
      <c r="C18">
        <v>46</v>
      </c>
      <c r="D18">
        <v>190.4</v>
      </c>
      <c r="E18">
        <v>269.2</v>
      </c>
      <c r="F18">
        <v>0</v>
      </c>
      <c r="G18">
        <v>0</v>
      </c>
    </row>
    <row r="19" spans="1:7" ht="15" x14ac:dyDescent="0.25">
      <c r="A19" s="282" t="s">
        <v>71</v>
      </c>
      <c r="B19">
        <v>0</v>
      </c>
      <c r="C19">
        <v>0</v>
      </c>
      <c r="D19">
        <v>1010.8</v>
      </c>
      <c r="E19">
        <v>1210.5</v>
      </c>
      <c r="F19">
        <v>0</v>
      </c>
      <c r="G19">
        <v>0</v>
      </c>
    </row>
    <row r="20" spans="1:7" ht="15" x14ac:dyDescent="0.25">
      <c r="A20" s="282" t="s">
        <v>72</v>
      </c>
      <c r="B20">
        <v>0</v>
      </c>
      <c r="C20">
        <v>0</v>
      </c>
      <c r="D20">
        <v>111.3</v>
      </c>
      <c r="E20">
        <v>291.8</v>
      </c>
      <c r="F20">
        <v>23</v>
      </c>
      <c r="G20">
        <v>0</v>
      </c>
    </row>
    <row r="21" spans="1:7" ht="15" x14ac:dyDescent="0.25">
      <c r="A21" s="282" t="s">
        <v>256</v>
      </c>
      <c r="B21">
        <v>0</v>
      </c>
      <c r="C21">
        <v>0</v>
      </c>
      <c r="D21">
        <v>0</v>
      </c>
      <c r="E21">
        <v>35</v>
      </c>
      <c r="F21">
        <v>0</v>
      </c>
      <c r="G21">
        <v>0</v>
      </c>
    </row>
    <row r="22" spans="1:7" ht="15" x14ac:dyDescent="0.25">
      <c r="A22" s="282" t="s">
        <v>73</v>
      </c>
      <c r="B22">
        <v>0</v>
      </c>
      <c r="C22">
        <v>0</v>
      </c>
      <c r="D22">
        <v>1168.3</v>
      </c>
      <c r="E22">
        <v>1273.0999999999999</v>
      </c>
      <c r="F22">
        <v>0</v>
      </c>
      <c r="G22">
        <v>0</v>
      </c>
    </row>
    <row r="23" spans="1:7" ht="15" x14ac:dyDescent="0.25">
      <c r="A23" s="282" t="s">
        <v>74</v>
      </c>
      <c r="B23">
        <v>0</v>
      </c>
      <c r="C23">
        <v>0</v>
      </c>
      <c r="D23">
        <v>189</v>
      </c>
      <c r="E23">
        <v>188</v>
      </c>
      <c r="F23">
        <v>0</v>
      </c>
      <c r="G23">
        <v>0</v>
      </c>
    </row>
    <row r="24" spans="1:7" ht="15" x14ac:dyDescent="0.25">
      <c r="A24" s="282" t="s">
        <v>66</v>
      </c>
    </row>
    <row r="25" spans="1:7" ht="15" x14ac:dyDescent="0.25">
      <c r="A25" s="282" t="s">
        <v>75</v>
      </c>
      <c r="B25">
        <v>0</v>
      </c>
      <c r="C25">
        <v>0</v>
      </c>
      <c r="D25">
        <v>209.6</v>
      </c>
      <c r="E25">
        <v>433.6</v>
      </c>
      <c r="F25">
        <v>0</v>
      </c>
      <c r="G25">
        <v>0</v>
      </c>
    </row>
    <row r="26" spans="1:7" ht="15" x14ac:dyDescent="0.25">
      <c r="A26" s="282" t="s">
        <v>76</v>
      </c>
      <c r="B26">
        <v>0</v>
      </c>
      <c r="C26">
        <v>0</v>
      </c>
      <c r="D26">
        <v>31</v>
      </c>
      <c r="E26">
        <v>0</v>
      </c>
      <c r="F26">
        <v>0</v>
      </c>
      <c r="G26">
        <v>0</v>
      </c>
    </row>
    <row r="27" spans="1:7" ht="15" x14ac:dyDescent="0.25">
      <c r="A27" s="282" t="s">
        <v>77</v>
      </c>
      <c r="B27">
        <v>0</v>
      </c>
      <c r="C27">
        <v>0</v>
      </c>
      <c r="D27">
        <v>178.6</v>
      </c>
      <c r="E27">
        <v>433.6</v>
      </c>
      <c r="F27">
        <v>0</v>
      </c>
      <c r="G27">
        <v>0</v>
      </c>
    </row>
    <row r="28" spans="1:7" ht="15" x14ac:dyDescent="0.25">
      <c r="A28" s="282" t="s">
        <v>66</v>
      </c>
    </row>
    <row r="29" spans="1:7" ht="15" x14ac:dyDescent="0.25">
      <c r="A29" s="282" t="s">
        <v>167</v>
      </c>
      <c r="B29">
        <v>0</v>
      </c>
      <c r="C29">
        <v>0</v>
      </c>
      <c r="D29">
        <v>0</v>
      </c>
      <c r="E29">
        <v>11.1</v>
      </c>
      <c r="F29">
        <v>0</v>
      </c>
      <c r="G29">
        <v>0</v>
      </c>
    </row>
    <row r="30" spans="1:7" ht="15" x14ac:dyDescent="0.25">
      <c r="A30" s="282" t="s">
        <v>168</v>
      </c>
      <c r="B30">
        <v>0</v>
      </c>
      <c r="C30">
        <v>0</v>
      </c>
      <c r="D30">
        <v>0</v>
      </c>
      <c r="E30">
        <v>11.1</v>
      </c>
      <c r="F30">
        <v>0</v>
      </c>
      <c r="G30">
        <v>0</v>
      </c>
    </row>
    <row r="31" spans="1:7" ht="15" x14ac:dyDescent="0.25">
      <c r="A31" s="282" t="s">
        <v>66</v>
      </c>
    </row>
    <row r="32" spans="1:7" ht="15" x14ac:dyDescent="0.25">
      <c r="A32" s="282" t="s">
        <v>78</v>
      </c>
      <c r="B32">
        <v>395.7</v>
      </c>
      <c r="C32">
        <v>474</v>
      </c>
      <c r="D32">
        <v>1857.2</v>
      </c>
      <c r="E32">
        <v>1804.2</v>
      </c>
      <c r="F32">
        <v>114.5</v>
      </c>
      <c r="G32">
        <v>0</v>
      </c>
    </row>
    <row r="33" spans="1:7" ht="15" x14ac:dyDescent="0.25">
      <c r="A33" s="282" t="s">
        <v>66</v>
      </c>
    </row>
    <row r="34" spans="1:7" ht="15" x14ac:dyDescent="0.25">
      <c r="A34" s="282" t="s">
        <v>79</v>
      </c>
      <c r="B34">
        <v>40.799999999999997</v>
      </c>
      <c r="C34">
        <v>211.8</v>
      </c>
      <c r="D34">
        <v>953.7</v>
      </c>
      <c r="E34">
        <v>1197.8</v>
      </c>
      <c r="F34">
        <v>32.9</v>
      </c>
      <c r="G34">
        <v>0</v>
      </c>
    </row>
    <row r="35" spans="1:7" ht="15" x14ac:dyDescent="0.25">
      <c r="A35" s="282" t="s">
        <v>66</v>
      </c>
    </row>
    <row r="36" spans="1:7" ht="15" x14ac:dyDescent="0.25">
      <c r="A36" s="282" t="s">
        <v>80</v>
      </c>
      <c r="B36">
        <v>70.8</v>
      </c>
      <c r="C36">
        <v>2012.7</v>
      </c>
      <c r="D36">
        <v>31025.5</v>
      </c>
      <c r="E36">
        <v>28378.7</v>
      </c>
      <c r="F36">
        <v>1447</v>
      </c>
      <c r="G36">
        <v>0</v>
      </c>
    </row>
    <row r="37" spans="1:7" ht="15" x14ac:dyDescent="0.25">
      <c r="A37" s="282" t="s">
        <v>66</v>
      </c>
    </row>
    <row r="38" spans="1:7" ht="15" x14ac:dyDescent="0.25">
      <c r="A38" s="282" t="s">
        <v>81</v>
      </c>
      <c r="B38">
        <v>256.5</v>
      </c>
      <c r="C38">
        <v>548.4</v>
      </c>
      <c r="D38">
        <v>3701.5</v>
      </c>
      <c r="E38">
        <v>4942.5</v>
      </c>
      <c r="F38">
        <v>160</v>
      </c>
      <c r="G38">
        <v>0</v>
      </c>
    </row>
    <row r="39" spans="1:7" ht="15" x14ac:dyDescent="0.25">
      <c r="A39" s="282" t="s">
        <v>82</v>
      </c>
      <c r="B39">
        <v>0.2</v>
      </c>
      <c r="C39">
        <v>0</v>
      </c>
      <c r="D39">
        <v>0.1</v>
      </c>
      <c r="E39">
        <v>0</v>
      </c>
      <c r="F39">
        <v>0</v>
      </c>
      <c r="G39">
        <v>0</v>
      </c>
    </row>
    <row r="40" spans="1:7" ht="15" x14ac:dyDescent="0.25">
      <c r="A40" s="282" t="s">
        <v>83</v>
      </c>
      <c r="B40">
        <v>1.5</v>
      </c>
      <c r="C40">
        <v>110</v>
      </c>
      <c r="D40">
        <v>234.5</v>
      </c>
      <c r="E40">
        <v>754.3</v>
      </c>
      <c r="F40">
        <v>0</v>
      </c>
      <c r="G40">
        <v>0</v>
      </c>
    </row>
    <row r="41" spans="1:7" ht="15" x14ac:dyDescent="0.25">
      <c r="A41" s="282" t="s">
        <v>85</v>
      </c>
      <c r="B41">
        <v>2</v>
      </c>
      <c r="C41">
        <v>0</v>
      </c>
      <c r="D41">
        <v>7.3</v>
      </c>
      <c r="E41">
        <v>0</v>
      </c>
      <c r="F41">
        <v>0</v>
      </c>
      <c r="G41">
        <v>0</v>
      </c>
    </row>
    <row r="42" spans="1:7" ht="15" x14ac:dyDescent="0.25">
      <c r="A42" s="282" t="s">
        <v>86</v>
      </c>
      <c r="B42">
        <v>0.1</v>
      </c>
      <c r="C42">
        <v>1.7</v>
      </c>
      <c r="D42">
        <v>7.5</v>
      </c>
      <c r="E42">
        <v>3.6</v>
      </c>
      <c r="F42">
        <v>0</v>
      </c>
      <c r="G42">
        <v>0</v>
      </c>
    </row>
    <row r="43" spans="1:7" ht="15" x14ac:dyDescent="0.25">
      <c r="A43" s="282" t="s">
        <v>87</v>
      </c>
      <c r="B43">
        <v>0</v>
      </c>
      <c r="C43">
        <v>0.3</v>
      </c>
      <c r="D43">
        <v>0.3</v>
      </c>
      <c r="E43">
        <v>0.1</v>
      </c>
      <c r="F43">
        <v>0</v>
      </c>
      <c r="G43">
        <v>0</v>
      </c>
    </row>
    <row r="44" spans="1:7" ht="15" x14ac:dyDescent="0.25">
      <c r="A44" s="282" t="s">
        <v>88</v>
      </c>
      <c r="B44">
        <v>102.5</v>
      </c>
      <c r="C44">
        <v>159</v>
      </c>
      <c r="D44">
        <v>1345.8</v>
      </c>
      <c r="E44">
        <v>1440.8</v>
      </c>
      <c r="F44">
        <v>0.5</v>
      </c>
      <c r="G44">
        <v>0</v>
      </c>
    </row>
    <row r="45" spans="1:7" ht="15" x14ac:dyDescent="0.25">
      <c r="A45" s="282" t="s">
        <v>89</v>
      </c>
      <c r="B45">
        <v>0</v>
      </c>
      <c r="C45">
        <v>0</v>
      </c>
      <c r="D45">
        <v>44.1</v>
      </c>
      <c r="E45">
        <v>0</v>
      </c>
      <c r="F45">
        <v>0</v>
      </c>
      <c r="G45">
        <v>0</v>
      </c>
    </row>
    <row r="46" spans="1:7" ht="15" x14ac:dyDescent="0.25">
      <c r="A46" s="282" t="s">
        <v>90</v>
      </c>
      <c r="B46">
        <v>0</v>
      </c>
      <c r="C46">
        <v>0</v>
      </c>
      <c r="D46">
        <v>27.5</v>
      </c>
      <c r="E46">
        <v>0</v>
      </c>
      <c r="F46">
        <v>0</v>
      </c>
      <c r="G46">
        <v>0</v>
      </c>
    </row>
    <row r="47" spans="1:7" ht="15" x14ac:dyDescent="0.25">
      <c r="A47" s="282" t="s">
        <v>91</v>
      </c>
      <c r="B47">
        <v>12.2</v>
      </c>
      <c r="C47">
        <v>46.4</v>
      </c>
      <c r="D47">
        <v>668.7</v>
      </c>
      <c r="E47">
        <v>483.9</v>
      </c>
      <c r="F47">
        <v>0.5</v>
      </c>
      <c r="G47">
        <v>0</v>
      </c>
    </row>
    <row r="48" spans="1:7" ht="15" x14ac:dyDescent="0.25">
      <c r="A48" s="282" t="s">
        <v>92</v>
      </c>
      <c r="B48">
        <v>0</v>
      </c>
      <c r="C48">
        <v>10</v>
      </c>
      <c r="D48">
        <v>12</v>
      </c>
      <c r="E48">
        <v>30.3</v>
      </c>
      <c r="F48">
        <v>0</v>
      </c>
      <c r="G48">
        <v>0</v>
      </c>
    </row>
    <row r="49" spans="1:7" ht="15" x14ac:dyDescent="0.25">
      <c r="A49" s="282" t="s">
        <v>93</v>
      </c>
      <c r="B49">
        <v>15.2</v>
      </c>
      <c r="C49">
        <v>36.1</v>
      </c>
      <c r="D49">
        <v>202.6</v>
      </c>
      <c r="E49">
        <v>315.60000000000002</v>
      </c>
      <c r="F49">
        <v>5.6</v>
      </c>
      <c r="G49">
        <v>0</v>
      </c>
    </row>
    <row r="50" spans="1:7" ht="15" x14ac:dyDescent="0.25">
      <c r="A50" s="282" t="s">
        <v>94</v>
      </c>
      <c r="B50">
        <v>0.5</v>
      </c>
      <c r="C50">
        <v>8.1999999999999993</v>
      </c>
      <c r="D50">
        <v>13.5</v>
      </c>
      <c r="E50">
        <v>41.6</v>
      </c>
      <c r="F50">
        <v>0</v>
      </c>
      <c r="G50">
        <v>0</v>
      </c>
    </row>
    <row r="51" spans="1:7" ht="15" x14ac:dyDescent="0.25">
      <c r="A51" s="282" t="s">
        <v>95</v>
      </c>
      <c r="B51">
        <v>0</v>
      </c>
      <c r="C51">
        <v>110</v>
      </c>
      <c r="D51">
        <v>206.1</v>
      </c>
      <c r="E51">
        <v>585</v>
      </c>
      <c r="F51">
        <v>132</v>
      </c>
      <c r="G51">
        <v>0</v>
      </c>
    </row>
    <row r="52" spans="1:7" ht="15" x14ac:dyDescent="0.25">
      <c r="A52" s="282" t="s">
        <v>96</v>
      </c>
      <c r="B52">
        <v>18</v>
      </c>
      <c r="C52">
        <v>14.4</v>
      </c>
      <c r="D52">
        <v>61.6</v>
      </c>
      <c r="E52">
        <v>54.4</v>
      </c>
      <c r="F52">
        <v>2</v>
      </c>
      <c r="G52">
        <v>0</v>
      </c>
    </row>
    <row r="53" spans="1:7" ht="15" x14ac:dyDescent="0.25">
      <c r="A53" s="282" t="s">
        <v>97</v>
      </c>
      <c r="B53">
        <v>0.2</v>
      </c>
      <c r="C53">
        <v>0</v>
      </c>
      <c r="D53">
        <v>0</v>
      </c>
      <c r="E53">
        <v>0</v>
      </c>
      <c r="F53">
        <v>0</v>
      </c>
      <c r="G53">
        <v>0</v>
      </c>
    </row>
    <row r="54" spans="1:7" ht="15" x14ac:dyDescent="0.25">
      <c r="A54" s="282" t="s">
        <v>98</v>
      </c>
      <c r="B54">
        <v>0</v>
      </c>
      <c r="C54">
        <v>0.1</v>
      </c>
      <c r="D54">
        <v>144</v>
      </c>
      <c r="E54">
        <v>230.4</v>
      </c>
      <c r="F54">
        <v>0</v>
      </c>
      <c r="G54">
        <v>0</v>
      </c>
    </row>
    <row r="55" spans="1:7" ht="15" x14ac:dyDescent="0.25">
      <c r="A55" s="282" t="s">
        <v>99</v>
      </c>
      <c r="B55">
        <v>5.5</v>
      </c>
      <c r="C55">
        <v>3.9</v>
      </c>
      <c r="D55">
        <v>4.7</v>
      </c>
      <c r="E55">
        <v>2.9</v>
      </c>
      <c r="F55">
        <v>0.3</v>
      </c>
      <c r="G55">
        <v>0</v>
      </c>
    </row>
    <row r="56" spans="1:7" ht="15" x14ac:dyDescent="0.25">
      <c r="A56" s="282" t="s">
        <v>100</v>
      </c>
      <c r="B56">
        <v>72.5</v>
      </c>
      <c r="C56">
        <v>18.8</v>
      </c>
      <c r="D56">
        <v>238.1</v>
      </c>
      <c r="E56">
        <v>566.1</v>
      </c>
      <c r="F56">
        <v>15.8</v>
      </c>
      <c r="G56">
        <v>0</v>
      </c>
    </row>
    <row r="57" spans="1:7" ht="15" x14ac:dyDescent="0.25">
      <c r="A57" s="282" t="s">
        <v>101</v>
      </c>
      <c r="B57">
        <v>26.1</v>
      </c>
      <c r="C57">
        <v>29.6</v>
      </c>
      <c r="D57">
        <v>483.1</v>
      </c>
      <c r="E57">
        <v>433.4</v>
      </c>
      <c r="F57">
        <v>3.3</v>
      </c>
      <c r="G57">
        <v>0</v>
      </c>
    </row>
    <row r="58" spans="1:7" ht="15" x14ac:dyDescent="0.25">
      <c r="A58" s="282" t="s">
        <v>66</v>
      </c>
    </row>
    <row r="59" spans="1:7" ht="15" x14ac:dyDescent="0.25">
      <c r="A59" s="282" t="s">
        <v>102</v>
      </c>
      <c r="B59">
        <v>180.9</v>
      </c>
      <c r="C59">
        <v>620.1</v>
      </c>
      <c r="D59">
        <v>1534.6</v>
      </c>
      <c r="E59">
        <v>4077.3</v>
      </c>
      <c r="F59">
        <v>0</v>
      </c>
      <c r="G59">
        <v>0</v>
      </c>
    </row>
    <row r="60" spans="1:7" ht="15" x14ac:dyDescent="0.25">
      <c r="A60" s="282" t="s">
        <v>103</v>
      </c>
      <c r="B60">
        <v>0</v>
      </c>
      <c r="C60">
        <v>126</v>
      </c>
      <c r="D60">
        <v>356.3</v>
      </c>
      <c r="E60">
        <v>131.1</v>
      </c>
      <c r="F60">
        <v>0</v>
      </c>
      <c r="G60">
        <v>0</v>
      </c>
    </row>
    <row r="61" spans="1:7" ht="15" x14ac:dyDescent="0.25">
      <c r="A61" s="282" t="s">
        <v>104</v>
      </c>
      <c r="B61">
        <v>180.7</v>
      </c>
      <c r="C61">
        <v>494</v>
      </c>
      <c r="D61">
        <v>961</v>
      </c>
      <c r="E61">
        <v>3592.8</v>
      </c>
      <c r="F61">
        <v>0</v>
      </c>
      <c r="G61">
        <v>0</v>
      </c>
    </row>
    <row r="62" spans="1:7" ht="15" x14ac:dyDescent="0.25">
      <c r="A62" s="282" t="s">
        <v>257</v>
      </c>
      <c r="B62">
        <v>0</v>
      </c>
      <c r="C62">
        <v>0.1</v>
      </c>
      <c r="D62">
        <v>0</v>
      </c>
      <c r="E62">
        <v>0.4</v>
      </c>
      <c r="F62">
        <v>0</v>
      </c>
      <c r="G62">
        <v>0</v>
      </c>
    </row>
    <row r="63" spans="1:7" ht="15" x14ac:dyDescent="0.25">
      <c r="A63" s="282" t="s">
        <v>105</v>
      </c>
      <c r="B63">
        <v>0</v>
      </c>
      <c r="C63">
        <v>0</v>
      </c>
      <c r="D63">
        <v>20.8</v>
      </c>
      <c r="E63">
        <v>46.4</v>
      </c>
      <c r="F63">
        <v>0</v>
      </c>
      <c r="G63">
        <v>0</v>
      </c>
    </row>
    <row r="64" spans="1:7" ht="15" x14ac:dyDescent="0.25">
      <c r="A64" s="282" t="s">
        <v>258</v>
      </c>
      <c r="B64">
        <v>0</v>
      </c>
      <c r="C64">
        <v>0</v>
      </c>
      <c r="D64">
        <v>0</v>
      </c>
      <c r="E64">
        <v>0.1</v>
      </c>
      <c r="F64">
        <v>0</v>
      </c>
      <c r="G64">
        <v>0</v>
      </c>
    </row>
    <row r="65" spans="1:7" ht="15" x14ac:dyDescent="0.25">
      <c r="A65" s="282" t="s">
        <v>106</v>
      </c>
      <c r="B65">
        <v>0.2</v>
      </c>
      <c r="C65">
        <v>0</v>
      </c>
      <c r="D65">
        <v>0.9</v>
      </c>
      <c r="E65">
        <v>0</v>
      </c>
      <c r="F65">
        <v>0</v>
      </c>
      <c r="G65">
        <v>0</v>
      </c>
    </row>
    <row r="66" spans="1:7" ht="15" x14ac:dyDescent="0.25">
      <c r="A66" s="282" t="s">
        <v>107</v>
      </c>
      <c r="B66">
        <v>0</v>
      </c>
      <c r="C66">
        <v>0</v>
      </c>
      <c r="D66">
        <v>195.6</v>
      </c>
      <c r="E66">
        <v>306.5</v>
      </c>
      <c r="F66">
        <v>0</v>
      </c>
      <c r="G66">
        <v>0</v>
      </c>
    </row>
    <row r="67" spans="1:7" ht="15" x14ac:dyDescent="0.25">
      <c r="A67" s="282" t="s">
        <v>66</v>
      </c>
    </row>
    <row r="68" spans="1:7" ht="15" x14ac:dyDescent="0.25">
      <c r="A68" s="282" t="s">
        <v>108</v>
      </c>
      <c r="B68">
        <v>655.20000000000005</v>
      </c>
      <c r="C68">
        <v>1566.7</v>
      </c>
      <c r="D68">
        <v>4783.5</v>
      </c>
      <c r="E68">
        <v>4952.5</v>
      </c>
      <c r="F68">
        <v>206.9</v>
      </c>
      <c r="G68">
        <v>0</v>
      </c>
    </row>
    <row r="69" spans="1:7" ht="15" x14ac:dyDescent="0.25">
      <c r="A69" s="282" t="s">
        <v>109</v>
      </c>
      <c r="B69">
        <v>6.8</v>
      </c>
      <c r="C69">
        <v>10</v>
      </c>
      <c r="D69">
        <v>16.8</v>
      </c>
      <c r="E69">
        <v>17.899999999999999</v>
      </c>
      <c r="F69">
        <v>0</v>
      </c>
      <c r="G69">
        <v>0</v>
      </c>
    </row>
    <row r="70" spans="1:7" ht="15" x14ac:dyDescent="0.25">
      <c r="A70" s="282" t="s">
        <v>111</v>
      </c>
      <c r="B70">
        <v>51.4</v>
      </c>
      <c r="C70">
        <v>70.8</v>
      </c>
      <c r="D70">
        <v>214.1</v>
      </c>
      <c r="E70">
        <v>223</v>
      </c>
      <c r="F70">
        <v>16.3</v>
      </c>
      <c r="G70">
        <v>0</v>
      </c>
    </row>
    <row r="71" spans="1:7" ht="15" x14ac:dyDescent="0.25">
      <c r="A71" s="282" t="s">
        <v>112</v>
      </c>
      <c r="B71">
        <v>13</v>
      </c>
      <c r="C71">
        <v>47.6</v>
      </c>
      <c r="D71">
        <v>125.7</v>
      </c>
      <c r="E71">
        <v>110.6</v>
      </c>
      <c r="F71">
        <v>1.1000000000000001</v>
      </c>
      <c r="G71">
        <v>0</v>
      </c>
    </row>
    <row r="72" spans="1:7" ht="15" x14ac:dyDescent="0.25">
      <c r="A72" s="282" t="s">
        <v>259</v>
      </c>
      <c r="B72">
        <v>0</v>
      </c>
      <c r="C72">
        <v>0</v>
      </c>
      <c r="D72">
        <v>0</v>
      </c>
      <c r="E72">
        <v>7.7</v>
      </c>
      <c r="F72">
        <v>0</v>
      </c>
      <c r="G72">
        <v>0</v>
      </c>
    </row>
    <row r="73" spans="1:7" ht="15" x14ac:dyDescent="0.25">
      <c r="A73" s="282" t="s">
        <v>113</v>
      </c>
      <c r="B73">
        <v>40.200000000000003</v>
      </c>
      <c r="C73">
        <v>67.3</v>
      </c>
      <c r="D73">
        <v>283.7</v>
      </c>
      <c r="E73">
        <v>329</v>
      </c>
      <c r="F73">
        <v>0</v>
      </c>
      <c r="G73">
        <v>0</v>
      </c>
    </row>
    <row r="74" spans="1:7" ht="15" x14ac:dyDescent="0.25">
      <c r="A74" s="282" t="s">
        <v>114</v>
      </c>
      <c r="B74">
        <v>14.4</v>
      </c>
      <c r="C74">
        <v>25.6</v>
      </c>
      <c r="D74">
        <v>7.2</v>
      </c>
      <c r="E74">
        <v>16</v>
      </c>
      <c r="F74">
        <v>0</v>
      </c>
      <c r="G74">
        <v>0</v>
      </c>
    </row>
    <row r="75" spans="1:7" ht="15" x14ac:dyDescent="0.25">
      <c r="A75" s="282" t="s">
        <v>115</v>
      </c>
      <c r="B75">
        <v>6</v>
      </c>
      <c r="C75">
        <v>4</v>
      </c>
      <c r="D75">
        <v>23.8</v>
      </c>
      <c r="E75">
        <v>33.4</v>
      </c>
      <c r="F75">
        <v>0</v>
      </c>
      <c r="G75">
        <v>0</v>
      </c>
    </row>
    <row r="76" spans="1:7" ht="15" x14ac:dyDescent="0.25">
      <c r="A76" s="282" t="s">
        <v>116</v>
      </c>
      <c r="B76">
        <v>0</v>
      </c>
      <c r="C76">
        <v>6.8</v>
      </c>
      <c r="D76">
        <v>1.7</v>
      </c>
      <c r="E76">
        <v>1.3</v>
      </c>
      <c r="F76">
        <v>0</v>
      </c>
      <c r="G76">
        <v>0</v>
      </c>
    </row>
    <row r="77" spans="1:7" ht="15" x14ac:dyDescent="0.25">
      <c r="A77" s="282" t="s">
        <v>117</v>
      </c>
      <c r="B77">
        <v>502.9</v>
      </c>
      <c r="C77">
        <v>1315.6</v>
      </c>
      <c r="D77">
        <v>3901.7</v>
      </c>
      <c r="E77">
        <v>3950</v>
      </c>
      <c r="F77">
        <v>184</v>
      </c>
      <c r="G77">
        <v>0</v>
      </c>
    </row>
    <row r="78" spans="1:7" ht="15" x14ac:dyDescent="0.25">
      <c r="A78" s="282" t="s">
        <v>118</v>
      </c>
      <c r="B78">
        <v>10.4</v>
      </c>
      <c r="C78">
        <v>12</v>
      </c>
      <c r="D78">
        <v>31.7</v>
      </c>
      <c r="E78">
        <v>23.7</v>
      </c>
      <c r="F78">
        <v>5.5</v>
      </c>
      <c r="G78">
        <v>0</v>
      </c>
    </row>
    <row r="79" spans="1:7" ht="15" x14ac:dyDescent="0.25">
      <c r="A79" s="282" t="s">
        <v>119</v>
      </c>
      <c r="B79">
        <v>0</v>
      </c>
      <c r="C79">
        <v>0</v>
      </c>
      <c r="D79">
        <v>125.5</v>
      </c>
      <c r="E79">
        <v>153</v>
      </c>
      <c r="F79">
        <v>0</v>
      </c>
      <c r="G79">
        <v>0</v>
      </c>
    </row>
    <row r="80" spans="1:7" ht="15" x14ac:dyDescent="0.25">
      <c r="A80" s="282" t="s">
        <v>120</v>
      </c>
      <c r="B80">
        <v>0</v>
      </c>
      <c r="C80">
        <v>0</v>
      </c>
      <c r="D80">
        <v>0</v>
      </c>
      <c r="E80" t="s">
        <v>84</v>
      </c>
      <c r="F80">
        <v>0</v>
      </c>
      <c r="G80">
        <v>0</v>
      </c>
    </row>
    <row r="81" spans="1:7" ht="15" x14ac:dyDescent="0.25">
      <c r="A81" s="282" t="s">
        <v>121</v>
      </c>
      <c r="B81">
        <v>10</v>
      </c>
      <c r="C81">
        <v>7</v>
      </c>
      <c r="D81">
        <v>51.5</v>
      </c>
      <c r="E81">
        <v>86.9</v>
      </c>
      <c r="F81">
        <v>0</v>
      </c>
      <c r="G81">
        <v>0</v>
      </c>
    </row>
    <row r="82" spans="1:7" ht="15" x14ac:dyDescent="0.25">
      <c r="A82" s="282" t="s">
        <v>62</v>
      </c>
      <c r="B82" t="s">
        <v>63</v>
      </c>
      <c r="C82" t="s">
        <v>64</v>
      </c>
      <c r="D82" t="s">
        <v>63</v>
      </c>
      <c r="E82" t="s">
        <v>63</v>
      </c>
      <c r="F82" t="s">
        <v>63</v>
      </c>
      <c r="G82" t="s">
        <v>65</v>
      </c>
    </row>
    <row r="83" spans="1:7" ht="15" x14ac:dyDescent="0.25">
      <c r="A83" s="282" t="s">
        <v>122</v>
      </c>
      <c r="B83">
        <v>1599.7</v>
      </c>
      <c r="C83">
        <v>5479.6</v>
      </c>
      <c r="D83">
        <v>48377.8</v>
      </c>
      <c r="E83">
        <v>50008.7</v>
      </c>
      <c r="F83">
        <v>1984.3</v>
      </c>
      <c r="G83">
        <v>0</v>
      </c>
    </row>
    <row r="84" spans="1:7" ht="15" x14ac:dyDescent="0.25">
      <c r="A84" s="282" t="s">
        <v>123</v>
      </c>
      <c r="B84">
        <v>1193.0999999999999</v>
      </c>
      <c r="C84">
        <v>4403.8</v>
      </c>
      <c r="D84">
        <v>0</v>
      </c>
      <c r="E84">
        <v>0</v>
      </c>
      <c r="F84">
        <v>1133</v>
      </c>
      <c r="G84">
        <v>0</v>
      </c>
    </row>
    <row r="85" spans="1:7" ht="15" x14ac:dyDescent="0.25">
      <c r="A85" s="282" t="s">
        <v>62</v>
      </c>
      <c r="B85" t="s">
        <v>63</v>
      </c>
      <c r="C85" t="s">
        <v>64</v>
      </c>
      <c r="D85" t="s">
        <v>63</v>
      </c>
      <c r="E85" t="s">
        <v>63</v>
      </c>
      <c r="F85" t="s">
        <v>63</v>
      </c>
      <c r="G85" t="s">
        <v>65</v>
      </c>
    </row>
    <row r="86" spans="1:7" ht="15" x14ac:dyDescent="0.25">
      <c r="A86" s="282" t="s">
        <v>124</v>
      </c>
      <c r="B86">
        <v>2792.8</v>
      </c>
      <c r="C86">
        <v>9883.4</v>
      </c>
      <c r="D86">
        <v>48377.8</v>
      </c>
      <c r="E86">
        <v>50008.7</v>
      </c>
      <c r="F86">
        <v>3117.3</v>
      </c>
      <c r="G86">
        <v>0</v>
      </c>
    </row>
    <row r="87" spans="1:7" ht="15" x14ac:dyDescent="0.25">
      <c r="A87" s="282" t="s">
        <v>125</v>
      </c>
      <c r="B87" t="s">
        <v>42</v>
      </c>
      <c r="C87" t="s">
        <v>42</v>
      </c>
      <c r="D87">
        <v>1.6</v>
      </c>
      <c r="E87">
        <v>63.5</v>
      </c>
      <c r="F87" t="s">
        <v>42</v>
      </c>
      <c r="G87" t="s">
        <v>42</v>
      </c>
    </row>
    <row r="88" spans="1:7" ht="15" x14ac:dyDescent="0.25">
      <c r="A88" s="282" t="s">
        <v>126</v>
      </c>
      <c r="B88">
        <v>0.3</v>
      </c>
      <c r="C88">
        <v>0</v>
      </c>
      <c r="D88" t="s">
        <v>42</v>
      </c>
      <c r="E88" t="s">
        <v>42</v>
      </c>
      <c r="F88">
        <v>0</v>
      </c>
      <c r="G88">
        <v>0</v>
      </c>
    </row>
    <row r="89" spans="1:7" ht="15" x14ac:dyDescent="0.25">
      <c r="A89" s="282" t="s">
        <v>62</v>
      </c>
      <c r="B89" t="s">
        <v>63</v>
      </c>
      <c r="C89" t="s">
        <v>64</v>
      </c>
      <c r="D89" t="s">
        <v>63</v>
      </c>
      <c r="E89" t="s">
        <v>63</v>
      </c>
      <c r="F89" t="s">
        <v>63</v>
      </c>
      <c r="G89" t="s">
        <v>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1B912D-13AE-45FE-8714-F3B253F94C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3B8B1-43D6-4146-96D5-7DD9DC6099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316</vt:i4>
      </vt:variant>
      <vt:variant>
        <vt:lpstr>Named Ranges</vt:lpstr>
      </vt:variant>
      <vt:variant>
        <vt:i4>1</vt:i4>
      </vt:variant>
    </vt:vector>
  </HeadingPairs>
  <TitlesOfParts>
    <vt:vector size="317" baseType="lpstr">
      <vt:lpstr>GTR Soybean Table </vt:lpstr>
      <vt:lpstr>GTR Soybean Table Redesign </vt:lpstr>
      <vt:lpstr>GTR Soybean Table Redesign NMY </vt:lpstr>
      <vt:lpstr>040325</vt:lpstr>
      <vt:lpstr>032725</vt:lpstr>
      <vt:lpstr>032025</vt:lpstr>
      <vt:lpstr>031325</vt:lpstr>
      <vt:lpstr>030625</vt:lpstr>
      <vt:lpstr>022725</vt:lpstr>
      <vt:lpstr>022025</vt:lpstr>
      <vt:lpstr>021325</vt:lpstr>
      <vt:lpstr>020625</vt:lpstr>
      <vt:lpstr>013025</vt:lpstr>
      <vt:lpstr>012325</vt:lpstr>
      <vt:lpstr>011625</vt:lpstr>
      <vt:lpstr>010925</vt:lpstr>
      <vt:lpstr>010225</vt:lpstr>
      <vt:lpstr>122624</vt:lpstr>
      <vt:lpstr>121924</vt:lpstr>
      <vt:lpstr>121224</vt:lpstr>
      <vt:lpstr>120524</vt:lpstr>
      <vt:lpstr>112824</vt:lpstr>
      <vt:lpstr>112124</vt:lpstr>
      <vt:lpstr>111424</vt:lpstr>
      <vt:lpstr>110724</vt:lpstr>
      <vt:lpstr>103124</vt:lpstr>
      <vt:lpstr>102424</vt:lpstr>
      <vt:lpstr>101724</vt:lpstr>
      <vt:lpstr>101024</vt:lpstr>
      <vt:lpstr>103</vt:lpstr>
      <vt:lpstr>926</vt:lpstr>
      <vt:lpstr>919</vt:lpstr>
      <vt:lpstr>912</vt:lpstr>
      <vt:lpstr>090524</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1026</vt:lpstr>
      <vt:lpstr>1019</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1012</vt:lpstr>
      <vt:lpstr>TOTAL</vt:lpstr>
      <vt:lpstr>China</vt:lpstr>
      <vt:lpstr>Mexico</vt:lpstr>
      <vt:lpstr>Japan</vt:lpstr>
      <vt:lpstr>Egypt</vt:lpstr>
      <vt:lpstr>Indonesia</vt:lpstr>
      <vt:lpstr>Korea</vt:lpstr>
      <vt:lpstr>Germany</vt:lpstr>
      <vt:lpstr>Netherlands</vt:lpstr>
      <vt:lpstr>Spain</vt:lpstr>
      <vt:lpstr>Taiwan</vt:lpstr>
      <vt:lpstr>EU</vt:lpstr>
      <vt:lpstr>Rankings 2023-24</vt:lpstr>
      <vt:lpstr>Rankings 2022-23</vt:lpstr>
      <vt:lpstr>Rankings 2021-22</vt:lpstr>
      <vt:lpstr>Rankings 2020-21</vt:lpstr>
      <vt:lpstr>Rankings 2019-20</vt:lpstr>
      <vt:lpstr>Top Rankings 2020-21</vt:lpstr>
      <vt:lpstr>Top Rankings 2019-20</vt:lpstr>
      <vt:lpstr> Top Rankings 2018-19</vt:lpstr>
      <vt:lpstr>Sheet2</vt:lpstr>
      <vt:lpstr>2012-13 weekly analysis</vt:lpstr>
      <vt:lpstr>TOTAL!Print_Titles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McKinney, Christie Lynn</dc:creator>
  <cp:keywords/>
  <dc:description/>
  <cp:lastModifiedBy>Mulik, Kranti - MRP-AMS</cp:lastModifiedBy>
  <cp:revision/>
  <dcterms:created xsi:type="dcterms:W3CDTF">2005-11-09T12:31:30Z</dcterms:created>
  <dcterms:modified xsi:type="dcterms:W3CDTF">2025-04-17T13:46:01Z</dcterms:modified>
  <cp:category/>
  <cp:contentStatus/>
</cp:coreProperties>
</file>